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2" activeTab="2" autoFilterDateGrouping="1"/>
  </bookViews>
  <sheets>
    <sheet name="Calculo Gatilho 3" sheetId="1" state="visible" r:id="rId1"/>
    <sheet name="Cap Custos SPE" sheetId="2" state="visible" r:id="rId2"/>
    <sheet name="Relatório Consolidado" sheetId="3" state="visible" r:id="rId3"/>
    <sheet name="Relatório Analítico" sheetId="4" state="visible" r:id="rId4"/>
    <sheet name="Acompanhamento Vendas" sheetId="5" state="visible" r:id="rId5"/>
    <sheet name="Base Contratos" sheetId="6" state="visible" r:id="rId6"/>
    <sheet name="Recebimentos" sheetId="7" state="visible" r:id="rId7"/>
    <sheet name="Recebíveis" sheetId="8" state="visible" r:id="rId8"/>
    <sheet name="Relação de Contratos" sheetId="9" state="visible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MAIN__">#REF!</definedName>
    <definedName name="__memParams__">#REF!</definedName>
    <definedName name="__qryTitLiq__">#REF!</definedName>
    <definedName name="_Fill" hidden="1">#REF!</definedName>
    <definedName name="aaa" hidden="1">#REF!</definedName>
    <definedName name="Acquisition_Date">'[1]Deal Inputs'!$C$12</definedName>
    <definedName name="AMORTIZACAO">OFFSET('[2]Fluxo 1'!$S$18,0,0,COUNT('[2]Fluxo 1'!$K$18:$K$1048576),1)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arq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[3]cálculos!$G$10</definedName>
    <definedName name="CIQWBGuid" hidden="1">"01d12d8b-b92a-46f5-80d3-ae4ce96f2222"</definedName>
    <definedName name="Construction_Total">'[1]Purchase installments'!#REF!</definedName>
    <definedName name="danalise">[4]PAINEL!$B$4</definedName>
    <definedName name="DATA">#REF!</definedName>
    <definedName name="dbase">[4]PAINEL!$B$5</definedName>
    <definedName name="Debt_Rate">'[1]Deal Inputs'!$G$11</definedName>
    <definedName name="destinatarios">#REF!</definedName>
    <definedName name="dias">[6]Feriados!#REF!</definedName>
    <definedName name="DP_COFINS">'[1]Deal Inputs'!$D$42</definedName>
    <definedName name="DP_CSLL">'[1]Deal Inputs'!$D$45</definedName>
    <definedName name="DP_PIS">'[1]Deal Inputs'!$D$41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[6]Feriados!$A$2:$A$937</definedName>
    <definedName name="FF">[7]Calendário!$A$2:$A$517</definedName>
    <definedName name="ffb">#REF!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">OFFSET('[2]Fluxo 1'!$R$18,0,0,COUNT('[2]Fluxo 1'!$K$18:$K$1048576),1)</definedName>
    <definedName name="Juros_CRI">'[6]5ª Serie (Senior)'!$C$13</definedName>
    <definedName name="Land_Cost">[1]PropSummary!$L$37</definedName>
    <definedName name="Lease_Payment">'[1]Deal Inputs'!$C$31</definedName>
    <definedName name="LISTA">'[8]Distratos Mensais'!$B$3:$B$50</definedName>
    <definedName name="LTV">'[1]Deal Inputs'!$G$13</definedName>
    <definedName name="mensagem">#REF!</definedName>
    <definedName name="New_Debt">'[1]Deal Inputs'!$G$10</definedName>
    <definedName name="parcelas">OFFSET('[2]Fluxo 1'!$K$18,0,0,COUNT('[2]Fluxo 1'!$K$18:$K$1048576),1)</definedName>
    <definedName name="Percent_Sold">'[1]Deal Inputs'!$G$13</definedName>
    <definedName name="prz_total">[3]cálculos!$D$8</definedName>
    <definedName name="Qtd_CRI">'[6]5ª Serie (Senior)'!$C$9</definedName>
    <definedName name="RATING">[9]DE_PARA!$P$2:$Q$10</definedName>
    <definedName name="Record_Data_Cutoff">[10]Cockpit!$F$11</definedName>
    <definedName name="Refinance">'[1]Deal Inputs'!$G$17</definedName>
    <definedName name="reporte">#REF!</definedName>
    <definedName name="reporte_pdf">#REF!</definedName>
    <definedName name="Sale_Expense">'[1]Deal Inputs'!$C$14</definedName>
    <definedName name="series">[11]Gráfico!$E$2:$AK$2</definedName>
    <definedName name="Tax_Basis">'[1]Deal Inputs'!$D$46</definedName>
    <definedName name="Tax_Structure">'[1]Deal Inputs'!$F$38</definedName>
    <definedName name="Taxation">[1]Taxation!$C$8</definedName>
    <definedName name="Todos">#REF!</definedName>
    <definedName name="TotalGeral">#REF!</definedName>
    <definedName name="Vlr_Unit_CRI">'[6]5ª Serie (Senior)'!$C$10</definedName>
    <definedName name="__MAIN__" localSheetId="0">#REF!</definedName>
    <definedName name="aaa" localSheetId="0" hidden="1">#REF!</definedName>
    <definedName name="Construction_Total" localSheetId="0">'[1]Purchase installments'!#REF!</definedName>
    <definedName name="danalise" localSheetId="0">[5]PAINEL!$B$4</definedName>
    <definedName name="DATA" localSheetId="0">#REF!</definedName>
    <definedName name="dbase" localSheetId="0">[5]PAINEL!$B$5</definedName>
    <definedName name="Equity_Payments" localSheetId="0">'[1]Deal Inputs'!#REF!</definedName>
    <definedName name="ffb" localSheetId="0">#REF!</definedName>
    <definedName name="Todos" localSheetId="0">#REF!</definedName>
    <definedName name="AnoOrçamento" localSheetId="1">#REF!</definedName>
    <definedName name="arq" localSheetId="1">#REF!</definedName>
    <definedName name="assunto" localSheetId="1">#REF!</definedName>
    <definedName name="Construction_Total" localSheetId="1">'[1]Purchase installments'!#REF!</definedName>
    <definedName name="danalise" localSheetId="1">[5]PAINEL!$B$4</definedName>
    <definedName name="dbase" localSheetId="1">[5]PAINEL!$B$5</definedName>
    <definedName name="destinatarios" localSheetId="1">#REF!</definedName>
    <definedName name="dias" localSheetId="1">[6]Feriados!#REF!</definedName>
    <definedName name="Equity_Payments" localSheetId="1">'[1]Deal Inputs'!#REF!</definedName>
    <definedName name="mensagem" localSheetId="1">#REF!</definedName>
    <definedName name="reporte" localSheetId="1">#REF!</definedName>
    <definedName name="reporte_pdf" localSheetId="1">#REF!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'[1]Purchase installments'!#REF!</definedName>
    <definedName name="danalise" localSheetId="2">[5]PAINEL!$B$4</definedName>
    <definedName name="dbase" localSheetId="2">[5]PAINEL!$B$5</definedName>
    <definedName name="destinatarios" localSheetId="2">#REF!</definedName>
    <definedName name="dias" localSheetId="2">[6]Feriados!#REF!</definedName>
    <definedName name="Equity_Payments" localSheetId="2">'[1]Deal Inputs'!#REF!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'Relatório Consolidado'!$A$1:$J$56</definedName>
    <definedName name="_xlnm.Print_Area" localSheetId="3">'Relatório Analítico'!$A$1:$M$71</definedName>
    <definedName name="__MAIN__" localSheetId="4">#REF!</definedName>
    <definedName name="__memParams__" localSheetId="4">#REF!</definedName>
    <definedName name="__qryTitLiq__" localSheetId="4">#REF!</definedName>
    <definedName name="aaa" localSheetId="4" hidden="1">#REF!</definedName>
    <definedName name="AnoOrçamento" localSheetId="4">#REF!</definedName>
    <definedName name="arq" localSheetId="4">#REF!</definedName>
    <definedName name="assunto" localSheetId="4">#REF!</definedName>
    <definedName name="Construction_Total" localSheetId="4">'[1]Purchase installments'!#REF!</definedName>
    <definedName name="danalise" localSheetId="4">[4]PAINEL!$B$4</definedName>
    <definedName name="DATA" localSheetId="4">#REF!</definedName>
    <definedName name="dbase" localSheetId="4">[4]PAINEL!$B$5</definedName>
    <definedName name="destinatarios" localSheetId="4">#REF!</definedName>
    <definedName name="dias" localSheetId="4">[6]Feriados!#REF!</definedName>
    <definedName name="Equity_Payments" localSheetId="4">'[1]Deal Inputs'!#REF!</definedName>
    <definedName name="ffb" localSheetId="4">#REF!</definedName>
    <definedName name="mensagem" localSheetId="4">#REF!</definedName>
    <definedName name="reporte" localSheetId="4">#REF!</definedName>
    <definedName name="reporte_pdf" localSheetId="4">#REF!</definedName>
    <definedName name="Todos" localSheetId="4">#REF!</definedName>
    <definedName name="TotalGeral" localSheetId="4">#REF!</definedName>
    <definedName name="_xlnm.Print_Area" localSheetId="4">'Acompanhamento Vendas'!$A$1:$I$46</definedName>
    <definedName name="AnoOrçamento" localSheetId="5">#REF!</definedName>
    <definedName name="arq" localSheetId="5">#REF!</definedName>
    <definedName name="assunto" localSheetId="5">#REF!</definedName>
    <definedName name="Construction_Total" localSheetId="5">'[1]Purchase installments'!#REF!</definedName>
    <definedName name="danalise" localSheetId="5">[5]PAINEL!$B$4</definedName>
    <definedName name="dbase" localSheetId="5">[5]PAINEL!$B$5</definedName>
    <definedName name="destinatarios" localSheetId="5">#REF!</definedName>
    <definedName name="dias" localSheetId="5">[6]Feriados!#REF!</definedName>
    <definedName name="Equity_Payments" localSheetId="5">'[1]Deal Inputs'!#REF!</definedName>
    <definedName name="mensagem" localSheetId="5">#REF!</definedName>
    <definedName name="reporte" localSheetId="5">#REF!</definedName>
    <definedName name="reporte_pdf" localSheetId="5">#REF!</definedName>
    <definedName name="_xlnm._FilterDatabase" localSheetId="5" hidden="1">'Base Contratos'!$B$2:$H$2</definedName>
    <definedName name="_xlnm._FilterDatabase" localSheetId="6" hidden="1">'Recebimentos'!$A$1:$Z$1</definedName>
    <definedName name="_xlnm._FilterDatabase" localSheetId="7" hidden="1">'Recebíveis'!$A$6:$T$6</definedName>
    <definedName name="_xlnm._FilterDatabase" localSheetId="8" hidden="1">'Relação de Contratos'!$A$1:$N$221</definedName>
  </definedNames>
  <calcPr calcId="191029" fullCalcOnLoad="1" calcOnSave="0"/>
</workbook>
</file>

<file path=xl/styles.xml><?xml version="1.0" encoding="utf-8"?>
<styleSheet xmlns="http://schemas.openxmlformats.org/spreadsheetml/2006/main">
  <numFmts count="19">
    <numFmt numFmtId="164" formatCode="[$-416]dd/mmm/yy"/>
    <numFmt numFmtId="165" formatCode="&quot;R$&quot;\ #,##0.00"/>
    <numFmt numFmtId="166" formatCode="&quot;R$&quot;\ #,##0.00;[Red]\-&quot;R$&quot;\ #,##0.00"/>
    <numFmt numFmtId="167" formatCode="0.0%"/>
    <numFmt numFmtId="168" formatCode="[$-416]mmm\-yy"/>
    <numFmt numFmtId="169" formatCode="_(&quot;R$&quot;* #,##0.00_);_(&quot;R$&quot;* \(#,##0.00\);_(&quot;R$&quot;* &quot;-&quot;??_);_(@_)"/>
    <numFmt numFmtId="170" formatCode="_-[$R$-416]\ * #,##0.00_-;\-[$R$-416]\ * #,##0.00_-;_-[$R$-416]\ * &quot;-&quot;??_-;_-@"/>
    <numFmt numFmtId="171" formatCode="_-&quot;R$&quot;\ * #,##0.00_-;\-&quot;R$&quot;\ * #,##0.00_-;_-&quot;R$&quot;\ * &quot;-&quot;??_-;_-@"/>
    <numFmt numFmtId="172" formatCode="&quot;R$ &quot;#.##000;&quot;-R$ &quot;#.##000"/>
    <numFmt numFmtId="173" formatCode="_-* #,##0_-;\-* #,##0_-;_-* &quot;-&quot;??_-;_-@"/>
    <numFmt numFmtId="174" formatCode="_(&quot;R$ &quot;* #,##0.00_);_(&quot;R$ &quot;* \(#,##0.00\);_(&quot;R$ &quot;* &quot;-&quot;??_);_(@_)"/>
    <numFmt numFmtId="175" formatCode="&quot;R$ &quot;#,##0.00;&quot;-R$ &quot;#,##0.00"/>
    <numFmt numFmtId="176" formatCode="_-* #,##0.00_-;\-* #,##0.00_-;_-* &quot;-&quot;??_-;_-@"/>
    <numFmt numFmtId="177" formatCode="_-* #,##0.00_-;\-* #,##0.00_-;_-* &quot;-&quot;??_-;_-@_-"/>
    <numFmt numFmtId="178" formatCode="_-* #,##0_-;\-* #,##0_-;_-* &quot;-&quot;??_-;_-@_-"/>
    <numFmt numFmtId="179" formatCode="_-&quot;R$&quot;\ * #,##0.00_-;\-&quot;R$&quot;\ * #,##0.00_-;_-&quot;R$&quot;\ * &quot;-&quot;??_-;_-@_-"/>
    <numFmt numFmtId="180" formatCode="0.00%&quot; a.a.&quot;"/>
    <numFmt numFmtId="181" formatCode="[$-416]mmm/yy;@"/>
    <numFmt numFmtId="182" formatCode="0.0"/>
  </numFmts>
  <fonts count="4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sz val="11"/>
    </font>
    <font>
      <name val="Arial"/>
      <family val="2"/>
      <b val="1"/>
      <color theme="1" tint="0.249977111117893"/>
      <sz val="11"/>
    </font>
    <font>
      <name val="Calibri"/>
      <family val="2"/>
      <b val="1"/>
      <color rgb="FF00B05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i val="1"/>
      <color theme="1" tint="0.3499862666707358"/>
      <sz val="12"/>
    </font>
    <font>
      <name val="Arial"/>
      <family val="2"/>
      <b val="1"/>
      <color theme="1" tint="0.249977111117893"/>
      <sz val="12"/>
    </font>
    <font>
      <name val="Arial"/>
      <family val="2"/>
      <b val="1"/>
      <color theme="1" tint="0.3499862666707358"/>
      <sz val="12"/>
    </font>
    <font>
      <name val="Calibri"/>
      <family val="2"/>
      <b val="1"/>
      <color theme="0"/>
      <sz val="11"/>
      <scheme val="minor"/>
    </font>
    <font>
      <name val="Calibri"/>
      <color theme="1"/>
      <sz val="11"/>
      <scheme val="minor"/>
    </font>
    <font>
      <name val="Calibri"/>
      <family val="2"/>
      <color rgb="FF010000"/>
      <sz val="11"/>
      <scheme val="minor"/>
    </font>
    <font>
      <name val="Calibri"/>
      <family val="2"/>
      <sz val="8"/>
      <scheme val="minor"/>
    </font>
  </fonts>
  <fills count="17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theme="2" tint="-0.1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 tint="-0.249946592608417"/>
      </left>
      <right/>
      <top/>
      <bottom style="medium">
        <color rgb="FF397F81"/>
      </bottom>
      <diagonal/>
    </border>
    <border>
      <left/>
      <right style="dotted">
        <color theme="0" tint="-0.249946592608417"/>
      </right>
      <top style="medium">
        <color rgb="FF397F81"/>
      </top>
      <bottom/>
      <diagonal/>
    </border>
    <border>
      <left/>
      <right style="dotted">
        <color theme="0" tint="-0.249946592608417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44" fontId="1" fillId="0" borderId="0"/>
    <xf numFmtId="43" fontId="1" fillId="0" borderId="0"/>
    <xf numFmtId="9" fontId="1" fillId="0" borderId="0"/>
    <xf numFmtId="0" fontId="1" fillId="0" borderId="0"/>
    <xf numFmtId="44" fontId="1" fillId="0" borderId="0"/>
    <xf numFmtId="0" fontId="37" fillId="0" borderId="0"/>
    <xf numFmtId="43" fontId="1" fillId="0" borderId="0"/>
    <xf numFmtId="44" fontId="1" fillId="0" borderId="0"/>
    <xf numFmtId="43" fontId="1" fillId="0" borderId="0"/>
    <xf numFmtId="9" fontId="1" fillId="0" borderId="0"/>
  </cellStyleXfs>
  <cellXfs count="375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7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6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0" fillId="0" borderId="2" applyAlignment="1" pivotButton="0" quotePrefix="0" xfId="0">
      <alignment horizontal="center" vertical="center"/>
    </xf>
    <xf numFmtId="0" fontId="17" fillId="5" borderId="0" applyAlignment="1" pivotButton="0" quotePrefix="0" xfId="0">
      <alignment horizontal="left" vertical="center"/>
    </xf>
    <xf numFmtId="0" fontId="19" fillId="5" borderId="0" applyAlignment="1" pivotButton="0" quotePrefix="0" xfId="0">
      <alignment horizontal="lef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2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165" fontId="19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0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1" fillId="8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68" fontId="4" fillId="0" borderId="0" pivotButton="0" quotePrefix="0" xfId="0"/>
    <xf numFmtId="14" fontId="14" fillId="0" borderId="0" applyAlignment="1" pivotButton="0" quotePrefix="0" xfId="0">
      <alignment horizontal="right"/>
    </xf>
    <xf numFmtId="169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69" fontId="4" fillId="0" borderId="0" applyAlignment="1" pivotButton="0" quotePrefix="0" xfId="0">
      <alignment horizontal="left" vertical="center"/>
    </xf>
    <xf numFmtId="4" fontId="19" fillId="2" borderId="1" applyAlignment="1" pivotButton="0" quotePrefix="0" xfId="0">
      <alignment horizontal="right" vertical="center"/>
    </xf>
    <xf numFmtId="0" fontId="22" fillId="0" borderId="0" applyAlignment="1" pivotButton="0" quotePrefix="0" xfId="0">
      <alignment horizontal="left" vertical="center"/>
    </xf>
    <xf numFmtId="170" fontId="10" fillId="0" borderId="2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0" fontId="20" fillId="0" borderId="0" applyAlignment="1" pivotButton="0" quotePrefix="0" xfId="0">
      <alignment horizontal="right" vertical="center"/>
    </xf>
    <xf numFmtId="170" fontId="15" fillId="2" borderId="1" applyAlignment="1" pivotButton="0" quotePrefix="0" xfId="0">
      <alignment horizontal="right" vertical="center"/>
    </xf>
    <xf numFmtId="171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1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19" fillId="5" borderId="0" applyAlignment="1" pivotButton="0" quotePrefix="0" xfId="0">
      <alignment horizontal="right" vertical="center"/>
    </xf>
    <xf numFmtId="170" fontId="19" fillId="5" borderId="0" applyAlignment="1" pivotButton="0" quotePrefix="0" xfId="0">
      <alignment horizontal="right" vertical="center"/>
    </xf>
    <xf numFmtId="9" fontId="19" fillId="5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right" vertical="center"/>
    </xf>
    <xf numFmtId="9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wrapText="1"/>
    </xf>
    <xf numFmtId="0" fontId="23" fillId="0" borderId="0" applyAlignment="1" pivotButton="0" quotePrefix="0" xfId="0">
      <alignment horizontal="right" wrapText="1"/>
    </xf>
    <xf numFmtId="172" fontId="23" fillId="0" borderId="0" applyAlignment="1" pivotButton="0" quotePrefix="0" xfId="0">
      <alignment horizontal="right" wrapText="1"/>
    </xf>
    <xf numFmtId="0" fontId="20" fillId="0" borderId="0" applyAlignment="1" pivotButton="0" quotePrefix="0" xfId="0">
      <alignment horizontal="left" vertical="center"/>
    </xf>
    <xf numFmtId="170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3" fontId="20" fillId="0" borderId="0" applyAlignment="1" pivotButton="0" quotePrefix="0" xfId="0">
      <alignment horizontal="right" vertical="center"/>
    </xf>
    <xf numFmtId="170" fontId="9" fillId="0" borderId="0" applyAlignment="1" pivotButton="0" quotePrefix="0" xfId="0">
      <alignment horizontal="right" vertical="center"/>
    </xf>
    <xf numFmtId="169" fontId="20" fillId="0" borderId="0" applyAlignment="1" pivotButton="0" quotePrefix="0" xfId="0">
      <alignment horizontal="right" vertical="center"/>
    </xf>
    <xf numFmtId="0" fontId="19" fillId="0" borderId="3" applyAlignment="1" pivotButton="0" quotePrefix="0" xfId="0">
      <alignment horizontal="left" vertical="center"/>
    </xf>
    <xf numFmtId="0" fontId="19" fillId="0" borderId="3" applyAlignment="1" pivotButton="0" quotePrefix="0" xfId="0">
      <alignment horizontal="right" vertical="center"/>
    </xf>
    <xf numFmtId="170" fontId="19" fillId="0" borderId="3" applyAlignment="1" pivotButton="0" quotePrefix="0" xfId="0">
      <alignment horizontal="right" vertical="center"/>
    </xf>
    <xf numFmtId="0" fontId="17" fillId="0" borderId="3" applyAlignment="1" pivotButton="0" quotePrefix="0" xfId="0">
      <alignment vertical="center"/>
    </xf>
    <xf numFmtId="10" fontId="20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4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0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3" fillId="0" borderId="0" applyAlignment="1" pivotButton="0" quotePrefix="0" xfId="0">
      <alignment horizontal="center"/>
    </xf>
    <xf numFmtId="0" fontId="23" fillId="0" borderId="0" pivotButton="0" quotePrefix="0" xfId="0"/>
    <xf numFmtId="0" fontId="23" fillId="0" borderId="0" applyAlignment="1" pivotButton="0" quotePrefix="0" xfId="0">
      <alignment horizontal="right"/>
    </xf>
    <xf numFmtId="175" fontId="23" fillId="0" borderId="0" applyAlignment="1" pivotButton="0" quotePrefix="0" xfId="0">
      <alignment horizontal="right"/>
    </xf>
    <xf numFmtId="176" fontId="23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19" fillId="2" borderId="0" applyAlignment="1" pivotButton="0" quotePrefix="0" xfId="0">
      <alignment horizontal="right" vertical="center"/>
    </xf>
    <xf numFmtId="170" fontId="19" fillId="6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177" fontId="19" fillId="2" borderId="0" applyAlignment="1" pivotButton="0" quotePrefix="0" xfId="1">
      <alignment horizontal="right" vertical="center"/>
    </xf>
    <xf numFmtId="0" fontId="2" fillId="0" borderId="0" pivotButton="0" quotePrefix="0" xfId="0"/>
    <xf numFmtId="14" fontId="0" fillId="0" borderId="0" pivotButton="0" quotePrefix="0" xfId="0"/>
    <xf numFmtId="177" fontId="0" fillId="0" borderId="0" pivotButton="0" quotePrefix="0" xfId="4"/>
    <xf numFmtId="0" fontId="0" fillId="9" borderId="0" pivotButton="0" quotePrefix="0" xfId="0"/>
    <xf numFmtId="177" fontId="0" fillId="0" borderId="0" pivotButton="0" quotePrefix="0" xfId="4"/>
    <xf numFmtId="178" fontId="0" fillId="0" borderId="0" pivotButton="0" quotePrefix="0" xfId="4"/>
    <xf numFmtId="0" fontId="24" fillId="0" borderId="0" pivotButton="0" quotePrefix="0" xfId="0"/>
    <xf numFmtId="0" fontId="24" fillId="0" borderId="0" applyAlignment="1" pivotButton="0" quotePrefix="0" xfId="0">
      <alignment horizontal="center"/>
    </xf>
    <xf numFmtId="14" fontId="24" fillId="0" borderId="0" applyAlignment="1" pivotButton="0" quotePrefix="0" xfId="0">
      <alignment horizontal="center"/>
    </xf>
    <xf numFmtId="179" fontId="24" fillId="0" borderId="0" pivotButton="0" quotePrefix="0" xfId="5"/>
    <xf numFmtId="4" fontId="24" fillId="0" borderId="0" pivotButton="0" quotePrefix="0" xfId="5"/>
    <xf numFmtId="177" fontId="24" fillId="0" borderId="0" applyAlignment="1" pivotButton="0" quotePrefix="0" xfId="4">
      <alignment horizontal="center"/>
    </xf>
    <xf numFmtId="0" fontId="0" fillId="10" borderId="0" pivotButton="0" quotePrefix="0" xfId="0"/>
    <xf numFmtId="14" fontId="0" fillId="10" borderId="0" pivotButton="0" quotePrefix="0" xfId="0"/>
    <xf numFmtId="177" fontId="0" fillId="10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4" pivotButton="0" quotePrefix="0" xfId="2"/>
    <xf numFmtId="0" fontId="3" fillId="9" borderId="4" pivotButton="0" quotePrefix="0" xfId="0"/>
    <xf numFmtId="14" fontId="2" fillId="0" borderId="4" pivotButton="0" quotePrefix="0" xfId="2"/>
    <xf numFmtId="0" fontId="0" fillId="11" borderId="0" pivotButton="0" quotePrefix="0" xfId="0"/>
    <xf numFmtId="177" fontId="0" fillId="9" borderId="0" pivotButton="0" quotePrefix="0" xfId="4"/>
    <xf numFmtId="10" fontId="0" fillId="0" borderId="0" pivotButton="0" quotePrefix="0" xfId="2"/>
    <xf numFmtId="14" fontId="2" fillId="0" borderId="0" pivotButton="0" quotePrefix="0" xfId="2"/>
    <xf numFmtId="177" fontId="0" fillId="9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1" fontId="19" fillId="5" borderId="0" applyAlignment="1" pivotButton="0" quotePrefix="0" xfId="0">
      <alignment horizontal="right" vertical="center"/>
    </xf>
    <xf numFmtId="0" fontId="23" fillId="12" borderId="0" applyAlignment="1" pivotButton="0" quotePrefix="0" xfId="0">
      <alignment horizontal="center"/>
    </xf>
    <xf numFmtId="0" fontId="9" fillId="4" borderId="0" pivotButton="0" quotePrefix="0" xfId="0"/>
    <xf numFmtId="0" fontId="23" fillId="4" borderId="0" applyAlignment="1" pivotButton="0" quotePrefix="0" xfId="0">
      <alignment wrapText="1"/>
    </xf>
    <xf numFmtId="0" fontId="23" fillId="4" borderId="0" applyAlignment="1" pivotButton="0" quotePrefix="0" xfId="0">
      <alignment horizontal="right" wrapText="1"/>
    </xf>
    <xf numFmtId="172" fontId="23" fillId="4" borderId="0" applyAlignment="1" pivotButton="0" quotePrefix="0" xfId="0">
      <alignment horizontal="right" wrapText="1"/>
    </xf>
    <xf numFmtId="0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3" fillId="7" borderId="4" pivotButton="0" quotePrefix="0" xfId="0"/>
    <xf numFmtId="0" fontId="0" fillId="7" borderId="4" pivotButton="0" quotePrefix="0" xfId="0"/>
    <xf numFmtId="14" fontId="3" fillId="7" borderId="4" pivotButton="0" quotePrefix="0" xfId="0"/>
    <xf numFmtId="0" fontId="1" fillId="7" borderId="4" pivotButton="0" quotePrefix="0" xfId="0"/>
    <xf numFmtId="0" fontId="0" fillId="7" borderId="0" pivotButton="0" quotePrefix="0" xfId="0"/>
    <xf numFmtId="0" fontId="1" fillId="0" borderId="4" pivotButton="0" quotePrefix="0" xfId="0"/>
    <xf numFmtId="179" fontId="3" fillId="14" borderId="4" pivotButton="0" quotePrefix="0" xfId="12"/>
    <xf numFmtId="0" fontId="0" fillId="0" borderId="4" pivotButton="0" quotePrefix="0" xfId="0"/>
    <xf numFmtId="0" fontId="1" fillId="0" borderId="4" applyAlignment="1" pivotButton="0" quotePrefix="0" xfId="0">
      <alignment wrapText="1"/>
    </xf>
    <xf numFmtId="179" fontId="3" fillId="14" borderId="4" pivotButton="0" quotePrefix="0" xfId="0"/>
    <xf numFmtId="179" fontId="1" fillId="0" borderId="4" pivotButton="0" quotePrefix="0" xfId="12"/>
    <xf numFmtId="179" fontId="31" fillId="0" borderId="4" pivotButton="0" quotePrefix="0" xfId="0"/>
    <xf numFmtId="166" fontId="1" fillId="0" borderId="4" pivotButton="0" quotePrefix="0" xfId="12"/>
    <xf numFmtId="179" fontId="32" fillId="0" borderId="4" pivotButton="0" quotePrefix="0" xfId="0"/>
    <xf numFmtId="4" fontId="0" fillId="0" borderId="0" pivotButton="0" quotePrefix="0" xfId="0"/>
    <xf numFmtId="4" fontId="1" fillId="0" borderId="0" pivotButton="0" quotePrefix="0" xfId="0"/>
    <xf numFmtId="0" fontId="15" fillId="4" borderId="1" applyAlignment="1" pivotButton="0" quotePrefix="0" xfId="6">
      <alignment horizontal="right" vertical="center" indent="1"/>
    </xf>
    <xf numFmtId="14" fontId="18" fillId="0" borderId="0" applyAlignment="1" pivotButton="0" quotePrefix="0" xfId="6">
      <alignment horizontal="right" vertical="center" indent="1"/>
    </xf>
    <xf numFmtId="14" fontId="18" fillId="7" borderId="0" applyAlignment="1" pivotButton="0" quotePrefix="0" xfId="6">
      <alignment horizontal="right" vertical="center" indent="1"/>
    </xf>
    <xf numFmtId="0" fontId="18" fillId="7" borderId="0" applyAlignment="1" pivotButton="0" quotePrefix="0" xfId="6">
      <alignment horizontal="right" vertical="center" indent="1"/>
    </xf>
    <xf numFmtId="180" fontId="18" fillId="0" borderId="0" applyAlignment="1" pivotButton="0" quotePrefix="0" xfId="6">
      <alignment horizontal="right" vertical="center" indent="1"/>
    </xf>
    <xf numFmtId="165" fontId="18" fillId="7" borderId="0" applyAlignment="1" pivotButton="0" quotePrefix="0" xfId="6">
      <alignment horizontal="right" vertical="center" indent="1"/>
    </xf>
    <xf numFmtId="3" fontId="18" fillId="0" borderId="0" applyAlignment="1" pivotButton="0" quotePrefix="0" xfId="13">
      <alignment horizontal="right" vertical="center" indent="1"/>
    </xf>
    <xf numFmtId="3" fontId="18" fillId="7" borderId="0" applyAlignment="1" pivotButton="0" quotePrefix="0" xfId="13">
      <alignment horizontal="right" vertical="center" indent="1"/>
    </xf>
    <xf numFmtId="3" fontId="18" fillId="4" borderId="0" applyAlignment="1" pivotButton="0" quotePrefix="0" xfId="13">
      <alignment horizontal="right" vertical="center" indent="1"/>
    </xf>
    <xf numFmtId="165" fontId="18" fillId="0" borderId="0" applyAlignment="1" pivotButton="0" quotePrefix="0" xfId="6">
      <alignment horizontal="right" vertical="center" indent="1"/>
    </xf>
    <xf numFmtId="165" fontId="18" fillId="4" borderId="0" applyAlignment="1" pivotButton="0" quotePrefix="0" xfId="6">
      <alignment vertical="center"/>
    </xf>
    <xf numFmtId="0" fontId="18" fillId="0" borderId="0" applyAlignment="1" pivotButton="0" quotePrefix="0" xfId="6">
      <alignment vertical="center"/>
    </xf>
    <xf numFmtId="0" fontId="18" fillId="7" borderId="0" applyAlignment="1" pivotButton="0" quotePrefix="0" xfId="6">
      <alignment vertical="center"/>
    </xf>
    <xf numFmtId="0" fontId="18" fillId="4" borderId="0" applyAlignment="1" pivotButton="0" quotePrefix="0" xfId="6">
      <alignment vertical="center"/>
    </xf>
    <xf numFmtId="0" fontId="18" fillId="0" borderId="0" applyAlignment="1" pivotButton="0" quotePrefix="0" xfId="6">
      <alignment horizontal="left" vertical="center" indent="1"/>
    </xf>
    <xf numFmtId="0" fontId="18" fillId="4" borderId="0" applyAlignment="1" pivotButton="0" quotePrefix="0" xfId="6">
      <alignment horizontal="left" vertical="center" indent="1"/>
    </xf>
    <xf numFmtId="0" fontId="15" fillId="4" borderId="1" applyAlignment="1" pivotButton="0" quotePrefix="0" xfId="6">
      <alignment horizontal="left" vertical="center" indent="1"/>
    </xf>
    <xf numFmtId="14" fontId="16" fillId="4" borderId="1" applyAlignment="1" pivotButton="0" quotePrefix="0" xfId="6">
      <alignment horizontal="right" vertical="center" indent="1"/>
    </xf>
    <xf numFmtId="0" fontId="9" fillId="4" borderId="0" applyAlignment="1" pivotButton="0" quotePrefix="0" xfId="6">
      <alignment vertical="center"/>
    </xf>
    <xf numFmtId="165" fontId="18" fillId="7" borderId="0" applyAlignment="1" pivotButton="0" quotePrefix="0" xfId="6">
      <alignment vertical="center"/>
    </xf>
    <xf numFmtId="0" fontId="9" fillId="15" borderId="0" applyAlignment="1" pivotButton="0" quotePrefix="0" xfId="6">
      <alignment vertical="center"/>
    </xf>
    <xf numFmtId="14" fontId="33" fillId="15" borderId="7" applyAlignment="1" pivotButton="0" quotePrefix="0" xfId="6">
      <alignment horizontal="center" vertical="center"/>
    </xf>
    <xf numFmtId="0" fontId="33" fillId="15" borderId="0" applyAlignment="1" pivotButton="0" quotePrefix="0" xfId="6">
      <alignment horizontal="center" vertical="center"/>
    </xf>
    <xf numFmtId="14" fontId="33" fillId="15" borderId="0" applyAlignment="1" pivotButton="0" quotePrefix="0" xfId="6">
      <alignment horizontal="center" vertical="center"/>
    </xf>
    <xf numFmtId="14" fontId="18" fillId="4" borderId="0" applyAlignment="1" pivotButton="0" quotePrefix="0" xfId="6">
      <alignment horizontal="right" vertical="center" indent="1"/>
    </xf>
    <xf numFmtId="14" fontId="18" fillId="4" borderId="7" applyAlignment="1" pivotButton="0" quotePrefix="0" xfId="6">
      <alignment horizontal="right" vertical="center" indent="1"/>
    </xf>
    <xf numFmtId="165" fontId="18" fillId="7" borderId="7" applyAlignment="1" pivotButton="0" quotePrefix="0" xfId="6">
      <alignment horizontal="right" vertical="center" indent="1"/>
    </xf>
    <xf numFmtId="10" fontId="18" fillId="0" borderId="0" applyAlignment="1" pivotButton="0" quotePrefix="0" xfId="6">
      <alignment horizontal="right" vertical="center" indent="1"/>
    </xf>
    <xf numFmtId="10" fontId="18" fillId="0" borderId="7" applyAlignment="1" pivotButton="0" quotePrefix="0" xfId="6">
      <alignment horizontal="right" vertical="center" indent="1"/>
    </xf>
    <xf numFmtId="165" fontId="18" fillId="4" borderId="0" applyAlignment="1" pivotButton="0" quotePrefix="0" xfId="6">
      <alignment horizontal="right" vertical="center" indent="1"/>
    </xf>
    <xf numFmtId="165" fontId="18" fillId="4" borderId="7" applyAlignment="1" pivotButton="0" quotePrefix="0" xfId="6">
      <alignment horizontal="right" vertical="center" indent="1"/>
    </xf>
    <xf numFmtId="0" fontId="34" fillId="0" borderId="0" applyAlignment="1" pivotButton="0" quotePrefix="0" xfId="6">
      <alignment vertical="center"/>
    </xf>
    <xf numFmtId="165" fontId="34" fillId="4" borderId="0" applyAlignment="1" pivotButton="0" quotePrefix="0" xfId="6">
      <alignment horizontal="right" vertical="center" indent="1"/>
    </xf>
    <xf numFmtId="165" fontId="34" fillId="4" borderId="7" applyAlignment="1" pivotButton="0" quotePrefix="0" xfId="6">
      <alignment horizontal="right" vertical="center" indent="1"/>
    </xf>
    <xf numFmtId="0" fontId="34" fillId="7" borderId="0" applyAlignment="1" pivotButton="0" quotePrefix="0" xfId="6">
      <alignment vertical="center"/>
    </xf>
    <xf numFmtId="10" fontId="35" fillId="7" borderId="0" applyAlignment="1" pivotButton="0" quotePrefix="0" xfId="14">
      <alignment horizontal="center" vertical="center"/>
    </xf>
    <xf numFmtId="9" fontId="35" fillId="7" borderId="0" applyAlignment="1" pivotButton="0" quotePrefix="0" xfId="14">
      <alignment horizontal="center" vertical="center"/>
    </xf>
    <xf numFmtId="0" fontId="34" fillId="4" borderId="0" applyAlignment="1" pivotButton="0" quotePrefix="0" xfId="6">
      <alignment vertical="center"/>
    </xf>
    <xf numFmtId="10" fontId="35" fillId="4" borderId="0" applyAlignment="1" pivotButton="0" quotePrefix="0" xfId="14">
      <alignment horizontal="center" vertical="center"/>
    </xf>
    <xf numFmtId="9" fontId="8" fillId="4" borderId="0" applyAlignment="1" pivotButton="0" quotePrefix="0" xfId="14">
      <alignment horizontal="center" vertical="center"/>
    </xf>
    <xf numFmtId="0" fontId="34" fillId="7" borderId="0" applyAlignment="1" pivotButton="0" quotePrefix="0" xfId="6">
      <alignment vertical="center" wrapText="1"/>
    </xf>
    <xf numFmtId="9" fontId="35" fillId="4" borderId="0" applyAlignment="1" pivotButton="0" quotePrefix="0" xfId="14">
      <alignment horizontal="center" vertical="center"/>
    </xf>
    <xf numFmtId="165" fontId="18" fillId="4" borderId="0" applyAlignment="1" pivotButton="0" quotePrefix="0" xfId="6">
      <alignment horizontal="left" vertical="center" indent="31"/>
    </xf>
    <xf numFmtId="164" fontId="13" fillId="4" borderId="0" applyAlignment="1" pivotButton="0" quotePrefix="0" xfId="0">
      <alignment horizontal="right"/>
    </xf>
    <xf numFmtId="0" fontId="5" fillId="0" borderId="0" applyAlignment="1" pivotButton="0" quotePrefix="0" xfId="15">
      <alignment vertical="center"/>
    </xf>
    <xf numFmtId="0" fontId="6" fillId="0" borderId="0" applyAlignment="1" pivotButton="0" quotePrefix="0" xfId="15">
      <alignment vertical="center"/>
    </xf>
    <xf numFmtId="0" fontId="25" fillId="0" borderId="0" applyAlignment="1" pivotButton="0" quotePrefix="0" xfId="15">
      <alignment vertical="center"/>
    </xf>
    <xf numFmtId="0" fontId="8" fillId="0" borderId="0" applyAlignment="1" pivotButton="0" quotePrefix="0" xfId="15">
      <alignment vertical="center"/>
    </xf>
    <xf numFmtId="0" fontId="9" fillId="0" borderId="0" applyAlignment="1" pivotButton="0" quotePrefix="0" xfId="15">
      <alignment vertical="center"/>
    </xf>
    <xf numFmtId="0" fontId="10" fillId="13" borderId="0" applyAlignment="1" pivotButton="0" quotePrefix="0" xfId="15">
      <alignment vertical="center"/>
    </xf>
    <xf numFmtId="0" fontId="10" fillId="13" borderId="0" applyAlignment="1" pivotButton="0" quotePrefix="0" xfId="15">
      <alignment horizontal="left" vertical="center" indent="1"/>
    </xf>
    <xf numFmtId="0" fontId="10" fillId="13" borderId="0" applyAlignment="1" pivotButton="0" quotePrefix="0" xfId="15">
      <alignment horizontal="right" vertical="center" indent="1"/>
    </xf>
    <xf numFmtId="0" fontId="10" fillId="0" borderId="0" applyAlignment="1" pivotButton="0" quotePrefix="0" xfId="15">
      <alignment vertical="center"/>
    </xf>
    <xf numFmtId="0" fontId="9" fillId="0" borderId="0" pivotButton="0" quotePrefix="0" xfId="15"/>
    <xf numFmtId="14" fontId="15" fillId="4" borderId="1" applyAlignment="1" pivotButton="0" quotePrefix="0" xfId="15">
      <alignment horizontal="left" vertical="center" indent="1"/>
    </xf>
    <xf numFmtId="0" fontId="26" fillId="0" borderId="0" applyAlignment="1" pivotButton="0" quotePrefix="0" xfId="15">
      <alignment horizontal="left" vertical="center" indent="1"/>
    </xf>
    <xf numFmtId="0" fontId="27" fillId="0" borderId="2" applyAlignment="1" pivotButton="0" quotePrefix="0" xfId="15">
      <alignment horizontal="center" vertical="center"/>
    </xf>
    <xf numFmtId="0" fontId="4" fillId="0" borderId="0" pivotButton="0" quotePrefix="0" xfId="15"/>
    <xf numFmtId="181" fontId="28" fillId="4" borderId="0" applyAlignment="1" pivotButton="0" quotePrefix="0" xfId="3">
      <alignment horizontal="left" vertical="center" indent="1"/>
    </xf>
    <xf numFmtId="0" fontId="28" fillId="4" borderId="0" applyAlignment="1" pivotButton="0" quotePrefix="0" xfId="3">
      <alignment horizontal="right" vertical="center" indent="2"/>
    </xf>
    <xf numFmtId="166" fontId="28" fillId="4" borderId="0" applyAlignment="1" pivotButton="0" quotePrefix="0" xfId="3">
      <alignment horizontal="right" vertical="center" indent="2"/>
    </xf>
    <xf numFmtId="181" fontId="28" fillId="7" borderId="0" applyAlignment="1" pivotButton="0" quotePrefix="0" xfId="3">
      <alignment horizontal="left" vertical="center" indent="1"/>
    </xf>
    <xf numFmtId="0" fontId="28" fillId="7" borderId="0" applyAlignment="1" pivotButton="0" quotePrefix="0" xfId="3">
      <alignment horizontal="right" vertical="center" indent="2"/>
    </xf>
    <xf numFmtId="166" fontId="28" fillId="7" borderId="0" applyAlignment="1" pivotButton="0" quotePrefix="0" xfId="3">
      <alignment horizontal="right" vertical="center" indent="2"/>
    </xf>
    <xf numFmtId="166" fontId="9" fillId="0" borderId="0" applyAlignment="1" pivotButton="0" quotePrefix="0" xfId="15">
      <alignment vertical="center"/>
    </xf>
    <xf numFmtId="166" fontId="29" fillId="4" borderId="0" applyAlignment="1" pivotButton="0" quotePrefix="0" xfId="3">
      <alignment horizontal="right" vertical="center" indent="2"/>
    </xf>
    <xf numFmtId="181" fontId="30" fillId="4" borderId="0" applyAlignment="1" pivotButton="0" quotePrefix="0" xfId="3">
      <alignment horizontal="left" vertical="center" indent="1"/>
    </xf>
    <xf numFmtId="0" fontId="30" fillId="4" borderId="0" applyAlignment="1" pivotButton="0" quotePrefix="0" xfId="3">
      <alignment horizontal="right" vertical="center" indent="2"/>
    </xf>
    <xf numFmtId="166" fontId="30" fillId="4" borderId="0" applyAlignment="1" pivotButton="0" quotePrefix="0" xfId="3">
      <alignment horizontal="right" vertical="center" indent="2"/>
    </xf>
    <xf numFmtId="0" fontId="37" fillId="0" borderId="0" pivotButton="0" quotePrefix="0" xfId="17"/>
    <xf numFmtId="0" fontId="1" fillId="0" borderId="0" pivotButton="0" quotePrefix="0" xfId="17"/>
    <xf numFmtId="177" fontId="36" fillId="16" borderId="8" applyAlignment="1" pivotButton="0" quotePrefix="0" xfId="18">
      <alignment horizontal="center" vertical="center"/>
    </xf>
    <xf numFmtId="14" fontId="36" fillId="16" borderId="8" applyAlignment="1" pivotButton="0" quotePrefix="0" xfId="18">
      <alignment horizontal="center" vertical="center"/>
    </xf>
    <xf numFmtId="0" fontId="1" fillId="0" borderId="0" applyAlignment="1" pivotButton="0" quotePrefix="0" xfId="17">
      <alignment horizontal="center"/>
    </xf>
    <xf numFmtId="0" fontId="1" fillId="0" borderId="0" applyAlignment="1" pivotButton="0" quotePrefix="0" xfId="17">
      <alignment horizontal="center" vertical="center"/>
    </xf>
    <xf numFmtId="14" fontId="1" fillId="0" borderId="0" applyAlignment="1" pivotButton="0" quotePrefix="0" xfId="17">
      <alignment horizontal="center" vertical="center"/>
    </xf>
    <xf numFmtId="0" fontId="38" fillId="0" borderId="0" applyAlignment="1" pivotButton="0" quotePrefix="0" xfId="17">
      <alignment horizontal="center" vertical="top"/>
    </xf>
    <xf numFmtId="179" fontId="37" fillId="0" borderId="0" pivotButton="0" quotePrefix="0" xfId="17"/>
    <xf numFmtId="179" fontId="36" fillId="16" borderId="8" applyAlignment="1" pivotButton="0" quotePrefix="0" xfId="12">
      <alignment horizontal="center" vertical="center"/>
    </xf>
    <xf numFmtId="179" fontId="38" fillId="0" borderId="0" applyAlignment="1" pivotButton="0" quotePrefix="0" xfId="12">
      <alignment horizontal="center" vertical="top"/>
    </xf>
    <xf numFmtId="179" fontId="1" fillId="0" borderId="0" applyAlignment="1" pivotButton="0" quotePrefix="0" xfId="12">
      <alignment horizontal="center" vertical="center"/>
    </xf>
    <xf numFmtId="177" fontId="36" fillId="16" borderId="8" applyAlignment="1" pivotButton="0" quotePrefix="0" xfId="20">
      <alignment horizontal="center" vertical="center"/>
    </xf>
    <xf numFmtId="14" fontId="36" fillId="16" borderId="8" applyAlignment="1" pivotButton="0" quotePrefix="0" xfId="20">
      <alignment horizontal="center" vertical="center"/>
    </xf>
    <xf numFmtId="179" fontId="1" fillId="0" borderId="0" applyAlignment="1" pivotButton="0" quotePrefix="0" xfId="12">
      <alignment horizontal="center"/>
    </xf>
    <xf numFmtId="182" fontId="37" fillId="0" borderId="0" pivotButton="0" quotePrefix="0" xfId="17"/>
    <xf numFmtId="0" fontId="3" fillId="0" borderId="0" pivotButton="0" quotePrefix="0" xfId="17"/>
    <xf numFmtId="179" fontId="32" fillId="0" borderId="0" pivotButton="0" quotePrefix="0" xfId="17"/>
    <xf numFmtId="166" fontId="37" fillId="0" borderId="0" pivotButton="0" quotePrefix="0" xfId="17"/>
    <xf numFmtId="0" fontId="2" fillId="0" borderId="0" pivotButton="0" quotePrefix="0" xfId="17"/>
    <xf numFmtId="10" fontId="0" fillId="0" borderId="0" pivotButton="0" quotePrefix="0" xfId="21"/>
    <xf numFmtId="177" fontId="36" fillId="16" borderId="0" applyAlignment="1" pivotButton="0" quotePrefix="0" xfId="18">
      <alignment horizontal="center" vertical="center"/>
    </xf>
    <xf numFmtId="179" fontId="3" fillId="0" borderId="0" pivotButton="0" quotePrefix="0" xfId="17"/>
    <xf numFmtId="177" fontId="1" fillId="0" borderId="0" applyAlignment="1" pivotButton="0" quotePrefix="0" xfId="18">
      <alignment horizontal="center" vertical="center"/>
    </xf>
    <xf numFmtId="179" fontId="1" fillId="0" borderId="0" pivotButton="0" quotePrefix="0" xfId="19"/>
    <xf numFmtId="9" fontId="1" fillId="0" borderId="0" applyAlignment="1" pivotButton="0" quotePrefix="0" xfId="17">
      <alignment horizontal="center" vertical="center"/>
    </xf>
    <xf numFmtId="177" fontId="37" fillId="0" borderId="0" pivotButton="0" quotePrefix="0" xfId="17"/>
    <xf numFmtId="10" fontId="1" fillId="0" borderId="0" applyAlignment="1" pivotButton="0" quotePrefix="0" xfId="17">
      <alignment horizontal="center" vertical="center"/>
    </xf>
    <xf numFmtId="10" fontId="0" fillId="0" borderId="9" pivotButton="0" quotePrefix="0" xfId="2"/>
    <xf numFmtId="10" fontId="0" fillId="0" borderId="4" pivotButton="0" quotePrefix="0" xfId="0"/>
    <xf numFmtId="0" fontId="3" fillId="10" borderId="0" pivotButton="0" quotePrefix="0" xfId="0"/>
    <xf numFmtId="14" fontId="3" fillId="10" borderId="0" pivotButton="0" quotePrefix="0" xfId="0"/>
    <xf numFmtId="177" fontId="3" fillId="10" borderId="0" pivotButton="0" quotePrefix="0" xfId="4"/>
    <xf numFmtId="0" fontId="3" fillId="9" borderId="0" pivotButton="0" quotePrefix="0" xfId="0"/>
    <xf numFmtId="179" fontId="0" fillId="0" borderId="0" pivotButton="0" quotePrefix="0" xfId="16"/>
    <xf numFmtId="10" fontId="35" fillId="4" borderId="0" applyAlignment="1" pivotButton="0" quotePrefix="0" xfId="2">
      <alignment horizontal="center" vertical="center"/>
    </xf>
    <xf numFmtId="176" fontId="19" fillId="5" borderId="0" applyAlignment="1" pivotButton="0" quotePrefix="0" xfId="0">
      <alignment horizontal="right" vertical="center"/>
    </xf>
    <xf numFmtId="177" fontId="36" fillId="16" borderId="8" applyAlignment="1" pivotButton="0" quotePrefix="0" xfId="4">
      <alignment horizontal="center" vertical="center"/>
    </xf>
    <xf numFmtId="179" fontId="36" fillId="16" borderId="8" applyAlignment="1" pivotButton="0" quotePrefix="0" xfId="5">
      <alignment horizontal="center" vertical="center"/>
    </xf>
    <xf numFmtId="14" fontId="36" fillId="16" borderId="8" applyAlignment="1" pivotButton="0" quotePrefix="0" xfId="4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179" fontId="1" fillId="0" borderId="0" applyAlignment="1" pivotButton="0" quotePrefix="0" xfId="5">
      <alignment horizontal="center"/>
    </xf>
    <xf numFmtId="14" fontId="1" fillId="0" borderId="0" applyAlignment="1" pivotButton="0" quotePrefix="0" xfId="0">
      <alignment horizontal="center" vertical="center"/>
    </xf>
    <xf numFmtId="179" fontId="38" fillId="0" borderId="0" applyAlignment="1" pivotButton="0" quotePrefix="0" xfId="5">
      <alignment horizontal="center" vertical="top"/>
    </xf>
    <xf numFmtId="0" fontId="0" fillId="0" borderId="0" pivotButton="0" quotePrefix="0" xfId="17"/>
    <xf numFmtId="182" fontId="0" fillId="0" borderId="0" pivotButton="0" quotePrefix="0" xfId="0"/>
    <xf numFmtId="182" fontId="24" fillId="0" borderId="0" pivotButton="0" quotePrefix="0" xfId="5"/>
    <xf numFmtId="0" fontId="0" fillId="9" borderId="0" pivotButton="0" quotePrefix="0" xfId="17"/>
    <xf numFmtId="4" fontId="9" fillId="0" borderId="0" pivotButton="0" quotePrefix="0" xfId="15"/>
    <xf numFmtId="179" fontId="0" fillId="0" borderId="4" pivotButton="0" quotePrefix="0" xfId="12"/>
    <xf numFmtId="165" fontId="18" fillId="7" borderId="0" applyAlignment="1" pivotButton="0" quotePrefix="0" xfId="6">
      <alignment horizontal="left" vertical="center" wrapText="1" indent="1"/>
    </xf>
    <xf numFmtId="0" fontId="9" fillId="0" borderId="0" applyAlignment="1" pivotButton="0" quotePrefix="0" xfId="6">
      <alignment vertical="center"/>
    </xf>
    <xf numFmtId="0" fontId="9" fillId="0" borderId="0" applyAlignment="1" pivotButton="0" quotePrefix="0" xfId="6">
      <alignment horizontal="right" vertical="center" indent="1"/>
    </xf>
    <xf numFmtId="0" fontId="8" fillId="0" borderId="0" applyAlignment="1" pivotButton="0" quotePrefix="0" xfId="6">
      <alignment vertical="center"/>
    </xf>
    <xf numFmtId="165" fontId="18" fillId="4" borderId="0" applyAlignment="1" pivotButton="0" quotePrefix="0" xfId="6">
      <alignment horizontal="left" vertical="center" wrapText="1" indent="1"/>
    </xf>
    <xf numFmtId="0" fontId="9" fillId="4" borderId="0" applyAlignment="1" pivotButton="0" quotePrefix="0" xfId="6">
      <alignment vertical="center"/>
    </xf>
    <xf numFmtId="0" fontId="9" fillId="4" borderId="0" applyAlignment="1" pivotButton="0" quotePrefix="0" xfId="6">
      <alignment horizontal="right" vertical="center" indent="1"/>
    </xf>
    <xf numFmtId="0" fontId="8" fillId="4" borderId="0" applyAlignment="1" pivotButton="0" quotePrefix="0" xfId="6">
      <alignment vertical="center"/>
    </xf>
    <xf numFmtId="14" fontId="15" fillId="4" borderId="5" applyAlignment="1" pivotButton="0" quotePrefix="0" xfId="6">
      <alignment horizontal="center" vertical="center"/>
    </xf>
    <xf numFmtId="0" fontId="0" fillId="0" borderId="1" pivotButton="0" quotePrefix="0" xfId="0"/>
    <xf numFmtId="0" fontId="10" fillId="0" borderId="6" applyAlignment="1" pivotButton="0" quotePrefix="0" xfId="6">
      <alignment horizontal="center" vertical="center"/>
    </xf>
    <xf numFmtId="0" fontId="0" fillId="0" borderId="6" pivotButton="0" quotePrefix="0" xfId="0"/>
    <xf numFmtId="0" fontId="10" fillId="0" borderId="2" applyAlignment="1" pivotButton="0" quotePrefix="0" xfId="6">
      <alignment horizontal="center" vertical="center"/>
    </xf>
    <xf numFmtId="0" fontId="0" fillId="0" borderId="2" pivotButton="0" quotePrefix="0" xfId="0"/>
    <xf numFmtId="0" fontId="10" fillId="0" borderId="2" applyAlignment="1" pivotButton="0" quotePrefix="0" xfId="0">
      <alignment horizontal="left" vertical="center"/>
    </xf>
    <xf numFmtId="177" fontId="36" fillId="16" borderId="8" applyAlignment="1" pivotButton="0" quotePrefix="0" xfId="18">
      <alignment horizontal="center" vertical="center"/>
    </xf>
    <xf numFmtId="179" fontId="36" fillId="16" borderId="8" applyAlignment="1" pivotButton="0" quotePrefix="0" xfId="12">
      <alignment horizontal="center" vertical="center"/>
    </xf>
    <xf numFmtId="177" fontId="36" fillId="16" borderId="8" applyAlignment="1" pivotButton="0" quotePrefix="0" xfId="4">
      <alignment horizontal="center" vertical="center"/>
    </xf>
    <xf numFmtId="179" fontId="38" fillId="0" borderId="0" applyAlignment="1" pivotButton="0" quotePrefix="0" xfId="12">
      <alignment horizontal="center" vertical="top"/>
    </xf>
    <xf numFmtId="179" fontId="37" fillId="0" borderId="0" pivotButton="0" quotePrefix="0" xfId="17"/>
    <xf numFmtId="179" fontId="1" fillId="0" borderId="0" applyAlignment="1" pivotButton="0" quotePrefix="0" xfId="12">
      <alignment horizontal="center" vertical="center"/>
    </xf>
    <xf numFmtId="177" fontId="36" fillId="16" borderId="8" applyAlignment="1" pivotButton="0" quotePrefix="0" xfId="20">
      <alignment horizontal="center" vertical="center"/>
    </xf>
    <xf numFmtId="179" fontId="1" fillId="0" borderId="0" applyAlignment="1" pivotButton="0" quotePrefix="0" xfId="12">
      <alignment horizontal="center"/>
    </xf>
    <xf numFmtId="182" fontId="37" fillId="0" borderId="0" pivotButton="0" quotePrefix="0" xfId="17"/>
    <xf numFmtId="179" fontId="36" fillId="16" borderId="8" applyAlignment="1" pivotButton="0" quotePrefix="0" xfId="5">
      <alignment horizontal="center" vertical="center"/>
    </xf>
    <xf numFmtId="179" fontId="1" fillId="0" borderId="0" applyAlignment="1" pivotButton="0" quotePrefix="0" xfId="5">
      <alignment horizontal="center"/>
    </xf>
    <xf numFmtId="179" fontId="38" fillId="0" borderId="0" applyAlignment="1" pivotButton="0" quotePrefix="0" xfId="5">
      <alignment horizontal="center" vertical="top"/>
    </xf>
    <xf numFmtId="179" fontId="32" fillId="0" borderId="0" pivotButton="0" quotePrefix="0" xfId="17"/>
    <xf numFmtId="166" fontId="37" fillId="0" borderId="0" pivotButton="0" quotePrefix="0" xfId="17"/>
    <xf numFmtId="177" fontId="36" fillId="16" borderId="0" applyAlignment="1" pivotButton="0" quotePrefix="0" xfId="18">
      <alignment horizontal="center" vertical="center"/>
    </xf>
    <xf numFmtId="179" fontId="3" fillId="0" borderId="0" pivotButton="0" quotePrefix="0" xfId="17"/>
    <xf numFmtId="177" fontId="1" fillId="0" borderId="0" applyAlignment="1" pivotButton="0" quotePrefix="0" xfId="18">
      <alignment horizontal="center" vertical="center"/>
    </xf>
    <xf numFmtId="179" fontId="1" fillId="0" borderId="0" pivotButton="0" quotePrefix="0" xfId="19"/>
    <xf numFmtId="177" fontId="37" fillId="0" borderId="0" pivotButton="0" quotePrefix="0" xfId="17"/>
    <xf numFmtId="179" fontId="3" fillId="14" borderId="4" pivotButton="0" quotePrefix="0" xfId="12"/>
    <xf numFmtId="179" fontId="3" fillId="14" borderId="4" pivotButton="0" quotePrefix="0" xfId="0"/>
    <xf numFmtId="179" fontId="1" fillId="0" borderId="4" pivotButton="0" quotePrefix="0" xfId="12"/>
    <xf numFmtId="179" fontId="31" fillId="0" borderId="4" pivotButton="0" quotePrefix="0" xfId="0"/>
    <xf numFmtId="166" fontId="1" fillId="0" borderId="4" pivotButton="0" quotePrefix="0" xfId="12"/>
    <xf numFmtId="179" fontId="32" fillId="0" borderId="4" pivotButton="0" quotePrefix="0" xfId="0"/>
    <xf numFmtId="166" fontId="0" fillId="0" borderId="0" pivotButton="0" quotePrefix="0" xfId="0"/>
    <xf numFmtId="179" fontId="0" fillId="0" borderId="4" pivotButton="0" quotePrefix="0" xfId="12"/>
    <xf numFmtId="180" fontId="18" fillId="0" borderId="0" applyAlignment="1" pivotButton="0" quotePrefix="0" xfId="6">
      <alignment horizontal="right" vertical="center" indent="1"/>
    </xf>
    <xf numFmtId="179" fontId="0" fillId="0" borderId="0" pivotButton="0" quotePrefix="0" xfId="16"/>
    <xf numFmtId="168" fontId="4" fillId="0" borderId="0" pivotButton="0" quotePrefix="0" xfId="0"/>
    <xf numFmtId="169" fontId="4" fillId="0" borderId="0" applyAlignment="1" pivotButton="0" quotePrefix="0" xfId="0">
      <alignment vertical="center"/>
    </xf>
    <xf numFmtId="169" fontId="4" fillId="0" borderId="0" applyAlignment="1" pivotButton="0" quotePrefix="0" xfId="0">
      <alignment horizontal="left" vertical="center"/>
    </xf>
    <xf numFmtId="170" fontId="10" fillId="0" borderId="2" applyAlignment="1" pivotButton="0" quotePrefix="0" xfId="0">
      <alignment horizontal="right" vertical="center"/>
    </xf>
    <xf numFmtId="176" fontId="19" fillId="5" borderId="0" applyAlignment="1" pivotButton="0" quotePrefix="0" xfId="0">
      <alignment horizontal="right" vertical="center"/>
    </xf>
    <xf numFmtId="170" fontId="20" fillId="0" borderId="0" applyAlignment="1" pivotButton="0" quotePrefix="0" xfId="0">
      <alignment horizontal="right" vertical="center"/>
    </xf>
    <xf numFmtId="170" fontId="15" fillId="2" borderId="1" applyAlignment="1" pivotButton="0" quotePrefix="0" xfId="0">
      <alignment horizontal="right" vertical="center"/>
    </xf>
    <xf numFmtId="171" fontId="17" fillId="5" borderId="0" applyAlignment="1" pivotButton="0" quotePrefix="0" xfId="0">
      <alignment horizontal="right" vertical="center"/>
    </xf>
    <xf numFmtId="171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0" fontId="19" fillId="5" borderId="0" applyAlignment="1" pivotButton="0" quotePrefix="0" xfId="0">
      <alignment horizontal="right" vertical="center"/>
    </xf>
    <xf numFmtId="170" fontId="12" fillId="0" borderId="0" applyAlignment="1" pivotButton="0" quotePrefix="0" xfId="0">
      <alignment horizontal="right" vertical="center"/>
    </xf>
    <xf numFmtId="172" fontId="23" fillId="4" borderId="0" applyAlignment="1" pivotButton="0" quotePrefix="0" xfId="0">
      <alignment horizontal="right" wrapText="1"/>
    </xf>
    <xf numFmtId="172" fontId="23" fillId="0" borderId="0" applyAlignment="1" pivotButton="0" quotePrefix="0" xfId="0">
      <alignment horizontal="right" wrapText="1"/>
    </xf>
    <xf numFmtId="173" fontId="20" fillId="0" borderId="0" applyAlignment="1" pivotButton="0" quotePrefix="0" xfId="0">
      <alignment horizontal="right" vertical="center"/>
    </xf>
    <xf numFmtId="170" fontId="9" fillId="0" borderId="0" applyAlignment="1" pivotButton="0" quotePrefix="0" xfId="0">
      <alignment horizontal="right" vertical="center"/>
    </xf>
    <xf numFmtId="169" fontId="20" fillId="0" borderId="0" applyAlignment="1" pivotButton="0" quotePrefix="0" xfId="0">
      <alignment horizontal="right" vertical="center"/>
    </xf>
    <xf numFmtId="170" fontId="19" fillId="0" borderId="3" applyAlignment="1" pivotButton="0" quotePrefix="0" xfId="0">
      <alignment horizontal="right" vertical="center"/>
    </xf>
    <xf numFmtId="174" fontId="9" fillId="0" borderId="0" applyAlignment="1" pivotButton="0" quotePrefix="0" xfId="0">
      <alignment horizontal="right" vertical="center"/>
    </xf>
    <xf numFmtId="170" fontId="5" fillId="0" borderId="0" applyAlignment="1" pivotButton="0" quotePrefix="0" xfId="0">
      <alignment horizontal="right"/>
    </xf>
    <xf numFmtId="175" fontId="23" fillId="0" borderId="0" applyAlignment="1" pivotButton="0" quotePrefix="0" xfId="0">
      <alignment horizontal="right"/>
    </xf>
    <xf numFmtId="176" fontId="23" fillId="0" borderId="0" applyAlignment="1" pivotButton="0" quotePrefix="0" xfId="0">
      <alignment horizontal="right"/>
    </xf>
    <xf numFmtId="170" fontId="19" fillId="6" borderId="0" applyAlignment="1" pivotButton="0" quotePrefix="0" xfId="0">
      <alignment horizontal="right" vertical="center"/>
    </xf>
    <xf numFmtId="171" fontId="19" fillId="5" borderId="0" applyAlignment="1" pivotButton="0" quotePrefix="0" xfId="0">
      <alignment horizontal="right" vertical="center"/>
    </xf>
    <xf numFmtId="177" fontId="19" fillId="2" borderId="0" applyAlignment="1" pivotButton="0" quotePrefix="0" xfId="1">
      <alignment horizontal="right" vertical="center"/>
    </xf>
    <xf numFmtId="181" fontId="28" fillId="4" borderId="0" applyAlignment="1" pivotButton="0" quotePrefix="0" xfId="3">
      <alignment horizontal="left" vertical="center" indent="1"/>
    </xf>
    <xf numFmtId="166" fontId="28" fillId="4" borderId="0" applyAlignment="1" pivotButton="0" quotePrefix="0" xfId="3">
      <alignment horizontal="right" vertical="center" indent="2"/>
    </xf>
    <xf numFmtId="181" fontId="28" fillId="7" borderId="0" applyAlignment="1" pivotButton="0" quotePrefix="0" xfId="3">
      <alignment horizontal="left" vertical="center" indent="1"/>
    </xf>
    <xf numFmtId="166" fontId="28" fillId="7" borderId="0" applyAlignment="1" pivotButton="0" quotePrefix="0" xfId="3">
      <alignment horizontal="right" vertical="center" indent="2"/>
    </xf>
    <xf numFmtId="166" fontId="9" fillId="0" borderId="0" applyAlignment="1" pivotButton="0" quotePrefix="0" xfId="15">
      <alignment vertical="center"/>
    </xf>
    <xf numFmtId="166" fontId="29" fillId="4" borderId="0" applyAlignment="1" pivotButton="0" quotePrefix="0" xfId="3">
      <alignment horizontal="right" vertical="center" indent="2"/>
    </xf>
    <xf numFmtId="181" fontId="30" fillId="4" borderId="0" applyAlignment="1" pivotButton="0" quotePrefix="0" xfId="3">
      <alignment horizontal="left" vertical="center" indent="1"/>
    </xf>
    <xf numFmtId="166" fontId="30" fillId="4" borderId="0" applyAlignment="1" pivotButton="0" quotePrefix="0" xfId="3">
      <alignment horizontal="right" vertical="center" indent="2"/>
    </xf>
    <xf numFmtId="177" fontId="0" fillId="0" borderId="0" pivotButton="0" quotePrefix="0" xfId="4"/>
    <xf numFmtId="177" fontId="0" fillId="10" borderId="0" pivotButton="0" quotePrefix="0" xfId="4"/>
    <xf numFmtId="177" fontId="0" fillId="9" borderId="0" pivotButton="0" quotePrefix="0" xfId="4"/>
    <xf numFmtId="177" fontId="3" fillId="10" borderId="0" pivotButton="0" quotePrefix="0" xfId="4"/>
    <xf numFmtId="178" fontId="0" fillId="0" borderId="0" pivotButton="0" quotePrefix="0" xfId="4"/>
    <xf numFmtId="182" fontId="0" fillId="0" borderId="0" pivotButton="0" quotePrefix="0" xfId="0"/>
    <xf numFmtId="179" fontId="24" fillId="0" borderId="0" pivotButton="0" quotePrefix="0" xfId="5"/>
    <xf numFmtId="182" fontId="24" fillId="0" borderId="0" pivotButton="0" quotePrefix="0" xfId="5"/>
    <xf numFmtId="177" fontId="24" fillId="0" borderId="0" applyAlignment="1" pivotButton="0" quotePrefix="0" xfId="4">
      <alignment horizontal="center"/>
    </xf>
  </cellXfs>
  <cellStyles count="22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  <cellStyle name="Moeda 3" xfId="12"/>
    <cellStyle name="Vírgula 3" xfId="13"/>
    <cellStyle name="Porcentagem 2" xfId="14"/>
    <cellStyle name="Normal 2 4 2 2" xfId="15"/>
    <cellStyle name="Moeda" xfId="16" builtinId="4"/>
    <cellStyle name="Normal 2" xfId="17"/>
    <cellStyle name="Vírgula 5" xfId="18"/>
    <cellStyle name="Moeda 4" xfId="19"/>
    <cellStyle name="Vírgula 6" xfId="20"/>
    <cellStyle name="Porcentagem 3" xfId="2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externalLink" Target="/xl/externalLinks/externalLink2.xml" Id="rId11" /><Relationship Type="http://schemas.openxmlformats.org/officeDocument/2006/relationships/externalLink" Target="/xl/externalLinks/externalLink3.xml" Id="rId12" /><Relationship Type="http://schemas.openxmlformats.org/officeDocument/2006/relationships/externalLink" Target="/xl/externalLinks/externalLink4.xml" Id="rId13" /><Relationship Type="http://schemas.openxmlformats.org/officeDocument/2006/relationships/externalLink" Target="/xl/externalLinks/externalLink5.xml" Id="rId14" /><Relationship Type="http://schemas.openxmlformats.org/officeDocument/2006/relationships/externalLink" Target="/xl/externalLinks/externalLink6.xml" Id="rId15" /><Relationship Type="http://schemas.openxmlformats.org/officeDocument/2006/relationships/externalLink" Target="/xl/externalLinks/externalLink7.xml" Id="rId16" /><Relationship Type="http://schemas.openxmlformats.org/officeDocument/2006/relationships/externalLink" Target="/xl/externalLinks/externalLink8.xml" Id="rId17" /><Relationship Type="http://schemas.openxmlformats.org/officeDocument/2006/relationships/externalLink" Target="/xl/externalLinks/externalLink9.xml" Id="rId18" /><Relationship Type="http://schemas.openxmlformats.org/officeDocument/2006/relationships/externalLink" Target="/xl/externalLinks/externalLink10.xml" Id="rId19" /><Relationship Type="http://schemas.openxmlformats.org/officeDocument/2006/relationships/externalLink" Target="/xl/externalLinks/externalLink11.xml" Id="rId20" /><Relationship Type="http://schemas.openxmlformats.org/officeDocument/2006/relationships/externalLink" Target="/xl/externalLinks/externalLink12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explosion val="1"/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</dLbl>
            <dLbl>
              <idx val="7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8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>Até 15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</a:t>
            </a:r>
          </a:p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 sz="1000" b="1" cap="all" baseline="0">
              <a:solidFill>
                <a:schemeClr val="tx1">
                  <a:lumMod val="50000"/>
                  <a:lumOff val="50000"/>
                </a:schemeClr>
              </a:solidFill>
            </a:endParaRP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0195685652364164"/>
          <y val="0.1946147217307601"/>
          <w val="0.9545161070448336"/>
          <h val="0.5636795251765191"/>
        </manualLayout>
      </layout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dLbl>
              <idx val="15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Vendas'!$B$26:$C$45</f>
              <strCache>
                <ptCount val="20"/>
                <pt idx="0">
                  <v>fev/22</v>
                </pt>
                <pt idx="1">
                  <v>mar/22</v>
                </pt>
                <pt idx="2">
                  <v>abr/22</v>
                </pt>
                <pt idx="3">
                  <v>mai/22</v>
                </pt>
                <pt idx="4">
                  <v>jun/22</v>
                </pt>
                <pt idx="5">
                  <v>jul/22</v>
                </pt>
                <pt idx="6">
                  <v>ago/22</v>
                </pt>
                <pt idx="7">
                  <v>set/22</v>
                </pt>
                <pt idx="8">
                  <v>out/22</v>
                </pt>
                <pt idx="9">
                  <v>nov/22</v>
                </pt>
                <pt idx="10">
                  <v>dez/22</v>
                </pt>
                <pt idx="11">
                  <v>jan/23</v>
                </pt>
                <pt idx="12">
                  <v>fev/23</v>
                </pt>
                <pt idx="13">
                  <v>mar/23</v>
                </pt>
                <pt idx="14">
                  <v>abr/23</v>
                </pt>
                <pt idx="15">
                  <v>mai/23</v>
                </pt>
                <pt idx="16">
                  <v>jun/23</v>
                </pt>
                <pt idx="17">
                  <v>jul/23</v>
                </pt>
                <pt idx="18">
                  <v>ago/23</v>
                </pt>
                <pt idx="19">
                  <v>set/23</v>
                </pt>
              </strCache>
            </strRef>
          </cat>
          <val>
            <numRef>
              <f>'Acompanhamento Vendas'!$D$26:$D$45</f>
              <numCache>
                <formatCode>General</formatCode>
                <ptCount val="2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3</v>
                </pt>
                <pt idx="4">
                  <v>2</v>
                </pt>
                <pt idx="5">
                  <v>3</v>
                </pt>
                <pt idx="6">
                  <v>5</v>
                </pt>
                <pt idx="7">
                  <v>4</v>
                </pt>
                <pt idx="8">
                  <v>0</v>
                </pt>
                <pt idx="9">
                  <v>2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2</v>
                </pt>
                <pt idx="14">
                  <v>0</v>
                </pt>
                <pt idx="15">
                  <v>4</v>
                </pt>
                <pt idx="16">
                  <v>11</v>
                </pt>
                <pt idx="17">
                  <v>3</v>
                </pt>
                <pt idx="18">
                  <v>3</v>
                </pt>
                <pt idx="19">
                  <v>1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Vendas'!$B$26:$C$45</f>
              <strCache>
                <ptCount val="20"/>
                <pt idx="0">
                  <v>fev/22</v>
                </pt>
                <pt idx="1">
                  <v>mar/22</v>
                </pt>
                <pt idx="2">
                  <v>abr/22</v>
                </pt>
                <pt idx="3">
                  <v>mai/22</v>
                </pt>
                <pt idx="4">
                  <v>jun/22</v>
                </pt>
                <pt idx="5">
                  <v>jul/22</v>
                </pt>
                <pt idx="6">
                  <v>ago/22</v>
                </pt>
                <pt idx="7">
                  <v>set/22</v>
                </pt>
                <pt idx="8">
                  <v>out/22</v>
                </pt>
                <pt idx="9">
                  <v>nov/22</v>
                </pt>
                <pt idx="10">
                  <v>dez/22</v>
                </pt>
                <pt idx="11">
                  <v>jan/23</v>
                </pt>
                <pt idx="12">
                  <v>fev/23</v>
                </pt>
                <pt idx="13">
                  <v>mar/23</v>
                </pt>
                <pt idx="14">
                  <v>abr/23</v>
                </pt>
                <pt idx="15">
                  <v>mai/23</v>
                </pt>
                <pt idx="16">
                  <v>jun/23</v>
                </pt>
                <pt idx="17">
                  <v>jul/23</v>
                </pt>
                <pt idx="18">
                  <v>ago/23</v>
                </pt>
                <pt idx="19">
                  <v>set/23</v>
                </pt>
              </strCache>
            </strRef>
          </cat>
          <val>
            <numRef>
              <f>'Acompanhamento Vendas'!$F$26:$F$45</f>
              <numCache>
                <formatCode>General</formatCode>
                <ptCount val="20"/>
                <pt idx="0">
                  <v>1</v>
                </pt>
                <pt idx="1">
                  <v>0</v>
                </pt>
                <pt idx="2">
                  <v>0</v>
                </pt>
                <pt idx="3">
                  <v>1</v>
                </pt>
                <pt idx="4">
                  <v>0</v>
                </pt>
                <pt idx="5">
                  <v>2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1</v>
                </pt>
                <pt idx="12">
                  <v>0</v>
                </pt>
                <pt idx="13">
                  <v>2</v>
                </pt>
                <pt idx="14">
                  <v>0</v>
                </pt>
                <pt idx="15">
                  <v>1</v>
                </pt>
                <pt idx="16">
                  <v>1</v>
                </pt>
                <pt idx="17">
                  <v>0</v>
                </pt>
                <pt idx="18">
                  <v>0</v>
                </pt>
                <pt idx="19">
                  <v>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Lbl>
              <idx val="16"/>
              <dLblPos val="r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Vendas'!$B$26:$C$45</f>
              <strCache>
                <ptCount val="20"/>
                <pt idx="0">
                  <v>fev/22</v>
                </pt>
                <pt idx="1">
                  <v>mar/22</v>
                </pt>
                <pt idx="2">
                  <v>abr/22</v>
                </pt>
                <pt idx="3">
                  <v>mai/22</v>
                </pt>
                <pt idx="4">
                  <v>jun/22</v>
                </pt>
                <pt idx="5">
                  <v>jul/22</v>
                </pt>
                <pt idx="6">
                  <v>ago/22</v>
                </pt>
                <pt idx="7">
                  <v>set/22</v>
                </pt>
                <pt idx="8">
                  <v>out/22</v>
                </pt>
                <pt idx="9">
                  <v>nov/22</v>
                </pt>
                <pt idx="10">
                  <v>dez/22</v>
                </pt>
                <pt idx="11">
                  <v>jan/23</v>
                </pt>
                <pt idx="12">
                  <v>fev/23</v>
                </pt>
                <pt idx="13">
                  <v>mar/23</v>
                </pt>
                <pt idx="14">
                  <v>abr/23</v>
                </pt>
                <pt idx="15">
                  <v>mai/23</v>
                </pt>
                <pt idx="16">
                  <v>jun/23</v>
                </pt>
                <pt idx="17">
                  <v>jul/23</v>
                </pt>
                <pt idx="18">
                  <v>ago/23</v>
                </pt>
                <pt idx="19">
                  <v>set/23</v>
                </pt>
              </strCache>
            </strRef>
          </cat>
          <val>
            <numRef>
              <f>'Acompanhamento Vendas'!$H$26:$H$45</f>
              <numCache>
                <formatCode>General</formatCode>
                <ptCount val="20"/>
                <pt idx="0">
                  <v>114</v>
                </pt>
                <pt idx="1">
                  <v>113</v>
                </pt>
                <pt idx="2">
                  <v>112</v>
                </pt>
                <pt idx="3">
                  <v>110</v>
                </pt>
                <pt idx="4">
                  <v>107</v>
                </pt>
                <pt idx="5">
                  <v>106</v>
                </pt>
                <pt idx="6">
                  <v>101</v>
                </pt>
                <pt idx="7">
                  <v>97</v>
                </pt>
                <pt idx="8">
                  <v>97</v>
                </pt>
                <pt idx="9">
                  <v>95</v>
                </pt>
                <pt idx="10">
                  <v>94</v>
                </pt>
                <pt idx="11">
                  <v>94</v>
                </pt>
                <pt idx="12">
                  <v>93</v>
                </pt>
                <pt idx="13">
                  <v>93</v>
                </pt>
                <pt idx="14">
                  <v>93</v>
                </pt>
                <pt idx="15">
                  <v>90</v>
                </pt>
                <pt idx="16">
                  <v>80</v>
                </pt>
                <pt idx="17">
                  <v>77</v>
                </pt>
                <pt idx="18">
                  <v>74</v>
                </pt>
                <pt idx="19">
                  <v>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944422335"/>
        <axId val="1944421503"/>
      </lineChart>
      <dateAx>
        <axId val="832494904"/>
        <scaling>
          <orientation val="minMax"/>
          <max val="45170"/>
          <min val="44593"/>
        </scaling>
        <delete val="0"/>
        <axPos val="b"/>
        <numFmt formatCode="[$-416]mmm/yy;@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1944422335"/>
        <scaling>
          <orientation val="minMax"/>
        </scaling>
        <delete val="1"/>
        <axPos val="b"/>
        <numFmt formatCode="[$-416]mmm/yy;@" sourceLinked="1"/>
        <majorTickMark val="out"/>
        <minorTickMark val="none"/>
        <tickLblPos val="nextTo"/>
        <crossAx val="1944421503"/>
        <crosses val="autoZero"/>
        <lblOffset val="100"/>
        <baseTimeUnit val="days"/>
        <majorUnit val="1"/>
        <minorUnit val="1"/>
      </dateAx>
      <valAx>
        <axId val="194442150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ln>
            <a:solidFill>
              <a:schemeClr val="bg1"/>
            </a:solidFill>
            <a:prstDash val="solid"/>
          </a:ln>
        </spPr>
        <txPr>
          <a:bodyPr/>
          <a:lstStyle/>
          <a:p>
            <a:pPr>
              <a:defRPr>
                <a:solidFill>
                  <a:schemeClr val="bg1">
                    <a:lumMod val="95000"/>
                  </a:schemeClr>
                </a:solidFill>
              </a:defRPr>
            </a:pPr>
            <a:r>
              <a:t/>
            </a:r>
            <a:endParaRPr lang="pt-BR"/>
          </a:p>
        </txPr>
        <crossAx val="1944422335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2.png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9</col>
      <colOff>715241</colOff>
      <row>0</row>
      <rowOff>83993</rowOff>
    </from>
    <ext cx="1466850" cy="409575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17115559" y="83993"/>
          <a:ext cx="1466850" cy="409575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9</col>
      <colOff>428625</colOff>
      <row>0</row>
      <rowOff>0</rowOff>
    </from>
    <ext cx="1562100" cy="400050"/>
    <pic>
      <nvPicPr>
        <cNvPr id="5" name="image2.png"/>
        <cNvPicPr preferRelativeResize="0"/>
      </nvPicPr>
      <blipFill>
        <a:blip cstate="print" r:embed="rId4"/>
        <a:stretch>
          <a:fillRect/>
        </a:stretch>
      </blipFill>
      <spPr>
        <a:xfrm>
          <a:off x="12011025" y="0"/>
          <a:ext cx="1562100" cy="4000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109630</colOff>
      <row>4</row>
      <rowOff>44635</rowOff>
    </from>
    <to>
      <col>8</col>
      <colOff>1615806</colOff>
      <row>18</row>
      <rowOff>29134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7</col>
      <colOff>1136651</colOff>
      <row>0</row>
      <rowOff>69815</rowOff>
    </from>
    <ext cx="1473140" cy="414055"/>
    <pic>
      <nvPicPr>
        <cNvPr id="3" name="Imagem 2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10928351" y="69815"/>
          <a:ext cx="1473140" cy="414055"/>
        </a:xfrm>
        <a:prstGeom prst="rect">
          <avLst/>
        </a:prstGeom>
        <a:ln>
          <a:prstDash val="solid"/>
        </a:ln>
      </spPr>
    </pic>
    <clientData/>
  </one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Modelo%20Portfolio%20Inpar%20-%20single%20loan%20-%2006.09.15.xls" TargetMode="External" Id="rId1" /></Relationships>
</file>

<file path=xl/externalLinks/_rels/externalLink10.xml.rels><Relationships xmlns="http://schemas.openxmlformats.org/package/2006/relationships"><Relationship Type="http://schemas.microsoft.com/office/2006/relationships/xlExternalLinkPath/xlPathMissing" Target="LinkExternoRecuperado5" TargetMode="External" Id="rId1" /></Relationships>
</file>

<file path=xl/externalLinks/_rels/externalLink11.xml.rels><Relationships xmlns="http://schemas.openxmlformats.org/package/2006/relationships"><Relationship Type="http://schemas.microsoft.com/office/2006/relationships/xlExternalLinkPath/xlPathMissing" Target="CONCILIA&#199;&#195;O_07_07_Serie%2049-50.xls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file:///G:\.shortcut-targets-by-id\0BxFtMaeiS2aZclBZbmd2VV90QTg\Equipe%20Travessia\Opera&#231;&#245;es\1.5%20-%20CRI\1&#170;%20Emiss&#227;o_88&#170;%20e%2089&#170;%20s&#233;ries_CRI%20BIRA%20BIRA\7%20-%20Gestao\Carteira\Relatorios%20mensais\09.2023\Relat&#243;rio%20CRI%20Ibira%20-%2008.23.xlsx" TargetMode="External" Id="rId2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LinkExternoRecuperado1" TargetMode="External" Id="rId1" 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ROSSI-BB%2007_07_13_liquida&#231;&#227;o%20antecipada_14%25subordina&#231;&#227;o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G:\Users\stopa\Google%20Drive\Equipe%20Travessia\Arquivos%20Modelo%20Outras%20Sec\An&#225;lise_GAIASERV_CAP_122016.xlsm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Users/stopa/Google%20Drive/Equipe%20Travessia/Arquivos%20Modelo%20Outras%20Sec/An&#225;lise_GAIASERV_CAP_122016.xlsm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 Id="rId1" /></Relationships>
</file>

<file path=xl/externalLinks/_rels/externalLink7.xml.rels><Relationships xmlns="http://schemas.openxmlformats.org/package/2006/relationships"><Relationship Type="http://schemas.microsoft.com/office/2006/relationships/xlExternalLinkPath/xlPathMissing" Target="LinkExternoRecuperado2" TargetMode="External" Id="rId1" /></Relationships>
</file>

<file path=xl/externalLinks/_rels/externalLink8.xml.rels><Relationships xmlns="http://schemas.openxmlformats.org/package/2006/relationships"><Relationship Type="http://schemas.microsoft.com/office/2006/relationships/xlExternalLinkPath/xlPathMissing" Target="LinkExternoRecuperado3" TargetMode="External" Id="rId1" /></Relationships>
</file>

<file path=xl/externalLinks/_rels/externalLink9.xml.rels><Relationships xmlns="http://schemas.openxmlformats.org/package/2006/relationships"><Relationship Type="http://schemas.microsoft.com/office/2006/relationships/xlExternalLinkPath/xlPathMissing" Target="LinkExternoRecuperado4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PMT Tranche 1"/>
      <sheetName val="PMT"/>
      <sheetName val="Cockpit"/>
      <sheetName val="Future Receivables Flow"/>
      <sheetName val="Sales Projection"/>
      <sheetName val="Sales"/>
      <sheetName val="Record"/>
      <sheetName val="Outstanding Debt"/>
      <sheetName val="PMT Calculator"/>
      <sheetName val="Rate Calculator"/>
      <sheetName val="Charts Helper"/>
      <sheetName val="HBTT Premisses"/>
    </sheetNames>
    <sheetDataSet>
      <sheetData sheetId="0"/>
      <sheetData sheetId="1"/>
      <sheetData sheetId="2">
        <row r="11">
          <cell r="F11">
            <v>44054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INFORME_MENSAL"/>
      <sheetName val="Calculo Gatilho 3"/>
      <sheetName val="Cap Custos SPE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  <sheetName val="Despesas SDA"/>
      <sheetName val="Aplicações SDA"/>
      <sheetName val="Conciliação SDA"/>
      <sheetName val="Despesas Centra."/>
      <sheetName val="Despesa TL"/>
      <sheetName val="Aplicações TL"/>
      <sheetName val="Conciliação TL"/>
    </sheetNames>
    <sheetDataSet>
      <sheetData sheetId="0"/>
      <sheetData sheetId="1"/>
      <sheetData sheetId="2"/>
      <sheetData sheetId="3">
        <row r="9">
          <cell r="J9">
            <v>768310.68656399997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Fluxo 1"/>
      <sheetName val="INCC"/>
      <sheetName val="Status"/>
      <sheetName val="Acomp historico"/>
      <sheetName val="INFORME_MENSAL"/>
      <sheetName val="Relatório Consolidado"/>
      <sheetName val="Relatório Analítico"/>
      <sheetName val="Acompanhamento Vendas."/>
      <sheetName val="RESUMO_ACOMPANHAMENTO_MENSAL"/>
      <sheetName val="VENDAS"/>
      <sheetName val="FLUXO_FUTURO"/>
      <sheetName val="ATRASO"/>
      <sheetName val="RECEBIMENTO"/>
      <sheetName val="Itau_2022"/>
      <sheetName val="Itau"/>
      <sheetName val="Recebimentos - GERAL (ATO)"/>
      <sheetName val="CDB-DI"/>
      <sheetName val="Acompanhamento Vendas"/>
      <sheetName val="ATRASO1"/>
      <sheetName val="RECEBIMENTO1"/>
    </sheetNames>
    <sheetDataSet>
      <sheetData sheetId="0">
        <row r="18">
          <cell r="K18">
            <v>0</v>
          </cell>
          <cell r="R18">
            <v>0</v>
          </cell>
          <cell r="S18">
            <v>0</v>
          </cell>
        </row>
        <row r="19">
          <cell r="K19"/>
        </row>
        <row r="20">
          <cell r="K20"/>
        </row>
        <row r="21">
          <cell r="K21"/>
        </row>
        <row r="22">
          <cell r="K22"/>
        </row>
        <row r="23">
          <cell r="K23"/>
        </row>
        <row r="24">
          <cell r="K24"/>
        </row>
        <row r="25">
          <cell r="K25"/>
        </row>
        <row r="26">
          <cell r="K26"/>
        </row>
        <row r="27">
          <cell r="K27"/>
        </row>
        <row r="28">
          <cell r="K28"/>
        </row>
        <row r="29">
          <cell r="K29"/>
        </row>
        <row r="30">
          <cell r="K30"/>
        </row>
        <row r="31">
          <cell r="K31"/>
        </row>
        <row r="32">
          <cell r="K32"/>
        </row>
        <row r="33">
          <cell r="K33"/>
        </row>
        <row r="34">
          <cell r="K34"/>
        </row>
        <row r="35">
          <cell r="K35"/>
        </row>
        <row r="36">
          <cell r="K36"/>
        </row>
        <row r="37">
          <cell r="K37"/>
        </row>
        <row r="38">
          <cell r="K38"/>
        </row>
        <row r="39">
          <cell r="K39"/>
        </row>
        <row r="40">
          <cell r="K40"/>
        </row>
        <row r="41">
          <cell r="K41"/>
        </row>
        <row r="42">
          <cell r="K42"/>
        </row>
        <row r="43">
          <cell r="K43"/>
        </row>
        <row r="44">
          <cell r="K44"/>
        </row>
        <row r="45">
          <cell r="K45"/>
        </row>
        <row r="46">
          <cell r="K46"/>
        </row>
        <row r="47">
          <cell r="K47"/>
        </row>
        <row r="48">
          <cell r="K48"/>
        </row>
        <row r="49">
          <cell r="K49"/>
        </row>
        <row r="50">
          <cell r="K50"/>
        </row>
        <row r="51">
          <cell r="K51"/>
        </row>
        <row r="52">
          <cell r="K52"/>
        </row>
        <row r="53">
          <cell r="K53"/>
        </row>
        <row r="54">
          <cell r="K54"/>
        </row>
        <row r="55">
          <cell r="K55"/>
        </row>
        <row r="56">
          <cell r="K56"/>
        </row>
        <row r="57">
          <cell r="K57"/>
        </row>
        <row r="58">
          <cell r="K58"/>
        </row>
        <row r="59">
          <cell r="K59"/>
        </row>
        <row r="60">
          <cell r="K60"/>
        </row>
        <row r="61">
          <cell r="K61"/>
        </row>
        <row r="62">
          <cell r="K62"/>
        </row>
        <row r="63">
          <cell r="K63"/>
        </row>
        <row r="64">
          <cell r="K64"/>
        </row>
        <row r="65">
          <cell r="K65"/>
        </row>
        <row r="66">
          <cell r="K66"/>
        </row>
        <row r="67">
          <cell r="K67"/>
        </row>
        <row r="68">
          <cell r="K68"/>
        </row>
        <row r="69">
          <cell r="K69"/>
        </row>
        <row r="70">
          <cell r="K70"/>
        </row>
        <row r="71">
          <cell r="K71"/>
        </row>
        <row r="72">
          <cell r="K72"/>
        </row>
        <row r="73">
          <cell r="K73"/>
        </row>
        <row r="74">
          <cell r="K74"/>
        </row>
        <row r="75">
          <cell r="K75"/>
        </row>
        <row r="76">
          <cell r="K76"/>
        </row>
        <row r="77">
          <cell r="K77"/>
        </row>
        <row r="78">
          <cell r="K78"/>
        </row>
        <row r="79">
          <cell r="K79"/>
        </row>
        <row r="80">
          <cell r="K80"/>
        </row>
        <row r="81">
          <cell r="K81"/>
        </row>
        <row r="82">
          <cell r="K82"/>
        </row>
        <row r="83">
          <cell r="K83"/>
        </row>
        <row r="84">
          <cell r="K84"/>
        </row>
        <row r="85">
          <cell r="K85"/>
        </row>
        <row r="86">
          <cell r="K86"/>
        </row>
        <row r="87">
          <cell r="K87"/>
        </row>
        <row r="88">
          <cell r="K88"/>
        </row>
        <row r="89">
          <cell r="K89"/>
        </row>
        <row r="90">
          <cell r="K90"/>
        </row>
        <row r="91">
          <cell r="K91"/>
        </row>
        <row r="92">
          <cell r="K92"/>
        </row>
        <row r="93">
          <cell r="K93"/>
        </row>
        <row r="94">
          <cell r="K94"/>
        </row>
        <row r="95">
          <cell r="K95"/>
        </row>
        <row r="96">
          <cell r="K96"/>
        </row>
        <row r="97">
          <cell r="K97"/>
        </row>
        <row r="98">
          <cell r="K98"/>
        </row>
        <row r="99">
          <cell r="K99"/>
        </row>
        <row r="100">
          <cell r="K100"/>
        </row>
        <row r="101">
          <cell r="K101"/>
        </row>
        <row r="102">
          <cell r="K102"/>
        </row>
        <row r="103">
          <cell r="K103"/>
        </row>
        <row r="104">
          <cell r="K104"/>
        </row>
        <row r="105">
          <cell r="K105"/>
        </row>
        <row r="106">
          <cell r="K106"/>
        </row>
        <row r="107">
          <cell r="K107"/>
        </row>
        <row r="108">
          <cell r="K108"/>
        </row>
        <row r="109">
          <cell r="K109"/>
        </row>
        <row r="110">
          <cell r="K110"/>
        </row>
        <row r="111">
          <cell r="K111"/>
        </row>
        <row r="112">
          <cell r="K112"/>
        </row>
        <row r="113">
          <cell r="K113"/>
        </row>
        <row r="114">
          <cell r="K114"/>
        </row>
        <row r="115">
          <cell r="K115"/>
        </row>
        <row r="116">
          <cell r="K116"/>
        </row>
        <row r="117">
          <cell r="K117"/>
        </row>
        <row r="118">
          <cell r="K118"/>
        </row>
        <row r="119">
          <cell r="K119"/>
        </row>
        <row r="120">
          <cell r="K120"/>
        </row>
        <row r="121">
          <cell r="K121"/>
        </row>
        <row r="122">
          <cell r="K122"/>
        </row>
        <row r="123">
          <cell r="K123"/>
        </row>
        <row r="124">
          <cell r="K124"/>
        </row>
        <row r="125">
          <cell r="K125"/>
        </row>
        <row r="126">
          <cell r="K126"/>
        </row>
        <row r="127">
          <cell r="K127"/>
        </row>
        <row r="128">
          <cell r="K128"/>
        </row>
        <row r="129">
          <cell r="K129"/>
        </row>
        <row r="130">
          <cell r="K130"/>
        </row>
        <row r="131">
          <cell r="K131"/>
        </row>
        <row r="132">
          <cell r="K132"/>
        </row>
        <row r="133">
          <cell r="K133"/>
        </row>
        <row r="134">
          <cell r="K134"/>
        </row>
        <row r="135">
          <cell r="K135"/>
        </row>
        <row r="136">
          <cell r="K136"/>
        </row>
        <row r="137">
          <cell r="K137"/>
        </row>
        <row r="138">
          <cell r="K138"/>
        </row>
        <row r="139">
          <cell r="K139"/>
        </row>
        <row r="140">
          <cell r="K140"/>
        </row>
        <row r="141">
          <cell r="K141"/>
        </row>
        <row r="142">
          <cell r="K142"/>
        </row>
        <row r="143">
          <cell r="K143"/>
        </row>
        <row r="144">
          <cell r="K144"/>
        </row>
        <row r="145">
          <cell r="K145"/>
        </row>
        <row r="146">
          <cell r="K146"/>
        </row>
        <row r="147">
          <cell r="K147"/>
        </row>
        <row r="148">
          <cell r="K148"/>
        </row>
        <row r="149">
          <cell r="K149"/>
        </row>
        <row r="150">
          <cell r="K150"/>
        </row>
        <row r="151">
          <cell r="K151"/>
        </row>
        <row r="152">
          <cell r="K152"/>
        </row>
        <row r="153">
          <cell r="K153"/>
        </row>
        <row r="154">
          <cell r="K154"/>
        </row>
        <row r="155">
          <cell r="K155"/>
        </row>
        <row r="156">
          <cell r="K156"/>
        </row>
        <row r="157">
          <cell r="K157"/>
        </row>
        <row r="158">
          <cell r="K158"/>
        </row>
        <row r="159">
          <cell r="K159"/>
        </row>
        <row r="160">
          <cell r="K160"/>
        </row>
        <row r="161">
          <cell r="K161"/>
        </row>
        <row r="162">
          <cell r="K162"/>
        </row>
        <row r="163">
          <cell r="K163"/>
        </row>
        <row r="164">
          <cell r="K164"/>
        </row>
        <row r="165">
          <cell r="K165"/>
        </row>
        <row r="166">
          <cell r="K166"/>
        </row>
        <row r="167">
          <cell r="K167"/>
        </row>
        <row r="168">
          <cell r="K168"/>
        </row>
        <row r="169">
          <cell r="K169"/>
        </row>
        <row r="170">
          <cell r="K170"/>
        </row>
        <row r="171">
          <cell r="K171"/>
        </row>
        <row r="172">
          <cell r="K172"/>
        </row>
        <row r="173">
          <cell r="K173"/>
        </row>
        <row r="174">
          <cell r="K174"/>
        </row>
        <row r="175">
          <cell r="K175"/>
        </row>
        <row r="176">
          <cell r="K176"/>
        </row>
        <row r="177">
          <cell r="K177"/>
        </row>
        <row r="178">
          <cell r="K178"/>
        </row>
        <row r="179">
          <cell r="K179"/>
        </row>
        <row r="180">
          <cell r="K180"/>
        </row>
        <row r="181">
          <cell r="K181"/>
        </row>
        <row r="182">
          <cell r="K182"/>
        </row>
        <row r="183">
          <cell r="K183"/>
        </row>
        <row r="184">
          <cell r="K184"/>
        </row>
        <row r="185">
          <cell r="K185"/>
        </row>
        <row r="186">
          <cell r="K186"/>
        </row>
        <row r="187">
          <cell r="K187"/>
        </row>
        <row r="188">
          <cell r="K188"/>
        </row>
        <row r="189">
          <cell r="K189"/>
        </row>
        <row r="190">
          <cell r="K190"/>
        </row>
        <row r="191">
          <cell r="K191"/>
        </row>
        <row r="192">
          <cell r="K192"/>
        </row>
        <row r="193">
          <cell r="K193"/>
        </row>
        <row r="194">
          <cell r="K194"/>
        </row>
        <row r="195">
          <cell r="K195"/>
        </row>
        <row r="196">
          <cell r="K196"/>
        </row>
        <row r="197">
          <cell r="K197"/>
        </row>
        <row r="198">
          <cell r="K198"/>
        </row>
        <row r="199">
          <cell r="K199"/>
        </row>
        <row r="200">
          <cell r="K200"/>
        </row>
        <row r="201">
          <cell r="K201"/>
        </row>
        <row r="202">
          <cell r="K202"/>
        </row>
        <row r="203">
          <cell r="K203"/>
        </row>
        <row r="204">
          <cell r="K204"/>
        </row>
        <row r="205">
          <cell r="K205"/>
        </row>
        <row r="206">
          <cell r="K206"/>
        </row>
        <row r="207">
          <cell r="K207"/>
        </row>
        <row r="208">
          <cell r="K208"/>
        </row>
        <row r="209">
          <cell r="K209"/>
        </row>
        <row r="210">
          <cell r="K210"/>
        </row>
        <row r="211">
          <cell r="K211"/>
        </row>
        <row r="212">
          <cell r="K212"/>
        </row>
        <row r="213">
          <cell r="K213"/>
        </row>
        <row r="214">
          <cell r="K214"/>
        </row>
        <row r="215">
          <cell r="K215"/>
        </row>
        <row r="216">
          <cell r="K216"/>
        </row>
        <row r="217">
          <cell r="K217"/>
        </row>
        <row r="218">
          <cell r="K218"/>
        </row>
        <row r="219">
          <cell r="K219"/>
        </row>
        <row r="220">
          <cell r="K220"/>
        </row>
        <row r="221">
          <cell r="K221"/>
        </row>
        <row r="222">
          <cell r="K222"/>
        </row>
        <row r="223">
          <cell r="K223"/>
        </row>
        <row r="224">
          <cell r="K224"/>
        </row>
        <row r="225">
          <cell r="K225"/>
        </row>
        <row r="226">
          <cell r="K226"/>
        </row>
        <row r="227">
          <cell r="K227"/>
        </row>
        <row r="228">
          <cell r="K228"/>
        </row>
        <row r="229">
          <cell r="K229"/>
        </row>
        <row r="230">
          <cell r="K230"/>
        </row>
        <row r="231">
          <cell r="K231"/>
        </row>
        <row r="232">
          <cell r="K232"/>
        </row>
        <row r="233">
          <cell r="K233"/>
        </row>
        <row r="234">
          <cell r="K234"/>
        </row>
        <row r="235">
          <cell r="K235"/>
        </row>
        <row r="236">
          <cell r="K236"/>
        </row>
        <row r="237">
          <cell r="K237"/>
        </row>
        <row r="238">
          <cell r="K238"/>
        </row>
        <row r="239">
          <cell r="K239"/>
        </row>
        <row r="240">
          <cell r="K240"/>
        </row>
        <row r="241">
          <cell r="K241"/>
        </row>
        <row r="242">
          <cell r="K242"/>
        </row>
        <row r="243">
          <cell r="K243"/>
        </row>
        <row r="244">
          <cell r="K244"/>
        </row>
        <row r="245">
          <cell r="K245"/>
        </row>
        <row r="246">
          <cell r="K246"/>
        </row>
        <row r="247">
          <cell r="K247"/>
        </row>
        <row r="248">
          <cell r="K248"/>
        </row>
        <row r="249">
          <cell r="K249"/>
        </row>
        <row r="250">
          <cell r="K250"/>
        </row>
        <row r="251">
          <cell r="K251"/>
        </row>
        <row r="252">
          <cell r="K252"/>
        </row>
        <row r="253">
          <cell r="K253"/>
        </row>
        <row r="254">
          <cell r="K254"/>
        </row>
        <row r="255">
          <cell r="K255"/>
        </row>
        <row r="256">
          <cell r="K256"/>
        </row>
        <row r="257">
          <cell r="K257"/>
        </row>
        <row r="258">
          <cell r="K258"/>
        </row>
        <row r="259">
          <cell r="K259"/>
        </row>
        <row r="260">
          <cell r="K260"/>
        </row>
        <row r="261">
          <cell r="K261"/>
        </row>
        <row r="262">
          <cell r="K262"/>
        </row>
        <row r="263">
          <cell r="K263"/>
        </row>
        <row r="264">
          <cell r="K264"/>
        </row>
        <row r="265">
          <cell r="K265"/>
        </row>
        <row r="266">
          <cell r="K266"/>
        </row>
        <row r="267">
          <cell r="K267"/>
        </row>
        <row r="268">
          <cell r="K268"/>
        </row>
        <row r="269">
          <cell r="K269"/>
        </row>
        <row r="270">
          <cell r="K270"/>
        </row>
        <row r="271">
          <cell r="K271"/>
        </row>
        <row r="272">
          <cell r="K272"/>
        </row>
        <row r="273">
          <cell r="K273"/>
        </row>
        <row r="274">
          <cell r="K274"/>
        </row>
        <row r="275">
          <cell r="K275"/>
        </row>
        <row r="276">
          <cell r="K276"/>
        </row>
        <row r="277">
          <cell r="K277"/>
        </row>
        <row r="278">
          <cell r="K278"/>
        </row>
        <row r="279">
          <cell r="K279"/>
        </row>
        <row r="280">
          <cell r="K280"/>
        </row>
        <row r="281">
          <cell r="K281"/>
        </row>
        <row r="282">
          <cell r="K282"/>
        </row>
        <row r="283">
          <cell r="K283"/>
        </row>
        <row r="284">
          <cell r="K284"/>
        </row>
        <row r="285">
          <cell r="K285"/>
        </row>
        <row r="286">
          <cell r="K286"/>
        </row>
        <row r="287">
          <cell r="K287"/>
        </row>
        <row r="288">
          <cell r="K288"/>
        </row>
        <row r="289">
          <cell r="K289"/>
        </row>
        <row r="290">
          <cell r="K290"/>
        </row>
        <row r="291">
          <cell r="K291"/>
        </row>
        <row r="292">
          <cell r="K292"/>
        </row>
        <row r="293">
          <cell r="K293"/>
        </row>
        <row r="294">
          <cell r="K294"/>
        </row>
        <row r="295">
          <cell r="K295"/>
        </row>
        <row r="296">
          <cell r="K296"/>
        </row>
        <row r="297">
          <cell r="K297"/>
        </row>
        <row r="298">
          <cell r="K298"/>
        </row>
        <row r="299">
          <cell r="K299"/>
        </row>
        <row r="300">
          <cell r="K300"/>
        </row>
        <row r="301">
          <cell r="K301"/>
        </row>
        <row r="302">
          <cell r="K302"/>
        </row>
        <row r="303">
          <cell r="K303"/>
        </row>
        <row r="304">
          <cell r="K304"/>
        </row>
        <row r="305">
          <cell r="K305"/>
        </row>
        <row r="306">
          <cell r="K306"/>
        </row>
        <row r="307">
          <cell r="K307"/>
        </row>
        <row r="308">
          <cell r="K308"/>
        </row>
        <row r="309">
          <cell r="K309"/>
        </row>
        <row r="310">
          <cell r="K310"/>
        </row>
        <row r="311">
          <cell r="K311"/>
        </row>
        <row r="312">
          <cell r="K312"/>
        </row>
        <row r="313">
          <cell r="K313"/>
        </row>
        <row r="314">
          <cell r="K314"/>
        </row>
        <row r="315">
          <cell r="K315"/>
        </row>
        <row r="316">
          <cell r="K316"/>
        </row>
        <row r="317">
          <cell r="K317"/>
        </row>
        <row r="318">
          <cell r="K318"/>
        </row>
        <row r="319">
          <cell r="K319"/>
        </row>
        <row r="320">
          <cell r="K320"/>
        </row>
        <row r="321">
          <cell r="K321"/>
        </row>
        <row r="322">
          <cell r="K322"/>
        </row>
        <row r="323">
          <cell r="K323"/>
        </row>
        <row r="324">
          <cell r="K324"/>
        </row>
        <row r="325">
          <cell r="K325"/>
        </row>
        <row r="326">
          <cell r="K326"/>
        </row>
        <row r="327">
          <cell r="K327"/>
        </row>
        <row r="328">
          <cell r="K328"/>
        </row>
        <row r="329">
          <cell r="K329"/>
        </row>
        <row r="330">
          <cell r="K330"/>
        </row>
        <row r="331">
          <cell r="K331"/>
        </row>
        <row r="332">
          <cell r="K332"/>
        </row>
        <row r="333">
          <cell r="K333"/>
        </row>
        <row r="334">
          <cell r="K334"/>
        </row>
        <row r="335">
          <cell r="K335"/>
        </row>
        <row r="336">
          <cell r="K336"/>
        </row>
        <row r="337">
          <cell r="K337"/>
        </row>
        <row r="338">
          <cell r="K338"/>
        </row>
        <row r="339">
          <cell r="K339"/>
        </row>
        <row r="340">
          <cell r="K340"/>
        </row>
        <row r="341">
          <cell r="K341"/>
        </row>
        <row r="342">
          <cell r="K342"/>
        </row>
        <row r="343">
          <cell r="K343"/>
        </row>
        <row r="344">
          <cell r="K344"/>
        </row>
        <row r="345">
          <cell r="K345"/>
        </row>
        <row r="346">
          <cell r="K346"/>
        </row>
        <row r="347">
          <cell r="K347"/>
        </row>
        <row r="348">
          <cell r="K348"/>
        </row>
        <row r="349">
          <cell r="K349"/>
        </row>
        <row r="350">
          <cell r="K350"/>
        </row>
        <row r="351">
          <cell r="K351"/>
        </row>
        <row r="352">
          <cell r="K352"/>
        </row>
        <row r="353">
          <cell r="K353"/>
        </row>
        <row r="354">
          <cell r="K354"/>
        </row>
        <row r="355">
          <cell r="K355"/>
        </row>
        <row r="356">
          <cell r="K356"/>
        </row>
        <row r="357">
          <cell r="K357"/>
        </row>
        <row r="358">
          <cell r="K358"/>
        </row>
        <row r="359">
          <cell r="K359"/>
        </row>
        <row r="360">
          <cell r="K360"/>
        </row>
        <row r="361">
          <cell r="K361"/>
        </row>
        <row r="362">
          <cell r="K362"/>
        </row>
        <row r="363">
          <cell r="K363"/>
        </row>
        <row r="364">
          <cell r="K364"/>
        </row>
        <row r="365">
          <cell r="K365"/>
        </row>
        <row r="366">
          <cell r="K366"/>
        </row>
        <row r="367">
          <cell r="K367"/>
        </row>
        <row r="368">
          <cell r="K368"/>
        </row>
        <row r="369">
          <cell r="K369"/>
        </row>
        <row r="370">
          <cell r="K370"/>
        </row>
        <row r="371">
          <cell r="K371"/>
        </row>
        <row r="372">
          <cell r="K372"/>
        </row>
        <row r="373">
          <cell r="K373"/>
        </row>
        <row r="374">
          <cell r="K374"/>
        </row>
        <row r="375">
          <cell r="K375"/>
        </row>
        <row r="376">
          <cell r="K376"/>
        </row>
        <row r="377">
          <cell r="K377"/>
        </row>
        <row r="378">
          <cell r="K378"/>
        </row>
        <row r="379">
          <cell r="K379"/>
        </row>
        <row r="380">
          <cell r="K380"/>
        </row>
        <row r="381">
          <cell r="K381"/>
        </row>
        <row r="382">
          <cell r="K382"/>
        </row>
        <row r="383">
          <cell r="K383"/>
        </row>
        <row r="384">
          <cell r="K384"/>
        </row>
        <row r="385">
          <cell r="K385"/>
        </row>
        <row r="386">
          <cell r="K386"/>
        </row>
        <row r="387">
          <cell r="K387"/>
        </row>
        <row r="388">
          <cell r="K388"/>
        </row>
        <row r="389">
          <cell r="K389"/>
        </row>
        <row r="390">
          <cell r="K390"/>
        </row>
        <row r="391">
          <cell r="K391"/>
        </row>
        <row r="392">
          <cell r="K392"/>
        </row>
        <row r="393">
          <cell r="K393"/>
        </row>
        <row r="394">
          <cell r="K394"/>
        </row>
        <row r="395">
          <cell r="K395"/>
        </row>
        <row r="396">
          <cell r="K396"/>
        </row>
        <row r="397">
          <cell r="K397"/>
        </row>
        <row r="398">
          <cell r="K398"/>
        </row>
        <row r="399">
          <cell r="K399"/>
        </row>
        <row r="400">
          <cell r="K400"/>
        </row>
        <row r="401">
          <cell r="K401"/>
        </row>
        <row r="402">
          <cell r="K402"/>
        </row>
        <row r="403">
          <cell r="K403"/>
        </row>
        <row r="404">
          <cell r="K404"/>
        </row>
        <row r="405">
          <cell r="K405"/>
        </row>
        <row r="406">
          <cell r="K406"/>
        </row>
      </sheetData>
      <sheetData sheetId="1"/>
      <sheetData sheetId="2"/>
      <sheetData sheetId="3"/>
      <sheetData sheetId="4"/>
      <sheetData sheetId="5">
        <row r="8">
          <cell r="J8">
            <v>377248.81999999995</v>
          </cell>
        </row>
      </sheetData>
      <sheetData sheetId="6">
        <row r="14">
          <cell r="D14">
            <v>0</v>
          </cell>
        </row>
      </sheetData>
      <sheetData sheetId="7">
        <row r="34">
          <cell r="D34">
            <v>28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6">
          <cell r="D46">
            <v>3</v>
          </cell>
        </row>
      </sheetData>
      <sheetData sheetId="18"/>
      <sheetData sheetId="19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Calendário"/>
      <sheetName val="Definição de Datas"/>
      <sheetName val="Planilha1"/>
      <sheetName val="Feriados Anbima"/>
      <sheetName val="Acomp historico"/>
      <sheetName val="Relatório Executivo"/>
      <sheetName val="Relatório - Analitico"/>
      <sheetName val="Acompanhamento Vendas."/>
      <sheetName val="Recebimento"/>
      <sheetName val="Base Contratos"/>
      <sheetName val="Recebiveis"/>
      <sheetName val="Contratos"/>
      <sheetName val="Estoque"/>
      <sheetName val="Boletos"/>
      <sheetName val="Distratos "/>
      <sheetName val="Itau_2022"/>
      <sheetName val="CDB-DI"/>
      <sheetName val="Itau"/>
      <sheetName val="Relatório de frações habitacion"/>
      <sheetName val="Planilha1 (2)"/>
    </sheetNames>
    <sheetDataSet>
      <sheetData sheetId="0">
        <row r="2">
          <cell r="A2">
            <v>35795</v>
          </cell>
        </row>
        <row r="3">
          <cell r="A3">
            <v>35796</v>
          </cell>
        </row>
        <row r="4">
          <cell r="A4">
            <v>35849</v>
          </cell>
        </row>
        <row r="5">
          <cell r="A5">
            <v>35850</v>
          </cell>
        </row>
        <row r="6">
          <cell r="A6">
            <v>35894</v>
          </cell>
        </row>
        <row r="7">
          <cell r="A7">
            <v>35895</v>
          </cell>
        </row>
        <row r="8">
          <cell r="A8">
            <v>35906</v>
          </cell>
        </row>
        <row r="9">
          <cell r="A9">
            <v>35916</v>
          </cell>
        </row>
        <row r="10">
          <cell r="A10">
            <v>35957</v>
          </cell>
        </row>
        <row r="11">
          <cell r="A11">
            <v>36045</v>
          </cell>
        </row>
        <row r="12">
          <cell r="A12">
            <v>36071</v>
          </cell>
        </row>
        <row r="13">
          <cell r="A13">
            <v>36080</v>
          </cell>
        </row>
        <row r="14">
          <cell r="A14">
            <v>36101</v>
          </cell>
        </row>
        <row r="15">
          <cell r="A15">
            <v>36114</v>
          </cell>
        </row>
        <row r="16">
          <cell r="A16">
            <v>36154</v>
          </cell>
        </row>
        <row r="17">
          <cell r="A17">
            <v>36161</v>
          </cell>
        </row>
        <row r="18">
          <cell r="A18">
            <v>36206</v>
          </cell>
        </row>
        <row r="19">
          <cell r="A19">
            <v>36207</v>
          </cell>
        </row>
        <row r="20">
          <cell r="A20">
            <v>36251</v>
          </cell>
        </row>
        <row r="21">
          <cell r="A21">
            <v>36252</v>
          </cell>
        </row>
        <row r="22">
          <cell r="A22">
            <v>36271</v>
          </cell>
        </row>
        <row r="23">
          <cell r="A23">
            <v>36281</v>
          </cell>
        </row>
        <row r="24">
          <cell r="A24">
            <v>36314</v>
          </cell>
        </row>
        <row r="25">
          <cell r="A25">
            <v>36410</v>
          </cell>
        </row>
        <row r="26">
          <cell r="A26">
            <v>36445</v>
          </cell>
        </row>
        <row r="27">
          <cell r="A27">
            <v>36466</v>
          </cell>
        </row>
        <row r="28">
          <cell r="A28">
            <v>36479</v>
          </cell>
        </row>
        <row r="29">
          <cell r="A29">
            <v>36519</v>
          </cell>
        </row>
        <row r="30">
          <cell r="A30">
            <v>36526</v>
          </cell>
        </row>
        <row r="31">
          <cell r="A31">
            <v>36591</v>
          </cell>
        </row>
        <row r="32">
          <cell r="A32">
            <v>36592</v>
          </cell>
        </row>
        <row r="33">
          <cell r="A33">
            <v>36637</v>
          </cell>
        </row>
        <row r="34">
          <cell r="A34">
            <v>36647</v>
          </cell>
        </row>
        <row r="35">
          <cell r="A35">
            <v>36699</v>
          </cell>
        </row>
        <row r="36">
          <cell r="A36">
            <v>36776</v>
          </cell>
        </row>
        <row r="37">
          <cell r="A37">
            <v>36811</v>
          </cell>
        </row>
        <row r="38">
          <cell r="A38">
            <v>36832</v>
          </cell>
        </row>
        <row r="39">
          <cell r="A39">
            <v>36845</v>
          </cell>
        </row>
        <row r="40">
          <cell r="A40">
            <v>36885</v>
          </cell>
        </row>
        <row r="41">
          <cell r="A41">
            <v>36892</v>
          </cell>
        </row>
        <row r="42">
          <cell r="A42">
            <v>36948</v>
          </cell>
        </row>
        <row r="43">
          <cell r="A43">
            <v>36949</v>
          </cell>
        </row>
        <row r="44">
          <cell r="A44">
            <v>36994</v>
          </cell>
        </row>
        <row r="45">
          <cell r="A45">
            <v>37002</v>
          </cell>
        </row>
        <row r="46">
          <cell r="A46">
            <v>37012</v>
          </cell>
        </row>
        <row r="47">
          <cell r="A47">
            <v>37056</v>
          </cell>
        </row>
        <row r="48">
          <cell r="A48">
            <v>37141</v>
          </cell>
        </row>
        <row r="49">
          <cell r="A49">
            <v>37176</v>
          </cell>
        </row>
        <row r="50">
          <cell r="A50">
            <v>37197</v>
          </cell>
        </row>
        <row r="51">
          <cell r="A51">
            <v>37210</v>
          </cell>
        </row>
        <row r="52">
          <cell r="A52">
            <v>37250</v>
          </cell>
        </row>
        <row r="53">
          <cell r="A53">
            <v>37257</v>
          </cell>
        </row>
        <row r="54">
          <cell r="A54">
            <v>37298</v>
          </cell>
        </row>
        <row r="55">
          <cell r="A55">
            <v>37299</v>
          </cell>
        </row>
        <row r="56">
          <cell r="A56">
            <v>37344</v>
          </cell>
        </row>
        <row r="57">
          <cell r="A57">
            <v>37367</v>
          </cell>
        </row>
        <row r="58">
          <cell r="A58">
            <v>37377</v>
          </cell>
        </row>
        <row r="59">
          <cell r="A59">
            <v>37406</v>
          </cell>
        </row>
        <row r="60">
          <cell r="A60">
            <v>37506</v>
          </cell>
        </row>
        <row r="61">
          <cell r="A61">
            <v>37541</v>
          </cell>
        </row>
        <row r="62">
          <cell r="A62">
            <v>37562</v>
          </cell>
        </row>
        <row r="63">
          <cell r="A63">
            <v>37575</v>
          </cell>
        </row>
        <row r="64">
          <cell r="A64">
            <v>37615</v>
          </cell>
        </row>
        <row r="65">
          <cell r="A65">
            <v>37622</v>
          </cell>
        </row>
        <row r="66">
          <cell r="A66">
            <v>37683</v>
          </cell>
        </row>
        <row r="67">
          <cell r="A67">
            <v>37684</v>
          </cell>
        </row>
        <row r="68">
          <cell r="A68">
            <v>37729</v>
          </cell>
        </row>
        <row r="69">
          <cell r="A69">
            <v>37732</v>
          </cell>
        </row>
        <row r="70">
          <cell r="A70">
            <v>37742</v>
          </cell>
        </row>
        <row r="71">
          <cell r="A71">
            <v>37791</v>
          </cell>
        </row>
        <row r="72">
          <cell r="A72">
            <v>37871</v>
          </cell>
        </row>
        <row r="73">
          <cell r="A73">
            <v>37906</v>
          </cell>
        </row>
        <row r="74">
          <cell r="A74">
            <v>37927</v>
          </cell>
        </row>
        <row r="75">
          <cell r="A75">
            <v>37940</v>
          </cell>
        </row>
        <row r="76">
          <cell r="A76">
            <v>37980</v>
          </cell>
        </row>
        <row r="77">
          <cell r="A77">
            <v>37987</v>
          </cell>
        </row>
        <row r="78">
          <cell r="A78">
            <v>38040</v>
          </cell>
        </row>
        <row r="79">
          <cell r="A79">
            <v>38041</v>
          </cell>
        </row>
        <row r="80">
          <cell r="A80">
            <v>38086</v>
          </cell>
        </row>
        <row r="81">
          <cell r="A81">
            <v>38098</v>
          </cell>
        </row>
        <row r="82">
          <cell r="A82">
            <v>38108</v>
          </cell>
        </row>
        <row r="83">
          <cell r="A83">
            <v>38148</v>
          </cell>
        </row>
        <row r="84">
          <cell r="A84">
            <v>38237</v>
          </cell>
        </row>
        <row r="85">
          <cell r="A85">
            <v>38272</v>
          </cell>
        </row>
        <row r="86">
          <cell r="A86">
            <v>38293</v>
          </cell>
        </row>
        <row r="87">
          <cell r="A87">
            <v>38306</v>
          </cell>
        </row>
        <row r="88">
          <cell r="A88">
            <v>38346</v>
          </cell>
        </row>
        <row r="89">
          <cell r="A89">
            <v>38353</v>
          </cell>
        </row>
        <row r="90">
          <cell r="A90">
            <v>38390</v>
          </cell>
        </row>
        <row r="91">
          <cell r="A91">
            <v>38391</v>
          </cell>
        </row>
        <row r="92">
          <cell r="A92">
            <v>38436</v>
          </cell>
        </row>
        <row r="93">
          <cell r="A93">
            <v>38438</v>
          </cell>
        </row>
        <row r="94">
          <cell r="A94">
            <v>38463</v>
          </cell>
        </row>
        <row r="95">
          <cell r="A95">
            <v>38473</v>
          </cell>
        </row>
        <row r="96">
          <cell r="A96">
            <v>38498</v>
          </cell>
        </row>
        <row r="97">
          <cell r="A97">
            <v>38602</v>
          </cell>
        </row>
        <row r="98">
          <cell r="A98">
            <v>38637</v>
          </cell>
        </row>
        <row r="99">
          <cell r="A99">
            <v>38658</v>
          </cell>
        </row>
        <row r="100">
          <cell r="A100">
            <v>38671</v>
          </cell>
        </row>
        <row r="101">
          <cell r="A101">
            <v>38711</v>
          </cell>
        </row>
        <row r="102">
          <cell r="A102">
            <v>38718</v>
          </cell>
        </row>
        <row r="103">
          <cell r="A103">
            <v>38775</v>
          </cell>
        </row>
        <row r="104">
          <cell r="A104">
            <v>38776</v>
          </cell>
        </row>
        <row r="105">
          <cell r="A105">
            <v>38821</v>
          </cell>
        </row>
        <row r="106">
          <cell r="A106">
            <v>38823</v>
          </cell>
        </row>
        <row r="107">
          <cell r="A107">
            <v>38828</v>
          </cell>
        </row>
        <row r="108">
          <cell r="A108">
            <v>38838</v>
          </cell>
        </row>
        <row r="109">
          <cell r="A109">
            <v>38883</v>
          </cell>
        </row>
        <row r="110">
          <cell r="A110">
            <v>38967</v>
          </cell>
        </row>
        <row r="111">
          <cell r="A111">
            <v>39002</v>
          </cell>
        </row>
        <row r="112">
          <cell r="A112">
            <v>39023</v>
          </cell>
        </row>
        <row r="113">
          <cell r="A113">
            <v>39036</v>
          </cell>
        </row>
        <row r="114">
          <cell r="A114">
            <v>39076</v>
          </cell>
        </row>
        <row r="115">
          <cell r="A115">
            <v>39083</v>
          </cell>
        </row>
        <row r="116">
          <cell r="A116">
            <v>39132</v>
          </cell>
        </row>
        <row r="117">
          <cell r="A117">
            <v>39133</v>
          </cell>
        </row>
        <row r="118">
          <cell r="A118">
            <v>39178</v>
          </cell>
        </row>
        <row r="119">
          <cell r="A119">
            <v>39180</v>
          </cell>
        </row>
        <row r="120">
          <cell r="A120">
            <v>39193</v>
          </cell>
        </row>
        <row r="121">
          <cell r="A121">
            <v>39203</v>
          </cell>
        </row>
        <row r="122">
          <cell r="A122">
            <v>39240</v>
          </cell>
        </row>
        <row r="123">
          <cell r="A123">
            <v>39332</v>
          </cell>
        </row>
        <row r="124">
          <cell r="A124">
            <v>39367</v>
          </cell>
        </row>
        <row r="125">
          <cell r="A125">
            <v>39388</v>
          </cell>
        </row>
        <row r="126">
          <cell r="A126">
            <v>39401</v>
          </cell>
        </row>
        <row r="127">
          <cell r="A127">
            <v>39441</v>
          </cell>
        </row>
        <row r="128">
          <cell r="A128">
            <v>39448</v>
          </cell>
        </row>
        <row r="129">
          <cell r="A129">
            <v>39482</v>
          </cell>
        </row>
        <row r="130">
          <cell r="A130">
            <v>39483</v>
          </cell>
        </row>
        <row r="131">
          <cell r="A131">
            <v>39528</v>
          </cell>
        </row>
        <row r="132">
          <cell r="A132">
            <v>39530</v>
          </cell>
        </row>
        <row r="133">
          <cell r="A133">
            <v>39559</v>
          </cell>
        </row>
        <row r="134">
          <cell r="A134">
            <v>39569</v>
          </cell>
        </row>
        <row r="135">
          <cell r="A135">
            <v>39590</v>
          </cell>
        </row>
        <row r="136">
          <cell r="A136">
            <v>39698</v>
          </cell>
        </row>
        <row r="137">
          <cell r="A137">
            <v>39733</v>
          </cell>
        </row>
        <row r="138">
          <cell r="A138">
            <v>39754</v>
          </cell>
        </row>
        <row r="139">
          <cell r="A139">
            <v>39767</v>
          </cell>
        </row>
        <row r="140">
          <cell r="A140">
            <v>39807</v>
          </cell>
        </row>
        <row r="141">
          <cell r="A141">
            <v>39814</v>
          </cell>
        </row>
        <row r="142">
          <cell r="A142">
            <v>39867</v>
          </cell>
        </row>
        <row r="143">
          <cell r="A143">
            <v>39868</v>
          </cell>
        </row>
        <row r="144">
          <cell r="A144">
            <v>39913</v>
          </cell>
        </row>
        <row r="145">
          <cell r="A145">
            <v>39924</v>
          </cell>
        </row>
        <row r="146">
          <cell r="A146">
            <v>39934</v>
          </cell>
        </row>
        <row r="147">
          <cell r="A147">
            <v>39975</v>
          </cell>
        </row>
        <row r="148">
          <cell r="A148">
            <v>40063</v>
          </cell>
        </row>
        <row r="149">
          <cell r="A149">
            <v>40098</v>
          </cell>
        </row>
        <row r="150">
          <cell r="A150">
            <v>40119</v>
          </cell>
        </row>
        <row r="151">
          <cell r="A151">
            <v>40172</v>
          </cell>
        </row>
        <row r="152">
          <cell r="A152">
            <v>40179</v>
          </cell>
        </row>
        <row r="153">
          <cell r="A153">
            <v>40224</v>
          </cell>
        </row>
        <row r="154">
          <cell r="A154">
            <v>40225</v>
          </cell>
        </row>
        <row r="155">
          <cell r="A155">
            <v>40270</v>
          </cell>
        </row>
        <row r="156">
          <cell r="A156">
            <v>40289</v>
          </cell>
        </row>
        <row r="157">
          <cell r="A157">
            <v>40332</v>
          </cell>
        </row>
        <row r="158">
          <cell r="A158">
            <v>40428</v>
          </cell>
        </row>
        <row r="159">
          <cell r="A159">
            <v>40463</v>
          </cell>
        </row>
        <row r="160">
          <cell r="A160">
            <v>40484</v>
          </cell>
        </row>
        <row r="161">
          <cell r="A161">
            <v>40497</v>
          </cell>
        </row>
        <row r="162">
          <cell r="A162">
            <v>40609</v>
          </cell>
        </row>
        <row r="163">
          <cell r="A163">
            <v>40610</v>
          </cell>
        </row>
        <row r="164">
          <cell r="A164">
            <v>40654</v>
          </cell>
        </row>
        <row r="165">
          <cell r="A165">
            <v>40655</v>
          </cell>
        </row>
        <row r="166">
          <cell r="A166">
            <v>40717</v>
          </cell>
        </row>
        <row r="167">
          <cell r="A167">
            <v>40793</v>
          </cell>
        </row>
        <row r="168">
          <cell r="A168">
            <v>40828</v>
          </cell>
        </row>
        <row r="169">
          <cell r="A169">
            <v>40849</v>
          </cell>
        </row>
        <row r="170">
          <cell r="A170">
            <v>40862</v>
          </cell>
        </row>
        <row r="171">
          <cell r="A171">
            <v>40959</v>
          </cell>
        </row>
        <row r="172">
          <cell r="A172">
            <v>40960</v>
          </cell>
        </row>
        <row r="173">
          <cell r="A173">
            <v>41005</v>
          </cell>
        </row>
        <row r="174">
          <cell r="A174">
            <v>41030</v>
          </cell>
        </row>
        <row r="175">
          <cell r="A175">
            <v>41067</v>
          </cell>
        </row>
        <row r="176">
          <cell r="A176">
            <v>41159</v>
          </cell>
        </row>
        <row r="177">
          <cell r="A177">
            <v>41194</v>
          </cell>
        </row>
        <row r="178">
          <cell r="A178">
            <v>41215</v>
          </cell>
        </row>
        <row r="179">
          <cell r="A179">
            <v>41228</v>
          </cell>
        </row>
        <row r="180">
          <cell r="A180">
            <v>41268</v>
          </cell>
        </row>
        <row r="181">
          <cell r="A181">
            <v>41275</v>
          </cell>
        </row>
        <row r="182">
          <cell r="A182">
            <v>41316</v>
          </cell>
        </row>
        <row r="183">
          <cell r="A183">
            <v>41317</v>
          </cell>
        </row>
        <row r="184">
          <cell r="A184">
            <v>41362</v>
          </cell>
        </row>
        <row r="185">
          <cell r="A185">
            <v>41395</v>
          </cell>
        </row>
        <row r="186">
          <cell r="A186">
            <v>41424</v>
          </cell>
        </row>
        <row r="187">
          <cell r="A187">
            <v>41593</v>
          </cell>
        </row>
        <row r="188">
          <cell r="A188">
            <v>41633</v>
          </cell>
        </row>
        <row r="189">
          <cell r="A189">
            <v>41640</v>
          </cell>
        </row>
        <row r="190">
          <cell r="A190">
            <v>41701</v>
          </cell>
        </row>
        <row r="191">
          <cell r="A191">
            <v>41702</v>
          </cell>
        </row>
        <row r="192">
          <cell r="A192">
            <v>41747</v>
          </cell>
        </row>
        <row r="193">
          <cell r="A193">
            <v>41750</v>
          </cell>
        </row>
        <row r="194">
          <cell r="A194">
            <v>41760</v>
          </cell>
        </row>
        <row r="195">
          <cell r="A195">
            <v>41809</v>
          </cell>
        </row>
        <row r="196">
          <cell r="A196">
            <v>41998</v>
          </cell>
        </row>
        <row r="197">
          <cell r="A197">
            <v>42005</v>
          </cell>
        </row>
        <row r="198">
          <cell r="A198">
            <v>42051</v>
          </cell>
        </row>
        <row r="199">
          <cell r="A199">
            <v>42052</v>
          </cell>
        </row>
        <row r="200">
          <cell r="A200">
            <v>42097</v>
          </cell>
        </row>
        <row r="201">
          <cell r="A201">
            <v>42115</v>
          </cell>
        </row>
        <row r="202">
          <cell r="A202">
            <v>42125</v>
          </cell>
        </row>
        <row r="203">
          <cell r="A203">
            <v>42159</v>
          </cell>
        </row>
        <row r="204">
          <cell r="A204">
            <v>42254</v>
          </cell>
        </row>
        <row r="205">
          <cell r="A205">
            <v>42289</v>
          </cell>
        </row>
        <row r="206">
          <cell r="A206">
            <v>42310</v>
          </cell>
        </row>
        <row r="207">
          <cell r="A207">
            <v>42363</v>
          </cell>
        </row>
        <row r="208">
          <cell r="A208">
            <v>42370</v>
          </cell>
        </row>
        <row r="209">
          <cell r="A209">
            <v>42408</v>
          </cell>
        </row>
        <row r="210">
          <cell r="A210">
            <v>42409</v>
          </cell>
        </row>
        <row r="211">
          <cell r="A211">
            <v>42454</v>
          </cell>
        </row>
        <row r="212">
          <cell r="A212">
            <v>42481</v>
          </cell>
        </row>
        <row r="213">
          <cell r="A213">
            <v>42516</v>
          </cell>
        </row>
        <row r="214">
          <cell r="A214">
            <v>42620</v>
          </cell>
        </row>
        <row r="215">
          <cell r="A215">
            <v>42655</v>
          </cell>
        </row>
        <row r="216">
          <cell r="A216">
            <v>42676</v>
          </cell>
        </row>
        <row r="217">
          <cell r="A217">
            <v>42689</v>
          </cell>
        </row>
        <row r="218">
          <cell r="A218">
            <v>42793</v>
          </cell>
        </row>
        <row r="219">
          <cell r="A219">
            <v>42794</v>
          </cell>
        </row>
        <row r="220">
          <cell r="A220">
            <v>42839</v>
          </cell>
        </row>
        <row r="221">
          <cell r="A221">
            <v>42846</v>
          </cell>
        </row>
        <row r="222">
          <cell r="A222">
            <v>42856</v>
          </cell>
        </row>
        <row r="223">
          <cell r="A223">
            <v>42901</v>
          </cell>
        </row>
        <row r="224">
          <cell r="A224">
            <v>42985</v>
          </cell>
        </row>
        <row r="225">
          <cell r="A225">
            <v>43020</v>
          </cell>
        </row>
        <row r="226">
          <cell r="A226">
            <v>43041</v>
          </cell>
        </row>
        <row r="227">
          <cell r="A227">
            <v>43054</v>
          </cell>
        </row>
        <row r="228">
          <cell r="A228">
            <v>43094</v>
          </cell>
        </row>
        <row r="229">
          <cell r="A229">
            <v>43101</v>
          </cell>
        </row>
        <row r="230">
          <cell r="A230">
            <v>43143</v>
          </cell>
        </row>
        <row r="231">
          <cell r="A231">
            <v>43144</v>
          </cell>
        </row>
        <row r="232">
          <cell r="A232">
            <v>43189</v>
          </cell>
        </row>
        <row r="233">
          <cell r="A233">
            <v>43221</v>
          </cell>
        </row>
        <row r="234">
          <cell r="A234">
            <v>43251</v>
          </cell>
        </row>
        <row r="235">
          <cell r="A235">
            <v>43350</v>
          </cell>
        </row>
        <row r="236">
          <cell r="A236">
            <v>43385</v>
          </cell>
        </row>
        <row r="237">
          <cell r="A237">
            <v>43406</v>
          </cell>
        </row>
        <row r="238">
          <cell r="A238">
            <v>43419</v>
          </cell>
        </row>
        <row r="239">
          <cell r="A239">
            <v>43459</v>
          </cell>
        </row>
        <row r="240">
          <cell r="A240">
            <v>43466</v>
          </cell>
        </row>
        <row r="241">
          <cell r="A241">
            <v>43528</v>
          </cell>
        </row>
        <row r="242">
          <cell r="A242">
            <v>43529</v>
          </cell>
        </row>
        <row r="243">
          <cell r="A243">
            <v>43574</v>
          </cell>
        </row>
        <row r="244">
          <cell r="A244">
            <v>43586</v>
          </cell>
        </row>
        <row r="245">
          <cell r="A245">
            <v>43636</v>
          </cell>
        </row>
        <row r="246">
          <cell r="A246">
            <v>43784</v>
          </cell>
        </row>
        <row r="247">
          <cell r="A247">
            <v>43824</v>
          </cell>
        </row>
        <row r="248">
          <cell r="A248">
            <v>43831</v>
          </cell>
        </row>
        <row r="249">
          <cell r="A249">
            <v>43885</v>
          </cell>
        </row>
        <row r="250">
          <cell r="A250">
            <v>43886</v>
          </cell>
        </row>
        <row r="251">
          <cell r="A251">
            <v>43931</v>
          </cell>
        </row>
        <row r="252">
          <cell r="A252">
            <v>43942</v>
          </cell>
        </row>
        <row r="253">
          <cell r="A253">
            <v>43952</v>
          </cell>
        </row>
        <row r="254">
          <cell r="A254">
            <v>43993</v>
          </cell>
        </row>
        <row r="255">
          <cell r="A255">
            <v>44081</v>
          </cell>
        </row>
        <row r="256">
          <cell r="A256">
            <v>44116</v>
          </cell>
        </row>
        <row r="257">
          <cell r="A257">
            <v>44137</v>
          </cell>
        </row>
        <row r="258">
          <cell r="A258">
            <v>44190</v>
          </cell>
        </row>
        <row r="259">
          <cell r="A259">
            <v>44197</v>
          </cell>
        </row>
        <row r="260">
          <cell r="A260">
            <v>44242</v>
          </cell>
        </row>
        <row r="261">
          <cell r="A261">
            <v>44243</v>
          </cell>
        </row>
        <row r="262">
          <cell r="A262">
            <v>44288</v>
          </cell>
        </row>
        <row r="263">
          <cell r="A263">
            <v>44307</v>
          </cell>
        </row>
        <row r="264">
          <cell r="A264">
            <v>44350</v>
          </cell>
        </row>
        <row r="265">
          <cell r="A265">
            <v>44446</v>
          </cell>
        </row>
        <row r="266">
          <cell r="A266">
            <v>44481</v>
          </cell>
        </row>
        <row r="267">
          <cell r="A267">
            <v>44502</v>
          </cell>
        </row>
        <row r="268">
          <cell r="A268">
            <v>44515</v>
          </cell>
        </row>
        <row r="269">
          <cell r="A269">
            <v>44620</v>
          </cell>
        </row>
        <row r="270">
          <cell r="A270">
            <v>44621</v>
          </cell>
        </row>
        <row r="271">
          <cell r="A271">
            <v>44666</v>
          </cell>
        </row>
        <row r="272">
          <cell r="A272">
            <v>44672</v>
          </cell>
        </row>
        <row r="273">
          <cell r="A273">
            <v>44728</v>
          </cell>
        </row>
        <row r="274">
          <cell r="A274">
            <v>44811</v>
          </cell>
        </row>
        <row r="275">
          <cell r="A275">
            <v>44846</v>
          </cell>
        </row>
        <row r="276">
          <cell r="A276">
            <v>44867</v>
          </cell>
        </row>
        <row r="277">
          <cell r="A277">
            <v>44880</v>
          </cell>
        </row>
        <row r="278">
          <cell r="A278">
            <v>44977</v>
          </cell>
        </row>
        <row r="279">
          <cell r="A279">
            <v>44978</v>
          </cell>
        </row>
        <row r="280">
          <cell r="A280">
            <v>45023</v>
          </cell>
        </row>
        <row r="281">
          <cell r="A281">
            <v>45037</v>
          </cell>
        </row>
        <row r="282">
          <cell r="A282">
            <v>45047</v>
          </cell>
        </row>
        <row r="283">
          <cell r="A283">
            <v>45085</v>
          </cell>
        </row>
        <row r="284">
          <cell r="A284">
            <v>45176</v>
          </cell>
        </row>
        <row r="285">
          <cell r="A285">
            <v>45211</v>
          </cell>
        </row>
        <row r="286">
          <cell r="A286">
            <v>45232</v>
          </cell>
        </row>
        <row r="287">
          <cell r="A287">
            <v>45245</v>
          </cell>
        </row>
        <row r="288">
          <cell r="A288">
            <v>45285</v>
          </cell>
        </row>
        <row r="289">
          <cell r="A289">
            <v>45292</v>
          </cell>
        </row>
        <row r="290">
          <cell r="A290">
            <v>45334</v>
          </cell>
        </row>
        <row r="291">
          <cell r="A291">
            <v>45335</v>
          </cell>
        </row>
        <row r="292">
          <cell r="A292">
            <v>45380</v>
          </cell>
        </row>
        <row r="293">
          <cell r="A293">
            <v>45413</v>
          </cell>
        </row>
        <row r="294">
          <cell r="A294">
            <v>45442</v>
          </cell>
        </row>
        <row r="295">
          <cell r="A295">
            <v>45611</v>
          </cell>
        </row>
        <row r="296">
          <cell r="A296">
            <v>45651</v>
          </cell>
        </row>
        <row r="297">
          <cell r="A297">
            <v>45658</v>
          </cell>
        </row>
        <row r="298">
          <cell r="A298">
            <v>45719</v>
          </cell>
        </row>
        <row r="299">
          <cell r="A299">
            <v>45720</v>
          </cell>
        </row>
        <row r="300">
          <cell r="A300">
            <v>45765</v>
          </cell>
        </row>
        <row r="301">
          <cell r="A301">
            <v>45768</v>
          </cell>
        </row>
        <row r="302">
          <cell r="A302">
            <v>45778</v>
          </cell>
        </row>
        <row r="303">
          <cell r="A303">
            <v>45827</v>
          </cell>
        </row>
        <row r="304">
          <cell r="A304">
            <v>46016</v>
          </cell>
        </row>
        <row r="305">
          <cell r="A305">
            <v>46023</v>
          </cell>
        </row>
        <row r="306">
          <cell r="A306">
            <v>46069</v>
          </cell>
        </row>
        <row r="307">
          <cell r="A307">
            <v>46070</v>
          </cell>
        </row>
        <row r="308">
          <cell r="A308">
            <v>46115</v>
          </cell>
        </row>
        <row r="309">
          <cell r="A309">
            <v>46133</v>
          </cell>
        </row>
        <row r="310">
          <cell r="A310">
            <v>46143</v>
          </cell>
        </row>
        <row r="311">
          <cell r="A311">
            <v>46177</v>
          </cell>
        </row>
        <row r="312">
          <cell r="A312">
            <v>46272</v>
          </cell>
        </row>
        <row r="313">
          <cell r="A313">
            <v>46307</v>
          </cell>
        </row>
        <row r="314">
          <cell r="A314">
            <v>46328</v>
          </cell>
        </row>
        <row r="315">
          <cell r="A315">
            <v>46381</v>
          </cell>
        </row>
        <row r="316">
          <cell r="A316">
            <v>46388</v>
          </cell>
        </row>
        <row r="317">
          <cell r="A317">
            <v>46426</v>
          </cell>
        </row>
        <row r="318">
          <cell r="A318">
            <v>46427</v>
          </cell>
        </row>
        <row r="319">
          <cell r="A319">
            <v>46472</v>
          </cell>
        </row>
        <row r="320">
          <cell r="A320">
            <v>46498</v>
          </cell>
        </row>
        <row r="321">
          <cell r="A321">
            <v>46534</v>
          </cell>
        </row>
        <row r="322">
          <cell r="A322">
            <v>46637</v>
          </cell>
        </row>
        <row r="323">
          <cell r="A323">
            <v>46672</v>
          </cell>
        </row>
        <row r="324">
          <cell r="A324">
            <v>46693</v>
          </cell>
        </row>
        <row r="325">
          <cell r="A325">
            <v>46706</v>
          </cell>
        </row>
        <row r="326">
          <cell r="A326">
            <v>46746</v>
          </cell>
        </row>
        <row r="327">
          <cell r="A327">
            <v>46753</v>
          </cell>
        </row>
        <row r="328">
          <cell r="A328">
            <v>46811</v>
          </cell>
        </row>
        <row r="329">
          <cell r="A329">
            <v>46812</v>
          </cell>
        </row>
        <row r="330">
          <cell r="A330">
            <v>46857</v>
          </cell>
        </row>
        <row r="331">
          <cell r="A331">
            <v>46864</v>
          </cell>
        </row>
        <row r="332">
          <cell r="A332">
            <v>46874</v>
          </cell>
        </row>
        <row r="333">
          <cell r="A333">
            <v>46919</v>
          </cell>
        </row>
        <row r="334">
          <cell r="A334">
            <v>47003</v>
          </cell>
        </row>
        <row r="335">
          <cell r="A335">
            <v>47038</v>
          </cell>
        </row>
        <row r="336">
          <cell r="A336">
            <v>47059</v>
          </cell>
        </row>
        <row r="337">
          <cell r="A337">
            <v>47072</v>
          </cell>
        </row>
        <row r="338">
          <cell r="A338">
            <v>47112</v>
          </cell>
        </row>
        <row r="339">
          <cell r="A339">
            <v>47119</v>
          </cell>
        </row>
        <row r="340">
          <cell r="A340">
            <v>47161</v>
          </cell>
        </row>
        <row r="341">
          <cell r="A341">
            <v>47162</v>
          </cell>
        </row>
        <row r="342">
          <cell r="A342">
            <v>47207</v>
          </cell>
        </row>
        <row r="343">
          <cell r="A343">
            <v>47229</v>
          </cell>
        </row>
        <row r="344">
          <cell r="A344">
            <v>47239</v>
          </cell>
        </row>
        <row r="345">
          <cell r="A345">
            <v>47269</v>
          </cell>
        </row>
        <row r="346">
          <cell r="A346">
            <v>47368</v>
          </cell>
        </row>
        <row r="347">
          <cell r="A347">
            <v>47403</v>
          </cell>
        </row>
        <row r="348">
          <cell r="A348">
            <v>47424</v>
          </cell>
        </row>
        <row r="349">
          <cell r="A349">
            <v>47437</v>
          </cell>
        </row>
        <row r="350">
          <cell r="A350">
            <v>47477</v>
          </cell>
        </row>
        <row r="351">
          <cell r="A351">
            <v>47484</v>
          </cell>
        </row>
        <row r="352">
          <cell r="A352">
            <v>47546</v>
          </cell>
        </row>
        <row r="353">
          <cell r="A353">
            <v>47547</v>
          </cell>
        </row>
        <row r="354">
          <cell r="A354">
            <v>47592</v>
          </cell>
        </row>
        <row r="355">
          <cell r="A355">
            <v>47594</v>
          </cell>
        </row>
        <row r="356">
          <cell r="A356">
            <v>47604</v>
          </cell>
        </row>
        <row r="357">
          <cell r="A357">
            <v>47654</v>
          </cell>
        </row>
        <row r="358">
          <cell r="A358">
            <v>47802</v>
          </cell>
        </row>
        <row r="359">
          <cell r="A359">
            <v>47842</v>
          </cell>
        </row>
        <row r="360">
          <cell r="A360">
            <v>47849</v>
          </cell>
        </row>
        <row r="361">
          <cell r="A361">
            <v>47903</v>
          </cell>
        </row>
        <row r="362">
          <cell r="A362">
            <v>47904</v>
          </cell>
        </row>
        <row r="363">
          <cell r="A363">
            <v>47949</v>
          </cell>
        </row>
        <row r="364">
          <cell r="A364">
            <v>47959</v>
          </cell>
        </row>
        <row r="365">
          <cell r="A365">
            <v>47969</v>
          </cell>
        </row>
        <row r="366">
          <cell r="A366">
            <v>48011</v>
          </cell>
        </row>
        <row r="367">
          <cell r="A367">
            <v>48207</v>
          </cell>
        </row>
        <row r="368">
          <cell r="A368">
            <v>48214</v>
          </cell>
        </row>
        <row r="369">
          <cell r="A369">
            <v>48253</v>
          </cell>
        </row>
        <row r="370">
          <cell r="A370">
            <v>48254</v>
          </cell>
        </row>
        <row r="371">
          <cell r="A371">
            <v>48299</v>
          </cell>
        </row>
        <row r="372">
          <cell r="A372">
            <v>48325</v>
          </cell>
        </row>
        <row r="373">
          <cell r="A373">
            <v>48361</v>
          </cell>
        </row>
        <row r="374">
          <cell r="A374">
            <v>48464</v>
          </cell>
        </row>
        <row r="375">
          <cell r="A375">
            <v>48499</v>
          </cell>
        </row>
        <row r="376">
          <cell r="A376">
            <v>48520</v>
          </cell>
        </row>
        <row r="377">
          <cell r="A377">
            <v>48533</v>
          </cell>
        </row>
        <row r="378">
          <cell r="A378">
            <v>48638</v>
          </cell>
        </row>
        <row r="379">
          <cell r="A379">
            <v>48639</v>
          </cell>
        </row>
        <row r="380">
          <cell r="A380">
            <v>48684</v>
          </cell>
        </row>
        <row r="381">
          <cell r="A381">
            <v>48690</v>
          </cell>
        </row>
        <row r="382">
          <cell r="A382">
            <v>48746</v>
          </cell>
        </row>
        <row r="383">
          <cell r="A383">
            <v>48829</v>
          </cell>
        </row>
        <row r="384">
          <cell r="A384">
            <v>48864</v>
          </cell>
        </row>
        <row r="385">
          <cell r="A385">
            <v>48885</v>
          </cell>
        </row>
        <row r="386">
          <cell r="A386">
            <v>48898</v>
          </cell>
        </row>
        <row r="387">
          <cell r="A387">
            <v>48995</v>
          </cell>
        </row>
        <row r="388">
          <cell r="A388">
            <v>48996</v>
          </cell>
        </row>
        <row r="389">
          <cell r="A389">
            <v>49041</v>
          </cell>
        </row>
        <row r="390">
          <cell r="A390">
            <v>49055</v>
          </cell>
        </row>
        <row r="391">
          <cell r="A391">
            <v>49065</v>
          </cell>
        </row>
        <row r="392">
          <cell r="A392">
            <v>49103</v>
          </cell>
        </row>
        <row r="393">
          <cell r="A393">
            <v>49194</v>
          </cell>
        </row>
        <row r="394">
          <cell r="A394">
            <v>49229</v>
          </cell>
        </row>
        <row r="395">
          <cell r="A395">
            <v>49250</v>
          </cell>
        </row>
        <row r="396">
          <cell r="A396">
            <v>49263</v>
          </cell>
        </row>
        <row r="397">
          <cell r="A397">
            <v>49303</v>
          </cell>
        </row>
        <row r="398">
          <cell r="A398">
            <v>49310</v>
          </cell>
        </row>
        <row r="399">
          <cell r="A399">
            <v>49345</v>
          </cell>
        </row>
        <row r="400">
          <cell r="A400">
            <v>49346</v>
          </cell>
        </row>
        <row r="401">
          <cell r="A401">
            <v>49391</v>
          </cell>
        </row>
        <row r="402">
          <cell r="A402">
            <v>49430</v>
          </cell>
        </row>
        <row r="403">
          <cell r="A403">
            <v>49453</v>
          </cell>
        </row>
        <row r="404">
          <cell r="A404">
            <v>49559</v>
          </cell>
        </row>
        <row r="405">
          <cell r="A405">
            <v>49594</v>
          </cell>
        </row>
        <row r="406">
          <cell r="A406">
            <v>49615</v>
          </cell>
        </row>
        <row r="407">
          <cell r="A407">
            <v>49628</v>
          </cell>
        </row>
        <row r="408">
          <cell r="A408">
            <v>49668</v>
          </cell>
        </row>
        <row r="409">
          <cell r="A409">
            <v>49675</v>
          </cell>
        </row>
        <row r="410">
          <cell r="A410">
            <v>49730</v>
          </cell>
        </row>
        <row r="411">
          <cell r="A411">
            <v>49731</v>
          </cell>
        </row>
        <row r="412">
          <cell r="A412">
            <v>49776</v>
          </cell>
        </row>
        <row r="413">
          <cell r="A413">
            <v>49786</v>
          </cell>
        </row>
        <row r="414">
          <cell r="A414">
            <v>49796</v>
          </cell>
        </row>
        <row r="415">
          <cell r="A415">
            <v>49838</v>
          </cell>
        </row>
        <row r="416">
          <cell r="A416">
            <v>50034</v>
          </cell>
        </row>
        <row r="417">
          <cell r="A417">
            <v>50041</v>
          </cell>
        </row>
        <row r="418">
          <cell r="A418">
            <v>50087</v>
          </cell>
        </row>
        <row r="419">
          <cell r="A419">
            <v>50088</v>
          </cell>
        </row>
        <row r="420">
          <cell r="A420">
            <v>50133</v>
          </cell>
        </row>
        <row r="421">
          <cell r="A421">
            <v>50151</v>
          </cell>
        </row>
        <row r="422">
          <cell r="A422">
            <v>50161</v>
          </cell>
        </row>
        <row r="423">
          <cell r="A423">
            <v>50195</v>
          </cell>
        </row>
        <row r="424">
          <cell r="A424">
            <v>50290</v>
          </cell>
        </row>
        <row r="425">
          <cell r="A425">
            <v>50325</v>
          </cell>
        </row>
        <row r="426">
          <cell r="A426">
            <v>50346</v>
          </cell>
        </row>
        <row r="427">
          <cell r="A427">
            <v>50399</v>
          </cell>
        </row>
        <row r="428">
          <cell r="A428">
            <v>50406</v>
          </cell>
        </row>
        <row r="429">
          <cell r="A429">
            <v>50472</v>
          </cell>
        </row>
        <row r="430">
          <cell r="A430">
            <v>50473</v>
          </cell>
        </row>
        <row r="431">
          <cell r="A431">
            <v>50516</v>
          </cell>
        </row>
        <row r="432">
          <cell r="A432">
            <v>50518</v>
          </cell>
        </row>
        <row r="433">
          <cell r="A433">
            <v>50580</v>
          </cell>
        </row>
        <row r="434">
          <cell r="A434">
            <v>50655</v>
          </cell>
        </row>
        <row r="435">
          <cell r="A435">
            <v>50690</v>
          </cell>
        </row>
        <row r="436">
          <cell r="A436">
            <v>50711</v>
          </cell>
        </row>
        <row r="437">
          <cell r="A437">
            <v>50724</v>
          </cell>
        </row>
        <row r="438">
          <cell r="A438">
            <v>50822</v>
          </cell>
        </row>
        <row r="439">
          <cell r="A439">
            <v>50823</v>
          </cell>
        </row>
        <row r="440">
          <cell r="A440">
            <v>50868</v>
          </cell>
        </row>
        <row r="441">
          <cell r="A441">
            <v>50881</v>
          </cell>
        </row>
        <row r="442">
          <cell r="A442">
            <v>50930</v>
          </cell>
        </row>
        <row r="443">
          <cell r="A443">
            <v>51020</v>
          </cell>
        </row>
        <row r="444">
          <cell r="A444">
            <v>51055</v>
          </cell>
        </row>
        <row r="445">
          <cell r="A445">
            <v>51076</v>
          </cell>
        </row>
        <row r="446">
          <cell r="A446">
            <v>51089</v>
          </cell>
        </row>
        <row r="447">
          <cell r="A447">
            <v>51179</v>
          </cell>
        </row>
        <row r="448">
          <cell r="A448">
            <v>51180</v>
          </cell>
        </row>
        <row r="449">
          <cell r="A449">
            <v>51225</v>
          </cell>
        </row>
        <row r="450">
          <cell r="A450">
            <v>51257</v>
          </cell>
        </row>
        <row r="451">
          <cell r="A451">
            <v>51287</v>
          </cell>
        </row>
        <row r="452">
          <cell r="A452">
            <v>51386</v>
          </cell>
        </row>
        <row r="453">
          <cell r="A453">
            <v>51421</v>
          </cell>
        </row>
        <row r="454">
          <cell r="A454">
            <v>51442</v>
          </cell>
        </row>
        <row r="455">
          <cell r="A455">
            <v>51455</v>
          </cell>
        </row>
        <row r="456">
          <cell r="A456">
            <v>51495</v>
          </cell>
        </row>
        <row r="457">
          <cell r="A457">
            <v>51502</v>
          </cell>
        </row>
        <row r="458">
          <cell r="A458">
            <v>51564</v>
          </cell>
        </row>
        <row r="459">
          <cell r="A459">
            <v>51565</v>
          </cell>
        </row>
        <row r="460">
          <cell r="A460">
            <v>51610</v>
          </cell>
        </row>
        <row r="461">
          <cell r="A461">
            <v>51622</v>
          </cell>
        </row>
        <row r="462">
          <cell r="A462">
            <v>51672</v>
          </cell>
        </row>
        <row r="463">
          <cell r="A463">
            <v>51820</v>
          </cell>
        </row>
        <row r="464">
          <cell r="A464">
            <v>51860</v>
          </cell>
        </row>
        <row r="465">
          <cell r="A465">
            <v>51867</v>
          </cell>
        </row>
        <row r="466">
          <cell r="A466">
            <v>51914</v>
          </cell>
        </row>
        <row r="467">
          <cell r="A467">
            <v>51915</v>
          </cell>
        </row>
        <row r="468">
          <cell r="A468">
            <v>51960</v>
          </cell>
        </row>
        <row r="469">
          <cell r="A469">
            <v>51977</v>
          </cell>
        </row>
        <row r="470">
          <cell r="A470">
            <v>51987</v>
          </cell>
        </row>
        <row r="471">
          <cell r="A471">
            <v>52022</v>
          </cell>
        </row>
        <row r="472">
          <cell r="A472">
            <v>52225</v>
          </cell>
        </row>
        <row r="473">
          <cell r="A473">
            <v>52232</v>
          </cell>
        </row>
        <row r="474">
          <cell r="A474">
            <v>52271</v>
          </cell>
        </row>
        <row r="475">
          <cell r="A475">
            <v>52272</v>
          </cell>
        </row>
        <row r="476">
          <cell r="A476">
            <v>52317</v>
          </cell>
        </row>
        <row r="477">
          <cell r="A477">
            <v>52342</v>
          </cell>
        </row>
        <row r="478">
          <cell r="A478">
            <v>52352</v>
          </cell>
        </row>
        <row r="479">
          <cell r="A479">
            <v>52379</v>
          </cell>
        </row>
        <row r="480">
          <cell r="A480">
            <v>52481</v>
          </cell>
        </row>
        <row r="481">
          <cell r="A481">
            <v>52516</v>
          </cell>
        </row>
        <row r="482">
          <cell r="A482">
            <v>52537</v>
          </cell>
        </row>
        <row r="483">
          <cell r="A483">
            <v>52590</v>
          </cell>
        </row>
        <row r="484">
          <cell r="A484">
            <v>52597</v>
          </cell>
        </row>
        <row r="485">
          <cell r="A485">
            <v>52656</v>
          </cell>
        </row>
        <row r="486">
          <cell r="A486">
            <v>52657</v>
          </cell>
        </row>
        <row r="487">
          <cell r="A487">
            <v>52702</v>
          </cell>
        </row>
        <row r="488">
          <cell r="A488">
            <v>52708</v>
          </cell>
        </row>
        <row r="489">
          <cell r="A489">
            <v>52764</v>
          </cell>
        </row>
        <row r="490">
          <cell r="A490">
            <v>52847</v>
          </cell>
        </row>
        <row r="491">
          <cell r="A491">
            <v>52882</v>
          </cell>
        </row>
        <row r="492">
          <cell r="A492">
            <v>52903</v>
          </cell>
        </row>
        <row r="493">
          <cell r="A493">
            <v>52916</v>
          </cell>
        </row>
        <row r="494">
          <cell r="A494">
            <v>53013</v>
          </cell>
        </row>
        <row r="495">
          <cell r="A495">
            <v>53014</v>
          </cell>
        </row>
        <row r="496">
          <cell r="A496">
            <v>53059</v>
          </cell>
        </row>
        <row r="497">
          <cell r="A497">
            <v>53073</v>
          </cell>
        </row>
        <row r="498">
          <cell r="A498">
            <v>53083</v>
          </cell>
        </row>
        <row r="499">
          <cell r="A499">
            <v>53121</v>
          </cell>
        </row>
        <row r="500">
          <cell r="A500">
            <v>53212</v>
          </cell>
        </row>
        <row r="501">
          <cell r="A501">
            <v>53247</v>
          </cell>
        </row>
        <row r="502">
          <cell r="A502">
            <v>53268</v>
          </cell>
        </row>
        <row r="503">
          <cell r="A503">
            <v>53281</v>
          </cell>
        </row>
        <row r="504">
          <cell r="A504">
            <v>53321</v>
          </cell>
        </row>
        <row r="505">
          <cell r="A505">
            <v>53328</v>
          </cell>
        </row>
        <row r="506">
          <cell r="A506">
            <v>53363</v>
          </cell>
        </row>
        <row r="507">
          <cell r="A507">
            <v>53364</v>
          </cell>
        </row>
        <row r="508">
          <cell r="A508">
            <v>53409</v>
          </cell>
        </row>
        <row r="509">
          <cell r="A509">
            <v>53448</v>
          </cell>
        </row>
        <row r="510">
          <cell r="A510">
            <v>53471</v>
          </cell>
        </row>
        <row r="511">
          <cell r="A511">
            <v>53577</v>
          </cell>
        </row>
        <row r="512">
          <cell r="A512">
            <v>53612</v>
          </cell>
        </row>
        <row r="513">
          <cell r="A513">
            <v>53633</v>
          </cell>
        </row>
        <row r="514">
          <cell r="A514">
            <v>53646</v>
          </cell>
        </row>
        <row r="515">
          <cell r="A515">
            <v>53686</v>
          </cell>
        </row>
        <row r="516">
          <cell r="A516">
            <v>53693</v>
          </cell>
        </row>
        <row r="517">
          <cell r="A517">
            <v>53748</v>
          </cell>
        </row>
      </sheetData>
      <sheetData sheetId="1" refreshError="1"/>
      <sheetData sheetId="2"/>
      <sheetData sheetId="3"/>
      <sheetData sheetId="4"/>
      <sheetData sheetId="5">
        <row r="10">
          <cell r="J10">
            <v>613924.23000000021</v>
          </cell>
        </row>
      </sheetData>
      <sheetData sheetId="6">
        <row r="16">
          <cell r="D16">
            <v>0</v>
          </cell>
        </row>
      </sheetData>
      <sheetData sheetId="7">
        <row r="33">
          <cell r="D33">
            <v>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Análise_Individual"/>
      <sheetName val="Perda"/>
      <sheetName val="Vendas mês"/>
      <sheetName val="Distratos mês"/>
      <sheetName val="Pago_Distratos"/>
      <sheetName val="Vendas 2019"/>
      <sheetName val="Distratos 2019"/>
      <sheetName val="Vendas TOTAL"/>
      <sheetName val="Distratos TOTAL"/>
      <sheetName val="Vendas Mensais"/>
      <sheetName val="Distratos Mensa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Reserva da mata</v>
          </cell>
        </row>
        <row r="4">
          <cell r="B4" t="str">
            <v>Reserva do Lago</v>
          </cell>
        </row>
        <row r="5">
          <cell r="B5" t="str">
            <v>Honore</v>
          </cell>
        </row>
        <row r="6">
          <cell r="B6" t="str">
            <v>Casa do Sol</v>
          </cell>
        </row>
        <row r="7">
          <cell r="B7" t="str">
            <v>Arte Bela Vista</v>
          </cell>
        </row>
        <row r="8">
          <cell r="B8" t="str">
            <v>Vida Viva Clube Moinho</v>
          </cell>
        </row>
        <row r="9">
          <cell r="B9" t="str">
            <v>Bravo</v>
          </cell>
        </row>
        <row r="10">
          <cell r="B10" t="str">
            <v>Aria Petropolis</v>
          </cell>
        </row>
        <row r="11">
          <cell r="B11" t="str">
            <v>Spot</v>
          </cell>
        </row>
        <row r="12">
          <cell r="B12" t="str">
            <v>Grand Park Eucaliptos</v>
          </cell>
        </row>
        <row r="13">
          <cell r="B13" t="str">
            <v>Ponta da Figueira</v>
          </cell>
        </row>
        <row r="14">
          <cell r="B14" t="str">
            <v>Hom</v>
          </cell>
        </row>
        <row r="15">
          <cell r="B15" t="str">
            <v>Vida Viva Clube Iguatemi</v>
          </cell>
        </row>
        <row r="16">
          <cell r="B16" t="str">
            <v>Moulin</v>
          </cell>
        </row>
        <row r="17">
          <cell r="B17" t="str">
            <v>AG Anita Garibaldi</v>
          </cell>
        </row>
        <row r="18">
          <cell r="B18" t="str">
            <v>Vida Viva Clube Centro</v>
          </cell>
        </row>
        <row r="19">
          <cell r="B19" t="str">
            <v>ID Residence</v>
          </cell>
        </row>
        <row r="20">
          <cell r="B20" t="str">
            <v>Quartier Cabral</v>
          </cell>
        </row>
        <row r="21">
          <cell r="B21" t="str">
            <v>Hom Lindoia</v>
          </cell>
        </row>
        <row r="22">
          <cell r="B22" t="str">
            <v>DOC</v>
          </cell>
        </row>
        <row r="23">
          <cell r="B23" t="str">
            <v>Vida Viva Horizonte</v>
          </cell>
        </row>
        <row r="24">
          <cell r="B24" t="str">
            <v>Vida Viva Boulevard</v>
          </cell>
        </row>
        <row r="25">
          <cell r="B25" t="str">
            <v>Terrara</v>
          </cell>
        </row>
        <row r="26">
          <cell r="B26" t="str">
            <v>Baltimore</v>
          </cell>
        </row>
        <row r="27">
          <cell r="B27" t="str">
            <v>Vida Viva Clube Canoas</v>
          </cell>
        </row>
        <row r="28">
          <cell r="B28" t="str">
            <v>Icon Assis Brasil</v>
          </cell>
        </row>
        <row r="29">
          <cell r="B29" t="str">
            <v>Supreme</v>
          </cell>
        </row>
        <row r="30">
          <cell r="B30" t="str">
            <v>Nine</v>
          </cell>
        </row>
        <row r="31">
          <cell r="B31" t="str">
            <v>RS Window</v>
          </cell>
        </row>
        <row r="32">
          <cell r="B32" t="str">
            <v>Ato</v>
          </cell>
        </row>
        <row r="33">
          <cell r="B33" t="str">
            <v>Supreme Higienópolis</v>
          </cell>
        </row>
        <row r="34">
          <cell r="B34" t="str">
            <v>Hom Nilo</v>
          </cell>
        </row>
        <row r="35">
          <cell r="B35" t="str">
            <v>MAXPLAZA</v>
          </cell>
        </row>
        <row r="36">
          <cell r="B36" t="str">
            <v>CENTRAL PARK</v>
          </cell>
        </row>
        <row r="37">
          <cell r="B37" t="str">
            <v>BLUE XANGRILA</v>
          </cell>
        </row>
        <row r="38">
          <cell r="B38" t="str">
            <v>DOC Santana</v>
          </cell>
        </row>
        <row r="39">
          <cell r="B39" t="str">
            <v>SUPREME CENTRAL PARQUE</v>
          </cell>
        </row>
        <row r="40">
          <cell r="B40" t="str">
            <v>Belavistta Reserva</v>
          </cell>
        </row>
        <row r="41">
          <cell r="B41" t="str">
            <v>Candido 58</v>
          </cell>
        </row>
        <row r="42">
          <cell r="B42" t="str">
            <v>Linked Teresópolis</v>
          </cell>
        </row>
        <row r="43">
          <cell r="B43" t="str">
            <v>Grand Park Lindoia</v>
          </cell>
        </row>
        <row r="44">
          <cell r="B44" t="str">
            <v>Reserva Bela Vista</v>
          </cell>
        </row>
        <row r="45">
          <cell r="B45" t="str">
            <v>Domingos de Almeida</v>
          </cell>
        </row>
        <row r="46">
          <cell r="B46" t="str">
            <v>Go 1092</v>
          </cell>
        </row>
        <row r="47">
          <cell r="B47" t="str">
            <v>Arte</v>
          </cell>
        </row>
        <row r="48">
          <cell r="B48" t="str">
            <v>Península</v>
          </cell>
        </row>
      </sheetData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Versão 1.0"/>
      <sheetName val="CETIP"/>
      <sheetName val="VENCIDAS"/>
      <sheetName val="CARTEIRA_AVENCER"/>
      <sheetName val="PDD"/>
      <sheetName val="DE_PARA"/>
      <sheetName val="ATRASO"/>
      <sheetName val="Pagamento Antecipado"/>
    </sheetNames>
    <sheetDataSet>
      <sheetData sheetId="0"/>
      <sheetData sheetId="1"/>
      <sheetData sheetId="2"/>
      <sheetData sheetId="3"/>
      <sheetData sheetId="4"/>
      <sheetData sheetId="5">
        <row r="2">
          <cell r="P2" t="str">
            <v>AA</v>
          </cell>
          <cell r="Q2">
            <v>0</v>
          </cell>
        </row>
        <row r="3">
          <cell r="P3" t="str">
            <v>A</v>
          </cell>
          <cell r="Q3">
            <v>5.0000000000000001E-3</v>
          </cell>
        </row>
        <row r="4">
          <cell r="P4" t="str">
            <v>B</v>
          </cell>
          <cell r="Q4">
            <v>0.01</v>
          </cell>
        </row>
        <row r="5">
          <cell r="P5" t="str">
            <v>C</v>
          </cell>
          <cell r="Q5">
            <v>0.03</v>
          </cell>
        </row>
        <row r="6">
          <cell r="P6" t="str">
            <v>D</v>
          </cell>
          <cell r="Q6">
            <v>0.1</v>
          </cell>
        </row>
        <row r="7">
          <cell r="P7" t="str">
            <v>E</v>
          </cell>
          <cell r="Q7">
            <v>0.3</v>
          </cell>
        </row>
        <row r="8">
          <cell r="P8" t="str">
            <v>F</v>
          </cell>
          <cell r="Q8">
            <v>0.5</v>
          </cell>
        </row>
        <row r="9">
          <cell r="P9" t="str">
            <v>G</v>
          </cell>
          <cell r="Q9">
            <v>0.7</v>
          </cell>
        </row>
        <row r="10">
          <cell r="P10" t="str">
            <v>H</v>
          </cell>
          <cell r="Q10">
            <v>1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3:H122"/>
  <sheetViews>
    <sheetView topLeftCell="A14" zoomScale="70" zoomScaleNormal="70" workbookViewId="0">
      <selection activeCell="C113" sqref="A113:XFD113"/>
    </sheetView>
  </sheetViews>
  <sheetFormatPr baseColWidth="8" defaultColWidth="9.140625" defaultRowHeight="15"/>
  <cols>
    <col width="30.5703125" customWidth="1" style="238" min="1" max="1"/>
    <col width="35.7109375" customWidth="1" style="238" min="2" max="2"/>
    <col width="19.7109375" bestFit="1" customWidth="1" style="238" min="3" max="3"/>
    <col width="39.5703125" customWidth="1" style="238" min="4" max="4"/>
    <col width="18.28515625" bestFit="1" customWidth="1" style="238" min="5" max="5"/>
    <col width="13.85546875" bestFit="1" customWidth="1" style="238" min="6" max="6"/>
    <col width="16.85546875" customWidth="1" style="238" min="7" max="7"/>
    <col width="10.5703125" bestFit="1" customWidth="1" style="238" min="8" max="8"/>
    <col width="9.140625" customWidth="1" style="238" min="9" max="16384"/>
  </cols>
  <sheetData>
    <row r="3">
      <c r="B3" s="239" t="inlineStr">
        <is>
          <t>Venda junho.23</t>
        </is>
      </c>
    </row>
    <row r="4">
      <c r="B4" s="304" t="inlineStr">
        <is>
          <t>Unidade</t>
        </is>
      </c>
      <c r="C4" s="304" t="inlineStr">
        <is>
          <t>Empreendimento</t>
        </is>
      </c>
      <c r="D4" s="304" t="inlineStr">
        <is>
          <t>Cliente</t>
        </is>
      </c>
      <c r="E4" s="305" t="inlineStr">
        <is>
          <t>Valor do Contrato</t>
        </is>
      </c>
      <c r="F4" s="241" t="inlineStr">
        <is>
          <t>Data da Venda</t>
        </is>
      </c>
      <c r="G4" s="306" t="inlineStr">
        <is>
          <t>m2</t>
        </is>
      </c>
    </row>
    <row r="5" ht="26.25" customHeight="1">
      <c r="A5" s="238">
        <f>B5&amp;C5</f>
        <v/>
      </c>
      <c r="B5" s="245" t="inlineStr">
        <is>
          <t>Q03L02</t>
        </is>
      </c>
      <c r="C5" s="245" t="inlineStr">
        <is>
          <t>Terra Luz Residencial</t>
        </is>
      </c>
      <c r="D5" s="245" t="inlineStr">
        <is>
          <t>AUGUSTO CESAR PEREIRA DA COSTA</t>
        </is>
      </c>
      <c r="E5" s="307" t="n">
        <v>92872</v>
      </c>
      <c r="F5" s="244" t="n">
        <v>45099</v>
      </c>
      <c r="G5" s="238" t="n">
        <v>250</v>
      </c>
    </row>
    <row r="6" ht="26.25" customHeight="1">
      <c r="A6" s="238">
        <f>B6&amp;C6</f>
        <v/>
      </c>
      <c r="B6" s="245" t="inlineStr">
        <is>
          <t>Q03L08</t>
        </is>
      </c>
      <c r="C6" s="245" t="inlineStr">
        <is>
          <t>Terra Luz Residencial</t>
        </is>
      </c>
      <c r="D6" s="245" t="inlineStr">
        <is>
          <t>RENATO PONTES MAGALHAES</t>
        </is>
      </c>
      <c r="E6" s="307" t="n">
        <v>92872</v>
      </c>
      <c r="F6" s="244" t="n">
        <v>45107</v>
      </c>
      <c r="G6" s="238" t="n">
        <v>250</v>
      </c>
    </row>
    <row r="7" ht="26.25" customHeight="1">
      <c r="A7" s="238">
        <f>B7&amp;C7</f>
        <v/>
      </c>
      <c r="B7" s="245" t="inlineStr">
        <is>
          <t>Q04L05</t>
        </is>
      </c>
      <c r="C7" s="245" t="inlineStr">
        <is>
          <t>Terra Luz Residencial</t>
        </is>
      </c>
      <c r="D7" s="245" t="inlineStr">
        <is>
          <t>CAIO CESAR MENDES BARBOSA</t>
        </is>
      </c>
      <c r="E7" s="307" t="n">
        <v>92872</v>
      </c>
      <c r="F7" s="244" t="n">
        <v>45107</v>
      </c>
      <c r="G7" s="238" t="n">
        <v>250</v>
      </c>
    </row>
    <row r="8">
      <c r="A8" s="238">
        <f>B8&amp;C8</f>
        <v/>
      </c>
      <c r="B8" s="245" t="inlineStr">
        <is>
          <t>Q04L09</t>
        </is>
      </c>
      <c r="C8" s="245" t="inlineStr">
        <is>
          <t>Terra Luz Residencial</t>
        </is>
      </c>
      <c r="D8" s="245" t="inlineStr">
        <is>
          <t>ROBERTO TOLEDO HUMMEL</t>
        </is>
      </c>
      <c r="E8" s="307" t="n">
        <v>92872</v>
      </c>
      <c r="F8" s="244" t="n">
        <v>45107</v>
      </c>
      <c r="G8" s="238" t="n">
        <v>250</v>
      </c>
    </row>
    <row r="9">
      <c r="A9" s="238">
        <f>B9&amp;C9</f>
        <v/>
      </c>
      <c r="B9" s="245" t="inlineStr">
        <is>
          <t>Q05L05</t>
        </is>
      </c>
      <c r="C9" s="245" t="inlineStr">
        <is>
          <t>Terra Luz Residencial</t>
        </is>
      </c>
      <c r="D9" s="245" t="inlineStr">
        <is>
          <t>CAMILA DA FROTA GUERRA</t>
        </is>
      </c>
      <c r="E9" s="307" t="n">
        <v>92872</v>
      </c>
      <c r="F9" s="244" t="n">
        <v>45107</v>
      </c>
      <c r="G9" s="238" t="n">
        <v>250.05</v>
      </c>
    </row>
    <row r="10">
      <c r="A10" s="238">
        <f>B10&amp;C10</f>
        <v/>
      </c>
      <c r="B10" s="245" t="inlineStr">
        <is>
          <t>Q05L014</t>
        </is>
      </c>
      <c r="C10" s="245" t="inlineStr">
        <is>
          <t>Terra Luz Residencial</t>
        </is>
      </c>
      <c r="D10" s="245" t="inlineStr">
        <is>
          <t>LUIZ  HENRIQUE VIDOTTE</t>
        </is>
      </c>
      <c r="E10" s="307" t="n">
        <v>92872</v>
      </c>
      <c r="F10" s="244" t="n">
        <v>45107</v>
      </c>
      <c r="G10" s="238" t="n">
        <v>250.7</v>
      </c>
      <c r="H10" s="308" t="n"/>
    </row>
    <row r="11">
      <c r="A11" s="238">
        <f>B11&amp;C11</f>
        <v/>
      </c>
      <c r="B11" s="245" t="inlineStr">
        <is>
          <t>Q07L02</t>
        </is>
      </c>
      <c r="C11" s="245" t="inlineStr">
        <is>
          <t>Terra Luz Residencial</t>
        </is>
      </c>
      <c r="D11" s="245" t="inlineStr">
        <is>
          <t>HILTON CHARLES MASCARENHAS JUNIOR</t>
        </is>
      </c>
      <c r="E11" s="307" t="n">
        <v>92872</v>
      </c>
      <c r="F11" s="244" t="n">
        <v>45090</v>
      </c>
      <c r="G11" s="238" t="n">
        <v>250.7</v>
      </c>
      <c r="H11" s="308" t="n"/>
    </row>
    <row r="12">
      <c r="A12" s="238">
        <f>B12&amp;C12</f>
        <v/>
      </c>
      <c r="B12" s="243" t="inlineStr">
        <is>
          <t>Q07L09</t>
        </is>
      </c>
      <c r="C12" s="245" t="inlineStr">
        <is>
          <t>Terra Luz Residencial</t>
        </is>
      </c>
      <c r="D12" s="245" t="inlineStr">
        <is>
          <t>CAMILA DA FROTA GUERRA</t>
        </is>
      </c>
      <c r="E12" s="309" t="n">
        <v>92872</v>
      </c>
      <c r="F12" s="244" t="n">
        <v>45107</v>
      </c>
      <c r="G12" s="238" t="n">
        <v>250.7</v>
      </c>
      <c r="H12" s="308" t="n"/>
    </row>
    <row r="13">
      <c r="A13" s="238">
        <f>B13&amp;C13</f>
        <v/>
      </c>
      <c r="B13" s="245" t="inlineStr">
        <is>
          <t>Q07L017</t>
        </is>
      </c>
      <c r="C13" s="245" t="inlineStr">
        <is>
          <t>Terra Luz Residencial</t>
        </is>
      </c>
      <c r="D13" s="245" t="inlineStr">
        <is>
          <t>CAMILA DA FROTA GUERRA</t>
        </is>
      </c>
      <c r="E13" s="307" t="n">
        <v>92872</v>
      </c>
      <c r="F13" s="244" t="n">
        <v>45107</v>
      </c>
      <c r="G13" s="238" t="n">
        <v>250.7</v>
      </c>
      <c r="H13" s="308" t="n"/>
    </row>
    <row r="14">
      <c r="H14" s="308" t="n"/>
    </row>
    <row r="15">
      <c r="H15" s="308" t="n"/>
    </row>
    <row r="16">
      <c r="B16" s="245" t="inlineStr">
        <is>
          <t>Vendas julho.23</t>
        </is>
      </c>
      <c r="H16" s="308" t="n"/>
    </row>
    <row r="17">
      <c r="B17" s="310" t="inlineStr">
        <is>
          <t>Unidade</t>
        </is>
      </c>
      <c r="C17" s="310" t="inlineStr">
        <is>
          <t>Empreendimento</t>
        </is>
      </c>
      <c r="D17" s="310" t="inlineStr">
        <is>
          <t>Cliente</t>
        </is>
      </c>
      <c r="E17" s="305" t="inlineStr">
        <is>
          <t>Valor do Contrato</t>
        </is>
      </c>
      <c r="F17" s="251" t="inlineStr">
        <is>
          <t>Data da Venda</t>
        </is>
      </c>
      <c r="G17" s="306" t="inlineStr">
        <is>
          <t>m2</t>
        </is>
      </c>
      <c r="H17" s="308" t="n"/>
    </row>
    <row r="18">
      <c r="A18" s="238">
        <f>B18&amp;C18</f>
        <v/>
      </c>
      <c r="B18" s="242" t="inlineStr">
        <is>
          <t>Q07L019</t>
        </is>
      </c>
      <c r="C18" s="243" t="inlineStr">
        <is>
          <t>Terra Luz Residencial</t>
        </is>
      </c>
      <c r="D18" s="242" t="inlineStr">
        <is>
          <t>CARLOS AUGUSTO DE OLIVEIRA ARAUJO</t>
        </is>
      </c>
      <c r="E18" s="307" t="n">
        <v>108053</v>
      </c>
      <c r="F18" s="244" t="n">
        <v>45111</v>
      </c>
      <c r="G18" s="238" t="n">
        <v>250.7</v>
      </c>
      <c r="H18" s="308" t="n"/>
    </row>
    <row r="19">
      <c r="A19" s="238">
        <f>B19&amp;C19</f>
        <v/>
      </c>
      <c r="B19" s="242" t="inlineStr">
        <is>
          <t>Q09L012</t>
        </is>
      </c>
      <c r="C19" s="245" t="inlineStr">
        <is>
          <t>Terra Luz Residencial</t>
        </is>
      </c>
      <c r="D19" s="242" t="inlineStr">
        <is>
          <t>DEBORA COIMBRA DOS SANTOS</t>
        </is>
      </c>
      <c r="E19" s="311" t="n">
        <v>111907</v>
      </c>
      <c r="F19" s="244" t="n">
        <v>45111</v>
      </c>
      <c r="G19" s="312" t="n">
        <v>250</v>
      </c>
      <c r="H19" s="308" t="n"/>
    </row>
    <row r="20">
      <c r="H20" s="308" t="n"/>
    </row>
    <row r="21">
      <c r="B21" s="283" t="inlineStr">
        <is>
          <t>Vendas agosto.23</t>
        </is>
      </c>
      <c r="H21" s="308" t="n"/>
    </row>
    <row r="22">
      <c r="B22" s="306" t="inlineStr">
        <is>
          <t>Unidade</t>
        </is>
      </c>
      <c r="C22" s="306" t="inlineStr">
        <is>
          <t>Empreendimento</t>
        </is>
      </c>
      <c r="D22" s="306" t="inlineStr">
        <is>
          <t>Cliente</t>
        </is>
      </c>
      <c r="E22" s="313" t="inlineStr">
        <is>
          <t>Valor do Contrato</t>
        </is>
      </c>
      <c r="F22" s="277" t="inlineStr">
        <is>
          <t>Data da Venda</t>
        </is>
      </c>
      <c r="G22" s="306" t="inlineStr">
        <is>
          <t>m2</t>
        </is>
      </c>
      <c r="H22" s="308" t="n"/>
    </row>
    <row r="23">
      <c r="A23" s="238">
        <f>B23&amp;C23</f>
        <v/>
      </c>
      <c r="B23" s="278" t="inlineStr">
        <is>
          <t>Q03L06</t>
        </is>
      </c>
      <c r="C23" s="279" t="inlineStr">
        <is>
          <t>Terra Luz Residencial</t>
        </is>
      </c>
      <c r="D23" s="278" t="inlineStr">
        <is>
          <t>MARCEL NOGUEIRA MAGALHAES</t>
        </is>
      </c>
      <c r="E23" s="314" t="n">
        <v>98700</v>
      </c>
      <c r="F23" s="281" t="n">
        <v>45159</v>
      </c>
      <c r="G23" s="279">
        <f>_xlfn.XLOOKUP(A23,'Relação de Contratos'!A:A,'Relação de Contratos'!J:J)</f>
        <v/>
      </c>
      <c r="H23" s="308" t="n"/>
    </row>
    <row r="24">
      <c r="A24" s="238">
        <f>B24&amp;C24</f>
        <v/>
      </c>
      <c r="B24" s="278" t="inlineStr">
        <is>
          <t>Q03L07</t>
        </is>
      </c>
      <c r="C24" s="279" t="inlineStr">
        <is>
          <t>Terra Luz Residencial</t>
        </is>
      </c>
      <c r="D24" s="278" t="inlineStr">
        <is>
          <t>CASSIO HANDER NOGUEIRA</t>
        </is>
      </c>
      <c r="E24" s="315" t="n">
        <v>98700</v>
      </c>
      <c r="F24" s="281" t="n">
        <v>45155</v>
      </c>
      <c r="G24" s="279">
        <f>_xlfn.XLOOKUP(A24,'Relação de Contratos'!A:A,'Relação de Contratos'!J:J)</f>
        <v/>
      </c>
      <c r="H24" s="308" t="n"/>
    </row>
    <row r="25">
      <c r="A25" s="238">
        <f>B25&amp;C25</f>
        <v/>
      </c>
      <c r="B25" s="278" t="inlineStr">
        <is>
          <t>Q05L012</t>
        </is>
      </c>
      <c r="C25" s="279" t="inlineStr">
        <is>
          <t>Terra Luz Residencial</t>
        </is>
      </c>
      <c r="D25" s="278" t="inlineStr">
        <is>
          <t>SANDERSON SANTOS</t>
        </is>
      </c>
      <c r="E25" s="314" t="n">
        <v>112495.15</v>
      </c>
      <c r="F25" s="281" t="n">
        <v>45147</v>
      </c>
      <c r="G25" s="279">
        <f>_xlfn.XLOOKUP(A25,'Relação de Contratos'!A:A,'Relação de Contratos'!J:J)</f>
        <v/>
      </c>
    </row>
    <row r="31">
      <c r="A31" s="239" t="inlineStr">
        <is>
          <t>Total Financeiro</t>
        </is>
      </c>
      <c r="B31" s="308">
        <f>SUM(E23:E25)+SUM(E5:E13)+SUM(E18:E19)</f>
        <v/>
      </c>
    </row>
    <row r="32">
      <c r="A32" s="239" t="inlineStr">
        <is>
          <t>Total metragem</t>
        </is>
      </c>
      <c r="B32" s="238">
        <f>SUM(G23:G25)+SUM(G5:G13)+SUM(G18:G19)</f>
        <v/>
      </c>
    </row>
    <row r="33">
      <c r="A33" s="254" t="inlineStr">
        <is>
          <t>Valor Médio das vendas / m2</t>
        </is>
      </c>
      <c r="B33" s="316">
        <f>B31/B32</f>
        <v/>
      </c>
    </row>
    <row r="34">
      <c r="A34" s="239" t="inlineStr">
        <is>
          <t>Estoque TL</t>
        </is>
      </c>
      <c r="B34" s="308">
        <f>D38</f>
        <v/>
      </c>
    </row>
    <row r="35">
      <c r="A35" s="239" t="n"/>
      <c r="B35" s="317" t="n"/>
      <c r="D35" s="257" t="inlineStr">
        <is>
          <t>Processo de inclusão das novas unidades em estoque para a operação</t>
        </is>
      </c>
    </row>
    <row r="36">
      <c r="A36" s="239" t="n"/>
      <c r="B36" s="308" t="n"/>
      <c r="D36" s="257" t="inlineStr">
        <is>
          <t>Incluir estoques fruto das permutas com fornecedores</t>
        </is>
      </c>
    </row>
    <row r="37">
      <c r="A37" s="239" t="n"/>
      <c r="B37" s="258" t="n"/>
    </row>
    <row r="38">
      <c r="A38" s="318" t="inlineStr">
        <is>
          <t>Unidade</t>
        </is>
      </c>
      <c r="B38" s="318" t="inlineStr">
        <is>
          <t>Empreendimento</t>
        </is>
      </c>
      <c r="C38" s="318" t="inlineStr">
        <is>
          <t>Metragem do Lote</t>
        </is>
      </c>
      <c r="D38" s="319">
        <f>SUM(D39:D122)</f>
        <v/>
      </c>
      <c r="E38" s="318" t="inlineStr">
        <is>
          <t>Cedido</t>
        </is>
      </c>
    </row>
    <row r="39">
      <c r="A39" s="243" t="inlineStr">
        <is>
          <t>Q03L04</t>
        </is>
      </c>
      <c r="B39" s="243" t="inlineStr">
        <is>
          <t>Terra Luz Residencial</t>
        </is>
      </c>
      <c r="C39" s="320" t="n">
        <v>250</v>
      </c>
      <c r="D39" s="321">
        <f>C39*$B$33*E39</f>
        <v/>
      </c>
      <c r="E39" s="263" t="n">
        <v>1</v>
      </c>
      <c r="F39" s="322" t="n"/>
    </row>
    <row r="40">
      <c r="A40" s="243" t="inlineStr">
        <is>
          <t>Q01L03</t>
        </is>
      </c>
      <c r="B40" s="243" t="inlineStr">
        <is>
          <t>Terra Luz Residencial</t>
        </is>
      </c>
      <c r="C40" s="320" t="n">
        <v>448.31</v>
      </c>
      <c r="D40" s="321">
        <f>C40*$B$33*E40</f>
        <v/>
      </c>
      <c r="E40" s="265" t="n">
        <v>0.5862000000000001</v>
      </c>
      <c r="F40" s="322" t="n"/>
    </row>
    <row r="41">
      <c r="A41" s="243" t="inlineStr">
        <is>
          <t>Q01L05</t>
        </is>
      </c>
      <c r="B41" s="243" t="inlineStr">
        <is>
          <t>Terra Luz Residencial</t>
        </is>
      </c>
      <c r="C41" s="320" t="n">
        <v>396.28</v>
      </c>
      <c r="D41" s="321">
        <f>C41*$B$33*E41</f>
        <v/>
      </c>
      <c r="E41" s="265" t="n">
        <v>0.5862000000000001</v>
      </c>
      <c r="F41" s="322" t="n"/>
    </row>
    <row r="42">
      <c r="A42" s="243" t="inlineStr">
        <is>
          <t>Q01L06</t>
        </is>
      </c>
      <c r="B42" s="243" t="inlineStr">
        <is>
          <t>Terra Luz Residencial</t>
        </is>
      </c>
      <c r="C42" s="320" t="n">
        <v>380.86</v>
      </c>
      <c r="D42" s="321">
        <f>C42*$B$33*E42</f>
        <v/>
      </c>
      <c r="E42" s="265" t="n">
        <v>0.5862000000000001</v>
      </c>
      <c r="F42" s="322" t="n"/>
    </row>
    <row r="43">
      <c r="A43" s="243" t="inlineStr">
        <is>
          <t>Q03L01</t>
        </is>
      </c>
      <c r="B43" s="243" t="inlineStr">
        <is>
          <t>Terra Luz Residencial</t>
        </is>
      </c>
      <c r="C43" s="320" t="n">
        <v>258.28</v>
      </c>
      <c r="D43" s="321">
        <f>C43*$B$33*E43</f>
        <v/>
      </c>
      <c r="E43" s="265" t="n">
        <v>0.5862000000000001</v>
      </c>
      <c r="F43" s="322" t="n"/>
    </row>
    <row r="44">
      <c r="A44" s="243" t="inlineStr">
        <is>
          <t>Q03L05</t>
        </is>
      </c>
      <c r="B44" s="243" t="inlineStr">
        <is>
          <t>Terra Luz Residencial</t>
        </is>
      </c>
      <c r="C44" s="320" t="n">
        <v>250</v>
      </c>
      <c r="D44" s="321">
        <f>C44*$B$33*E44</f>
        <v/>
      </c>
      <c r="E44" s="265" t="n">
        <v>0.5862000000000001</v>
      </c>
      <c r="F44" s="322" t="n"/>
    </row>
    <row r="45">
      <c r="A45" s="243" t="inlineStr">
        <is>
          <t>Q03L010</t>
        </is>
      </c>
      <c r="B45" s="243" t="inlineStr">
        <is>
          <t>Terra Luz Residencial</t>
        </is>
      </c>
      <c r="C45" s="320" t="n">
        <v>250</v>
      </c>
      <c r="D45" s="321">
        <f>C45*$B$33*E45</f>
        <v/>
      </c>
      <c r="E45" s="265" t="n">
        <v>0.5862000000000001</v>
      </c>
      <c r="F45" s="322" t="n"/>
    </row>
    <row r="46">
      <c r="A46" s="243" t="inlineStr">
        <is>
          <t>Q03L011</t>
        </is>
      </c>
      <c r="B46" s="243" t="inlineStr">
        <is>
          <t>Terra Luz Residencial</t>
        </is>
      </c>
      <c r="C46" s="320" t="n">
        <v>409.59</v>
      </c>
      <c r="D46" s="321">
        <f>C46*$B$33*E46</f>
        <v/>
      </c>
      <c r="E46" s="265" t="n">
        <v>0.5862000000000001</v>
      </c>
      <c r="F46" s="322" t="n"/>
    </row>
    <row r="47">
      <c r="A47" s="243" t="inlineStr">
        <is>
          <t>Q03L013</t>
        </is>
      </c>
      <c r="B47" s="243" t="inlineStr">
        <is>
          <t>Terra Luz Residencial</t>
        </is>
      </c>
      <c r="C47" s="320" t="n">
        <v>300</v>
      </c>
      <c r="D47" s="321">
        <f>C47*$B$33*E47</f>
        <v/>
      </c>
      <c r="E47" s="265" t="n">
        <v>0.5862000000000001</v>
      </c>
      <c r="F47" s="322" t="n"/>
    </row>
    <row r="48">
      <c r="A48" s="243" t="inlineStr">
        <is>
          <t>Q03L014</t>
        </is>
      </c>
      <c r="B48" s="243" t="inlineStr">
        <is>
          <t>Terra Luz Residencial</t>
        </is>
      </c>
      <c r="C48" s="320" t="n">
        <v>250</v>
      </c>
      <c r="D48" s="321">
        <f>C48*$B$33*E48</f>
        <v/>
      </c>
      <c r="E48" s="265" t="n">
        <v>0.5862000000000001</v>
      </c>
      <c r="F48" s="322" t="n"/>
    </row>
    <row r="49">
      <c r="A49" s="243" t="inlineStr">
        <is>
          <t>Q04L01</t>
        </is>
      </c>
      <c r="B49" s="243" t="inlineStr">
        <is>
          <t>Terra Luz Residencial</t>
        </is>
      </c>
      <c r="C49" s="320" t="n">
        <v>273.97</v>
      </c>
      <c r="D49" s="321">
        <f>C49*$B$33*E49</f>
        <v/>
      </c>
      <c r="E49" s="265" t="n">
        <v>0.5862000000000001</v>
      </c>
      <c r="F49" s="322" t="n"/>
    </row>
    <row r="50">
      <c r="A50" s="243" t="inlineStr">
        <is>
          <t>Q04L06</t>
        </is>
      </c>
      <c r="B50" s="243" t="inlineStr">
        <is>
          <t>Terra Luz Residencial</t>
        </is>
      </c>
      <c r="C50" s="320" t="n">
        <v>250</v>
      </c>
      <c r="D50" s="321">
        <f>C50*$B$33*E50</f>
        <v/>
      </c>
      <c r="E50" s="265" t="n">
        <v>0.5862000000000001</v>
      </c>
      <c r="F50" s="322" t="n"/>
    </row>
    <row r="51">
      <c r="A51" s="243" t="inlineStr">
        <is>
          <t>Q04L07</t>
        </is>
      </c>
      <c r="B51" s="243" t="inlineStr">
        <is>
          <t>Terra Luz Residencial</t>
        </is>
      </c>
      <c r="C51" s="320" t="n">
        <v>250</v>
      </c>
      <c r="D51" s="321">
        <f>C51*$B$33*E51</f>
        <v/>
      </c>
      <c r="E51" s="265" t="n">
        <v>0.5862000000000001</v>
      </c>
      <c r="F51" s="322" t="n"/>
    </row>
    <row r="52">
      <c r="A52" s="243" t="inlineStr">
        <is>
          <t>Q04L08</t>
        </is>
      </c>
      <c r="B52" s="243" t="inlineStr">
        <is>
          <t>Terra Luz Residencial</t>
        </is>
      </c>
      <c r="C52" s="320" t="n">
        <v>250</v>
      </c>
      <c r="D52" s="321">
        <f>C52*$B$33*E52</f>
        <v/>
      </c>
      <c r="E52" s="265" t="n">
        <v>0.5862000000000001</v>
      </c>
      <c r="F52" s="322" t="n"/>
    </row>
    <row r="53">
      <c r="A53" s="243" t="inlineStr">
        <is>
          <t>Q04L010</t>
        </is>
      </c>
      <c r="B53" s="243" t="inlineStr">
        <is>
          <t>Terra Luz Residencial</t>
        </is>
      </c>
      <c r="C53" s="320" t="n">
        <v>261</v>
      </c>
      <c r="D53" s="321">
        <f>C53*$B$33*E53</f>
        <v/>
      </c>
      <c r="E53" s="265" t="n">
        <v>0.5862000000000001</v>
      </c>
      <c r="F53" s="322" t="n"/>
    </row>
    <row r="54">
      <c r="A54" s="243" t="inlineStr">
        <is>
          <t>Q04L011</t>
        </is>
      </c>
      <c r="B54" s="243" t="inlineStr">
        <is>
          <t>Terra Luz Residencial</t>
        </is>
      </c>
      <c r="C54" s="320" t="n">
        <v>264.2</v>
      </c>
      <c r="D54" s="321">
        <f>C54*$B$33*E54</f>
        <v/>
      </c>
      <c r="E54" s="265" t="n">
        <v>0.5862000000000001</v>
      </c>
      <c r="F54" s="322" t="n"/>
    </row>
    <row r="55">
      <c r="A55" s="243" t="inlineStr">
        <is>
          <t>Q04L012</t>
        </is>
      </c>
      <c r="B55" s="243" t="inlineStr">
        <is>
          <t>Terra Luz Residencial</t>
        </is>
      </c>
      <c r="C55" s="320" t="n">
        <v>511.83</v>
      </c>
      <c r="D55" s="321">
        <f>C55*$B$33*E55</f>
        <v/>
      </c>
      <c r="E55" s="265" t="n">
        <v>0.5862000000000001</v>
      </c>
      <c r="F55" s="322" t="n"/>
    </row>
    <row r="56">
      <c r="A56" s="243" t="inlineStr">
        <is>
          <t>Q05L03</t>
        </is>
      </c>
      <c r="B56" s="243" t="inlineStr">
        <is>
          <t>Terra Luz Residencial</t>
        </is>
      </c>
      <c r="C56" s="320" t="n">
        <v>374.44</v>
      </c>
      <c r="D56" s="321">
        <f>C56*$B$33*E56</f>
        <v/>
      </c>
      <c r="E56" s="265" t="n">
        <v>0.5862000000000001</v>
      </c>
      <c r="F56" s="322" t="n"/>
    </row>
    <row r="57">
      <c r="A57" s="243" t="inlineStr">
        <is>
          <t>Q05L04</t>
        </is>
      </c>
      <c r="B57" s="243" t="inlineStr">
        <is>
          <t>Terra Luz Residencial</t>
        </is>
      </c>
      <c r="C57" s="320" t="n">
        <v>252.43</v>
      </c>
      <c r="D57" s="321">
        <f>C57*$B$33*E57</f>
        <v/>
      </c>
      <c r="E57" s="265" t="n">
        <v>0.5862000000000001</v>
      </c>
      <c r="F57" s="322" t="n"/>
    </row>
    <row r="58">
      <c r="A58" s="243" t="inlineStr">
        <is>
          <t>Q05L06</t>
        </is>
      </c>
      <c r="B58" s="243" t="inlineStr">
        <is>
          <t>Terra Luz Residencial</t>
        </is>
      </c>
      <c r="C58" s="320" t="n">
        <v>254.95</v>
      </c>
      <c r="D58" s="321">
        <f>C58*$B$33*E58</f>
        <v/>
      </c>
      <c r="E58" s="265" t="n">
        <v>0.5862000000000001</v>
      </c>
      <c r="F58" s="322" t="n"/>
    </row>
    <row r="59">
      <c r="A59" s="243" t="inlineStr">
        <is>
          <t>Q05L07</t>
        </is>
      </c>
      <c r="B59" s="243" t="inlineStr">
        <is>
          <t>Terra Luz Residencial</t>
        </is>
      </c>
      <c r="C59" s="320" t="n">
        <v>255</v>
      </c>
      <c r="D59" s="321">
        <f>C59*$B$33*E59</f>
        <v/>
      </c>
      <c r="E59" s="265" t="n">
        <v>0.5862000000000001</v>
      </c>
      <c r="F59" s="322" t="n"/>
    </row>
    <row r="60">
      <c r="A60" s="243" t="inlineStr">
        <is>
          <t>Q05L08</t>
        </is>
      </c>
      <c r="B60" s="243" t="inlineStr">
        <is>
          <t>Terra Luz Residencial</t>
        </is>
      </c>
      <c r="C60" s="320" t="n">
        <v>255</v>
      </c>
      <c r="D60" s="321">
        <f>C60*$B$33*E60</f>
        <v/>
      </c>
      <c r="E60" s="265" t="n">
        <v>0.5862000000000001</v>
      </c>
      <c r="F60" s="322" t="n"/>
    </row>
    <row r="61">
      <c r="A61" s="243" t="inlineStr">
        <is>
          <t>Q05L09</t>
        </is>
      </c>
      <c r="B61" s="243" t="inlineStr">
        <is>
          <t>Terra Luz Residencial</t>
        </is>
      </c>
      <c r="C61" s="320" t="n">
        <v>255.55</v>
      </c>
      <c r="D61" s="321">
        <f>C61*$B$33*E61</f>
        <v/>
      </c>
      <c r="E61" s="265" t="n">
        <v>0.5862000000000001</v>
      </c>
      <c r="F61" s="322" t="n"/>
    </row>
    <row r="62">
      <c r="A62" s="243" t="inlineStr">
        <is>
          <t>Q05L010</t>
        </is>
      </c>
      <c r="B62" s="243" t="inlineStr">
        <is>
          <t>Terra Luz Residencial</t>
        </is>
      </c>
      <c r="C62" s="320" t="n">
        <v>263.61</v>
      </c>
      <c r="D62" s="321">
        <f>C62*$B$33*E62</f>
        <v/>
      </c>
      <c r="E62" s="265" t="n">
        <v>0.5862000000000001</v>
      </c>
      <c r="F62" s="322" t="n"/>
    </row>
    <row r="63">
      <c r="A63" s="243" t="inlineStr">
        <is>
          <t>Q05L015</t>
        </is>
      </c>
      <c r="B63" s="243" t="inlineStr">
        <is>
          <t>Terra Luz Residencial</t>
        </is>
      </c>
      <c r="C63" s="320" t="n">
        <v>379.33</v>
      </c>
      <c r="D63" s="321">
        <f>C63*$B$33*E63</f>
        <v/>
      </c>
      <c r="E63" s="265" t="n">
        <v>0.5862000000000001</v>
      </c>
      <c r="F63" s="322" t="n"/>
    </row>
    <row r="64">
      <c r="A64" s="243" t="inlineStr">
        <is>
          <t>Q06L024</t>
        </is>
      </c>
      <c r="B64" s="243" t="inlineStr">
        <is>
          <t>Terra Luz Residencial</t>
        </is>
      </c>
      <c r="C64" s="320" t="n">
        <v>383.88</v>
      </c>
      <c r="D64" s="321">
        <f>C64*$B$33*E64</f>
        <v/>
      </c>
      <c r="E64" s="265" t="n">
        <v>0.5862000000000001</v>
      </c>
      <c r="F64" s="322" t="n"/>
    </row>
    <row r="65">
      <c r="A65" s="243" t="inlineStr">
        <is>
          <t>Q07L01</t>
        </is>
      </c>
      <c r="B65" s="243" t="inlineStr">
        <is>
          <t>Terra Luz Residencial</t>
        </is>
      </c>
      <c r="C65" s="320" t="n">
        <v>266.02</v>
      </c>
      <c r="D65" s="321">
        <f>C65*$B$33*E65</f>
        <v/>
      </c>
      <c r="E65" s="265" t="n">
        <v>0.5862000000000001</v>
      </c>
      <c r="F65" s="322" t="n"/>
    </row>
    <row r="66">
      <c r="A66" s="243" t="inlineStr">
        <is>
          <t>Q07L03</t>
        </is>
      </c>
      <c r="B66" s="243" t="inlineStr">
        <is>
          <t>Terra Luz Residencial</t>
        </is>
      </c>
      <c r="C66" s="320" t="n">
        <v>250.7</v>
      </c>
      <c r="D66" s="321">
        <f>C66*$B$33*E66</f>
        <v/>
      </c>
      <c r="E66" s="265" t="n">
        <v>0.5862000000000001</v>
      </c>
      <c r="F66" s="322" t="n"/>
    </row>
    <row r="67">
      <c r="A67" s="243" t="inlineStr">
        <is>
          <t>Q07L04</t>
        </is>
      </c>
      <c r="B67" s="243" t="inlineStr">
        <is>
          <t>Terra Luz Residencial</t>
        </is>
      </c>
      <c r="C67" s="320" t="n">
        <v>250.7</v>
      </c>
      <c r="D67" s="321">
        <f>C67*$B$33*E67</f>
        <v/>
      </c>
      <c r="E67" s="265" t="n">
        <v>0.5862000000000001</v>
      </c>
      <c r="F67" s="322" t="n"/>
    </row>
    <row r="68">
      <c r="A68" s="243" t="inlineStr">
        <is>
          <t>Q07L05</t>
        </is>
      </c>
      <c r="B68" s="243" t="inlineStr">
        <is>
          <t>Terra Luz Residencial</t>
        </is>
      </c>
      <c r="C68" s="320" t="n">
        <v>250.7</v>
      </c>
      <c r="D68" s="321">
        <f>C68*$B$33*E68</f>
        <v/>
      </c>
      <c r="E68" s="265" t="n">
        <v>0.5862000000000001</v>
      </c>
      <c r="F68" s="322" t="n"/>
    </row>
    <row r="69">
      <c r="A69" s="243" t="inlineStr">
        <is>
          <t>Q07L06</t>
        </is>
      </c>
      <c r="B69" s="243" t="inlineStr">
        <is>
          <t>Terra Luz Residencial</t>
        </is>
      </c>
      <c r="C69" s="320" t="n">
        <v>250.7</v>
      </c>
      <c r="D69" s="321">
        <f>C69*$B$33*E69</f>
        <v/>
      </c>
      <c r="E69" s="265" t="n">
        <v>0.5862000000000001</v>
      </c>
      <c r="F69" s="322" t="n"/>
    </row>
    <row r="70">
      <c r="A70" s="243" t="inlineStr">
        <is>
          <t>Q07L07</t>
        </is>
      </c>
      <c r="B70" s="243" t="inlineStr">
        <is>
          <t>Terra Luz Residencial</t>
        </is>
      </c>
      <c r="C70" s="320" t="n">
        <v>250.7</v>
      </c>
      <c r="D70" s="321">
        <f>C70*$B$33*E70</f>
        <v/>
      </c>
      <c r="E70" s="265" t="n">
        <v>0.5862000000000001</v>
      </c>
      <c r="F70" s="322" t="n"/>
    </row>
    <row r="71">
      <c r="A71" s="243" t="inlineStr">
        <is>
          <t>Q07L08</t>
        </is>
      </c>
      <c r="B71" s="243" t="inlineStr">
        <is>
          <t>Terra Luz Residencial</t>
        </is>
      </c>
      <c r="C71" s="320" t="n">
        <v>250.7</v>
      </c>
      <c r="D71" s="321">
        <f>C71*$B$33*E71</f>
        <v/>
      </c>
      <c r="E71" s="265" t="n">
        <v>0.5862000000000001</v>
      </c>
      <c r="F71" s="322" t="n"/>
    </row>
    <row r="72">
      <c r="A72" s="243" t="inlineStr">
        <is>
          <t>Q07L010</t>
        </is>
      </c>
      <c r="B72" s="243" t="inlineStr">
        <is>
          <t>Terra Luz Residencial</t>
        </is>
      </c>
      <c r="C72" s="320" t="n">
        <v>250.7</v>
      </c>
      <c r="D72" s="321">
        <f>C72*$B$33*E72</f>
        <v/>
      </c>
      <c r="E72" s="265" t="n">
        <v>0.5862000000000001</v>
      </c>
      <c r="F72" s="322" t="n"/>
    </row>
    <row r="73">
      <c r="A73" s="243" t="inlineStr">
        <is>
          <t>Q07L011</t>
        </is>
      </c>
      <c r="B73" s="243" t="inlineStr">
        <is>
          <t>Terra Luz Residencial</t>
        </is>
      </c>
      <c r="C73" s="320" t="n">
        <v>275.51</v>
      </c>
      <c r="D73" s="321">
        <f>C73*$B$33*E73</f>
        <v/>
      </c>
      <c r="E73" s="265" t="n">
        <v>0.5862000000000001</v>
      </c>
      <c r="F73" s="322" t="n"/>
    </row>
    <row r="74">
      <c r="A74" s="243" t="inlineStr">
        <is>
          <t>Q07L012</t>
        </is>
      </c>
      <c r="B74" s="243" t="inlineStr">
        <is>
          <t>Terra Luz Residencial</t>
        </is>
      </c>
      <c r="C74" s="320" t="n">
        <v>280.32</v>
      </c>
      <c r="D74" s="321">
        <f>C74*$B$33*E74</f>
        <v/>
      </c>
      <c r="E74" s="265" t="n">
        <v>0.5862000000000001</v>
      </c>
      <c r="F74" s="322" t="n"/>
    </row>
    <row r="75">
      <c r="A75" s="243" t="inlineStr">
        <is>
          <t>Q07L013</t>
        </is>
      </c>
      <c r="B75" s="243" t="inlineStr">
        <is>
          <t>Terra Luz Residencial</t>
        </is>
      </c>
      <c r="C75" s="320" t="n">
        <v>280.37</v>
      </c>
      <c r="D75" s="321">
        <f>C75*$B$33*E75</f>
        <v/>
      </c>
      <c r="E75" s="265" t="n">
        <v>0.5862000000000001</v>
      </c>
      <c r="F75" s="322" t="n"/>
    </row>
    <row r="76">
      <c r="A76" s="243" t="inlineStr">
        <is>
          <t>Q07L014</t>
        </is>
      </c>
      <c r="B76" s="243" t="inlineStr">
        <is>
          <t>Terra Luz Residencial</t>
        </is>
      </c>
      <c r="C76" s="320" t="n">
        <v>270.44</v>
      </c>
      <c r="D76" s="321">
        <f>C76*$B$33*E76</f>
        <v/>
      </c>
      <c r="E76" s="265" t="n">
        <v>0.5862000000000001</v>
      </c>
      <c r="F76" s="322" t="n"/>
    </row>
    <row r="77">
      <c r="A77" s="243" t="inlineStr">
        <is>
          <t>Q07L015</t>
        </is>
      </c>
      <c r="B77" s="243" t="inlineStr">
        <is>
          <t>Terra Luz Residencial</t>
        </is>
      </c>
      <c r="C77" s="320" t="n">
        <v>250.7</v>
      </c>
      <c r="D77" s="321">
        <f>C77*$B$33*E77</f>
        <v/>
      </c>
      <c r="E77" s="265" t="n">
        <v>0.5862000000000001</v>
      </c>
      <c r="F77" s="322" t="n"/>
    </row>
    <row r="78">
      <c r="A78" s="243" t="inlineStr">
        <is>
          <t>Q07L016</t>
        </is>
      </c>
      <c r="B78" s="243" t="inlineStr">
        <is>
          <t>Terra Luz Residencial</t>
        </is>
      </c>
      <c r="C78" s="320" t="n">
        <v>266.02</v>
      </c>
      <c r="D78" s="321">
        <f>C78*$B$33*E78</f>
        <v/>
      </c>
      <c r="E78" s="265" t="n">
        <v>0.5862000000000001</v>
      </c>
      <c r="F78" s="322" t="n"/>
    </row>
    <row r="79">
      <c r="A79" s="243" t="inlineStr">
        <is>
          <t>Q07L018</t>
        </is>
      </c>
      <c r="B79" s="243" t="inlineStr">
        <is>
          <t>Terra Luz Residencial</t>
        </is>
      </c>
      <c r="C79" s="320" t="n">
        <v>368.09</v>
      </c>
      <c r="D79" s="321">
        <f>C79*$B$33*E79</f>
        <v/>
      </c>
      <c r="E79" s="265" t="n">
        <v>0.5862000000000001</v>
      </c>
      <c r="F79" s="322" t="n"/>
    </row>
    <row r="80">
      <c r="A80" s="243" t="inlineStr">
        <is>
          <t>Q07L020</t>
        </is>
      </c>
      <c r="B80" s="243" t="inlineStr">
        <is>
          <t>Terra Luz Residencial</t>
        </is>
      </c>
      <c r="C80" s="320" t="n">
        <v>272.12</v>
      </c>
      <c r="D80" s="321">
        <f>C80*$B$33*E80</f>
        <v/>
      </c>
      <c r="E80" s="265" t="n">
        <v>0.5862000000000001</v>
      </c>
      <c r="F80" s="322" t="n"/>
    </row>
    <row r="81">
      <c r="A81" s="243" t="inlineStr">
        <is>
          <t>Q07L021</t>
        </is>
      </c>
      <c r="B81" s="243" t="inlineStr">
        <is>
          <t>Terra Luz Residencial</t>
        </is>
      </c>
      <c r="C81" s="320" t="n">
        <v>284.64</v>
      </c>
      <c r="D81" s="321">
        <f>C81*$B$33*E81</f>
        <v/>
      </c>
      <c r="E81" s="265" t="n">
        <v>0.5862000000000001</v>
      </c>
      <c r="F81" s="322" t="n"/>
    </row>
    <row r="82">
      <c r="A82" s="243" t="inlineStr">
        <is>
          <t>Q07L022</t>
        </is>
      </c>
      <c r="B82" s="243" t="inlineStr">
        <is>
          <t>Terra Luz Residencial</t>
        </is>
      </c>
      <c r="C82" s="320" t="n">
        <v>277.89</v>
      </c>
      <c r="D82" s="321">
        <f>C82*$B$33*E82</f>
        <v/>
      </c>
      <c r="E82" s="265" t="n">
        <v>0.5862000000000001</v>
      </c>
      <c r="F82" s="322" t="n"/>
    </row>
    <row r="83">
      <c r="A83" s="243" t="inlineStr">
        <is>
          <t>Q07L023</t>
        </is>
      </c>
      <c r="B83" s="243" t="inlineStr">
        <is>
          <t>Terra Luz Residencial</t>
        </is>
      </c>
      <c r="C83" s="320" t="n">
        <v>250.7</v>
      </c>
      <c r="D83" s="321">
        <f>C83*$B$33*E83</f>
        <v/>
      </c>
      <c r="E83" s="265" t="n">
        <v>0.5862000000000001</v>
      </c>
      <c r="F83" s="322" t="n"/>
    </row>
    <row r="84">
      <c r="A84" s="243" t="inlineStr">
        <is>
          <t>Q08L04</t>
        </is>
      </c>
      <c r="B84" s="243" t="inlineStr">
        <is>
          <t>Terra Luz Residencial</t>
        </is>
      </c>
      <c r="C84" s="320" t="n">
        <v>480</v>
      </c>
      <c r="D84" s="321">
        <f>C84*$B$33*E84</f>
        <v/>
      </c>
      <c r="E84" s="265" t="n">
        <v>0.5862000000000001</v>
      </c>
      <c r="F84" s="322" t="n"/>
    </row>
    <row r="85">
      <c r="A85" s="243" t="inlineStr">
        <is>
          <t>Q08L018</t>
        </is>
      </c>
      <c r="B85" s="243" t="inlineStr">
        <is>
          <t>Terra Luz Residencial</t>
        </is>
      </c>
      <c r="C85" s="320" t="n">
        <v>256.36</v>
      </c>
      <c r="D85" s="321">
        <f>C85*$B$33*E85</f>
        <v/>
      </c>
      <c r="E85" s="265" t="n">
        <v>0.5862000000000001</v>
      </c>
      <c r="F85" s="322" t="n"/>
    </row>
    <row r="86">
      <c r="A86" s="243" t="inlineStr">
        <is>
          <t>Q09L01</t>
        </is>
      </c>
      <c r="B86" s="243" t="inlineStr">
        <is>
          <t>Terra Luz Residencial</t>
        </is>
      </c>
      <c r="C86" s="320" t="n">
        <v>304.64</v>
      </c>
      <c r="D86" s="321">
        <f>C86*$B$33*E86</f>
        <v/>
      </c>
      <c r="E86" s="265" t="n">
        <v>0.5862000000000001</v>
      </c>
      <c r="F86" s="322" t="n"/>
    </row>
    <row r="87">
      <c r="A87" s="243" t="inlineStr">
        <is>
          <t>Q09L02</t>
        </is>
      </c>
      <c r="B87" s="243" t="inlineStr">
        <is>
          <t>Terra Luz Residencial</t>
        </is>
      </c>
      <c r="C87" s="320" t="n">
        <v>250</v>
      </c>
      <c r="D87" s="321">
        <f>C87*$B$33*E87</f>
        <v/>
      </c>
      <c r="E87" s="265" t="n">
        <v>0.5862000000000001</v>
      </c>
      <c r="F87" s="322" t="n"/>
    </row>
    <row r="88">
      <c r="A88" s="243" t="inlineStr">
        <is>
          <t>Q09L03</t>
        </is>
      </c>
      <c r="B88" s="243" t="inlineStr">
        <is>
          <t>Terra Luz Residencial</t>
        </is>
      </c>
      <c r="C88" s="320" t="n">
        <v>250</v>
      </c>
      <c r="D88" s="321">
        <f>C88*$B$33*E88</f>
        <v/>
      </c>
      <c r="E88" s="265" t="n">
        <v>0.5862000000000001</v>
      </c>
      <c r="F88" s="322" t="n"/>
    </row>
    <row r="89">
      <c r="A89" s="243" t="inlineStr">
        <is>
          <t>Q09L04</t>
        </is>
      </c>
      <c r="B89" s="243" t="inlineStr">
        <is>
          <t>Terra Luz Residencial</t>
        </is>
      </c>
      <c r="C89" s="320" t="n">
        <v>250</v>
      </c>
      <c r="D89" s="321">
        <f>C89*$B$33*E89</f>
        <v/>
      </c>
      <c r="E89" s="265" t="n">
        <v>0.5862000000000001</v>
      </c>
      <c r="F89" s="322" t="n"/>
    </row>
    <row r="90">
      <c r="A90" s="243" t="inlineStr">
        <is>
          <t>Q09L05</t>
        </is>
      </c>
      <c r="B90" s="243" t="inlineStr">
        <is>
          <t>Terra Luz Residencial</t>
        </is>
      </c>
      <c r="C90" s="320" t="n">
        <v>356.98</v>
      </c>
      <c r="D90" s="321">
        <f>C90*$B$33*E90</f>
        <v/>
      </c>
      <c r="E90" s="265" t="n">
        <v>0.5862000000000001</v>
      </c>
      <c r="F90" s="322" t="n"/>
    </row>
    <row r="91">
      <c r="A91" s="243" t="inlineStr">
        <is>
          <t>Q09L06</t>
        </is>
      </c>
      <c r="B91" s="243" t="inlineStr">
        <is>
          <t>Terra Luz Residencial</t>
        </is>
      </c>
      <c r="C91" s="320" t="n">
        <v>337.71</v>
      </c>
      <c r="D91" s="321">
        <f>C91*$B$33*E91</f>
        <v/>
      </c>
      <c r="E91" s="265" t="n">
        <v>0.5862000000000001</v>
      </c>
      <c r="F91" s="322" t="n"/>
    </row>
    <row r="92">
      <c r="A92" s="243" t="inlineStr">
        <is>
          <t>Q09L07</t>
        </is>
      </c>
      <c r="B92" s="243" t="inlineStr">
        <is>
          <t>Terra Luz Residencial</t>
        </is>
      </c>
      <c r="C92" s="320" t="n">
        <v>250</v>
      </c>
      <c r="D92" s="321">
        <f>C92*$B$33*E92</f>
        <v/>
      </c>
      <c r="E92" s="265" t="n">
        <v>0.5862000000000001</v>
      </c>
      <c r="F92" s="322" t="n"/>
    </row>
    <row r="93">
      <c r="A93" s="243" t="inlineStr">
        <is>
          <t>Q09L08</t>
        </is>
      </c>
      <c r="B93" s="243" t="inlineStr">
        <is>
          <t>Terra Luz Residencial</t>
        </is>
      </c>
      <c r="C93" s="320" t="n">
        <v>250</v>
      </c>
      <c r="D93" s="321">
        <f>C93*$B$33*E93</f>
        <v/>
      </c>
      <c r="E93" s="265" t="n">
        <v>0.5862000000000001</v>
      </c>
      <c r="F93" s="322" t="n"/>
    </row>
    <row r="94">
      <c r="A94" s="243" t="inlineStr">
        <is>
          <t>Q09L09</t>
        </is>
      </c>
      <c r="B94" s="243" t="inlineStr">
        <is>
          <t>Terra Luz Residencial</t>
        </is>
      </c>
      <c r="C94" s="320" t="n">
        <v>304.63</v>
      </c>
      <c r="D94" s="321">
        <f>C94*$B$33*E94</f>
        <v/>
      </c>
      <c r="E94" s="265" t="n">
        <v>0.5862000000000001</v>
      </c>
      <c r="F94" s="322" t="n"/>
    </row>
    <row r="95">
      <c r="A95" s="243" t="inlineStr">
        <is>
          <t>Q09L010</t>
        </is>
      </c>
      <c r="B95" s="243" t="inlineStr">
        <is>
          <t>Terra Luz Residencial</t>
        </is>
      </c>
      <c r="C95" s="320" t="n">
        <v>367.8</v>
      </c>
      <c r="D95" s="321">
        <f>C95*$B$33*E95</f>
        <v/>
      </c>
      <c r="E95" s="265" t="n">
        <v>0.5862000000000001</v>
      </c>
      <c r="F95" s="322" t="n"/>
    </row>
    <row r="96">
      <c r="A96" s="243" t="inlineStr">
        <is>
          <t>Q09L011</t>
        </is>
      </c>
      <c r="B96" s="243" t="inlineStr">
        <is>
          <t>Terra Luz Residencial</t>
        </is>
      </c>
      <c r="C96" s="320" t="n">
        <v>250</v>
      </c>
      <c r="D96" s="321">
        <f>C96*$B$33*E96</f>
        <v/>
      </c>
      <c r="E96" s="265" t="n">
        <v>0.5862000000000001</v>
      </c>
      <c r="F96" s="322" t="n"/>
    </row>
    <row r="97">
      <c r="A97" s="243" t="inlineStr">
        <is>
          <t>Q09L013</t>
        </is>
      </c>
      <c r="B97" s="243" t="inlineStr">
        <is>
          <t>Terra Luz Residencial</t>
        </is>
      </c>
      <c r="C97" s="320" t="n">
        <v>287.78</v>
      </c>
      <c r="D97" s="321">
        <f>C97*$B$33*E97</f>
        <v/>
      </c>
      <c r="E97" s="265" t="n">
        <v>0.5862000000000001</v>
      </c>
      <c r="F97" s="322" t="n"/>
    </row>
    <row r="98">
      <c r="A98" s="243" t="inlineStr">
        <is>
          <t>Q010L01</t>
        </is>
      </c>
      <c r="B98" s="243" t="inlineStr">
        <is>
          <t>Terra Luz Residencial</t>
        </is>
      </c>
      <c r="C98" s="320" t="n">
        <v>479.46</v>
      </c>
      <c r="D98" s="321">
        <f>C98*$B$33*E98</f>
        <v/>
      </c>
      <c r="E98" s="265" t="n">
        <v>0.5862000000000001</v>
      </c>
      <c r="F98" s="322" t="n"/>
    </row>
    <row r="99">
      <c r="A99" s="243" t="inlineStr">
        <is>
          <t>Q010L02</t>
        </is>
      </c>
      <c r="B99" s="243" t="inlineStr">
        <is>
          <t>Terra Luz Residencial</t>
        </is>
      </c>
      <c r="C99" s="320" t="n">
        <v>277.2</v>
      </c>
      <c r="D99" s="321">
        <f>C99*$B$33*E99</f>
        <v/>
      </c>
      <c r="E99" s="265" t="n">
        <v>0.5862000000000001</v>
      </c>
      <c r="F99" s="322" t="n"/>
    </row>
    <row r="100">
      <c r="A100" s="243" t="inlineStr">
        <is>
          <t>Q010L03</t>
        </is>
      </c>
      <c r="B100" s="243" t="inlineStr">
        <is>
          <t>Terra Luz Residencial</t>
        </is>
      </c>
      <c r="C100" s="320" t="n">
        <v>272.96</v>
      </c>
      <c r="D100" s="321">
        <f>C100*$B$33*E100</f>
        <v/>
      </c>
      <c r="E100" s="265" t="n">
        <v>0.5862000000000001</v>
      </c>
      <c r="F100" s="322" t="n"/>
    </row>
    <row r="101">
      <c r="A101" s="243" t="inlineStr">
        <is>
          <t>Q010L04</t>
        </is>
      </c>
      <c r="B101" s="243" t="inlineStr">
        <is>
          <t>Terra Luz Residencial</t>
        </is>
      </c>
      <c r="C101" s="320" t="n">
        <v>268.72</v>
      </c>
      <c r="D101" s="321">
        <f>C101*$B$33*E101</f>
        <v/>
      </c>
      <c r="E101" s="265" t="n">
        <v>0.5862000000000001</v>
      </c>
      <c r="F101" s="322" t="n"/>
    </row>
    <row r="102">
      <c r="A102" s="243" t="inlineStr">
        <is>
          <t>Q010L05</t>
        </is>
      </c>
      <c r="B102" s="243" t="inlineStr">
        <is>
          <t>Terra Luz Residencial</t>
        </is>
      </c>
      <c r="C102" s="320" t="n">
        <v>264.48</v>
      </c>
      <c r="D102" s="321">
        <f>C102*$B$33*E102</f>
        <v/>
      </c>
      <c r="E102" s="265" t="n">
        <v>0.5862000000000001</v>
      </c>
      <c r="F102" s="322" t="n"/>
    </row>
    <row r="103">
      <c r="A103" s="243" t="inlineStr">
        <is>
          <t>Q010L06</t>
        </is>
      </c>
      <c r="B103" s="243" t="inlineStr">
        <is>
          <t>Terra Luz Residencial</t>
        </is>
      </c>
      <c r="C103" s="320" t="n">
        <v>260.24</v>
      </c>
      <c r="D103" s="321">
        <f>C103*$B$33*E103</f>
        <v/>
      </c>
      <c r="E103" s="265" t="n">
        <v>0.5862000000000001</v>
      </c>
      <c r="F103" s="322" t="n"/>
    </row>
    <row r="104">
      <c r="A104" s="243" t="inlineStr">
        <is>
          <t>Q010L07</t>
        </is>
      </c>
      <c r="B104" s="243" t="inlineStr">
        <is>
          <t>Terra Luz Residencial</t>
        </is>
      </c>
      <c r="C104" s="320" t="n">
        <v>256</v>
      </c>
      <c r="D104" s="321">
        <f>C104*$B$33*E104</f>
        <v/>
      </c>
      <c r="E104" s="265" t="n">
        <v>0.5862000000000001</v>
      </c>
      <c r="F104" s="322" t="n"/>
    </row>
    <row r="105">
      <c r="A105" s="243" t="inlineStr">
        <is>
          <t>Q010L08</t>
        </is>
      </c>
      <c r="B105" s="243" t="inlineStr">
        <is>
          <t>Terra Luz Residencial</t>
        </is>
      </c>
      <c r="C105" s="320" t="n">
        <v>251.76</v>
      </c>
      <c r="D105" s="321">
        <f>C105*$B$33*E105</f>
        <v/>
      </c>
      <c r="E105" s="265" t="n">
        <v>0.5862000000000001</v>
      </c>
      <c r="F105" s="322" t="n"/>
    </row>
    <row r="106">
      <c r="A106" s="243" t="inlineStr">
        <is>
          <t>Q010L010</t>
        </is>
      </c>
      <c r="B106" s="243" t="inlineStr">
        <is>
          <t>Terra Luz Residencial</t>
        </is>
      </c>
      <c r="C106" s="320" t="n">
        <v>263.37</v>
      </c>
      <c r="D106" s="321">
        <f>C106*$B$33*E106</f>
        <v/>
      </c>
      <c r="E106" s="265" t="n">
        <v>0.5862000000000001</v>
      </c>
      <c r="F106" s="322" t="n"/>
    </row>
    <row r="107">
      <c r="A107" s="243" t="inlineStr">
        <is>
          <t>Q010L011</t>
        </is>
      </c>
      <c r="B107" s="243" t="inlineStr">
        <is>
          <t>Terra Luz Residencial</t>
        </is>
      </c>
      <c r="C107" s="320" t="n">
        <v>258.57</v>
      </c>
      <c r="D107" s="321">
        <f>C107*$B$33*E107</f>
        <v/>
      </c>
      <c r="E107" s="265" t="n">
        <v>0.5862000000000001</v>
      </c>
      <c r="F107" s="322" t="n"/>
    </row>
    <row r="108">
      <c r="A108" s="243" t="inlineStr">
        <is>
          <t>Q010L014</t>
        </is>
      </c>
      <c r="B108" s="243" t="inlineStr">
        <is>
          <t>Terra Luz Residencial</t>
        </is>
      </c>
      <c r="C108" s="320" t="n">
        <v>262.77</v>
      </c>
      <c r="D108" s="321">
        <f>C108*$B$33*E108</f>
        <v/>
      </c>
      <c r="E108" s="265" t="n">
        <v>0.5862000000000001</v>
      </c>
      <c r="F108" s="322" t="n"/>
    </row>
    <row r="109">
      <c r="A109" s="243" t="inlineStr">
        <is>
          <t>Q010L015</t>
        </is>
      </c>
      <c r="B109" s="243" t="inlineStr">
        <is>
          <t>Terra Luz Residencial</t>
        </is>
      </c>
      <c r="C109" s="320" t="n">
        <v>257.34</v>
      </c>
      <c r="D109" s="321">
        <f>C109*$B$33*E109</f>
        <v/>
      </c>
      <c r="E109" s="265" t="n">
        <v>0.5862000000000001</v>
      </c>
      <c r="F109" s="322" t="n"/>
    </row>
    <row r="110">
      <c r="A110" s="243" t="inlineStr">
        <is>
          <t>Q010L016</t>
        </is>
      </c>
      <c r="B110" s="243" t="inlineStr">
        <is>
          <t>Terra Luz Residencial</t>
        </is>
      </c>
      <c r="C110" s="320" t="n">
        <v>270.33</v>
      </c>
      <c r="D110" s="321">
        <f>C110*$B$33*E110</f>
        <v/>
      </c>
      <c r="E110" s="265" t="n">
        <v>0.5862000000000001</v>
      </c>
      <c r="F110" s="322" t="n"/>
    </row>
    <row r="111">
      <c r="A111" s="243" t="inlineStr">
        <is>
          <t>Q010L017</t>
        </is>
      </c>
      <c r="B111" s="243" t="inlineStr">
        <is>
          <t>Terra Luz Residencial</t>
        </is>
      </c>
      <c r="C111" s="320" t="n">
        <v>284.81</v>
      </c>
      <c r="D111" s="321">
        <f>C111*$B$33*E111</f>
        <v/>
      </c>
      <c r="E111" s="265" t="n">
        <v>0.5862000000000001</v>
      </c>
      <c r="F111" s="322" t="n"/>
    </row>
    <row r="112">
      <c r="A112" s="243" t="inlineStr">
        <is>
          <t>Q010L018</t>
        </is>
      </c>
      <c r="B112" s="243" t="inlineStr">
        <is>
          <t>Terra Luz Residencial</t>
        </is>
      </c>
      <c r="C112" s="320" t="n">
        <v>298.49</v>
      </c>
      <c r="D112" s="321">
        <f>C112*$B$33*E112</f>
        <v/>
      </c>
      <c r="E112" s="265" t="n">
        <v>0.5862000000000001</v>
      </c>
      <c r="F112" s="322" t="n"/>
    </row>
    <row r="113">
      <c r="B113" s="286" t="inlineStr">
        <is>
          <t>NOVA UNIDADE - ANTIGA PERMUTA</t>
        </is>
      </c>
      <c r="C113" s="320" t="n">
        <v>255.18</v>
      </c>
      <c r="D113" s="321">
        <f>C113*$B$33*E113</f>
        <v/>
      </c>
      <c r="E113" s="265" t="n">
        <v>0.5862000000000001</v>
      </c>
    </row>
    <row r="114">
      <c r="B114" s="286" t="inlineStr">
        <is>
          <t>NOVA UNIDADE - ANTIGA PERMUTA</t>
        </is>
      </c>
      <c r="C114" s="320" t="n">
        <v>254.01</v>
      </c>
      <c r="D114" s="321">
        <f>C114*$B$33*E114</f>
        <v/>
      </c>
      <c r="E114" s="265" t="n">
        <v>0.5862000000000001</v>
      </c>
    </row>
    <row r="115">
      <c r="B115" s="286" t="inlineStr">
        <is>
          <t>NOVA UNIDADE - ANTIGA PERMUTA</t>
        </is>
      </c>
      <c r="C115" s="320" t="n">
        <v>252.84</v>
      </c>
      <c r="D115" s="321">
        <f>C115*$B$33*E115</f>
        <v/>
      </c>
      <c r="E115" s="265" t="n">
        <v>0.5862000000000001</v>
      </c>
    </row>
    <row r="116">
      <c r="B116" s="286" t="inlineStr">
        <is>
          <t>NOVA UNIDADE - ANTIGA PERMUTA</t>
        </is>
      </c>
      <c r="C116" s="320" t="n">
        <v>251.67</v>
      </c>
      <c r="D116" s="321">
        <f>C116*$B$33*E116</f>
        <v/>
      </c>
      <c r="E116" s="265" t="n">
        <v>0.5862000000000001</v>
      </c>
    </row>
    <row r="117">
      <c r="B117" s="286" t="inlineStr">
        <is>
          <t>NOVA UNIDADE - ANTIGA PERMUTA</t>
        </is>
      </c>
      <c r="C117" s="320" t="n">
        <v>250.5</v>
      </c>
      <c r="D117" s="321">
        <f>C117*$B$33*E117</f>
        <v/>
      </c>
      <c r="E117" s="265" t="n">
        <v>0.5862000000000001</v>
      </c>
    </row>
    <row r="118">
      <c r="B118" s="286" t="inlineStr">
        <is>
          <t>NOVA UNIDADE - ANTIGA PERMUTA</t>
        </is>
      </c>
      <c r="C118" s="320" t="n">
        <v>250.53</v>
      </c>
      <c r="D118" s="321">
        <f>C118*$B$33*E118</f>
        <v/>
      </c>
      <c r="E118" s="265" t="n">
        <v>0.5862000000000001</v>
      </c>
    </row>
    <row r="119">
      <c r="B119" s="286" t="inlineStr">
        <is>
          <t>NOVA UNIDADE - ANTIGA PERMUTA</t>
        </is>
      </c>
      <c r="C119" s="320" t="n">
        <v>250.88</v>
      </c>
      <c r="D119" s="321">
        <f>C119*$B$33*E119</f>
        <v/>
      </c>
      <c r="E119" s="265" t="n">
        <v>0.5862000000000001</v>
      </c>
    </row>
    <row r="120">
      <c r="B120" s="286" t="inlineStr">
        <is>
          <t>NOVA UNIDADE - ANTIGA PERMUTA</t>
        </is>
      </c>
      <c r="C120" s="320" t="n">
        <v>251.24</v>
      </c>
      <c r="D120" s="321">
        <f>C120*$B$33*E120</f>
        <v/>
      </c>
      <c r="E120" s="265" t="n">
        <v>0.5862000000000001</v>
      </c>
    </row>
    <row r="121">
      <c r="B121" s="286" t="inlineStr">
        <is>
          <t>NOVA UNIDADE - ANTIGA PERMUTA</t>
        </is>
      </c>
      <c r="C121" s="320" t="n">
        <v>252.41</v>
      </c>
      <c r="D121" s="321">
        <f>C121*$B$33*E121</f>
        <v/>
      </c>
      <c r="E121" s="265" t="n">
        <v>0.5862000000000001</v>
      </c>
    </row>
    <row r="122">
      <c r="B122" s="286" t="inlineStr">
        <is>
          <t>NOVA UNIDADE - ANTIGA PERMUTA</t>
        </is>
      </c>
      <c r="C122" s="320" t="n">
        <v>340.68</v>
      </c>
      <c r="D122" s="321">
        <f>C122*$B$33*E122</f>
        <v/>
      </c>
      <c r="E122" s="265" t="n">
        <v>0.5862000000000001</v>
      </c>
    </row>
  </sheetData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4:M17"/>
  <sheetViews>
    <sheetView topLeftCell="D1" zoomScale="85" zoomScaleNormal="85" workbookViewId="0">
      <selection activeCell="G24" sqref="G24"/>
    </sheetView>
  </sheetViews>
  <sheetFormatPr baseColWidth="8" defaultRowHeight="15"/>
  <cols>
    <col width="51.28515625" customWidth="1" min="4" max="4"/>
    <col width="18.85546875" customWidth="1" min="5" max="5"/>
    <col width="23.42578125" customWidth="1" min="6" max="11"/>
    <col width="20.85546875" customWidth="1" min="12" max="12"/>
    <col width="10.140625" bestFit="1" customWidth="1" min="13" max="13"/>
  </cols>
  <sheetData>
    <row r="4" customFormat="1" s="157">
      <c r="D4" s="153" t="inlineStr">
        <is>
          <t>Custos SPE 09.2023</t>
        </is>
      </c>
      <c r="E4" s="154" t="n"/>
      <c r="F4" s="153" t="inlineStr">
        <is>
          <t>Pedido 11/09/2023</t>
        </is>
      </c>
      <c r="G4" s="155" t="inlineStr">
        <is>
          <t>Pedido 15/09/2023</t>
        </is>
      </c>
      <c r="H4" s="155" t="inlineStr">
        <is>
          <t>Pedido 18/09/2023</t>
        </is>
      </c>
      <c r="I4" s="155" t="inlineStr">
        <is>
          <t>PC 08.2023</t>
        </is>
      </c>
      <c r="J4" s="155" t="inlineStr">
        <is>
          <t>Pedido 25/09/2023</t>
        </is>
      </c>
      <c r="K4" s="155" t="inlineStr">
        <is>
          <t>Pedido 27/09/2023</t>
        </is>
      </c>
      <c r="L4" s="156" t="inlineStr">
        <is>
          <t>Saldo</t>
        </is>
      </c>
    </row>
    <row r="5">
      <c r="D5" s="158" t="inlineStr">
        <is>
          <t>Total Recebimento</t>
        </is>
      </c>
      <c r="E5" s="323">
        <f>'[12]Relatório Consolidado'!J9</f>
        <v/>
      </c>
      <c r="F5" s="160" t="n"/>
      <c r="G5" s="160" t="n"/>
      <c r="H5" s="160" t="n"/>
      <c r="I5" s="160" t="n"/>
      <c r="J5" s="160" t="n"/>
      <c r="K5" s="160" t="n"/>
      <c r="L5" s="160" t="n"/>
    </row>
    <row r="6" ht="45" customHeight="1">
      <c r="D6" s="161" t="inlineStr">
        <is>
          <t>Pagamentos dos impostos incidentes sobre esta, ou seja, Imposto de
Renda, CSLL, PIS, COFINS</t>
        </is>
      </c>
      <c r="E6" s="324">
        <f>6.73%*E5</f>
        <v/>
      </c>
      <c r="F6" s="325" t="n">
        <v>0</v>
      </c>
      <c r="G6" s="325" t="n">
        <v>0</v>
      </c>
      <c r="H6" s="325" t="n"/>
      <c r="I6" s="325" t="n">
        <v>44504.99</v>
      </c>
      <c r="J6" s="325" t="n"/>
      <c r="K6" s="325" t="n"/>
      <c r="L6" s="326">
        <f>E6-SUM(F6:J6)</f>
        <v/>
      </c>
    </row>
    <row r="7" ht="40.5" customHeight="1">
      <c r="D7" s="158" t="inlineStr">
        <is>
          <t>Manutenção do objeto social das Fiduciantes Creditórias</t>
        </is>
      </c>
      <c r="E7" s="324">
        <f>6%*E5</f>
        <v/>
      </c>
      <c r="F7" s="325" t="n">
        <v>1933.92</v>
      </c>
      <c r="G7" s="325" t="n">
        <v>27450.34</v>
      </c>
      <c r="H7" s="325" t="n">
        <v>6517.67</v>
      </c>
      <c r="I7" s="325" t="n"/>
      <c r="J7" s="327" t="n">
        <v>3240.92</v>
      </c>
      <c r="K7" s="327" t="n">
        <v>12801.5</v>
      </c>
      <c r="L7" s="328">
        <f>E7-SUM(F7:K7)</f>
        <v/>
      </c>
    </row>
    <row r="8">
      <c r="F8" s="329" t="n"/>
      <c r="G8" s="329" t="n"/>
      <c r="H8" s="329" t="n"/>
      <c r="I8" s="329" t="n"/>
      <c r="J8" s="329" t="n"/>
      <c r="K8" s="329" t="n"/>
    </row>
    <row r="10">
      <c r="D10" s="153" t="inlineStr">
        <is>
          <t>Custos SPE 10.2023</t>
        </is>
      </c>
      <c r="E10" s="154" t="n"/>
      <c r="F10" s="155" t="n">
        <v>45205</v>
      </c>
      <c r="G10" s="155" t="n">
        <v>45212</v>
      </c>
      <c r="H10" s="155" t="n">
        <v>45218</v>
      </c>
      <c r="I10" s="155" t="n"/>
      <c r="J10" s="155" t="n"/>
      <c r="K10" s="155" t="n"/>
      <c r="L10" s="156" t="inlineStr">
        <is>
          <t>Saldo</t>
        </is>
      </c>
    </row>
    <row r="11">
      <c r="D11" s="158" t="inlineStr">
        <is>
          <t>Total Recebimento</t>
        </is>
      </c>
      <c r="E11" s="323">
        <f>'Relatório Consolidado'!$J$8</f>
        <v/>
      </c>
      <c r="F11" s="160" t="n"/>
      <c r="G11" s="160" t="n"/>
      <c r="H11" s="160" t="n"/>
      <c r="I11" s="160" t="n"/>
      <c r="J11" s="160" t="n"/>
      <c r="K11" s="160" t="n"/>
      <c r="L11" s="160" t="n"/>
    </row>
    <row r="12" ht="45" customHeight="1">
      <c r="D12" s="161" t="inlineStr">
        <is>
          <t>Pagamentos dos impostos incidentes sobre esta, ou seja, Imposto de
Renda, CSLL, PIS, COFINS</t>
        </is>
      </c>
      <c r="E12" s="324">
        <f>6.73%*E11</f>
        <v/>
      </c>
      <c r="F12" s="325" t="n">
        <v>0</v>
      </c>
      <c r="G12" s="325" t="n">
        <v>0</v>
      </c>
      <c r="H12" s="330" t="inlineStr">
        <is>
          <t>-</t>
        </is>
      </c>
      <c r="I12" s="325" t="n"/>
      <c r="J12" s="325" t="n"/>
      <c r="K12" s="325" t="n"/>
      <c r="L12" s="326">
        <f>E12-SUM(F12:J12)</f>
        <v/>
      </c>
    </row>
    <row r="13">
      <c r="D13" s="158" t="inlineStr">
        <is>
          <t>Manutenção do objeto social das Fiduciantes Creditórias</t>
        </is>
      </c>
      <c r="E13" s="324">
        <f>6%*E11</f>
        <v/>
      </c>
      <c r="F13" s="325" t="n">
        <v>505.32</v>
      </c>
      <c r="G13" s="325" t="n">
        <v>12002.57</v>
      </c>
      <c r="H13" s="325" t="n">
        <v>6956.9</v>
      </c>
      <c r="I13" s="325" t="n"/>
      <c r="J13" s="327" t="n"/>
      <c r="K13" s="327" t="n"/>
      <c r="L13" s="326">
        <f>E13-SUM(F13:K13)</f>
        <v/>
      </c>
      <c r="M13" s="167" t="n"/>
    </row>
    <row r="16">
      <c r="M16" s="168" t="n"/>
    </row>
    <row r="17">
      <c r="M17" s="168" t="n"/>
    </row>
  </sheetData>
  <pageMargins left="0.511811024" right="0.511811024" top="0.787401575" bottom="0.787401575" header="0.31496062" footer="0.3149606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 fitToPage="1"/>
  </sheetPr>
  <dimension ref="A1:L56"/>
  <sheetViews>
    <sheetView showGridLines="0" tabSelected="1" view="pageBreakPreview" zoomScale="70" zoomScaleNormal="70" zoomScaleSheetLayoutView="70" workbookViewId="0">
      <selection activeCell="F38" sqref="F38"/>
    </sheetView>
  </sheetViews>
  <sheetFormatPr baseColWidth="8" defaultColWidth="14.42578125" defaultRowHeight="15" customHeight="1"/>
  <cols>
    <col width="4.7109375" customWidth="1" min="1" max="1"/>
    <col width="58" customWidth="1" min="2" max="2"/>
    <col width="36.85546875" customWidth="1" min="3" max="3"/>
    <col width="28.42578125" customWidth="1" min="4" max="4"/>
    <col width="20.7109375" customWidth="1" min="5" max="5"/>
    <col width="25.42578125" customWidth="1" min="6" max="6"/>
    <col width="20.7109375" customWidth="1" min="7" max="8"/>
    <col width="30.28515625" customWidth="1" min="9" max="9"/>
    <col width="34.7109375" customWidth="1" min="10" max="10"/>
    <col width="15.85546875" customWidth="1" min="11" max="11"/>
    <col width="18.5703125" customWidth="1" min="12" max="12"/>
  </cols>
  <sheetData>
    <row r="1" ht="40.5" customHeight="1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</row>
    <row r="2" ht="3" customHeight="1">
      <c r="A2" s="1" t="n"/>
      <c r="B2" s="7" t="n"/>
      <c r="C2" s="8" t="n"/>
      <c r="D2" s="7" t="n"/>
      <c r="E2" s="7" t="n"/>
      <c r="F2" s="9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</row>
    <row r="3" ht="15.75" customHeight="1">
      <c r="A3" s="1" t="n"/>
      <c r="B3" s="10" t="inlineStr">
        <is>
          <t>Data de Análise:</t>
        </is>
      </c>
      <c r="C3" s="11" t="n"/>
      <c r="D3" s="6" t="n"/>
      <c r="E3" s="1" t="n"/>
      <c r="F3" s="1" t="n"/>
      <c r="G3" s="5" t="n"/>
      <c r="H3" s="6" t="n"/>
      <c r="I3" s="6" t="n"/>
      <c r="J3" s="6" t="n"/>
    </row>
    <row r="4" ht="15.75" customHeight="1">
      <c r="A4" s="1" t="n"/>
      <c r="B4" s="10" t="inlineStr">
        <is>
          <t>Data do Relatório Mensal:</t>
        </is>
      </c>
      <c r="C4" s="6" t="n"/>
      <c r="D4" s="6" t="n"/>
      <c r="E4" s="1" t="n"/>
      <c r="F4" s="1" t="n"/>
      <c r="G4" s="5" t="n"/>
      <c r="H4" s="6" t="n"/>
      <c r="I4" s="6" t="n"/>
      <c r="J4" s="212">
        <f>'Relatório Analítico'!C4</f>
        <v/>
      </c>
    </row>
    <row r="5" ht="15.75" customHeight="1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</row>
    <row r="6" ht="15.75" customHeight="1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thickBot="1">
      <c r="A7" s="1" t="n"/>
      <c r="B7" s="17" t="inlineStr">
        <is>
          <t>Dados Gerais CRI</t>
        </is>
      </c>
      <c r="C7" s="169" t="inlineStr">
        <is>
          <t>88ª série</t>
        </is>
      </c>
      <c r="D7" s="169" t="inlineStr">
        <is>
          <t>89ª série</t>
        </is>
      </c>
      <c r="E7" s="1" t="n"/>
      <c r="F7" s="1" t="n"/>
      <c r="G7" s="19" t="inlineStr">
        <is>
          <t>Informações da Carteira</t>
        </is>
      </c>
      <c r="H7" s="18" t="n"/>
      <c r="I7" s="20">
        <f>DATE(YEAR(J4),MONTH(J4),1)</f>
        <v/>
      </c>
      <c r="J7" s="18" t="inlineStr">
        <is>
          <t>Valor</t>
        </is>
      </c>
    </row>
    <row r="8" ht="15.75" customHeight="1">
      <c r="A8" s="1" t="n"/>
      <c r="B8" s="21" t="inlineStr">
        <is>
          <t>Data de Emissão do CRI</t>
        </is>
      </c>
      <c r="C8" s="170" t="n">
        <v>44610</v>
      </c>
      <c r="D8" s="170" t="n">
        <v>44610</v>
      </c>
      <c r="E8" s="1" t="n"/>
      <c r="F8" s="1">
        <f>EDATE($I$7,0)&amp;G8</f>
        <v/>
      </c>
      <c r="G8" s="180" t="inlineStr">
        <is>
          <t>Recebido mês Carteira</t>
        </is>
      </c>
      <c r="H8" s="22" t="n"/>
      <c r="I8" s="22" t="n"/>
      <c r="J8" s="23">
        <f>'Relatório Analítico'!D38</f>
        <v/>
      </c>
    </row>
    <row r="9" ht="15.75" customHeight="1">
      <c r="A9" s="1" t="n"/>
      <c r="B9" s="24" t="inlineStr">
        <is>
          <t>Vencimento do CRI</t>
        </is>
      </c>
      <c r="C9" s="171" t="n">
        <v>50003</v>
      </c>
      <c r="D9" s="171" t="n">
        <v>50095</v>
      </c>
      <c r="E9" s="1" t="n"/>
      <c r="F9" s="1">
        <f>EDATE($I$7,0)&amp;G9</f>
        <v/>
      </c>
      <c r="G9" s="181" t="inlineStr">
        <is>
          <t>Recebimento antecipado</t>
        </is>
      </c>
      <c r="H9" s="25" t="n"/>
      <c r="I9" s="25" t="n"/>
      <c r="J9" s="26">
        <f>'Relatório Analítico'!D22</f>
        <v/>
      </c>
      <c r="K9" s="27" t="inlineStr">
        <is>
          <t>Receb. Mês</t>
        </is>
      </c>
      <c r="L9" s="329">
        <f>SUMIFS(Recebimentos!R:R,Recebimentos!T:T,'Relatório Analítico'!C5)</f>
        <v/>
      </c>
    </row>
    <row r="10" ht="15.75" customHeight="1">
      <c r="A10" s="1" t="n"/>
      <c r="B10" s="21" t="inlineStr">
        <is>
          <t>Código IF CETIP</t>
        </is>
      </c>
      <c r="C10" s="170" t="inlineStr">
        <is>
          <t>22B0679375</t>
        </is>
      </c>
      <c r="D10" s="170" t="inlineStr">
        <is>
          <t>22B0679516</t>
        </is>
      </c>
      <c r="E10" s="1" t="n"/>
      <c r="F10" s="1">
        <f>EDATE($I$7,0)&amp;G10</f>
        <v/>
      </c>
      <c r="G10" s="180" t="inlineStr">
        <is>
          <t>Recebimento regular</t>
        </is>
      </c>
      <c r="H10" s="22" t="n"/>
      <c r="I10" s="22" t="n"/>
      <c r="J10" s="23">
        <f>'Relatório Analítico'!D10</f>
        <v/>
      </c>
      <c r="K10" s="27" t="inlineStr">
        <is>
          <t>Inad. Mês</t>
        </is>
      </c>
      <c r="L10" s="23">
        <f>J12</f>
        <v/>
      </c>
    </row>
    <row r="11" ht="15.75" customHeight="1">
      <c r="A11" s="1" t="n"/>
      <c r="B11" s="24" t="inlineStr">
        <is>
          <t>Índice de atualização monetária</t>
        </is>
      </c>
      <c r="C11" s="172" t="inlineStr">
        <is>
          <t>IPCA</t>
        </is>
      </c>
      <c r="D11" s="172" t="inlineStr">
        <is>
          <t>IPCA</t>
        </is>
      </c>
      <c r="E11" s="1" t="n"/>
      <c r="F11" s="1">
        <f>EDATE($I$7,0)&amp;G11</f>
        <v/>
      </c>
      <c r="G11" s="181" t="inlineStr">
        <is>
          <t>Recebimento em atraso</t>
        </is>
      </c>
      <c r="H11" s="25" t="n"/>
      <c r="I11" s="25" t="n"/>
      <c r="J11" s="26">
        <f>'Relatório Analítico'!D34</f>
        <v/>
      </c>
      <c r="K11" s="27" t="inlineStr">
        <is>
          <t>Fluxo Esperado</t>
        </is>
      </c>
      <c r="L11">
        <f>SUM(L9:L10)</f>
        <v/>
      </c>
    </row>
    <row r="12" ht="15.75" customHeight="1">
      <c r="A12" s="1" t="n"/>
      <c r="B12" s="21" t="inlineStr">
        <is>
          <t>Juros remuneratórios</t>
        </is>
      </c>
      <c r="C12" s="331" t="n">
        <v>0.12</v>
      </c>
      <c r="D12" s="331" t="n">
        <v>0.15</v>
      </c>
      <c r="E12" s="1" t="n"/>
      <c r="F12" s="1">
        <f>EDATE($I$7,0)&amp;G12</f>
        <v/>
      </c>
      <c r="G12" s="180" t="inlineStr">
        <is>
          <t>Inadimplência no mês</t>
        </is>
      </c>
      <c r="H12" s="22" t="n"/>
      <c r="I12" s="22" t="n"/>
      <c r="J12" s="23">
        <f>SUMIFS(Recebíveis!M:M,Recebíveis!O:O,'Relatório Analítico'!C5)</f>
        <v/>
      </c>
    </row>
    <row r="13" ht="15.75" customHeight="1">
      <c r="A13" s="1" t="n"/>
      <c r="B13" s="24" t="inlineStr">
        <is>
          <t>PU Emissão CRI (R$)</t>
        </is>
      </c>
      <c r="C13" s="174" t="n">
        <v>1000</v>
      </c>
      <c r="D13" s="174" t="n">
        <v>1000</v>
      </c>
      <c r="E13" s="1" t="n"/>
      <c r="F13" s="1">
        <f>EDATE($I$7,0)&amp;G13</f>
        <v/>
      </c>
      <c r="G13" s="181" t="inlineStr">
        <is>
          <t>Inadimplência acumulada</t>
        </is>
      </c>
      <c r="H13" s="25" t="n"/>
      <c r="I13" s="25" t="n"/>
      <c r="J13" s="26">
        <f>'Relatório Analítico'!D69</f>
        <v/>
      </c>
    </row>
    <row r="14" ht="15.75" customHeight="1">
      <c r="A14" s="1" t="n"/>
      <c r="B14" s="21" t="inlineStr">
        <is>
          <t>Quantidade de CRI Emitido</t>
        </is>
      </c>
      <c r="C14" s="175" t="n">
        <v>18000</v>
      </c>
      <c r="D14" s="175" t="n">
        <v>6300</v>
      </c>
      <c r="E14" s="1" t="n"/>
      <c r="F14" s="1">
        <f>EDATE($I$7,0)&amp;G14</f>
        <v/>
      </c>
      <c r="G14" s="180" t="inlineStr">
        <is>
          <t>Fluxo esperado da Carteira (mês)</t>
        </is>
      </c>
      <c r="H14" s="22" t="n"/>
      <c r="I14" s="22" t="n"/>
      <c r="J14" s="22">
        <f>L11</f>
        <v/>
      </c>
    </row>
    <row r="15" ht="15.75" customHeight="1">
      <c r="A15" s="1" t="n"/>
      <c r="B15" s="24" t="inlineStr">
        <is>
          <t>Valor Emissão CRI (R$)</t>
        </is>
      </c>
      <c r="C15" s="176" t="n">
        <v>18000000</v>
      </c>
      <c r="D15" s="176" t="n">
        <v>6300000</v>
      </c>
      <c r="E15" s="1" t="n"/>
      <c r="F15" s="1">
        <f>EDATE($I$7,0)&amp;G15</f>
        <v/>
      </c>
      <c r="G15" s="181" t="inlineStr">
        <is>
          <t>Saldo Adimplente da Carteira</t>
        </is>
      </c>
      <c r="H15" s="25" t="n"/>
      <c r="I15" s="25" t="n"/>
      <c r="J15" s="25">
        <f>J17-J16</f>
        <v/>
      </c>
    </row>
    <row r="16" ht="15.75" customHeight="1">
      <c r="A16" s="1" t="n"/>
      <c r="B16" s="21" t="inlineStr">
        <is>
          <t>Quantidade de CRI Integralizado</t>
        </is>
      </c>
      <c r="C16" s="177" t="n">
        <v>13807</v>
      </c>
      <c r="D16" s="177" t="n">
        <v>6300</v>
      </c>
      <c r="E16" s="1" t="n">
        <v>14354</v>
      </c>
      <c r="F16" s="1">
        <f>EDATE($I$7,0)&amp;G16</f>
        <v/>
      </c>
      <c r="G16" s="180" t="inlineStr">
        <is>
          <t>Saldo Devedor Inadimplência superior a 90 dias</t>
        </is>
      </c>
      <c r="H16" s="22" t="n"/>
      <c r="I16" s="22" t="n"/>
      <c r="J16" s="22">
        <f>SUM('Relatório Analítico'!D49:D52)</f>
        <v/>
      </c>
    </row>
    <row r="17" ht="15.75" customHeight="1">
      <c r="A17" s="1" t="n"/>
      <c r="B17" s="24" t="inlineStr">
        <is>
          <t>PU  Atualizado CRI na data do Relatório Mensal (R$)</t>
        </is>
      </c>
      <c r="C17" s="174" t="n"/>
      <c r="D17" s="174" t="n"/>
      <c r="E17" s="1" t="n"/>
      <c r="F17" s="1">
        <f>EDATE($I$7,0)&amp;G17</f>
        <v/>
      </c>
      <c r="G17" s="181" t="inlineStr">
        <is>
          <t>Saldo Devedor Total da Carteira</t>
        </is>
      </c>
      <c r="H17" s="25" t="n"/>
      <c r="I17" s="25" t="n"/>
      <c r="J17" s="25">
        <f>'Relatório Analítico'!D53</f>
        <v/>
      </c>
    </row>
    <row r="18" ht="15.75" customHeight="1">
      <c r="A18" s="1" t="n"/>
      <c r="B18" s="21" t="inlineStr">
        <is>
          <t>Saldo Atualizado CRI na data do Relatório Mensal (R$)</t>
        </is>
      </c>
      <c r="C18" s="178">
        <f>C17*C16</f>
        <v/>
      </c>
      <c r="D18" s="178">
        <f>D17*D16</f>
        <v/>
      </c>
      <c r="E18" s="1" t="n"/>
      <c r="F18" s="1">
        <f>EDATE($I$7,0)&amp;G18</f>
        <v/>
      </c>
      <c r="G18" s="180" t="inlineStr">
        <is>
          <t>% Recebimento Regular</t>
        </is>
      </c>
      <c r="H18" s="32" t="n"/>
      <c r="I18" s="32" t="n"/>
      <c r="J18" s="32">
        <f>L9/L11</f>
        <v/>
      </c>
    </row>
    <row r="19" ht="15.75" customHeight="1">
      <c r="A19" s="1" t="n"/>
      <c r="B19" s="24" t="inlineStr">
        <is>
          <t>Periodicidade</t>
        </is>
      </c>
      <c r="C19" s="174" t="inlineStr">
        <is>
          <t>Mensal</t>
        </is>
      </c>
      <c r="D19" s="174" t="inlineStr">
        <is>
          <t>Mensal</t>
        </is>
      </c>
      <c r="E19" s="1" t="n"/>
      <c r="F19" s="1">
        <f>EDATE($I$7,0)&amp;G19</f>
        <v/>
      </c>
      <c r="G19" s="181" t="inlineStr">
        <is>
          <t>Fundo de Reserva (Ibira SDA)</t>
        </is>
      </c>
      <c r="H19" s="33" t="n"/>
      <c r="I19" s="33" t="n"/>
      <c r="J19" s="25" t="n"/>
    </row>
    <row r="20" ht="15.75" customHeight="1">
      <c r="A20" s="1" t="n"/>
      <c r="B20" s="34" t="inlineStr">
        <is>
          <t>Conta Centralizadora:</t>
        </is>
      </c>
      <c r="C20" s="211" t="inlineStr">
        <is>
          <t>8499 / 33609-0</t>
        </is>
      </c>
      <c r="D20" s="179" t="n"/>
      <c r="E20" s="1" t="n"/>
      <c r="F20" s="1" t="n"/>
      <c r="G20" s="180" t="inlineStr">
        <is>
          <t>Fundo de Reserva (Terra Luz)</t>
        </is>
      </c>
      <c r="H20" s="22" t="n"/>
      <c r="I20" s="22" t="n"/>
      <c r="J20" s="22" t="n"/>
    </row>
    <row r="21" ht="15.75" customHeight="1">
      <c r="A21" s="1" t="n"/>
      <c r="C21" s="30" t="n"/>
      <c r="D21" s="31" t="n"/>
      <c r="E21" s="1" t="n"/>
      <c r="F21" s="1" t="n"/>
      <c r="G21" s="181" t="inlineStr">
        <is>
          <t>Fundo de Obras (Terra Luz)</t>
        </is>
      </c>
      <c r="H21" s="25" t="n"/>
      <c r="I21" s="25" t="n"/>
      <c r="J21" s="25" t="n"/>
    </row>
    <row r="22" ht="15.75" customHeight="1">
      <c r="A22" s="1" t="n"/>
      <c r="B22" s="35" t="n"/>
      <c r="C22" s="23" t="n"/>
      <c r="D22" s="31" t="n"/>
      <c r="E22" s="1" t="n"/>
      <c r="F22" s="1" t="n"/>
      <c r="G22" s="182" t="inlineStr">
        <is>
          <t>Despesa P.S. (SDA)</t>
        </is>
      </c>
      <c r="H22" s="22" t="n"/>
      <c r="I22" s="22" t="n"/>
      <c r="J22" s="22" t="n"/>
    </row>
    <row r="23" ht="15.75" customHeight="1">
      <c r="A23" s="1" t="n"/>
      <c r="B23" s="35" t="n"/>
      <c r="C23" s="23" t="n"/>
      <c r="D23" s="23" t="n"/>
      <c r="E23" s="1" t="n"/>
      <c r="F23" s="1" t="n"/>
      <c r="G23" s="181" t="inlineStr">
        <is>
          <t>Despesa P.S. (Terra Luz)</t>
        </is>
      </c>
      <c r="H23" s="25" t="n"/>
      <c r="I23" s="25" t="n"/>
      <c r="J23" s="25" t="n"/>
    </row>
    <row r="24" ht="15.75" customHeight="1">
      <c r="A24" s="1" t="n"/>
      <c r="B24" s="35" t="n"/>
      <c r="C24" s="23" t="n"/>
      <c r="D24" s="23" t="n"/>
      <c r="E24" s="6" t="n"/>
      <c r="F24" s="6" t="n"/>
    </row>
    <row r="25" ht="15.75" customHeight="1" thickBot="1">
      <c r="A25" s="1" t="n"/>
      <c r="B25" s="183" t="n"/>
      <c r="C25" s="178" t="n"/>
      <c r="D25" s="178" t="n"/>
      <c r="E25" s="290" t="n"/>
      <c r="F25" s="184" t="n"/>
      <c r="G25" s="185" t="inlineStr">
        <is>
          <t>Informações para Cálculo dos Índices</t>
        </is>
      </c>
      <c r="H25" s="169" t="n"/>
      <c r="I25" s="169" t="n"/>
      <c r="J25" s="186" t="n"/>
    </row>
    <row r="26" ht="15.75" customHeight="1">
      <c r="A26" s="1" t="n"/>
      <c r="B26" s="183" t="n"/>
      <c r="C26" s="178" t="n"/>
      <c r="D26" s="178" t="n"/>
      <c r="E26" s="290" t="n"/>
      <c r="F26" s="294" t="n"/>
      <c r="G26" s="181" t="inlineStr">
        <is>
          <t>Saldo Adimplente Carteira Ibirapitanga</t>
        </is>
      </c>
      <c r="H26" s="188" t="n"/>
      <c r="I26" s="188" t="n"/>
      <c r="J26" s="188">
        <f>SUMIFS('Base Contratos'!$C:$C,'Base Contratos'!$H:$H,"IBIRAPITANGA FASE 3",'Base Contratos'!$D:$D,"&lt;="&amp;90)</f>
        <v/>
      </c>
    </row>
    <row r="27" ht="15.75" customHeight="1">
      <c r="A27" s="1" t="n"/>
      <c r="B27" s="183" t="n"/>
      <c r="C27" s="178" t="n"/>
      <c r="D27" s="178" t="n"/>
      <c r="E27" s="290" t="n"/>
      <c r="F27" s="294" t="n"/>
      <c r="G27" s="182" t="inlineStr">
        <is>
          <t>Saldo Devedor Inadimplência superior a 90 dias Ibirapitanga</t>
        </is>
      </c>
      <c r="H27" s="179" t="n"/>
      <c r="I27" s="179" t="n"/>
      <c r="J27" s="179">
        <f>SUMIFS('Base Contratos'!$C:$C,'Base Contratos'!$H:$H,"IBIRAPITANGA FASE 3",'Base Contratos'!$D:$D,"&gt;"&amp;90)</f>
        <v/>
      </c>
    </row>
    <row r="28" ht="15.75" customHeight="1">
      <c r="A28" s="1" t="n"/>
      <c r="B28" s="183" t="n"/>
      <c r="C28" s="178" t="n"/>
      <c r="D28" s="178" t="n"/>
      <c r="E28" s="290" t="n"/>
      <c r="F28" s="294" t="n"/>
      <c r="G28" s="181" t="inlineStr">
        <is>
          <t>Saldo Adimplente da Carteira Terra Luz</t>
        </is>
      </c>
      <c r="H28" s="188" t="n"/>
      <c r="I28" s="188" t="n"/>
      <c r="J28" s="188">
        <f>SUMIFS('Base Contratos'!$C:$C,'Base Contratos'!$H:$H,"TERRA LUZ RESIDENCIAL",'Base Contratos'!$D:$D,"&lt;="&amp;90)</f>
        <v/>
      </c>
    </row>
    <row r="29" ht="15.75" customHeight="1">
      <c r="A29" s="1" t="n"/>
      <c r="B29" s="183" t="n"/>
      <c r="C29" s="178" t="n"/>
      <c r="D29" s="178" t="n"/>
      <c r="E29" s="290" t="n"/>
      <c r="F29" s="294" t="n"/>
      <c r="G29" s="182" t="inlineStr">
        <is>
          <t>Saldo Devedor Inadimplência superior a 90 dias Terra Luz</t>
        </is>
      </c>
      <c r="H29" s="179" t="n"/>
      <c r="I29" s="179" t="n"/>
      <c r="J29" s="179">
        <f>SUMIFS('Base Contratos'!$C:$C,'Base Contratos'!$H:$H,"TERRA LUZ RESIDENCIAL",'Base Contratos'!$D:$D,"&gt;"&amp;90)</f>
        <v/>
      </c>
    </row>
    <row r="30" ht="15.75" customHeight="1">
      <c r="A30" s="1" t="n"/>
      <c r="B30" s="183" t="n"/>
      <c r="C30" s="178" t="n"/>
      <c r="D30" s="178" t="n"/>
      <c r="E30" s="290" t="n"/>
      <c r="F30" s="294" t="n"/>
      <c r="G30" s="181" t="inlineStr">
        <is>
          <t>VGV das Unidades Não Vendidas Terra Luz</t>
        </is>
      </c>
      <c r="H30" s="188" t="n"/>
      <c r="I30" s="188" t="n"/>
      <c r="J30" s="188" t="n"/>
    </row>
    <row r="31" ht="15.75" customHeight="1">
      <c r="A31" s="1" t="n"/>
      <c r="B31" s="183" t="n"/>
      <c r="C31" s="178" t="n"/>
      <c r="D31" s="178" t="n"/>
      <c r="E31" s="290" t="n"/>
      <c r="F31" s="294" t="n"/>
      <c r="G31" s="182" t="inlineStr">
        <is>
          <t>VGV das Unidades Não Vendidas Terra Luz + Unidades Permutadas</t>
        </is>
      </c>
      <c r="H31" s="179" t="n"/>
      <c r="I31" s="179" t="n"/>
      <c r="J31" s="179" t="n"/>
    </row>
    <row r="32" ht="15.75" customHeight="1">
      <c r="A32" s="1" t="n"/>
      <c r="B32" s="183" t="n"/>
      <c r="C32" s="178" t="n"/>
      <c r="D32" s="178" t="n"/>
      <c r="E32" s="290" t="n"/>
      <c r="F32" s="294" t="n"/>
      <c r="G32" s="182" t="n"/>
      <c r="H32" s="179" t="n"/>
      <c r="I32" s="179" t="n"/>
      <c r="J32" s="179" t="n"/>
    </row>
    <row r="33" ht="15.75" customHeight="1" thickBot="1">
      <c r="A33" s="1" t="n"/>
      <c r="B33" s="152" t="inlineStr">
        <is>
          <t>Demonstrativo Financeiro Mensal CRI</t>
        </is>
      </c>
      <c r="C33" s="297" t="inlineStr">
        <is>
          <t>88ª Série</t>
        </is>
      </c>
      <c r="D33" s="298" t="n"/>
      <c r="E33" s="298" t="n"/>
      <c r="F33" s="298" t="n"/>
      <c r="G33" s="297" t="inlineStr">
        <is>
          <t>89ª série</t>
        </is>
      </c>
      <c r="H33" s="298" t="n"/>
      <c r="I33" s="298" t="n"/>
      <c r="J33" s="298" t="n"/>
    </row>
    <row r="34" ht="15.75" customHeight="1">
      <c r="A34" s="1" t="n"/>
      <c r="B34" s="290" t="n"/>
      <c r="C34" s="299" t="inlineStr">
        <is>
          <t>Último pagamento</t>
        </is>
      </c>
      <c r="D34" s="300" t="n"/>
      <c r="E34" s="301" t="inlineStr">
        <is>
          <t>Próximo Pagamento</t>
        </is>
      </c>
      <c r="F34" s="302" t="n"/>
      <c r="G34" s="299" t="inlineStr">
        <is>
          <t>Último pagamento</t>
        </is>
      </c>
      <c r="H34" s="300" t="n"/>
      <c r="I34" s="301" t="inlineStr">
        <is>
          <t>Próximo Pagamento</t>
        </is>
      </c>
      <c r="J34" s="302" t="n"/>
    </row>
    <row r="35" ht="15.75" customHeight="1">
      <c r="A35" s="1" t="n"/>
      <c r="B35" s="189" t="n"/>
      <c r="C35" s="190" t="inlineStr">
        <is>
          <t>PU</t>
        </is>
      </c>
      <c r="D35" s="191" t="inlineStr">
        <is>
          <t>Total</t>
        </is>
      </c>
      <c r="E35" s="192" t="inlineStr">
        <is>
          <t>PU</t>
        </is>
      </c>
      <c r="F35" s="191" t="inlineStr">
        <is>
          <t>Total</t>
        </is>
      </c>
      <c r="G35" s="190" t="inlineStr">
        <is>
          <t>PU</t>
        </is>
      </c>
      <c r="H35" s="191" t="inlineStr">
        <is>
          <t>Total</t>
        </is>
      </c>
      <c r="I35" s="192" t="inlineStr">
        <is>
          <t>PU</t>
        </is>
      </c>
      <c r="J35" s="191" t="inlineStr">
        <is>
          <t>Total</t>
        </is>
      </c>
    </row>
    <row r="36" ht="15.75" customHeight="1">
      <c r="A36" s="1" t="n"/>
      <c r="B36" s="180" t="inlineStr">
        <is>
          <t>Data</t>
        </is>
      </c>
      <c r="C36" s="193" t="n">
        <v>45191</v>
      </c>
      <c r="D36" s="194" t="n">
        <v>45191</v>
      </c>
      <c r="E36" s="193" t="n"/>
      <c r="F36" s="193" t="n"/>
      <c r="G36" s="193" t="n">
        <v>45191</v>
      </c>
      <c r="H36" s="194" t="n">
        <v>45191</v>
      </c>
      <c r="I36" s="193" t="n"/>
      <c r="J36" s="193" t="n"/>
    </row>
    <row r="37" ht="15.75" customHeight="1">
      <c r="A37" s="1" t="n"/>
      <c r="B37" s="181" t="inlineStr">
        <is>
          <t>Juros remuneratórios</t>
        </is>
      </c>
      <c r="C37" s="174" t="n">
        <v>3.80411893</v>
      </c>
      <c r="D37" s="195" t="n">
        <v>52523.47006651</v>
      </c>
      <c r="E37" s="174" t="n"/>
      <c r="F37" s="195">
        <f>E37*$C$16</f>
        <v/>
      </c>
      <c r="G37" s="174" t="n">
        <v>12.91443071</v>
      </c>
      <c r="H37" s="195" t="n">
        <v>81360.91347299999</v>
      </c>
      <c r="I37" s="174" t="n"/>
      <c r="J37" s="195">
        <f>I37*$D$16</f>
        <v/>
      </c>
    </row>
    <row r="38" ht="15.75" customHeight="1">
      <c r="A38" s="1" t="n"/>
      <c r="B38" s="180" t="inlineStr">
        <is>
          <t>Amortização (%)</t>
        </is>
      </c>
      <c r="C38" s="196" t="n">
        <v>0.03146</v>
      </c>
      <c r="D38" s="197" t="n">
        <v>0.03146</v>
      </c>
      <c r="E38" s="196" t="n"/>
      <c r="F38" s="197">
        <f>E38</f>
        <v/>
      </c>
      <c r="G38" s="196" t="n">
        <v>0.002093</v>
      </c>
      <c r="H38" s="197" t="n">
        <v>0.002093</v>
      </c>
      <c r="I38" s="196" t="n"/>
      <c r="J38" s="197">
        <f>I38</f>
        <v/>
      </c>
    </row>
    <row r="39" ht="15" customHeight="1">
      <c r="A39" s="1" t="n"/>
      <c r="B39" s="181" t="inlineStr">
        <is>
          <t>Amortização (R$)</t>
        </is>
      </c>
      <c r="C39" s="174" t="n">
        <v>12.61251896</v>
      </c>
      <c r="D39" s="195" t="n">
        <v>174141.04928072</v>
      </c>
      <c r="E39" s="174" t="n"/>
      <c r="F39" s="195">
        <f>E39*$C$16</f>
        <v/>
      </c>
      <c r="G39" s="174" t="n">
        <v>2.30730644</v>
      </c>
      <c r="H39" s="195" t="n">
        <v>14536.030572</v>
      </c>
      <c r="I39" s="174" t="n"/>
      <c r="J39" s="195">
        <f>I39*$D$16</f>
        <v/>
      </c>
    </row>
    <row r="40" ht="15.75" customHeight="1">
      <c r="A40" s="1" t="n"/>
      <c r="B40" s="180" t="inlineStr">
        <is>
          <t>Amortização extraordinária</t>
        </is>
      </c>
      <c r="C40" s="198" t="n">
        <v>23.35435721011081</v>
      </c>
      <c r="D40" s="199" t="n">
        <v>322453.61</v>
      </c>
      <c r="E40" s="198" t="n"/>
      <c r="F40" s="199">
        <f>E40*$C$16</f>
        <v/>
      </c>
      <c r="G40" s="198" t="n">
        <v>0</v>
      </c>
      <c r="H40" s="199" t="n">
        <v>0</v>
      </c>
      <c r="I40" s="198" t="n"/>
      <c r="J40" s="199">
        <f>I40*$D$16</f>
        <v/>
      </c>
    </row>
    <row r="41" ht="15.75" customHeight="1">
      <c r="A41" s="1" t="n"/>
      <c r="B41" s="181" t="inlineStr">
        <is>
          <t>Atualização</t>
        </is>
      </c>
      <c r="C41" s="174" t="n">
        <v>0.4803912599999762</v>
      </c>
      <c r="D41" s="195" t="n">
        <v>6632.762126819672</v>
      </c>
      <c r="E41" s="174" t="n"/>
      <c r="F41" s="195">
        <f>E41*$C$16</f>
        <v/>
      </c>
      <c r="G41" s="174" t="n">
        <v>1.32095503000005</v>
      </c>
      <c r="H41" s="195" t="n">
        <v>8322.016689000317</v>
      </c>
      <c r="I41" s="174" t="n"/>
      <c r="J41" s="195">
        <f>I41*$D$16</f>
        <v/>
      </c>
    </row>
    <row r="42" ht="15.75" customHeight="1">
      <c r="A42" s="1" t="n"/>
      <c r="B42" s="200" t="inlineStr">
        <is>
          <t>Total Pagamento do CRI</t>
        </is>
      </c>
      <c r="C42" s="201" t="n">
        <v>39.77099510011081</v>
      </c>
      <c r="D42" s="202" t="n">
        <v>549118.12934723</v>
      </c>
      <c r="E42" s="201">
        <f>E37+E39+E40</f>
        <v/>
      </c>
      <c r="F42" s="202">
        <f>E42*$C$16</f>
        <v/>
      </c>
      <c r="G42" s="201" t="n">
        <v>15.22173715</v>
      </c>
      <c r="H42" s="202" t="n">
        <v>95896.944045</v>
      </c>
      <c r="I42" s="201">
        <f>I39+I37+I40</f>
        <v/>
      </c>
      <c r="J42" s="202">
        <f>I42*$D$16</f>
        <v/>
      </c>
    </row>
    <row r="43" ht="15.75" customHeight="1">
      <c r="A43" s="1" t="n"/>
      <c r="B43" s="39" t="n"/>
      <c r="C43" s="39" t="n"/>
      <c r="D43" s="39" t="n"/>
      <c r="E43" s="39" t="n"/>
      <c r="F43" s="6" t="n"/>
    </row>
    <row r="44" ht="15.75" customHeight="1">
      <c r="A44" s="40" t="n"/>
      <c r="B44" s="39" t="n"/>
      <c r="C44" s="39" t="n"/>
      <c r="D44" s="39" t="n"/>
      <c r="E44" s="39" t="n"/>
      <c r="F44" s="6" t="n"/>
    </row>
    <row r="45" ht="15.75" customHeight="1">
      <c r="A45" s="1" t="n"/>
      <c r="B45" s="6" t="n"/>
      <c r="C45" s="41" t="n"/>
      <c r="D45" s="42" t="n"/>
      <c r="E45" s="42" t="n"/>
      <c r="F45" s="43" t="n"/>
    </row>
    <row r="46" ht="19.5" customHeight="1" thickBot="1">
      <c r="A46" s="1" t="n"/>
      <c r="B46" s="17" t="inlineStr">
        <is>
          <t>Limites para Recomposição</t>
        </is>
      </c>
      <c r="C46" s="17" t="n"/>
      <c r="D46" s="17" t="n"/>
      <c r="E46" s="17" t="n"/>
      <c r="F46" s="17" t="n"/>
      <c r="G46" s="17" t="n"/>
      <c r="H46" s="17" t="n"/>
      <c r="I46" s="17" t="n"/>
      <c r="J46" s="17" t="n"/>
    </row>
    <row r="47" ht="21" customHeight="1">
      <c r="A47" s="1" t="n"/>
      <c r="B47" s="44" t="n"/>
      <c r="C47" s="303" t="inlineStr">
        <is>
          <t>Critério</t>
        </is>
      </c>
      <c r="D47" s="302" t="n"/>
      <c r="E47" s="302" t="n"/>
      <c r="F47" s="302" t="n"/>
      <c r="G47" s="302" t="n"/>
      <c r="H47" s="302" t="n"/>
      <c r="I47" s="36" t="inlineStr">
        <is>
          <t>Apurado</t>
        </is>
      </c>
      <c r="J47" s="36" t="inlineStr">
        <is>
          <t>Status</t>
        </is>
      </c>
    </row>
    <row r="48" ht="74.45" customHeight="1">
      <c r="A48" s="1" t="n"/>
      <c r="B48" s="203" t="inlineStr">
        <is>
          <t>Razão do Saldo Devedor</t>
        </is>
      </c>
      <c r="C48" s="289" t="inlineStr">
        <is>
          <t>Saldo dos Créditos Imobiliários adimplentes do empreendimento Ibirapitanga divididos pelo saldo devedor do(s) CRI 88 deve ser maior que 140%</t>
        </is>
      </c>
      <c r="I48" s="204">
        <f>J26/C18</f>
        <v/>
      </c>
      <c r="J48" s="205">
        <f>IF(I48&gt;1.4,"Ok","Não Ok")</f>
        <v/>
      </c>
    </row>
    <row r="49" ht="135.6" customHeight="1">
      <c r="A49" s="1" t="n"/>
      <c r="B49" s="206" t="inlineStr">
        <is>
          <t>Razão de Garantia Terra Luz</t>
        </is>
      </c>
      <c r="C49" s="293" t="inlineStr">
        <is>
          <t>Razão (Terraluz) = (a) / (b)
Onde:
(a) = a somatória de: (i) VGV das Unidades não vendidas de titularidade da Terraluz, calculado pela multiplicação do valor 
médio por metro quadrado das vendas efetuadas nos últimos 3 meses anteriores à Data de Verificação em que ocorreram 
vendas, pela área de cada Unidade em estoque e pelo percentual à que a Terraluz faz jus de tais Unidades; e (ii) Valor 
Presente dos Direitos Creditórios Terraluz, descontados à taxa dos Juros Remuneratórios Terraluz; e
(b) = Valor Nominal Atualizado dos CRI 89ª Série.</t>
        </is>
      </c>
      <c r="I49" s="207">
        <f>(J30+J28+J29+J20)/D18</f>
        <v/>
      </c>
      <c r="J49" s="208">
        <f>IF(I49&gt;100%,"Ok","Não Ok")</f>
        <v/>
      </c>
      <c r="K49" s="117" t="inlineStr">
        <is>
          <t>Modificar Gatilhos</t>
        </is>
      </c>
    </row>
    <row r="50" ht="148.15" customHeight="1">
      <c r="A50" s="1" t="n"/>
      <c r="B50" s="209" t="inlineStr">
        <is>
          <t>Razão de Garantia Terra Luz (Com unidades permutadas)</t>
        </is>
      </c>
      <c r="C50" s="289" t="inlineStr">
        <is>
          <t>Razão (Terraluz) = (a) / (b)
Onde:
(a) = a somatória de: (i) VGV das Unidades não vendidas de titularidade da Terraluz, calculado pela multiplicação do valor 
médio por metro quadrado das vendas efetuadas nos últimos 3 meses anteriores à Data de Verificação em que ocorreram 
vendas, pela área de cada Unidade em estoque e pelo percentual à que a Terraluz faz jus de tais Unidades; e (ii) Valor 
Presente dos Direitos Creditórios Terraluz, descontados à taxa dos Juros Remuneratórios Terraluz; e
(b) = Valor Nominal Atualizado dos CRI 89ª Série.</t>
        </is>
      </c>
      <c r="I50" s="204">
        <f>(J31+J28+J29+J20)/D18</f>
        <v/>
      </c>
      <c r="J50" s="205">
        <f>IF(I50&gt;100%,"Ok","Não Ok")</f>
        <v/>
      </c>
    </row>
    <row r="51" ht="106.15" customHeight="1">
      <c r="A51" s="1" t="n"/>
      <c r="B51" s="206" t="inlineStr">
        <is>
          <t>índice de Cobertura</t>
        </is>
      </c>
      <c r="C51" s="293" t="inlineStr">
        <is>
          <t>Significa a razão entre: (a) o valor total recebido em um determinado mês advindos dos 
Direitos Creditórios (Ibirapitanga), excetuados os pagamentos feitos a título de antecipação de parcelas vincendas 
em meses subsequentes ao de pagamento; e (b) o valor total da parcela imediatamente subsequente de 
Remuneração e Amortização Programada dos CRI 88ª Série, que deverá ser sempre superior a 120% (cento e 
vinte por cento).</t>
        </is>
      </c>
      <c r="I51" s="273">
        <f>K51/(F39+F37)</f>
        <v/>
      </c>
      <c r="J51" s="210">
        <f>IF(I51&gt;120%,"Ok","Não Ok")</f>
        <v/>
      </c>
      <c r="K51" s="332">
        <f>SUMIFS(Recebimentos!R:R,Recebimentos!S:S,"IBIRAPITANGA FASE 3",Recebimentos!Y:Y,"Recebimento Regular")+SUMIFS(Recebimentos!R:R,Recebimentos!S:S,"IBIRAPITANGA FASE 3",Recebimentos!Y:Y,"Recebimento em Atraso")</f>
        <v/>
      </c>
    </row>
    <row r="52" ht="15.75" customHeight="1">
      <c r="A52" s="1" t="n"/>
      <c r="B52" s="45" t="n"/>
      <c r="C52" s="45" t="n"/>
      <c r="D52" s="45" t="n"/>
      <c r="E52" s="45" t="n"/>
      <c r="F52" s="45" t="n"/>
      <c r="G52" s="5" t="n"/>
      <c r="H52" s="6" t="n"/>
      <c r="I52" s="6" t="n"/>
      <c r="J52" s="6" t="n"/>
    </row>
    <row r="53" ht="19.5" customHeight="1">
      <c r="A53" s="1" t="n"/>
      <c r="B53" s="46" t="inlineStr">
        <is>
          <t>Definições/Observações</t>
        </is>
      </c>
      <c r="C53" s="46" t="n"/>
      <c r="D53" s="46" t="n"/>
      <c r="E53" s="46" t="n"/>
      <c r="F53" s="46" t="n"/>
      <c r="G53" s="5" t="n"/>
      <c r="H53" s="6" t="n"/>
      <c r="I53" s="6" t="n"/>
      <c r="J53" s="6" t="n"/>
    </row>
    <row r="54" ht="15.75" customHeight="1">
      <c r="A54" s="1" t="n"/>
      <c r="B54" s="47" t="inlineStr">
        <is>
          <t>1- Saldo Devedor Adimplente: Saldo devedor com inadimplência até 90 dias;</t>
        </is>
      </c>
      <c r="C54" s="46" t="n"/>
      <c r="D54" s="46" t="n"/>
      <c r="E54" s="46" t="n"/>
      <c r="F54" s="46" t="n"/>
      <c r="G54" s="5" t="n"/>
      <c r="H54" s="6" t="n"/>
      <c r="I54" s="6" t="n"/>
      <c r="J54" s="6" t="n"/>
    </row>
    <row r="55" ht="15.75" customHeight="1">
      <c r="A55" s="48" t="n"/>
      <c r="B55" s="47" t="inlineStr">
        <is>
          <t>2- Saldo Devedor Total da Carteira: Saldo Adimplente, mais saldo devedor da carteira com atraso superior a 90 dias.</t>
        </is>
      </c>
      <c r="C55" s="46" t="n"/>
      <c r="D55" s="46" t="n"/>
      <c r="E55" s="46" t="n"/>
      <c r="F55" s="46" t="n"/>
      <c r="G55" s="5" t="n"/>
      <c r="H55" s="6" t="n"/>
      <c r="I55" s="6" t="n"/>
      <c r="J55" s="6" t="n"/>
    </row>
    <row r="56" ht="15" customHeight="1">
      <c r="B56" s="47" t="n"/>
    </row>
  </sheetData>
  <mergeCells count="11">
    <mergeCell ref="E34:F34"/>
    <mergeCell ref="C51:H51"/>
    <mergeCell ref="I34:J34"/>
    <mergeCell ref="G34:H34"/>
    <mergeCell ref="C34:D34"/>
    <mergeCell ref="C47:H47"/>
    <mergeCell ref="C50:H50"/>
    <mergeCell ref="C49:H49"/>
    <mergeCell ref="C33:F33"/>
    <mergeCell ref="C48:H48"/>
    <mergeCell ref="G33:J33"/>
  </mergeCells>
  <printOptions horizontalCentered="1" verticalCentered="1"/>
  <pageMargins left="0.25" right="0.25" top="0.75" bottom="0.75" header="0" footer="0"/>
  <pageSetup orientation="landscape" paperSize="9" scale="38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zoomScale="70" zoomScaleNormal="100" zoomScaleSheetLayoutView="70" workbookViewId="0">
      <selection activeCell="C10" sqref="C10"/>
    </sheetView>
  </sheetViews>
  <sheetFormatPr baseColWidth="8" defaultColWidth="14.42578125" defaultRowHeight="15" customHeight="1"/>
  <cols>
    <col width="4.7109375" customWidth="1" min="1" max="1"/>
    <col width="45.28515625" customWidth="1" min="2" max="2"/>
    <col width="17" bestFit="1" customWidth="1" min="3" max="3"/>
    <col width="35.140625" customWidth="1" min="4" max="4"/>
    <col width="16.5703125" customWidth="1" min="5" max="5"/>
    <col width="25.42578125" customWidth="1" min="6" max="6"/>
    <col width="12.140625" customWidth="1" min="7" max="7"/>
    <col width="8.7109375" customWidth="1" min="8" max="11"/>
    <col width="15" customWidth="1" min="12" max="13"/>
    <col width="8.7109375" customWidth="1" min="14" max="15"/>
    <col width="1.7109375" customWidth="1" min="16" max="16"/>
    <col width="27.140625" bestFit="1" customWidth="1" min="17" max="17"/>
    <col width="27.42578125" customWidth="1" min="18" max="18"/>
  </cols>
  <sheetData>
    <row r="1" ht="40.5" customHeight="1">
      <c r="A1" s="1" t="n"/>
      <c r="B1" s="2" t="inlineStr">
        <is>
          <t>Relatório Analítico</t>
        </is>
      </c>
      <c r="C1" s="2" t="n"/>
      <c r="D1" s="49" t="n"/>
      <c r="E1" s="50" t="n"/>
      <c r="F1" s="51" t="n"/>
      <c r="G1" s="6" t="n"/>
      <c r="H1" s="6" t="n"/>
      <c r="I1" s="6" t="n"/>
      <c r="J1" s="6" t="n"/>
      <c r="K1" s="6" t="n"/>
      <c r="L1" s="51" t="n"/>
      <c r="M1" s="6" t="n"/>
      <c r="N1" s="6" t="n"/>
      <c r="O1" s="6" t="n"/>
      <c r="P1" s="52" t="n"/>
      <c r="Q1" s="54" t="n"/>
      <c r="R1" s="54" t="n"/>
      <c r="S1" s="54" t="n"/>
      <c r="T1" s="54" t="n"/>
      <c r="U1" s="54" t="n"/>
      <c r="V1" s="54" t="n"/>
    </row>
    <row r="2" ht="3" customHeight="1">
      <c r="A2" s="1" t="n"/>
      <c r="B2" s="55" t="n"/>
      <c r="C2" s="56" t="n"/>
      <c r="D2" s="57" t="n"/>
      <c r="E2" s="58" t="n"/>
      <c r="F2" s="58" t="n"/>
      <c r="G2" s="58" t="n"/>
      <c r="H2" s="58" t="n"/>
      <c r="I2" s="58" t="n"/>
      <c r="J2" s="58" t="n"/>
      <c r="K2" s="58" t="n"/>
      <c r="L2" s="58" t="n"/>
      <c r="M2" s="58" t="n"/>
      <c r="N2" s="58" t="n"/>
      <c r="O2" s="6" t="n"/>
      <c r="P2" s="52" t="n"/>
      <c r="Q2" s="54" t="n"/>
      <c r="R2" s="54" t="n"/>
      <c r="S2" s="54" t="n"/>
      <c r="T2" s="54" t="n"/>
      <c r="U2" s="54" t="n"/>
      <c r="V2" s="54" t="n"/>
    </row>
    <row r="3" ht="15.75" customHeight="1">
      <c r="A3" s="1" t="n"/>
      <c r="B3" s="10" t="inlineStr">
        <is>
          <t>Data de Análise:</t>
        </is>
      </c>
      <c r="C3" s="143">
        <f>'Relatório Consolidado'!J3</f>
        <v/>
      </c>
      <c r="D3" s="12" t="n"/>
      <c r="E3" s="43" t="n"/>
      <c r="F3" s="43" t="n"/>
      <c r="G3" s="43" t="n"/>
      <c r="H3" s="43" t="n"/>
      <c r="I3" s="43" t="n"/>
      <c r="J3" s="43" t="n"/>
      <c r="K3" s="43" t="n"/>
      <c r="L3" s="6" t="n"/>
      <c r="M3" s="6" t="n"/>
      <c r="N3" s="6" t="n"/>
      <c r="O3" s="6" t="n"/>
      <c r="P3" s="52" t="n"/>
      <c r="Q3" s="54" t="n"/>
      <c r="R3" s="54" t="n"/>
      <c r="S3" s="54" t="n"/>
      <c r="T3" s="54" t="n"/>
      <c r="U3" s="54" t="n"/>
      <c r="V3" s="54" t="n"/>
    </row>
    <row r="4" ht="15.75" customHeight="1">
      <c r="A4" s="1" t="n"/>
      <c r="B4" s="10" t="inlineStr">
        <is>
          <t>Data do Relatório Mensal:</t>
        </is>
      </c>
      <c r="C4" s="143">
        <f>Recebíveis!L3</f>
        <v/>
      </c>
      <c r="D4" s="12" t="n"/>
      <c r="E4" s="333" t="n">
        <v>44105</v>
      </c>
      <c r="F4" s="43" t="n"/>
      <c r="G4" s="43" t="n"/>
      <c r="H4" s="43" t="n"/>
      <c r="I4" s="43" t="n"/>
      <c r="J4" s="43" t="n"/>
      <c r="K4" s="43" t="n"/>
      <c r="L4" s="6" t="n"/>
      <c r="M4" s="6" t="n"/>
      <c r="N4" s="6" t="n"/>
      <c r="O4" s="6" t="n"/>
      <c r="P4" s="52" t="n"/>
      <c r="Q4" s="54" t="n"/>
      <c r="R4" s="54" t="n"/>
      <c r="S4" s="54" t="n"/>
      <c r="T4" s="54" t="n"/>
      <c r="U4" s="54" t="n"/>
      <c r="V4" s="54" t="n"/>
    </row>
    <row r="5" ht="15.75" customHeight="1">
      <c r="A5" s="1" t="n"/>
      <c r="B5" s="41" t="n"/>
      <c r="C5" s="144">
        <f>DATE(YEAR(C4),MONTH(C4),1)</f>
        <v/>
      </c>
      <c r="D5" s="60" t="n"/>
      <c r="E5" s="6" t="n"/>
      <c r="F5" s="51" t="n"/>
      <c r="G5" s="6" t="n"/>
      <c r="H5" s="6" t="n"/>
      <c r="I5" s="6" t="n"/>
      <c r="J5" s="6" t="n"/>
      <c r="K5" s="6" t="n"/>
      <c r="L5" s="43" t="n"/>
      <c r="M5" s="6" t="n"/>
      <c r="N5" s="6" t="n"/>
      <c r="O5" s="6" t="n"/>
      <c r="P5" s="52" t="n"/>
      <c r="Q5" s="54" t="n"/>
      <c r="R5" s="54" t="n"/>
      <c r="S5" s="54" t="n"/>
      <c r="T5" s="54" t="n"/>
      <c r="U5" s="54" t="n"/>
      <c r="V5" s="54" t="n"/>
    </row>
    <row r="6" ht="22.5" customHeight="1">
      <c r="A6" s="62" t="n"/>
      <c r="B6" s="63" t="inlineStr">
        <is>
          <t>1. Recebimentos mensais da Carteira</t>
        </is>
      </c>
      <c r="C6" s="64" t="n"/>
      <c r="D6" s="65" t="n"/>
      <c r="E6" s="14" t="n"/>
      <c r="F6" s="14" t="n"/>
      <c r="G6" s="14" t="n"/>
      <c r="H6" s="14" t="n"/>
      <c r="I6" s="14" t="n"/>
      <c r="J6" s="14" t="n"/>
      <c r="K6" s="14" t="n"/>
      <c r="L6" s="64" t="n"/>
      <c r="M6" s="14" t="n"/>
      <c r="N6" s="14" t="n"/>
      <c r="O6" s="14" t="n"/>
      <c r="P6" s="66" t="n"/>
      <c r="Q6" s="53" t="inlineStr">
        <is>
          <t>Antecipação</t>
        </is>
      </c>
      <c r="R6" s="334">
        <f>D22</f>
        <v/>
      </c>
      <c r="S6" s="54" t="n"/>
      <c r="T6" s="54" t="n"/>
      <c r="U6" s="54" t="n"/>
      <c r="V6" s="54" t="n"/>
    </row>
    <row r="7" ht="15.75" customHeight="1">
      <c r="A7" s="1" t="n"/>
      <c r="B7" s="41" t="n"/>
      <c r="C7" s="42" t="n"/>
      <c r="D7" s="43" t="n"/>
      <c r="E7" s="6" t="n"/>
      <c r="F7" s="51" t="n"/>
      <c r="G7" s="6" t="n"/>
      <c r="H7" s="6" t="n"/>
      <c r="I7" s="6" t="n"/>
      <c r="J7" s="6" t="n"/>
      <c r="K7" s="6" t="n"/>
      <c r="L7" s="43" t="n"/>
      <c r="M7" s="6" t="n"/>
      <c r="N7" s="6" t="n"/>
      <c r="O7" s="6" t="n"/>
      <c r="P7" s="52" t="n"/>
      <c r="Q7" s="67" t="inlineStr">
        <is>
          <t>Recebimentos em Atraso</t>
        </is>
      </c>
      <c r="R7" s="335">
        <f>D34</f>
        <v/>
      </c>
      <c r="S7" s="54" t="n"/>
      <c r="T7" s="54" t="n"/>
      <c r="U7" s="54" t="n"/>
      <c r="V7" s="54" t="n"/>
    </row>
    <row r="8" ht="18" customHeight="1" thickBot="1">
      <c r="A8" s="1" t="n"/>
      <c r="B8" s="17" t="inlineStr">
        <is>
          <t>Recebimento Regular (em dia)1</t>
        </is>
      </c>
      <c r="C8" s="17" t="n"/>
      <c r="D8" s="69" t="n"/>
      <c r="E8" s="17" t="n"/>
      <c r="F8" s="6" t="n"/>
      <c r="G8" s="6" t="n"/>
      <c r="H8" s="6" t="n"/>
      <c r="I8" s="6" t="n"/>
      <c r="J8" s="6" t="n"/>
      <c r="K8" s="6" t="n"/>
      <c r="L8" s="51" t="n"/>
      <c r="M8" s="6" t="n"/>
      <c r="N8" s="6" t="n"/>
      <c r="O8" s="6" t="n"/>
      <c r="P8" s="52" t="n"/>
      <c r="Q8" s="53" t="inlineStr">
        <is>
          <t>Recebimentos em dia</t>
        </is>
      </c>
      <c r="R8" s="334">
        <f>D10</f>
        <v/>
      </c>
      <c r="S8" s="54" t="n"/>
      <c r="T8" s="54" t="n"/>
      <c r="U8" s="54" t="n"/>
      <c r="V8" s="54" t="n"/>
    </row>
    <row r="9" ht="15.75" customHeight="1">
      <c r="A9" s="1" t="n"/>
      <c r="B9" s="70" t="n"/>
      <c r="C9" s="36" t="inlineStr">
        <is>
          <t>Nº de Boletos</t>
        </is>
      </c>
      <c r="D9" s="336" t="inlineStr">
        <is>
          <t>Soma das Parcelas</t>
        </is>
      </c>
      <c r="E9" s="36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51" t="n"/>
      <c r="M9" s="6" t="n"/>
      <c r="N9" s="6" t="n"/>
      <c r="O9" s="6" t="n"/>
      <c r="P9" s="52" t="n"/>
      <c r="Q9" s="53" t="n"/>
      <c r="R9" s="334">
        <f>+SUM(R6:R8)</f>
        <v/>
      </c>
      <c r="S9" s="54" t="n"/>
      <c r="T9" s="54" t="n"/>
      <c r="U9" s="54" t="n"/>
      <c r="V9" s="54" t="n"/>
    </row>
    <row r="10" ht="15.75" customHeight="1">
      <c r="A10" s="1" t="n"/>
      <c r="B10" s="37" t="inlineStr">
        <is>
          <t xml:space="preserve">Até 5 </t>
        </is>
      </c>
      <c r="C10" s="80">
        <f>COUNTIFS(Recebimentos!Y:Y,"Recebimento Regular",Recebimentos!U:U,'Relatório Analítico'!C5)</f>
        <v/>
      </c>
      <c r="D10" s="337">
        <f>SUMIFS(Recebimentos!R:R,Recebimentos!U:U,'Relatório Analítico'!C5,Recebimentos!Y:Y,"Recebimento Regular")</f>
        <v/>
      </c>
      <c r="E10" s="72" t="n">
        <v>1</v>
      </c>
      <c r="F10" s="6" t="n"/>
      <c r="G10" s="6" t="n"/>
      <c r="H10" s="6" t="n"/>
      <c r="I10" s="6" t="n"/>
      <c r="J10" s="6" t="n"/>
      <c r="K10" s="6" t="n"/>
      <c r="L10" s="51" t="n"/>
      <c r="M10" s="6" t="n"/>
      <c r="N10" s="6" t="n"/>
      <c r="O10" s="6" t="n"/>
      <c r="P10" s="52" t="n"/>
      <c r="Q10" s="54" t="n"/>
      <c r="R10" s="54" t="n"/>
      <c r="S10" s="54" t="n"/>
      <c r="T10" s="54" t="n"/>
      <c r="U10" s="54" t="n"/>
      <c r="V10" s="54" t="n"/>
    </row>
    <row r="11" ht="18" customHeight="1">
      <c r="A11" s="1" t="n"/>
      <c r="B11" s="49" t="n"/>
      <c r="C11" s="49" t="n"/>
      <c r="D11" s="338" t="n"/>
      <c r="E11" s="6" t="n"/>
      <c r="F11" s="6" t="n"/>
      <c r="G11" s="6" t="n"/>
      <c r="H11" s="6" t="n"/>
      <c r="I11" s="6" t="n"/>
      <c r="J11" s="6" t="n"/>
      <c r="K11" s="6" t="n"/>
      <c r="L11" s="51" t="n"/>
      <c r="M11" s="6" t="n"/>
      <c r="N11" s="21" t="n"/>
      <c r="O11" s="6" t="n"/>
      <c r="P11" s="52" t="n"/>
      <c r="Q11" s="54" t="n"/>
      <c r="R11" s="54" t="n"/>
      <c r="S11" s="54" t="n"/>
      <c r="T11" s="54" t="n"/>
      <c r="U11" s="54" t="n"/>
      <c r="V11" s="54" t="n"/>
    </row>
    <row r="12" ht="15.75" customHeight="1" thickBot="1">
      <c r="A12" s="1" t="n"/>
      <c r="B12" s="17" t="inlineStr">
        <is>
          <t>Antecipação (em dias)²</t>
        </is>
      </c>
      <c r="C12" s="17" t="n"/>
      <c r="D12" s="339" t="n"/>
      <c r="E12" s="17" t="n"/>
      <c r="F12" s="6" t="n"/>
      <c r="G12" s="6" t="n"/>
      <c r="H12" s="6" t="n"/>
      <c r="I12" s="6" t="n"/>
      <c r="J12" s="6" t="n"/>
      <c r="K12" s="6" t="n"/>
      <c r="L12" s="51" t="n"/>
      <c r="M12" s="6" t="n"/>
      <c r="N12" s="6" t="n"/>
      <c r="O12" s="6" t="n"/>
      <c r="P12" s="52" t="n"/>
      <c r="Q12" s="54" t="n"/>
      <c r="R12" s="54" t="n"/>
      <c r="S12" s="54" t="n"/>
      <c r="T12" s="54" t="n"/>
      <c r="U12" s="54" t="n"/>
      <c r="V12" s="54" t="n"/>
    </row>
    <row r="13" ht="15.75" customHeight="1">
      <c r="A13" s="1" t="n"/>
      <c r="B13" s="70" t="n"/>
      <c r="C13" s="36" t="inlineStr">
        <is>
          <t>Nº de Boletos</t>
        </is>
      </c>
      <c r="D13" s="336" t="inlineStr">
        <is>
          <t>Soma das Parcelas</t>
        </is>
      </c>
      <c r="E13" s="36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51" t="n"/>
      <c r="M13" s="6" t="n"/>
      <c r="N13" s="6" t="n"/>
      <c r="O13" s="6" t="n"/>
      <c r="P13" s="52" t="n"/>
      <c r="Q13" s="54" t="n"/>
      <c r="R13" s="54" t="n"/>
      <c r="S13" s="54" t="n"/>
      <c r="T13" s="54" t="n"/>
      <c r="U13" s="54" t="n"/>
      <c r="V13" s="54" t="n"/>
    </row>
    <row r="14">
      <c r="A14" s="1">
        <f>B$12&amp;$B14&amp;$D$5</f>
        <v/>
      </c>
      <c r="B14" s="37" t="inlineStr">
        <is>
          <t>Até 15</t>
        </is>
      </c>
      <c r="C14" s="29">
        <f>COUNTIFS(Recebimentos!Y:Y,"Antecipação",Recebimentos!Z:Z,'Relatório Analítico'!B14)</f>
        <v/>
      </c>
      <c r="D14" s="340">
        <f>SUMIFS(Recebimentos!R:R,Recebimentos!Y:Y,"Antecipação",Recebimentos!Z:Z,'Relatório Analítico'!B14)</f>
        <v/>
      </c>
      <c r="E14" s="72">
        <f>D14/$D$22</f>
        <v/>
      </c>
      <c r="F14" s="6" t="n"/>
      <c r="G14" s="6" t="n"/>
      <c r="H14" s="6" t="n"/>
      <c r="I14" s="6" t="n"/>
      <c r="J14" s="6" t="n"/>
      <c r="K14" s="6" t="n"/>
      <c r="L14" s="51" t="n"/>
      <c r="M14" s="6" t="n"/>
      <c r="N14" s="6" t="n"/>
      <c r="O14" s="6" t="n"/>
      <c r="P14" s="52" t="n"/>
      <c r="Q14" s="54" t="n"/>
      <c r="R14" s="54" t="n"/>
      <c r="S14" s="54" t="n"/>
      <c r="T14" s="54" t="n"/>
      <c r="U14" s="54" t="n"/>
      <c r="V14" s="54" t="n"/>
    </row>
    <row r="15">
      <c r="A15" s="1">
        <f>B$12&amp;$B15&amp;$D$5</f>
        <v/>
      </c>
      <c r="B15" s="35" t="inlineStr">
        <is>
          <t>Entre 15 e 30</t>
        </is>
      </c>
      <c r="C15" s="76">
        <f>COUNTIFS(Recebimentos!Y:Y,"Antecipação",Recebimentos!Z:Z,'Relatório Analítico'!B15)</f>
        <v/>
      </c>
      <c r="D15" s="341">
        <f>SUMIFS(Recebimentos!R:R,Recebimentos!Y:Y,"Antecipação",Recebimentos!Z:Z,'Relatório Analítico'!B15)</f>
        <v/>
      </c>
      <c r="E15" s="78">
        <f>D15/$D$22</f>
        <v/>
      </c>
      <c r="F15" s="6" t="n"/>
      <c r="G15" s="6" t="n"/>
      <c r="H15" s="6" t="n"/>
      <c r="I15" s="6" t="n"/>
      <c r="J15" s="6" t="n"/>
      <c r="K15" s="6" t="n"/>
      <c r="L15" s="51" t="n"/>
      <c r="M15" s="6" t="n"/>
      <c r="N15" s="6" t="n"/>
      <c r="O15" s="6" t="n"/>
      <c r="P15" s="52" t="n"/>
      <c r="Q15" s="54" t="n"/>
      <c r="R15" s="54" t="n"/>
      <c r="S15" s="54" t="n"/>
      <c r="T15" s="54" t="n"/>
      <c r="U15" s="54" t="n"/>
      <c r="V15" s="54" t="n"/>
    </row>
    <row r="16">
      <c r="A16" s="1">
        <f>B$12&amp;$B16&amp;$D$5</f>
        <v/>
      </c>
      <c r="B16" s="37" t="inlineStr">
        <is>
          <t>Entre 30 e 60</t>
        </is>
      </c>
      <c r="C16" s="29">
        <f>COUNTIFS(Recebimentos!Y:Y,"Antecipação",Recebimentos!Z:Z,'Relatório Analítico'!B16)</f>
        <v/>
      </c>
      <c r="D16" s="340">
        <f>SUMIFS(Recebimentos!R:R,Recebimentos!Y:Y,"Antecipação",Recebimentos!Z:Z,'Relatório Analítico'!B16)</f>
        <v/>
      </c>
      <c r="E16" s="72">
        <f>D16/$D$22</f>
        <v/>
      </c>
      <c r="F16" s="6" t="n"/>
      <c r="G16" s="6" t="n"/>
      <c r="H16" s="6" t="n"/>
      <c r="I16" s="6" t="n"/>
      <c r="J16" s="6" t="n"/>
      <c r="K16" s="6" t="n"/>
      <c r="L16" s="51" t="n"/>
      <c r="M16" s="6" t="n"/>
      <c r="N16" s="6" t="n"/>
      <c r="O16" s="6" t="n"/>
      <c r="P16" s="52" t="n"/>
      <c r="Q16" s="54" t="n"/>
      <c r="R16" s="54" t="n"/>
      <c r="S16" s="54" t="n"/>
      <c r="T16" s="54" t="n"/>
      <c r="U16" s="54" t="n"/>
      <c r="V16" s="54" t="n"/>
    </row>
    <row r="17">
      <c r="A17" s="1">
        <f>B$12&amp;$B17&amp;$D$5</f>
        <v/>
      </c>
      <c r="B17" s="35" t="inlineStr">
        <is>
          <t>Entre 60 e 90</t>
        </is>
      </c>
      <c r="C17" s="76">
        <f>COUNTIFS(Recebimentos!Y:Y,"Antecipação",Recebimentos!Z:Z,'Relatório Analítico'!B17)</f>
        <v/>
      </c>
      <c r="D17" s="341">
        <f>SUMIFS(Recebimentos!R:R,Recebimentos!Y:Y,"Antecipação",Recebimentos!Z:Z,'Relatório Analítico'!B17)</f>
        <v/>
      </c>
      <c r="E17" s="78">
        <f>D17/$D$22</f>
        <v/>
      </c>
      <c r="F17" s="6" t="n"/>
      <c r="G17" s="6" t="n"/>
      <c r="H17" s="6" t="n"/>
      <c r="I17" s="6" t="n"/>
      <c r="J17" s="6" t="n"/>
      <c r="K17" s="6" t="n"/>
      <c r="L17" s="51" t="n"/>
      <c r="M17" s="6" t="n"/>
      <c r="N17" s="6" t="n"/>
      <c r="O17" s="6" t="n"/>
      <c r="P17" s="52" t="n"/>
      <c r="Q17" s="54" t="n"/>
      <c r="R17" s="54" t="n"/>
      <c r="S17" s="54" t="n"/>
      <c r="T17" s="54" t="n"/>
      <c r="U17" s="54" t="n"/>
      <c r="V17" s="54" t="n"/>
    </row>
    <row r="18">
      <c r="A18" s="1">
        <f>B$12&amp;$B18&amp;$D$5</f>
        <v/>
      </c>
      <c r="B18" s="37" t="inlineStr">
        <is>
          <t>Entre 90 e 120</t>
        </is>
      </c>
      <c r="C18" s="29">
        <f>COUNTIFS(Recebimentos!Y:Y,"Antecipação",Recebimentos!Z:Z,'Relatório Analítico'!B18)</f>
        <v/>
      </c>
      <c r="D18" s="340">
        <f>SUMIFS(Recebimentos!R:R,Recebimentos!Y:Y,"Antecipação",Recebimentos!Z:Z,'Relatório Analítico'!B18)</f>
        <v/>
      </c>
      <c r="E18" s="72">
        <f>D18/$D$22</f>
        <v/>
      </c>
      <c r="F18" s="6" t="n"/>
      <c r="G18" s="6" t="n"/>
      <c r="H18" s="6" t="n"/>
      <c r="I18" s="6" t="n"/>
      <c r="J18" s="6" t="n"/>
      <c r="K18" s="6" t="n"/>
      <c r="L18" s="51" t="n"/>
      <c r="M18" s="6" t="n"/>
      <c r="N18" s="6" t="n"/>
      <c r="O18" s="6" t="n"/>
      <c r="P18" s="52" t="n"/>
      <c r="Q18" s="54" t="n"/>
      <c r="R18" s="54" t="n"/>
      <c r="S18" s="54" t="n"/>
      <c r="T18" s="54" t="n"/>
      <c r="U18" s="54" t="n"/>
      <c r="V18" s="54" t="n"/>
    </row>
    <row r="19">
      <c r="A19" s="1">
        <f>B$12&amp;$B19&amp;$D$5</f>
        <v/>
      </c>
      <c r="B19" s="35" t="inlineStr">
        <is>
          <t>Entre 120 e 150</t>
        </is>
      </c>
      <c r="C19" s="76">
        <f>COUNTIFS(Recebimentos!Y:Y,"Antecipação",Recebimentos!Z:Z,'Relatório Analítico'!B19)</f>
        <v/>
      </c>
      <c r="D19" s="341">
        <f>SUMIFS(Recebimentos!R:R,Recebimentos!Y:Y,"Antecipação",Recebimentos!Z:Z,'Relatório Analítico'!B19)</f>
        <v/>
      </c>
      <c r="E19" s="78">
        <f>D19/$D$22</f>
        <v/>
      </c>
      <c r="F19" s="6" t="n"/>
      <c r="G19" s="6" t="n"/>
      <c r="H19" s="6" t="n"/>
      <c r="I19" s="6" t="n"/>
      <c r="J19" s="6" t="n"/>
      <c r="K19" s="6" t="n"/>
      <c r="L19" s="51" t="n"/>
      <c r="M19" s="6" t="n"/>
      <c r="N19" s="6" t="n"/>
      <c r="O19" s="6" t="n"/>
      <c r="P19" s="52" t="n"/>
      <c r="Q19" s="54" t="n"/>
      <c r="R19" s="54" t="n"/>
      <c r="S19" s="54" t="n"/>
      <c r="T19" s="54" t="n"/>
      <c r="U19" s="54" t="n"/>
      <c r="V19" s="54" t="n"/>
    </row>
    <row r="20">
      <c r="A20" s="1">
        <f>B$12&amp;$B20&amp;$D$5</f>
        <v/>
      </c>
      <c r="B20" s="37" t="inlineStr">
        <is>
          <t>Entre 150 e 180</t>
        </is>
      </c>
      <c r="C20" s="29">
        <f>COUNTIFS(Recebimentos!Y:Y,"Antecipação",Recebimentos!Z:Z,'Relatório Analítico'!B20)</f>
        <v/>
      </c>
      <c r="D20" s="340">
        <f>SUMIFS(Recebimentos!R:R,Recebimentos!Y:Y,"Antecipação",Recebimentos!Z:Z,'Relatório Analítico'!B20)</f>
        <v/>
      </c>
      <c r="E20" s="72">
        <f>D20/$D$22</f>
        <v/>
      </c>
      <c r="F20" s="6" t="n"/>
      <c r="G20" s="6" t="n"/>
      <c r="H20" s="6" t="n"/>
      <c r="I20" s="6" t="n"/>
      <c r="J20" s="342" t="n"/>
      <c r="K20" s="6" t="n"/>
      <c r="L20" s="51" t="n"/>
      <c r="M20" s="6" t="n"/>
      <c r="N20" s="6" t="n"/>
      <c r="O20" s="6" t="n"/>
      <c r="P20" s="52" t="n"/>
      <c r="Q20" s="54" t="n"/>
      <c r="R20" s="54" t="n"/>
      <c r="S20" s="54" t="n"/>
      <c r="T20" s="54" t="n"/>
      <c r="U20" s="54" t="n"/>
      <c r="V20" s="54" t="n"/>
    </row>
    <row r="21" ht="15.75" customHeight="1">
      <c r="A21" s="1">
        <f>B$12&amp;$B21&amp;$D$5</f>
        <v/>
      </c>
      <c r="B21" s="35" t="inlineStr">
        <is>
          <t>Superior a 180</t>
        </is>
      </c>
      <c r="C21" s="76">
        <f>COUNTIFS(Recebimentos!Y:Y,"Antecipação",Recebimentos!Z:Z,'Relatório Analítico'!B21)</f>
        <v/>
      </c>
      <c r="D21" s="341">
        <f>SUMIFS(Recebimentos!R:R,Recebimentos!Y:Y,"Antecipação",Recebimentos!Z:Z,'Relatório Analítico'!B21)</f>
        <v/>
      </c>
      <c r="E21" s="78">
        <f>D21/$D$22</f>
        <v/>
      </c>
      <c r="F21" s="6" t="n"/>
      <c r="G21" s="6" t="n"/>
      <c r="H21" s="6" t="n"/>
      <c r="I21" s="6" t="n"/>
      <c r="J21" s="342" t="n"/>
      <c r="K21" s="6" t="n"/>
      <c r="L21" s="51" t="n"/>
      <c r="M21" s="6" t="n"/>
      <c r="N21" s="6" t="n"/>
      <c r="O21" s="6" t="n"/>
      <c r="P21" s="52" t="n"/>
      <c r="Q21" s="54" t="n"/>
      <c r="R21" s="54" t="n"/>
      <c r="S21" s="54" t="n"/>
      <c r="T21" s="54" t="n"/>
      <c r="U21" s="54" t="n"/>
      <c r="V21" s="54" t="n"/>
    </row>
    <row r="22" ht="18" customHeight="1">
      <c r="A22" s="1">
        <f>B$12&amp;$B22&amp;$D$5</f>
        <v/>
      </c>
      <c r="B22" s="38" t="inlineStr">
        <is>
          <t>Total em antecipação</t>
        </is>
      </c>
      <c r="C22" s="80">
        <f>SUM(C14:C21)</f>
        <v/>
      </c>
      <c r="D22" s="343">
        <f>SUM(D14:D21)</f>
        <v/>
      </c>
      <c r="E22" s="82">
        <f>D22/$D$22</f>
        <v/>
      </c>
      <c r="F22" s="6" t="n"/>
      <c r="G22" s="6" t="n"/>
      <c r="H22" s="6" t="n"/>
      <c r="I22" s="6" t="n"/>
      <c r="J22" s="342" t="n"/>
      <c r="K22" s="6" t="n"/>
      <c r="L22" s="51" t="n"/>
      <c r="M22" s="6" t="n"/>
      <c r="N22" s="6" t="n"/>
      <c r="O22" s="6" t="n"/>
      <c r="P22" s="52" t="n"/>
      <c r="Q22" s="54" t="n"/>
      <c r="R22" s="54" t="n"/>
      <c r="S22" s="54" t="n"/>
      <c r="T22" s="54" t="n"/>
      <c r="U22" s="54" t="n"/>
      <c r="V22" s="54" t="n"/>
    </row>
    <row r="23" ht="18" customHeight="1">
      <c r="A23" s="1" t="n"/>
      <c r="B23" s="83" t="n"/>
      <c r="C23" s="84" t="n"/>
      <c r="D23" s="344" t="n"/>
      <c r="E23" s="85" t="n"/>
      <c r="F23" s="6" t="n"/>
      <c r="G23" s="6" t="n"/>
      <c r="H23" s="6" t="n"/>
      <c r="I23" s="6" t="n"/>
      <c r="J23" s="6" t="n"/>
      <c r="K23" s="6" t="n"/>
      <c r="L23" s="51" t="n"/>
      <c r="M23" s="6" t="n"/>
      <c r="N23" s="6" t="n"/>
      <c r="O23" s="6" t="n"/>
      <c r="P23" s="52" t="n"/>
      <c r="Q23" s="54" t="n"/>
      <c r="R23" s="54" t="n"/>
      <c r="S23" s="54" t="n"/>
      <c r="T23" s="54" t="n"/>
      <c r="U23" s="54" t="n"/>
      <c r="V23" s="54" t="n"/>
    </row>
    <row r="24" ht="15.75" customHeight="1" thickBot="1">
      <c r="A24" s="1" t="n"/>
      <c r="B24" s="17" t="inlineStr">
        <is>
          <t>Recebimento em Atraso (em dias)³</t>
        </is>
      </c>
      <c r="C24" s="17" t="n"/>
      <c r="D24" s="339" t="n"/>
      <c r="E24" s="17" t="n"/>
      <c r="F24" s="6" t="n"/>
      <c r="G24" s="6" t="n"/>
      <c r="H24" s="6" t="n"/>
      <c r="I24" s="6" t="n"/>
      <c r="J24" s="6" t="n"/>
      <c r="K24" s="6" t="n"/>
      <c r="L24" s="51" t="n"/>
      <c r="M24" s="6" t="n"/>
      <c r="N24" s="6" t="n"/>
      <c r="O24" s="6" t="n"/>
      <c r="P24" s="52" t="n"/>
      <c r="Q24" s="54" t="n"/>
      <c r="R24" s="54" t="n"/>
      <c r="S24" s="54" t="n"/>
      <c r="T24" s="54" t="n"/>
      <c r="U24" s="54" t="n"/>
      <c r="V24" s="54" t="n"/>
    </row>
    <row r="25" ht="15.75" customHeight="1">
      <c r="A25" s="1" t="n"/>
      <c r="B25" s="70" t="n"/>
      <c r="C25" s="36" t="inlineStr">
        <is>
          <t>Nº de Boletos</t>
        </is>
      </c>
      <c r="D25" s="336" t="inlineStr">
        <is>
          <t>Soma das Parcelas</t>
        </is>
      </c>
      <c r="E25" s="36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51" t="n"/>
      <c r="M25" s="6" t="n"/>
      <c r="N25" s="6" t="n"/>
      <c r="O25" s="6" t="n"/>
      <c r="P25" s="52" t="n"/>
      <c r="Q25" s="54" t="n"/>
      <c r="R25" s="54" t="n"/>
      <c r="S25" s="54" t="n"/>
      <c r="T25" s="54" t="n"/>
      <c r="U25" s="54" t="n"/>
      <c r="V25" s="54" t="n"/>
    </row>
    <row r="26" ht="15.75" customHeight="1">
      <c r="A26" s="1">
        <f>B$24&amp;$B26&amp;$D$5</f>
        <v/>
      </c>
      <c r="B26" s="37" t="inlineStr">
        <is>
          <t>Até 15</t>
        </is>
      </c>
      <c r="C26" s="29">
        <f>COUNTIFS(Recebimentos!Y:Y,"Recebimento em Atraso",Recebimentos!Z:Z,'Relatório Analítico'!B26)</f>
        <v/>
      </c>
      <c r="D26" s="340">
        <f>SUMIFS(Recebimentos!R:R,Recebimentos!Y:Y,"Recebimento em Atraso",Recebimentos!Z:Z,'Relatório Analítico'!B26)</f>
        <v/>
      </c>
      <c r="E26" s="72">
        <f>D26/$D$34</f>
        <v/>
      </c>
      <c r="F26" s="6" t="n"/>
      <c r="G26" s="6" t="n"/>
      <c r="H26" s="6" t="n"/>
      <c r="I26" s="6" t="n"/>
      <c r="J26" s="6" t="n"/>
      <c r="K26" s="6" t="n"/>
      <c r="L26" s="51" t="n"/>
      <c r="M26" s="6" t="n"/>
      <c r="N26" s="6" t="n"/>
      <c r="O26" s="6" t="n"/>
      <c r="P26" s="52" t="n"/>
      <c r="Q26" s="54" t="n"/>
      <c r="R26" s="54" t="n"/>
      <c r="S26" s="54" t="n"/>
      <c r="T26" s="54" t="n"/>
      <c r="U26" s="54" t="n"/>
      <c r="V26" s="54" t="n"/>
    </row>
    <row r="27" ht="15.75" customHeight="1">
      <c r="A27" s="1">
        <f>B$24&amp;$B27&amp;$D$5</f>
        <v/>
      </c>
      <c r="B27" s="35" t="inlineStr">
        <is>
          <t>Entre 15 e 30</t>
        </is>
      </c>
      <c r="C27" s="76">
        <f>COUNTIFS(Recebimentos!Y:Y,"Recebimento em Atraso",Recebimentos!Z:Z,'Relatório Analítico'!B27)</f>
        <v/>
      </c>
      <c r="D27" s="341">
        <f>SUMIFS(Recebimentos!R:R,Recebimentos!Y:Y,"Recebimento em Atraso",Recebimentos!Z:Z,'Relatório Analítico'!B27)</f>
        <v/>
      </c>
      <c r="E27" s="78">
        <f>D27/$D$34</f>
        <v/>
      </c>
      <c r="F27" s="6" t="n"/>
      <c r="G27" s="6" t="n"/>
      <c r="H27" s="6" t="n"/>
      <c r="I27" s="6" t="n"/>
      <c r="J27" s="6" t="n"/>
      <c r="K27" s="6" t="n"/>
      <c r="L27" s="51" t="n"/>
      <c r="M27" s="6" t="n"/>
      <c r="N27" s="6" t="n"/>
      <c r="O27" s="6" t="n"/>
      <c r="P27" s="52" t="n"/>
      <c r="Q27" s="54" t="n"/>
      <c r="R27" s="54" t="n"/>
      <c r="S27" s="54" t="n"/>
      <c r="T27" s="54" t="n"/>
      <c r="U27" s="54" t="n"/>
      <c r="V27" s="54" t="n"/>
    </row>
    <row r="28" ht="15.75" customHeight="1">
      <c r="A28" s="1">
        <f>B$24&amp;$B28&amp;$D$5</f>
        <v/>
      </c>
      <c r="B28" s="37" t="inlineStr">
        <is>
          <t>Entre 30 e 60</t>
        </is>
      </c>
      <c r="C28" s="29">
        <f>COUNTIFS(Recebimentos!Y:Y,"Recebimento em Atraso",Recebimentos!Z:Z,'Relatório Analítico'!B28)</f>
        <v/>
      </c>
      <c r="D28" s="340">
        <f>SUMIFS(Recebimentos!R:R,Recebimentos!Y:Y,"Recebimento em Atraso",Recebimentos!Z:Z,'Relatório Analítico'!B28)</f>
        <v/>
      </c>
      <c r="E28" s="72">
        <f>D28/$D$34</f>
        <v/>
      </c>
      <c r="F28" s="6" t="n"/>
      <c r="G28" s="6" t="n"/>
      <c r="H28" s="6" t="n"/>
      <c r="I28" s="6" t="n"/>
      <c r="J28" s="6" t="n"/>
      <c r="K28" s="6" t="n"/>
      <c r="L28" s="51" t="n"/>
      <c r="M28" s="6" t="n"/>
      <c r="N28" s="6" t="n"/>
      <c r="O28" s="6" t="n"/>
      <c r="P28" s="52" t="n"/>
      <c r="Q28" s="54" t="n"/>
      <c r="R28" s="54" t="n"/>
      <c r="S28" s="54" t="n"/>
      <c r="T28" s="54" t="n"/>
      <c r="U28" s="54" t="n"/>
      <c r="V28" s="54" t="n"/>
    </row>
    <row r="29" ht="15.75" customHeight="1">
      <c r="A29" s="1">
        <f>B$24&amp;$B29&amp;$D$5</f>
        <v/>
      </c>
      <c r="B29" s="35" t="inlineStr">
        <is>
          <t>Entre 60 e 90</t>
        </is>
      </c>
      <c r="C29" s="76">
        <f>COUNTIFS(Recebimentos!Y:Y,"Recebimento em Atraso",Recebimentos!Z:Z,'Relatório Analítico'!B29)</f>
        <v/>
      </c>
      <c r="D29" s="341">
        <f>SUMIFS(Recebimentos!R:R,Recebimentos!Y:Y,"Recebimento em Atraso",Recebimentos!Z:Z,'Relatório Analítico'!B29)</f>
        <v/>
      </c>
      <c r="E29" s="78">
        <f>D29/$D$34</f>
        <v/>
      </c>
      <c r="F29" s="6" t="n"/>
      <c r="G29" s="6" t="n"/>
      <c r="H29" s="6" t="n"/>
      <c r="I29" s="6" t="n"/>
      <c r="J29" s="6" t="n"/>
      <c r="K29" s="6" t="n"/>
      <c r="L29" s="51" t="n"/>
      <c r="M29" s="6" t="n"/>
      <c r="N29" s="6" t="n"/>
      <c r="O29" s="6" t="n"/>
      <c r="P29" s="52" t="n"/>
      <c r="Q29" s="54" t="n"/>
      <c r="R29" s="54" t="n"/>
      <c r="S29" s="54" t="n"/>
      <c r="T29" s="54" t="n"/>
      <c r="U29" s="54" t="n"/>
      <c r="V29" s="54" t="n"/>
    </row>
    <row r="30" ht="15.75" customHeight="1">
      <c r="A30" s="1">
        <f>B$24&amp;$B30&amp;$D$5</f>
        <v/>
      </c>
      <c r="B30" s="37" t="inlineStr">
        <is>
          <t>Entre 90 e 120</t>
        </is>
      </c>
      <c r="C30" s="29">
        <f>COUNTIFS(Recebimentos!Y:Y,"Recebimento em Atraso",Recebimentos!Z:Z,'Relatório Analítico'!B30)</f>
        <v/>
      </c>
      <c r="D30" s="340">
        <f>SUMIFS(Recebimentos!R:R,Recebimentos!Y:Y,"Recebimento em Atraso",Recebimentos!Z:Z,'Relatório Analítico'!B30)</f>
        <v/>
      </c>
      <c r="E30" s="72">
        <f>D30/$D$34</f>
        <v/>
      </c>
      <c r="F30" s="2" t="n"/>
      <c r="G30" s="15" t="n"/>
      <c r="H30" s="15" t="n"/>
      <c r="I30" s="15" t="n"/>
      <c r="J30" s="15" t="n"/>
      <c r="K30" s="15" t="n"/>
      <c r="L30" s="51" t="n"/>
      <c r="M30" s="6" t="n"/>
      <c r="N30" s="6" t="n"/>
      <c r="O30" s="6" t="n"/>
      <c r="P30" s="52" t="n"/>
      <c r="Q30" s="54" t="n"/>
      <c r="R30" s="54" t="n"/>
      <c r="S30" s="54" t="n"/>
      <c r="T30" s="54" t="n"/>
      <c r="U30" s="54" t="n"/>
      <c r="V30" s="54" t="n"/>
    </row>
    <row r="31" ht="15.75" customHeight="1">
      <c r="A31" s="1">
        <f>B$24&amp;$B31&amp;$D$5</f>
        <v/>
      </c>
      <c r="B31" s="35" t="inlineStr">
        <is>
          <t>Entre 120 e 150</t>
        </is>
      </c>
      <c r="C31" s="76">
        <f>COUNTIFS(Recebimentos!Y:Y,"Recebimento em Atraso",Recebimentos!Z:Z,'Relatório Analítico'!B31)</f>
        <v/>
      </c>
      <c r="D31" s="341">
        <f>SUMIFS(Recebimentos!R:R,Recebimentos!Y:Y,"Recebimento em Atraso",Recebimentos!Z:Z,'Relatório Analítico'!B31)</f>
        <v/>
      </c>
      <c r="E31" s="78">
        <f>D31/$D$34</f>
        <v/>
      </c>
      <c r="F31" s="6" t="n"/>
      <c r="G31" s="15" t="n"/>
      <c r="H31" s="146" t="n"/>
      <c r="I31" s="146" t="n"/>
      <c r="J31" s="146" t="n"/>
      <c r="K31" s="146" t="n"/>
      <c r="L31" s="51" t="n"/>
      <c r="M31" s="6" t="n"/>
      <c r="N31" s="6" t="n"/>
      <c r="O31" s="6" t="n"/>
      <c r="P31" s="52" t="n"/>
      <c r="Q31" s="54" t="n"/>
      <c r="R31" s="54" t="n"/>
      <c r="S31" s="54" t="n"/>
      <c r="T31" s="54" t="n"/>
      <c r="U31" s="54" t="n"/>
      <c r="V31" s="54" t="n"/>
    </row>
    <row r="32" ht="15.75" customHeight="1">
      <c r="A32" s="1" t="n"/>
      <c r="B32" s="37" t="inlineStr">
        <is>
          <t>Entre 150 e 180</t>
        </is>
      </c>
      <c r="C32" s="29">
        <f>COUNTIFS(Recebimentos!Y:Y,"Recebimento em Atraso",Recebimentos!Z:Z,'Relatório Analítico'!B32)</f>
        <v/>
      </c>
      <c r="D32" s="340">
        <f>SUMIFS(Recebimentos!R:R,Recebimentos!Y:Y,"Recebimento em Atraso",Recebimentos!Z:Z,'Relatório Analítico'!B32)</f>
        <v/>
      </c>
      <c r="E32" s="72">
        <f>D32/$D$34</f>
        <v/>
      </c>
      <c r="F32" s="2" t="n"/>
      <c r="G32" s="15" t="n"/>
      <c r="H32" s="15" t="n"/>
      <c r="I32" s="15" t="n"/>
      <c r="J32" s="146" t="n"/>
      <c r="K32" s="146" t="n"/>
      <c r="L32" s="51" t="n"/>
      <c r="M32" s="6" t="n"/>
      <c r="N32" s="6" t="n"/>
      <c r="O32" s="6" t="n"/>
      <c r="P32" s="52" t="n"/>
      <c r="Q32" s="54" t="n"/>
      <c r="R32" s="54" t="n"/>
      <c r="S32" s="54" t="n"/>
      <c r="T32" s="54" t="n"/>
      <c r="U32" s="54" t="n"/>
      <c r="V32" s="54" t="n"/>
    </row>
    <row r="33" ht="15.75" customHeight="1">
      <c r="A33" s="1">
        <f>B$24&amp;$B33&amp;$D$5</f>
        <v/>
      </c>
      <c r="B33" s="35" t="inlineStr">
        <is>
          <t>Superior a 180</t>
        </is>
      </c>
      <c r="C33" s="76">
        <f>COUNTIFS(Recebimentos!Y:Y,"Recebimento em Atraso",Recebimentos!Z:Z,'Relatório Analítico'!B33)</f>
        <v/>
      </c>
      <c r="D33" s="341">
        <f>SUMIFS(Recebimentos!R:R,Recebimentos!Y:Y,"Recebimento em Atraso",Recebimentos!Z:Z,'Relatório Analítico'!B33)</f>
        <v/>
      </c>
      <c r="E33" s="78">
        <f>D33/$D$34</f>
        <v/>
      </c>
      <c r="F33" s="6" t="n"/>
      <c r="G33" s="147" t="n"/>
      <c r="H33" s="148" t="n"/>
      <c r="I33" s="149" t="n"/>
      <c r="J33" s="345" t="n"/>
      <c r="K33" s="148" t="n"/>
      <c r="L33" s="51" t="n"/>
      <c r="M33" s="6" t="n"/>
      <c r="N33" s="6" t="n"/>
      <c r="O33" s="6" t="n"/>
      <c r="P33" s="52" t="n"/>
      <c r="Q33" s="54" t="n"/>
      <c r="R33" s="54" t="n"/>
      <c r="S33" s="54" t="n"/>
      <c r="T33" s="54" t="n"/>
      <c r="U33" s="54" t="n"/>
      <c r="V33" s="54" t="n"/>
    </row>
    <row r="34" ht="15.75" customHeight="1">
      <c r="A34" s="1">
        <f>B$24&amp;$B34&amp;$D$5</f>
        <v/>
      </c>
      <c r="B34" s="38" t="inlineStr">
        <is>
          <t>Total recebido em Atraso</t>
        </is>
      </c>
      <c r="C34" s="80">
        <f>SUM(C26:C33)</f>
        <v/>
      </c>
      <c r="D34" s="343">
        <f>SUM(D26:D33)</f>
        <v/>
      </c>
      <c r="E34" s="82">
        <f>D34/$D$34</f>
        <v/>
      </c>
      <c r="F34" s="6" t="n"/>
      <c r="G34" s="39" t="n"/>
      <c r="H34" s="86" t="n"/>
      <c r="I34" s="87" t="n"/>
      <c r="J34" s="346" t="n"/>
      <c r="K34" s="86" t="n"/>
      <c r="L34" s="51" t="n"/>
      <c r="M34" s="6" t="n"/>
      <c r="N34" s="6" t="n"/>
      <c r="O34" s="6" t="n"/>
      <c r="P34" s="52" t="n"/>
      <c r="Q34" s="54" t="n"/>
      <c r="R34" s="54" t="n"/>
      <c r="S34" s="54" t="n"/>
      <c r="T34" s="54" t="n"/>
      <c r="U34" s="54" t="n"/>
      <c r="V34" s="54" t="n"/>
    </row>
    <row r="35" ht="15.75" customHeight="1">
      <c r="A35" s="1">
        <f>B$24&amp;$B35&amp;$D$5</f>
        <v/>
      </c>
      <c r="B35" s="89" t="n"/>
      <c r="C35" s="89" t="n"/>
      <c r="D35" s="344" t="n"/>
      <c r="E35" s="91" t="n"/>
      <c r="F35" s="92" t="n"/>
      <c r="G35" s="39" t="n"/>
      <c r="H35" s="86" t="n"/>
      <c r="I35" s="87" t="n"/>
      <c r="J35" s="346" t="n"/>
      <c r="K35" s="86" t="n"/>
      <c r="L35" s="51" t="n"/>
      <c r="M35" s="6" t="n"/>
      <c r="N35" s="6" t="n"/>
      <c r="O35" s="6" t="n"/>
      <c r="P35" s="52" t="n"/>
      <c r="Q35" s="54" t="n"/>
      <c r="R35" s="54" t="n"/>
      <c r="S35" s="54" t="n"/>
      <c r="T35" s="54" t="n"/>
      <c r="U35" s="54" t="n"/>
      <c r="V35" s="54" t="n"/>
    </row>
    <row r="36" ht="15.75" customHeight="1">
      <c r="A36" s="1" t="n"/>
      <c r="B36" s="89" t="n"/>
      <c r="C36" s="89" t="n"/>
      <c r="D36" s="344" t="n"/>
      <c r="E36" s="91" t="n"/>
      <c r="F36" s="347" t="n"/>
      <c r="G36" s="39" t="n"/>
      <c r="H36" s="86" t="n"/>
      <c r="I36" s="87" t="n"/>
      <c r="J36" s="346" t="n"/>
      <c r="K36" s="86" t="n"/>
      <c r="L36" s="51" t="n"/>
      <c r="M36" s="6" t="n"/>
      <c r="N36" s="6" t="n"/>
      <c r="O36" s="6" t="n"/>
      <c r="P36" s="52" t="n"/>
      <c r="Q36" s="54" t="n"/>
      <c r="R36" s="54" t="n"/>
      <c r="S36" s="54" t="n"/>
      <c r="T36" s="54" t="n"/>
      <c r="U36" s="54" t="n"/>
      <c r="V36" s="54" t="n"/>
    </row>
    <row r="37" ht="16.5" customHeight="1" thickBot="1">
      <c r="A37" s="1" t="n"/>
      <c r="B37" s="89" t="n"/>
      <c r="C37" s="6" t="n"/>
      <c r="D37" s="348" t="n"/>
      <c r="E37" s="6" t="n"/>
      <c r="F37" s="349" t="n"/>
      <c r="G37" s="39" t="n"/>
      <c r="H37" s="86" t="n"/>
      <c r="I37" s="87" t="n"/>
      <c r="J37" s="346" t="n"/>
      <c r="K37" s="86" t="n"/>
      <c r="L37" s="51" t="n"/>
      <c r="M37" s="6" t="n"/>
      <c r="N37" s="6" t="n"/>
      <c r="O37" s="6" t="n"/>
      <c r="P37" s="52" t="n"/>
      <c r="Q37" s="54" t="n"/>
      <c r="R37" s="54" t="n"/>
      <c r="S37" s="54" t="n"/>
      <c r="T37" s="54" t="n"/>
      <c r="U37" s="54" t="n"/>
      <c r="V37" s="54" t="n"/>
    </row>
    <row r="38" ht="21" customHeight="1" thickTop="1">
      <c r="A38" s="1" t="n"/>
      <c r="B38" s="96" t="inlineStr">
        <is>
          <t>Total Recebido (1+2+3):</t>
        </is>
      </c>
      <c r="C38" s="97" t="n"/>
      <c r="D38" s="350">
        <f>D34+D22+D10</f>
        <v/>
      </c>
      <c r="E38" s="99" t="n"/>
      <c r="F38" s="100" t="n"/>
      <c r="G38" s="39" t="n"/>
      <c r="H38" s="86" t="n"/>
      <c r="I38" s="87" t="n"/>
      <c r="J38" s="346" t="n"/>
      <c r="K38" s="86" t="n"/>
      <c r="L38" s="51" t="n"/>
      <c r="M38" s="6" t="n"/>
      <c r="N38" s="6" t="n"/>
      <c r="O38" s="6" t="n"/>
      <c r="P38" s="52" t="n"/>
      <c r="Q38" s="54" t="n"/>
      <c r="R38" s="54" t="n"/>
      <c r="S38" s="54" t="n"/>
      <c r="T38" s="54" t="n"/>
      <c r="U38" s="54" t="n"/>
      <c r="V38" s="54" t="n"/>
    </row>
    <row r="39" ht="15.75" customHeight="1">
      <c r="A39" s="1" t="n"/>
      <c r="B39" s="101" t="n"/>
      <c r="C39" s="102" t="n"/>
      <c r="D39" s="344" t="n"/>
      <c r="E39" s="102" t="n"/>
      <c r="F39" s="51" t="n"/>
      <c r="G39" s="39" t="n"/>
      <c r="H39" s="86" t="n"/>
      <c r="I39" s="87" t="n"/>
      <c r="J39" s="346" t="n"/>
      <c r="K39" s="86" t="n"/>
      <c r="L39" s="351" t="n"/>
      <c r="M39" s="6" t="n"/>
      <c r="N39" s="6" t="n"/>
      <c r="O39" s="6" t="n"/>
      <c r="P39" s="52" t="n"/>
      <c r="Q39" s="54" t="n"/>
      <c r="R39" s="54" t="n"/>
      <c r="S39" s="54" t="n"/>
      <c r="T39" s="54" t="n"/>
      <c r="U39" s="54" t="n"/>
      <c r="V39" s="54" t="n"/>
    </row>
    <row r="40" ht="15.75" customHeight="1">
      <c r="A40" s="1" t="n"/>
      <c r="B40" s="101" t="n"/>
      <c r="C40" s="102" t="n"/>
      <c r="D40" s="344" t="n"/>
      <c r="E40" s="102" t="n"/>
      <c r="F40" s="51" t="n"/>
      <c r="G40" s="39" t="n"/>
      <c r="H40" s="86" t="n"/>
      <c r="I40" s="87" t="n"/>
      <c r="J40" s="346" t="n"/>
      <c r="K40" s="86" t="n"/>
      <c r="L40" s="351" t="n"/>
      <c r="M40" s="6" t="n"/>
      <c r="N40" s="6" t="n"/>
      <c r="O40" s="6" t="n"/>
      <c r="P40" s="52" t="n"/>
      <c r="Q40" s="54" t="n"/>
      <c r="R40" s="54" t="n"/>
      <c r="S40" s="54" t="n"/>
      <c r="T40" s="54" t="n"/>
      <c r="U40" s="54" t="n"/>
      <c r="V40" s="54" t="n"/>
    </row>
    <row r="41" ht="15.75" customHeight="1">
      <c r="A41" s="1" t="n"/>
      <c r="B41" s="104" t="n"/>
      <c r="C41" s="42" t="n"/>
      <c r="D41" s="352" t="n"/>
      <c r="E41" s="6" t="n"/>
      <c r="F41" s="51" t="n"/>
      <c r="G41" s="39" t="n"/>
      <c r="H41" s="86" t="n"/>
      <c r="I41" s="87" t="n"/>
      <c r="J41" s="346" t="n"/>
      <c r="K41" s="86" t="n"/>
      <c r="L41" s="43" t="n"/>
      <c r="M41" s="6" t="n"/>
      <c r="N41" s="6" t="n"/>
      <c r="O41" s="6" t="n"/>
      <c r="P41" s="52" t="n"/>
      <c r="Q41" s="54" t="n"/>
      <c r="R41" s="54" t="n"/>
      <c r="S41" s="54" t="n"/>
      <c r="T41" s="54" t="n"/>
      <c r="U41" s="54" t="n"/>
      <c r="V41" s="54" t="n"/>
    </row>
    <row r="42" ht="22.5" customHeight="1" thickBot="1">
      <c r="A42" s="1" t="n"/>
      <c r="B42" s="17" t="inlineStr">
        <is>
          <t>2. Saldo devedor (trazido a valor presente pela taxa da Cessão)</t>
        </is>
      </c>
      <c r="C42" s="17" t="n"/>
      <c r="D42" s="339" t="n"/>
      <c r="E42" s="17" t="n"/>
      <c r="F42" s="106" t="n"/>
      <c r="G42" s="6" t="n"/>
      <c r="H42" s="107" t="n"/>
      <c r="I42" s="107" t="n"/>
      <c r="J42" s="107" t="n"/>
      <c r="K42" s="107" t="n"/>
      <c r="L42" s="107" t="n"/>
      <c r="M42" s="107" t="n"/>
      <c r="N42" s="106" t="n"/>
      <c r="O42" s="6" t="n"/>
      <c r="P42" s="52" t="n"/>
      <c r="Q42" s="54" t="n"/>
      <c r="R42" s="54" t="n"/>
      <c r="S42" s="54" t="n"/>
      <c r="T42" s="54" t="n"/>
      <c r="U42" s="54" t="n"/>
      <c r="V42" s="54" t="n"/>
    </row>
    <row r="43" ht="12" customHeight="1">
      <c r="A43" s="1" t="n"/>
      <c r="B43" s="70" t="n"/>
      <c r="C43" s="36" t="inlineStr">
        <is>
          <t>Nº de Créditos</t>
        </is>
      </c>
      <c r="D43" s="336" t="inlineStr">
        <is>
          <t>Saldo devedor</t>
        </is>
      </c>
      <c r="E43" s="36" t="inlineStr">
        <is>
          <t>Percentual</t>
        </is>
      </c>
      <c r="F43" s="6" t="n"/>
      <c r="G43" s="108" t="n"/>
      <c r="H43" s="108" t="n"/>
      <c r="I43" s="109" t="n"/>
      <c r="J43" s="353" t="n"/>
      <c r="K43" s="354" t="n"/>
      <c r="L43" s="108" t="n"/>
      <c r="M43" s="108" t="n"/>
      <c r="N43" s="6" t="n"/>
      <c r="O43" s="6" t="n"/>
      <c r="P43" s="52" t="n"/>
      <c r="Q43" s="54" t="n"/>
      <c r="R43" s="54" t="n"/>
      <c r="S43" s="54" t="n"/>
      <c r="T43" s="54" t="n"/>
      <c r="U43" s="54" t="n"/>
      <c r="V43" s="54" t="n"/>
    </row>
    <row r="44" ht="18.75" customHeight="1">
      <c r="A44" s="1">
        <f>B$42&amp;$B44&amp;$D$5</f>
        <v/>
      </c>
      <c r="B44" s="37" t="inlineStr">
        <is>
          <t>Em Dia</t>
        </is>
      </c>
      <c r="C44" s="29">
        <f>COUNTIFS('Base Contratos'!E:E,'Relatório Analítico'!B44)</f>
        <v/>
      </c>
      <c r="D44" s="340">
        <f>SUMIFS('Base Contratos'!C:C,'Base Contratos'!E:E,'Relatório Analítico'!B44)</f>
        <v/>
      </c>
      <c r="E44" s="72">
        <f>+D44/D$53</f>
        <v/>
      </c>
      <c r="F44" s="6" t="n"/>
      <c r="G44" s="108" t="n"/>
      <c r="H44" s="108" t="n"/>
      <c r="I44" s="109" t="n"/>
      <c r="J44" s="353" t="n"/>
      <c r="K44" s="354" t="n"/>
      <c r="L44" s="108" t="n"/>
      <c r="M44" s="108" t="n"/>
      <c r="N44" s="6" t="n"/>
      <c r="O44" s="6" t="n"/>
      <c r="P44" s="52" t="n"/>
      <c r="Q44" s="54" t="n"/>
      <c r="R44" s="54" t="n"/>
      <c r="S44" s="54" t="n"/>
      <c r="T44" s="54" t="n"/>
      <c r="U44" s="54" t="n"/>
      <c r="V44" s="54" t="n"/>
    </row>
    <row r="45" ht="15.75" customHeight="1">
      <c r="A45" s="1">
        <f>B$42&amp;$B45&amp;$D$5</f>
        <v/>
      </c>
      <c r="B45" s="35" t="inlineStr">
        <is>
          <t>Até 15</t>
        </is>
      </c>
      <c r="C45" s="76">
        <f>COUNTIFS('Base Contratos'!E:E,'Relatório Analítico'!B45)</f>
        <v/>
      </c>
      <c r="D45" s="341">
        <f>SUMIFS('Base Contratos'!C:C,'Base Contratos'!E:E,'Relatório Analítico'!B45)</f>
        <v/>
      </c>
      <c r="E45" s="78">
        <f>+D45/D$53</f>
        <v/>
      </c>
      <c r="F45" s="112" t="n"/>
      <c r="G45" s="108" t="n"/>
      <c r="H45" s="108" t="n"/>
      <c r="I45" s="109" t="n"/>
      <c r="J45" s="353" t="n"/>
      <c r="K45" s="354" t="n"/>
      <c r="L45" s="108" t="n"/>
      <c r="M45" s="108" t="n"/>
      <c r="N45" s="6" t="n"/>
      <c r="O45" s="6" t="n"/>
      <c r="P45" s="52" t="n"/>
      <c r="Q45" s="54" t="n"/>
      <c r="R45" s="54" t="n"/>
      <c r="S45" s="54" t="n"/>
      <c r="T45" s="54" t="n"/>
      <c r="U45" s="54" t="n"/>
      <c r="V45" s="54" t="n"/>
    </row>
    <row r="46" ht="15.75" customHeight="1">
      <c r="A46" s="1">
        <f>B$42&amp;$B46&amp;$D$5</f>
        <v/>
      </c>
      <c r="B46" s="37" t="inlineStr">
        <is>
          <t>Entre 15 e 30</t>
        </is>
      </c>
      <c r="C46" s="29">
        <f>COUNTIFS('Base Contratos'!E:E,'Relatório Analítico'!B46)</f>
        <v/>
      </c>
      <c r="D46" s="340">
        <f>SUMIFS('Base Contratos'!C:C,'Base Contratos'!E:E,'Relatório Analítico'!B46)</f>
        <v/>
      </c>
      <c r="E46" s="72">
        <f>+D46/D$53</f>
        <v/>
      </c>
      <c r="F46" s="6" t="n"/>
      <c r="G46" s="108" t="n"/>
      <c r="H46" s="108" t="n"/>
      <c r="I46" s="109" t="n"/>
      <c r="J46" s="353" t="n"/>
      <c r="K46" s="354" t="n"/>
      <c r="L46" s="108" t="n"/>
      <c r="M46" s="108" t="n"/>
      <c r="N46" s="6" t="n"/>
      <c r="O46" s="6" t="n"/>
      <c r="P46" s="52" t="n"/>
      <c r="Q46" s="54" t="n"/>
      <c r="R46" s="54" t="n"/>
      <c r="S46" s="54" t="n"/>
      <c r="T46" s="54" t="n"/>
      <c r="U46" s="54" t="n"/>
      <c r="V46" s="54" t="n"/>
    </row>
    <row r="47" ht="15.75" customHeight="1">
      <c r="A47" s="1">
        <f>B$42&amp;$B47&amp;$D$5</f>
        <v/>
      </c>
      <c r="B47" s="35" t="inlineStr">
        <is>
          <t>Entre 30 e 60</t>
        </is>
      </c>
      <c r="C47" s="76">
        <f>COUNTIFS('Base Contratos'!E:E,'Relatório Analítico'!B47)</f>
        <v/>
      </c>
      <c r="D47" s="341">
        <f>SUMIFS('Base Contratos'!C:C,'Base Contratos'!E:E,'Relatório Analítico'!B47)</f>
        <v/>
      </c>
      <c r="E47" s="78">
        <f>+D47/D$53</f>
        <v/>
      </c>
      <c r="F47" s="6" t="n"/>
      <c r="G47" s="108" t="n"/>
      <c r="H47" s="108" t="n"/>
      <c r="I47" s="109" t="n"/>
      <c r="J47" s="353" t="n"/>
      <c r="K47" s="354" t="n"/>
      <c r="L47" s="108" t="n"/>
      <c r="M47" s="108" t="n"/>
      <c r="N47" s="6" t="n"/>
      <c r="O47" s="6" t="n"/>
      <c r="P47" s="52" t="n"/>
      <c r="Q47" s="54" t="n"/>
      <c r="R47" s="54" t="n"/>
      <c r="S47" s="54" t="n"/>
      <c r="T47" s="54" t="n"/>
      <c r="U47" s="54" t="n"/>
      <c r="V47" s="54" t="n"/>
    </row>
    <row r="48" ht="15.75" customHeight="1">
      <c r="A48" s="1">
        <f>B$42&amp;$B48&amp;$D$5</f>
        <v/>
      </c>
      <c r="B48" s="37" t="inlineStr">
        <is>
          <t>Entre 60 e 90</t>
        </is>
      </c>
      <c r="C48" s="29">
        <f>COUNTIFS('Base Contratos'!E:E,'Relatório Analítico'!B48)</f>
        <v/>
      </c>
      <c r="D48" s="340">
        <f>SUMIFS('Base Contratos'!C:C,'Base Contratos'!E:E,'Relatório Analítico'!B48)</f>
        <v/>
      </c>
      <c r="E48" s="72">
        <f>+D48/D$53</f>
        <v/>
      </c>
      <c r="F48" s="6" t="n"/>
      <c r="G48" s="108" t="n"/>
      <c r="H48" s="108" t="n"/>
      <c r="I48" s="109" t="n"/>
      <c r="J48" s="353" t="n"/>
      <c r="K48" s="354" t="n"/>
      <c r="L48" s="108" t="n"/>
      <c r="M48" s="108" t="n"/>
      <c r="N48" s="6" t="n"/>
      <c r="O48" s="6" t="n"/>
      <c r="P48" s="52" t="n"/>
      <c r="Q48" s="54" t="n"/>
      <c r="R48" s="54" t="n"/>
      <c r="S48" s="54" t="n"/>
      <c r="T48" s="54" t="n"/>
      <c r="U48" s="54" t="n"/>
      <c r="V48" s="54" t="n"/>
    </row>
    <row r="49" ht="15.75" customHeight="1">
      <c r="A49" s="1">
        <f>B$42&amp;$B49&amp;$D$5</f>
        <v/>
      </c>
      <c r="B49" s="35" t="inlineStr">
        <is>
          <t>Entre 90 e 120</t>
        </is>
      </c>
      <c r="C49" s="76">
        <f>COUNTIFS('Base Contratos'!E:E,'Relatório Analítico'!B49)</f>
        <v/>
      </c>
      <c r="D49" s="341">
        <f>SUMIFS('Base Contratos'!C:C,'Base Contratos'!E:E,'Relatório Analítico'!B49)</f>
        <v/>
      </c>
      <c r="E49" s="78">
        <f>+D49/D$53</f>
        <v/>
      </c>
      <c r="F49" s="6" t="n"/>
      <c r="G49" s="108" t="n"/>
      <c r="H49" s="108" t="n"/>
      <c r="I49" s="109" t="n"/>
      <c r="J49" s="353" t="n"/>
      <c r="K49" s="354" t="n"/>
      <c r="L49" s="108" t="n"/>
      <c r="M49" s="108" t="n"/>
      <c r="N49" s="6" t="n"/>
      <c r="O49" s="6" t="n"/>
      <c r="P49" s="52" t="n"/>
      <c r="Q49" s="54" t="n"/>
      <c r="R49" s="54" t="n"/>
      <c r="S49" s="54" t="n"/>
      <c r="T49" s="54" t="n"/>
      <c r="U49" s="54" t="n"/>
      <c r="V49" s="54" t="n"/>
    </row>
    <row r="50" ht="15.75" customHeight="1">
      <c r="A50" s="1">
        <f>B$42&amp;$B50&amp;$D$5</f>
        <v/>
      </c>
      <c r="B50" s="37" t="inlineStr">
        <is>
          <t>Entre 120 e 150</t>
        </is>
      </c>
      <c r="C50" s="29">
        <f>COUNTIFS('Base Contratos'!E:E,'Relatório Analítico'!B50)</f>
        <v/>
      </c>
      <c r="D50" s="340">
        <f>SUMIFS('Base Contratos'!C:C,'Base Contratos'!E:E,'Relatório Analítico'!B50)</f>
        <v/>
      </c>
      <c r="E50" s="72">
        <f>+D50/D$53</f>
        <v/>
      </c>
      <c r="F50" s="6" t="n"/>
      <c r="G50" s="108" t="n"/>
      <c r="H50" s="108" t="n"/>
      <c r="I50" s="109" t="n"/>
      <c r="J50" s="353" t="n"/>
      <c r="K50" s="354" t="n"/>
      <c r="L50" s="108" t="n"/>
      <c r="M50" s="108" t="n"/>
      <c r="N50" s="6" t="n"/>
      <c r="O50" s="6" t="n"/>
      <c r="P50" s="52" t="n"/>
      <c r="Q50" s="54" t="n"/>
      <c r="R50" s="54" t="n"/>
      <c r="S50" s="54" t="n"/>
      <c r="T50" s="54" t="n"/>
      <c r="U50" s="54" t="n"/>
      <c r="V50" s="54" t="n"/>
    </row>
    <row r="51" ht="15.75" customHeight="1">
      <c r="A51" s="1">
        <f>B$42&amp;$B51&amp;$D$5</f>
        <v/>
      </c>
      <c r="B51" s="35" t="inlineStr">
        <is>
          <t>Entre 150 e 180</t>
        </is>
      </c>
      <c r="C51" s="76">
        <f>COUNTIFS('Base Contratos'!E:E,'Relatório Analítico'!B51)</f>
        <v/>
      </c>
      <c r="D51" s="341">
        <f>SUMIFS('Base Contratos'!C:C,'Base Contratos'!E:E,'Relatório Analítico'!B51)</f>
        <v/>
      </c>
      <c r="E51" s="78">
        <f>+D51/D$53</f>
        <v/>
      </c>
      <c r="F51" s="6" t="n"/>
      <c r="G51" s="6" t="n"/>
      <c r="H51" s="6" t="n"/>
      <c r="I51" s="6" t="n"/>
      <c r="J51" s="6" t="n"/>
      <c r="K51" s="6" t="n"/>
      <c r="L51" s="351" t="n"/>
      <c r="M51" s="6" t="n"/>
      <c r="N51" s="6" t="n"/>
      <c r="O51" s="6" t="n"/>
      <c r="P51" s="52" t="n"/>
      <c r="Q51" s="54" t="n"/>
      <c r="R51" s="54" t="n"/>
      <c r="S51" s="54" t="n"/>
      <c r="T51" s="54" t="n"/>
      <c r="U51" s="54" t="n"/>
      <c r="V51" s="54" t="n"/>
    </row>
    <row r="52" ht="15.75" customHeight="1">
      <c r="A52" s="1">
        <f>B$42&amp;$B52&amp;$D$5</f>
        <v/>
      </c>
      <c r="B52" s="37" t="inlineStr">
        <is>
          <t>Superior a 180</t>
        </is>
      </c>
      <c r="C52" s="29">
        <f>COUNTIFS('Base Contratos'!E:E,'Relatório Analítico'!B52)</f>
        <v/>
      </c>
      <c r="D52" s="340">
        <f>SUMIFS('Base Contratos'!C:C,'Base Contratos'!E:E,'Relatório Analítico'!B52)</f>
        <v/>
      </c>
      <c r="E52" s="72">
        <f>+D52/D$53</f>
        <v/>
      </c>
      <c r="F52" s="6" t="n"/>
      <c r="G52" s="6" t="n"/>
      <c r="H52" s="6" t="n"/>
      <c r="I52" s="6" t="n"/>
      <c r="J52" s="6" t="n"/>
      <c r="K52" s="6" t="n"/>
      <c r="L52" s="351" t="n"/>
      <c r="M52" s="6" t="n"/>
      <c r="N52" s="6" t="n"/>
      <c r="O52" s="6" t="n"/>
      <c r="P52" s="52" t="n"/>
      <c r="Q52" s="54" t="n"/>
      <c r="R52" s="54" t="n"/>
      <c r="S52" s="54" t="n"/>
      <c r="T52" s="54" t="n"/>
      <c r="U52" s="54" t="n"/>
      <c r="V52" s="54" t="n"/>
    </row>
    <row r="53" ht="15.75" customHeight="1">
      <c r="A53" s="1">
        <f>B$42&amp;$B53&amp;$D$5</f>
        <v/>
      </c>
      <c r="B53" s="83" t="inlineStr">
        <is>
          <t>Saldo devedor total:</t>
        </is>
      </c>
      <c r="C53" s="113">
        <f>SUM(C44:C52)</f>
        <v/>
      </c>
      <c r="D53" s="355">
        <f>SUM(D44:D52)</f>
        <v/>
      </c>
      <c r="E53" s="85">
        <f>+D53/D$53</f>
        <v/>
      </c>
      <c r="F53" s="6" t="n"/>
      <c r="G53" s="6" t="n"/>
      <c r="H53" s="6" t="n"/>
      <c r="I53" s="6" t="n"/>
      <c r="J53" s="6" t="n"/>
      <c r="K53" s="6" t="n"/>
      <c r="L53" s="351" t="n"/>
      <c r="M53" s="6" t="n"/>
      <c r="N53" s="6" t="n"/>
      <c r="O53" s="6" t="n"/>
      <c r="P53" s="52" t="n"/>
      <c r="Q53" s="54" t="n"/>
      <c r="R53" s="54" t="n"/>
      <c r="S53" s="54" t="n"/>
      <c r="T53" s="54" t="n"/>
      <c r="U53" s="54" t="n"/>
      <c r="V53" s="54" t="n"/>
    </row>
    <row r="54" ht="15.75" customHeight="1">
      <c r="A54" s="1" t="n"/>
      <c r="B54" s="89" t="n"/>
      <c r="C54" s="6" t="n"/>
      <c r="D54" s="348" t="n"/>
      <c r="E54" s="115" t="n"/>
      <c r="F54" s="6" t="n"/>
      <c r="G54" s="6" t="n"/>
      <c r="H54" s="6" t="n"/>
      <c r="I54" s="6" t="n"/>
      <c r="J54" s="6" t="n"/>
      <c r="K54" s="6" t="n"/>
      <c r="L54" s="351" t="n"/>
      <c r="M54" s="6" t="n"/>
      <c r="N54" s="6" t="n"/>
      <c r="O54" s="6" t="n"/>
      <c r="P54" s="52" t="n"/>
      <c r="Q54" s="54" t="n"/>
      <c r="R54" s="54" t="n"/>
      <c r="S54" s="54" t="n"/>
      <c r="T54" s="54" t="n"/>
      <c r="U54" s="54" t="n"/>
      <c r="V54" s="54" t="n"/>
    </row>
    <row r="55" ht="15.75" customHeight="1">
      <c r="A55" s="1" t="n"/>
      <c r="B55" s="14" t="n"/>
      <c r="C55" s="6" t="n"/>
      <c r="D55" s="348" t="n"/>
      <c r="E55" s="6" t="n"/>
      <c r="F55" s="6" t="n"/>
      <c r="G55" s="6" t="n"/>
      <c r="H55" s="6" t="n"/>
      <c r="I55" s="6" t="n"/>
      <c r="J55" s="6" t="n"/>
      <c r="K55" s="6" t="n"/>
      <c r="L55" s="51" t="n"/>
      <c r="M55" s="6" t="n"/>
      <c r="N55" s="6" t="n"/>
      <c r="O55" s="6" t="n"/>
      <c r="P55" s="52" t="n"/>
      <c r="Q55" s="54" t="n"/>
      <c r="R55" s="54" t="n"/>
      <c r="S55" s="54" t="n"/>
      <c r="T55" s="54" t="n"/>
      <c r="U55" s="54" t="n"/>
      <c r="V55" s="54" t="n"/>
    </row>
    <row r="56" ht="15.75" customHeight="1">
      <c r="A56" s="1" t="n"/>
      <c r="B56" s="14" t="n"/>
      <c r="C56" s="6" t="n"/>
      <c r="D56" s="348" t="n"/>
      <c r="E56" s="6" t="n"/>
      <c r="F56" s="6" t="n"/>
      <c r="G56" s="6" t="n"/>
      <c r="H56" s="6" t="n"/>
      <c r="I56" s="6" t="n"/>
      <c r="J56" s="6" t="n"/>
      <c r="K56" s="6" t="n"/>
      <c r="L56" s="51" t="n"/>
      <c r="M56" s="6" t="n"/>
      <c r="N56" s="6" t="n"/>
      <c r="O56" s="6" t="n"/>
      <c r="P56" s="52" t="n"/>
      <c r="Q56" s="54" t="n"/>
      <c r="R56" s="54" t="n"/>
      <c r="S56" s="54" t="n"/>
      <c r="T56" s="54" t="n"/>
      <c r="U56" s="54" t="n"/>
      <c r="V56" s="54" t="n"/>
    </row>
    <row r="57" ht="15.75" customHeight="1">
      <c r="A57" s="1" t="n"/>
      <c r="B57" s="14" t="n"/>
      <c r="C57" s="6" t="n"/>
      <c r="D57" s="348" t="n"/>
      <c r="E57" s="6" t="n"/>
      <c r="F57" s="6" t="n"/>
      <c r="G57" s="6" t="n"/>
      <c r="H57" s="6" t="n"/>
      <c r="I57" s="6" t="n"/>
      <c r="J57" s="6" t="n"/>
      <c r="K57" s="6" t="n"/>
      <c r="L57" s="51" t="n"/>
      <c r="M57" s="6" t="n"/>
      <c r="N57" s="6" t="n"/>
      <c r="O57" s="6" t="n"/>
      <c r="P57" s="52" t="n"/>
      <c r="Q57" s="54" t="n"/>
      <c r="R57" s="54" t="n"/>
      <c r="S57" s="54" t="n"/>
      <c r="T57" s="54" t="n"/>
      <c r="U57" s="54" t="n"/>
      <c r="V57" s="54" t="n"/>
    </row>
    <row r="58" ht="15.75" customHeight="1">
      <c r="A58" s="1" t="n"/>
      <c r="B58" s="14" t="n"/>
      <c r="C58" s="6" t="n"/>
      <c r="D58" s="348" t="n"/>
      <c r="E58" s="6" t="n"/>
      <c r="F58" s="6" t="n"/>
      <c r="G58" s="6" t="n"/>
      <c r="H58" s="6" t="n"/>
      <c r="I58" s="6" t="n"/>
      <c r="J58" s="6" t="n"/>
      <c r="K58" s="6" t="n"/>
      <c r="L58" s="351" t="n"/>
      <c r="M58" s="6" t="n"/>
      <c r="N58" s="6" t="n"/>
      <c r="O58" s="6" t="n"/>
      <c r="P58" s="52" t="n"/>
      <c r="Q58" s="54" t="n"/>
      <c r="R58" s="54" t="n"/>
      <c r="S58" s="54" t="n"/>
      <c r="T58" s="54" t="n"/>
      <c r="U58" s="54" t="n"/>
      <c r="V58" s="54" t="n"/>
    </row>
    <row r="59" ht="15.75" customHeight="1" thickBot="1">
      <c r="A59" s="1" t="n"/>
      <c r="B59" s="17" t="inlineStr">
        <is>
          <t>3. Inadimplência da Carteira (em dias)</t>
        </is>
      </c>
      <c r="C59" s="17" t="n"/>
      <c r="D59" s="339" t="n"/>
      <c r="E59" s="17" t="n"/>
      <c r="F59" s="106" t="n"/>
      <c r="G59" s="106" t="n"/>
      <c r="H59" s="106" t="n"/>
      <c r="I59" s="106" t="n"/>
      <c r="J59" s="106" t="n"/>
      <c r="K59" s="106" t="n"/>
      <c r="L59" s="106" t="n"/>
      <c r="M59" s="106" t="n"/>
      <c r="N59" s="6" t="n"/>
      <c r="O59" s="6" t="n"/>
      <c r="P59" s="52" t="n"/>
      <c r="Q59" s="54" t="n"/>
      <c r="R59" s="54" t="n"/>
      <c r="S59" s="54" t="n"/>
      <c r="T59" s="54" t="n"/>
      <c r="U59" s="54" t="n"/>
      <c r="V59" s="54" t="n"/>
    </row>
    <row r="60" ht="15.75" customHeight="1">
      <c r="A60" s="1" t="n"/>
      <c r="B60" s="70" t="n"/>
      <c r="C60" s="36" t="inlineStr">
        <is>
          <t>Nº de Parcelas</t>
        </is>
      </c>
      <c r="D60" s="336" t="inlineStr">
        <is>
          <t>Soma das Parcelas</t>
        </is>
      </c>
      <c r="E60" s="36" t="inlineStr">
        <is>
          <t>Percentual</t>
        </is>
      </c>
      <c r="F60" s="6" t="n"/>
      <c r="G60" s="39" t="n"/>
      <c r="H60" s="39" t="n"/>
      <c r="I60" s="39" t="n"/>
      <c r="J60" s="39" t="n"/>
      <c r="K60" s="39" t="n"/>
      <c r="L60" s="39" t="n"/>
      <c r="M60" s="39" t="n"/>
      <c r="N60" s="6" t="n"/>
      <c r="O60" s="6" t="n"/>
      <c r="P60" s="52" t="n"/>
      <c r="Q60" s="54" t="n"/>
      <c r="R60" s="54" t="n"/>
      <c r="S60" s="54" t="n"/>
      <c r="T60" s="54" t="n"/>
      <c r="U60" s="54" t="n"/>
      <c r="V60" s="54" t="n"/>
    </row>
    <row r="61" ht="15.75" customHeight="1">
      <c r="A61" s="1">
        <f>B$59&amp;$B61&amp;$D$5</f>
        <v/>
      </c>
      <c r="B61" s="37" t="inlineStr">
        <is>
          <t>Até 15</t>
        </is>
      </c>
      <c r="C61" s="29">
        <f>COUNTIFS(Recebíveis!P:P,"Atraso",Recebíveis!T:T,'Relatório Analítico'!B61)</f>
        <v/>
      </c>
      <c r="D61" s="340">
        <f>SUMIFS(Recebíveis!M:M,Recebíveis!P:P,"Atraso",Recebíveis!T:T,'Relatório Analítico'!B61)</f>
        <v/>
      </c>
      <c r="E61" s="72">
        <f>+D61/D$69</f>
        <v/>
      </c>
      <c r="F61" s="6" t="n"/>
      <c r="G61" s="39" t="n"/>
      <c r="H61" s="39" t="n"/>
      <c r="I61" s="39" t="n"/>
      <c r="J61" s="39" t="n"/>
      <c r="K61" s="39" t="n"/>
      <c r="L61" s="39" t="n"/>
      <c r="M61" s="39" t="n"/>
      <c r="N61" s="6" t="n"/>
      <c r="O61" s="6" t="n"/>
      <c r="P61" s="52" t="n"/>
      <c r="Q61" s="54" t="n"/>
      <c r="R61" s="54" t="n"/>
      <c r="S61" s="54" t="n"/>
      <c r="T61" s="54" t="n"/>
      <c r="U61" s="54" t="n"/>
      <c r="V61" s="54" t="n"/>
    </row>
    <row r="62" ht="15.75" customHeight="1">
      <c r="A62" s="1">
        <f>B$59&amp;$B62&amp;$D$5</f>
        <v/>
      </c>
      <c r="B62" s="35" t="inlineStr">
        <is>
          <t>Entre 15 e 30</t>
        </is>
      </c>
      <c r="C62" s="76">
        <f>COUNTIFS(Recebíveis!P:P,"Atraso",Recebíveis!T:T,'Relatório Analítico'!B62)</f>
        <v/>
      </c>
      <c r="D62" s="341">
        <f>SUMIFS(Recebíveis!M:M,Recebíveis!P:P,"Atraso",Recebíveis!T:T,'Relatório Analítico'!B62)</f>
        <v/>
      </c>
      <c r="E62" s="78">
        <f>+D62/D$69</f>
        <v/>
      </c>
      <c r="F62" s="6" t="n"/>
      <c r="G62" s="39" t="n"/>
      <c r="H62" s="39" t="n"/>
      <c r="I62" s="39" t="n"/>
      <c r="J62" s="39" t="n"/>
      <c r="K62" s="39" t="n"/>
      <c r="L62" s="39" t="n"/>
      <c r="M62" s="39" t="n"/>
      <c r="N62" s="6" t="n"/>
      <c r="O62" s="6" t="n"/>
      <c r="P62" s="52" t="n"/>
      <c r="Q62" s="54" t="n"/>
      <c r="R62" s="54" t="n"/>
      <c r="S62" s="54" t="n"/>
      <c r="T62" s="54" t="n"/>
      <c r="U62" s="54" t="n"/>
      <c r="V62" s="54" t="n"/>
    </row>
    <row r="63" ht="15.75" customHeight="1">
      <c r="A63" s="1">
        <f>B$59&amp;$B63&amp;$D$5</f>
        <v/>
      </c>
      <c r="B63" s="37" t="inlineStr">
        <is>
          <t>Entre 30 e 60</t>
        </is>
      </c>
      <c r="C63" s="29">
        <f>COUNTIFS(Recebíveis!P:P,"Atraso",Recebíveis!T:T,'Relatório Analítico'!B63)</f>
        <v/>
      </c>
      <c r="D63" s="340">
        <f>SUMIFS(Recebíveis!M:M,Recebíveis!P:P,"Atraso",Recebíveis!T:T,'Relatório Analítico'!B63)</f>
        <v/>
      </c>
      <c r="E63" s="72">
        <f>+D63/D$69</f>
        <v/>
      </c>
      <c r="F63" s="6" t="n"/>
      <c r="G63" s="39" t="n"/>
      <c r="H63" s="39" t="n"/>
      <c r="I63" s="39" t="n"/>
      <c r="J63" s="39" t="n"/>
      <c r="K63" s="39" t="n"/>
      <c r="L63" s="39" t="n"/>
      <c r="M63" s="39" t="n"/>
      <c r="N63" s="6" t="n"/>
      <c r="O63" s="6" t="n"/>
      <c r="P63" s="52" t="n"/>
      <c r="Q63" s="54" t="n"/>
      <c r="R63" s="54" t="n"/>
      <c r="S63" s="54" t="n"/>
      <c r="T63" s="54" t="n"/>
      <c r="U63" s="54" t="n"/>
      <c r="V63" s="54" t="n"/>
    </row>
    <row r="64" ht="15.75" customHeight="1">
      <c r="A64" s="1">
        <f>B$59&amp;$B64&amp;$D$5</f>
        <v/>
      </c>
      <c r="B64" s="35" t="inlineStr">
        <is>
          <t>Entre 60 e 90</t>
        </is>
      </c>
      <c r="C64" s="76">
        <f>COUNTIFS(Recebíveis!P:P,"Atraso",Recebíveis!T:T,'Relatório Analítico'!B64)</f>
        <v/>
      </c>
      <c r="D64" s="341">
        <f>SUMIFS(Recebíveis!M:M,Recebíveis!P:P,"Atraso",Recebíveis!T:T,'Relatório Analítico'!B64)</f>
        <v/>
      </c>
      <c r="E64" s="78">
        <f>+D64/D$69</f>
        <v/>
      </c>
      <c r="F64" s="6" t="n"/>
      <c r="G64" s="39" t="n"/>
      <c r="H64" s="39" t="n"/>
      <c r="I64" s="39" t="n"/>
      <c r="J64" s="39" t="n"/>
      <c r="K64" s="39" t="n"/>
      <c r="L64" s="39" t="n"/>
      <c r="M64" s="39" t="n"/>
      <c r="N64" s="6" t="n"/>
      <c r="O64" s="6" t="n"/>
      <c r="P64" s="52" t="n"/>
      <c r="Q64" s="54" t="n"/>
      <c r="R64" s="54" t="n"/>
      <c r="S64" s="54" t="n"/>
      <c r="T64" s="54" t="n"/>
      <c r="U64" s="54" t="n"/>
      <c r="V64" s="54" t="n"/>
    </row>
    <row r="65" ht="18.75" customHeight="1">
      <c r="A65" s="1">
        <f>B$59&amp;$B65&amp;$D$5</f>
        <v/>
      </c>
      <c r="B65" s="37" t="inlineStr">
        <is>
          <t>Entre 90 e 120</t>
        </is>
      </c>
      <c r="C65" s="29">
        <f>COUNTIFS(Recebíveis!P:P,"Atraso",Recebíveis!T:T,'Relatório Analítico'!B65)</f>
        <v/>
      </c>
      <c r="D65" s="340">
        <f>SUMIFS(Recebíveis!M:M,Recebíveis!P:P,"Atraso",Recebíveis!T:T,'Relatório Analítico'!B65)</f>
        <v/>
      </c>
      <c r="E65" s="72">
        <f>+D65/D$69</f>
        <v/>
      </c>
      <c r="F65" s="6" t="n"/>
      <c r="G65" s="39" t="n"/>
      <c r="H65" s="39" t="n"/>
      <c r="I65" s="39" t="n"/>
      <c r="J65" s="39" t="n"/>
      <c r="K65" s="39" t="n"/>
      <c r="L65" s="39" t="n"/>
      <c r="M65" s="39" t="n"/>
      <c r="N65" s="6" t="n"/>
      <c r="O65" s="6" t="n"/>
      <c r="P65" s="52" t="n"/>
      <c r="Q65" s="54" t="n"/>
      <c r="R65" s="54" t="n"/>
      <c r="S65" s="54" t="n"/>
      <c r="T65" s="54" t="n"/>
      <c r="U65" s="54" t="n"/>
      <c r="V65" s="54" t="n"/>
    </row>
    <row r="66" ht="18.75" customHeight="1">
      <c r="A66" s="1">
        <f>B$59&amp;$B66&amp;$D$5</f>
        <v/>
      </c>
      <c r="B66" s="35" t="inlineStr">
        <is>
          <t>Entre 120 e 150</t>
        </is>
      </c>
      <c r="C66" s="76">
        <f>COUNTIFS(Recebíveis!P:P,"Atraso",Recebíveis!T:T,'Relatório Analítico'!B66)</f>
        <v/>
      </c>
      <c r="D66" s="341">
        <f>SUMIFS(Recebíveis!M:M,Recebíveis!P:P,"Atraso",Recebíveis!T:T,'Relatório Analítico'!B66)</f>
        <v/>
      </c>
      <c r="E66" s="78">
        <f>+D66/D$69</f>
        <v/>
      </c>
      <c r="F66" s="6" t="n"/>
      <c r="G66" s="39" t="n"/>
      <c r="H66" s="39" t="n"/>
      <c r="I66" s="39" t="n"/>
      <c r="J66" s="39" t="n"/>
      <c r="K66" s="39" t="n"/>
      <c r="L66" s="39" t="n"/>
      <c r="M66" s="39" t="n"/>
      <c r="N66" s="6" t="n"/>
      <c r="O66" s="6" t="n"/>
      <c r="P66" s="52" t="n"/>
      <c r="Q66" s="54" t="n"/>
      <c r="R66" s="54" t="n"/>
      <c r="S66" s="54" t="n"/>
      <c r="T66" s="54" t="n"/>
      <c r="U66" s="54" t="n"/>
      <c r="V66" s="54" t="n"/>
    </row>
    <row r="67" ht="18.75" customHeight="1">
      <c r="A67" s="1">
        <f>B$59&amp;$B67&amp;$D$5</f>
        <v/>
      </c>
      <c r="B67" s="37" t="inlineStr">
        <is>
          <t>Entre 150 e 180</t>
        </is>
      </c>
      <c r="C67" s="29">
        <f>COUNTIFS(Recebíveis!P:P,"Atraso",Recebíveis!T:T,'Relatório Analítico'!B67)</f>
        <v/>
      </c>
      <c r="D67" s="340">
        <f>SUMIFS(Recebíveis!M:M,Recebíveis!P:P,"Atraso",Recebíveis!T:T,'Relatório Analítico'!B67)</f>
        <v/>
      </c>
      <c r="E67" s="72">
        <f>+D67/D$69</f>
        <v/>
      </c>
      <c r="F67" s="6" t="n"/>
      <c r="G67" s="39" t="n"/>
      <c r="H67" s="39" t="n"/>
      <c r="I67" s="39" t="n"/>
      <c r="J67" s="39" t="n"/>
      <c r="K67" s="39" t="n"/>
      <c r="L67" s="39" t="n"/>
      <c r="M67" s="39" t="n"/>
      <c r="N67" s="6" t="n"/>
      <c r="O67" s="6" t="n"/>
      <c r="P67" s="52" t="n"/>
      <c r="Q67" s="54" t="n"/>
      <c r="R67" s="54" t="n"/>
      <c r="S67" s="54" t="n"/>
      <c r="T67" s="54" t="n"/>
      <c r="U67" s="54" t="n"/>
      <c r="V67" s="54" t="n"/>
    </row>
    <row r="68" ht="18.75" customHeight="1">
      <c r="A68" s="1">
        <f>B$59&amp;$B68&amp;$D$5</f>
        <v/>
      </c>
      <c r="B68" s="35" t="inlineStr">
        <is>
          <t>Superior a 180</t>
        </is>
      </c>
      <c r="C68" s="76">
        <f>COUNTIFS(Recebíveis!P:P,"Atraso",Recebíveis!T:T,'Relatório Analítico'!B68)</f>
        <v/>
      </c>
      <c r="D68" s="341">
        <f>SUMIFS(Recebíveis!M:M,Recebíveis!P:P,"Atraso",Recebíveis!T:T,'Relatório Analítico'!B68)</f>
        <v/>
      </c>
      <c r="E68" s="78">
        <f>+D68/D$69</f>
        <v/>
      </c>
      <c r="F68" s="115" t="n"/>
      <c r="G68" s="39" t="n"/>
      <c r="H68" s="39" t="n"/>
      <c r="I68" s="39" t="n"/>
      <c r="J68" s="39" t="n"/>
      <c r="K68" s="39" t="n"/>
      <c r="L68" s="39" t="n"/>
      <c r="M68" s="39" t="n"/>
      <c r="N68" s="6" t="n"/>
      <c r="O68" s="6" t="n"/>
      <c r="P68" s="52" t="n"/>
      <c r="Q68" s="54" t="n"/>
      <c r="R68" s="54" t="n"/>
      <c r="S68" s="54" t="n"/>
      <c r="T68" s="54" t="n"/>
      <c r="U68" s="54" t="n"/>
      <c r="V68" s="54" t="n"/>
    </row>
    <row r="69" ht="18.75" customHeight="1">
      <c r="A69" s="1" t="n"/>
      <c r="B69" s="38" t="inlineStr">
        <is>
          <t>Total em Atraso :</t>
        </is>
      </c>
      <c r="C69" s="80">
        <f>SUM(C61:C68)</f>
        <v/>
      </c>
      <c r="D69" s="356">
        <f>SUM(D61:D68)</f>
        <v/>
      </c>
      <c r="E69" s="82">
        <f>SUM(E61:E68)</f>
        <v/>
      </c>
      <c r="F69" s="51" t="n"/>
      <c r="G69" s="39" t="n"/>
      <c r="H69" s="39" t="n"/>
      <c r="I69" s="39" t="n"/>
      <c r="J69" s="39" t="n"/>
      <c r="K69" s="39" t="n"/>
      <c r="L69" s="39" t="n"/>
      <c r="M69" s="39" t="n"/>
      <c r="N69" s="6" t="n"/>
      <c r="O69" s="6" t="n"/>
      <c r="P69" s="52" t="n"/>
      <c r="Q69" s="54" t="n"/>
      <c r="R69" s="54" t="n"/>
      <c r="S69" s="54" t="n"/>
      <c r="T69" s="54" t="n"/>
      <c r="U69" s="54" t="n"/>
      <c r="V69" s="54" t="n"/>
    </row>
    <row r="70" ht="15.75" customHeight="1">
      <c r="A70" s="1" t="n"/>
      <c r="B70" s="101" t="n"/>
      <c r="C70" s="102" t="n"/>
      <c r="D70" s="357" t="n"/>
      <c r="E70" s="102" t="n"/>
      <c r="F70" s="51" t="n"/>
      <c r="G70" s="39" t="n"/>
      <c r="H70" s="39" t="n"/>
      <c r="I70" s="39" t="n"/>
      <c r="J70" s="39" t="n"/>
      <c r="K70" s="39" t="n"/>
      <c r="L70" s="39" t="n"/>
      <c r="M70" s="39" t="n"/>
      <c r="N70" s="6" t="n"/>
      <c r="O70" s="6" t="n"/>
      <c r="P70" s="52" t="n"/>
      <c r="Q70" s="54" t="n"/>
      <c r="R70" s="54" t="n"/>
      <c r="S70" s="54" t="n"/>
      <c r="T70" s="54" t="n"/>
      <c r="U70" s="54" t="n"/>
      <c r="V70" s="54" t="n"/>
    </row>
    <row r="71" ht="15.75" customHeight="1">
      <c r="A71" s="1" t="n"/>
      <c r="B71" s="6" t="n"/>
      <c r="C71" s="6" t="n"/>
      <c r="D71" s="51" t="n"/>
      <c r="E71" s="6" t="n"/>
      <c r="F71" s="6" t="n"/>
      <c r="G71" s="39" t="n"/>
      <c r="H71" s="39" t="n"/>
      <c r="I71" s="39" t="n"/>
      <c r="J71" s="39" t="n"/>
      <c r="K71" s="39" t="n"/>
      <c r="L71" s="39" t="n"/>
      <c r="M71" s="39" t="n"/>
      <c r="N71" s="6" t="n"/>
      <c r="O71" s="6" t="n"/>
      <c r="P71" s="52" t="n"/>
      <c r="Q71" s="54" t="n"/>
      <c r="R71" s="54" t="n"/>
      <c r="S71" s="54" t="n"/>
      <c r="T71" s="54" t="n"/>
      <c r="U71" s="54" t="n"/>
      <c r="V71" s="54" t="n"/>
    </row>
    <row r="72" ht="15.75" customHeight="1">
      <c r="A72" s="1" t="n"/>
      <c r="B72" s="14" t="n"/>
      <c r="C72" s="6" t="n"/>
      <c r="D72" s="51" t="n"/>
      <c r="E72" s="6" t="n"/>
      <c r="F72" s="51" t="n"/>
      <c r="G72" s="6" t="n"/>
      <c r="H72" s="6" t="n"/>
      <c r="I72" s="6" t="n"/>
      <c r="J72" s="6" t="n"/>
      <c r="K72" s="6" t="n"/>
      <c r="L72" s="51" t="n"/>
      <c r="M72" s="6" t="n"/>
      <c r="N72" s="6" t="n"/>
      <c r="O72" s="6" t="n"/>
      <c r="P72" s="52" t="n"/>
      <c r="Q72" s="54" t="n"/>
      <c r="R72" s="54" t="n"/>
      <c r="S72" s="54" t="n"/>
      <c r="T72" s="54" t="n"/>
      <c r="U72" s="54" t="n"/>
      <c r="V72" s="54" t="n"/>
    </row>
    <row r="73" ht="15.75" customHeight="1">
      <c r="A73" s="1" t="n"/>
      <c r="B73" s="14" t="n"/>
      <c r="C73" s="6" t="n"/>
      <c r="D73" s="51" t="n"/>
      <c r="E73" s="6" t="n"/>
      <c r="F73" s="51" t="n"/>
      <c r="G73" s="6" t="n"/>
      <c r="H73" s="6" t="n"/>
      <c r="I73" s="6" t="n"/>
      <c r="J73" s="6" t="n"/>
      <c r="K73" s="6" t="n"/>
      <c r="L73" s="51" t="n"/>
      <c r="M73" s="6" t="n"/>
      <c r="N73" s="6" t="n"/>
      <c r="O73" s="6" t="n"/>
      <c r="P73" s="52" t="n"/>
    </row>
    <row r="74" ht="15.75" customHeight="1">
      <c r="A74" s="1" t="n"/>
      <c r="B74" s="14" t="n"/>
      <c r="C74" s="6" t="n"/>
      <c r="D74" s="51" t="n"/>
      <c r="E74" s="6" t="n"/>
      <c r="F74" s="51" t="n"/>
      <c r="G74" s="6" t="n"/>
      <c r="H74" s="6" t="n"/>
      <c r="I74" s="6" t="n"/>
      <c r="J74" s="6" t="n"/>
      <c r="K74" s="6" t="n"/>
      <c r="L74" s="51" t="n"/>
      <c r="M74" s="6" t="n"/>
      <c r="N74" s="6" t="n"/>
      <c r="O74" s="6" t="n"/>
      <c r="P74" s="52" t="n"/>
    </row>
    <row r="75" ht="15.75" customHeight="1">
      <c r="A75" s="1" t="n"/>
      <c r="B75" s="14" t="n"/>
      <c r="C75" s="6" t="n"/>
      <c r="D75" s="51" t="n"/>
      <c r="E75" s="6" t="n"/>
      <c r="F75" s="51" t="n"/>
      <c r="G75" s="6" t="n"/>
      <c r="H75" s="6" t="n"/>
      <c r="I75" s="6" t="n"/>
      <c r="J75" s="6" t="n"/>
      <c r="K75" s="6" t="n"/>
      <c r="L75" s="51" t="n"/>
      <c r="M75" s="6" t="n"/>
      <c r="N75" s="6" t="n"/>
      <c r="O75" s="6" t="n"/>
      <c r="P75" s="52" t="n"/>
    </row>
    <row r="76" ht="15.75" customHeight="1">
      <c r="A76" s="1" t="n"/>
      <c r="B76" s="14" t="n"/>
      <c r="C76" s="6" t="n"/>
      <c r="D76" s="51" t="n"/>
      <c r="E76" s="6" t="n"/>
      <c r="F76" s="51" t="n"/>
      <c r="G76" s="6" t="n"/>
      <c r="H76" s="6" t="n"/>
      <c r="I76" s="6" t="n"/>
      <c r="J76" s="6" t="n"/>
      <c r="K76" s="6" t="n"/>
      <c r="L76" s="51" t="n"/>
      <c r="M76" s="6" t="n"/>
      <c r="N76" s="6" t="n"/>
      <c r="O76" s="6" t="n"/>
      <c r="P76" s="52" t="n"/>
    </row>
    <row r="77" ht="15.75" customHeight="1">
      <c r="A77" s="1" t="n"/>
      <c r="B77" s="14" t="n"/>
      <c r="C77" s="6" t="n"/>
      <c r="D77" s="51" t="n"/>
      <c r="E77" s="6" t="n"/>
      <c r="F77" s="51" t="n"/>
      <c r="G77" s="6" t="n"/>
      <c r="H77" s="6" t="n"/>
      <c r="I77" s="6" t="n"/>
      <c r="J77" s="6" t="n"/>
      <c r="K77" s="6" t="n"/>
      <c r="L77" s="51" t="n"/>
      <c r="M77" s="6" t="n"/>
      <c r="N77" s="6" t="n"/>
      <c r="O77" s="6" t="n"/>
      <c r="P77" s="52" t="n"/>
    </row>
    <row r="78" ht="15.75" customHeight="1">
      <c r="A78" s="1" t="n"/>
      <c r="B78" s="14" t="n"/>
      <c r="C78" s="6" t="n"/>
      <c r="D78" s="51" t="n"/>
      <c r="E78" s="6" t="n"/>
      <c r="F78" s="51" t="n"/>
      <c r="G78" s="6" t="n"/>
      <c r="H78" s="6" t="n"/>
      <c r="I78" s="6" t="n"/>
      <c r="J78" s="6" t="n"/>
      <c r="K78" s="6" t="n"/>
      <c r="L78" s="51" t="n"/>
      <c r="M78" s="6" t="n"/>
      <c r="N78" s="6" t="n"/>
      <c r="O78" s="6" t="n"/>
      <c r="P78" s="52" t="n"/>
    </row>
    <row r="79" ht="15.75" customHeight="1">
      <c r="A79" s="1" t="n"/>
      <c r="B79" s="14" t="n"/>
      <c r="C79" s="6" t="n"/>
      <c r="D79" s="51" t="n"/>
      <c r="E79" s="6" t="n"/>
      <c r="F79" s="51" t="n"/>
      <c r="G79" s="6" t="n"/>
      <c r="H79" s="6" t="n"/>
      <c r="I79" s="6" t="n"/>
      <c r="J79" s="6" t="n"/>
      <c r="K79" s="6" t="n"/>
      <c r="L79" s="51" t="n"/>
      <c r="M79" s="6" t="n"/>
      <c r="N79" s="6" t="n"/>
      <c r="O79" s="6" t="n"/>
      <c r="P79" s="52" t="n"/>
    </row>
    <row r="80" ht="15.75" customHeight="1">
      <c r="A80" s="1" t="n"/>
      <c r="B80" s="14" t="n"/>
      <c r="C80" s="6" t="n"/>
      <c r="D80" s="51" t="n"/>
      <c r="E80" s="6" t="n"/>
      <c r="F80" s="51" t="n"/>
      <c r="G80" s="6" t="n"/>
      <c r="H80" s="6" t="n"/>
      <c r="I80" s="6" t="n"/>
      <c r="J80" s="6" t="n"/>
      <c r="K80" s="6" t="n"/>
      <c r="L80" s="51" t="n"/>
      <c r="M80" s="6" t="n"/>
      <c r="N80" s="6" t="n"/>
      <c r="O80" s="6" t="n"/>
      <c r="P80" s="52" t="n"/>
    </row>
    <row r="81" ht="15.75" customHeight="1">
      <c r="A81" s="1" t="n"/>
      <c r="B81" s="14" t="n"/>
      <c r="C81" s="6" t="n"/>
      <c r="D81" s="51" t="n"/>
      <c r="E81" s="6" t="n"/>
      <c r="F81" s="51" t="n"/>
      <c r="G81" s="6" t="n"/>
      <c r="H81" s="6" t="n"/>
      <c r="I81" s="6" t="n"/>
      <c r="J81" s="6" t="n"/>
      <c r="K81" s="6" t="n"/>
      <c r="L81" s="51" t="n"/>
      <c r="M81" s="6" t="n"/>
      <c r="N81" s="6" t="n"/>
      <c r="O81" s="6" t="n"/>
      <c r="P81" s="52" t="n"/>
    </row>
    <row r="82" ht="15.75" customHeight="1">
      <c r="A82" s="1" t="n"/>
      <c r="B82" s="14" t="n"/>
      <c r="C82" s="6" t="n"/>
      <c r="D82" s="51" t="n"/>
      <c r="E82" s="6" t="n"/>
      <c r="F82" s="51" t="n"/>
      <c r="G82" s="6" t="n"/>
      <c r="H82" s="6" t="n"/>
      <c r="I82" s="6" t="n"/>
      <c r="J82" s="6" t="n"/>
      <c r="K82" s="6" t="n"/>
      <c r="L82" s="51" t="n"/>
      <c r="M82" s="6" t="n"/>
      <c r="N82" s="6" t="n"/>
      <c r="O82" s="6" t="n"/>
      <c r="P82" s="52" t="n"/>
    </row>
    <row r="83" ht="15.75" customHeight="1">
      <c r="A83" s="1" t="n"/>
      <c r="B83" s="14" t="n"/>
      <c r="C83" s="6" t="n"/>
      <c r="D83" s="51" t="n"/>
      <c r="E83" s="6" t="n"/>
      <c r="F83" s="51" t="n"/>
      <c r="G83" s="6" t="n"/>
      <c r="H83" s="6" t="n"/>
      <c r="I83" s="6" t="n"/>
      <c r="J83" s="6" t="n"/>
      <c r="K83" s="6" t="n"/>
      <c r="L83" s="51" t="n"/>
      <c r="M83" s="6" t="n"/>
      <c r="N83" s="6" t="n"/>
      <c r="O83" s="6" t="n"/>
      <c r="P83" s="52" t="n"/>
    </row>
    <row r="84" ht="15.75" customHeight="1">
      <c r="A84" s="1" t="n"/>
      <c r="B84" s="14" t="n"/>
      <c r="C84" s="6" t="n"/>
      <c r="D84" s="51" t="n"/>
      <c r="E84" s="6" t="n"/>
      <c r="F84" s="51" t="n"/>
      <c r="G84" s="6" t="n"/>
      <c r="H84" s="6" t="n"/>
      <c r="I84" s="6" t="n"/>
      <c r="J84" s="6" t="n"/>
      <c r="K84" s="6" t="n"/>
      <c r="L84" s="51" t="n"/>
      <c r="M84" s="6" t="n"/>
      <c r="N84" s="6" t="n"/>
      <c r="O84" s="6" t="n"/>
      <c r="P84" s="52" t="n"/>
    </row>
    <row r="85" ht="15.75" customHeight="1">
      <c r="A85" s="1" t="n"/>
      <c r="B85" s="14" t="n"/>
      <c r="C85" s="6" t="n"/>
      <c r="D85" s="51" t="n"/>
      <c r="E85" s="6" t="n"/>
      <c r="F85" s="51" t="n"/>
      <c r="G85" s="6" t="n"/>
      <c r="H85" s="6" t="n"/>
      <c r="I85" s="6" t="n"/>
      <c r="J85" s="6" t="n"/>
      <c r="K85" s="6" t="n"/>
      <c r="L85" s="51" t="n"/>
      <c r="M85" s="6" t="n"/>
      <c r="N85" s="6" t="n"/>
      <c r="O85" s="6" t="n"/>
      <c r="P85" s="52" t="n"/>
    </row>
    <row r="86" ht="15.75" customHeight="1">
      <c r="A86" s="1" t="n"/>
      <c r="B86" s="14" t="n"/>
      <c r="C86" s="6" t="n"/>
      <c r="D86" s="51" t="n"/>
      <c r="E86" s="6" t="n"/>
      <c r="F86" s="51" t="n"/>
      <c r="G86" s="6" t="n"/>
      <c r="H86" s="6" t="n"/>
      <c r="I86" s="6" t="n"/>
      <c r="J86" s="6" t="n"/>
      <c r="K86" s="6" t="n"/>
      <c r="L86" s="51" t="n"/>
      <c r="M86" s="6" t="n"/>
      <c r="N86" s="6" t="n"/>
      <c r="O86" s="6" t="n"/>
      <c r="P86" s="52" t="n"/>
    </row>
    <row r="87" ht="15.75" customHeight="1">
      <c r="A87" s="1" t="n"/>
      <c r="B87" s="14" t="n"/>
      <c r="C87" s="6" t="n"/>
      <c r="D87" s="51" t="n"/>
      <c r="E87" s="6" t="n"/>
      <c r="F87" s="51" t="n"/>
      <c r="G87" s="6" t="n"/>
      <c r="H87" s="6" t="n"/>
      <c r="I87" s="6" t="n"/>
      <c r="J87" s="6" t="n"/>
      <c r="K87" s="6" t="n"/>
      <c r="L87" s="51" t="n"/>
      <c r="M87" s="6" t="n"/>
      <c r="N87" s="6" t="n"/>
      <c r="O87" s="6" t="n"/>
      <c r="P87" s="52" t="n"/>
    </row>
    <row r="88" ht="15.75" customHeight="1">
      <c r="A88" s="1" t="n"/>
      <c r="B88" s="14" t="n"/>
      <c r="C88" s="6" t="n"/>
      <c r="D88" s="51" t="n"/>
      <c r="E88" s="6" t="n"/>
      <c r="F88" s="51" t="n"/>
      <c r="G88" s="6" t="n"/>
      <c r="H88" s="6" t="n"/>
      <c r="I88" s="6" t="n"/>
      <c r="J88" s="6" t="n"/>
      <c r="K88" s="6" t="n"/>
      <c r="L88" s="51" t="n"/>
      <c r="M88" s="6" t="n"/>
      <c r="N88" s="6" t="n"/>
      <c r="O88" s="6" t="n"/>
      <c r="P88" s="52" t="n"/>
    </row>
    <row r="89" ht="15.75" customHeight="1">
      <c r="A89" s="1" t="n"/>
      <c r="B89" s="14" t="n"/>
      <c r="C89" s="6" t="n"/>
      <c r="D89" s="51" t="n"/>
      <c r="E89" s="6" t="n"/>
      <c r="F89" s="51" t="n"/>
      <c r="G89" s="6" t="n"/>
      <c r="H89" s="6" t="n"/>
      <c r="I89" s="6" t="n"/>
      <c r="J89" s="6" t="n"/>
      <c r="K89" s="6" t="n"/>
      <c r="L89" s="51" t="n"/>
      <c r="M89" s="6" t="n"/>
      <c r="N89" s="6" t="n"/>
      <c r="O89" s="6" t="n"/>
      <c r="P89" s="52" t="n"/>
    </row>
    <row r="90" ht="15.75" customHeight="1">
      <c r="A90" s="1" t="n"/>
      <c r="B90" s="14" t="n"/>
      <c r="C90" s="6" t="n"/>
      <c r="D90" s="51" t="n"/>
      <c r="E90" s="6" t="n"/>
      <c r="F90" s="51" t="n"/>
      <c r="G90" s="6" t="n"/>
      <c r="H90" s="6" t="n"/>
      <c r="I90" s="6" t="n"/>
      <c r="J90" s="6" t="n"/>
      <c r="K90" s="6" t="n"/>
      <c r="L90" s="51" t="n"/>
      <c r="M90" s="6" t="n"/>
      <c r="N90" s="6" t="n"/>
      <c r="O90" s="6" t="n"/>
      <c r="P90" s="52" t="n"/>
    </row>
    <row r="91" ht="15.75" customHeight="1">
      <c r="A91" s="1" t="n"/>
      <c r="B91" s="14" t="n"/>
      <c r="C91" s="6" t="n"/>
      <c r="D91" s="51" t="n"/>
      <c r="E91" s="6" t="n"/>
      <c r="F91" s="51" t="n"/>
      <c r="G91" s="6" t="n"/>
      <c r="H91" s="6" t="n"/>
      <c r="I91" s="6" t="n"/>
      <c r="J91" s="6" t="n"/>
      <c r="K91" s="6" t="n"/>
      <c r="L91" s="51" t="n"/>
      <c r="M91" s="6" t="n"/>
      <c r="N91" s="6" t="n"/>
      <c r="O91" s="6" t="n"/>
      <c r="P91" s="52" t="n"/>
    </row>
    <row r="92" ht="15.75" customHeight="1">
      <c r="A92" s="1" t="n"/>
      <c r="B92" s="14" t="n"/>
      <c r="C92" s="6" t="n"/>
      <c r="D92" s="51" t="n"/>
      <c r="E92" s="6" t="n"/>
      <c r="F92" s="51" t="n"/>
      <c r="G92" s="6" t="n"/>
      <c r="H92" s="6" t="n"/>
      <c r="I92" s="6" t="n"/>
      <c r="J92" s="6" t="n"/>
      <c r="K92" s="6" t="n"/>
      <c r="L92" s="51" t="n"/>
      <c r="M92" s="6" t="n"/>
      <c r="N92" s="6" t="n"/>
      <c r="O92" s="6" t="n"/>
      <c r="P92" s="52" t="n"/>
    </row>
    <row r="93" ht="15.75" customHeight="1">
      <c r="A93" s="1" t="n"/>
      <c r="B93" s="14" t="n"/>
      <c r="C93" s="6" t="n"/>
      <c r="D93" s="51" t="n"/>
      <c r="E93" s="6" t="n"/>
      <c r="F93" s="51" t="n"/>
      <c r="G93" s="6" t="n"/>
      <c r="H93" s="6" t="n"/>
      <c r="I93" s="6" t="n"/>
      <c r="J93" s="6" t="n"/>
      <c r="K93" s="6" t="n"/>
      <c r="L93" s="51" t="n"/>
      <c r="M93" s="6" t="n"/>
      <c r="N93" s="6" t="n"/>
      <c r="O93" s="6" t="n"/>
      <c r="P93" s="52" t="n"/>
    </row>
    <row r="94" ht="15.75" customHeight="1">
      <c r="A94" s="1" t="n"/>
      <c r="B94" s="14" t="n"/>
      <c r="C94" s="6" t="n"/>
      <c r="D94" s="51" t="n"/>
      <c r="E94" s="6" t="n"/>
      <c r="F94" s="51" t="n"/>
      <c r="G94" s="6" t="n"/>
      <c r="H94" s="6" t="n"/>
      <c r="I94" s="6" t="n"/>
      <c r="J94" s="6" t="n"/>
      <c r="K94" s="6" t="n"/>
      <c r="L94" s="51" t="n"/>
      <c r="M94" s="6" t="n"/>
      <c r="N94" s="6" t="n"/>
      <c r="O94" s="6" t="n"/>
      <c r="P94" s="52" t="n"/>
    </row>
    <row r="95" ht="15.75" customHeight="1">
      <c r="A95" s="1" t="n"/>
      <c r="B95" s="14" t="n"/>
      <c r="C95" s="6" t="n"/>
      <c r="D95" s="51" t="n"/>
      <c r="E95" s="6" t="n"/>
      <c r="F95" s="51" t="n"/>
      <c r="G95" s="6" t="n"/>
      <c r="H95" s="6" t="n"/>
      <c r="I95" s="6" t="n"/>
      <c r="J95" s="6" t="n"/>
      <c r="K95" s="6" t="n"/>
      <c r="L95" s="51" t="n"/>
      <c r="M95" s="6" t="n"/>
      <c r="N95" s="6" t="n"/>
      <c r="O95" s="6" t="n"/>
      <c r="P95" s="52" t="n"/>
    </row>
    <row r="96" ht="15.75" customHeight="1">
      <c r="A96" s="1" t="n"/>
      <c r="B96" s="14" t="n"/>
      <c r="C96" s="6" t="n"/>
      <c r="D96" s="51" t="n"/>
      <c r="E96" s="6" t="n"/>
      <c r="F96" s="51" t="n"/>
      <c r="G96" s="6" t="n"/>
      <c r="H96" s="6" t="n"/>
      <c r="I96" s="6" t="n"/>
      <c r="J96" s="6" t="n"/>
      <c r="K96" s="6" t="n"/>
      <c r="L96" s="51" t="n"/>
      <c r="M96" s="6" t="n"/>
      <c r="N96" s="6" t="n"/>
      <c r="O96" s="6" t="n"/>
      <c r="P96" s="52" t="n"/>
    </row>
    <row r="97" ht="15.75" customHeight="1">
      <c r="A97" s="1" t="n"/>
      <c r="B97" s="14" t="n"/>
      <c r="C97" s="6" t="n"/>
      <c r="D97" s="51" t="n"/>
      <c r="E97" s="6" t="n"/>
      <c r="F97" s="51" t="n"/>
      <c r="G97" s="6" t="n"/>
      <c r="H97" s="6" t="n"/>
      <c r="I97" s="6" t="n"/>
      <c r="J97" s="6" t="n"/>
      <c r="K97" s="6" t="n"/>
      <c r="L97" s="51" t="n"/>
      <c r="M97" s="6" t="n"/>
      <c r="N97" s="6" t="n"/>
      <c r="O97" s="6" t="n"/>
      <c r="P97" s="52" t="n"/>
    </row>
    <row r="98" ht="15.75" customHeight="1">
      <c r="A98" s="1" t="n"/>
      <c r="B98" s="14" t="n"/>
      <c r="C98" s="6" t="n"/>
      <c r="D98" s="51" t="n"/>
      <c r="E98" s="6" t="n"/>
      <c r="F98" s="51" t="n"/>
      <c r="G98" s="6" t="n"/>
      <c r="H98" s="6" t="n"/>
      <c r="I98" s="6" t="n"/>
      <c r="J98" s="6" t="n"/>
      <c r="K98" s="6" t="n"/>
      <c r="L98" s="51" t="n"/>
      <c r="M98" s="6" t="n"/>
      <c r="N98" s="6" t="n"/>
      <c r="O98" s="6" t="n"/>
      <c r="P98" s="52" t="n"/>
    </row>
    <row r="99" ht="15.75" customHeight="1">
      <c r="A99" s="1" t="n"/>
      <c r="B99" s="14" t="n"/>
      <c r="C99" s="6" t="n"/>
      <c r="D99" s="51" t="n"/>
      <c r="E99" s="6" t="n"/>
      <c r="F99" s="51" t="n"/>
      <c r="G99" s="6" t="n"/>
      <c r="H99" s="6" t="n"/>
      <c r="I99" s="6" t="n"/>
      <c r="J99" s="6" t="n"/>
      <c r="K99" s="6" t="n"/>
      <c r="L99" s="51" t="n"/>
      <c r="M99" s="6" t="n"/>
      <c r="N99" s="6" t="n"/>
      <c r="O99" s="6" t="n"/>
      <c r="P99" s="52" t="n"/>
    </row>
    <row r="100" ht="15.75" customHeight="1">
      <c r="A100" s="1" t="n"/>
      <c r="B100" s="14" t="n"/>
      <c r="C100" s="6" t="n"/>
      <c r="D100" s="51" t="n"/>
      <c r="E100" s="6" t="n"/>
      <c r="F100" s="51" t="n"/>
      <c r="G100" s="6" t="n"/>
      <c r="H100" s="6" t="n"/>
      <c r="I100" s="6" t="n"/>
      <c r="J100" s="6" t="n"/>
      <c r="K100" s="6" t="n"/>
      <c r="L100" s="51" t="n"/>
      <c r="M100" s="6" t="n"/>
      <c r="N100" s="6" t="n"/>
      <c r="O100" s="6" t="n"/>
      <c r="P100" s="52" t="n"/>
    </row>
    <row r="101" ht="15.75" customHeight="1">
      <c r="A101" s="1" t="n"/>
      <c r="B101" s="14" t="n"/>
      <c r="C101" s="6" t="n"/>
      <c r="D101" s="51" t="n"/>
      <c r="E101" s="6" t="n"/>
      <c r="F101" s="51" t="n"/>
      <c r="G101" s="6" t="n"/>
      <c r="H101" s="6" t="n"/>
      <c r="I101" s="6" t="n"/>
      <c r="J101" s="6" t="n"/>
      <c r="K101" s="6" t="n"/>
      <c r="L101" s="51" t="n"/>
      <c r="M101" s="6" t="n"/>
      <c r="N101" s="6" t="n"/>
      <c r="O101" s="6" t="n"/>
      <c r="P101" s="52" t="n"/>
    </row>
    <row r="102" ht="15.75" customHeight="1">
      <c r="A102" s="1" t="n"/>
      <c r="B102" s="14" t="n"/>
      <c r="C102" s="6" t="n"/>
      <c r="D102" s="51" t="n"/>
      <c r="E102" s="6" t="n"/>
      <c r="F102" s="51" t="n"/>
      <c r="G102" s="6" t="n"/>
      <c r="H102" s="6" t="n"/>
      <c r="I102" s="6" t="n"/>
      <c r="J102" s="6" t="n"/>
      <c r="K102" s="6" t="n"/>
      <c r="L102" s="51" t="n"/>
      <c r="M102" s="6" t="n"/>
      <c r="N102" s="6" t="n"/>
      <c r="O102" s="6" t="n"/>
      <c r="P102" s="52" t="n"/>
    </row>
    <row r="103" ht="15.75" customHeight="1">
      <c r="A103" s="1" t="n"/>
      <c r="B103" s="14" t="n"/>
      <c r="C103" s="6" t="n"/>
      <c r="D103" s="51" t="n"/>
      <c r="E103" s="6" t="n"/>
      <c r="F103" s="51" t="n"/>
      <c r="G103" s="6" t="n"/>
      <c r="H103" s="6" t="n"/>
      <c r="I103" s="6" t="n"/>
      <c r="J103" s="6" t="n"/>
      <c r="K103" s="6" t="n"/>
      <c r="L103" s="51" t="n"/>
      <c r="M103" s="6" t="n"/>
      <c r="N103" s="6" t="n"/>
      <c r="O103" s="6" t="n"/>
      <c r="P103" s="52" t="n"/>
    </row>
    <row r="104" ht="15.75" customHeight="1">
      <c r="A104" s="1" t="n"/>
      <c r="B104" s="14" t="n"/>
      <c r="C104" s="6" t="n"/>
      <c r="D104" s="51" t="n"/>
      <c r="E104" s="6" t="n"/>
      <c r="F104" s="51" t="n"/>
      <c r="G104" s="6" t="n"/>
      <c r="H104" s="6" t="n"/>
      <c r="I104" s="6" t="n"/>
      <c r="J104" s="6" t="n"/>
      <c r="K104" s="6" t="n"/>
      <c r="L104" s="51" t="n"/>
      <c r="M104" s="6" t="n"/>
      <c r="N104" s="6" t="n"/>
      <c r="O104" s="6" t="n"/>
      <c r="P104" s="52" t="n"/>
    </row>
    <row r="105" ht="15.75" customHeight="1">
      <c r="A105" s="1" t="n"/>
      <c r="B105" s="14" t="n"/>
      <c r="C105" s="6" t="n"/>
      <c r="D105" s="51" t="n"/>
      <c r="E105" s="6" t="n"/>
      <c r="F105" s="51" t="n"/>
      <c r="G105" s="6" t="n"/>
      <c r="H105" s="6" t="n"/>
      <c r="I105" s="6" t="n"/>
      <c r="J105" s="6" t="n"/>
      <c r="K105" s="6" t="n"/>
      <c r="L105" s="51" t="n"/>
      <c r="M105" s="6" t="n"/>
      <c r="N105" s="6" t="n"/>
      <c r="O105" s="6" t="n"/>
      <c r="P105" s="52" t="n"/>
    </row>
    <row r="106" ht="15.75" customHeight="1">
      <c r="A106" s="1" t="n"/>
      <c r="B106" s="14" t="n"/>
      <c r="C106" s="6" t="n"/>
      <c r="D106" s="51" t="n"/>
      <c r="E106" s="6" t="n"/>
      <c r="F106" s="51" t="n"/>
      <c r="G106" s="6" t="n"/>
      <c r="H106" s="6" t="n"/>
      <c r="I106" s="6" t="n"/>
      <c r="J106" s="6" t="n"/>
      <c r="K106" s="6" t="n"/>
      <c r="L106" s="51" t="n"/>
      <c r="M106" s="6" t="n"/>
      <c r="N106" s="6" t="n"/>
      <c r="O106" s="6" t="n"/>
      <c r="P106" s="52" t="n"/>
    </row>
    <row r="107" ht="15.75" customHeight="1">
      <c r="A107" s="1" t="n"/>
      <c r="B107" s="14" t="n"/>
      <c r="C107" s="6" t="n"/>
      <c r="D107" s="51" t="n"/>
      <c r="E107" s="6" t="n"/>
      <c r="F107" s="51" t="n"/>
      <c r="G107" s="6" t="n"/>
      <c r="H107" s="6" t="n"/>
      <c r="I107" s="6" t="n"/>
      <c r="J107" s="6" t="n"/>
      <c r="K107" s="6" t="n"/>
      <c r="L107" s="51" t="n"/>
      <c r="M107" s="6" t="n"/>
      <c r="N107" s="6" t="n"/>
      <c r="O107" s="6" t="n"/>
      <c r="P107" s="52" t="n"/>
    </row>
    <row r="108" ht="15.75" customHeight="1">
      <c r="A108" s="1" t="n"/>
      <c r="B108" s="14" t="n"/>
      <c r="C108" s="6" t="n"/>
      <c r="D108" s="51" t="n"/>
      <c r="E108" s="6" t="n"/>
      <c r="F108" s="51" t="n"/>
      <c r="G108" s="6" t="n"/>
      <c r="H108" s="6" t="n"/>
      <c r="I108" s="6" t="n"/>
      <c r="J108" s="6" t="n"/>
      <c r="K108" s="6" t="n"/>
      <c r="L108" s="51" t="n"/>
      <c r="M108" s="6" t="n"/>
      <c r="N108" s="6" t="n"/>
      <c r="O108" s="6" t="n"/>
      <c r="P108" s="52" t="n"/>
    </row>
    <row r="109" ht="15.75" customHeight="1">
      <c r="A109" s="1" t="n"/>
      <c r="B109" s="14" t="n"/>
      <c r="C109" s="6" t="n"/>
      <c r="D109" s="51" t="n"/>
      <c r="E109" s="6" t="n"/>
      <c r="F109" s="51" t="n"/>
      <c r="G109" s="6" t="n"/>
      <c r="H109" s="6" t="n"/>
      <c r="I109" s="6" t="n"/>
      <c r="J109" s="6" t="n"/>
      <c r="K109" s="6" t="n"/>
      <c r="L109" s="51" t="n"/>
      <c r="M109" s="6" t="n"/>
      <c r="N109" s="6" t="n"/>
      <c r="O109" s="6" t="n"/>
      <c r="P109" s="52" t="n"/>
    </row>
    <row r="110" ht="15.75" customHeight="1">
      <c r="A110" s="1" t="n"/>
      <c r="B110" s="14" t="n"/>
      <c r="C110" s="6" t="n"/>
      <c r="D110" s="51" t="n"/>
      <c r="E110" s="6" t="n"/>
      <c r="F110" s="51" t="n"/>
      <c r="G110" s="6" t="n"/>
      <c r="H110" s="6" t="n"/>
      <c r="I110" s="6" t="n"/>
      <c r="J110" s="6" t="n"/>
      <c r="K110" s="6" t="n"/>
      <c r="L110" s="51" t="n"/>
      <c r="M110" s="6" t="n"/>
      <c r="N110" s="6" t="n"/>
      <c r="O110" s="6" t="n"/>
      <c r="P110" s="52" t="n"/>
    </row>
    <row r="111" ht="15.75" customHeight="1">
      <c r="A111" s="1" t="n"/>
      <c r="B111" s="14" t="n"/>
      <c r="C111" s="6" t="n"/>
      <c r="D111" s="51" t="n"/>
      <c r="E111" s="6" t="n"/>
      <c r="F111" s="51" t="n"/>
      <c r="G111" s="6" t="n"/>
      <c r="H111" s="6" t="n"/>
      <c r="I111" s="6" t="n"/>
      <c r="J111" s="6" t="n"/>
      <c r="K111" s="6" t="n"/>
      <c r="L111" s="51" t="n"/>
      <c r="M111" s="6" t="n"/>
      <c r="N111" s="6" t="n"/>
      <c r="O111" s="6" t="n"/>
      <c r="P111" s="52" t="n"/>
    </row>
    <row r="112" ht="15.75" customHeight="1">
      <c r="A112" s="1" t="n"/>
      <c r="B112" s="14" t="n"/>
      <c r="C112" s="6" t="n"/>
      <c r="D112" s="51" t="n"/>
      <c r="E112" s="6" t="n"/>
      <c r="F112" s="51" t="n"/>
      <c r="G112" s="6" t="n"/>
      <c r="H112" s="6" t="n"/>
      <c r="I112" s="6" t="n"/>
      <c r="J112" s="6" t="n"/>
      <c r="K112" s="6" t="n"/>
      <c r="L112" s="51" t="n"/>
      <c r="M112" s="6" t="n"/>
      <c r="N112" s="6" t="n"/>
      <c r="O112" s="6" t="n"/>
      <c r="P112" s="52" t="n"/>
    </row>
    <row r="113" ht="15.75" customHeight="1">
      <c r="A113" s="1" t="n"/>
      <c r="B113" s="14" t="n"/>
      <c r="C113" s="6" t="n"/>
      <c r="D113" s="51" t="n"/>
      <c r="E113" s="6" t="n"/>
      <c r="F113" s="51" t="n"/>
      <c r="G113" s="6" t="n"/>
      <c r="H113" s="6" t="n"/>
      <c r="I113" s="6" t="n"/>
      <c r="J113" s="6" t="n"/>
      <c r="K113" s="6" t="n"/>
      <c r="L113" s="51" t="n"/>
      <c r="M113" s="6" t="n"/>
      <c r="N113" s="6" t="n"/>
      <c r="O113" s="6" t="n"/>
      <c r="P113" s="52" t="n"/>
    </row>
    <row r="114" ht="15.75" customHeight="1">
      <c r="A114" s="1" t="n"/>
      <c r="B114" s="14" t="n"/>
      <c r="C114" s="6" t="n"/>
      <c r="D114" s="51" t="n"/>
      <c r="E114" s="6" t="n"/>
      <c r="F114" s="51" t="n"/>
      <c r="G114" s="6" t="n"/>
      <c r="H114" s="6" t="n"/>
      <c r="I114" s="6" t="n"/>
      <c r="J114" s="6" t="n"/>
      <c r="K114" s="6" t="n"/>
      <c r="L114" s="51" t="n"/>
      <c r="M114" s="6" t="n"/>
      <c r="N114" s="6" t="n"/>
      <c r="O114" s="6" t="n"/>
      <c r="P114" s="52" t="n"/>
    </row>
    <row r="115" ht="15.75" customHeight="1">
      <c r="A115" s="1" t="n"/>
      <c r="B115" s="14" t="n"/>
      <c r="C115" s="6" t="n"/>
      <c r="D115" s="51" t="n"/>
      <c r="E115" s="6" t="n"/>
      <c r="F115" s="51" t="n"/>
      <c r="G115" s="6" t="n"/>
      <c r="H115" s="6" t="n"/>
      <c r="I115" s="6" t="n"/>
      <c r="J115" s="6" t="n"/>
      <c r="K115" s="6" t="n"/>
      <c r="L115" s="51" t="n"/>
      <c r="M115" s="6" t="n"/>
      <c r="N115" s="6" t="n"/>
      <c r="O115" s="6" t="n"/>
      <c r="P115" s="52" t="n"/>
    </row>
    <row r="116" ht="15.75" customHeight="1">
      <c r="A116" s="1" t="n"/>
      <c r="B116" s="14" t="n"/>
      <c r="C116" s="6" t="n"/>
      <c r="D116" s="51" t="n"/>
      <c r="E116" s="6" t="n"/>
      <c r="F116" s="51" t="n"/>
      <c r="G116" s="6" t="n"/>
      <c r="H116" s="6" t="n"/>
      <c r="I116" s="6" t="n"/>
      <c r="J116" s="6" t="n"/>
      <c r="K116" s="6" t="n"/>
      <c r="L116" s="51" t="n"/>
      <c r="M116" s="6" t="n"/>
      <c r="N116" s="6" t="n"/>
      <c r="O116" s="6" t="n"/>
      <c r="P116" s="52" t="n"/>
    </row>
    <row r="117" ht="15.75" customHeight="1">
      <c r="A117" s="1" t="n"/>
      <c r="B117" s="14" t="n"/>
      <c r="C117" s="6" t="n"/>
      <c r="D117" s="51" t="n"/>
      <c r="E117" s="6" t="n"/>
      <c r="F117" s="51" t="n"/>
      <c r="G117" s="6" t="n"/>
      <c r="H117" s="6" t="n"/>
      <c r="I117" s="6" t="n"/>
      <c r="J117" s="6" t="n"/>
      <c r="K117" s="6" t="n"/>
      <c r="L117" s="51" t="n"/>
      <c r="M117" s="6" t="n"/>
      <c r="N117" s="6" t="n"/>
      <c r="O117" s="6" t="n"/>
      <c r="P117" s="52" t="n"/>
    </row>
    <row r="118" ht="15.75" customHeight="1">
      <c r="A118" s="1" t="n"/>
      <c r="B118" s="14" t="n"/>
      <c r="C118" s="6" t="n"/>
      <c r="D118" s="51" t="n"/>
      <c r="E118" s="6" t="n"/>
      <c r="F118" s="51" t="n"/>
      <c r="G118" s="6" t="n"/>
      <c r="H118" s="6" t="n"/>
      <c r="I118" s="6" t="n"/>
      <c r="J118" s="6" t="n"/>
      <c r="K118" s="6" t="n"/>
      <c r="L118" s="51" t="n"/>
      <c r="M118" s="6" t="n"/>
      <c r="N118" s="6" t="n"/>
      <c r="O118" s="6" t="n"/>
      <c r="P118" s="52" t="n"/>
    </row>
    <row r="119" ht="15.75" customHeight="1">
      <c r="A119" s="1" t="n"/>
      <c r="B119" s="14" t="n"/>
      <c r="C119" s="6" t="n"/>
      <c r="D119" s="51" t="n"/>
      <c r="E119" s="6" t="n"/>
      <c r="F119" s="51" t="n"/>
      <c r="G119" s="6" t="n"/>
      <c r="H119" s="6" t="n"/>
      <c r="I119" s="6" t="n"/>
      <c r="J119" s="6" t="n"/>
      <c r="K119" s="6" t="n"/>
      <c r="L119" s="51" t="n"/>
      <c r="M119" s="6" t="n"/>
      <c r="N119" s="6" t="n"/>
      <c r="O119" s="6" t="n"/>
      <c r="P119" s="52" t="n"/>
    </row>
    <row r="120" ht="15.75" customHeight="1">
      <c r="A120" s="1" t="n"/>
      <c r="B120" s="14" t="n"/>
      <c r="C120" s="6" t="n"/>
      <c r="D120" s="51" t="n"/>
      <c r="E120" s="6" t="n"/>
      <c r="F120" s="51" t="n"/>
      <c r="G120" s="6" t="n"/>
      <c r="H120" s="6" t="n"/>
      <c r="I120" s="6" t="n"/>
      <c r="J120" s="6" t="n"/>
      <c r="K120" s="6" t="n"/>
      <c r="L120" s="51" t="n"/>
      <c r="M120" s="6" t="n"/>
      <c r="N120" s="6" t="n"/>
      <c r="O120" s="6" t="n"/>
      <c r="P120" s="52" t="n"/>
    </row>
    <row r="121" ht="15.75" customHeight="1">
      <c r="A121" s="1" t="n"/>
      <c r="B121" s="14" t="n"/>
      <c r="C121" s="6" t="n"/>
      <c r="D121" s="51" t="n"/>
      <c r="E121" s="6" t="n"/>
      <c r="F121" s="51" t="n"/>
      <c r="G121" s="6" t="n"/>
      <c r="H121" s="6" t="n"/>
      <c r="I121" s="6" t="n"/>
      <c r="J121" s="6" t="n"/>
      <c r="K121" s="6" t="n"/>
      <c r="L121" s="51" t="n"/>
      <c r="M121" s="6" t="n"/>
      <c r="N121" s="6" t="n"/>
      <c r="O121" s="6" t="n"/>
      <c r="P121" s="52" t="n"/>
    </row>
    <row r="122" ht="15.75" customHeight="1">
      <c r="A122" s="1" t="n"/>
      <c r="B122" s="14" t="n"/>
      <c r="C122" s="6" t="n"/>
      <c r="D122" s="51" t="n"/>
      <c r="E122" s="6" t="n"/>
      <c r="F122" s="51" t="n"/>
      <c r="G122" s="6" t="n"/>
      <c r="H122" s="6" t="n"/>
      <c r="I122" s="6" t="n"/>
      <c r="J122" s="6" t="n"/>
      <c r="K122" s="6" t="n"/>
      <c r="L122" s="51" t="n"/>
      <c r="M122" s="6" t="n"/>
      <c r="N122" s="6" t="n"/>
      <c r="O122" s="6" t="n"/>
      <c r="P122" s="52" t="n"/>
    </row>
    <row r="123" ht="15.75" customHeight="1">
      <c r="A123" s="1" t="n"/>
      <c r="B123" s="14" t="n"/>
      <c r="C123" s="6" t="n"/>
      <c r="D123" s="51" t="n"/>
      <c r="E123" s="6" t="n"/>
      <c r="F123" s="51" t="n"/>
      <c r="G123" s="6" t="n"/>
      <c r="H123" s="6" t="n"/>
      <c r="I123" s="6" t="n"/>
      <c r="J123" s="6" t="n"/>
      <c r="K123" s="6" t="n"/>
      <c r="L123" s="51" t="n"/>
      <c r="M123" s="6" t="n"/>
      <c r="N123" s="6" t="n"/>
      <c r="O123" s="6" t="n"/>
      <c r="P123" s="52" t="n"/>
    </row>
    <row r="124" ht="15.75" customHeight="1">
      <c r="A124" s="1" t="n"/>
      <c r="B124" s="14" t="n"/>
      <c r="C124" s="6" t="n"/>
      <c r="D124" s="51" t="n"/>
      <c r="E124" s="6" t="n"/>
      <c r="F124" s="51" t="n"/>
      <c r="G124" s="6" t="n"/>
      <c r="H124" s="6" t="n"/>
      <c r="I124" s="6" t="n"/>
      <c r="J124" s="6" t="n"/>
      <c r="K124" s="6" t="n"/>
      <c r="L124" s="51" t="n"/>
      <c r="M124" s="6" t="n"/>
      <c r="N124" s="6" t="n"/>
      <c r="O124" s="6" t="n"/>
      <c r="P124" s="52" t="n"/>
    </row>
    <row r="125" ht="15.75" customHeight="1">
      <c r="A125" s="1" t="n"/>
      <c r="B125" s="14" t="n"/>
      <c r="C125" s="6" t="n"/>
      <c r="D125" s="51" t="n"/>
      <c r="E125" s="6" t="n"/>
      <c r="F125" s="51" t="n"/>
      <c r="G125" s="6" t="n"/>
      <c r="H125" s="6" t="n"/>
      <c r="I125" s="6" t="n"/>
      <c r="J125" s="6" t="n"/>
      <c r="K125" s="6" t="n"/>
      <c r="L125" s="51" t="n"/>
      <c r="M125" s="6" t="n"/>
      <c r="N125" s="6" t="n"/>
      <c r="O125" s="6" t="n"/>
      <c r="P125" s="52" t="n"/>
    </row>
    <row r="126" ht="15.75" customHeight="1">
      <c r="A126" s="1" t="n"/>
      <c r="B126" s="14" t="n"/>
      <c r="C126" s="6" t="n"/>
      <c r="D126" s="51" t="n"/>
      <c r="E126" s="6" t="n"/>
      <c r="F126" s="51" t="n"/>
      <c r="G126" s="6" t="n"/>
      <c r="H126" s="6" t="n"/>
      <c r="I126" s="6" t="n"/>
      <c r="J126" s="6" t="n"/>
      <c r="K126" s="6" t="n"/>
      <c r="L126" s="51" t="n"/>
      <c r="M126" s="6" t="n"/>
      <c r="N126" s="6" t="n"/>
      <c r="O126" s="6" t="n"/>
      <c r="P126" s="52" t="n"/>
    </row>
    <row r="127" ht="15.75" customHeight="1">
      <c r="A127" s="1" t="n"/>
      <c r="B127" s="14" t="n"/>
      <c r="C127" s="6" t="n"/>
      <c r="D127" s="51" t="n"/>
      <c r="E127" s="6" t="n"/>
      <c r="F127" s="51" t="n"/>
      <c r="G127" s="6" t="n"/>
      <c r="H127" s="6" t="n"/>
      <c r="I127" s="6" t="n"/>
      <c r="J127" s="6" t="n"/>
      <c r="K127" s="6" t="n"/>
      <c r="L127" s="51" t="n"/>
      <c r="M127" s="6" t="n"/>
      <c r="N127" s="6" t="n"/>
      <c r="O127" s="6" t="n"/>
      <c r="P127" s="52" t="n"/>
    </row>
    <row r="128" ht="15.75" customHeight="1">
      <c r="A128" s="1" t="n"/>
      <c r="B128" s="14" t="n"/>
      <c r="C128" s="6" t="n"/>
      <c r="D128" s="51" t="n"/>
      <c r="E128" s="6" t="n"/>
      <c r="F128" s="51" t="n"/>
      <c r="G128" s="6" t="n"/>
      <c r="H128" s="6" t="n"/>
      <c r="I128" s="6" t="n"/>
      <c r="J128" s="6" t="n"/>
      <c r="K128" s="6" t="n"/>
      <c r="L128" s="51" t="n"/>
      <c r="M128" s="6" t="n"/>
      <c r="N128" s="6" t="n"/>
      <c r="O128" s="6" t="n"/>
      <c r="P128" s="52" t="n"/>
    </row>
    <row r="129" ht="15.75" customHeight="1">
      <c r="A129" s="1" t="n"/>
      <c r="B129" s="14" t="n"/>
      <c r="C129" s="6" t="n"/>
      <c r="D129" s="51" t="n"/>
      <c r="E129" s="6" t="n"/>
      <c r="F129" s="51" t="n"/>
      <c r="G129" s="6" t="n"/>
      <c r="H129" s="6" t="n"/>
      <c r="I129" s="6" t="n"/>
      <c r="J129" s="6" t="n"/>
      <c r="K129" s="6" t="n"/>
      <c r="L129" s="51" t="n"/>
      <c r="M129" s="6" t="n"/>
      <c r="N129" s="6" t="n"/>
      <c r="O129" s="6" t="n"/>
      <c r="P129" s="52" t="n"/>
    </row>
    <row r="130" ht="15.75" customHeight="1">
      <c r="A130" s="1" t="n"/>
      <c r="B130" s="14" t="n"/>
      <c r="C130" s="6" t="n"/>
      <c r="D130" s="51" t="n"/>
      <c r="E130" s="6" t="n"/>
      <c r="F130" s="51" t="n"/>
      <c r="G130" s="6" t="n"/>
      <c r="H130" s="6" t="n"/>
      <c r="I130" s="6" t="n"/>
      <c r="J130" s="6" t="n"/>
      <c r="K130" s="6" t="n"/>
      <c r="L130" s="51" t="n"/>
      <c r="M130" s="6" t="n"/>
      <c r="N130" s="6" t="n"/>
      <c r="O130" s="6" t="n"/>
      <c r="P130" s="52" t="n"/>
    </row>
    <row r="131" ht="15.75" customHeight="1">
      <c r="A131" s="1" t="n"/>
      <c r="B131" s="14" t="n"/>
      <c r="C131" s="6" t="n"/>
      <c r="D131" s="51" t="n"/>
      <c r="E131" s="6" t="n"/>
      <c r="F131" s="51" t="n"/>
      <c r="G131" s="6" t="n"/>
      <c r="H131" s="6" t="n"/>
      <c r="I131" s="6" t="n"/>
      <c r="J131" s="6" t="n"/>
      <c r="K131" s="6" t="n"/>
      <c r="L131" s="51" t="n"/>
      <c r="M131" s="6" t="n"/>
      <c r="N131" s="6" t="n"/>
      <c r="O131" s="6" t="n"/>
      <c r="P131" s="52" t="n"/>
    </row>
    <row r="132" ht="15.75" customHeight="1">
      <c r="A132" s="1" t="n"/>
      <c r="B132" s="14" t="n"/>
      <c r="C132" s="6" t="n"/>
      <c r="D132" s="51" t="n"/>
      <c r="E132" s="6" t="n"/>
      <c r="F132" s="51" t="n"/>
      <c r="G132" s="6" t="n"/>
      <c r="H132" s="6" t="n"/>
      <c r="I132" s="6" t="n"/>
      <c r="J132" s="6" t="n"/>
      <c r="K132" s="6" t="n"/>
      <c r="L132" s="51" t="n"/>
      <c r="M132" s="6" t="n"/>
      <c r="N132" s="6" t="n"/>
      <c r="O132" s="6" t="n"/>
      <c r="P132" s="52" t="n"/>
    </row>
    <row r="133" ht="15.75" customHeight="1">
      <c r="A133" s="1" t="n"/>
      <c r="B133" s="14" t="n"/>
      <c r="C133" s="6" t="n"/>
      <c r="D133" s="51" t="n"/>
      <c r="E133" s="6" t="n"/>
      <c r="F133" s="51" t="n"/>
      <c r="G133" s="6" t="n"/>
      <c r="H133" s="6" t="n"/>
      <c r="I133" s="6" t="n"/>
      <c r="J133" s="6" t="n"/>
      <c r="K133" s="6" t="n"/>
      <c r="L133" s="51" t="n"/>
      <c r="M133" s="6" t="n"/>
      <c r="N133" s="6" t="n"/>
      <c r="O133" s="6" t="n"/>
      <c r="P133" s="52" t="n"/>
    </row>
    <row r="134" ht="15.75" customHeight="1">
      <c r="A134" s="1" t="n"/>
      <c r="B134" s="14" t="n"/>
      <c r="C134" s="6" t="n"/>
      <c r="D134" s="51" t="n"/>
      <c r="E134" s="6" t="n"/>
      <c r="F134" s="51" t="n"/>
      <c r="G134" s="6" t="n"/>
      <c r="H134" s="6" t="n"/>
      <c r="I134" s="6" t="n"/>
      <c r="J134" s="6" t="n"/>
      <c r="K134" s="6" t="n"/>
      <c r="L134" s="51" t="n"/>
      <c r="M134" s="6" t="n"/>
      <c r="N134" s="6" t="n"/>
      <c r="O134" s="6" t="n"/>
      <c r="P134" s="52" t="n"/>
    </row>
    <row r="135" ht="15.75" customHeight="1">
      <c r="A135" s="1" t="n"/>
      <c r="B135" s="14" t="n"/>
      <c r="C135" s="6" t="n"/>
      <c r="D135" s="51" t="n"/>
      <c r="E135" s="6" t="n"/>
      <c r="F135" s="51" t="n"/>
      <c r="G135" s="6" t="n"/>
      <c r="H135" s="6" t="n"/>
      <c r="I135" s="6" t="n"/>
      <c r="J135" s="6" t="n"/>
      <c r="K135" s="6" t="n"/>
      <c r="L135" s="51" t="n"/>
      <c r="M135" s="6" t="n"/>
      <c r="N135" s="6" t="n"/>
      <c r="O135" s="6" t="n"/>
      <c r="P135" s="52" t="n"/>
    </row>
    <row r="136" ht="15.75" customHeight="1">
      <c r="A136" s="1" t="n"/>
      <c r="B136" s="14" t="n"/>
      <c r="C136" s="6" t="n"/>
      <c r="D136" s="51" t="n"/>
      <c r="E136" s="6" t="n"/>
      <c r="F136" s="51" t="n"/>
      <c r="G136" s="6" t="n"/>
      <c r="H136" s="6" t="n"/>
      <c r="I136" s="6" t="n"/>
      <c r="J136" s="6" t="n"/>
      <c r="K136" s="6" t="n"/>
      <c r="L136" s="51" t="n"/>
      <c r="M136" s="6" t="n"/>
      <c r="N136" s="6" t="n"/>
      <c r="O136" s="6" t="n"/>
      <c r="P136" s="52" t="n"/>
    </row>
    <row r="137" ht="15.75" customHeight="1">
      <c r="A137" s="1" t="n"/>
      <c r="B137" s="14" t="n"/>
      <c r="C137" s="6" t="n"/>
      <c r="D137" s="51" t="n"/>
      <c r="E137" s="6" t="n"/>
      <c r="F137" s="51" t="n"/>
      <c r="G137" s="6" t="n"/>
      <c r="H137" s="6" t="n"/>
      <c r="I137" s="6" t="n"/>
      <c r="J137" s="6" t="n"/>
      <c r="K137" s="6" t="n"/>
      <c r="L137" s="51" t="n"/>
      <c r="M137" s="6" t="n"/>
      <c r="N137" s="6" t="n"/>
      <c r="O137" s="6" t="n"/>
      <c r="P137" s="52" t="n"/>
    </row>
    <row r="138" ht="15.75" customHeight="1">
      <c r="A138" s="1" t="n"/>
      <c r="B138" s="14" t="n"/>
      <c r="C138" s="6" t="n"/>
      <c r="D138" s="51" t="n"/>
      <c r="E138" s="6" t="n"/>
      <c r="F138" s="51" t="n"/>
      <c r="G138" s="6" t="n"/>
      <c r="H138" s="6" t="n"/>
      <c r="I138" s="6" t="n"/>
      <c r="J138" s="6" t="n"/>
      <c r="K138" s="6" t="n"/>
      <c r="L138" s="51" t="n"/>
      <c r="M138" s="6" t="n"/>
      <c r="N138" s="6" t="n"/>
      <c r="O138" s="6" t="n"/>
      <c r="P138" s="52" t="n"/>
    </row>
    <row r="139" ht="15.75" customHeight="1">
      <c r="A139" s="1" t="n"/>
      <c r="B139" s="14" t="n"/>
      <c r="C139" s="6" t="n"/>
      <c r="D139" s="51" t="n"/>
      <c r="E139" s="6" t="n"/>
      <c r="F139" s="51" t="n"/>
      <c r="G139" s="6" t="n"/>
      <c r="H139" s="6" t="n"/>
      <c r="I139" s="6" t="n"/>
      <c r="J139" s="6" t="n"/>
      <c r="K139" s="6" t="n"/>
      <c r="L139" s="51" t="n"/>
      <c r="M139" s="6" t="n"/>
      <c r="N139" s="6" t="n"/>
      <c r="O139" s="6" t="n"/>
      <c r="P139" s="52" t="n"/>
    </row>
    <row r="140" ht="15.75" customHeight="1">
      <c r="A140" s="1" t="n"/>
      <c r="B140" s="14" t="n"/>
      <c r="C140" s="6" t="n"/>
      <c r="D140" s="51" t="n"/>
      <c r="E140" s="6" t="n"/>
      <c r="F140" s="51" t="n"/>
      <c r="G140" s="6" t="n"/>
      <c r="H140" s="6" t="n"/>
      <c r="I140" s="6" t="n"/>
      <c r="J140" s="6" t="n"/>
      <c r="K140" s="6" t="n"/>
      <c r="L140" s="51" t="n"/>
      <c r="M140" s="6" t="n"/>
      <c r="N140" s="6" t="n"/>
      <c r="O140" s="6" t="n"/>
      <c r="P140" s="52" t="n"/>
    </row>
    <row r="141" ht="15.75" customHeight="1">
      <c r="A141" s="1" t="n"/>
      <c r="B141" s="14" t="n"/>
      <c r="C141" s="6" t="n"/>
      <c r="D141" s="51" t="n"/>
      <c r="E141" s="6" t="n"/>
      <c r="F141" s="51" t="n"/>
      <c r="G141" s="6" t="n"/>
      <c r="H141" s="6" t="n"/>
      <c r="I141" s="6" t="n"/>
      <c r="J141" s="6" t="n"/>
      <c r="K141" s="6" t="n"/>
      <c r="L141" s="51" t="n"/>
      <c r="M141" s="6" t="n"/>
      <c r="N141" s="6" t="n"/>
      <c r="O141" s="6" t="n"/>
      <c r="P141" s="52" t="n"/>
    </row>
    <row r="142" ht="15.75" customHeight="1">
      <c r="A142" s="1" t="n"/>
      <c r="B142" s="14" t="n"/>
      <c r="C142" s="6" t="n"/>
      <c r="D142" s="51" t="n"/>
      <c r="E142" s="6" t="n"/>
      <c r="F142" s="51" t="n"/>
      <c r="G142" s="6" t="n"/>
      <c r="H142" s="6" t="n"/>
      <c r="I142" s="6" t="n"/>
      <c r="J142" s="6" t="n"/>
      <c r="K142" s="6" t="n"/>
      <c r="L142" s="51" t="n"/>
      <c r="M142" s="6" t="n"/>
      <c r="N142" s="6" t="n"/>
      <c r="O142" s="6" t="n"/>
      <c r="P142" s="52" t="n"/>
    </row>
    <row r="143" ht="15.75" customHeight="1">
      <c r="A143" s="1" t="n"/>
      <c r="B143" s="14" t="n"/>
      <c r="C143" s="6" t="n"/>
      <c r="D143" s="51" t="n"/>
      <c r="E143" s="6" t="n"/>
      <c r="F143" s="51" t="n"/>
      <c r="G143" s="6" t="n"/>
      <c r="H143" s="6" t="n"/>
      <c r="I143" s="6" t="n"/>
      <c r="J143" s="6" t="n"/>
      <c r="K143" s="6" t="n"/>
      <c r="L143" s="51" t="n"/>
      <c r="M143" s="6" t="n"/>
      <c r="N143" s="6" t="n"/>
      <c r="O143" s="6" t="n"/>
      <c r="P143" s="52" t="n"/>
    </row>
    <row r="144" ht="15.75" customHeight="1">
      <c r="A144" s="1" t="n"/>
      <c r="B144" s="14" t="n"/>
      <c r="C144" s="6" t="n"/>
      <c r="D144" s="51" t="n"/>
      <c r="E144" s="6" t="n"/>
      <c r="F144" s="51" t="n"/>
      <c r="G144" s="6" t="n"/>
      <c r="H144" s="6" t="n"/>
      <c r="I144" s="6" t="n"/>
      <c r="J144" s="6" t="n"/>
      <c r="K144" s="6" t="n"/>
      <c r="L144" s="51" t="n"/>
      <c r="M144" s="6" t="n"/>
      <c r="N144" s="6" t="n"/>
      <c r="O144" s="6" t="n"/>
      <c r="P144" s="52" t="n"/>
    </row>
    <row r="145" ht="15.75" customHeight="1">
      <c r="A145" s="1" t="n"/>
      <c r="B145" s="14" t="n"/>
      <c r="C145" s="6" t="n"/>
      <c r="D145" s="51" t="n"/>
      <c r="E145" s="6" t="n"/>
      <c r="F145" s="51" t="n"/>
      <c r="G145" s="6" t="n"/>
      <c r="H145" s="6" t="n"/>
      <c r="I145" s="6" t="n"/>
      <c r="J145" s="6" t="n"/>
      <c r="K145" s="6" t="n"/>
      <c r="L145" s="51" t="n"/>
      <c r="M145" s="6" t="n"/>
      <c r="N145" s="6" t="n"/>
      <c r="O145" s="6" t="n"/>
      <c r="P145" s="52" t="n"/>
    </row>
    <row r="146" ht="15.75" customHeight="1">
      <c r="A146" s="1" t="n"/>
      <c r="B146" s="14" t="n"/>
      <c r="C146" s="6" t="n"/>
      <c r="D146" s="51" t="n"/>
      <c r="E146" s="6" t="n"/>
      <c r="F146" s="51" t="n"/>
      <c r="G146" s="6" t="n"/>
      <c r="H146" s="6" t="n"/>
      <c r="I146" s="6" t="n"/>
      <c r="J146" s="6" t="n"/>
      <c r="K146" s="6" t="n"/>
      <c r="L146" s="51" t="n"/>
      <c r="M146" s="6" t="n"/>
      <c r="N146" s="6" t="n"/>
      <c r="O146" s="6" t="n"/>
      <c r="P146" s="52" t="n"/>
    </row>
    <row r="147" ht="15.75" customHeight="1">
      <c r="A147" s="1" t="n"/>
      <c r="B147" s="14" t="n"/>
      <c r="C147" s="6" t="n"/>
      <c r="D147" s="51" t="n"/>
      <c r="E147" s="6" t="n"/>
      <c r="F147" s="51" t="n"/>
      <c r="G147" s="6" t="n"/>
      <c r="H147" s="6" t="n"/>
      <c r="I147" s="6" t="n"/>
      <c r="J147" s="6" t="n"/>
      <c r="K147" s="6" t="n"/>
      <c r="L147" s="51" t="n"/>
      <c r="M147" s="6" t="n"/>
      <c r="N147" s="6" t="n"/>
      <c r="O147" s="6" t="n"/>
      <c r="P147" s="52" t="n"/>
    </row>
    <row r="148" ht="15.75" customHeight="1">
      <c r="A148" s="1" t="n"/>
      <c r="B148" s="14" t="n"/>
      <c r="C148" s="6" t="n"/>
      <c r="D148" s="51" t="n"/>
      <c r="E148" s="6" t="n"/>
      <c r="F148" s="51" t="n"/>
      <c r="G148" s="6" t="n"/>
      <c r="H148" s="6" t="n"/>
      <c r="I148" s="6" t="n"/>
      <c r="J148" s="6" t="n"/>
      <c r="K148" s="6" t="n"/>
      <c r="L148" s="51" t="n"/>
      <c r="M148" s="6" t="n"/>
      <c r="N148" s="6" t="n"/>
      <c r="O148" s="6" t="n"/>
      <c r="P148" s="52" t="n"/>
    </row>
    <row r="149" ht="15.75" customHeight="1">
      <c r="A149" s="1" t="n"/>
      <c r="B149" s="14" t="n"/>
      <c r="C149" s="6" t="n"/>
      <c r="D149" s="51" t="n"/>
      <c r="E149" s="6" t="n"/>
      <c r="F149" s="51" t="n"/>
      <c r="G149" s="6" t="n"/>
      <c r="H149" s="6" t="n"/>
      <c r="I149" s="6" t="n"/>
      <c r="J149" s="6" t="n"/>
      <c r="K149" s="6" t="n"/>
      <c r="L149" s="51" t="n"/>
      <c r="M149" s="6" t="n"/>
      <c r="N149" s="6" t="n"/>
      <c r="O149" s="6" t="n"/>
      <c r="P149" s="52" t="n"/>
    </row>
    <row r="150" ht="15.75" customHeight="1">
      <c r="A150" s="1" t="n"/>
      <c r="B150" s="14" t="n"/>
      <c r="C150" s="6" t="n"/>
      <c r="D150" s="51" t="n"/>
      <c r="E150" s="6" t="n"/>
      <c r="F150" s="51" t="n"/>
      <c r="G150" s="6" t="n"/>
      <c r="H150" s="6" t="n"/>
      <c r="I150" s="6" t="n"/>
      <c r="J150" s="6" t="n"/>
      <c r="K150" s="6" t="n"/>
      <c r="L150" s="51" t="n"/>
      <c r="M150" s="6" t="n"/>
      <c r="N150" s="6" t="n"/>
      <c r="O150" s="6" t="n"/>
      <c r="P150" s="52" t="n"/>
    </row>
    <row r="151" ht="15.75" customHeight="1">
      <c r="A151" s="1" t="n"/>
      <c r="B151" s="14" t="n"/>
      <c r="C151" s="6" t="n"/>
      <c r="D151" s="51" t="n"/>
      <c r="E151" s="6" t="n"/>
      <c r="F151" s="51" t="n"/>
      <c r="G151" s="6" t="n"/>
      <c r="H151" s="6" t="n"/>
      <c r="I151" s="6" t="n"/>
      <c r="J151" s="6" t="n"/>
      <c r="K151" s="6" t="n"/>
      <c r="L151" s="51" t="n"/>
      <c r="M151" s="6" t="n"/>
      <c r="N151" s="6" t="n"/>
      <c r="O151" s="6" t="n"/>
      <c r="P151" s="52" t="n"/>
    </row>
    <row r="152" ht="15.75" customHeight="1">
      <c r="A152" s="1" t="n"/>
      <c r="B152" s="14" t="n"/>
      <c r="C152" s="6" t="n"/>
      <c r="D152" s="51" t="n"/>
      <c r="E152" s="6" t="n"/>
      <c r="F152" s="51" t="n"/>
      <c r="G152" s="6" t="n"/>
      <c r="H152" s="6" t="n"/>
      <c r="I152" s="6" t="n"/>
      <c r="J152" s="6" t="n"/>
      <c r="K152" s="6" t="n"/>
      <c r="L152" s="51" t="n"/>
      <c r="M152" s="6" t="n"/>
      <c r="N152" s="6" t="n"/>
      <c r="O152" s="6" t="n"/>
      <c r="P152" s="52" t="n"/>
    </row>
    <row r="153" ht="15.75" customHeight="1">
      <c r="A153" s="1" t="n"/>
      <c r="B153" s="14" t="n"/>
      <c r="C153" s="6" t="n"/>
      <c r="D153" s="51" t="n"/>
      <c r="E153" s="6" t="n"/>
      <c r="F153" s="51" t="n"/>
      <c r="G153" s="6" t="n"/>
      <c r="H153" s="6" t="n"/>
      <c r="I153" s="6" t="n"/>
      <c r="J153" s="6" t="n"/>
      <c r="K153" s="6" t="n"/>
      <c r="L153" s="51" t="n"/>
      <c r="M153" s="6" t="n"/>
      <c r="N153" s="6" t="n"/>
      <c r="O153" s="6" t="n"/>
      <c r="P153" s="52" t="n"/>
    </row>
    <row r="154" ht="15.75" customHeight="1">
      <c r="A154" s="1" t="n"/>
      <c r="B154" s="14" t="n"/>
      <c r="C154" s="6" t="n"/>
      <c r="D154" s="51" t="n"/>
      <c r="E154" s="6" t="n"/>
      <c r="F154" s="51" t="n"/>
      <c r="G154" s="6" t="n"/>
      <c r="H154" s="6" t="n"/>
      <c r="I154" s="6" t="n"/>
      <c r="J154" s="6" t="n"/>
      <c r="K154" s="6" t="n"/>
      <c r="L154" s="51" t="n"/>
      <c r="M154" s="6" t="n"/>
      <c r="N154" s="6" t="n"/>
      <c r="O154" s="6" t="n"/>
      <c r="P154" s="52" t="n"/>
    </row>
    <row r="155" ht="15.75" customHeight="1">
      <c r="A155" s="1" t="n"/>
      <c r="B155" s="14" t="n"/>
      <c r="C155" s="6" t="n"/>
      <c r="D155" s="51" t="n"/>
      <c r="E155" s="6" t="n"/>
      <c r="F155" s="51" t="n"/>
      <c r="G155" s="6" t="n"/>
      <c r="H155" s="6" t="n"/>
      <c r="I155" s="6" t="n"/>
      <c r="J155" s="6" t="n"/>
      <c r="K155" s="6" t="n"/>
      <c r="L155" s="51" t="n"/>
      <c r="M155" s="6" t="n"/>
      <c r="N155" s="6" t="n"/>
      <c r="O155" s="6" t="n"/>
      <c r="P155" s="52" t="n"/>
    </row>
    <row r="156" ht="15.75" customHeight="1">
      <c r="A156" s="1" t="n"/>
      <c r="B156" s="14" t="n"/>
      <c r="C156" s="6" t="n"/>
      <c r="D156" s="51" t="n"/>
      <c r="E156" s="6" t="n"/>
      <c r="F156" s="51" t="n"/>
      <c r="G156" s="6" t="n"/>
      <c r="H156" s="6" t="n"/>
      <c r="I156" s="6" t="n"/>
      <c r="J156" s="6" t="n"/>
      <c r="K156" s="6" t="n"/>
      <c r="L156" s="51" t="n"/>
      <c r="M156" s="6" t="n"/>
      <c r="N156" s="6" t="n"/>
      <c r="O156" s="6" t="n"/>
      <c r="P156" s="52" t="n"/>
    </row>
    <row r="157" ht="15.75" customHeight="1">
      <c r="A157" s="1" t="n"/>
      <c r="B157" s="14" t="n"/>
      <c r="C157" s="6" t="n"/>
      <c r="D157" s="51" t="n"/>
      <c r="E157" s="6" t="n"/>
      <c r="F157" s="51" t="n"/>
      <c r="G157" s="6" t="n"/>
      <c r="H157" s="6" t="n"/>
      <c r="I157" s="6" t="n"/>
      <c r="J157" s="6" t="n"/>
      <c r="K157" s="6" t="n"/>
      <c r="L157" s="51" t="n"/>
      <c r="M157" s="6" t="n"/>
      <c r="N157" s="6" t="n"/>
      <c r="O157" s="6" t="n"/>
      <c r="P157" s="52" t="n"/>
    </row>
    <row r="158" ht="15.75" customHeight="1">
      <c r="A158" s="1" t="n"/>
      <c r="B158" s="14" t="n"/>
      <c r="C158" s="6" t="n"/>
      <c r="D158" s="51" t="n"/>
      <c r="E158" s="6" t="n"/>
      <c r="F158" s="51" t="n"/>
      <c r="G158" s="6" t="n"/>
      <c r="H158" s="6" t="n"/>
      <c r="I158" s="6" t="n"/>
      <c r="J158" s="6" t="n"/>
      <c r="K158" s="6" t="n"/>
      <c r="L158" s="51" t="n"/>
      <c r="M158" s="6" t="n"/>
      <c r="N158" s="6" t="n"/>
      <c r="O158" s="6" t="n"/>
      <c r="P158" s="52" t="n"/>
    </row>
    <row r="159" ht="15.75" customHeight="1">
      <c r="A159" s="1" t="n"/>
      <c r="B159" s="14" t="n"/>
      <c r="C159" s="6" t="n"/>
      <c r="D159" s="51" t="n"/>
      <c r="E159" s="6" t="n"/>
      <c r="F159" s="51" t="n"/>
      <c r="G159" s="6" t="n"/>
      <c r="H159" s="6" t="n"/>
      <c r="I159" s="6" t="n"/>
      <c r="J159" s="6" t="n"/>
      <c r="K159" s="6" t="n"/>
      <c r="L159" s="51" t="n"/>
      <c r="M159" s="6" t="n"/>
      <c r="N159" s="6" t="n"/>
      <c r="O159" s="6" t="n"/>
      <c r="P159" s="52" t="n"/>
    </row>
    <row r="160" ht="15.75" customHeight="1">
      <c r="A160" s="1" t="n"/>
      <c r="B160" s="14" t="n"/>
      <c r="C160" s="6" t="n"/>
      <c r="D160" s="51" t="n"/>
      <c r="E160" s="6" t="n"/>
      <c r="F160" s="51" t="n"/>
      <c r="G160" s="6" t="n"/>
      <c r="H160" s="6" t="n"/>
      <c r="I160" s="6" t="n"/>
      <c r="J160" s="6" t="n"/>
      <c r="K160" s="6" t="n"/>
      <c r="L160" s="51" t="n"/>
      <c r="M160" s="6" t="n"/>
      <c r="N160" s="6" t="n"/>
      <c r="O160" s="6" t="n"/>
      <c r="P160" s="52" t="n"/>
    </row>
    <row r="161" ht="15.75" customHeight="1">
      <c r="A161" s="1" t="n"/>
      <c r="B161" s="14" t="n"/>
      <c r="C161" s="6" t="n"/>
      <c r="D161" s="51" t="n"/>
      <c r="E161" s="6" t="n"/>
      <c r="F161" s="51" t="n"/>
      <c r="G161" s="6" t="n"/>
      <c r="H161" s="6" t="n"/>
      <c r="I161" s="6" t="n"/>
      <c r="J161" s="6" t="n"/>
      <c r="K161" s="6" t="n"/>
      <c r="L161" s="51" t="n"/>
      <c r="M161" s="6" t="n"/>
      <c r="N161" s="6" t="n"/>
      <c r="O161" s="6" t="n"/>
      <c r="P161" s="52" t="n"/>
    </row>
    <row r="162" ht="15.75" customHeight="1">
      <c r="A162" s="1" t="n"/>
      <c r="B162" s="14" t="n"/>
      <c r="C162" s="6" t="n"/>
      <c r="D162" s="51" t="n"/>
      <c r="E162" s="6" t="n"/>
      <c r="F162" s="51" t="n"/>
      <c r="G162" s="6" t="n"/>
      <c r="H162" s="6" t="n"/>
      <c r="I162" s="6" t="n"/>
      <c r="J162" s="6" t="n"/>
      <c r="K162" s="6" t="n"/>
      <c r="L162" s="51" t="n"/>
      <c r="M162" s="6" t="n"/>
      <c r="N162" s="6" t="n"/>
      <c r="O162" s="6" t="n"/>
      <c r="P162" s="52" t="n"/>
    </row>
    <row r="163" ht="15.75" customHeight="1">
      <c r="A163" s="1" t="n"/>
      <c r="B163" s="14" t="n"/>
      <c r="C163" s="6" t="n"/>
      <c r="D163" s="51" t="n"/>
      <c r="E163" s="6" t="n"/>
      <c r="F163" s="51" t="n"/>
      <c r="G163" s="6" t="n"/>
      <c r="H163" s="6" t="n"/>
      <c r="I163" s="6" t="n"/>
      <c r="J163" s="6" t="n"/>
      <c r="K163" s="6" t="n"/>
      <c r="L163" s="51" t="n"/>
      <c r="M163" s="6" t="n"/>
      <c r="N163" s="6" t="n"/>
      <c r="O163" s="6" t="n"/>
      <c r="P163" s="52" t="n"/>
    </row>
    <row r="164" ht="15.75" customHeight="1">
      <c r="A164" s="1" t="n"/>
      <c r="B164" s="14" t="n"/>
      <c r="C164" s="6" t="n"/>
      <c r="D164" s="51" t="n"/>
      <c r="E164" s="6" t="n"/>
      <c r="F164" s="51" t="n"/>
      <c r="G164" s="6" t="n"/>
      <c r="H164" s="6" t="n"/>
      <c r="I164" s="6" t="n"/>
      <c r="J164" s="6" t="n"/>
      <c r="K164" s="6" t="n"/>
      <c r="L164" s="51" t="n"/>
      <c r="M164" s="6" t="n"/>
      <c r="N164" s="6" t="n"/>
      <c r="O164" s="6" t="n"/>
      <c r="P164" s="52" t="n"/>
    </row>
    <row r="165" ht="15.75" customHeight="1">
      <c r="A165" s="1" t="n"/>
      <c r="B165" s="14" t="n"/>
      <c r="C165" s="6" t="n"/>
      <c r="D165" s="51" t="n"/>
      <c r="E165" s="6" t="n"/>
      <c r="F165" s="51" t="n"/>
      <c r="G165" s="6" t="n"/>
      <c r="H165" s="6" t="n"/>
      <c r="I165" s="6" t="n"/>
      <c r="J165" s="6" t="n"/>
      <c r="K165" s="6" t="n"/>
      <c r="L165" s="51" t="n"/>
      <c r="M165" s="6" t="n"/>
      <c r="N165" s="6" t="n"/>
      <c r="O165" s="6" t="n"/>
      <c r="P165" s="52" t="n"/>
    </row>
    <row r="166" ht="15.75" customHeight="1">
      <c r="A166" s="1" t="n"/>
      <c r="B166" s="14" t="n"/>
      <c r="C166" s="6" t="n"/>
      <c r="D166" s="51" t="n"/>
      <c r="E166" s="6" t="n"/>
      <c r="F166" s="51" t="n"/>
      <c r="G166" s="6" t="n"/>
      <c r="H166" s="6" t="n"/>
      <c r="I166" s="6" t="n"/>
      <c r="J166" s="6" t="n"/>
      <c r="K166" s="6" t="n"/>
      <c r="L166" s="51" t="n"/>
      <c r="M166" s="6" t="n"/>
      <c r="N166" s="6" t="n"/>
      <c r="O166" s="6" t="n"/>
      <c r="P166" s="52" t="n"/>
    </row>
    <row r="167" ht="15.75" customHeight="1">
      <c r="A167" s="1" t="n"/>
      <c r="B167" s="14" t="n"/>
      <c r="C167" s="6" t="n"/>
      <c r="D167" s="51" t="n"/>
      <c r="E167" s="6" t="n"/>
      <c r="F167" s="51" t="n"/>
      <c r="G167" s="6" t="n"/>
      <c r="H167" s="6" t="n"/>
      <c r="I167" s="6" t="n"/>
      <c r="J167" s="6" t="n"/>
      <c r="K167" s="6" t="n"/>
      <c r="L167" s="51" t="n"/>
      <c r="M167" s="6" t="n"/>
      <c r="N167" s="6" t="n"/>
      <c r="O167" s="6" t="n"/>
      <c r="P167" s="52" t="n"/>
    </row>
    <row r="168" ht="15.75" customHeight="1">
      <c r="A168" s="1" t="n"/>
      <c r="B168" s="14" t="n"/>
      <c r="C168" s="6" t="n"/>
      <c r="D168" s="51" t="n"/>
      <c r="E168" s="6" t="n"/>
      <c r="F168" s="51" t="n"/>
      <c r="G168" s="6" t="n"/>
      <c r="H168" s="6" t="n"/>
      <c r="I168" s="6" t="n"/>
      <c r="J168" s="6" t="n"/>
      <c r="K168" s="6" t="n"/>
      <c r="L168" s="51" t="n"/>
      <c r="M168" s="6" t="n"/>
      <c r="N168" s="6" t="n"/>
      <c r="O168" s="6" t="n"/>
      <c r="P168" s="52" t="n"/>
    </row>
    <row r="169" ht="15.75" customHeight="1">
      <c r="A169" s="1" t="n"/>
      <c r="B169" s="14" t="n"/>
      <c r="C169" s="6" t="n"/>
      <c r="D169" s="51" t="n"/>
      <c r="E169" s="6" t="n"/>
      <c r="F169" s="51" t="n"/>
      <c r="G169" s="6" t="n"/>
      <c r="H169" s="6" t="n"/>
      <c r="I169" s="6" t="n"/>
      <c r="J169" s="6" t="n"/>
      <c r="K169" s="6" t="n"/>
      <c r="L169" s="51" t="n"/>
      <c r="M169" s="6" t="n"/>
      <c r="N169" s="6" t="n"/>
      <c r="O169" s="6" t="n"/>
      <c r="P169" s="52" t="n"/>
    </row>
    <row r="170" ht="15.75" customHeight="1">
      <c r="A170" s="1" t="n"/>
      <c r="B170" s="14" t="n"/>
      <c r="C170" s="6" t="n"/>
      <c r="D170" s="51" t="n"/>
      <c r="E170" s="6" t="n"/>
      <c r="F170" s="51" t="n"/>
      <c r="G170" s="6" t="n"/>
      <c r="H170" s="6" t="n"/>
      <c r="I170" s="6" t="n"/>
      <c r="J170" s="6" t="n"/>
      <c r="K170" s="6" t="n"/>
      <c r="L170" s="51" t="n"/>
      <c r="M170" s="6" t="n"/>
      <c r="N170" s="6" t="n"/>
      <c r="O170" s="6" t="n"/>
      <c r="P170" s="52" t="n"/>
    </row>
    <row r="171" ht="15.75" customHeight="1">
      <c r="A171" s="1" t="n"/>
      <c r="B171" s="14" t="n"/>
      <c r="C171" s="6" t="n"/>
      <c r="D171" s="51" t="n"/>
      <c r="E171" s="6" t="n"/>
      <c r="F171" s="51" t="n"/>
      <c r="G171" s="6" t="n"/>
      <c r="H171" s="6" t="n"/>
      <c r="I171" s="6" t="n"/>
      <c r="J171" s="6" t="n"/>
      <c r="K171" s="6" t="n"/>
      <c r="L171" s="51" t="n"/>
      <c r="M171" s="6" t="n"/>
      <c r="N171" s="6" t="n"/>
      <c r="O171" s="6" t="n"/>
      <c r="P171" s="52" t="n"/>
    </row>
    <row r="172" ht="15.75" customHeight="1">
      <c r="A172" s="1" t="n"/>
      <c r="B172" s="14" t="n"/>
      <c r="C172" s="6" t="n"/>
      <c r="D172" s="51" t="n"/>
      <c r="E172" s="6" t="n"/>
      <c r="F172" s="51" t="n"/>
      <c r="G172" s="6" t="n"/>
      <c r="H172" s="6" t="n"/>
      <c r="I172" s="6" t="n"/>
      <c r="J172" s="6" t="n"/>
      <c r="K172" s="6" t="n"/>
      <c r="L172" s="51" t="n"/>
      <c r="M172" s="6" t="n"/>
      <c r="N172" s="6" t="n"/>
      <c r="O172" s="6" t="n"/>
      <c r="P172" s="52" t="n"/>
    </row>
    <row r="173" ht="15.75" customHeight="1">
      <c r="A173" s="1" t="n"/>
      <c r="B173" s="14" t="n"/>
      <c r="C173" s="6" t="n"/>
      <c r="D173" s="51" t="n"/>
      <c r="E173" s="6" t="n"/>
      <c r="F173" s="51" t="n"/>
      <c r="G173" s="6" t="n"/>
      <c r="H173" s="6" t="n"/>
      <c r="I173" s="6" t="n"/>
      <c r="J173" s="6" t="n"/>
      <c r="K173" s="6" t="n"/>
      <c r="L173" s="51" t="n"/>
      <c r="M173" s="6" t="n"/>
      <c r="N173" s="6" t="n"/>
      <c r="O173" s="6" t="n"/>
      <c r="P173" s="52" t="n"/>
    </row>
    <row r="174" ht="15.75" customHeight="1">
      <c r="A174" s="1" t="n"/>
      <c r="B174" s="14" t="n"/>
      <c r="C174" s="6" t="n"/>
      <c r="D174" s="51" t="n"/>
      <c r="E174" s="6" t="n"/>
      <c r="F174" s="51" t="n"/>
      <c r="G174" s="6" t="n"/>
      <c r="H174" s="6" t="n"/>
      <c r="I174" s="6" t="n"/>
      <c r="J174" s="6" t="n"/>
      <c r="K174" s="6" t="n"/>
      <c r="L174" s="51" t="n"/>
      <c r="M174" s="6" t="n"/>
      <c r="N174" s="6" t="n"/>
      <c r="O174" s="6" t="n"/>
      <c r="P174" s="52" t="n"/>
    </row>
    <row r="175" ht="15.75" customHeight="1">
      <c r="A175" s="1" t="n"/>
      <c r="B175" s="14" t="n"/>
      <c r="C175" s="6" t="n"/>
      <c r="D175" s="51" t="n"/>
      <c r="E175" s="6" t="n"/>
      <c r="F175" s="51" t="n"/>
      <c r="G175" s="6" t="n"/>
      <c r="H175" s="6" t="n"/>
      <c r="I175" s="6" t="n"/>
      <c r="J175" s="6" t="n"/>
      <c r="K175" s="6" t="n"/>
      <c r="L175" s="51" t="n"/>
      <c r="M175" s="6" t="n"/>
      <c r="N175" s="6" t="n"/>
      <c r="O175" s="6" t="n"/>
      <c r="P175" s="52" t="n"/>
    </row>
    <row r="176" ht="15.75" customHeight="1">
      <c r="A176" s="1" t="n"/>
      <c r="B176" s="14" t="n"/>
      <c r="C176" s="6" t="n"/>
      <c r="D176" s="51" t="n"/>
      <c r="E176" s="6" t="n"/>
      <c r="F176" s="51" t="n"/>
      <c r="G176" s="6" t="n"/>
      <c r="H176" s="6" t="n"/>
      <c r="I176" s="6" t="n"/>
      <c r="J176" s="6" t="n"/>
      <c r="K176" s="6" t="n"/>
      <c r="L176" s="51" t="n"/>
      <c r="M176" s="6" t="n"/>
      <c r="N176" s="6" t="n"/>
      <c r="O176" s="6" t="n"/>
      <c r="P176" s="52" t="n"/>
    </row>
    <row r="177" ht="15.75" customHeight="1">
      <c r="A177" s="1" t="n"/>
      <c r="B177" s="14" t="n"/>
      <c r="C177" s="6" t="n"/>
      <c r="D177" s="51" t="n"/>
      <c r="E177" s="6" t="n"/>
      <c r="F177" s="51" t="n"/>
      <c r="G177" s="6" t="n"/>
      <c r="H177" s="6" t="n"/>
      <c r="I177" s="6" t="n"/>
      <c r="J177" s="6" t="n"/>
      <c r="K177" s="6" t="n"/>
      <c r="L177" s="51" t="n"/>
      <c r="M177" s="6" t="n"/>
      <c r="N177" s="6" t="n"/>
      <c r="O177" s="6" t="n"/>
      <c r="P177" s="52" t="n"/>
    </row>
    <row r="178" ht="15.75" customHeight="1">
      <c r="A178" s="1" t="n"/>
      <c r="B178" s="14" t="n"/>
      <c r="C178" s="6" t="n"/>
      <c r="D178" s="51" t="n"/>
      <c r="E178" s="6" t="n"/>
      <c r="F178" s="51" t="n"/>
      <c r="G178" s="6" t="n"/>
      <c r="H178" s="6" t="n"/>
      <c r="I178" s="6" t="n"/>
      <c r="J178" s="6" t="n"/>
      <c r="K178" s="6" t="n"/>
      <c r="L178" s="51" t="n"/>
      <c r="M178" s="6" t="n"/>
      <c r="N178" s="6" t="n"/>
      <c r="O178" s="6" t="n"/>
      <c r="P178" s="52" t="n"/>
    </row>
    <row r="179" ht="15.75" customHeight="1">
      <c r="A179" s="1" t="n"/>
      <c r="B179" s="14" t="n"/>
      <c r="C179" s="6" t="n"/>
      <c r="D179" s="51" t="n"/>
      <c r="E179" s="6" t="n"/>
      <c r="F179" s="51" t="n"/>
      <c r="G179" s="6" t="n"/>
      <c r="H179" s="6" t="n"/>
      <c r="I179" s="6" t="n"/>
      <c r="J179" s="6" t="n"/>
      <c r="K179" s="6" t="n"/>
      <c r="L179" s="51" t="n"/>
      <c r="M179" s="6" t="n"/>
      <c r="N179" s="6" t="n"/>
      <c r="O179" s="6" t="n"/>
      <c r="P179" s="52" t="n"/>
    </row>
    <row r="180" ht="15.75" customHeight="1">
      <c r="A180" s="1" t="n"/>
      <c r="B180" s="14" t="n"/>
      <c r="C180" s="6" t="n"/>
      <c r="D180" s="51" t="n"/>
      <c r="E180" s="6" t="n"/>
      <c r="F180" s="51" t="n"/>
      <c r="G180" s="6" t="n"/>
      <c r="H180" s="6" t="n"/>
      <c r="I180" s="6" t="n"/>
      <c r="J180" s="6" t="n"/>
      <c r="K180" s="6" t="n"/>
      <c r="L180" s="51" t="n"/>
      <c r="M180" s="6" t="n"/>
      <c r="N180" s="6" t="n"/>
      <c r="O180" s="6" t="n"/>
      <c r="P180" s="52" t="n"/>
    </row>
    <row r="181" ht="15.75" customHeight="1">
      <c r="A181" s="1" t="n"/>
      <c r="B181" s="14" t="n"/>
      <c r="C181" s="6" t="n"/>
      <c r="D181" s="51" t="n"/>
      <c r="E181" s="6" t="n"/>
      <c r="F181" s="51" t="n"/>
      <c r="G181" s="6" t="n"/>
      <c r="H181" s="6" t="n"/>
      <c r="I181" s="6" t="n"/>
      <c r="J181" s="6" t="n"/>
      <c r="K181" s="6" t="n"/>
      <c r="L181" s="51" t="n"/>
      <c r="M181" s="6" t="n"/>
      <c r="N181" s="6" t="n"/>
      <c r="O181" s="6" t="n"/>
      <c r="P181" s="52" t="n"/>
    </row>
    <row r="182" ht="15.75" customHeight="1">
      <c r="A182" s="1" t="n"/>
      <c r="B182" s="14" t="n"/>
      <c r="C182" s="6" t="n"/>
      <c r="D182" s="51" t="n"/>
      <c r="E182" s="6" t="n"/>
      <c r="F182" s="51" t="n"/>
      <c r="G182" s="6" t="n"/>
      <c r="H182" s="6" t="n"/>
      <c r="I182" s="6" t="n"/>
      <c r="J182" s="6" t="n"/>
      <c r="K182" s="6" t="n"/>
      <c r="L182" s="51" t="n"/>
      <c r="M182" s="6" t="n"/>
      <c r="N182" s="6" t="n"/>
      <c r="O182" s="6" t="n"/>
      <c r="P182" s="52" t="n"/>
    </row>
    <row r="183" ht="15.75" customHeight="1">
      <c r="A183" s="1" t="n"/>
      <c r="B183" s="14" t="n"/>
      <c r="C183" s="6" t="n"/>
      <c r="D183" s="51" t="n"/>
      <c r="E183" s="6" t="n"/>
      <c r="F183" s="51" t="n"/>
      <c r="G183" s="6" t="n"/>
      <c r="H183" s="6" t="n"/>
      <c r="I183" s="6" t="n"/>
      <c r="J183" s="6" t="n"/>
      <c r="K183" s="6" t="n"/>
      <c r="L183" s="51" t="n"/>
      <c r="M183" s="6" t="n"/>
      <c r="N183" s="6" t="n"/>
      <c r="O183" s="6" t="n"/>
      <c r="P183" s="52" t="n"/>
    </row>
    <row r="184" ht="15.75" customHeight="1">
      <c r="A184" s="1" t="n"/>
      <c r="B184" s="14" t="n"/>
      <c r="C184" s="6" t="n"/>
      <c r="D184" s="51" t="n"/>
      <c r="E184" s="6" t="n"/>
      <c r="F184" s="51" t="n"/>
      <c r="G184" s="6" t="n"/>
      <c r="H184" s="6" t="n"/>
      <c r="I184" s="6" t="n"/>
      <c r="J184" s="6" t="n"/>
      <c r="K184" s="6" t="n"/>
      <c r="L184" s="51" t="n"/>
      <c r="M184" s="6" t="n"/>
      <c r="N184" s="6" t="n"/>
      <c r="O184" s="6" t="n"/>
      <c r="P184" s="52" t="n"/>
    </row>
    <row r="185" ht="15.75" customHeight="1">
      <c r="A185" s="1" t="n"/>
      <c r="B185" s="14" t="n"/>
      <c r="C185" s="6" t="n"/>
      <c r="D185" s="51" t="n"/>
      <c r="E185" s="6" t="n"/>
      <c r="F185" s="51" t="n"/>
      <c r="G185" s="6" t="n"/>
      <c r="H185" s="6" t="n"/>
      <c r="I185" s="6" t="n"/>
      <c r="J185" s="6" t="n"/>
      <c r="K185" s="6" t="n"/>
      <c r="L185" s="51" t="n"/>
      <c r="M185" s="6" t="n"/>
      <c r="N185" s="6" t="n"/>
      <c r="O185" s="6" t="n"/>
      <c r="P185" s="52" t="n"/>
    </row>
    <row r="186" ht="15.75" customHeight="1">
      <c r="A186" s="1" t="n"/>
      <c r="B186" s="14" t="n"/>
      <c r="C186" s="6" t="n"/>
      <c r="D186" s="51" t="n"/>
      <c r="E186" s="6" t="n"/>
      <c r="F186" s="51" t="n"/>
      <c r="G186" s="6" t="n"/>
      <c r="H186" s="6" t="n"/>
      <c r="I186" s="6" t="n"/>
      <c r="J186" s="6" t="n"/>
      <c r="K186" s="6" t="n"/>
      <c r="L186" s="51" t="n"/>
      <c r="M186" s="6" t="n"/>
      <c r="N186" s="6" t="n"/>
      <c r="O186" s="6" t="n"/>
      <c r="P186" s="52" t="n"/>
    </row>
    <row r="187" ht="15.75" customHeight="1">
      <c r="A187" s="1" t="n"/>
      <c r="B187" s="14" t="n"/>
      <c r="C187" s="6" t="n"/>
      <c r="D187" s="51" t="n"/>
      <c r="E187" s="6" t="n"/>
      <c r="F187" s="51" t="n"/>
      <c r="G187" s="6" t="n"/>
      <c r="H187" s="6" t="n"/>
      <c r="I187" s="6" t="n"/>
      <c r="J187" s="6" t="n"/>
      <c r="K187" s="6" t="n"/>
      <c r="L187" s="51" t="n"/>
      <c r="M187" s="6" t="n"/>
      <c r="N187" s="6" t="n"/>
      <c r="O187" s="6" t="n"/>
      <c r="P187" s="52" t="n"/>
    </row>
    <row r="188" ht="15.75" customHeight="1">
      <c r="A188" s="1" t="n"/>
      <c r="B188" s="14" t="n"/>
      <c r="C188" s="6" t="n"/>
      <c r="D188" s="51" t="n"/>
      <c r="E188" s="6" t="n"/>
      <c r="F188" s="51" t="n"/>
      <c r="G188" s="6" t="n"/>
      <c r="H188" s="6" t="n"/>
      <c r="I188" s="6" t="n"/>
      <c r="J188" s="6" t="n"/>
      <c r="K188" s="6" t="n"/>
      <c r="L188" s="51" t="n"/>
      <c r="M188" s="6" t="n"/>
      <c r="N188" s="6" t="n"/>
      <c r="O188" s="6" t="n"/>
      <c r="P188" s="52" t="n"/>
    </row>
    <row r="189" ht="15.75" customHeight="1">
      <c r="A189" s="1" t="n"/>
      <c r="B189" s="14" t="n"/>
      <c r="C189" s="6" t="n"/>
      <c r="D189" s="51" t="n"/>
      <c r="E189" s="6" t="n"/>
      <c r="F189" s="51" t="n"/>
      <c r="G189" s="6" t="n"/>
      <c r="H189" s="6" t="n"/>
      <c r="I189" s="6" t="n"/>
      <c r="J189" s="6" t="n"/>
      <c r="K189" s="6" t="n"/>
      <c r="L189" s="51" t="n"/>
      <c r="M189" s="6" t="n"/>
      <c r="N189" s="6" t="n"/>
      <c r="O189" s="6" t="n"/>
      <c r="P189" s="52" t="n"/>
    </row>
    <row r="190" ht="15.75" customHeight="1">
      <c r="A190" s="1" t="n"/>
      <c r="B190" s="14" t="n"/>
      <c r="C190" s="6" t="n"/>
      <c r="D190" s="51" t="n"/>
      <c r="E190" s="6" t="n"/>
      <c r="F190" s="51" t="n"/>
      <c r="G190" s="6" t="n"/>
      <c r="H190" s="6" t="n"/>
      <c r="I190" s="6" t="n"/>
      <c r="J190" s="6" t="n"/>
      <c r="K190" s="6" t="n"/>
      <c r="L190" s="51" t="n"/>
      <c r="M190" s="6" t="n"/>
      <c r="N190" s="6" t="n"/>
      <c r="O190" s="6" t="n"/>
      <c r="P190" s="52" t="n"/>
    </row>
    <row r="191" ht="15.75" customHeight="1">
      <c r="A191" s="1" t="n"/>
      <c r="B191" s="14" t="n"/>
      <c r="C191" s="6" t="n"/>
      <c r="D191" s="51" t="n"/>
      <c r="E191" s="6" t="n"/>
      <c r="F191" s="51" t="n"/>
      <c r="G191" s="6" t="n"/>
      <c r="H191" s="6" t="n"/>
      <c r="I191" s="6" t="n"/>
      <c r="J191" s="6" t="n"/>
      <c r="K191" s="6" t="n"/>
      <c r="L191" s="51" t="n"/>
      <c r="M191" s="6" t="n"/>
      <c r="N191" s="6" t="n"/>
      <c r="O191" s="6" t="n"/>
      <c r="P191" s="52" t="n"/>
    </row>
    <row r="192" ht="15.75" customHeight="1">
      <c r="A192" s="1" t="n"/>
      <c r="B192" s="14" t="n"/>
      <c r="C192" s="6" t="n"/>
      <c r="D192" s="51" t="n"/>
      <c r="E192" s="6" t="n"/>
      <c r="F192" s="51" t="n"/>
      <c r="G192" s="6" t="n"/>
      <c r="H192" s="6" t="n"/>
      <c r="I192" s="6" t="n"/>
      <c r="J192" s="6" t="n"/>
      <c r="K192" s="6" t="n"/>
      <c r="L192" s="51" t="n"/>
      <c r="M192" s="6" t="n"/>
      <c r="N192" s="6" t="n"/>
      <c r="O192" s="6" t="n"/>
      <c r="P192" s="52" t="n"/>
    </row>
    <row r="193" ht="15.75" customHeight="1">
      <c r="A193" s="1" t="n"/>
      <c r="B193" s="14" t="n"/>
      <c r="C193" s="6" t="n"/>
      <c r="D193" s="51" t="n"/>
      <c r="E193" s="6" t="n"/>
      <c r="F193" s="51" t="n"/>
      <c r="G193" s="6" t="n"/>
      <c r="H193" s="6" t="n"/>
      <c r="I193" s="6" t="n"/>
      <c r="J193" s="6" t="n"/>
      <c r="K193" s="6" t="n"/>
      <c r="L193" s="51" t="n"/>
      <c r="M193" s="6" t="n"/>
      <c r="N193" s="6" t="n"/>
      <c r="O193" s="6" t="n"/>
      <c r="P193" s="52" t="n"/>
    </row>
    <row r="194" ht="15.75" customHeight="1">
      <c r="A194" s="1" t="n"/>
      <c r="B194" s="14" t="n"/>
      <c r="C194" s="6" t="n"/>
      <c r="D194" s="51" t="n"/>
      <c r="E194" s="6" t="n"/>
      <c r="F194" s="51" t="n"/>
      <c r="G194" s="6" t="n"/>
      <c r="H194" s="6" t="n"/>
      <c r="I194" s="6" t="n"/>
      <c r="J194" s="6" t="n"/>
      <c r="K194" s="6" t="n"/>
      <c r="L194" s="51" t="n"/>
      <c r="M194" s="6" t="n"/>
      <c r="N194" s="6" t="n"/>
      <c r="O194" s="6" t="n"/>
      <c r="P194" s="52" t="n"/>
    </row>
    <row r="195" ht="15.75" customHeight="1">
      <c r="A195" s="1" t="n"/>
      <c r="B195" s="14" t="n"/>
      <c r="C195" s="6" t="n"/>
      <c r="D195" s="51" t="n"/>
      <c r="E195" s="6" t="n"/>
      <c r="F195" s="51" t="n"/>
      <c r="G195" s="6" t="n"/>
      <c r="H195" s="6" t="n"/>
      <c r="I195" s="6" t="n"/>
      <c r="J195" s="6" t="n"/>
      <c r="K195" s="6" t="n"/>
      <c r="L195" s="51" t="n"/>
      <c r="M195" s="6" t="n"/>
      <c r="N195" s="6" t="n"/>
      <c r="O195" s="6" t="n"/>
      <c r="P195" s="52" t="n"/>
    </row>
    <row r="196" ht="15.75" customHeight="1">
      <c r="A196" s="1" t="n"/>
      <c r="B196" s="14" t="n"/>
      <c r="C196" s="6" t="n"/>
      <c r="D196" s="51" t="n"/>
      <c r="E196" s="6" t="n"/>
      <c r="F196" s="51" t="n"/>
      <c r="G196" s="6" t="n"/>
      <c r="H196" s="6" t="n"/>
      <c r="I196" s="6" t="n"/>
      <c r="J196" s="6" t="n"/>
      <c r="K196" s="6" t="n"/>
      <c r="L196" s="51" t="n"/>
      <c r="M196" s="6" t="n"/>
      <c r="N196" s="6" t="n"/>
      <c r="O196" s="6" t="n"/>
      <c r="P196" s="52" t="n"/>
    </row>
    <row r="197" ht="15.75" customHeight="1">
      <c r="A197" s="1" t="n"/>
      <c r="B197" s="14" t="n"/>
      <c r="C197" s="6" t="n"/>
      <c r="D197" s="51" t="n"/>
      <c r="E197" s="6" t="n"/>
      <c r="F197" s="51" t="n"/>
      <c r="G197" s="6" t="n"/>
      <c r="H197" s="6" t="n"/>
      <c r="I197" s="6" t="n"/>
      <c r="J197" s="6" t="n"/>
      <c r="K197" s="6" t="n"/>
      <c r="L197" s="51" t="n"/>
      <c r="M197" s="6" t="n"/>
      <c r="N197" s="6" t="n"/>
      <c r="O197" s="6" t="n"/>
      <c r="P197" s="52" t="n"/>
    </row>
    <row r="198" ht="15.75" customHeight="1">
      <c r="A198" s="1" t="n"/>
      <c r="B198" s="14" t="n"/>
      <c r="C198" s="6" t="n"/>
      <c r="D198" s="51" t="n"/>
      <c r="E198" s="6" t="n"/>
      <c r="F198" s="51" t="n"/>
      <c r="G198" s="6" t="n"/>
      <c r="H198" s="6" t="n"/>
      <c r="I198" s="6" t="n"/>
      <c r="J198" s="6" t="n"/>
      <c r="K198" s="6" t="n"/>
      <c r="L198" s="51" t="n"/>
      <c r="M198" s="6" t="n"/>
      <c r="N198" s="6" t="n"/>
      <c r="O198" s="6" t="n"/>
      <c r="P198" s="52" t="n"/>
    </row>
    <row r="199" ht="15.75" customHeight="1">
      <c r="A199" s="1" t="n"/>
      <c r="B199" s="14" t="n"/>
      <c r="C199" s="6" t="n"/>
      <c r="D199" s="51" t="n"/>
      <c r="E199" s="6" t="n"/>
      <c r="F199" s="51" t="n"/>
      <c r="G199" s="6" t="n"/>
      <c r="H199" s="6" t="n"/>
      <c r="I199" s="6" t="n"/>
      <c r="J199" s="6" t="n"/>
      <c r="K199" s="6" t="n"/>
      <c r="L199" s="51" t="n"/>
      <c r="M199" s="6" t="n"/>
      <c r="N199" s="6" t="n"/>
      <c r="O199" s="6" t="n"/>
      <c r="P199" s="52" t="n"/>
    </row>
    <row r="200" ht="15.75" customHeight="1">
      <c r="A200" s="1" t="n"/>
      <c r="B200" s="14" t="n"/>
      <c r="C200" s="6" t="n"/>
      <c r="D200" s="51" t="n"/>
      <c r="E200" s="6" t="n"/>
      <c r="F200" s="51" t="n"/>
      <c r="G200" s="6" t="n"/>
      <c r="H200" s="6" t="n"/>
      <c r="I200" s="6" t="n"/>
      <c r="J200" s="6" t="n"/>
      <c r="K200" s="6" t="n"/>
      <c r="L200" s="51" t="n"/>
      <c r="M200" s="6" t="n"/>
      <c r="N200" s="6" t="n"/>
      <c r="O200" s="6" t="n"/>
      <c r="P200" s="52" t="n"/>
    </row>
    <row r="201" ht="15.75" customHeight="1">
      <c r="A201" s="1" t="n"/>
      <c r="B201" s="14" t="n"/>
      <c r="C201" s="6" t="n"/>
      <c r="D201" s="51" t="n"/>
      <c r="E201" s="6" t="n"/>
      <c r="F201" s="51" t="n"/>
      <c r="G201" s="6" t="n"/>
      <c r="H201" s="6" t="n"/>
      <c r="I201" s="6" t="n"/>
      <c r="J201" s="6" t="n"/>
      <c r="K201" s="6" t="n"/>
      <c r="L201" s="51" t="n"/>
      <c r="M201" s="6" t="n"/>
      <c r="N201" s="6" t="n"/>
      <c r="O201" s="6" t="n"/>
      <c r="P201" s="52" t="n"/>
    </row>
    <row r="202" ht="15.75" customHeight="1">
      <c r="A202" s="1" t="n"/>
      <c r="B202" s="14" t="n"/>
      <c r="C202" s="6" t="n"/>
      <c r="D202" s="51" t="n"/>
      <c r="E202" s="6" t="n"/>
      <c r="F202" s="51" t="n"/>
      <c r="G202" s="6" t="n"/>
      <c r="H202" s="6" t="n"/>
      <c r="I202" s="6" t="n"/>
      <c r="J202" s="6" t="n"/>
      <c r="K202" s="6" t="n"/>
      <c r="L202" s="51" t="n"/>
      <c r="M202" s="6" t="n"/>
      <c r="N202" s="6" t="n"/>
      <c r="O202" s="6" t="n"/>
      <c r="P202" s="52" t="n"/>
    </row>
    <row r="203" ht="15.75" customHeight="1">
      <c r="A203" s="1" t="n"/>
      <c r="B203" s="14" t="n"/>
      <c r="C203" s="6" t="n"/>
      <c r="D203" s="51" t="n"/>
      <c r="E203" s="6" t="n"/>
      <c r="F203" s="51" t="n"/>
      <c r="G203" s="6" t="n"/>
      <c r="H203" s="6" t="n"/>
      <c r="I203" s="6" t="n"/>
      <c r="J203" s="6" t="n"/>
      <c r="K203" s="6" t="n"/>
      <c r="L203" s="51" t="n"/>
      <c r="M203" s="6" t="n"/>
      <c r="N203" s="6" t="n"/>
      <c r="O203" s="6" t="n"/>
      <c r="P203" s="52" t="n"/>
    </row>
    <row r="204" ht="15.75" customHeight="1">
      <c r="A204" s="1" t="n"/>
      <c r="B204" s="14" t="n"/>
      <c r="C204" s="6" t="n"/>
      <c r="D204" s="51" t="n"/>
      <c r="E204" s="6" t="n"/>
      <c r="F204" s="51" t="n"/>
      <c r="G204" s="6" t="n"/>
      <c r="H204" s="6" t="n"/>
      <c r="I204" s="6" t="n"/>
      <c r="J204" s="6" t="n"/>
      <c r="K204" s="6" t="n"/>
      <c r="L204" s="51" t="n"/>
      <c r="M204" s="6" t="n"/>
      <c r="N204" s="6" t="n"/>
      <c r="O204" s="6" t="n"/>
      <c r="P204" s="52" t="n"/>
    </row>
    <row r="205" ht="15.75" customHeight="1">
      <c r="A205" s="1" t="n"/>
      <c r="B205" s="14" t="n"/>
      <c r="C205" s="6" t="n"/>
      <c r="D205" s="51" t="n"/>
      <c r="E205" s="6" t="n"/>
      <c r="F205" s="51" t="n"/>
      <c r="G205" s="6" t="n"/>
      <c r="H205" s="6" t="n"/>
      <c r="I205" s="6" t="n"/>
      <c r="J205" s="6" t="n"/>
      <c r="K205" s="6" t="n"/>
      <c r="L205" s="51" t="n"/>
      <c r="M205" s="6" t="n"/>
      <c r="N205" s="6" t="n"/>
      <c r="O205" s="6" t="n"/>
      <c r="P205" s="52" t="n"/>
    </row>
    <row r="206" ht="15.75" customHeight="1">
      <c r="A206" s="1" t="n"/>
      <c r="B206" s="14" t="n"/>
      <c r="C206" s="6" t="n"/>
      <c r="D206" s="51" t="n"/>
      <c r="E206" s="6" t="n"/>
      <c r="F206" s="51" t="n"/>
      <c r="G206" s="6" t="n"/>
      <c r="H206" s="6" t="n"/>
      <c r="I206" s="6" t="n"/>
      <c r="J206" s="6" t="n"/>
      <c r="K206" s="6" t="n"/>
      <c r="L206" s="51" t="n"/>
      <c r="M206" s="6" t="n"/>
      <c r="N206" s="6" t="n"/>
      <c r="O206" s="6" t="n"/>
      <c r="P206" s="52" t="n"/>
    </row>
    <row r="207" ht="15.75" customHeight="1">
      <c r="A207" s="1" t="n"/>
      <c r="B207" s="14" t="n"/>
      <c r="C207" s="6" t="n"/>
      <c r="D207" s="51" t="n"/>
      <c r="E207" s="6" t="n"/>
      <c r="F207" s="51" t="n"/>
      <c r="G207" s="6" t="n"/>
      <c r="H207" s="6" t="n"/>
      <c r="I207" s="6" t="n"/>
      <c r="J207" s="6" t="n"/>
      <c r="K207" s="6" t="n"/>
      <c r="L207" s="51" t="n"/>
      <c r="M207" s="6" t="n"/>
      <c r="N207" s="6" t="n"/>
      <c r="O207" s="6" t="n"/>
      <c r="P207" s="52" t="n"/>
    </row>
    <row r="208" ht="15.75" customHeight="1">
      <c r="A208" s="1" t="n"/>
      <c r="B208" s="14" t="n"/>
      <c r="C208" s="6" t="n"/>
      <c r="D208" s="51" t="n"/>
      <c r="E208" s="6" t="n"/>
      <c r="F208" s="51" t="n"/>
      <c r="G208" s="6" t="n"/>
      <c r="H208" s="6" t="n"/>
      <c r="I208" s="6" t="n"/>
      <c r="J208" s="6" t="n"/>
      <c r="K208" s="6" t="n"/>
      <c r="L208" s="51" t="n"/>
      <c r="M208" s="6" t="n"/>
      <c r="N208" s="6" t="n"/>
      <c r="O208" s="6" t="n"/>
      <c r="P208" s="52" t="n"/>
    </row>
    <row r="209" ht="15.75" customHeight="1">
      <c r="A209" s="1" t="n"/>
      <c r="B209" s="14" t="n"/>
      <c r="C209" s="6" t="n"/>
      <c r="D209" s="51" t="n"/>
      <c r="E209" s="6" t="n"/>
      <c r="F209" s="51" t="n"/>
      <c r="G209" s="6" t="n"/>
      <c r="H209" s="6" t="n"/>
      <c r="I209" s="6" t="n"/>
      <c r="J209" s="6" t="n"/>
      <c r="K209" s="6" t="n"/>
      <c r="L209" s="51" t="n"/>
      <c r="M209" s="6" t="n"/>
      <c r="N209" s="6" t="n"/>
      <c r="O209" s="6" t="n"/>
      <c r="P209" s="52" t="n"/>
    </row>
    <row r="210" ht="15.75" customHeight="1">
      <c r="A210" s="1" t="n"/>
      <c r="B210" s="14" t="n"/>
      <c r="C210" s="6" t="n"/>
      <c r="D210" s="51" t="n"/>
      <c r="E210" s="6" t="n"/>
      <c r="F210" s="51" t="n"/>
      <c r="G210" s="6" t="n"/>
      <c r="H210" s="6" t="n"/>
      <c r="I210" s="6" t="n"/>
      <c r="J210" s="6" t="n"/>
      <c r="K210" s="6" t="n"/>
      <c r="L210" s="51" t="n"/>
      <c r="M210" s="6" t="n"/>
      <c r="N210" s="6" t="n"/>
      <c r="O210" s="6" t="n"/>
      <c r="P210" s="52" t="n"/>
    </row>
    <row r="211" ht="15.75" customHeight="1">
      <c r="A211" s="1" t="n"/>
      <c r="B211" s="14" t="n"/>
      <c r="C211" s="6" t="n"/>
      <c r="D211" s="51" t="n"/>
      <c r="E211" s="6" t="n"/>
      <c r="F211" s="51" t="n"/>
      <c r="G211" s="6" t="n"/>
      <c r="H211" s="6" t="n"/>
      <c r="I211" s="6" t="n"/>
      <c r="J211" s="6" t="n"/>
      <c r="K211" s="6" t="n"/>
      <c r="L211" s="51" t="n"/>
      <c r="M211" s="6" t="n"/>
      <c r="N211" s="6" t="n"/>
      <c r="O211" s="6" t="n"/>
      <c r="P211" s="52" t="n"/>
    </row>
    <row r="212" ht="15.75" customHeight="1">
      <c r="A212" s="1" t="n"/>
      <c r="B212" s="14" t="n"/>
      <c r="C212" s="6" t="n"/>
      <c r="D212" s="51" t="n"/>
      <c r="E212" s="6" t="n"/>
      <c r="F212" s="51" t="n"/>
      <c r="G212" s="6" t="n"/>
      <c r="H212" s="6" t="n"/>
      <c r="I212" s="6" t="n"/>
      <c r="J212" s="6" t="n"/>
      <c r="K212" s="6" t="n"/>
      <c r="L212" s="51" t="n"/>
      <c r="M212" s="6" t="n"/>
      <c r="N212" s="6" t="n"/>
      <c r="O212" s="6" t="n"/>
      <c r="P212" s="52" t="n"/>
    </row>
    <row r="213" ht="15.75" customHeight="1">
      <c r="A213" s="1" t="n"/>
      <c r="B213" s="14" t="n"/>
      <c r="C213" s="6" t="n"/>
      <c r="D213" s="51" t="n"/>
      <c r="E213" s="6" t="n"/>
      <c r="F213" s="51" t="n"/>
      <c r="G213" s="6" t="n"/>
      <c r="H213" s="6" t="n"/>
      <c r="I213" s="6" t="n"/>
      <c r="J213" s="6" t="n"/>
      <c r="K213" s="6" t="n"/>
      <c r="L213" s="51" t="n"/>
      <c r="M213" s="6" t="n"/>
      <c r="N213" s="6" t="n"/>
      <c r="O213" s="6" t="n"/>
      <c r="P213" s="52" t="n"/>
    </row>
    <row r="214" ht="15.75" customHeight="1">
      <c r="A214" s="1" t="n"/>
      <c r="B214" s="14" t="n"/>
      <c r="C214" s="6" t="n"/>
      <c r="D214" s="51" t="n"/>
      <c r="E214" s="6" t="n"/>
      <c r="F214" s="51" t="n"/>
      <c r="G214" s="6" t="n"/>
      <c r="H214" s="6" t="n"/>
      <c r="I214" s="6" t="n"/>
      <c r="J214" s="6" t="n"/>
      <c r="K214" s="6" t="n"/>
      <c r="L214" s="51" t="n"/>
      <c r="M214" s="6" t="n"/>
      <c r="N214" s="6" t="n"/>
      <c r="O214" s="6" t="n"/>
      <c r="P214" s="52" t="n"/>
    </row>
    <row r="215" ht="15.75" customHeight="1">
      <c r="A215" s="1" t="n"/>
      <c r="B215" s="14" t="n"/>
      <c r="C215" s="6" t="n"/>
      <c r="D215" s="51" t="n"/>
      <c r="E215" s="6" t="n"/>
      <c r="F215" s="51" t="n"/>
      <c r="G215" s="6" t="n"/>
      <c r="H215" s="6" t="n"/>
      <c r="I215" s="6" t="n"/>
      <c r="J215" s="6" t="n"/>
      <c r="K215" s="6" t="n"/>
      <c r="L215" s="51" t="n"/>
      <c r="M215" s="6" t="n"/>
      <c r="N215" s="6" t="n"/>
      <c r="O215" s="6" t="n"/>
      <c r="P215" s="52" t="n"/>
    </row>
    <row r="216" ht="15.75" customHeight="1">
      <c r="A216" s="1" t="n"/>
      <c r="B216" s="14" t="n"/>
      <c r="C216" s="6" t="n"/>
      <c r="D216" s="51" t="n"/>
      <c r="E216" s="6" t="n"/>
      <c r="F216" s="51" t="n"/>
      <c r="G216" s="6" t="n"/>
      <c r="H216" s="6" t="n"/>
      <c r="I216" s="6" t="n"/>
      <c r="J216" s="6" t="n"/>
      <c r="K216" s="6" t="n"/>
      <c r="L216" s="51" t="n"/>
      <c r="M216" s="6" t="n"/>
      <c r="N216" s="6" t="n"/>
      <c r="O216" s="6" t="n"/>
      <c r="P216" s="52" t="n"/>
    </row>
    <row r="217" ht="15.75" customHeight="1">
      <c r="A217" s="1" t="n"/>
      <c r="B217" s="14" t="n"/>
      <c r="C217" s="6" t="n"/>
      <c r="D217" s="51" t="n"/>
      <c r="E217" s="6" t="n"/>
      <c r="F217" s="51" t="n"/>
      <c r="G217" s="6" t="n"/>
      <c r="H217" s="6" t="n"/>
      <c r="I217" s="6" t="n"/>
      <c r="J217" s="6" t="n"/>
      <c r="K217" s="6" t="n"/>
      <c r="L217" s="51" t="n"/>
      <c r="M217" s="6" t="n"/>
      <c r="N217" s="6" t="n"/>
      <c r="O217" s="6" t="n"/>
      <c r="P217" s="52" t="n"/>
    </row>
    <row r="218" ht="15.75" customHeight="1">
      <c r="A218" s="1" t="n"/>
      <c r="B218" s="14" t="n"/>
      <c r="C218" s="6" t="n"/>
      <c r="D218" s="51" t="n"/>
      <c r="E218" s="6" t="n"/>
      <c r="F218" s="51" t="n"/>
      <c r="G218" s="6" t="n"/>
      <c r="H218" s="6" t="n"/>
      <c r="I218" s="6" t="n"/>
      <c r="J218" s="6" t="n"/>
      <c r="K218" s="6" t="n"/>
      <c r="L218" s="51" t="n"/>
      <c r="M218" s="6" t="n"/>
      <c r="N218" s="6" t="n"/>
      <c r="O218" s="6" t="n"/>
      <c r="P218" s="52" t="n"/>
    </row>
    <row r="219" ht="15.75" customHeight="1">
      <c r="A219" s="1" t="n"/>
      <c r="B219" s="14" t="n"/>
      <c r="C219" s="6" t="n"/>
      <c r="D219" s="51" t="n"/>
      <c r="E219" s="6" t="n"/>
      <c r="F219" s="51" t="n"/>
      <c r="G219" s="6" t="n"/>
      <c r="H219" s="6" t="n"/>
      <c r="I219" s="6" t="n"/>
      <c r="J219" s="6" t="n"/>
      <c r="K219" s="6" t="n"/>
      <c r="L219" s="51" t="n"/>
      <c r="M219" s="6" t="n"/>
      <c r="N219" s="6" t="n"/>
      <c r="O219" s="6" t="n"/>
      <c r="P219" s="52" t="n"/>
    </row>
    <row r="220" ht="15.75" customHeight="1">
      <c r="A220" s="1" t="n"/>
      <c r="B220" s="14" t="n"/>
      <c r="C220" s="6" t="n"/>
      <c r="D220" s="51" t="n"/>
      <c r="E220" s="6" t="n"/>
      <c r="F220" s="51" t="n"/>
      <c r="G220" s="6" t="n"/>
      <c r="H220" s="6" t="n"/>
      <c r="I220" s="6" t="n"/>
      <c r="J220" s="6" t="n"/>
      <c r="K220" s="6" t="n"/>
      <c r="L220" s="51" t="n"/>
      <c r="M220" s="6" t="n"/>
      <c r="N220" s="6" t="n"/>
      <c r="O220" s="6" t="n"/>
      <c r="P220" s="52" t="n"/>
    </row>
    <row r="221" ht="15.75" customHeight="1">
      <c r="A221" s="1" t="n"/>
      <c r="B221" s="14" t="n"/>
      <c r="C221" s="6" t="n"/>
      <c r="D221" s="51" t="n"/>
      <c r="E221" s="6" t="n"/>
      <c r="F221" s="51" t="n"/>
      <c r="G221" s="6" t="n"/>
      <c r="H221" s="6" t="n"/>
      <c r="I221" s="6" t="n"/>
      <c r="J221" s="6" t="n"/>
      <c r="K221" s="6" t="n"/>
      <c r="L221" s="51" t="n"/>
      <c r="M221" s="6" t="n"/>
      <c r="N221" s="6" t="n"/>
      <c r="O221" s="6" t="n"/>
      <c r="P221" s="52" t="n"/>
    </row>
    <row r="222" ht="15.75" customHeight="1">
      <c r="A222" s="1" t="n"/>
      <c r="B222" s="14" t="n"/>
      <c r="C222" s="6" t="n"/>
      <c r="D222" s="51" t="n"/>
      <c r="E222" s="6" t="n"/>
      <c r="F222" s="51" t="n"/>
      <c r="G222" s="6" t="n"/>
      <c r="H222" s="6" t="n"/>
      <c r="I222" s="6" t="n"/>
      <c r="J222" s="6" t="n"/>
      <c r="K222" s="6" t="n"/>
      <c r="L222" s="51" t="n"/>
      <c r="M222" s="6" t="n"/>
      <c r="N222" s="6" t="n"/>
      <c r="O222" s="6" t="n"/>
      <c r="P222" s="52" t="n"/>
    </row>
    <row r="223" ht="15.75" customHeight="1">
      <c r="A223" s="1" t="n"/>
      <c r="B223" s="14" t="n"/>
      <c r="C223" s="6" t="n"/>
      <c r="D223" s="51" t="n"/>
      <c r="E223" s="6" t="n"/>
      <c r="F223" s="51" t="n"/>
      <c r="G223" s="6" t="n"/>
      <c r="H223" s="6" t="n"/>
      <c r="I223" s="6" t="n"/>
      <c r="J223" s="6" t="n"/>
      <c r="K223" s="6" t="n"/>
      <c r="L223" s="51" t="n"/>
      <c r="M223" s="6" t="n"/>
      <c r="N223" s="6" t="n"/>
      <c r="O223" s="6" t="n"/>
      <c r="P223" s="52" t="n"/>
    </row>
    <row r="224" ht="15.75" customHeight="1">
      <c r="A224" s="1" t="n"/>
      <c r="B224" s="14" t="n"/>
      <c r="C224" s="6" t="n"/>
      <c r="D224" s="51" t="n"/>
      <c r="E224" s="6" t="n"/>
      <c r="F224" s="51" t="n"/>
      <c r="G224" s="6" t="n"/>
      <c r="H224" s="6" t="n"/>
      <c r="I224" s="6" t="n"/>
      <c r="J224" s="6" t="n"/>
      <c r="K224" s="6" t="n"/>
      <c r="L224" s="51" t="n"/>
      <c r="M224" s="6" t="n"/>
      <c r="N224" s="6" t="n"/>
      <c r="O224" s="6" t="n"/>
      <c r="P224" s="52" t="n"/>
    </row>
    <row r="225" ht="15.75" customHeight="1">
      <c r="A225" s="1" t="n"/>
      <c r="B225" s="14" t="n"/>
      <c r="C225" s="6" t="n"/>
      <c r="D225" s="51" t="n"/>
      <c r="E225" s="6" t="n"/>
      <c r="F225" s="51" t="n"/>
      <c r="G225" s="6" t="n"/>
      <c r="H225" s="6" t="n"/>
      <c r="I225" s="6" t="n"/>
      <c r="J225" s="6" t="n"/>
      <c r="K225" s="6" t="n"/>
      <c r="L225" s="51" t="n"/>
      <c r="M225" s="6" t="n"/>
      <c r="N225" s="6" t="n"/>
      <c r="O225" s="6" t="n"/>
      <c r="P225" s="52" t="n"/>
    </row>
    <row r="226" ht="15.75" customHeight="1">
      <c r="A226" s="1" t="n"/>
      <c r="B226" s="14" t="n"/>
      <c r="C226" s="6" t="n"/>
      <c r="D226" s="51" t="n"/>
      <c r="E226" s="6" t="n"/>
      <c r="F226" s="51" t="n"/>
      <c r="G226" s="6" t="n"/>
      <c r="H226" s="6" t="n"/>
      <c r="I226" s="6" t="n"/>
      <c r="J226" s="6" t="n"/>
      <c r="K226" s="6" t="n"/>
      <c r="L226" s="51" t="n"/>
      <c r="M226" s="6" t="n"/>
      <c r="N226" s="6" t="n"/>
      <c r="O226" s="6" t="n"/>
      <c r="P226" s="52" t="n"/>
    </row>
    <row r="227" ht="15.75" customHeight="1">
      <c r="A227" s="1" t="n"/>
      <c r="B227" s="14" t="n"/>
      <c r="C227" s="6" t="n"/>
      <c r="D227" s="51" t="n"/>
      <c r="E227" s="6" t="n"/>
      <c r="F227" s="51" t="n"/>
      <c r="G227" s="6" t="n"/>
      <c r="H227" s="6" t="n"/>
      <c r="I227" s="6" t="n"/>
      <c r="J227" s="6" t="n"/>
      <c r="K227" s="6" t="n"/>
      <c r="L227" s="51" t="n"/>
      <c r="M227" s="6" t="n"/>
      <c r="N227" s="6" t="n"/>
      <c r="O227" s="6" t="n"/>
      <c r="P227" s="52" t="n"/>
    </row>
    <row r="228" ht="15.75" customHeight="1">
      <c r="A228" s="1" t="n"/>
      <c r="B228" s="14" t="n"/>
      <c r="C228" s="6" t="n"/>
      <c r="D228" s="51" t="n"/>
      <c r="E228" s="6" t="n"/>
      <c r="F228" s="51" t="n"/>
      <c r="G228" s="6" t="n"/>
      <c r="H228" s="6" t="n"/>
      <c r="I228" s="6" t="n"/>
      <c r="J228" s="6" t="n"/>
      <c r="K228" s="6" t="n"/>
      <c r="L228" s="51" t="n"/>
      <c r="M228" s="6" t="n"/>
      <c r="N228" s="6" t="n"/>
      <c r="O228" s="6" t="n"/>
      <c r="P228" s="52" t="n"/>
    </row>
    <row r="229" ht="15.75" customHeight="1">
      <c r="A229" s="1" t="n"/>
      <c r="B229" s="14" t="n"/>
      <c r="C229" s="6" t="n"/>
      <c r="D229" s="51" t="n"/>
      <c r="E229" s="6" t="n"/>
      <c r="F229" s="51" t="n"/>
      <c r="G229" s="6" t="n"/>
      <c r="H229" s="6" t="n"/>
      <c r="I229" s="6" t="n"/>
      <c r="J229" s="6" t="n"/>
      <c r="K229" s="6" t="n"/>
      <c r="L229" s="51" t="n"/>
      <c r="M229" s="6" t="n"/>
      <c r="N229" s="6" t="n"/>
      <c r="O229" s="6" t="n"/>
      <c r="P229" s="52" t="n"/>
    </row>
    <row r="230" ht="15.75" customHeight="1">
      <c r="A230" s="1" t="n"/>
      <c r="B230" s="14" t="n"/>
      <c r="C230" s="6" t="n"/>
      <c r="D230" s="51" t="n"/>
      <c r="E230" s="6" t="n"/>
      <c r="F230" s="51" t="n"/>
      <c r="G230" s="6" t="n"/>
      <c r="H230" s="6" t="n"/>
      <c r="I230" s="6" t="n"/>
      <c r="J230" s="6" t="n"/>
      <c r="K230" s="6" t="n"/>
      <c r="L230" s="51" t="n"/>
      <c r="M230" s="6" t="n"/>
      <c r="N230" s="6" t="n"/>
      <c r="O230" s="6" t="n"/>
      <c r="P230" s="52" t="n"/>
    </row>
    <row r="231" ht="15.75" customHeight="1">
      <c r="A231" s="1" t="n"/>
      <c r="B231" s="14" t="n"/>
      <c r="C231" s="6" t="n"/>
      <c r="D231" s="51" t="n"/>
      <c r="E231" s="6" t="n"/>
      <c r="F231" s="51" t="n"/>
      <c r="G231" s="6" t="n"/>
      <c r="H231" s="6" t="n"/>
      <c r="I231" s="6" t="n"/>
      <c r="J231" s="6" t="n"/>
      <c r="K231" s="6" t="n"/>
      <c r="L231" s="51" t="n"/>
      <c r="M231" s="6" t="n"/>
      <c r="N231" s="6" t="n"/>
      <c r="O231" s="6" t="n"/>
      <c r="P231" s="52" t="n"/>
    </row>
    <row r="232" ht="15.75" customHeight="1">
      <c r="A232" s="1" t="n"/>
      <c r="B232" s="14" t="n"/>
      <c r="C232" s="6" t="n"/>
      <c r="D232" s="51" t="n"/>
      <c r="E232" s="6" t="n"/>
      <c r="F232" s="51" t="n"/>
      <c r="G232" s="6" t="n"/>
      <c r="H232" s="6" t="n"/>
      <c r="I232" s="6" t="n"/>
      <c r="J232" s="6" t="n"/>
      <c r="K232" s="6" t="n"/>
      <c r="L232" s="51" t="n"/>
      <c r="M232" s="6" t="n"/>
      <c r="N232" s="6" t="n"/>
      <c r="O232" s="6" t="n"/>
      <c r="P232" s="52" t="n"/>
    </row>
    <row r="233" ht="15.75" customHeight="1">
      <c r="A233" s="1" t="n"/>
      <c r="B233" s="14" t="n"/>
      <c r="C233" s="6" t="n"/>
      <c r="D233" s="51" t="n"/>
      <c r="E233" s="6" t="n"/>
      <c r="F233" s="51" t="n"/>
      <c r="G233" s="6" t="n"/>
      <c r="H233" s="6" t="n"/>
      <c r="I233" s="6" t="n"/>
      <c r="J233" s="6" t="n"/>
      <c r="K233" s="6" t="n"/>
      <c r="L233" s="51" t="n"/>
      <c r="M233" s="6" t="n"/>
      <c r="N233" s="6" t="n"/>
      <c r="O233" s="6" t="n"/>
      <c r="P233" s="52" t="n"/>
    </row>
    <row r="234" ht="15.75" customHeight="1">
      <c r="A234" s="1" t="n"/>
      <c r="B234" s="14" t="n"/>
      <c r="C234" s="6" t="n"/>
      <c r="D234" s="51" t="n"/>
      <c r="E234" s="6" t="n"/>
      <c r="F234" s="51" t="n"/>
      <c r="G234" s="6" t="n"/>
      <c r="H234" s="6" t="n"/>
      <c r="I234" s="6" t="n"/>
      <c r="J234" s="6" t="n"/>
      <c r="K234" s="6" t="n"/>
      <c r="L234" s="51" t="n"/>
      <c r="M234" s="6" t="n"/>
      <c r="N234" s="6" t="n"/>
      <c r="O234" s="6" t="n"/>
      <c r="P234" s="52" t="n"/>
    </row>
    <row r="235" ht="15.75" customHeight="1">
      <c r="A235" s="1" t="n"/>
      <c r="B235" s="14" t="n"/>
      <c r="C235" s="6" t="n"/>
      <c r="D235" s="51" t="n"/>
      <c r="E235" s="6" t="n"/>
      <c r="F235" s="51" t="n"/>
      <c r="G235" s="6" t="n"/>
      <c r="H235" s="6" t="n"/>
      <c r="I235" s="6" t="n"/>
      <c r="J235" s="6" t="n"/>
      <c r="K235" s="6" t="n"/>
      <c r="L235" s="51" t="n"/>
      <c r="M235" s="6" t="n"/>
      <c r="N235" s="6" t="n"/>
      <c r="O235" s="6" t="n"/>
      <c r="P235" s="52" t="n"/>
    </row>
    <row r="236" ht="15.75" customHeight="1">
      <c r="A236" s="1" t="n"/>
      <c r="B236" s="14" t="n"/>
      <c r="C236" s="6" t="n"/>
      <c r="D236" s="51" t="n"/>
      <c r="E236" s="6" t="n"/>
      <c r="F236" s="51" t="n"/>
      <c r="G236" s="6" t="n"/>
      <c r="H236" s="6" t="n"/>
      <c r="I236" s="6" t="n"/>
      <c r="J236" s="6" t="n"/>
      <c r="K236" s="6" t="n"/>
      <c r="L236" s="51" t="n"/>
      <c r="M236" s="6" t="n"/>
      <c r="N236" s="6" t="n"/>
      <c r="O236" s="6" t="n"/>
      <c r="P236" s="52" t="n"/>
    </row>
    <row r="237" ht="15.75" customHeight="1">
      <c r="A237" s="1" t="n"/>
      <c r="B237" s="14" t="n"/>
      <c r="C237" s="6" t="n"/>
      <c r="D237" s="51" t="n"/>
      <c r="E237" s="6" t="n"/>
      <c r="F237" s="51" t="n"/>
      <c r="G237" s="6" t="n"/>
      <c r="H237" s="6" t="n"/>
      <c r="I237" s="6" t="n"/>
      <c r="J237" s="6" t="n"/>
      <c r="K237" s="6" t="n"/>
      <c r="L237" s="51" t="n"/>
      <c r="M237" s="6" t="n"/>
      <c r="N237" s="6" t="n"/>
      <c r="O237" s="6" t="n"/>
      <c r="P237" s="52" t="n"/>
    </row>
    <row r="238" ht="15.75" customHeight="1">
      <c r="A238" s="1" t="n"/>
      <c r="B238" s="14" t="n"/>
      <c r="C238" s="6" t="n"/>
      <c r="D238" s="51" t="n"/>
      <c r="E238" s="6" t="n"/>
      <c r="F238" s="51" t="n"/>
      <c r="G238" s="6" t="n"/>
      <c r="H238" s="6" t="n"/>
      <c r="I238" s="6" t="n"/>
      <c r="J238" s="6" t="n"/>
      <c r="K238" s="6" t="n"/>
      <c r="L238" s="51" t="n"/>
      <c r="M238" s="6" t="n"/>
      <c r="N238" s="6" t="n"/>
      <c r="O238" s="6" t="n"/>
      <c r="P238" s="52" t="n"/>
    </row>
    <row r="239" ht="15.75" customHeight="1">
      <c r="A239" s="1" t="n"/>
      <c r="B239" s="14" t="n"/>
      <c r="C239" s="6" t="n"/>
      <c r="D239" s="51" t="n"/>
      <c r="E239" s="6" t="n"/>
      <c r="F239" s="51" t="n"/>
      <c r="G239" s="6" t="n"/>
      <c r="H239" s="6" t="n"/>
      <c r="I239" s="6" t="n"/>
      <c r="J239" s="6" t="n"/>
      <c r="K239" s="6" t="n"/>
      <c r="L239" s="51" t="n"/>
      <c r="M239" s="6" t="n"/>
      <c r="N239" s="6" t="n"/>
      <c r="O239" s="6" t="n"/>
      <c r="P239" s="52" t="n"/>
    </row>
    <row r="240" ht="15.75" customHeight="1">
      <c r="A240" s="1" t="n"/>
      <c r="B240" s="14" t="n"/>
      <c r="C240" s="6" t="n"/>
      <c r="D240" s="51" t="n"/>
      <c r="E240" s="6" t="n"/>
      <c r="F240" s="51" t="n"/>
      <c r="G240" s="6" t="n"/>
      <c r="H240" s="6" t="n"/>
      <c r="I240" s="6" t="n"/>
      <c r="J240" s="6" t="n"/>
      <c r="K240" s="6" t="n"/>
      <c r="L240" s="51" t="n"/>
      <c r="M240" s="6" t="n"/>
      <c r="N240" s="6" t="n"/>
      <c r="O240" s="6" t="n"/>
      <c r="P240" s="52" t="n"/>
    </row>
    <row r="241" ht="15.75" customHeight="1">
      <c r="A241" s="1" t="n"/>
      <c r="B241" s="14" t="n"/>
      <c r="C241" s="6" t="n"/>
      <c r="D241" s="51" t="n"/>
      <c r="E241" s="6" t="n"/>
      <c r="F241" s="51" t="n"/>
      <c r="G241" s="6" t="n"/>
      <c r="H241" s="6" t="n"/>
      <c r="I241" s="6" t="n"/>
      <c r="J241" s="6" t="n"/>
      <c r="K241" s="6" t="n"/>
      <c r="L241" s="51" t="n"/>
      <c r="M241" s="6" t="n"/>
      <c r="N241" s="6" t="n"/>
      <c r="O241" s="6" t="n"/>
      <c r="P241" s="52" t="n"/>
    </row>
    <row r="242" ht="15.75" customHeight="1">
      <c r="A242" s="1" t="n"/>
      <c r="B242" s="14" t="n"/>
      <c r="C242" s="6" t="n"/>
      <c r="D242" s="51" t="n"/>
      <c r="E242" s="6" t="n"/>
      <c r="F242" s="51" t="n"/>
      <c r="G242" s="6" t="n"/>
      <c r="H242" s="6" t="n"/>
      <c r="I242" s="6" t="n"/>
      <c r="J242" s="6" t="n"/>
      <c r="K242" s="6" t="n"/>
      <c r="L242" s="51" t="n"/>
      <c r="M242" s="6" t="n"/>
      <c r="N242" s="6" t="n"/>
      <c r="O242" s="6" t="n"/>
      <c r="P242" s="52" t="n"/>
    </row>
    <row r="243" ht="15.75" customHeight="1">
      <c r="A243" s="1" t="n"/>
      <c r="B243" s="14" t="n"/>
      <c r="C243" s="6" t="n"/>
      <c r="D243" s="51" t="n"/>
      <c r="E243" s="6" t="n"/>
      <c r="F243" s="51" t="n"/>
      <c r="G243" s="6" t="n"/>
      <c r="H243" s="6" t="n"/>
      <c r="I243" s="6" t="n"/>
      <c r="J243" s="6" t="n"/>
      <c r="K243" s="6" t="n"/>
      <c r="L243" s="51" t="n"/>
      <c r="M243" s="6" t="n"/>
      <c r="N243" s="6" t="n"/>
      <c r="O243" s="6" t="n"/>
      <c r="P243" s="52" t="n"/>
    </row>
    <row r="244" ht="15.75" customHeight="1">
      <c r="A244" s="1" t="n"/>
      <c r="B244" s="14" t="n"/>
      <c r="C244" s="6" t="n"/>
      <c r="D244" s="51" t="n"/>
      <c r="E244" s="6" t="n"/>
      <c r="F244" s="51" t="n"/>
      <c r="G244" s="6" t="n"/>
      <c r="H244" s="6" t="n"/>
      <c r="I244" s="6" t="n"/>
      <c r="J244" s="6" t="n"/>
      <c r="K244" s="6" t="n"/>
      <c r="L244" s="51" t="n"/>
      <c r="M244" s="6" t="n"/>
      <c r="N244" s="6" t="n"/>
      <c r="O244" s="6" t="n"/>
      <c r="P244" s="52" t="n"/>
    </row>
    <row r="245" ht="15.75" customHeight="1">
      <c r="A245" s="1" t="n"/>
      <c r="B245" s="14" t="n"/>
      <c r="C245" s="6" t="n"/>
      <c r="D245" s="51" t="n"/>
      <c r="E245" s="6" t="n"/>
      <c r="F245" s="51" t="n"/>
      <c r="G245" s="6" t="n"/>
      <c r="H245" s="6" t="n"/>
      <c r="I245" s="6" t="n"/>
      <c r="J245" s="6" t="n"/>
      <c r="K245" s="6" t="n"/>
      <c r="L245" s="51" t="n"/>
      <c r="M245" s="6" t="n"/>
      <c r="N245" s="6" t="n"/>
      <c r="O245" s="6" t="n"/>
      <c r="P245" s="52" t="n"/>
    </row>
    <row r="246" ht="15.75" customHeight="1">
      <c r="A246" s="1" t="n"/>
      <c r="B246" s="14" t="n"/>
      <c r="C246" s="6" t="n"/>
      <c r="D246" s="51" t="n"/>
      <c r="E246" s="6" t="n"/>
      <c r="F246" s="51" t="n"/>
      <c r="G246" s="6" t="n"/>
      <c r="H246" s="6" t="n"/>
      <c r="I246" s="6" t="n"/>
      <c r="J246" s="6" t="n"/>
      <c r="K246" s="6" t="n"/>
      <c r="L246" s="51" t="n"/>
      <c r="M246" s="6" t="n"/>
      <c r="N246" s="6" t="n"/>
      <c r="O246" s="6" t="n"/>
      <c r="P246" s="52" t="n"/>
    </row>
    <row r="247" ht="15.75" customHeight="1">
      <c r="A247" s="1" t="n"/>
      <c r="B247" s="14" t="n"/>
      <c r="C247" s="6" t="n"/>
      <c r="D247" s="51" t="n"/>
      <c r="E247" s="6" t="n"/>
      <c r="F247" s="51" t="n"/>
      <c r="G247" s="6" t="n"/>
      <c r="H247" s="6" t="n"/>
      <c r="I247" s="6" t="n"/>
      <c r="J247" s="6" t="n"/>
      <c r="K247" s="6" t="n"/>
      <c r="L247" s="51" t="n"/>
      <c r="M247" s="6" t="n"/>
      <c r="N247" s="6" t="n"/>
      <c r="O247" s="6" t="n"/>
      <c r="P247" s="52" t="n"/>
    </row>
    <row r="248" ht="15.75" customHeight="1">
      <c r="A248" s="1" t="n"/>
      <c r="B248" s="14" t="n"/>
      <c r="C248" s="6" t="n"/>
      <c r="D248" s="51" t="n"/>
      <c r="E248" s="6" t="n"/>
      <c r="F248" s="51" t="n"/>
      <c r="G248" s="6" t="n"/>
      <c r="H248" s="6" t="n"/>
      <c r="I248" s="6" t="n"/>
      <c r="J248" s="6" t="n"/>
      <c r="K248" s="6" t="n"/>
      <c r="L248" s="51" t="n"/>
      <c r="M248" s="6" t="n"/>
      <c r="N248" s="6" t="n"/>
      <c r="O248" s="6" t="n"/>
      <c r="P248" s="52" t="n"/>
    </row>
    <row r="249" ht="15.75" customHeight="1">
      <c r="A249" s="1" t="n"/>
      <c r="B249" s="14" t="n"/>
      <c r="C249" s="6" t="n"/>
      <c r="D249" s="51" t="n"/>
      <c r="E249" s="6" t="n"/>
      <c r="F249" s="51" t="n"/>
      <c r="G249" s="6" t="n"/>
      <c r="H249" s="6" t="n"/>
      <c r="I249" s="6" t="n"/>
      <c r="J249" s="6" t="n"/>
      <c r="K249" s="6" t="n"/>
      <c r="L249" s="51" t="n"/>
      <c r="M249" s="6" t="n"/>
      <c r="N249" s="6" t="n"/>
      <c r="O249" s="6" t="n"/>
      <c r="P249" s="52" t="n"/>
    </row>
    <row r="250" ht="15.75" customHeight="1">
      <c r="A250" s="1" t="n"/>
      <c r="B250" s="14" t="n"/>
      <c r="C250" s="6" t="n"/>
      <c r="D250" s="51" t="n"/>
      <c r="E250" s="6" t="n"/>
      <c r="F250" s="51" t="n"/>
      <c r="G250" s="6" t="n"/>
      <c r="H250" s="6" t="n"/>
      <c r="I250" s="6" t="n"/>
      <c r="J250" s="6" t="n"/>
      <c r="K250" s="6" t="n"/>
      <c r="L250" s="51" t="n"/>
      <c r="M250" s="6" t="n"/>
      <c r="N250" s="6" t="n"/>
      <c r="O250" s="6" t="n"/>
      <c r="P250" s="52" t="n"/>
    </row>
    <row r="251" ht="15.75" customHeight="1">
      <c r="A251" s="1" t="n"/>
      <c r="B251" s="14" t="n"/>
      <c r="C251" s="6" t="n"/>
      <c r="D251" s="51" t="n"/>
      <c r="E251" s="6" t="n"/>
      <c r="F251" s="51" t="n"/>
      <c r="G251" s="6" t="n"/>
      <c r="H251" s="6" t="n"/>
      <c r="I251" s="6" t="n"/>
      <c r="J251" s="6" t="n"/>
      <c r="K251" s="6" t="n"/>
      <c r="L251" s="51" t="n"/>
      <c r="M251" s="6" t="n"/>
      <c r="N251" s="6" t="n"/>
      <c r="O251" s="6" t="n"/>
      <c r="P251" s="52" t="n"/>
    </row>
    <row r="252" ht="15.75" customHeight="1">
      <c r="A252" s="1" t="n"/>
      <c r="B252" s="14" t="n"/>
      <c r="C252" s="6" t="n"/>
      <c r="D252" s="51" t="n"/>
      <c r="E252" s="6" t="n"/>
      <c r="F252" s="51" t="n"/>
      <c r="G252" s="6" t="n"/>
      <c r="H252" s="6" t="n"/>
      <c r="I252" s="6" t="n"/>
      <c r="J252" s="6" t="n"/>
      <c r="K252" s="6" t="n"/>
      <c r="L252" s="51" t="n"/>
      <c r="M252" s="6" t="n"/>
      <c r="N252" s="6" t="n"/>
      <c r="O252" s="6" t="n"/>
      <c r="P252" s="52" t="n"/>
    </row>
    <row r="253" ht="15.75" customHeight="1">
      <c r="A253" s="1" t="n"/>
      <c r="B253" s="14" t="n"/>
      <c r="C253" s="6" t="n"/>
      <c r="D253" s="51" t="n"/>
      <c r="E253" s="6" t="n"/>
      <c r="F253" s="51" t="n"/>
      <c r="G253" s="6" t="n"/>
      <c r="H253" s="6" t="n"/>
      <c r="I253" s="6" t="n"/>
      <c r="J253" s="6" t="n"/>
      <c r="K253" s="6" t="n"/>
      <c r="L253" s="51" t="n"/>
      <c r="M253" s="6" t="n"/>
      <c r="N253" s="6" t="n"/>
      <c r="O253" s="6" t="n"/>
      <c r="P253" s="52" t="n"/>
    </row>
    <row r="254" ht="15.75" customHeight="1">
      <c r="A254" s="1" t="n"/>
      <c r="B254" s="14" t="n"/>
      <c r="C254" s="6" t="n"/>
      <c r="D254" s="51" t="n"/>
      <c r="E254" s="6" t="n"/>
      <c r="F254" s="51" t="n"/>
      <c r="G254" s="6" t="n"/>
      <c r="H254" s="6" t="n"/>
      <c r="I254" s="6" t="n"/>
      <c r="J254" s="6" t="n"/>
      <c r="K254" s="6" t="n"/>
      <c r="L254" s="51" t="n"/>
      <c r="M254" s="6" t="n"/>
      <c r="N254" s="6" t="n"/>
      <c r="O254" s="6" t="n"/>
      <c r="P254" s="52" t="n"/>
    </row>
    <row r="255" ht="15.75" customHeight="1">
      <c r="A255" s="1" t="n"/>
      <c r="B255" s="14" t="n"/>
      <c r="C255" s="6" t="n"/>
      <c r="D255" s="51" t="n"/>
      <c r="E255" s="6" t="n"/>
      <c r="F255" s="51" t="n"/>
      <c r="G255" s="6" t="n"/>
      <c r="H255" s="6" t="n"/>
      <c r="I255" s="6" t="n"/>
      <c r="J255" s="6" t="n"/>
      <c r="K255" s="6" t="n"/>
      <c r="L255" s="51" t="n"/>
      <c r="M255" s="6" t="n"/>
      <c r="N255" s="6" t="n"/>
      <c r="O255" s="6" t="n"/>
      <c r="P255" s="52" t="n"/>
    </row>
    <row r="256" ht="15.75" customHeight="1">
      <c r="A256" s="1" t="n"/>
      <c r="B256" s="14" t="n"/>
      <c r="C256" s="6" t="n"/>
      <c r="D256" s="51" t="n"/>
      <c r="E256" s="6" t="n"/>
      <c r="F256" s="51" t="n"/>
      <c r="G256" s="6" t="n"/>
      <c r="H256" s="6" t="n"/>
      <c r="I256" s="6" t="n"/>
      <c r="J256" s="6" t="n"/>
      <c r="K256" s="6" t="n"/>
      <c r="L256" s="51" t="n"/>
      <c r="M256" s="6" t="n"/>
      <c r="N256" s="6" t="n"/>
      <c r="O256" s="6" t="n"/>
      <c r="P256" s="52" t="n"/>
    </row>
    <row r="257" ht="15.75" customHeight="1">
      <c r="A257" s="1" t="n"/>
      <c r="B257" s="14" t="n"/>
      <c r="C257" s="6" t="n"/>
      <c r="D257" s="51" t="n"/>
      <c r="E257" s="6" t="n"/>
      <c r="F257" s="51" t="n"/>
      <c r="G257" s="6" t="n"/>
      <c r="H257" s="6" t="n"/>
      <c r="I257" s="6" t="n"/>
      <c r="J257" s="6" t="n"/>
      <c r="K257" s="6" t="n"/>
      <c r="L257" s="51" t="n"/>
      <c r="M257" s="6" t="n"/>
      <c r="N257" s="6" t="n"/>
      <c r="O257" s="6" t="n"/>
      <c r="P257" s="52" t="n"/>
    </row>
    <row r="258" ht="15.75" customHeight="1">
      <c r="A258" s="1" t="n"/>
      <c r="B258" s="14" t="n"/>
      <c r="C258" s="6" t="n"/>
      <c r="D258" s="51" t="n"/>
      <c r="E258" s="6" t="n"/>
      <c r="F258" s="51" t="n"/>
      <c r="G258" s="6" t="n"/>
      <c r="H258" s="6" t="n"/>
      <c r="I258" s="6" t="n"/>
      <c r="J258" s="6" t="n"/>
      <c r="K258" s="6" t="n"/>
      <c r="L258" s="51" t="n"/>
      <c r="M258" s="6" t="n"/>
      <c r="N258" s="6" t="n"/>
      <c r="O258" s="6" t="n"/>
      <c r="P258" s="52" t="n"/>
    </row>
    <row r="259" ht="15.75" customHeight="1">
      <c r="A259" s="1" t="n"/>
      <c r="B259" s="14" t="n"/>
      <c r="C259" s="6" t="n"/>
      <c r="D259" s="51" t="n"/>
      <c r="E259" s="6" t="n"/>
      <c r="F259" s="51" t="n"/>
      <c r="G259" s="6" t="n"/>
      <c r="H259" s="6" t="n"/>
      <c r="I259" s="6" t="n"/>
      <c r="J259" s="6" t="n"/>
      <c r="K259" s="6" t="n"/>
      <c r="L259" s="51" t="n"/>
      <c r="M259" s="6" t="n"/>
      <c r="N259" s="6" t="n"/>
      <c r="O259" s="6" t="n"/>
      <c r="P259" s="52" t="n"/>
    </row>
    <row r="260" ht="15.75" customHeight="1">
      <c r="A260" s="1" t="n"/>
      <c r="B260" s="14" t="n"/>
      <c r="C260" s="6" t="n"/>
      <c r="D260" s="51" t="n"/>
      <c r="E260" s="6" t="n"/>
      <c r="F260" s="51" t="n"/>
      <c r="G260" s="6" t="n"/>
      <c r="H260" s="6" t="n"/>
      <c r="I260" s="6" t="n"/>
      <c r="J260" s="6" t="n"/>
      <c r="K260" s="6" t="n"/>
      <c r="L260" s="51" t="n"/>
      <c r="M260" s="6" t="n"/>
      <c r="N260" s="6" t="n"/>
      <c r="O260" s="6" t="n"/>
      <c r="P260" s="52" t="n"/>
    </row>
    <row r="261" ht="15.75" customHeight="1">
      <c r="A261" s="1" t="n"/>
      <c r="B261" s="14" t="n"/>
      <c r="C261" s="6" t="n"/>
      <c r="D261" s="51" t="n"/>
      <c r="E261" s="6" t="n"/>
      <c r="F261" s="51" t="n"/>
      <c r="G261" s="6" t="n"/>
      <c r="H261" s="6" t="n"/>
      <c r="I261" s="6" t="n"/>
      <c r="J261" s="6" t="n"/>
      <c r="K261" s="6" t="n"/>
      <c r="L261" s="51" t="n"/>
      <c r="M261" s="6" t="n"/>
      <c r="N261" s="6" t="n"/>
      <c r="O261" s="6" t="n"/>
      <c r="P261" s="52" t="n"/>
    </row>
    <row r="262" ht="15.75" customHeight="1">
      <c r="A262" s="1" t="n"/>
      <c r="B262" s="14" t="n"/>
      <c r="C262" s="6" t="n"/>
      <c r="D262" s="51" t="n"/>
      <c r="E262" s="6" t="n"/>
      <c r="F262" s="51" t="n"/>
      <c r="G262" s="6" t="n"/>
      <c r="H262" s="6" t="n"/>
      <c r="I262" s="6" t="n"/>
      <c r="J262" s="6" t="n"/>
      <c r="K262" s="6" t="n"/>
      <c r="L262" s="51" t="n"/>
      <c r="M262" s="6" t="n"/>
      <c r="N262" s="6" t="n"/>
      <c r="O262" s="6" t="n"/>
      <c r="P262" s="52" t="n"/>
    </row>
    <row r="263" ht="15.75" customHeight="1">
      <c r="A263" s="1" t="n"/>
      <c r="B263" s="14" t="n"/>
      <c r="C263" s="6" t="n"/>
      <c r="D263" s="51" t="n"/>
      <c r="E263" s="6" t="n"/>
      <c r="F263" s="51" t="n"/>
      <c r="G263" s="6" t="n"/>
      <c r="H263" s="6" t="n"/>
      <c r="I263" s="6" t="n"/>
      <c r="J263" s="6" t="n"/>
      <c r="K263" s="6" t="n"/>
      <c r="L263" s="51" t="n"/>
      <c r="M263" s="6" t="n"/>
      <c r="N263" s="6" t="n"/>
      <c r="O263" s="6" t="n"/>
      <c r="P263" s="52" t="n"/>
    </row>
    <row r="264" ht="15.75" customHeight="1">
      <c r="A264" s="1" t="n"/>
      <c r="B264" s="14" t="n"/>
      <c r="C264" s="6" t="n"/>
      <c r="D264" s="51" t="n"/>
      <c r="E264" s="6" t="n"/>
      <c r="F264" s="51" t="n"/>
      <c r="G264" s="6" t="n"/>
      <c r="H264" s="6" t="n"/>
      <c r="I264" s="6" t="n"/>
      <c r="J264" s="6" t="n"/>
      <c r="K264" s="6" t="n"/>
      <c r="L264" s="51" t="n"/>
      <c r="M264" s="6" t="n"/>
      <c r="N264" s="6" t="n"/>
      <c r="O264" s="6" t="n"/>
      <c r="P264" s="52" t="n"/>
    </row>
    <row r="265" ht="15.75" customHeight="1">
      <c r="A265" s="1" t="n"/>
      <c r="B265" s="14" t="n"/>
      <c r="C265" s="6" t="n"/>
      <c r="D265" s="51" t="n"/>
      <c r="E265" s="6" t="n"/>
      <c r="F265" s="51" t="n"/>
      <c r="G265" s="6" t="n"/>
      <c r="H265" s="6" t="n"/>
      <c r="I265" s="6" t="n"/>
      <c r="J265" s="6" t="n"/>
      <c r="K265" s="6" t="n"/>
      <c r="L265" s="51" t="n"/>
      <c r="M265" s="6" t="n"/>
      <c r="N265" s="6" t="n"/>
      <c r="O265" s="6" t="n"/>
      <c r="P265" s="52" t="n"/>
    </row>
    <row r="266" ht="15.75" customHeight="1">
      <c r="A266" s="1" t="n"/>
      <c r="B266" s="14" t="n"/>
      <c r="C266" s="6" t="n"/>
      <c r="D266" s="51" t="n"/>
      <c r="E266" s="6" t="n"/>
      <c r="F266" s="51" t="n"/>
      <c r="G266" s="6" t="n"/>
      <c r="H266" s="6" t="n"/>
      <c r="I266" s="6" t="n"/>
      <c r="J266" s="6" t="n"/>
      <c r="K266" s="6" t="n"/>
      <c r="L266" s="51" t="n"/>
      <c r="M266" s="6" t="n"/>
      <c r="N266" s="6" t="n"/>
      <c r="O266" s="6" t="n"/>
      <c r="P266" s="52" t="n"/>
    </row>
    <row r="267" ht="15.75" customHeight="1">
      <c r="A267" s="1" t="n"/>
      <c r="B267" s="14" t="n"/>
      <c r="C267" s="6" t="n"/>
      <c r="D267" s="51" t="n"/>
      <c r="E267" s="6" t="n"/>
      <c r="F267" s="51" t="n"/>
      <c r="G267" s="6" t="n"/>
      <c r="H267" s="6" t="n"/>
      <c r="I267" s="6" t="n"/>
      <c r="J267" s="6" t="n"/>
      <c r="K267" s="6" t="n"/>
      <c r="L267" s="51" t="n"/>
      <c r="M267" s="6" t="n"/>
      <c r="N267" s="6" t="n"/>
      <c r="O267" s="6" t="n"/>
      <c r="P267" s="52" t="n"/>
    </row>
    <row r="268" ht="15.75" customHeight="1">
      <c r="A268" s="1" t="n"/>
      <c r="B268" s="14" t="n"/>
      <c r="C268" s="6" t="n"/>
      <c r="D268" s="51" t="n"/>
      <c r="E268" s="6" t="n"/>
      <c r="F268" s="51" t="n"/>
      <c r="G268" s="6" t="n"/>
      <c r="H268" s="6" t="n"/>
      <c r="I268" s="6" t="n"/>
      <c r="J268" s="6" t="n"/>
      <c r="K268" s="6" t="n"/>
      <c r="L268" s="51" t="n"/>
      <c r="M268" s="6" t="n"/>
      <c r="N268" s="6" t="n"/>
      <c r="O268" s="6" t="n"/>
      <c r="P268" s="52" t="n"/>
    </row>
    <row r="269" ht="15.75" customHeight="1">
      <c r="A269" s="1" t="n"/>
      <c r="B269" s="14" t="n"/>
      <c r="C269" s="6" t="n"/>
      <c r="D269" s="51" t="n"/>
      <c r="E269" s="6" t="n"/>
      <c r="F269" s="51" t="n"/>
      <c r="G269" s="6" t="n"/>
      <c r="H269" s="6" t="n"/>
      <c r="I269" s="6" t="n"/>
      <c r="J269" s="6" t="n"/>
      <c r="K269" s="6" t="n"/>
      <c r="L269" s="51" t="n"/>
      <c r="M269" s="6" t="n"/>
      <c r="N269" s="6" t="n"/>
      <c r="O269" s="6" t="n"/>
      <c r="P269" s="52" t="n"/>
    </row>
    <row r="270" ht="15.75" customHeight="1">
      <c r="A270" s="1" t="n"/>
      <c r="B270" s="14" t="n"/>
      <c r="C270" s="6" t="n"/>
      <c r="D270" s="51" t="n"/>
      <c r="E270" s="6" t="n"/>
      <c r="F270" s="51" t="n"/>
      <c r="G270" s="6" t="n"/>
      <c r="H270" s="6" t="n"/>
      <c r="I270" s="6" t="n"/>
      <c r="J270" s="6" t="n"/>
      <c r="K270" s="6" t="n"/>
      <c r="L270" s="51" t="n"/>
      <c r="M270" s="6" t="n"/>
      <c r="N270" s="6" t="n"/>
      <c r="O270" s="6" t="n"/>
      <c r="P270" s="52" t="n"/>
    </row>
    <row r="271" ht="15.75" customHeight="1">
      <c r="A271" s="1" t="n"/>
      <c r="B271" s="14" t="n"/>
      <c r="C271" s="6" t="n"/>
      <c r="D271" s="51" t="n"/>
      <c r="E271" s="6" t="n"/>
      <c r="F271" s="51" t="n"/>
      <c r="G271" s="6" t="n"/>
      <c r="H271" s="6" t="n"/>
      <c r="I271" s="6" t="n"/>
      <c r="J271" s="6" t="n"/>
      <c r="K271" s="6" t="n"/>
      <c r="L271" s="51" t="n"/>
      <c r="M271" s="6" t="n"/>
      <c r="N271" s="6" t="n"/>
      <c r="O271" s="6" t="n"/>
      <c r="P271" s="52" t="n"/>
    </row>
    <row r="272" ht="15.75" customHeight="1">
      <c r="A272" s="1" t="n"/>
      <c r="B272" s="14" t="n"/>
      <c r="C272" s="6" t="n"/>
      <c r="D272" s="51" t="n"/>
      <c r="E272" s="6" t="n"/>
      <c r="F272" s="51" t="n"/>
      <c r="G272" s="6" t="n"/>
      <c r="H272" s="6" t="n"/>
      <c r="I272" s="6" t="n"/>
      <c r="J272" s="6" t="n"/>
      <c r="K272" s="6" t="n"/>
      <c r="L272" s="51" t="n"/>
      <c r="M272" s="6" t="n"/>
      <c r="N272" s="6" t="n"/>
      <c r="O272" s="6" t="n"/>
      <c r="P272" s="52" t="n"/>
    </row>
    <row r="273" ht="15.75" customHeight="1">
      <c r="A273" s="1" t="n"/>
      <c r="B273" s="14" t="n"/>
      <c r="C273" s="6" t="n"/>
      <c r="D273" s="51" t="n"/>
      <c r="E273" s="6" t="n"/>
      <c r="F273" s="51" t="n"/>
      <c r="G273" s="6" t="n"/>
      <c r="H273" s="6" t="n"/>
      <c r="I273" s="6" t="n"/>
      <c r="J273" s="6" t="n"/>
      <c r="K273" s="6" t="n"/>
      <c r="L273" s="51" t="n"/>
      <c r="M273" s="6" t="n"/>
      <c r="N273" s="6" t="n"/>
      <c r="O273" s="6" t="n"/>
      <c r="P273" s="52" t="n"/>
    </row>
    <row r="274" ht="15.75" customHeight="1">
      <c r="A274" s="1" t="n"/>
      <c r="B274" s="14" t="n"/>
      <c r="C274" s="6" t="n"/>
      <c r="D274" s="51" t="n"/>
      <c r="E274" s="6" t="n"/>
      <c r="F274" s="51" t="n"/>
      <c r="G274" s="6" t="n"/>
      <c r="H274" s="6" t="n"/>
      <c r="I274" s="6" t="n"/>
      <c r="J274" s="6" t="n"/>
      <c r="K274" s="6" t="n"/>
      <c r="L274" s="51" t="n"/>
      <c r="M274" s="6" t="n"/>
      <c r="N274" s="6" t="n"/>
      <c r="O274" s="6" t="n"/>
      <c r="P274" s="52" t="n"/>
    </row>
    <row r="275" ht="15.75" customHeight="1">
      <c r="A275" s="1" t="n"/>
      <c r="B275" s="14" t="n"/>
      <c r="C275" s="6" t="n"/>
      <c r="D275" s="51" t="n"/>
      <c r="E275" s="6" t="n"/>
      <c r="F275" s="51" t="n"/>
      <c r="G275" s="6" t="n"/>
      <c r="H275" s="6" t="n"/>
      <c r="I275" s="6" t="n"/>
      <c r="J275" s="6" t="n"/>
      <c r="K275" s="6" t="n"/>
      <c r="L275" s="51" t="n"/>
      <c r="M275" s="6" t="n"/>
      <c r="N275" s="6" t="n"/>
      <c r="O275" s="6" t="n"/>
      <c r="P275" s="52" t="n"/>
    </row>
    <row r="276" ht="15.75" customHeight="1">
      <c r="A276" s="1" t="n"/>
      <c r="B276" s="14" t="n"/>
      <c r="C276" s="6" t="n"/>
      <c r="D276" s="51" t="n"/>
      <c r="E276" s="6" t="n"/>
      <c r="F276" s="51" t="n"/>
      <c r="G276" s="6" t="n"/>
      <c r="H276" s="6" t="n"/>
      <c r="I276" s="6" t="n"/>
      <c r="J276" s="6" t="n"/>
      <c r="K276" s="6" t="n"/>
      <c r="L276" s="51" t="n"/>
      <c r="M276" s="6" t="n"/>
      <c r="N276" s="6" t="n"/>
      <c r="O276" s="6" t="n"/>
      <c r="P276" s="52" t="n"/>
    </row>
    <row r="277" ht="15.75" customHeight="1">
      <c r="A277" s="1" t="n"/>
      <c r="B277" s="14" t="n"/>
      <c r="C277" s="6" t="n"/>
      <c r="D277" s="51" t="n"/>
      <c r="E277" s="6" t="n"/>
      <c r="F277" s="51" t="n"/>
      <c r="G277" s="6" t="n"/>
      <c r="H277" s="6" t="n"/>
      <c r="I277" s="6" t="n"/>
      <c r="J277" s="6" t="n"/>
      <c r="K277" s="6" t="n"/>
      <c r="L277" s="51" t="n"/>
      <c r="M277" s="6" t="n"/>
      <c r="N277" s="6" t="n"/>
      <c r="O277" s="6" t="n"/>
      <c r="P277" s="52" t="n"/>
    </row>
    <row r="278" ht="15.75" customHeight="1">
      <c r="A278" s="1" t="n"/>
      <c r="B278" s="14" t="n"/>
      <c r="C278" s="6" t="n"/>
      <c r="D278" s="51" t="n"/>
      <c r="E278" s="6" t="n"/>
      <c r="F278" s="51" t="n"/>
      <c r="G278" s="6" t="n"/>
      <c r="H278" s="6" t="n"/>
      <c r="I278" s="6" t="n"/>
      <c r="J278" s="6" t="n"/>
      <c r="K278" s="6" t="n"/>
      <c r="L278" s="51" t="n"/>
      <c r="M278" s="6" t="n"/>
      <c r="N278" s="6" t="n"/>
      <c r="O278" s="6" t="n"/>
      <c r="P278" s="52" t="n"/>
    </row>
    <row r="279" ht="15.75" customHeight="1">
      <c r="A279" s="1" t="n"/>
      <c r="B279" s="14" t="n"/>
      <c r="C279" s="6" t="n"/>
      <c r="D279" s="51" t="n"/>
      <c r="E279" s="6" t="n"/>
      <c r="F279" s="51" t="n"/>
      <c r="G279" s="6" t="n"/>
      <c r="H279" s="6" t="n"/>
      <c r="I279" s="6" t="n"/>
      <c r="J279" s="6" t="n"/>
      <c r="K279" s="6" t="n"/>
      <c r="L279" s="51" t="n"/>
      <c r="M279" s="6" t="n"/>
      <c r="N279" s="6" t="n"/>
      <c r="O279" s="6" t="n"/>
      <c r="P279" s="52" t="n"/>
    </row>
    <row r="280" ht="15.75" customHeight="1">
      <c r="A280" s="1" t="n"/>
      <c r="B280" s="14" t="n"/>
      <c r="C280" s="6" t="n"/>
      <c r="D280" s="51" t="n"/>
      <c r="E280" s="6" t="n"/>
      <c r="F280" s="51" t="n"/>
      <c r="G280" s="6" t="n"/>
      <c r="H280" s="6" t="n"/>
      <c r="I280" s="6" t="n"/>
      <c r="J280" s="6" t="n"/>
      <c r="K280" s="6" t="n"/>
      <c r="L280" s="51" t="n"/>
      <c r="M280" s="6" t="n"/>
      <c r="N280" s="6" t="n"/>
      <c r="O280" s="6" t="n"/>
      <c r="P280" s="52" t="n"/>
    </row>
    <row r="281" ht="15.75" customHeight="1">
      <c r="A281" s="1" t="n"/>
      <c r="B281" s="14" t="n"/>
      <c r="C281" s="6" t="n"/>
      <c r="D281" s="51" t="n"/>
      <c r="E281" s="6" t="n"/>
      <c r="F281" s="51" t="n"/>
      <c r="G281" s="6" t="n"/>
      <c r="H281" s="6" t="n"/>
      <c r="I281" s="6" t="n"/>
      <c r="J281" s="6" t="n"/>
      <c r="K281" s="6" t="n"/>
      <c r="L281" s="51" t="n"/>
      <c r="M281" s="6" t="n"/>
      <c r="N281" s="6" t="n"/>
      <c r="O281" s="6" t="n"/>
      <c r="P281" s="52" t="n"/>
    </row>
    <row r="282" ht="15.75" customHeight="1">
      <c r="A282" s="1" t="n"/>
      <c r="B282" s="14" t="n"/>
      <c r="C282" s="6" t="n"/>
      <c r="D282" s="51" t="n"/>
      <c r="E282" s="6" t="n"/>
      <c r="F282" s="51" t="n"/>
      <c r="G282" s="6" t="n"/>
      <c r="H282" s="6" t="n"/>
      <c r="I282" s="6" t="n"/>
      <c r="J282" s="6" t="n"/>
      <c r="K282" s="6" t="n"/>
      <c r="L282" s="51" t="n"/>
      <c r="M282" s="6" t="n"/>
      <c r="N282" s="6" t="n"/>
      <c r="O282" s="6" t="n"/>
      <c r="P282" s="52" t="n"/>
    </row>
    <row r="283" ht="15.75" customHeight="1">
      <c r="A283" s="1" t="n"/>
      <c r="B283" s="14" t="n"/>
      <c r="C283" s="6" t="n"/>
      <c r="D283" s="51" t="n"/>
      <c r="E283" s="6" t="n"/>
      <c r="F283" s="51" t="n"/>
      <c r="G283" s="6" t="n"/>
      <c r="H283" s="6" t="n"/>
      <c r="I283" s="6" t="n"/>
      <c r="J283" s="6" t="n"/>
      <c r="K283" s="6" t="n"/>
      <c r="L283" s="51" t="n"/>
      <c r="M283" s="6" t="n"/>
      <c r="N283" s="6" t="n"/>
      <c r="O283" s="6" t="n"/>
      <c r="P283" s="52" t="n"/>
    </row>
    <row r="284" ht="15.75" customHeight="1">
      <c r="A284" s="1" t="n"/>
      <c r="B284" s="14" t="n"/>
      <c r="C284" s="6" t="n"/>
      <c r="D284" s="51" t="n"/>
      <c r="E284" s="6" t="n"/>
      <c r="F284" s="51" t="n"/>
      <c r="G284" s="6" t="n"/>
      <c r="H284" s="6" t="n"/>
      <c r="I284" s="6" t="n"/>
      <c r="J284" s="6" t="n"/>
      <c r="K284" s="6" t="n"/>
      <c r="L284" s="51" t="n"/>
      <c r="M284" s="6" t="n"/>
      <c r="N284" s="6" t="n"/>
      <c r="O284" s="6" t="n"/>
      <c r="P284" s="52" t="n"/>
    </row>
    <row r="285" ht="15.75" customHeight="1">
      <c r="A285" s="1" t="n"/>
      <c r="B285" s="14" t="n"/>
      <c r="C285" s="6" t="n"/>
      <c r="D285" s="51" t="n"/>
      <c r="E285" s="6" t="n"/>
      <c r="F285" s="51" t="n"/>
      <c r="G285" s="6" t="n"/>
      <c r="H285" s="6" t="n"/>
      <c r="I285" s="6" t="n"/>
      <c r="J285" s="6" t="n"/>
      <c r="K285" s="6" t="n"/>
      <c r="L285" s="51" t="n"/>
      <c r="M285" s="6" t="n"/>
      <c r="N285" s="6" t="n"/>
      <c r="O285" s="6" t="n"/>
      <c r="P285" s="52" t="n"/>
    </row>
    <row r="286" ht="15.75" customHeight="1">
      <c r="A286" s="1" t="n"/>
      <c r="B286" s="14" t="n"/>
      <c r="C286" s="6" t="n"/>
      <c r="D286" s="51" t="n"/>
      <c r="E286" s="6" t="n"/>
      <c r="F286" s="51" t="n"/>
      <c r="G286" s="6" t="n"/>
      <c r="H286" s="6" t="n"/>
      <c r="I286" s="6" t="n"/>
      <c r="J286" s="6" t="n"/>
      <c r="K286" s="6" t="n"/>
      <c r="L286" s="51" t="n"/>
      <c r="M286" s="6" t="n"/>
      <c r="N286" s="6" t="n"/>
      <c r="O286" s="6" t="n"/>
      <c r="P286" s="52" t="n"/>
    </row>
    <row r="287" ht="15.75" customHeight="1">
      <c r="A287" s="1" t="n"/>
      <c r="B287" s="14" t="n"/>
      <c r="C287" s="6" t="n"/>
      <c r="D287" s="51" t="n"/>
      <c r="E287" s="6" t="n"/>
      <c r="F287" s="51" t="n"/>
      <c r="G287" s="6" t="n"/>
      <c r="H287" s="6" t="n"/>
      <c r="I287" s="6" t="n"/>
      <c r="J287" s="6" t="n"/>
      <c r="K287" s="6" t="n"/>
      <c r="L287" s="51" t="n"/>
      <c r="M287" s="6" t="n"/>
      <c r="N287" s="6" t="n"/>
      <c r="O287" s="6" t="n"/>
      <c r="P287" s="52" t="n"/>
    </row>
    <row r="288" ht="15.75" customHeight="1">
      <c r="A288" s="1" t="n"/>
      <c r="B288" s="14" t="n"/>
      <c r="C288" s="6" t="n"/>
      <c r="D288" s="51" t="n"/>
      <c r="E288" s="6" t="n"/>
      <c r="F288" s="51" t="n"/>
      <c r="G288" s="6" t="n"/>
      <c r="H288" s="6" t="n"/>
      <c r="I288" s="6" t="n"/>
      <c r="J288" s="6" t="n"/>
      <c r="K288" s="6" t="n"/>
      <c r="L288" s="51" t="n"/>
      <c r="M288" s="6" t="n"/>
      <c r="N288" s="6" t="n"/>
      <c r="O288" s="6" t="n"/>
      <c r="P288" s="52" t="n"/>
    </row>
    <row r="289" ht="15.75" customHeight="1">
      <c r="A289" s="1" t="n"/>
      <c r="B289" s="14" t="n"/>
      <c r="C289" s="6" t="n"/>
      <c r="D289" s="51" t="n"/>
      <c r="E289" s="6" t="n"/>
      <c r="F289" s="51" t="n"/>
      <c r="G289" s="6" t="n"/>
      <c r="H289" s="6" t="n"/>
      <c r="I289" s="6" t="n"/>
      <c r="J289" s="6" t="n"/>
      <c r="K289" s="6" t="n"/>
      <c r="L289" s="51" t="n"/>
      <c r="M289" s="6" t="n"/>
      <c r="N289" s="6" t="n"/>
      <c r="O289" s="6" t="n"/>
      <c r="P289" s="52" t="n"/>
    </row>
    <row r="290" ht="15.75" customHeight="1">
      <c r="A290" s="1" t="n"/>
      <c r="B290" s="14" t="n"/>
      <c r="C290" s="6" t="n"/>
      <c r="D290" s="51" t="n"/>
      <c r="E290" s="6" t="n"/>
      <c r="F290" s="51" t="n"/>
      <c r="G290" s="6" t="n"/>
      <c r="H290" s="6" t="n"/>
      <c r="I290" s="6" t="n"/>
      <c r="J290" s="6" t="n"/>
      <c r="K290" s="6" t="n"/>
      <c r="L290" s="51" t="n"/>
      <c r="M290" s="6" t="n"/>
      <c r="N290" s="6" t="n"/>
      <c r="O290" s="6" t="n"/>
      <c r="P290" s="52" t="n"/>
    </row>
    <row r="291" ht="15.75" customHeight="1">
      <c r="A291" s="1" t="n"/>
      <c r="B291" s="14" t="n"/>
      <c r="C291" s="6" t="n"/>
      <c r="D291" s="51" t="n"/>
      <c r="E291" s="6" t="n"/>
      <c r="F291" s="51" t="n"/>
      <c r="G291" s="6" t="n"/>
      <c r="H291" s="6" t="n"/>
      <c r="I291" s="6" t="n"/>
      <c r="J291" s="6" t="n"/>
      <c r="K291" s="6" t="n"/>
      <c r="L291" s="51" t="n"/>
      <c r="M291" s="6" t="n"/>
      <c r="N291" s="6" t="n"/>
      <c r="O291" s="6" t="n"/>
      <c r="P291" s="52" t="n"/>
    </row>
    <row r="292" ht="15.75" customHeight="1">
      <c r="A292" s="1" t="n"/>
      <c r="B292" s="14" t="n"/>
      <c r="C292" s="6" t="n"/>
      <c r="D292" s="51" t="n"/>
      <c r="E292" s="6" t="n"/>
      <c r="F292" s="51" t="n"/>
      <c r="G292" s="6" t="n"/>
      <c r="H292" s="6" t="n"/>
      <c r="I292" s="6" t="n"/>
      <c r="J292" s="6" t="n"/>
      <c r="K292" s="6" t="n"/>
      <c r="L292" s="51" t="n"/>
      <c r="M292" s="6" t="n"/>
      <c r="N292" s="6" t="n"/>
      <c r="O292" s="6" t="n"/>
      <c r="P292" s="52" t="n"/>
    </row>
    <row r="293" ht="15.75" customHeight="1">
      <c r="A293" s="1" t="n"/>
      <c r="B293" s="14" t="n"/>
      <c r="C293" s="6" t="n"/>
      <c r="D293" s="51" t="n"/>
      <c r="E293" s="6" t="n"/>
      <c r="F293" s="51" t="n"/>
      <c r="G293" s="6" t="n"/>
      <c r="H293" s="6" t="n"/>
      <c r="I293" s="6" t="n"/>
      <c r="J293" s="6" t="n"/>
      <c r="K293" s="6" t="n"/>
      <c r="L293" s="51" t="n"/>
      <c r="M293" s="6" t="n"/>
      <c r="N293" s="6" t="n"/>
      <c r="O293" s="6" t="n"/>
      <c r="P293" s="52" t="n"/>
    </row>
    <row r="294" ht="15.75" customHeight="1">
      <c r="A294" s="1" t="n"/>
      <c r="B294" s="14" t="n"/>
      <c r="C294" s="6" t="n"/>
      <c r="D294" s="51" t="n"/>
      <c r="E294" s="6" t="n"/>
      <c r="F294" s="51" t="n"/>
      <c r="G294" s="6" t="n"/>
      <c r="H294" s="6" t="n"/>
      <c r="I294" s="6" t="n"/>
      <c r="J294" s="6" t="n"/>
      <c r="K294" s="6" t="n"/>
      <c r="L294" s="51" t="n"/>
      <c r="M294" s="6" t="n"/>
      <c r="N294" s="6" t="n"/>
      <c r="O294" s="6" t="n"/>
      <c r="P294" s="52" t="n"/>
    </row>
    <row r="295" ht="15.75" customHeight="1">
      <c r="A295" s="1" t="n"/>
      <c r="B295" s="14" t="n"/>
      <c r="C295" s="6" t="n"/>
      <c r="D295" s="51" t="n"/>
      <c r="E295" s="6" t="n"/>
      <c r="F295" s="51" t="n"/>
      <c r="G295" s="6" t="n"/>
      <c r="H295" s="6" t="n"/>
      <c r="I295" s="6" t="n"/>
      <c r="J295" s="6" t="n"/>
      <c r="K295" s="6" t="n"/>
      <c r="L295" s="51" t="n"/>
      <c r="M295" s="6" t="n"/>
      <c r="N295" s="6" t="n"/>
      <c r="O295" s="6" t="n"/>
      <c r="P295" s="52" t="n"/>
    </row>
    <row r="296" ht="15.75" customHeight="1">
      <c r="A296" s="1" t="n"/>
      <c r="B296" s="14" t="n"/>
      <c r="C296" s="6" t="n"/>
      <c r="D296" s="51" t="n"/>
      <c r="E296" s="6" t="n"/>
      <c r="F296" s="51" t="n"/>
      <c r="G296" s="6" t="n"/>
      <c r="H296" s="6" t="n"/>
      <c r="I296" s="6" t="n"/>
      <c r="J296" s="6" t="n"/>
      <c r="K296" s="6" t="n"/>
      <c r="L296" s="51" t="n"/>
      <c r="M296" s="6" t="n"/>
      <c r="N296" s="6" t="n"/>
      <c r="O296" s="6" t="n"/>
      <c r="P296" s="52" t="n"/>
    </row>
    <row r="297" ht="15.75" customHeight="1">
      <c r="A297" s="1" t="n"/>
      <c r="B297" s="14" t="n"/>
      <c r="C297" s="6" t="n"/>
      <c r="D297" s="51" t="n"/>
      <c r="E297" s="6" t="n"/>
      <c r="F297" s="51" t="n"/>
      <c r="G297" s="6" t="n"/>
      <c r="H297" s="6" t="n"/>
      <c r="I297" s="6" t="n"/>
      <c r="J297" s="6" t="n"/>
      <c r="K297" s="6" t="n"/>
      <c r="L297" s="51" t="n"/>
      <c r="M297" s="6" t="n"/>
      <c r="N297" s="6" t="n"/>
      <c r="O297" s="6" t="n"/>
      <c r="P297" s="52" t="n"/>
    </row>
    <row r="298" ht="15.75" customHeight="1">
      <c r="A298" s="1" t="n"/>
      <c r="B298" s="14" t="n"/>
      <c r="C298" s="6" t="n"/>
      <c r="D298" s="51" t="n"/>
      <c r="E298" s="6" t="n"/>
      <c r="F298" s="51" t="n"/>
      <c r="G298" s="6" t="n"/>
      <c r="H298" s="6" t="n"/>
      <c r="I298" s="6" t="n"/>
      <c r="J298" s="6" t="n"/>
      <c r="K298" s="6" t="n"/>
      <c r="L298" s="51" t="n"/>
      <c r="M298" s="6" t="n"/>
      <c r="N298" s="6" t="n"/>
      <c r="O298" s="6" t="n"/>
      <c r="P298" s="52" t="n"/>
    </row>
    <row r="299" ht="15.75" customHeight="1">
      <c r="A299" s="1" t="n"/>
      <c r="B299" s="14" t="n"/>
      <c r="C299" s="6" t="n"/>
      <c r="D299" s="51" t="n"/>
      <c r="E299" s="6" t="n"/>
      <c r="F299" s="51" t="n"/>
      <c r="G299" s="6" t="n"/>
      <c r="H299" s="6" t="n"/>
      <c r="I299" s="6" t="n"/>
      <c r="J299" s="6" t="n"/>
      <c r="K299" s="6" t="n"/>
      <c r="L299" s="51" t="n"/>
      <c r="M299" s="6" t="n"/>
      <c r="N299" s="6" t="n"/>
      <c r="O299" s="6" t="n"/>
      <c r="P299" s="52" t="n"/>
    </row>
    <row r="300" ht="15.75" customHeight="1">
      <c r="A300" s="1" t="n"/>
      <c r="B300" s="14" t="n"/>
      <c r="C300" s="6" t="n"/>
      <c r="D300" s="51" t="n"/>
      <c r="E300" s="6" t="n"/>
      <c r="F300" s="51" t="n"/>
      <c r="G300" s="6" t="n"/>
      <c r="H300" s="6" t="n"/>
      <c r="I300" s="6" t="n"/>
      <c r="J300" s="6" t="n"/>
      <c r="K300" s="6" t="n"/>
      <c r="L300" s="51" t="n"/>
      <c r="M300" s="6" t="n"/>
      <c r="N300" s="6" t="n"/>
      <c r="O300" s="6" t="n"/>
      <c r="P300" s="52" t="n"/>
    </row>
    <row r="301" ht="15.75" customHeight="1">
      <c r="A301" s="1" t="n"/>
      <c r="B301" s="14" t="n"/>
      <c r="C301" s="6" t="n"/>
      <c r="D301" s="51" t="n"/>
      <c r="E301" s="6" t="n"/>
      <c r="F301" s="51" t="n"/>
      <c r="G301" s="6" t="n"/>
      <c r="H301" s="6" t="n"/>
      <c r="I301" s="6" t="n"/>
      <c r="J301" s="6" t="n"/>
      <c r="K301" s="6" t="n"/>
      <c r="L301" s="51" t="n"/>
      <c r="M301" s="6" t="n"/>
      <c r="N301" s="6" t="n"/>
      <c r="O301" s="6" t="n"/>
      <c r="P301" s="52" t="n"/>
    </row>
    <row r="302" ht="15.75" customHeight="1">
      <c r="A302" s="1" t="n"/>
      <c r="B302" s="14" t="n"/>
      <c r="C302" s="6" t="n"/>
      <c r="D302" s="51" t="n"/>
      <c r="E302" s="6" t="n"/>
      <c r="F302" s="51" t="n"/>
      <c r="G302" s="6" t="n"/>
      <c r="H302" s="6" t="n"/>
      <c r="I302" s="6" t="n"/>
      <c r="J302" s="6" t="n"/>
      <c r="K302" s="6" t="n"/>
      <c r="L302" s="51" t="n"/>
      <c r="M302" s="6" t="n"/>
      <c r="N302" s="6" t="n"/>
      <c r="O302" s="6" t="n"/>
      <c r="P302" s="52" t="n"/>
    </row>
    <row r="303" ht="15.75" customHeight="1">
      <c r="A303" s="1" t="n"/>
      <c r="B303" s="14" t="n"/>
      <c r="C303" s="6" t="n"/>
      <c r="D303" s="51" t="n"/>
      <c r="E303" s="6" t="n"/>
      <c r="F303" s="51" t="n"/>
      <c r="G303" s="6" t="n"/>
      <c r="H303" s="6" t="n"/>
      <c r="I303" s="6" t="n"/>
      <c r="J303" s="6" t="n"/>
      <c r="K303" s="6" t="n"/>
      <c r="L303" s="51" t="n"/>
      <c r="M303" s="6" t="n"/>
      <c r="N303" s="6" t="n"/>
      <c r="O303" s="6" t="n"/>
      <c r="P303" s="52" t="n"/>
    </row>
    <row r="304" ht="15.75" customHeight="1">
      <c r="A304" s="1" t="n"/>
      <c r="B304" s="14" t="n"/>
      <c r="C304" s="6" t="n"/>
      <c r="D304" s="51" t="n"/>
      <c r="E304" s="6" t="n"/>
      <c r="F304" s="51" t="n"/>
      <c r="G304" s="6" t="n"/>
      <c r="H304" s="6" t="n"/>
      <c r="I304" s="6" t="n"/>
      <c r="J304" s="6" t="n"/>
      <c r="K304" s="6" t="n"/>
      <c r="L304" s="51" t="n"/>
      <c r="M304" s="6" t="n"/>
      <c r="N304" s="6" t="n"/>
      <c r="O304" s="6" t="n"/>
      <c r="P304" s="52" t="n"/>
    </row>
    <row r="305" ht="15.75" customHeight="1">
      <c r="A305" s="1" t="n"/>
      <c r="B305" s="14" t="n"/>
      <c r="C305" s="6" t="n"/>
      <c r="D305" s="51" t="n"/>
      <c r="E305" s="6" t="n"/>
      <c r="F305" s="51" t="n"/>
      <c r="G305" s="6" t="n"/>
      <c r="H305" s="6" t="n"/>
      <c r="I305" s="6" t="n"/>
      <c r="J305" s="6" t="n"/>
      <c r="K305" s="6" t="n"/>
      <c r="L305" s="51" t="n"/>
      <c r="M305" s="6" t="n"/>
      <c r="N305" s="6" t="n"/>
      <c r="O305" s="6" t="n"/>
      <c r="P305" s="52" t="n"/>
    </row>
    <row r="306" ht="15.75" customHeight="1">
      <c r="A306" s="1" t="n"/>
      <c r="B306" s="14" t="n"/>
      <c r="C306" s="6" t="n"/>
      <c r="D306" s="51" t="n"/>
      <c r="E306" s="6" t="n"/>
      <c r="F306" s="51" t="n"/>
      <c r="G306" s="6" t="n"/>
      <c r="H306" s="6" t="n"/>
      <c r="I306" s="6" t="n"/>
      <c r="J306" s="6" t="n"/>
      <c r="K306" s="6" t="n"/>
      <c r="L306" s="51" t="n"/>
      <c r="M306" s="6" t="n"/>
      <c r="N306" s="6" t="n"/>
      <c r="O306" s="6" t="n"/>
      <c r="P306" s="52" t="n"/>
    </row>
    <row r="307" ht="15.75" customHeight="1">
      <c r="A307" s="1" t="n"/>
      <c r="B307" s="14" t="n"/>
      <c r="C307" s="6" t="n"/>
      <c r="D307" s="51" t="n"/>
      <c r="E307" s="6" t="n"/>
      <c r="F307" s="51" t="n"/>
      <c r="G307" s="6" t="n"/>
      <c r="H307" s="6" t="n"/>
      <c r="I307" s="6" t="n"/>
      <c r="J307" s="6" t="n"/>
      <c r="K307" s="6" t="n"/>
      <c r="L307" s="51" t="n"/>
      <c r="M307" s="6" t="n"/>
      <c r="N307" s="6" t="n"/>
      <c r="O307" s="6" t="n"/>
      <c r="P307" s="52" t="n"/>
    </row>
    <row r="308" ht="15.75" customHeight="1">
      <c r="A308" s="1" t="n"/>
      <c r="B308" s="14" t="n"/>
      <c r="C308" s="6" t="n"/>
      <c r="D308" s="51" t="n"/>
      <c r="E308" s="6" t="n"/>
      <c r="F308" s="51" t="n"/>
      <c r="G308" s="6" t="n"/>
      <c r="H308" s="6" t="n"/>
      <c r="I308" s="6" t="n"/>
      <c r="J308" s="6" t="n"/>
      <c r="K308" s="6" t="n"/>
      <c r="L308" s="51" t="n"/>
      <c r="M308" s="6" t="n"/>
      <c r="N308" s="6" t="n"/>
      <c r="O308" s="6" t="n"/>
      <c r="P308" s="52" t="n"/>
    </row>
    <row r="309" ht="15.75" customHeight="1">
      <c r="A309" s="1" t="n"/>
      <c r="B309" s="14" t="n"/>
      <c r="C309" s="6" t="n"/>
      <c r="D309" s="51" t="n"/>
      <c r="E309" s="6" t="n"/>
      <c r="F309" s="51" t="n"/>
      <c r="G309" s="6" t="n"/>
      <c r="H309" s="6" t="n"/>
      <c r="I309" s="6" t="n"/>
      <c r="J309" s="6" t="n"/>
      <c r="K309" s="6" t="n"/>
      <c r="L309" s="51" t="n"/>
      <c r="M309" s="6" t="n"/>
      <c r="N309" s="6" t="n"/>
      <c r="O309" s="6" t="n"/>
      <c r="P309" s="52" t="n"/>
    </row>
    <row r="310" ht="15.75" customHeight="1">
      <c r="A310" s="1" t="n"/>
      <c r="B310" s="14" t="n"/>
      <c r="C310" s="6" t="n"/>
      <c r="D310" s="51" t="n"/>
      <c r="E310" s="6" t="n"/>
      <c r="F310" s="51" t="n"/>
      <c r="G310" s="6" t="n"/>
      <c r="H310" s="6" t="n"/>
      <c r="I310" s="6" t="n"/>
      <c r="J310" s="6" t="n"/>
      <c r="K310" s="6" t="n"/>
      <c r="L310" s="51" t="n"/>
      <c r="M310" s="6" t="n"/>
      <c r="N310" s="6" t="n"/>
      <c r="O310" s="6" t="n"/>
      <c r="P310" s="52" t="n"/>
    </row>
    <row r="311" ht="15.75" customHeight="1">
      <c r="A311" s="1" t="n"/>
      <c r="B311" s="14" t="n"/>
      <c r="C311" s="6" t="n"/>
      <c r="D311" s="51" t="n"/>
      <c r="E311" s="6" t="n"/>
      <c r="F311" s="51" t="n"/>
      <c r="G311" s="6" t="n"/>
      <c r="H311" s="6" t="n"/>
      <c r="I311" s="6" t="n"/>
      <c r="J311" s="6" t="n"/>
      <c r="K311" s="6" t="n"/>
      <c r="L311" s="51" t="n"/>
      <c r="M311" s="6" t="n"/>
      <c r="N311" s="6" t="n"/>
      <c r="O311" s="6" t="n"/>
      <c r="P311" s="52" t="n"/>
    </row>
    <row r="312" ht="15.75" customHeight="1">
      <c r="A312" s="1" t="n"/>
      <c r="B312" s="14" t="n"/>
      <c r="C312" s="6" t="n"/>
      <c r="D312" s="51" t="n"/>
      <c r="E312" s="6" t="n"/>
      <c r="F312" s="51" t="n"/>
      <c r="G312" s="6" t="n"/>
      <c r="H312" s="6" t="n"/>
      <c r="I312" s="6" t="n"/>
      <c r="J312" s="6" t="n"/>
      <c r="K312" s="6" t="n"/>
      <c r="L312" s="51" t="n"/>
      <c r="M312" s="6" t="n"/>
      <c r="N312" s="6" t="n"/>
      <c r="O312" s="6" t="n"/>
      <c r="P312" s="52" t="n"/>
    </row>
    <row r="313" ht="15.75" customHeight="1">
      <c r="A313" s="1" t="n"/>
      <c r="B313" s="14" t="n"/>
      <c r="C313" s="6" t="n"/>
      <c r="D313" s="51" t="n"/>
      <c r="E313" s="6" t="n"/>
      <c r="F313" s="51" t="n"/>
      <c r="G313" s="6" t="n"/>
      <c r="H313" s="6" t="n"/>
      <c r="I313" s="6" t="n"/>
      <c r="J313" s="6" t="n"/>
      <c r="K313" s="6" t="n"/>
      <c r="L313" s="51" t="n"/>
      <c r="M313" s="6" t="n"/>
      <c r="N313" s="6" t="n"/>
      <c r="O313" s="6" t="n"/>
      <c r="P313" s="52" t="n"/>
    </row>
    <row r="314" ht="15.75" customHeight="1">
      <c r="A314" s="1" t="n"/>
      <c r="B314" s="14" t="n"/>
      <c r="C314" s="6" t="n"/>
      <c r="D314" s="51" t="n"/>
      <c r="E314" s="6" t="n"/>
      <c r="F314" s="51" t="n"/>
      <c r="G314" s="6" t="n"/>
      <c r="H314" s="6" t="n"/>
      <c r="I314" s="6" t="n"/>
      <c r="J314" s="6" t="n"/>
      <c r="K314" s="6" t="n"/>
      <c r="L314" s="51" t="n"/>
      <c r="M314" s="6" t="n"/>
      <c r="N314" s="6" t="n"/>
      <c r="O314" s="6" t="n"/>
      <c r="P314" s="52" t="n"/>
    </row>
    <row r="315" ht="15.75" customHeight="1">
      <c r="A315" s="1" t="n"/>
      <c r="B315" s="14" t="n"/>
      <c r="C315" s="6" t="n"/>
      <c r="D315" s="51" t="n"/>
      <c r="E315" s="6" t="n"/>
      <c r="F315" s="51" t="n"/>
      <c r="G315" s="6" t="n"/>
      <c r="H315" s="6" t="n"/>
      <c r="I315" s="6" t="n"/>
      <c r="J315" s="6" t="n"/>
      <c r="K315" s="6" t="n"/>
      <c r="L315" s="51" t="n"/>
      <c r="M315" s="6" t="n"/>
      <c r="N315" s="6" t="n"/>
      <c r="O315" s="6" t="n"/>
      <c r="P315" s="52" t="n"/>
    </row>
    <row r="316" ht="15.75" customHeight="1">
      <c r="A316" s="1" t="n"/>
      <c r="B316" s="14" t="n"/>
      <c r="C316" s="6" t="n"/>
      <c r="D316" s="51" t="n"/>
      <c r="E316" s="6" t="n"/>
      <c r="F316" s="51" t="n"/>
      <c r="G316" s="6" t="n"/>
      <c r="H316" s="6" t="n"/>
      <c r="I316" s="6" t="n"/>
      <c r="J316" s="6" t="n"/>
      <c r="K316" s="6" t="n"/>
      <c r="L316" s="51" t="n"/>
      <c r="M316" s="6" t="n"/>
      <c r="N316" s="6" t="n"/>
      <c r="O316" s="6" t="n"/>
      <c r="P316" s="52" t="n"/>
    </row>
    <row r="317" ht="15.75" customHeight="1">
      <c r="A317" s="1" t="n"/>
      <c r="B317" s="14" t="n"/>
      <c r="C317" s="6" t="n"/>
      <c r="D317" s="51" t="n"/>
      <c r="E317" s="6" t="n"/>
      <c r="F317" s="51" t="n"/>
      <c r="G317" s="6" t="n"/>
      <c r="H317" s="6" t="n"/>
      <c r="I317" s="6" t="n"/>
      <c r="J317" s="6" t="n"/>
      <c r="K317" s="6" t="n"/>
      <c r="L317" s="51" t="n"/>
      <c r="M317" s="6" t="n"/>
      <c r="N317" s="6" t="n"/>
      <c r="O317" s="6" t="n"/>
      <c r="P317" s="52" t="n"/>
    </row>
    <row r="318" ht="15.75" customHeight="1">
      <c r="A318" s="1" t="n"/>
      <c r="B318" s="14" t="n"/>
      <c r="C318" s="6" t="n"/>
      <c r="D318" s="51" t="n"/>
      <c r="E318" s="6" t="n"/>
      <c r="F318" s="51" t="n"/>
      <c r="G318" s="6" t="n"/>
      <c r="H318" s="6" t="n"/>
      <c r="I318" s="6" t="n"/>
      <c r="J318" s="6" t="n"/>
      <c r="K318" s="6" t="n"/>
      <c r="L318" s="51" t="n"/>
      <c r="M318" s="6" t="n"/>
      <c r="N318" s="6" t="n"/>
      <c r="O318" s="6" t="n"/>
      <c r="P318" s="52" t="n"/>
    </row>
    <row r="319" ht="15.75" customHeight="1">
      <c r="A319" s="1" t="n"/>
      <c r="B319" s="14" t="n"/>
      <c r="C319" s="6" t="n"/>
      <c r="D319" s="51" t="n"/>
      <c r="E319" s="6" t="n"/>
      <c r="F319" s="51" t="n"/>
      <c r="G319" s="6" t="n"/>
      <c r="H319" s="6" t="n"/>
      <c r="I319" s="6" t="n"/>
      <c r="J319" s="6" t="n"/>
      <c r="K319" s="6" t="n"/>
      <c r="L319" s="51" t="n"/>
      <c r="M319" s="6" t="n"/>
      <c r="N319" s="6" t="n"/>
      <c r="O319" s="6" t="n"/>
      <c r="P319" s="52" t="n"/>
    </row>
    <row r="320" ht="15.75" customHeight="1">
      <c r="A320" s="1" t="n"/>
      <c r="B320" s="14" t="n"/>
      <c r="C320" s="6" t="n"/>
      <c r="D320" s="51" t="n"/>
      <c r="E320" s="6" t="n"/>
      <c r="F320" s="51" t="n"/>
      <c r="G320" s="6" t="n"/>
      <c r="H320" s="6" t="n"/>
      <c r="I320" s="6" t="n"/>
      <c r="J320" s="6" t="n"/>
      <c r="K320" s="6" t="n"/>
      <c r="L320" s="51" t="n"/>
      <c r="M320" s="6" t="n"/>
      <c r="N320" s="6" t="n"/>
      <c r="O320" s="6" t="n"/>
      <c r="P320" s="52" t="n"/>
    </row>
    <row r="321" ht="15.75" customHeight="1">
      <c r="A321" s="1" t="n"/>
      <c r="B321" s="14" t="n"/>
      <c r="C321" s="6" t="n"/>
      <c r="D321" s="51" t="n"/>
      <c r="E321" s="6" t="n"/>
      <c r="F321" s="51" t="n"/>
      <c r="G321" s="6" t="n"/>
      <c r="H321" s="6" t="n"/>
      <c r="I321" s="6" t="n"/>
      <c r="J321" s="6" t="n"/>
      <c r="K321" s="6" t="n"/>
      <c r="L321" s="51" t="n"/>
      <c r="M321" s="6" t="n"/>
      <c r="N321" s="6" t="n"/>
      <c r="O321" s="6" t="n"/>
      <c r="P321" s="52" t="n"/>
    </row>
    <row r="322" ht="15.75" customHeight="1">
      <c r="A322" s="1" t="n"/>
      <c r="B322" s="14" t="n"/>
      <c r="C322" s="6" t="n"/>
      <c r="D322" s="51" t="n"/>
      <c r="E322" s="6" t="n"/>
      <c r="F322" s="51" t="n"/>
      <c r="G322" s="6" t="n"/>
      <c r="H322" s="6" t="n"/>
      <c r="I322" s="6" t="n"/>
      <c r="J322" s="6" t="n"/>
      <c r="K322" s="6" t="n"/>
      <c r="L322" s="51" t="n"/>
      <c r="M322" s="6" t="n"/>
      <c r="N322" s="6" t="n"/>
      <c r="O322" s="6" t="n"/>
      <c r="P322" s="52" t="n"/>
    </row>
    <row r="323" ht="15.75" customHeight="1">
      <c r="A323" s="1" t="n"/>
      <c r="B323" s="14" t="n"/>
      <c r="C323" s="6" t="n"/>
      <c r="D323" s="51" t="n"/>
      <c r="E323" s="6" t="n"/>
      <c r="F323" s="51" t="n"/>
      <c r="G323" s="6" t="n"/>
      <c r="H323" s="6" t="n"/>
      <c r="I323" s="6" t="n"/>
      <c r="J323" s="6" t="n"/>
      <c r="K323" s="6" t="n"/>
      <c r="L323" s="51" t="n"/>
      <c r="M323" s="6" t="n"/>
      <c r="N323" s="6" t="n"/>
      <c r="O323" s="6" t="n"/>
      <c r="P323" s="52" t="n"/>
    </row>
    <row r="324" ht="15.75" customHeight="1">
      <c r="A324" s="1" t="n"/>
      <c r="B324" s="14" t="n"/>
      <c r="C324" s="6" t="n"/>
      <c r="D324" s="51" t="n"/>
      <c r="E324" s="6" t="n"/>
      <c r="F324" s="51" t="n"/>
      <c r="G324" s="6" t="n"/>
      <c r="H324" s="6" t="n"/>
      <c r="I324" s="6" t="n"/>
      <c r="J324" s="6" t="n"/>
      <c r="K324" s="6" t="n"/>
      <c r="L324" s="51" t="n"/>
      <c r="M324" s="6" t="n"/>
      <c r="N324" s="6" t="n"/>
      <c r="O324" s="6" t="n"/>
      <c r="P324" s="52" t="n"/>
    </row>
    <row r="325" ht="15.75" customHeight="1">
      <c r="A325" s="1" t="n"/>
      <c r="B325" s="14" t="n"/>
      <c r="C325" s="6" t="n"/>
      <c r="D325" s="51" t="n"/>
      <c r="E325" s="6" t="n"/>
      <c r="F325" s="51" t="n"/>
      <c r="G325" s="6" t="n"/>
      <c r="H325" s="6" t="n"/>
      <c r="I325" s="6" t="n"/>
      <c r="J325" s="6" t="n"/>
      <c r="K325" s="6" t="n"/>
      <c r="L325" s="51" t="n"/>
      <c r="M325" s="6" t="n"/>
      <c r="N325" s="6" t="n"/>
      <c r="O325" s="6" t="n"/>
      <c r="P325" s="52" t="n"/>
    </row>
    <row r="326" ht="15.75" customHeight="1">
      <c r="A326" s="1" t="n"/>
      <c r="B326" s="14" t="n"/>
      <c r="C326" s="6" t="n"/>
      <c r="D326" s="51" t="n"/>
      <c r="E326" s="6" t="n"/>
      <c r="F326" s="51" t="n"/>
      <c r="G326" s="6" t="n"/>
      <c r="H326" s="6" t="n"/>
      <c r="I326" s="6" t="n"/>
      <c r="J326" s="6" t="n"/>
      <c r="K326" s="6" t="n"/>
      <c r="L326" s="51" t="n"/>
      <c r="M326" s="6" t="n"/>
      <c r="N326" s="6" t="n"/>
      <c r="O326" s="6" t="n"/>
      <c r="P326" s="52" t="n"/>
    </row>
    <row r="327" ht="15.75" customHeight="1">
      <c r="A327" s="1" t="n"/>
      <c r="B327" s="14" t="n"/>
      <c r="C327" s="6" t="n"/>
      <c r="D327" s="51" t="n"/>
      <c r="E327" s="6" t="n"/>
      <c r="F327" s="51" t="n"/>
      <c r="G327" s="6" t="n"/>
      <c r="H327" s="6" t="n"/>
      <c r="I327" s="6" t="n"/>
      <c r="J327" s="6" t="n"/>
      <c r="K327" s="6" t="n"/>
      <c r="L327" s="51" t="n"/>
      <c r="M327" s="6" t="n"/>
      <c r="N327" s="6" t="n"/>
      <c r="O327" s="6" t="n"/>
      <c r="P327" s="52" t="n"/>
    </row>
    <row r="328" ht="15.75" customHeight="1">
      <c r="A328" s="1" t="n"/>
      <c r="B328" s="14" t="n"/>
      <c r="C328" s="6" t="n"/>
      <c r="D328" s="51" t="n"/>
      <c r="E328" s="6" t="n"/>
      <c r="F328" s="51" t="n"/>
      <c r="G328" s="6" t="n"/>
      <c r="H328" s="6" t="n"/>
      <c r="I328" s="6" t="n"/>
      <c r="J328" s="6" t="n"/>
      <c r="K328" s="6" t="n"/>
      <c r="L328" s="51" t="n"/>
      <c r="M328" s="6" t="n"/>
      <c r="N328" s="6" t="n"/>
      <c r="O328" s="6" t="n"/>
      <c r="P328" s="52" t="n"/>
    </row>
    <row r="329" ht="15.75" customHeight="1">
      <c r="A329" s="1" t="n"/>
      <c r="B329" s="14" t="n"/>
      <c r="C329" s="6" t="n"/>
      <c r="D329" s="51" t="n"/>
      <c r="E329" s="6" t="n"/>
      <c r="F329" s="51" t="n"/>
      <c r="G329" s="6" t="n"/>
      <c r="H329" s="6" t="n"/>
      <c r="I329" s="6" t="n"/>
      <c r="J329" s="6" t="n"/>
      <c r="K329" s="6" t="n"/>
      <c r="L329" s="51" t="n"/>
      <c r="M329" s="6" t="n"/>
      <c r="N329" s="6" t="n"/>
      <c r="O329" s="6" t="n"/>
      <c r="P329" s="52" t="n"/>
    </row>
    <row r="330" ht="15.75" customHeight="1">
      <c r="A330" s="1" t="n"/>
      <c r="B330" s="14" t="n"/>
      <c r="C330" s="6" t="n"/>
      <c r="D330" s="51" t="n"/>
      <c r="E330" s="6" t="n"/>
      <c r="F330" s="51" t="n"/>
      <c r="G330" s="6" t="n"/>
      <c r="H330" s="6" t="n"/>
      <c r="I330" s="6" t="n"/>
      <c r="J330" s="6" t="n"/>
      <c r="K330" s="6" t="n"/>
      <c r="L330" s="51" t="n"/>
      <c r="M330" s="6" t="n"/>
      <c r="N330" s="6" t="n"/>
      <c r="O330" s="6" t="n"/>
      <c r="P330" s="52" t="n"/>
    </row>
    <row r="331" ht="15.75" customHeight="1">
      <c r="A331" s="1" t="n"/>
      <c r="B331" s="14" t="n"/>
      <c r="C331" s="6" t="n"/>
      <c r="D331" s="51" t="n"/>
      <c r="E331" s="6" t="n"/>
      <c r="F331" s="51" t="n"/>
      <c r="G331" s="6" t="n"/>
      <c r="H331" s="6" t="n"/>
      <c r="I331" s="6" t="n"/>
      <c r="J331" s="6" t="n"/>
      <c r="K331" s="6" t="n"/>
      <c r="L331" s="51" t="n"/>
      <c r="M331" s="6" t="n"/>
      <c r="N331" s="6" t="n"/>
      <c r="O331" s="6" t="n"/>
      <c r="P331" s="52" t="n"/>
    </row>
    <row r="332" ht="15.75" customHeight="1">
      <c r="A332" s="1" t="n"/>
      <c r="B332" s="14" t="n"/>
      <c r="C332" s="6" t="n"/>
      <c r="D332" s="51" t="n"/>
      <c r="E332" s="6" t="n"/>
      <c r="F332" s="51" t="n"/>
      <c r="G332" s="6" t="n"/>
      <c r="H332" s="6" t="n"/>
      <c r="I332" s="6" t="n"/>
      <c r="J332" s="6" t="n"/>
      <c r="K332" s="6" t="n"/>
      <c r="L332" s="51" t="n"/>
      <c r="M332" s="6" t="n"/>
      <c r="N332" s="6" t="n"/>
      <c r="O332" s="6" t="n"/>
      <c r="P332" s="52" t="n"/>
    </row>
    <row r="333" ht="15.75" customHeight="1">
      <c r="A333" s="1" t="n"/>
      <c r="B333" s="14" t="n"/>
      <c r="C333" s="6" t="n"/>
      <c r="D333" s="51" t="n"/>
      <c r="E333" s="6" t="n"/>
      <c r="F333" s="51" t="n"/>
      <c r="G333" s="6" t="n"/>
      <c r="H333" s="6" t="n"/>
      <c r="I333" s="6" t="n"/>
      <c r="J333" s="6" t="n"/>
      <c r="K333" s="6" t="n"/>
      <c r="L333" s="51" t="n"/>
      <c r="M333" s="6" t="n"/>
      <c r="N333" s="6" t="n"/>
      <c r="O333" s="6" t="n"/>
      <c r="P333" s="52" t="n"/>
    </row>
    <row r="334" ht="15.75" customHeight="1">
      <c r="A334" s="1" t="n"/>
      <c r="B334" s="14" t="n"/>
      <c r="C334" s="6" t="n"/>
      <c r="D334" s="51" t="n"/>
      <c r="E334" s="6" t="n"/>
      <c r="F334" s="51" t="n"/>
      <c r="G334" s="6" t="n"/>
      <c r="H334" s="6" t="n"/>
      <c r="I334" s="6" t="n"/>
      <c r="J334" s="6" t="n"/>
      <c r="K334" s="6" t="n"/>
      <c r="L334" s="51" t="n"/>
      <c r="M334" s="6" t="n"/>
      <c r="N334" s="6" t="n"/>
      <c r="O334" s="6" t="n"/>
      <c r="P334" s="52" t="n"/>
    </row>
    <row r="335" ht="15.75" customHeight="1">
      <c r="A335" s="1" t="n"/>
      <c r="B335" s="14" t="n"/>
      <c r="C335" s="6" t="n"/>
      <c r="D335" s="51" t="n"/>
      <c r="E335" s="6" t="n"/>
      <c r="F335" s="51" t="n"/>
      <c r="G335" s="6" t="n"/>
      <c r="H335" s="6" t="n"/>
      <c r="I335" s="6" t="n"/>
      <c r="J335" s="6" t="n"/>
      <c r="K335" s="6" t="n"/>
      <c r="L335" s="51" t="n"/>
      <c r="M335" s="6" t="n"/>
      <c r="N335" s="6" t="n"/>
      <c r="O335" s="6" t="n"/>
      <c r="P335" s="52" t="n"/>
    </row>
    <row r="336" ht="15.75" customHeight="1">
      <c r="A336" s="1" t="n"/>
      <c r="B336" s="14" t="n"/>
      <c r="C336" s="6" t="n"/>
      <c r="D336" s="51" t="n"/>
      <c r="E336" s="6" t="n"/>
      <c r="F336" s="51" t="n"/>
      <c r="G336" s="6" t="n"/>
      <c r="H336" s="6" t="n"/>
      <c r="I336" s="6" t="n"/>
      <c r="J336" s="6" t="n"/>
      <c r="K336" s="6" t="n"/>
      <c r="L336" s="51" t="n"/>
      <c r="M336" s="6" t="n"/>
      <c r="N336" s="6" t="n"/>
      <c r="O336" s="6" t="n"/>
      <c r="P336" s="52" t="n"/>
    </row>
    <row r="337" ht="15.75" customHeight="1">
      <c r="A337" s="1" t="n"/>
      <c r="B337" s="14" t="n"/>
      <c r="C337" s="6" t="n"/>
      <c r="D337" s="51" t="n"/>
      <c r="E337" s="6" t="n"/>
      <c r="F337" s="51" t="n"/>
      <c r="G337" s="6" t="n"/>
      <c r="H337" s="6" t="n"/>
      <c r="I337" s="6" t="n"/>
      <c r="J337" s="6" t="n"/>
      <c r="K337" s="6" t="n"/>
      <c r="L337" s="51" t="n"/>
      <c r="M337" s="6" t="n"/>
      <c r="N337" s="6" t="n"/>
      <c r="O337" s="6" t="n"/>
      <c r="P337" s="52" t="n"/>
    </row>
    <row r="338" ht="15.75" customHeight="1">
      <c r="A338" s="1" t="n"/>
      <c r="B338" s="14" t="n"/>
      <c r="C338" s="6" t="n"/>
      <c r="D338" s="51" t="n"/>
      <c r="E338" s="6" t="n"/>
      <c r="F338" s="51" t="n"/>
      <c r="G338" s="6" t="n"/>
      <c r="H338" s="6" t="n"/>
      <c r="I338" s="6" t="n"/>
      <c r="J338" s="6" t="n"/>
      <c r="K338" s="6" t="n"/>
      <c r="L338" s="51" t="n"/>
      <c r="M338" s="6" t="n"/>
      <c r="N338" s="6" t="n"/>
      <c r="O338" s="6" t="n"/>
      <c r="P338" s="52" t="n"/>
    </row>
    <row r="339" ht="15.75" customHeight="1">
      <c r="A339" s="1" t="n"/>
      <c r="B339" s="14" t="n"/>
      <c r="C339" s="6" t="n"/>
      <c r="D339" s="51" t="n"/>
      <c r="E339" s="6" t="n"/>
      <c r="F339" s="51" t="n"/>
      <c r="G339" s="6" t="n"/>
      <c r="H339" s="6" t="n"/>
      <c r="I339" s="6" t="n"/>
      <c r="J339" s="6" t="n"/>
      <c r="K339" s="6" t="n"/>
      <c r="L339" s="51" t="n"/>
      <c r="M339" s="6" t="n"/>
      <c r="N339" s="6" t="n"/>
      <c r="O339" s="6" t="n"/>
      <c r="P339" s="52" t="n"/>
    </row>
    <row r="340" ht="15.75" customHeight="1">
      <c r="A340" s="1" t="n"/>
      <c r="B340" s="14" t="n"/>
      <c r="C340" s="6" t="n"/>
      <c r="D340" s="51" t="n"/>
      <c r="E340" s="6" t="n"/>
      <c r="F340" s="51" t="n"/>
      <c r="G340" s="6" t="n"/>
      <c r="H340" s="6" t="n"/>
      <c r="I340" s="6" t="n"/>
      <c r="J340" s="6" t="n"/>
      <c r="K340" s="6" t="n"/>
      <c r="L340" s="51" t="n"/>
      <c r="M340" s="6" t="n"/>
      <c r="N340" s="6" t="n"/>
      <c r="O340" s="6" t="n"/>
      <c r="P340" s="52" t="n"/>
    </row>
    <row r="341" ht="15.75" customHeight="1">
      <c r="A341" s="1" t="n"/>
      <c r="B341" s="14" t="n"/>
      <c r="C341" s="6" t="n"/>
      <c r="D341" s="51" t="n"/>
      <c r="E341" s="6" t="n"/>
      <c r="F341" s="51" t="n"/>
      <c r="G341" s="6" t="n"/>
      <c r="H341" s="6" t="n"/>
      <c r="I341" s="6" t="n"/>
      <c r="J341" s="6" t="n"/>
      <c r="K341" s="6" t="n"/>
      <c r="L341" s="51" t="n"/>
      <c r="M341" s="6" t="n"/>
      <c r="N341" s="6" t="n"/>
      <c r="O341" s="6" t="n"/>
      <c r="P341" s="52" t="n"/>
    </row>
    <row r="342" ht="15.75" customHeight="1">
      <c r="A342" s="1" t="n"/>
      <c r="B342" s="14" t="n"/>
      <c r="C342" s="6" t="n"/>
      <c r="D342" s="51" t="n"/>
      <c r="E342" s="6" t="n"/>
      <c r="F342" s="51" t="n"/>
      <c r="G342" s="6" t="n"/>
      <c r="H342" s="6" t="n"/>
      <c r="I342" s="6" t="n"/>
      <c r="J342" s="6" t="n"/>
      <c r="K342" s="6" t="n"/>
      <c r="L342" s="51" t="n"/>
      <c r="M342" s="6" t="n"/>
      <c r="N342" s="6" t="n"/>
      <c r="O342" s="6" t="n"/>
      <c r="P342" s="52" t="n"/>
    </row>
    <row r="343" ht="15.75" customHeight="1">
      <c r="A343" s="1" t="n"/>
      <c r="B343" s="14" t="n"/>
      <c r="C343" s="6" t="n"/>
      <c r="D343" s="51" t="n"/>
      <c r="E343" s="6" t="n"/>
      <c r="F343" s="51" t="n"/>
      <c r="G343" s="6" t="n"/>
      <c r="H343" s="6" t="n"/>
      <c r="I343" s="6" t="n"/>
      <c r="J343" s="6" t="n"/>
      <c r="K343" s="6" t="n"/>
      <c r="L343" s="51" t="n"/>
      <c r="M343" s="6" t="n"/>
      <c r="N343" s="6" t="n"/>
      <c r="O343" s="6" t="n"/>
      <c r="P343" s="52" t="n"/>
    </row>
    <row r="344" ht="15.75" customHeight="1">
      <c r="A344" s="1" t="n"/>
      <c r="B344" s="14" t="n"/>
      <c r="C344" s="6" t="n"/>
      <c r="D344" s="51" t="n"/>
      <c r="E344" s="6" t="n"/>
      <c r="F344" s="51" t="n"/>
      <c r="G344" s="6" t="n"/>
      <c r="H344" s="6" t="n"/>
      <c r="I344" s="6" t="n"/>
      <c r="J344" s="6" t="n"/>
      <c r="K344" s="6" t="n"/>
      <c r="L344" s="51" t="n"/>
      <c r="M344" s="6" t="n"/>
      <c r="N344" s="6" t="n"/>
      <c r="O344" s="6" t="n"/>
      <c r="P344" s="52" t="n"/>
    </row>
    <row r="345" ht="15.75" customHeight="1">
      <c r="A345" s="1" t="n"/>
      <c r="B345" s="14" t="n"/>
      <c r="C345" s="6" t="n"/>
      <c r="D345" s="51" t="n"/>
      <c r="E345" s="6" t="n"/>
      <c r="F345" s="51" t="n"/>
      <c r="G345" s="6" t="n"/>
      <c r="H345" s="6" t="n"/>
      <c r="I345" s="6" t="n"/>
      <c r="J345" s="6" t="n"/>
      <c r="K345" s="6" t="n"/>
      <c r="L345" s="51" t="n"/>
      <c r="M345" s="6" t="n"/>
      <c r="N345" s="6" t="n"/>
      <c r="O345" s="6" t="n"/>
      <c r="P345" s="52" t="n"/>
    </row>
    <row r="346" ht="15.75" customHeight="1">
      <c r="A346" s="1" t="n"/>
      <c r="B346" s="14" t="n"/>
      <c r="C346" s="6" t="n"/>
      <c r="D346" s="51" t="n"/>
      <c r="E346" s="6" t="n"/>
      <c r="F346" s="51" t="n"/>
      <c r="G346" s="6" t="n"/>
      <c r="H346" s="6" t="n"/>
      <c r="I346" s="6" t="n"/>
      <c r="J346" s="6" t="n"/>
      <c r="K346" s="6" t="n"/>
      <c r="L346" s="51" t="n"/>
      <c r="M346" s="6" t="n"/>
      <c r="N346" s="6" t="n"/>
      <c r="O346" s="6" t="n"/>
      <c r="P346" s="52" t="n"/>
    </row>
    <row r="347" ht="15.75" customHeight="1">
      <c r="A347" s="1" t="n"/>
      <c r="B347" s="14" t="n"/>
      <c r="C347" s="6" t="n"/>
      <c r="D347" s="51" t="n"/>
      <c r="E347" s="6" t="n"/>
      <c r="F347" s="51" t="n"/>
      <c r="G347" s="6" t="n"/>
      <c r="H347" s="6" t="n"/>
      <c r="I347" s="6" t="n"/>
      <c r="J347" s="6" t="n"/>
      <c r="K347" s="6" t="n"/>
      <c r="L347" s="51" t="n"/>
      <c r="M347" s="6" t="n"/>
      <c r="N347" s="6" t="n"/>
      <c r="O347" s="6" t="n"/>
      <c r="P347" s="52" t="n"/>
    </row>
    <row r="348" ht="15.75" customHeight="1">
      <c r="A348" s="1" t="n"/>
      <c r="B348" s="14" t="n"/>
      <c r="C348" s="6" t="n"/>
      <c r="D348" s="51" t="n"/>
      <c r="E348" s="6" t="n"/>
      <c r="F348" s="51" t="n"/>
      <c r="G348" s="6" t="n"/>
      <c r="H348" s="6" t="n"/>
      <c r="I348" s="6" t="n"/>
      <c r="J348" s="6" t="n"/>
      <c r="K348" s="6" t="n"/>
      <c r="L348" s="51" t="n"/>
      <c r="M348" s="6" t="n"/>
      <c r="N348" s="6" t="n"/>
      <c r="O348" s="6" t="n"/>
      <c r="P348" s="52" t="n"/>
    </row>
    <row r="349" ht="15.75" customHeight="1">
      <c r="A349" s="1" t="n"/>
      <c r="B349" s="14" t="n"/>
      <c r="C349" s="6" t="n"/>
      <c r="D349" s="51" t="n"/>
      <c r="E349" s="6" t="n"/>
      <c r="F349" s="51" t="n"/>
      <c r="G349" s="6" t="n"/>
      <c r="H349" s="6" t="n"/>
      <c r="I349" s="6" t="n"/>
      <c r="J349" s="6" t="n"/>
      <c r="K349" s="6" t="n"/>
      <c r="L349" s="51" t="n"/>
      <c r="M349" s="6" t="n"/>
      <c r="N349" s="6" t="n"/>
      <c r="O349" s="6" t="n"/>
      <c r="P349" s="52" t="n"/>
    </row>
    <row r="350" ht="15.75" customHeight="1">
      <c r="A350" s="1" t="n"/>
      <c r="B350" s="14" t="n"/>
      <c r="C350" s="6" t="n"/>
      <c r="D350" s="51" t="n"/>
      <c r="E350" s="6" t="n"/>
      <c r="F350" s="51" t="n"/>
      <c r="G350" s="6" t="n"/>
      <c r="H350" s="6" t="n"/>
      <c r="I350" s="6" t="n"/>
      <c r="J350" s="6" t="n"/>
      <c r="K350" s="6" t="n"/>
      <c r="L350" s="51" t="n"/>
      <c r="M350" s="6" t="n"/>
      <c r="N350" s="6" t="n"/>
      <c r="O350" s="6" t="n"/>
      <c r="P350" s="52" t="n"/>
    </row>
    <row r="351" ht="15.75" customHeight="1">
      <c r="A351" s="1" t="n"/>
      <c r="B351" s="14" t="n"/>
      <c r="C351" s="6" t="n"/>
      <c r="D351" s="51" t="n"/>
      <c r="E351" s="6" t="n"/>
      <c r="F351" s="51" t="n"/>
      <c r="G351" s="6" t="n"/>
      <c r="H351" s="6" t="n"/>
      <c r="I351" s="6" t="n"/>
      <c r="J351" s="6" t="n"/>
      <c r="K351" s="6" t="n"/>
      <c r="L351" s="51" t="n"/>
      <c r="M351" s="6" t="n"/>
      <c r="N351" s="6" t="n"/>
      <c r="O351" s="6" t="n"/>
      <c r="P351" s="52" t="n"/>
    </row>
    <row r="352" ht="15.75" customHeight="1">
      <c r="A352" s="1" t="n"/>
      <c r="B352" s="14" t="n"/>
      <c r="C352" s="6" t="n"/>
      <c r="D352" s="51" t="n"/>
      <c r="E352" s="6" t="n"/>
      <c r="F352" s="51" t="n"/>
      <c r="G352" s="6" t="n"/>
      <c r="H352" s="6" t="n"/>
      <c r="I352" s="6" t="n"/>
      <c r="J352" s="6" t="n"/>
      <c r="K352" s="6" t="n"/>
      <c r="L352" s="51" t="n"/>
      <c r="M352" s="6" t="n"/>
      <c r="N352" s="6" t="n"/>
      <c r="O352" s="6" t="n"/>
      <c r="P352" s="52" t="n"/>
    </row>
    <row r="353" ht="15.75" customHeight="1">
      <c r="A353" s="1" t="n"/>
      <c r="B353" s="14" t="n"/>
      <c r="C353" s="6" t="n"/>
      <c r="D353" s="51" t="n"/>
      <c r="E353" s="6" t="n"/>
      <c r="F353" s="51" t="n"/>
      <c r="G353" s="6" t="n"/>
      <c r="H353" s="6" t="n"/>
      <c r="I353" s="6" t="n"/>
      <c r="J353" s="6" t="n"/>
      <c r="K353" s="6" t="n"/>
      <c r="L353" s="51" t="n"/>
      <c r="M353" s="6" t="n"/>
      <c r="N353" s="6" t="n"/>
      <c r="O353" s="6" t="n"/>
      <c r="P353" s="52" t="n"/>
    </row>
    <row r="354" ht="15.75" customHeight="1">
      <c r="A354" s="1" t="n"/>
      <c r="B354" s="14" t="n"/>
      <c r="C354" s="6" t="n"/>
      <c r="D354" s="51" t="n"/>
      <c r="E354" s="6" t="n"/>
      <c r="F354" s="51" t="n"/>
      <c r="G354" s="6" t="n"/>
      <c r="H354" s="6" t="n"/>
      <c r="I354" s="6" t="n"/>
      <c r="J354" s="6" t="n"/>
      <c r="K354" s="6" t="n"/>
      <c r="L354" s="51" t="n"/>
      <c r="M354" s="6" t="n"/>
      <c r="N354" s="6" t="n"/>
      <c r="O354" s="6" t="n"/>
      <c r="P354" s="52" t="n"/>
    </row>
    <row r="355" ht="15.75" customHeight="1">
      <c r="A355" s="1" t="n"/>
      <c r="B355" s="14" t="n"/>
      <c r="C355" s="6" t="n"/>
      <c r="D355" s="51" t="n"/>
      <c r="E355" s="6" t="n"/>
      <c r="F355" s="51" t="n"/>
      <c r="G355" s="6" t="n"/>
      <c r="H355" s="6" t="n"/>
      <c r="I355" s="6" t="n"/>
      <c r="J355" s="6" t="n"/>
      <c r="K355" s="6" t="n"/>
      <c r="L355" s="51" t="n"/>
      <c r="M355" s="6" t="n"/>
      <c r="N355" s="6" t="n"/>
      <c r="O355" s="6" t="n"/>
      <c r="P355" s="52" t="n"/>
    </row>
    <row r="356" ht="15.75" customHeight="1">
      <c r="A356" s="1" t="n"/>
      <c r="B356" s="14" t="n"/>
      <c r="C356" s="6" t="n"/>
      <c r="D356" s="51" t="n"/>
      <c r="E356" s="6" t="n"/>
      <c r="F356" s="51" t="n"/>
      <c r="G356" s="6" t="n"/>
      <c r="H356" s="6" t="n"/>
      <c r="I356" s="6" t="n"/>
      <c r="J356" s="6" t="n"/>
      <c r="K356" s="6" t="n"/>
      <c r="L356" s="51" t="n"/>
      <c r="M356" s="6" t="n"/>
      <c r="N356" s="6" t="n"/>
      <c r="O356" s="6" t="n"/>
      <c r="P356" s="52" t="n"/>
    </row>
    <row r="357" ht="15.75" customHeight="1">
      <c r="A357" s="1" t="n"/>
      <c r="B357" s="14" t="n"/>
      <c r="C357" s="6" t="n"/>
      <c r="D357" s="51" t="n"/>
      <c r="E357" s="6" t="n"/>
      <c r="F357" s="51" t="n"/>
      <c r="G357" s="6" t="n"/>
      <c r="H357" s="6" t="n"/>
      <c r="I357" s="6" t="n"/>
      <c r="J357" s="6" t="n"/>
      <c r="K357" s="6" t="n"/>
      <c r="L357" s="51" t="n"/>
      <c r="M357" s="6" t="n"/>
      <c r="N357" s="6" t="n"/>
      <c r="O357" s="6" t="n"/>
      <c r="P357" s="52" t="n"/>
    </row>
    <row r="358" ht="15.75" customHeight="1">
      <c r="A358" s="1" t="n"/>
      <c r="B358" s="14" t="n"/>
      <c r="C358" s="6" t="n"/>
      <c r="D358" s="51" t="n"/>
      <c r="E358" s="6" t="n"/>
      <c r="F358" s="51" t="n"/>
      <c r="G358" s="6" t="n"/>
      <c r="H358" s="6" t="n"/>
      <c r="I358" s="6" t="n"/>
      <c r="J358" s="6" t="n"/>
      <c r="K358" s="6" t="n"/>
      <c r="L358" s="51" t="n"/>
      <c r="M358" s="6" t="n"/>
      <c r="N358" s="6" t="n"/>
      <c r="O358" s="6" t="n"/>
      <c r="P358" s="52" t="n"/>
    </row>
    <row r="359" ht="15.75" customHeight="1">
      <c r="A359" s="1" t="n"/>
      <c r="B359" s="14" t="n"/>
      <c r="C359" s="6" t="n"/>
      <c r="D359" s="51" t="n"/>
      <c r="E359" s="6" t="n"/>
      <c r="F359" s="51" t="n"/>
      <c r="G359" s="6" t="n"/>
      <c r="H359" s="6" t="n"/>
      <c r="I359" s="6" t="n"/>
      <c r="J359" s="6" t="n"/>
      <c r="K359" s="6" t="n"/>
      <c r="L359" s="51" t="n"/>
      <c r="M359" s="6" t="n"/>
      <c r="N359" s="6" t="n"/>
      <c r="O359" s="6" t="n"/>
      <c r="P359" s="52" t="n"/>
    </row>
    <row r="360" ht="15.75" customHeight="1">
      <c r="A360" s="1" t="n"/>
      <c r="B360" s="14" t="n"/>
      <c r="C360" s="6" t="n"/>
      <c r="D360" s="51" t="n"/>
      <c r="E360" s="6" t="n"/>
      <c r="F360" s="51" t="n"/>
      <c r="G360" s="6" t="n"/>
      <c r="H360" s="6" t="n"/>
      <c r="I360" s="6" t="n"/>
      <c r="J360" s="6" t="n"/>
      <c r="K360" s="6" t="n"/>
      <c r="L360" s="51" t="n"/>
      <c r="M360" s="6" t="n"/>
      <c r="N360" s="6" t="n"/>
      <c r="O360" s="6" t="n"/>
      <c r="P360" s="52" t="n"/>
    </row>
    <row r="361" ht="15.75" customHeight="1">
      <c r="A361" s="1" t="n"/>
      <c r="B361" s="14" t="n"/>
      <c r="C361" s="6" t="n"/>
      <c r="D361" s="51" t="n"/>
      <c r="E361" s="6" t="n"/>
      <c r="F361" s="51" t="n"/>
      <c r="G361" s="6" t="n"/>
      <c r="H361" s="6" t="n"/>
      <c r="I361" s="6" t="n"/>
      <c r="J361" s="6" t="n"/>
      <c r="K361" s="6" t="n"/>
      <c r="L361" s="51" t="n"/>
      <c r="M361" s="6" t="n"/>
      <c r="N361" s="6" t="n"/>
      <c r="O361" s="6" t="n"/>
      <c r="P361" s="52" t="n"/>
    </row>
    <row r="362" ht="15.75" customHeight="1">
      <c r="A362" s="1" t="n"/>
      <c r="B362" s="14" t="n"/>
      <c r="C362" s="6" t="n"/>
      <c r="D362" s="51" t="n"/>
      <c r="E362" s="6" t="n"/>
      <c r="F362" s="51" t="n"/>
      <c r="G362" s="6" t="n"/>
      <c r="H362" s="6" t="n"/>
      <c r="I362" s="6" t="n"/>
      <c r="J362" s="6" t="n"/>
      <c r="K362" s="6" t="n"/>
      <c r="L362" s="51" t="n"/>
      <c r="M362" s="6" t="n"/>
      <c r="N362" s="6" t="n"/>
      <c r="O362" s="6" t="n"/>
      <c r="P362" s="52" t="n"/>
    </row>
    <row r="363" ht="15.75" customHeight="1">
      <c r="A363" s="1" t="n"/>
      <c r="B363" s="14" t="n"/>
      <c r="C363" s="6" t="n"/>
      <c r="D363" s="51" t="n"/>
      <c r="E363" s="6" t="n"/>
      <c r="F363" s="51" t="n"/>
      <c r="G363" s="6" t="n"/>
      <c r="H363" s="6" t="n"/>
      <c r="I363" s="6" t="n"/>
      <c r="J363" s="6" t="n"/>
      <c r="K363" s="6" t="n"/>
      <c r="L363" s="51" t="n"/>
      <c r="M363" s="6" t="n"/>
      <c r="N363" s="6" t="n"/>
      <c r="O363" s="6" t="n"/>
      <c r="P363" s="52" t="n"/>
    </row>
    <row r="364" ht="15.75" customHeight="1">
      <c r="A364" s="1" t="n"/>
      <c r="B364" s="14" t="n"/>
      <c r="C364" s="6" t="n"/>
      <c r="D364" s="51" t="n"/>
      <c r="E364" s="6" t="n"/>
      <c r="F364" s="51" t="n"/>
      <c r="G364" s="6" t="n"/>
      <c r="H364" s="6" t="n"/>
      <c r="I364" s="6" t="n"/>
      <c r="J364" s="6" t="n"/>
      <c r="K364" s="6" t="n"/>
      <c r="L364" s="51" t="n"/>
      <c r="M364" s="6" t="n"/>
      <c r="N364" s="6" t="n"/>
      <c r="O364" s="6" t="n"/>
      <c r="P364" s="52" t="n"/>
    </row>
    <row r="365" ht="15.75" customHeight="1">
      <c r="A365" s="1" t="n"/>
      <c r="B365" s="14" t="n"/>
      <c r="C365" s="6" t="n"/>
      <c r="D365" s="51" t="n"/>
      <c r="E365" s="6" t="n"/>
      <c r="F365" s="51" t="n"/>
      <c r="G365" s="6" t="n"/>
      <c r="H365" s="6" t="n"/>
      <c r="I365" s="6" t="n"/>
      <c r="J365" s="6" t="n"/>
      <c r="K365" s="6" t="n"/>
      <c r="L365" s="51" t="n"/>
      <c r="M365" s="6" t="n"/>
      <c r="N365" s="6" t="n"/>
      <c r="O365" s="6" t="n"/>
      <c r="P365" s="52" t="n"/>
    </row>
    <row r="366" ht="15.75" customHeight="1">
      <c r="A366" s="1" t="n"/>
      <c r="B366" s="14" t="n"/>
      <c r="C366" s="6" t="n"/>
      <c r="D366" s="51" t="n"/>
      <c r="E366" s="6" t="n"/>
      <c r="F366" s="51" t="n"/>
      <c r="G366" s="6" t="n"/>
      <c r="H366" s="6" t="n"/>
      <c r="I366" s="6" t="n"/>
      <c r="J366" s="6" t="n"/>
      <c r="K366" s="6" t="n"/>
      <c r="L366" s="51" t="n"/>
      <c r="M366" s="6" t="n"/>
      <c r="N366" s="6" t="n"/>
      <c r="O366" s="6" t="n"/>
      <c r="P366" s="52" t="n"/>
    </row>
    <row r="367" ht="15.75" customHeight="1">
      <c r="A367" s="1" t="n"/>
      <c r="B367" s="14" t="n"/>
      <c r="C367" s="6" t="n"/>
      <c r="D367" s="51" t="n"/>
      <c r="E367" s="6" t="n"/>
      <c r="F367" s="51" t="n"/>
      <c r="G367" s="6" t="n"/>
      <c r="H367" s="6" t="n"/>
      <c r="I367" s="6" t="n"/>
      <c r="J367" s="6" t="n"/>
      <c r="K367" s="6" t="n"/>
      <c r="L367" s="51" t="n"/>
      <c r="M367" s="6" t="n"/>
      <c r="N367" s="6" t="n"/>
      <c r="O367" s="6" t="n"/>
      <c r="P367" s="52" t="n"/>
    </row>
    <row r="368" ht="15.75" customHeight="1">
      <c r="A368" s="1" t="n"/>
      <c r="B368" s="14" t="n"/>
      <c r="C368" s="6" t="n"/>
      <c r="D368" s="51" t="n"/>
      <c r="E368" s="6" t="n"/>
      <c r="F368" s="51" t="n"/>
      <c r="G368" s="6" t="n"/>
      <c r="H368" s="6" t="n"/>
      <c r="I368" s="6" t="n"/>
      <c r="J368" s="6" t="n"/>
      <c r="K368" s="6" t="n"/>
      <c r="L368" s="51" t="n"/>
      <c r="M368" s="6" t="n"/>
      <c r="N368" s="6" t="n"/>
      <c r="O368" s="6" t="n"/>
      <c r="P368" s="52" t="n"/>
    </row>
    <row r="369" ht="15.75" customHeight="1">
      <c r="A369" s="1" t="n"/>
      <c r="B369" s="14" t="n"/>
      <c r="C369" s="6" t="n"/>
      <c r="D369" s="51" t="n"/>
      <c r="E369" s="6" t="n"/>
      <c r="F369" s="51" t="n"/>
      <c r="G369" s="6" t="n"/>
      <c r="H369" s="6" t="n"/>
      <c r="I369" s="6" t="n"/>
      <c r="J369" s="6" t="n"/>
      <c r="K369" s="6" t="n"/>
      <c r="L369" s="51" t="n"/>
      <c r="M369" s="6" t="n"/>
      <c r="N369" s="6" t="n"/>
      <c r="O369" s="6" t="n"/>
      <c r="P369" s="52" t="n"/>
    </row>
    <row r="370" ht="15.75" customHeight="1">
      <c r="A370" s="1" t="n"/>
      <c r="B370" s="14" t="n"/>
      <c r="C370" s="6" t="n"/>
      <c r="D370" s="51" t="n"/>
      <c r="E370" s="6" t="n"/>
      <c r="F370" s="51" t="n"/>
      <c r="G370" s="6" t="n"/>
      <c r="H370" s="6" t="n"/>
      <c r="I370" s="6" t="n"/>
      <c r="J370" s="6" t="n"/>
      <c r="K370" s="6" t="n"/>
      <c r="L370" s="51" t="n"/>
      <c r="M370" s="6" t="n"/>
      <c r="N370" s="6" t="n"/>
      <c r="O370" s="6" t="n"/>
      <c r="P370" s="52" t="n"/>
    </row>
    <row r="371" ht="15.75" customHeight="1">
      <c r="A371" s="1" t="n"/>
      <c r="B371" s="14" t="n"/>
      <c r="C371" s="6" t="n"/>
      <c r="D371" s="51" t="n"/>
      <c r="E371" s="6" t="n"/>
      <c r="F371" s="51" t="n"/>
      <c r="G371" s="6" t="n"/>
      <c r="H371" s="6" t="n"/>
      <c r="I371" s="6" t="n"/>
      <c r="J371" s="6" t="n"/>
      <c r="K371" s="6" t="n"/>
      <c r="L371" s="51" t="n"/>
      <c r="M371" s="6" t="n"/>
      <c r="N371" s="6" t="n"/>
      <c r="O371" s="6" t="n"/>
      <c r="P371" s="52" t="n"/>
    </row>
    <row r="372" ht="15.75" customHeight="1">
      <c r="A372" s="1" t="n"/>
      <c r="B372" s="14" t="n"/>
      <c r="C372" s="6" t="n"/>
      <c r="D372" s="51" t="n"/>
      <c r="E372" s="6" t="n"/>
      <c r="F372" s="51" t="n"/>
      <c r="G372" s="6" t="n"/>
      <c r="H372" s="6" t="n"/>
      <c r="I372" s="6" t="n"/>
      <c r="J372" s="6" t="n"/>
      <c r="K372" s="6" t="n"/>
      <c r="L372" s="51" t="n"/>
      <c r="M372" s="6" t="n"/>
      <c r="N372" s="6" t="n"/>
      <c r="O372" s="6" t="n"/>
      <c r="P372" s="52" t="n"/>
    </row>
    <row r="373" ht="15.75" customHeight="1">
      <c r="A373" s="1" t="n"/>
      <c r="B373" s="14" t="n"/>
      <c r="C373" s="6" t="n"/>
      <c r="D373" s="51" t="n"/>
      <c r="E373" s="6" t="n"/>
      <c r="F373" s="51" t="n"/>
      <c r="G373" s="6" t="n"/>
      <c r="H373" s="6" t="n"/>
      <c r="I373" s="6" t="n"/>
      <c r="J373" s="6" t="n"/>
      <c r="K373" s="6" t="n"/>
      <c r="L373" s="51" t="n"/>
      <c r="M373" s="6" t="n"/>
      <c r="N373" s="6" t="n"/>
      <c r="O373" s="6" t="n"/>
      <c r="P373" s="52" t="n"/>
    </row>
    <row r="374" ht="15.75" customHeight="1">
      <c r="A374" s="1" t="n"/>
      <c r="B374" s="14" t="n"/>
      <c r="C374" s="6" t="n"/>
      <c r="D374" s="51" t="n"/>
      <c r="E374" s="6" t="n"/>
      <c r="F374" s="51" t="n"/>
      <c r="G374" s="6" t="n"/>
      <c r="H374" s="6" t="n"/>
      <c r="I374" s="6" t="n"/>
      <c r="J374" s="6" t="n"/>
      <c r="K374" s="6" t="n"/>
      <c r="L374" s="51" t="n"/>
      <c r="M374" s="6" t="n"/>
      <c r="N374" s="6" t="n"/>
      <c r="O374" s="6" t="n"/>
      <c r="P374" s="52" t="n"/>
    </row>
    <row r="375" ht="15.75" customHeight="1">
      <c r="A375" s="1" t="n"/>
      <c r="B375" s="14" t="n"/>
      <c r="C375" s="6" t="n"/>
      <c r="D375" s="51" t="n"/>
      <c r="E375" s="6" t="n"/>
      <c r="F375" s="51" t="n"/>
      <c r="G375" s="6" t="n"/>
      <c r="H375" s="6" t="n"/>
      <c r="I375" s="6" t="n"/>
      <c r="J375" s="6" t="n"/>
      <c r="K375" s="6" t="n"/>
      <c r="L375" s="51" t="n"/>
      <c r="M375" s="6" t="n"/>
      <c r="N375" s="6" t="n"/>
      <c r="O375" s="6" t="n"/>
      <c r="P375" s="52" t="n"/>
    </row>
    <row r="376" ht="15.75" customHeight="1">
      <c r="A376" s="1" t="n"/>
      <c r="B376" s="14" t="n"/>
      <c r="C376" s="6" t="n"/>
      <c r="D376" s="51" t="n"/>
      <c r="E376" s="6" t="n"/>
      <c r="F376" s="51" t="n"/>
      <c r="G376" s="6" t="n"/>
      <c r="H376" s="6" t="n"/>
      <c r="I376" s="6" t="n"/>
      <c r="J376" s="6" t="n"/>
      <c r="K376" s="6" t="n"/>
      <c r="L376" s="51" t="n"/>
      <c r="M376" s="6" t="n"/>
      <c r="N376" s="6" t="n"/>
      <c r="O376" s="6" t="n"/>
      <c r="P376" s="52" t="n"/>
    </row>
    <row r="377" ht="15.75" customHeight="1">
      <c r="A377" s="1" t="n"/>
      <c r="B377" s="14" t="n"/>
      <c r="C377" s="6" t="n"/>
      <c r="D377" s="51" t="n"/>
      <c r="E377" s="6" t="n"/>
      <c r="F377" s="51" t="n"/>
      <c r="G377" s="6" t="n"/>
      <c r="H377" s="6" t="n"/>
      <c r="I377" s="6" t="n"/>
      <c r="J377" s="6" t="n"/>
      <c r="K377" s="6" t="n"/>
      <c r="L377" s="51" t="n"/>
      <c r="M377" s="6" t="n"/>
      <c r="N377" s="6" t="n"/>
      <c r="O377" s="6" t="n"/>
      <c r="P377" s="52" t="n"/>
    </row>
    <row r="378" ht="15.75" customHeight="1">
      <c r="A378" s="1" t="n"/>
      <c r="B378" s="14" t="n"/>
      <c r="C378" s="6" t="n"/>
      <c r="D378" s="51" t="n"/>
      <c r="E378" s="6" t="n"/>
      <c r="F378" s="51" t="n"/>
      <c r="G378" s="6" t="n"/>
      <c r="H378" s="6" t="n"/>
      <c r="I378" s="6" t="n"/>
      <c r="J378" s="6" t="n"/>
      <c r="K378" s="6" t="n"/>
      <c r="L378" s="51" t="n"/>
      <c r="M378" s="6" t="n"/>
      <c r="N378" s="6" t="n"/>
      <c r="O378" s="6" t="n"/>
      <c r="P378" s="52" t="n"/>
    </row>
    <row r="379" ht="15.75" customHeight="1">
      <c r="A379" s="1" t="n"/>
      <c r="B379" s="14" t="n"/>
      <c r="C379" s="6" t="n"/>
      <c r="D379" s="51" t="n"/>
      <c r="E379" s="6" t="n"/>
      <c r="F379" s="51" t="n"/>
      <c r="G379" s="6" t="n"/>
      <c r="H379" s="6" t="n"/>
      <c r="I379" s="6" t="n"/>
      <c r="J379" s="6" t="n"/>
      <c r="K379" s="6" t="n"/>
      <c r="L379" s="51" t="n"/>
      <c r="M379" s="6" t="n"/>
      <c r="N379" s="6" t="n"/>
      <c r="O379" s="6" t="n"/>
      <c r="P379" s="52" t="n"/>
    </row>
    <row r="380" ht="15.75" customHeight="1">
      <c r="A380" s="1" t="n"/>
      <c r="B380" s="14" t="n"/>
      <c r="C380" s="6" t="n"/>
      <c r="D380" s="51" t="n"/>
      <c r="E380" s="6" t="n"/>
      <c r="F380" s="51" t="n"/>
      <c r="G380" s="6" t="n"/>
      <c r="H380" s="6" t="n"/>
      <c r="I380" s="6" t="n"/>
      <c r="J380" s="6" t="n"/>
      <c r="K380" s="6" t="n"/>
      <c r="L380" s="51" t="n"/>
      <c r="M380" s="6" t="n"/>
      <c r="N380" s="6" t="n"/>
      <c r="O380" s="6" t="n"/>
      <c r="P380" s="52" t="n"/>
    </row>
    <row r="381" ht="15.75" customHeight="1">
      <c r="A381" s="1" t="n"/>
      <c r="B381" s="14" t="n"/>
      <c r="C381" s="6" t="n"/>
      <c r="D381" s="51" t="n"/>
      <c r="E381" s="6" t="n"/>
      <c r="F381" s="51" t="n"/>
      <c r="G381" s="6" t="n"/>
      <c r="H381" s="6" t="n"/>
      <c r="I381" s="6" t="n"/>
      <c r="J381" s="6" t="n"/>
      <c r="K381" s="6" t="n"/>
      <c r="L381" s="51" t="n"/>
      <c r="M381" s="6" t="n"/>
      <c r="N381" s="6" t="n"/>
      <c r="O381" s="6" t="n"/>
      <c r="P381" s="52" t="n"/>
    </row>
    <row r="382" ht="15.75" customHeight="1">
      <c r="A382" s="1" t="n"/>
      <c r="B382" s="14" t="n"/>
      <c r="C382" s="6" t="n"/>
      <c r="D382" s="51" t="n"/>
      <c r="E382" s="6" t="n"/>
      <c r="F382" s="51" t="n"/>
      <c r="G382" s="6" t="n"/>
      <c r="H382" s="6" t="n"/>
      <c r="I382" s="6" t="n"/>
      <c r="J382" s="6" t="n"/>
      <c r="K382" s="6" t="n"/>
      <c r="L382" s="51" t="n"/>
      <c r="M382" s="6" t="n"/>
      <c r="N382" s="6" t="n"/>
      <c r="O382" s="6" t="n"/>
      <c r="P382" s="52" t="n"/>
    </row>
    <row r="383" ht="15.75" customHeight="1">
      <c r="A383" s="1" t="n"/>
      <c r="B383" s="14" t="n"/>
      <c r="C383" s="6" t="n"/>
      <c r="D383" s="51" t="n"/>
      <c r="E383" s="6" t="n"/>
      <c r="F383" s="51" t="n"/>
      <c r="G383" s="6" t="n"/>
      <c r="H383" s="6" t="n"/>
      <c r="I383" s="6" t="n"/>
      <c r="J383" s="6" t="n"/>
      <c r="K383" s="6" t="n"/>
      <c r="L383" s="51" t="n"/>
      <c r="M383" s="6" t="n"/>
      <c r="N383" s="6" t="n"/>
      <c r="O383" s="6" t="n"/>
      <c r="P383" s="52" t="n"/>
    </row>
    <row r="384" ht="15.75" customHeight="1">
      <c r="A384" s="1" t="n"/>
      <c r="B384" s="14" t="n"/>
      <c r="C384" s="6" t="n"/>
      <c r="D384" s="51" t="n"/>
      <c r="E384" s="6" t="n"/>
      <c r="F384" s="51" t="n"/>
      <c r="G384" s="6" t="n"/>
      <c r="H384" s="6" t="n"/>
      <c r="I384" s="6" t="n"/>
      <c r="J384" s="6" t="n"/>
      <c r="K384" s="6" t="n"/>
      <c r="L384" s="51" t="n"/>
      <c r="M384" s="6" t="n"/>
      <c r="N384" s="6" t="n"/>
      <c r="O384" s="6" t="n"/>
      <c r="P384" s="52" t="n"/>
    </row>
    <row r="385" ht="15.75" customHeight="1">
      <c r="A385" s="1" t="n"/>
      <c r="B385" s="14" t="n"/>
      <c r="C385" s="6" t="n"/>
      <c r="D385" s="51" t="n"/>
      <c r="E385" s="6" t="n"/>
      <c r="F385" s="51" t="n"/>
      <c r="G385" s="6" t="n"/>
      <c r="H385" s="6" t="n"/>
      <c r="I385" s="6" t="n"/>
      <c r="J385" s="6" t="n"/>
      <c r="K385" s="6" t="n"/>
      <c r="L385" s="51" t="n"/>
      <c r="M385" s="6" t="n"/>
      <c r="N385" s="6" t="n"/>
      <c r="O385" s="6" t="n"/>
      <c r="P385" s="52" t="n"/>
    </row>
    <row r="386" ht="15.75" customHeight="1">
      <c r="A386" s="1" t="n"/>
      <c r="B386" s="14" t="n"/>
      <c r="C386" s="6" t="n"/>
      <c r="D386" s="51" t="n"/>
      <c r="E386" s="6" t="n"/>
      <c r="F386" s="51" t="n"/>
      <c r="G386" s="6" t="n"/>
      <c r="H386" s="6" t="n"/>
      <c r="I386" s="6" t="n"/>
      <c r="J386" s="6" t="n"/>
      <c r="K386" s="6" t="n"/>
      <c r="L386" s="51" t="n"/>
      <c r="M386" s="6" t="n"/>
      <c r="N386" s="6" t="n"/>
      <c r="O386" s="6" t="n"/>
      <c r="P386" s="52" t="n"/>
    </row>
    <row r="387" ht="15.75" customHeight="1">
      <c r="A387" s="1" t="n"/>
      <c r="B387" s="14" t="n"/>
      <c r="C387" s="6" t="n"/>
      <c r="D387" s="51" t="n"/>
      <c r="E387" s="6" t="n"/>
      <c r="F387" s="51" t="n"/>
      <c r="G387" s="6" t="n"/>
      <c r="H387" s="6" t="n"/>
      <c r="I387" s="6" t="n"/>
      <c r="J387" s="6" t="n"/>
      <c r="K387" s="6" t="n"/>
      <c r="L387" s="51" t="n"/>
      <c r="M387" s="6" t="n"/>
      <c r="N387" s="6" t="n"/>
      <c r="O387" s="6" t="n"/>
      <c r="P387" s="52" t="n"/>
    </row>
    <row r="388" ht="15.75" customHeight="1">
      <c r="A388" s="1" t="n"/>
      <c r="B388" s="14" t="n"/>
      <c r="C388" s="6" t="n"/>
      <c r="D388" s="51" t="n"/>
      <c r="E388" s="6" t="n"/>
      <c r="F388" s="51" t="n"/>
      <c r="G388" s="6" t="n"/>
      <c r="H388" s="6" t="n"/>
      <c r="I388" s="6" t="n"/>
      <c r="J388" s="6" t="n"/>
      <c r="K388" s="6" t="n"/>
      <c r="L388" s="51" t="n"/>
      <c r="M388" s="6" t="n"/>
      <c r="N388" s="6" t="n"/>
      <c r="O388" s="6" t="n"/>
      <c r="P388" s="52" t="n"/>
    </row>
    <row r="389" ht="15.75" customHeight="1">
      <c r="A389" s="1" t="n"/>
      <c r="B389" s="14" t="n"/>
      <c r="C389" s="6" t="n"/>
      <c r="D389" s="51" t="n"/>
      <c r="E389" s="6" t="n"/>
      <c r="F389" s="51" t="n"/>
      <c r="G389" s="6" t="n"/>
      <c r="H389" s="6" t="n"/>
      <c r="I389" s="6" t="n"/>
      <c r="J389" s="6" t="n"/>
      <c r="K389" s="6" t="n"/>
      <c r="L389" s="51" t="n"/>
      <c r="M389" s="6" t="n"/>
      <c r="N389" s="6" t="n"/>
      <c r="O389" s="6" t="n"/>
      <c r="P389" s="52" t="n"/>
    </row>
    <row r="390" ht="15.75" customHeight="1">
      <c r="A390" s="1" t="n"/>
      <c r="B390" s="14" t="n"/>
      <c r="C390" s="6" t="n"/>
      <c r="D390" s="51" t="n"/>
      <c r="E390" s="6" t="n"/>
      <c r="F390" s="51" t="n"/>
      <c r="G390" s="6" t="n"/>
      <c r="H390" s="6" t="n"/>
      <c r="I390" s="6" t="n"/>
      <c r="J390" s="6" t="n"/>
      <c r="K390" s="6" t="n"/>
      <c r="L390" s="51" t="n"/>
      <c r="M390" s="6" t="n"/>
      <c r="N390" s="6" t="n"/>
      <c r="O390" s="6" t="n"/>
      <c r="P390" s="52" t="n"/>
    </row>
    <row r="391" ht="15.75" customHeight="1">
      <c r="A391" s="1" t="n"/>
      <c r="B391" s="14" t="n"/>
      <c r="C391" s="6" t="n"/>
      <c r="D391" s="51" t="n"/>
      <c r="E391" s="6" t="n"/>
      <c r="F391" s="51" t="n"/>
      <c r="G391" s="6" t="n"/>
      <c r="H391" s="6" t="n"/>
      <c r="I391" s="6" t="n"/>
      <c r="J391" s="6" t="n"/>
      <c r="K391" s="6" t="n"/>
      <c r="L391" s="51" t="n"/>
      <c r="M391" s="6" t="n"/>
      <c r="N391" s="6" t="n"/>
      <c r="O391" s="6" t="n"/>
      <c r="P391" s="52" t="n"/>
    </row>
    <row r="392" ht="15.75" customHeight="1">
      <c r="A392" s="1" t="n"/>
      <c r="B392" s="14" t="n"/>
      <c r="C392" s="6" t="n"/>
      <c r="D392" s="51" t="n"/>
      <c r="E392" s="6" t="n"/>
      <c r="F392" s="51" t="n"/>
      <c r="G392" s="6" t="n"/>
      <c r="H392" s="6" t="n"/>
      <c r="I392" s="6" t="n"/>
      <c r="J392" s="6" t="n"/>
      <c r="K392" s="6" t="n"/>
      <c r="L392" s="51" t="n"/>
      <c r="M392" s="6" t="n"/>
      <c r="N392" s="6" t="n"/>
      <c r="O392" s="6" t="n"/>
      <c r="P392" s="52" t="n"/>
    </row>
    <row r="393" ht="15.75" customHeight="1">
      <c r="A393" s="1" t="n"/>
      <c r="B393" s="14" t="n"/>
      <c r="C393" s="6" t="n"/>
      <c r="D393" s="51" t="n"/>
      <c r="E393" s="6" t="n"/>
      <c r="F393" s="51" t="n"/>
      <c r="G393" s="6" t="n"/>
      <c r="H393" s="6" t="n"/>
      <c r="I393" s="6" t="n"/>
      <c r="J393" s="6" t="n"/>
      <c r="K393" s="6" t="n"/>
      <c r="L393" s="51" t="n"/>
      <c r="M393" s="6" t="n"/>
      <c r="N393" s="6" t="n"/>
      <c r="O393" s="6" t="n"/>
      <c r="P393" s="52" t="n"/>
    </row>
    <row r="394" ht="15.75" customHeight="1">
      <c r="A394" s="1" t="n"/>
      <c r="B394" s="14" t="n"/>
      <c r="C394" s="6" t="n"/>
      <c r="D394" s="51" t="n"/>
      <c r="E394" s="6" t="n"/>
      <c r="F394" s="51" t="n"/>
      <c r="G394" s="6" t="n"/>
      <c r="H394" s="6" t="n"/>
      <c r="I394" s="6" t="n"/>
      <c r="J394" s="6" t="n"/>
      <c r="K394" s="6" t="n"/>
      <c r="L394" s="51" t="n"/>
      <c r="M394" s="6" t="n"/>
      <c r="N394" s="6" t="n"/>
      <c r="O394" s="6" t="n"/>
      <c r="P394" s="52" t="n"/>
    </row>
    <row r="395" ht="15.75" customHeight="1">
      <c r="A395" s="1" t="n"/>
      <c r="B395" s="14" t="n"/>
      <c r="C395" s="6" t="n"/>
      <c r="D395" s="51" t="n"/>
      <c r="E395" s="6" t="n"/>
      <c r="F395" s="51" t="n"/>
      <c r="G395" s="6" t="n"/>
      <c r="H395" s="6" t="n"/>
      <c r="I395" s="6" t="n"/>
      <c r="J395" s="6" t="n"/>
      <c r="K395" s="6" t="n"/>
      <c r="L395" s="51" t="n"/>
      <c r="M395" s="6" t="n"/>
      <c r="N395" s="6" t="n"/>
      <c r="O395" s="6" t="n"/>
      <c r="P395" s="52" t="n"/>
    </row>
    <row r="396" ht="15.75" customHeight="1">
      <c r="A396" s="1" t="n"/>
      <c r="B396" s="14" t="n"/>
      <c r="C396" s="6" t="n"/>
      <c r="D396" s="51" t="n"/>
      <c r="E396" s="6" t="n"/>
      <c r="F396" s="51" t="n"/>
      <c r="G396" s="6" t="n"/>
      <c r="H396" s="6" t="n"/>
      <c r="I396" s="6" t="n"/>
      <c r="J396" s="6" t="n"/>
      <c r="K396" s="6" t="n"/>
      <c r="L396" s="51" t="n"/>
      <c r="M396" s="6" t="n"/>
      <c r="N396" s="6" t="n"/>
      <c r="O396" s="6" t="n"/>
      <c r="P396" s="52" t="n"/>
    </row>
    <row r="397" ht="15.75" customHeight="1">
      <c r="A397" s="1" t="n"/>
      <c r="B397" s="14" t="n"/>
      <c r="C397" s="6" t="n"/>
      <c r="D397" s="51" t="n"/>
      <c r="E397" s="6" t="n"/>
      <c r="F397" s="51" t="n"/>
      <c r="G397" s="6" t="n"/>
      <c r="H397" s="6" t="n"/>
      <c r="I397" s="6" t="n"/>
      <c r="J397" s="6" t="n"/>
      <c r="K397" s="6" t="n"/>
      <c r="L397" s="51" t="n"/>
      <c r="M397" s="6" t="n"/>
      <c r="N397" s="6" t="n"/>
      <c r="O397" s="6" t="n"/>
      <c r="P397" s="52" t="n"/>
    </row>
    <row r="398" ht="15.75" customHeight="1">
      <c r="A398" s="1" t="n"/>
      <c r="B398" s="14" t="n"/>
      <c r="C398" s="6" t="n"/>
      <c r="D398" s="51" t="n"/>
      <c r="E398" s="6" t="n"/>
      <c r="F398" s="51" t="n"/>
      <c r="G398" s="6" t="n"/>
      <c r="H398" s="6" t="n"/>
      <c r="I398" s="6" t="n"/>
      <c r="J398" s="6" t="n"/>
      <c r="K398" s="6" t="n"/>
      <c r="L398" s="51" t="n"/>
      <c r="M398" s="6" t="n"/>
      <c r="N398" s="6" t="n"/>
      <c r="O398" s="6" t="n"/>
      <c r="P398" s="52" t="n"/>
    </row>
    <row r="399" ht="15.75" customHeight="1">
      <c r="A399" s="1" t="n"/>
      <c r="B399" s="14" t="n"/>
      <c r="C399" s="6" t="n"/>
      <c r="D399" s="51" t="n"/>
      <c r="E399" s="6" t="n"/>
      <c r="F399" s="51" t="n"/>
      <c r="G399" s="6" t="n"/>
      <c r="H399" s="6" t="n"/>
      <c r="I399" s="6" t="n"/>
      <c r="J399" s="6" t="n"/>
      <c r="K399" s="6" t="n"/>
      <c r="L399" s="51" t="n"/>
      <c r="M399" s="6" t="n"/>
      <c r="N399" s="6" t="n"/>
      <c r="O399" s="6" t="n"/>
      <c r="P399" s="52" t="n"/>
    </row>
    <row r="400" ht="15.75" customHeight="1">
      <c r="A400" s="1" t="n"/>
      <c r="B400" s="14" t="n"/>
      <c r="C400" s="6" t="n"/>
      <c r="D400" s="51" t="n"/>
      <c r="E400" s="6" t="n"/>
      <c r="F400" s="51" t="n"/>
      <c r="G400" s="6" t="n"/>
      <c r="H400" s="6" t="n"/>
      <c r="I400" s="6" t="n"/>
      <c r="J400" s="6" t="n"/>
      <c r="K400" s="6" t="n"/>
      <c r="L400" s="51" t="n"/>
      <c r="M400" s="6" t="n"/>
      <c r="N400" s="6" t="n"/>
      <c r="O400" s="6" t="n"/>
      <c r="P400" s="52" t="n"/>
    </row>
    <row r="401" ht="15.75" customHeight="1">
      <c r="A401" s="1" t="n"/>
      <c r="B401" s="14" t="n"/>
      <c r="C401" s="6" t="n"/>
      <c r="D401" s="51" t="n"/>
      <c r="E401" s="6" t="n"/>
      <c r="F401" s="51" t="n"/>
      <c r="G401" s="6" t="n"/>
      <c r="H401" s="6" t="n"/>
      <c r="I401" s="6" t="n"/>
      <c r="J401" s="6" t="n"/>
      <c r="K401" s="6" t="n"/>
      <c r="L401" s="51" t="n"/>
      <c r="M401" s="6" t="n"/>
      <c r="N401" s="6" t="n"/>
      <c r="O401" s="6" t="n"/>
      <c r="P401" s="52" t="n"/>
    </row>
    <row r="402" ht="15.75" customHeight="1">
      <c r="A402" s="1" t="n"/>
      <c r="B402" s="14" t="n"/>
      <c r="C402" s="6" t="n"/>
      <c r="D402" s="51" t="n"/>
      <c r="E402" s="6" t="n"/>
      <c r="F402" s="51" t="n"/>
      <c r="G402" s="6" t="n"/>
      <c r="H402" s="6" t="n"/>
      <c r="I402" s="6" t="n"/>
      <c r="J402" s="6" t="n"/>
      <c r="K402" s="6" t="n"/>
      <c r="L402" s="51" t="n"/>
      <c r="M402" s="6" t="n"/>
      <c r="N402" s="6" t="n"/>
      <c r="O402" s="6" t="n"/>
      <c r="P402" s="52" t="n"/>
    </row>
    <row r="403" ht="15.75" customHeight="1">
      <c r="A403" s="1" t="n"/>
      <c r="B403" s="14" t="n"/>
      <c r="C403" s="6" t="n"/>
      <c r="D403" s="51" t="n"/>
      <c r="E403" s="6" t="n"/>
      <c r="F403" s="51" t="n"/>
      <c r="G403" s="6" t="n"/>
      <c r="H403" s="6" t="n"/>
      <c r="I403" s="6" t="n"/>
      <c r="J403" s="6" t="n"/>
      <c r="K403" s="6" t="n"/>
      <c r="L403" s="51" t="n"/>
      <c r="M403" s="6" t="n"/>
      <c r="N403" s="6" t="n"/>
      <c r="O403" s="6" t="n"/>
      <c r="P403" s="52" t="n"/>
    </row>
    <row r="404" ht="15.75" customHeight="1">
      <c r="A404" s="1" t="n"/>
      <c r="B404" s="14" t="n"/>
      <c r="C404" s="6" t="n"/>
      <c r="D404" s="51" t="n"/>
      <c r="E404" s="6" t="n"/>
      <c r="F404" s="51" t="n"/>
      <c r="G404" s="6" t="n"/>
      <c r="H404" s="6" t="n"/>
      <c r="I404" s="6" t="n"/>
      <c r="J404" s="6" t="n"/>
      <c r="K404" s="6" t="n"/>
      <c r="L404" s="51" t="n"/>
      <c r="M404" s="6" t="n"/>
      <c r="N404" s="6" t="n"/>
      <c r="O404" s="6" t="n"/>
      <c r="P404" s="52" t="n"/>
    </row>
    <row r="405" ht="15.75" customHeight="1">
      <c r="A405" s="1" t="n"/>
      <c r="B405" s="14" t="n"/>
      <c r="C405" s="6" t="n"/>
      <c r="D405" s="51" t="n"/>
      <c r="E405" s="6" t="n"/>
      <c r="F405" s="51" t="n"/>
      <c r="G405" s="6" t="n"/>
      <c r="H405" s="6" t="n"/>
      <c r="I405" s="6" t="n"/>
      <c r="J405" s="6" t="n"/>
      <c r="K405" s="6" t="n"/>
      <c r="L405" s="51" t="n"/>
      <c r="M405" s="6" t="n"/>
      <c r="N405" s="6" t="n"/>
      <c r="O405" s="6" t="n"/>
      <c r="P405" s="52" t="n"/>
    </row>
    <row r="406" ht="15.75" customHeight="1">
      <c r="A406" s="1" t="n"/>
      <c r="B406" s="14" t="n"/>
      <c r="C406" s="6" t="n"/>
      <c r="D406" s="51" t="n"/>
      <c r="E406" s="6" t="n"/>
      <c r="F406" s="51" t="n"/>
      <c r="G406" s="6" t="n"/>
      <c r="H406" s="6" t="n"/>
      <c r="I406" s="6" t="n"/>
      <c r="J406" s="6" t="n"/>
      <c r="K406" s="6" t="n"/>
      <c r="L406" s="51" t="n"/>
      <c r="M406" s="6" t="n"/>
      <c r="N406" s="6" t="n"/>
      <c r="O406" s="6" t="n"/>
      <c r="P406" s="52" t="n"/>
    </row>
    <row r="407" ht="15.75" customHeight="1">
      <c r="A407" s="1" t="n"/>
      <c r="B407" s="14" t="n"/>
      <c r="C407" s="6" t="n"/>
      <c r="D407" s="51" t="n"/>
      <c r="E407" s="6" t="n"/>
      <c r="F407" s="51" t="n"/>
      <c r="G407" s="6" t="n"/>
      <c r="H407" s="6" t="n"/>
      <c r="I407" s="6" t="n"/>
      <c r="J407" s="6" t="n"/>
      <c r="K407" s="6" t="n"/>
      <c r="L407" s="51" t="n"/>
      <c r="M407" s="6" t="n"/>
      <c r="N407" s="6" t="n"/>
      <c r="O407" s="6" t="n"/>
      <c r="P407" s="52" t="n"/>
    </row>
    <row r="408" ht="15.75" customHeight="1">
      <c r="A408" s="1" t="n"/>
      <c r="B408" s="14" t="n"/>
      <c r="C408" s="6" t="n"/>
      <c r="D408" s="51" t="n"/>
      <c r="E408" s="6" t="n"/>
      <c r="F408" s="51" t="n"/>
      <c r="G408" s="6" t="n"/>
      <c r="H408" s="6" t="n"/>
      <c r="I408" s="6" t="n"/>
      <c r="J408" s="6" t="n"/>
      <c r="K408" s="6" t="n"/>
      <c r="L408" s="51" t="n"/>
      <c r="M408" s="6" t="n"/>
      <c r="N408" s="6" t="n"/>
      <c r="O408" s="6" t="n"/>
      <c r="P408" s="52" t="n"/>
    </row>
    <row r="409" ht="15.75" customHeight="1">
      <c r="A409" s="1" t="n"/>
      <c r="B409" s="14" t="n"/>
      <c r="C409" s="6" t="n"/>
      <c r="D409" s="51" t="n"/>
      <c r="E409" s="6" t="n"/>
      <c r="F409" s="51" t="n"/>
      <c r="G409" s="6" t="n"/>
      <c r="H409" s="6" t="n"/>
      <c r="I409" s="6" t="n"/>
      <c r="J409" s="6" t="n"/>
      <c r="K409" s="6" t="n"/>
      <c r="L409" s="51" t="n"/>
      <c r="M409" s="6" t="n"/>
      <c r="N409" s="6" t="n"/>
      <c r="O409" s="6" t="n"/>
      <c r="P409" s="52" t="n"/>
    </row>
    <row r="410" ht="15.75" customHeight="1">
      <c r="A410" s="1" t="n"/>
      <c r="B410" s="14" t="n"/>
      <c r="C410" s="6" t="n"/>
      <c r="D410" s="51" t="n"/>
      <c r="E410" s="6" t="n"/>
      <c r="F410" s="51" t="n"/>
      <c r="G410" s="6" t="n"/>
      <c r="H410" s="6" t="n"/>
      <c r="I410" s="6" t="n"/>
      <c r="J410" s="6" t="n"/>
      <c r="K410" s="6" t="n"/>
      <c r="L410" s="51" t="n"/>
      <c r="M410" s="6" t="n"/>
      <c r="N410" s="6" t="n"/>
      <c r="O410" s="6" t="n"/>
      <c r="P410" s="52" t="n"/>
    </row>
    <row r="411" ht="15.75" customHeight="1">
      <c r="A411" s="1" t="n"/>
      <c r="B411" s="14" t="n"/>
      <c r="C411" s="6" t="n"/>
      <c r="D411" s="51" t="n"/>
      <c r="E411" s="6" t="n"/>
      <c r="F411" s="51" t="n"/>
      <c r="G411" s="6" t="n"/>
      <c r="H411" s="6" t="n"/>
      <c r="I411" s="6" t="n"/>
      <c r="J411" s="6" t="n"/>
      <c r="K411" s="6" t="n"/>
      <c r="L411" s="51" t="n"/>
      <c r="M411" s="6" t="n"/>
      <c r="N411" s="6" t="n"/>
      <c r="O411" s="6" t="n"/>
      <c r="P411" s="52" t="n"/>
    </row>
    <row r="412" ht="15.75" customHeight="1">
      <c r="A412" s="1" t="n"/>
      <c r="B412" s="14" t="n"/>
      <c r="C412" s="6" t="n"/>
      <c r="D412" s="51" t="n"/>
      <c r="E412" s="6" t="n"/>
      <c r="F412" s="51" t="n"/>
      <c r="G412" s="6" t="n"/>
      <c r="H412" s="6" t="n"/>
      <c r="I412" s="6" t="n"/>
      <c r="J412" s="6" t="n"/>
      <c r="K412" s="6" t="n"/>
      <c r="L412" s="51" t="n"/>
      <c r="M412" s="6" t="n"/>
      <c r="N412" s="6" t="n"/>
      <c r="O412" s="6" t="n"/>
      <c r="P412" s="52" t="n"/>
    </row>
    <row r="413" ht="15.75" customHeight="1">
      <c r="A413" s="1" t="n"/>
      <c r="B413" s="14" t="n"/>
      <c r="C413" s="6" t="n"/>
      <c r="D413" s="51" t="n"/>
      <c r="E413" s="6" t="n"/>
      <c r="F413" s="51" t="n"/>
      <c r="G413" s="6" t="n"/>
      <c r="H413" s="6" t="n"/>
      <c r="I413" s="6" t="n"/>
      <c r="J413" s="6" t="n"/>
      <c r="K413" s="6" t="n"/>
      <c r="L413" s="51" t="n"/>
      <c r="M413" s="6" t="n"/>
      <c r="N413" s="6" t="n"/>
      <c r="O413" s="6" t="n"/>
      <c r="P413" s="52" t="n"/>
    </row>
    <row r="414" ht="15.75" customHeight="1">
      <c r="A414" s="1" t="n"/>
      <c r="B414" s="14" t="n"/>
      <c r="C414" s="6" t="n"/>
      <c r="D414" s="51" t="n"/>
      <c r="E414" s="6" t="n"/>
      <c r="F414" s="51" t="n"/>
      <c r="G414" s="6" t="n"/>
      <c r="H414" s="6" t="n"/>
      <c r="I414" s="6" t="n"/>
      <c r="J414" s="6" t="n"/>
      <c r="K414" s="6" t="n"/>
      <c r="L414" s="51" t="n"/>
      <c r="M414" s="6" t="n"/>
      <c r="N414" s="6" t="n"/>
      <c r="O414" s="6" t="n"/>
      <c r="P414" s="52" t="n"/>
    </row>
    <row r="415" ht="15.75" customHeight="1">
      <c r="A415" s="1" t="n"/>
      <c r="B415" s="14" t="n"/>
      <c r="C415" s="6" t="n"/>
      <c r="D415" s="51" t="n"/>
      <c r="E415" s="6" t="n"/>
      <c r="F415" s="51" t="n"/>
      <c r="G415" s="6" t="n"/>
      <c r="H415" s="6" t="n"/>
      <c r="I415" s="6" t="n"/>
      <c r="J415" s="6" t="n"/>
      <c r="K415" s="6" t="n"/>
      <c r="L415" s="51" t="n"/>
      <c r="M415" s="6" t="n"/>
      <c r="N415" s="6" t="n"/>
      <c r="O415" s="6" t="n"/>
      <c r="P415" s="52" t="n"/>
    </row>
    <row r="416" ht="15.75" customHeight="1">
      <c r="A416" s="1" t="n"/>
      <c r="B416" s="14" t="n"/>
      <c r="C416" s="6" t="n"/>
      <c r="D416" s="51" t="n"/>
      <c r="E416" s="6" t="n"/>
      <c r="F416" s="51" t="n"/>
      <c r="G416" s="6" t="n"/>
      <c r="H416" s="6" t="n"/>
      <c r="I416" s="6" t="n"/>
      <c r="J416" s="6" t="n"/>
      <c r="K416" s="6" t="n"/>
      <c r="L416" s="51" t="n"/>
      <c r="M416" s="6" t="n"/>
      <c r="N416" s="6" t="n"/>
      <c r="O416" s="6" t="n"/>
      <c r="P416" s="52" t="n"/>
    </row>
    <row r="417" ht="15.75" customHeight="1">
      <c r="A417" s="1" t="n"/>
      <c r="B417" s="14" t="n"/>
      <c r="C417" s="6" t="n"/>
      <c r="D417" s="51" t="n"/>
      <c r="E417" s="6" t="n"/>
      <c r="F417" s="51" t="n"/>
      <c r="G417" s="6" t="n"/>
      <c r="H417" s="6" t="n"/>
      <c r="I417" s="6" t="n"/>
      <c r="J417" s="6" t="n"/>
      <c r="K417" s="6" t="n"/>
      <c r="L417" s="51" t="n"/>
      <c r="M417" s="6" t="n"/>
      <c r="N417" s="6" t="n"/>
      <c r="O417" s="6" t="n"/>
      <c r="P417" s="52" t="n"/>
    </row>
    <row r="418" ht="15.75" customHeight="1">
      <c r="A418" s="1" t="n"/>
      <c r="B418" s="14" t="n"/>
      <c r="C418" s="6" t="n"/>
      <c r="D418" s="51" t="n"/>
      <c r="E418" s="6" t="n"/>
      <c r="F418" s="51" t="n"/>
      <c r="G418" s="6" t="n"/>
      <c r="H418" s="6" t="n"/>
      <c r="I418" s="6" t="n"/>
      <c r="J418" s="6" t="n"/>
      <c r="K418" s="6" t="n"/>
      <c r="L418" s="51" t="n"/>
      <c r="M418" s="6" t="n"/>
      <c r="N418" s="6" t="n"/>
      <c r="O418" s="6" t="n"/>
      <c r="P418" s="52" t="n"/>
    </row>
    <row r="419" ht="15.75" customHeight="1">
      <c r="A419" s="1" t="n"/>
      <c r="B419" s="14" t="n"/>
      <c r="C419" s="6" t="n"/>
      <c r="D419" s="51" t="n"/>
      <c r="E419" s="6" t="n"/>
      <c r="F419" s="51" t="n"/>
      <c r="G419" s="6" t="n"/>
      <c r="H419" s="6" t="n"/>
      <c r="I419" s="6" t="n"/>
      <c r="J419" s="6" t="n"/>
      <c r="K419" s="6" t="n"/>
      <c r="L419" s="51" t="n"/>
      <c r="M419" s="6" t="n"/>
      <c r="N419" s="6" t="n"/>
      <c r="O419" s="6" t="n"/>
      <c r="P419" s="52" t="n"/>
    </row>
    <row r="420" ht="15.75" customHeight="1">
      <c r="A420" s="1" t="n"/>
      <c r="B420" s="14" t="n"/>
      <c r="C420" s="6" t="n"/>
      <c r="D420" s="51" t="n"/>
      <c r="E420" s="6" t="n"/>
      <c r="F420" s="51" t="n"/>
      <c r="G420" s="6" t="n"/>
      <c r="H420" s="6" t="n"/>
      <c r="I420" s="6" t="n"/>
      <c r="J420" s="6" t="n"/>
      <c r="K420" s="6" t="n"/>
      <c r="L420" s="51" t="n"/>
      <c r="M420" s="6" t="n"/>
      <c r="N420" s="6" t="n"/>
      <c r="O420" s="6" t="n"/>
      <c r="P420" s="52" t="n"/>
    </row>
    <row r="421" ht="15.75" customHeight="1">
      <c r="A421" s="1" t="n"/>
      <c r="B421" s="14" t="n"/>
      <c r="C421" s="6" t="n"/>
      <c r="D421" s="51" t="n"/>
      <c r="E421" s="6" t="n"/>
      <c r="F421" s="51" t="n"/>
      <c r="G421" s="6" t="n"/>
      <c r="H421" s="6" t="n"/>
      <c r="I421" s="6" t="n"/>
      <c r="J421" s="6" t="n"/>
      <c r="K421" s="6" t="n"/>
      <c r="L421" s="51" t="n"/>
      <c r="M421" s="6" t="n"/>
      <c r="N421" s="6" t="n"/>
      <c r="O421" s="6" t="n"/>
      <c r="P421" s="52" t="n"/>
    </row>
    <row r="422" ht="15.75" customHeight="1">
      <c r="A422" s="1" t="n"/>
      <c r="B422" s="14" t="n"/>
      <c r="C422" s="6" t="n"/>
      <c r="D422" s="51" t="n"/>
      <c r="E422" s="6" t="n"/>
      <c r="F422" s="51" t="n"/>
      <c r="G422" s="6" t="n"/>
      <c r="H422" s="6" t="n"/>
      <c r="I422" s="6" t="n"/>
      <c r="J422" s="6" t="n"/>
      <c r="K422" s="6" t="n"/>
      <c r="L422" s="51" t="n"/>
      <c r="M422" s="6" t="n"/>
      <c r="N422" s="6" t="n"/>
      <c r="O422" s="6" t="n"/>
      <c r="P422" s="52" t="n"/>
    </row>
    <row r="423" ht="15.75" customHeight="1">
      <c r="A423" s="1" t="n"/>
      <c r="B423" s="14" t="n"/>
      <c r="C423" s="6" t="n"/>
      <c r="D423" s="51" t="n"/>
      <c r="E423" s="6" t="n"/>
      <c r="F423" s="51" t="n"/>
      <c r="G423" s="6" t="n"/>
      <c r="H423" s="6" t="n"/>
      <c r="I423" s="6" t="n"/>
      <c r="J423" s="6" t="n"/>
      <c r="K423" s="6" t="n"/>
      <c r="L423" s="51" t="n"/>
      <c r="M423" s="6" t="n"/>
      <c r="N423" s="6" t="n"/>
      <c r="O423" s="6" t="n"/>
      <c r="P423" s="52" t="n"/>
    </row>
    <row r="424" ht="15.75" customHeight="1">
      <c r="A424" s="1" t="n"/>
      <c r="B424" s="14" t="n"/>
      <c r="C424" s="6" t="n"/>
      <c r="D424" s="51" t="n"/>
      <c r="E424" s="6" t="n"/>
      <c r="F424" s="51" t="n"/>
      <c r="G424" s="6" t="n"/>
      <c r="H424" s="6" t="n"/>
      <c r="I424" s="6" t="n"/>
      <c r="J424" s="6" t="n"/>
      <c r="K424" s="6" t="n"/>
      <c r="L424" s="51" t="n"/>
      <c r="M424" s="6" t="n"/>
      <c r="N424" s="6" t="n"/>
      <c r="O424" s="6" t="n"/>
      <c r="P424" s="52" t="n"/>
    </row>
    <row r="425" ht="15.75" customHeight="1">
      <c r="A425" s="1" t="n"/>
      <c r="B425" s="14" t="n"/>
      <c r="C425" s="6" t="n"/>
      <c r="D425" s="51" t="n"/>
      <c r="E425" s="6" t="n"/>
      <c r="F425" s="51" t="n"/>
      <c r="G425" s="6" t="n"/>
      <c r="H425" s="6" t="n"/>
      <c r="I425" s="6" t="n"/>
      <c r="J425" s="6" t="n"/>
      <c r="K425" s="6" t="n"/>
      <c r="L425" s="51" t="n"/>
      <c r="M425" s="6" t="n"/>
      <c r="N425" s="6" t="n"/>
      <c r="O425" s="6" t="n"/>
      <c r="P425" s="52" t="n"/>
    </row>
    <row r="426" ht="15.75" customHeight="1">
      <c r="A426" s="1" t="n"/>
      <c r="B426" s="14" t="n"/>
      <c r="C426" s="6" t="n"/>
      <c r="D426" s="51" t="n"/>
      <c r="E426" s="6" t="n"/>
      <c r="F426" s="51" t="n"/>
      <c r="G426" s="6" t="n"/>
      <c r="H426" s="6" t="n"/>
      <c r="I426" s="6" t="n"/>
      <c r="J426" s="6" t="n"/>
      <c r="K426" s="6" t="n"/>
      <c r="L426" s="51" t="n"/>
      <c r="M426" s="6" t="n"/>
      <c r="N426" s="6" t="n"/>
      <c r="O426" s="6" t="n"/>
      <c r="P426" s="52" t="n"/>
    </row>
    <row r="427" ht="15.75" customHeight="1">
      <c r="A427" s="1" t="n"/>
      <c r="B427" s="14" t="n"/>
      <c r="C427" s="6" t="n"/>
      <c r="D427" s="51" t="n"/>
      <c r="E427" s="6" t="n"/>
      <c r="F427" s="51" t="n"/>
      <c r="G427" s="6" t="n"/>
      <c r="H427" s="6" t="n"/>
      <c r="I427" s="6" t="n"/>
      <c r="J427" s="6" t="n"/>
      <c r="K427" s="6" t="n"/>
      <c r="L427" s="51" t="n"/>
      <c r="M427" s="6" t="n"/>
      <c r="N427" s="6" t="n"/>
      <c r="O427" s="6" t="n"/>
      <c r="P427" s="52" t="n"/>
    </row>
    <row r="428" ht="15.75" customHeight="1">
      <c r="A428" s="1" t="n"/>
      <c r="B428" s="14" t="n"/>
      <c r="C428" s="6" t="n"/>
      <c r="D428" s="51" t="n"/>
      <c r="E428" s="6" t="n"/>
      <c r="F428" s="51" t="n"/>
      <c r="G428" s="6" t="n"/>
      <c r="H428" s="6" t="n"/>
      <c r="I428" s="6" t="n"/>
      <c r="J428" s="6" t="n"/>
      <c r="K428" s="6" t="n"/>
      <c r="L428" s="51" t="n"/>
      <c r="M428" s="6" t="n"/>
      <c r="N428" s="6" t="n"/>
      <c r="O428" s="6" t="n"/>
      <c r="P428" s="52" t="n"/>
    </row>
    <row r="429" ht="15.75" customHeight="1">
      <c r="A429" s="1" t="n"/>
      <c r="B429" s="14" t="n"/>
      <c r="C429" s="6" t="n"/>
      <c r="D429" s="51" t="n"/>
      <c r="E429" s="6" t="n"/>
      <c r="F429" s="51" t="n"/>
      <c r="G429" s="6" t="n"/>
      <c r="H429" s="6" t="n"/>
      <c r="I429" s="6" t="n"/>
      <c r="J429" s="6" t="n"/>
      <c r="K429" s="6" t="n"/>
      <c r="L429" s="51" t="n"/>
      <c r="M429" s="6" t="n"/>
      <c r="N429" s="6" t="n"/>
      <c r="O429" s="6" t="n"/>
      <c r="P429" s="52" t="n"/>
    </row>
    <row r="430" ht="15.75" customHeight="1">
      <c r="A430" s="1" t="n"/>
      <c r="B430" s="14" t="n"/>
      <c r="C430" s="6" t="n"/>
      <c r="D430" s="51" t="n"/>
      <c r="E430" s="6" t="n"/>
      <c r="F430" s="51" t="n"/>
      <c r="G430" s="6" t="n"/>
      <c r="H430" s="6" t="n"/>
      <c r="I430" s="6" t="n"/>
      <c r="J430" s="6" t="n"/>
      <c r="K430" s="6" t="n"/>
      <c r="L430" s="51" t="n"/>
      <c r="M430" s="6" t="n"/>
      <c r="N430" s="6" t="n"/>
      <c r="O430" s="6" t="n"/>
      <c r="P430" s="52" t="n"/>
    </row>
    <row r="431" ht="15.75" customHeight="1">
      <c r="A431" s="1" t="n"/>
      <c r="B431" s="14" t="n"/>
      <c r="C431" s="6" t="n"/>
      <c r="D431" s="51" t="n"/>
      <c r="E431" s="6" t="n"/>
      <c r="F431" s="51" t="n"/>
      <c r="G431" s="6" t="n"/>
      <c r="H431" s="6" t="n"/>
      <c r="I431" s="6" t="n"/>
      <c r="J431" s="6" t="n"/>
      <c r="K431" s="6" t="n"/>
      <c r="L431" s="51" t="n"/>
      <c r="M431" s="6" t="n"/>
      <c r="N431" s="6" t="n"/>
      <c r="O431" s="6" t="n"/>
      <c r="P431" s="52" t="n"/>
    </row>
    <row r="432" ht="15.75" customHeight="1">
      <c r="A432" s="1" t="n"/>
      <c r="B432" s="14" t="n"/>
      <c r="C432" s="6" t="n"/>
      <c r="D432" s="51" t="n"/>
      <c r="E432" s="6" t="n"/>
      <c r="F432" s="51" t="n"/>
      <c r="G432" s="6" t="n"/>
      <c r="H432" s="6" t="n"/>
      <c r="I432" s="6" t="n"/>
      <c r="J432" s="6" t="n"/>
      <c r="K432" s="6" t="n"/>
      <c r="L432" s="51" t="n"/>
      <c r="M432" s="6" t="n"/>
      <c r="N432" s="6" t="n"/>
      <c r="O432" s="6" t="n"/>
      <c r="P432" s="52" t="n"/>
    </row>
    <row r="433" ht="15.75" customHeight="1">
      <c r="A433" s="1" t="n"/>
      <c r="B433" s="14" t="n"/>
      <c r="C433" s="6" t="n"/>
      <c r="D433" s="51" t="n"/>
      <c r="E433" s="6" t="n"/>
      <c r="F433" s="51" t="n"/>
      <c r="G433" s="6" t="n"/>
      <c r="H433" s="6" t="n"/>
      <c r="I433" s="6" t="n"/>
      <c r="J433" s="6" t="n"/>
      <c r="K433" s="6" t="n"/>
      <c r="L433" s="51" t="n"/>
      <c r="M433" s="6" t="n"/>
      <c r="N433" s="6" t="n"/>
      <c r="O433" s="6" t="n"/>
      <c r="P433" s="52" t="n"/>
    </row>
    <row r="434" ht="15.75" customHeight="1">
      <c r="A434" s="1" t="n"/>
      <c r="B434" s="14" t="n"/>
      <c r="C434" s="6" t="n"/>
      <c r="D434" s="51" t="n"/>
      <c r="E434" s="6" t="n"/>
      <c r="F434" s="51" t="n"/>
      <c r="G434" s="6" t="n"/>
      <c r="H434" s="6" t="n"/>
      <c r="I434" s="6" t="n"/>
      <c r="J434" s="6" t="n"/>
      <c r="K434" s="6" t="n"/>
      <c r="L434" s="51" t="n"/>
      <c r="M434" s="6" t="n"/>
      <c r="N434" s="6" t="n"/>
      <c r="O434" s="6" t="n"/>
      <c r="P434" s="52" t="n"/>
    </row>
    <row r="435" ht="15.75" customHeight="1">
      <c r="A435" s="1" t="n"/>
      <c r="B435" s="14" t="n"/>
      <c r="C435" s="6" t="n"/>
      <c r="D435" s="51" t="n"/>
      <c r="E435" s="6" t="n"/>
      <c r="F435" s="51" t="n"/>
      <c r="G435" s="6" t="n"/>
      <c r="H435" s="6" t="n"/>
      <c r="I435" s="6" t="n"/>
      <c r="J435" s="6" t="n"/>
      <c r="K435" s="6" t="n"/>
      <c r="L435" s="51" t="n"/>
      <c r="M435" s="6" t="n"/>
      <c r="N435" s="6" t="n"/>
      <c r="O435" s="6" t="n"/>
      <c r="P435" s="52" t="n"/>
    </row>
    <row r="436" ht="15.75" customHeight="1">
      <c r="A436" s="1" t="n"/>
      <c r="B436" s="14" t="n"/>
      <c r="C436" s="6" t="n"/>
      <c r="D436" s="51" t="n"/>
      <c r="E436" s="6" t="n"/>
      <c r="F436" s="51" t="n"/>
      <c r="G436" s="6" t="n"/>
      <c r="H436" s="6" t="n"/>
      <c r="I436" s="6" t="n"/>
      <c r="J436" s="6" t="n"/>
      <c r="K436" s="6" t="n"/>
      <c r="L436" s="51" t="n"/>
      <c r="M436" s="6" t="n"/>
      <c r="N436" s="6" t="n"/>
      <c r="O436" s="6" t="n"/>
      <c r="P436" s="52" t="n"/>
    </row>
    <row r="437" ht="15.75" customHeight="1">
      <c r="A437" s="1" t="n"/>
      <c r="B437" s="14" t="n"/>
      <c r="C437" s="6" t="n"/>
      <c r="D437" s="51" t="n"/>
      <c r="E437" s="6" t="n"/>
      <c r="F437" s="51" t="n"/>
      <c r="G437" s="6" t="n"/>
      <c r="H437" s="6" t="n"/>
      <c r="I437" s="6" t="n"/>
      <c r="J437" s="6" t="n"/>
      <c r="K437" s="6" t="n"/>
      <c r="L437" s="51" t="n"/>
      <c r="M437" s="6" t="n"/>
      <c r="N437" s="6" t="n"/>
      <c r="O437" s="6" t="n"/>
      <c r="P437" s="52" t="n"/>
    </row>
    <row r="438" ht="15.75" customHeight="1">
      <c r="A438" s="1" t="n"/>
      <c r="B438" s="14" t="n"/>
      <c r="C438" s="6" t="n"/>
      <c r="D438" s="51" t="n"/>
      <c r="E438" s="6" t="n"/>
      <c r="F438" s="51" t="n"/>
      <c r="G438" s="6" t="n"/>
      <c r="H438" s="6" t="n"/>
      <c r="I438" s="6" t="n"/>
      <c r="J438" s="6" t="n"/>
      <c r="K438" s="6" t="n"/>
      <c r="L438" s="51" t="n"/>
      <c r="M438" s="6" t="n"/>
      <c r="N438" s="6" t="n"/>
      <c r="O438" s="6" t="n"/>
      <c r="P438" s="52" t="n"/>
    </row>
    <row r="439" ht="15.75" customHeight="1">
      <c r="A439" s="1" t="n"/>
      <c r="B439" s="14" t="n"/>
      <c r="C439" s="6" t="n"/>
      <c r="D439" s="51" t="n"/>
      <c r="E439" s="6" t="n"/>
      <c r="F439" s="51" t="n"/>
      <c r="G439" s="6" t="n"/>
      <c r="H439" s="6" t="n"/>
      <c r="I439" s="6" t="n"/>
      <c r="J439" s="6" t="n"/>
      <c r="K439" s="6" t="n"/>
      <c r="L439" s="51" t="n"/>
      <c r="M439" s="6" t="n"/>
      <c r="N439" s="6" t="n"/>
      <c r="O439" s="6" t="n"/>
      <c r="P439" s="52" t="n"/>
    </row>
    <row r="440" ht="15.75" customHeight="1">
      <c r="A440" s="1" t="n"/>
      <c r="B440" s="14" t="n"/>
      <c r="C440" s="6" t="n"/>
      <c r="D440" s="51" t="n"/>
      <c r="E440" s="6" t="n"/>
      <c r="F440" s="51" t="n"/>
      <c r="G440" s="6" t="n"/>
      <c r="H440" s="6" t="n"/>
      <c r="I440" s="6" t="n"/>
      <c r="J440" s="6" t="n"/>
      <c r="K440" s="6" t="n"/>
      <c r="L440" s="51" t="n"/>
      <c r="M440" s="6" t="n"/>
      <c r="N440" s="6" t="n"/>
      <c r="O440" s="6" t="n"/>
      <c r="P440" s="52" t="n"/>
    </row>
    <row r="441" ht="15.75" customHeight="1">
      <c r="A441" s="1" t="n"/>
      <c r="B441" s="14" t="n"/>
      <c r="C441" s="6" t="n"/>
      <c r="D441" s="51" t="n"/>
      <c r="E441" s="6" t="n"/>
      <c r="F441" s="51" t="n"/>
      <c r="G441" s="6" t="n"/>
      <c r="H441" s="6" t="n"/>
      <c r="I441" s="6" t="n"/>
      <c r="J441" s="6" t="n"/>
      <c r="K441" s="6" t="n"/>
      <c r="L441" s="51" t="n"/>
      <c r="M441" s="6" t="n"/>
      <c r="N441" s="6" t="n"/>
      <c r="O441" s="6" t="n"/>
      <c r="P441" s="52" t="n"/>
    </row>
    <row r="442" ht="15.75" customHeight="1">
      <c r="A442" s="1" t="n"/>
      <c r="B442" s="14" t="n"/>
      <c r="C442" s="6" t="n"/>
      <c r="D442" s="51" t="n"/>
      <c r="E442" s="6" t="n"/>
      <c r="F442" s="51" t="n"/>
      <c r="G442" s="6" t="n"/>
      <c r="H442" s="6" t="n"/>
      <c r="I442" s="6" t="n"/>
      <c r="J442" s="6" t="n"/>
      <c r="K442" s="6" t="n"/>
      <c r="L442" s="51" t="n"/>
      <c r="M442" s="6" t="n"/>
      <c r="N442" s="6" t="n"/>
      <c r="O442" s="6" t="n"/>
      <c r="P442" s="52" t="n"/>
    </row>
    <row r="443" ht="15.75" customHeight="1">
      <c r="A443" s="1" t="n"/>
      <c r="B443" s="14" t="n"/>
      <c r="C443" s="6" t="n"/>
      <c r="D443" s="51" t="n"/>
      <c r="E443" s="6" t="n"/>
      <c r="F443" s="51" t="n"/>
      <c r="G443" s="6" t="n"/>
      <c r="H443" s="6" t="n"/>
      <c r="I443" s="6" t="n"/>
      <c r="J443" s="6" t="n"/>
      <c r="K443" s="6" t="n"/>
      <c r="L443" s="51" t="n"/>
      <c r="M443" s="6" t="n"/>
      <c r="N443" s="6" t="n"/>
      <c r="O443" s="6" t="n"/>
      <c r="P443" s="52" t="n"/>
    </row>
    <row r="444" ht="15.75" customHeight="1">
      <c r="A444" s="1" t="n"/>
      <c r="B444" s="14" t="n"/>
      <c r="C444" s="6" t="n"/>
      <c r="D444" s="51" t="n"/>
      <c r="E444" s="6" t="n"/>
      <c r="F444" s="51" t="n"/>
      <c r="G444" s="6" t="n"/>
      <c r="H444" s="6" t="n"/>
      <c r="I444" s="6" t="n"/>
      <c r="J444" s="6" t="n"/>
      <c r="K444" s="6" t="n"/>
      <c r="L444" s="51" t="n"/>
      <c r="M444" s="6" t="n"/>
      <c r="N444" s="6" t="n"/>
      <c r="O444" s="6" t="n"/>
      <c r="P444" s="52" t="n"/>
    </row>
    <row r="445" ht="15.75" customHeight="1">
      <c r="A445" s="1" t="n"/>
      <c r="B445" s="14" t="n"/>
      <c r="C445" s="6" t="n"/>
      <c r="D445" s="51" t="n"/>
      <c r="E445" s="6" t="n"/>
      <c r="F445" s="51" t="n"/>
      <c r="G445" s="6" t="n"/>
      <c r="H445" s="6" t="n"/>
      <c r="I445" s="6" t="n"/>
      <c r="J445" s="6" t="n"/>
      <c r="K445" s="6" t="n"/>
      <c r="L445" s="51" t="n"/>
      <c r="M445" s="6" t="n"/>
      <c r="N445" s="6" t="n"/>
      <c r="O445" s="6" t="n"/>
      <c r="P445" s="52" t="n"/>
    </row>
    <row r="446" ht="15.75" customHeight="1">
      <c r="A446" s="1" t="n"/>
      <c r="B446" s="14" t="n"/>
      <c r="C446" s="6" t="n"/>
      <c r="D446" s="51" t="n"/>
      <c r="E446" s="6" t="n"/>
      <c r="F446" s="51" t="n"/>
      <c r="G446" s="6" t="n"/>
      <c r="H446" s="6" t="n"/>
      <c r="I446" s="6" t="n"/>
      <c r="J446" s="6" t="n"/>
      <c r="K446" s="6" t="n"/>
      <c r="L446" s="51" t="n"/>
      <c r="M446" s="6" t="n"/>
      <c r="N446" s="6" t="n"/>
      <c r="O446" s="6" t="n"/>
      <c r="P446" s="52" t="n"/>
    </row>
    <row r="447" ht="15.75" customHeight="1">
      <c r="A447" s="1" t="n"/>
      <c r="B447" s="14" t="n"/>
      <c r="C447" s="6" t="n"/>
      <c r="D447" s="51" t="n"/>
      <c r="E447" s="6" t="n"/>
      <c r="F447" s="51" t="n"/>
      <c r="G447" s="6" t="n"/>
      <c r="H447" s="6" t="n"/>
      <c r="I447" s="6" t="n"/>
      <c r="J447" s="6" t="n"/>
      <c r="K447" s="6" t="n"/>
      <c r="L447" s="51" t="n"/>
      <c r="M447" s="6" t="n"/>
      <c r="N447" s="6" t="n"/>
      <c r="O447" s="6" t="n"/>
      <c r="P447" s="52" t="n"/>
    </row>
    <row r="448" ht="15.75" customHeight="1">
      <c r="A448" s="1" t="n"/>
      <c r="B448" s="14" t="n"/>
      <c r="C448" s="6" t="n"/>
      <c r="D448" s="51" t="n"/>
      <c r="E448" s="6" t="n"/>
      <c r="F448" s="51" t="n"/>
      <c r="G448" s="6" t="n"/>
      <c r="H448" s="6" t="n"/>
      <c r="I448" s="6" t="n"/>
      <c r="J448" s="6" t="n"/>
      <c r="K448" s="6" t="n"/>
      <c r="L448" s="51" t="n"/>
      <c r="M448" s="6" t="n"/>
      <c r="N448" s="6" t="n"/>
      <c r="O448" s="6" t="n"/>
      <c r="P448" s="52" t="n"/>
    </row>
    <row r="449" ht="15.75" customHeight="1">
      <c r="A449" s="1" t="n"/>
      <c r="B449" s="14" t="n"/>
      <c r="C449" s="6" t="n"/>
      <c r="D449" s="51" t="n"/>
      <c r="E449" s="6" t="n"/>
      <c r="F449" s="51" t="n"/>
      <c r="G449" s="6" t="n"/>
      <c r="H449" s="6" t="n"/>
      <c r="I449" s="6" t="n"/>
      <c r="J449" s="6" t="n"/>
      <c r="K449" s="6" t="n"/>
      <c r="L449" s="51" t="n"/>
      <c r="M449" s="6" t="n"/>
      <c r="N449" s="6" t="n"/>
      <c r="O449" s="6" t="n"/>
      <c r="P449" s="52" t="n"/>
    </row>
    <row r="450" ht="15.75" customHeight="1">
      <c r="A450" s="1" t="n"/>
      <c r="B450" s="14" t="n"/>
      <c r="C450" s="6" t="n"/>
      <c r="D450" s="51" t="n"/>
      <c r="E450" s="6" t="n"/>
      <c r="F450" s="51" t="n"/>
      <c r="G450" s="6" t="n"/>
      <c r="H450" s="6" t="n"/>
      <c r="I450" s="6" t="n"/>
      <c r="J450" s="6" t="n"/>
      <c r="K450" s="6" t="n"/>
      <c r="L450" s="51" t="n"/>
      <c r="M450" s="6" t="n"/>
      <c r="N450" s="6" t="n"/>
      <c r="O450" s="6" t="n"/>
      <c r="P450" s="52" t="n"/>
    </row>
    <row r="451" ht="15.75" customHeight="1">
      <c r="A451" s="1" t="n"/>
      <c r="B451" s="14" t="n"/>
      <c r="C451" s="6" t="n"/>
      <c r="D451" s="51" t="n"/>
      <c r="E451" s="6" t="n"/>
      <c r="F451" s="51" t="n"/>
      <c r="G451" s="6" t="n"/>
      <c r="H451" s="6" t="n"/>
      <c r="I451" s="6" t="n"/>
      <c r="J451" s="6" t="n"/>
      <c r="K451" s="6" t="n"/>
      <c r="L451" s="51" t="n"/>
      <c r="M451" s="6" t="n"/>
      <c r="N451" s="6" t="n"/>
      <c r="O451" s="6" t="n"/>
      <c r="P451" s="52" t="n"/>
    </row>
    <row r="452" ht="15.75" customHeight="1">
      <c r="A452" s="1" t="n"/>
      <c r="B452" s="14" t="n"/>
      <c r="C452" s="6" t="n"/>
      <c r="D452" s="51" t="n"/>
      <c r="E452" s="6" t="n"/>
      <c r="F452" s="51" t="n"/>
      <c r="G452" s="6" t="n"/>
      <c r="H452" s="6" t="n"/>
      <c r="I452" s="6" t="n"/>
      <c r="J452" s="6" t="n"/>
      <c r="K452" s="6" t="n"/>
      <c r="L452" s="51" t="n"/>
      <c r="M452" s="6" t="n"/>
      <c r="N452" s="6" t="n"/>
      <c r="O452" s="6" t="n"/>
      <c r="P452" s="52" t="n"/>
    </row>
    <row r="453" ht="15.75" customHeight="1">
      <c r="A453" s="1" t="n"/>
      <c r="B453" s="14" t="n"/>
      <c r="C453" s="6" t="n"/>
      <c r="D453" s="51" t="n"/>
      <c r="E453" s="6" t="n"/>
      <c r="F453" s="51" t="n"/>
      <c r="G453" s="6" t="n"/>
      <c r="H453" s="6" t="n"/>
      <c r="I453" s="6" t="n"/>
      <c r="J453" s="6" t="n"/>
      <c r="K453" s="6" t="n"/>
      <c r="L453" s="51" t="n"/>
      <c r="M453" s="6" t="n"/>
      <c r="N453" s="6" t="n"/>
      <c r="O453" s="6" t="n"/>
      <c r="P453" s="52" t="n"/>
    </row>
    <row r="454" ht="15.75" customHeight="1">
      <c r="A454" s="1" t="n"/>
      <c r="B454" s="14" t="n"/>
      <c r="C454" s="6" t="n"/>
      <c r="D454" s="51" t="n"/>
      <c r="E454" s="6" t="n"/>
      <c r="F454" s="51" t="n"/>
      <c r="G454" s="6" t="n"/>
      <c r="H454" s="6" t="n"/>
      <c r="I454" s="6" t="n"/>
      <c r="J454" s="6" t="n"/>
      <c r="K454" s="6" t="n"/>
      <c r="L454" s="51" t="n"/>
      <c r="M454" s="6" t="n"/>
      <c r="N454" s="6" t="n"/>
      <c r="O454" s="6" t="n"/>
      <c r="P454" s="52" t="n"/>
    </row>
    <row r="455" ht="15.75" customHeight="1">
      <c r="A455" s="1" t="n"/>
      <c r="B455" s="14" t="n"/>
      <c r="C455" s="6" t="n"/>
      <c r="D455" s="51" t="n"/>
      <c r="E455" s="6" t="n"/>
      <c r="F455" s="51" t="n"/>
      <c r="G455" s="6" t="n"/>
      <c r="H455" s="6" t="n"/>
      <c r="I455" s="6" t="n"/>
      <c r="J455" s="6" t="n"/>
      <c r="K455" s="6" t="n"/>
      <c r="L455" s="51" t="n"/>
      <c r="M455" s="6" t="n"/>
      <c r="N455" s="6" t="n"/>
      <c r="O455" s="6" t="n"/>
      <c r="P455" s="52" t="n"/>
    </row>
    <row r="456" ht="15.75" customHeight="1">
      <c r="A456" s="1" t="n"/>
      <c r="B456" s="14" t="n"/>
      <c r="C456" s="6" t="n"/>
      <c r="D456" s="51" t="n"/>
      <c r="E456" s="6" t="n"/>
      <c r="F456" s="51" t="n"/>
      <c r="G456" s="6" t="n"/>
      <c r="H456" s="6" t="n"/>
      <c r="I456" s="6" t="n"/>
      <c r="J456" s="6" t="n"/>
      <c r="K456" s="6" t="n"/>
      <c r="L456" s="51" t="n"/>
      <c r="M456" s="6" t="n"/>
      <c r="N456" s="6" t="n"/>
      <c r="O456" s="6" t="n"/>
      <c r="P456" s="52" t="n"/>
    </row>
    <row r="457" ht="15.75" customHeight="1">
      <c r="A457" s="1" t="n"/>
      <c r="B457" s="14" t="n"/>
      <c r="C457" s="6" t="n"/>
      <c r="D457" s="51" t="n"/>
      <c r="E457" s="6" t="n"/>
      <c r="F457" s="51" t="n"/>
      <c r="G457" s="6" t="n"/>
      <c r="H457" s="6" t="n"/>
      <c r="I457" s="6" t="n"/>
      <c r="J457" s="6" t="n"/>
      <c r="K457" s="6" t="n"/>
      <c r="L457" s="51" t="n"/>
      <c r="M457" s="6" t="n"/>
      <c r="N457" s="6" t="n"/>
      <c r="O457" s="6" t="n"/>
      <c r="P457" s="52" t="n"/>
    </row>
    <row r="458" ht="15.75" customHeight="1">
      <c r="A458" s="1" t="n"/>
      <c r="B458" s="14" t="n"/>
      <c r="C458" s="6" t="n"/>
      <c r="D458" s="51" t="n"/>
      <c r="E458" s="6" t="n"/>
      <c r="F458" s="51" t="n"/>
      <c r="G458" s="6" t="n"/>
      <c r="H458" s="6" t="n"/>
      <c r="I458" s="6" t="n"/>
      <c r="J458" s="6" t="n"/>
      <c r="K458" s="6" t="n"/>
      <c r="L458" s="51" t="n"/>
      <c r="M458" s="6" t="n"/>
      <c r="N458" s="6" t="n"/>
      <c r="O458" s="6" t="n"/>
      <c r="P458" s="52" t="n"/>
    </row>
    <row r="459" ht="15.75" customHeight="1">
      <c r="A459" s="1" t="n"/>
      <c r="B459" s="14" t="n"/>
      <c r="C459" s="6" t="n"/>
      <c r="D459" s="51" t="n"/>
      <c r="E459" s="6" t="n"/>
      <c r="F459" s="51" t="n"/>
      <c r="G459" s="6" t="n"/>
      <c r="H459" s="6" t="n"/>
      <c r="I459" s="6" t="n"/>
      <c r="J459" s="6" t="n"/>
      <c r="K459" s="6" t="n"/>
      <c r="L459" s="51" t="n"/>
      <c r="M459" s="6" t="n"/>
      <c r="N459" s="6" t="n"/>
      <c r="O459" s="6" t="n"/>
      <c r="P459" s="52" t="n"/>
    </row>
    <row r="460" ht="15.75" customHeight="1">
      <c r="A460" s="1" t="n"/>
      <c r="B460" s="14" t="n"/>
      <c r="C460" s="6" t="n"/>
      <c r="D460" s="51" t="n"/>
      <c r="E460" s="6" t="n"/>
      <c r="F460" s="51" t="n"/>
      <c r="G460" s="6" t="n"/>
      <c r="H460" s="6" t="n"/>
      <c r="I460" s="6" t="n"/>
      <c r="J460" s="6" t="n"/>
      <c r="K460" s="6" t="n"/>
      <c r="L460" s="51" t="n"/>
      <c r="M460" s="6" t="n"/>
      <c r="N460" s="6" t="n"/>
      <c r="O460" s="6" t="n"/>
      <c r="P460" s="52" t="n"/>
    </row>
    <row r="461" ht="15.75" customHeight="1">
      <c r="A461" s="1" t="n"/>
      <c r="B461" s="14" t="n"/>
      <c r="C461" s="6" t="n"/>
      <c r="D461" s="51" t="n"/>
      <c r="E461" s="6" t="n"/>
      <c r="F461" s="51" t="n"/>
      <c r="G461" s="6" t="n"/>
      <c r="H461" s="6" t="n"/>
      <c r="I461" s="6" t="n"/>
      <c r="J461" s="6" t="n"/>
      <c r="K461" s="6" t="n"/>
      <c r="L461" s="51" t="n"/>
      <c r="M461" s="6" t="n"/>
      <c r="N461" s="6" t="n"/>
      <c r="O461" s="6" t="n"/>
      <c r="P461" s="52" t="n"/>
    </row>
    <row r="462" ht="15.75" customHeight="1">
      <c r="A462" s="1" t="n"/>
      <c r="B462" s="14" t="n"/>
      <c r="C462" s="6" t="n"/>
      <c r="D462" s="51" t="n"/>
      <c r="E462" s="6" t="n"/>
      <c r="F462" s="51" t="n"/>
      <c r="G462" s="6" t="n"/>
      <c r="H462" s="6" t="n"/>
      <c r="I462" s="6" t="n"/>
      <c r="J462" s="6" t="n"/>
      <c r="K462" s="6" t="n"/>
      <c r="L462" s="51" t="n"/>
      <c r="M462" s="6" t="n"/>
      <c r="N462" s="6" t="n"/>
      <c r="O462" s="6" t="n"/>
      <c r="P462" s="52" t="n"/>
    </row>
    <row r="463" ht="15.75" customHeight="1">
      <c r="A463" s="1" t="n"/>
      <c r="B463" s="14" t="n"/>
      <c r="C463" s="6" t="n"/>
      <c r="D463" s="51" t="n"/>
      <c r="E463" s="6" t="n"/>
      <c r="F463" s="51" t="n"/>
      <c r="G463" s="6" t="n"/>
      <c r="H463" s="6" t="n"/>
      <c r="I463" s="6" t="n"/>
      <c r="J463" s="6" t="n"/>
      <c r="K463" s="6" t="n"/>
      <c r="L463" s="51" t="n"/>
      <c r="M463" s="6" t="n"/>
      <c r="N463" s="6" t="n"/>
      <c r="O463" s="6" t="n"/>
      <c r="P463" s="52" t="n"/>
    </row>
    <row r="464" ht="15.75" customHeight="1">
      <c r="A464" s="1" t="n"/>
      <c r="B464" s="14" t="n"/>
      <c r="C464" s="6" t="n"/>
      <c r="D464" s="51" t="n"/>
      <c r="E464" s="6" t="n"/>
      <c r="F464" s="51" t="n"/>
      <c r="G464" s="6" t="n"/>
      <c r="H464" s="6" t="n"/>
      <c r="I464" s="6" t="n"/>
      <c r="J464" s="6" t="n"/>
      <c r="K464" s="6" t="n"/>
      <c r="L464" s="51" t="n"/>
      <c r="M464" s="6" t="n"/>
      <c r="N464" s="6" t="n"/>
      <c r="O464" s="6" t="n"/>
      <c r="P464" s="52" t="n"/>
    </row>
    <row r="465" ht="15.75" customHeight="1">
      <c r="A465" s="1" t="n"/>
      <c r="B465" s="14" t="n"/>
      <c r="C465" s="6" t="n"/>
      <c r="D465" s="51" t="n"/>
      <c r="E465" s="6" t="n"/>
      <c r="F465" s="51" t="n"/>
      <c r="G465" s="6" t="n"/>
      <c r="H465" s="6" t="n"/>
      <c r="I465" s="6" t="n"/>
      <c r="J465" s="6" t="n"/>
      <c r="K465" s="6" t="n"/>
      <c r="L465" s="51" t="n"/>
      <c r="M465" s="6" t="n"/>
      <c r="N465" s="6" t="n"/>
      <c r="O465" s="6" t="n"/>
      <c r="P465" s="52" t="n"/>
    </row>
    <row r="466" ht="15.75" customHeight="1">
      <c r="A466" s="1" t="n"/>
      <c r="B466" s="14" t="n"/>
      <c r="C466" s="6" t="n"/>
      <c r="D466" s="51" t="n"/>
      <c r="E466" s="6" t="n"/>
      <c r="F466" s="51" t="n"/>
      <c r="G466" s="6" t="n"/>
      <c r="H466" s="6" t="n"/>
      <c r="I466" s="6" t="n"/>
      <c r="J466" s="6" t="n"/>
      <c r="K466" s="6" t="n"/>
      <c r="L466" s="51" t="n"/>
      <c r="M466" s="6" t="n"/>
      <c r="N466" s="6" t="n"/>
      <c r="O466" s="6" t="n"/>
      <c r="P466" s="52" t="n"/>
    </row>
    <row r="467" ht="15.75" customHeight="1">
      <c r="A467" s="1" t="n"/>
      <c r="B467" s="14" t="n"/>
      <c r="C467" s="6" t="n"/>
      <c r="D467" s="51" t="n"/>
      <c r="E467" s="6" t="n"/>
      <c r="F467" s="51" t="n"/>
      <c r="G467" s="6" t="n"/>
      <c r="H467" s="6" t="n"/>
      <c r="I467" s="6" t="n"/>
      <c r="J467" s="6" t="n"/>
      <c r="K467" s="6" t="n"/>
      <c r="L467" s="51" t="n"/>
      <c r="M467" s="6" t="n"/>
      <c r="N467" s="6" t="n"/>
      <c r="O467" s="6" t="n"/>
      <c r="P467" s="52" t="n"/>
    </row>
    <row r="468" ht="15.75" customHeight="1">
      <c r="A468" s="1" t="n"/>
      <c r="B468" s="14" t="n"/>
      <c r="C468" s="6" t="n"/>
      <c r="D468" s="51" t="n"/>
      <c r="E468" s="6" t="n"/>
      <c r="F468" s="51" t="n"/>
      <c r="G468" s="6" t="n"/>
      <c r="H468" s="6" t="n"/>
      <c r="I468" s="6" t="n"/>
      <c r="J468" s="6" t="n"/>
      <c r="K468" s="6" t="n"/>
      <c r="L468" s="51" t="n"/>
      <c r="M468" s="6" t="n"/>
      <c r="N468" s="6" t="n"/>
      <c r="O468" s="6" t="n"/>
      <c r="P468" s="52" t="n"/>
    </row>
    <row r="469" ht="15.75" customHeight="1">
      <c r="A469" s="1" t="n"/>
      <c r="B469" s="14" t="n"/>
      <c r="C469" s="6" t="n"/>
      <c r="D469" s="51" t="n"/>
      <c r="E469" s="6" t="n"/>
      <c r="F469" s="51" t="n"/>
      <c r="G469" s="6" t="n"/>
      <c r="H469" s="6" t="n"/>
      <c r="I469" s="6" t="n"/>
      <c r="J469" s="6" t="n"/>
      <c r="K469" s="6" t="n"/>
      <c r="L469" s="51" t="n"/>
      <c r="M469" s="6" t="n"/>
      <c r="N469" s="6" t="n"/>
      <c r="O469" s="6" t="n"/>
      <c r="P469" s="52" t="n"/>
    </row>
    <row r="470" ht="15.75" customHeight="1">
      <c r="A470" s="1" t="n"/>
      <c r="B470" s="14" t="n"/>
      <c r="C470" s="6" t="n"/>
      <c r="D470" s="51" t="n"/>
      <c r="E470" s="6" t="n"/>
      <c r="F470" s="51" t="n"/>
      <c r="G470" s="6" t="n"/>
      <c r="H470" s="6" t="n"/>
      <c r="I470" s="6" t="n"/>
      <c r="J470" s="6" t="n"/>
      <c r="K470" s="6" t="n"/>
      <c r="L470" s="51" t="n"/>
      <c r="M470" s="6" t="n"/>
      <c r="N470" s="6" t="n"/>
      <c r="O470" s="6" t="n"/>
      <c r="P470" s="52" t="n"/>
    </row>
    <row r="471" ht="15.75" customHeight="1">
      <c r="A471" s="1" t="n"/>
      <c r="B471" s="14" t="n"/>
      <c r="C471" s="6" t="n"/>
      <c r="D471" s="51" t="n"/>
      <c r="E471" s="6" t="n"/>
      <c r="F471" s="51" t="n"/>
      <c r="G471" s="6" t="n"/>
      <c r="H471" s="6" t="n"/>
      <c r="I471" s="6" t="n"/>
      <c r="J471" s="6" t="n"/>
      <c r="K471" s="6" t="n"/>
      <c r="L471" s="51" t="n"/>
      <c r="M471" s="6" t="n"/>
      <c r="N471" s="6" t="n"/>
      <c r="O471" s="6" t="n"/>
      <c r="P471" s="52" t="n"/>
    </row>
    <row r="472" ht="15.75" customHeight="1">
      <c r="A472" s="1" t="n"/>
      <c r="B472" s="14" t="n"/>
      <c r="C472" s="6" t="n"/>
      <c r="D472" s="51" t="n"/>
      <c r="E472" s="6" t="n"/>
      <c r="F472" s="51" t="n"/>
      <c r="G472" s="6" t="n"/>
      <c r="H472" s="6" t="n"/>
      <c r="I472" s="6" t="n"/>
      <c r="J472" s="6" t="n"/>
      <c r="K472" s="6" t="n"/>
      <c r="L472" s="51" t="n"/>
      <c r="M472" s="6" t="n"/>
      <c r="N472" s="6" t="n"/>
      <c r="O472" s="6" t="n"/>
      <c r="P472" s="52" t="n"/>
    </row>
    <row r="473" ht="15.75" customHeight="1">
      <c r="A473" s="1" t="n"/>
      <c r="B473" s="14" t="n"/>
      <c r="C473" s="6" t="n"/>
      <c r="D473" s="51" t="n"/>
      <c r="E473" s="6" t="n"/>
      <c r="F473" s="51" t="n"/>
      <c r="G473" s="6" t="n"/>
      <c r="H473" s="6" t="n"/>
      <c r="I473" s="6" t="n"/>
      <c r="J473" s="6" t="n"/>
      <c r="K473" s="6" t="n"/>
      <c r="L473" s="51" t="n"/>
      <c r="M473" s="6" t="n"/>
      <c r="N473" s="6" t="n"/>
      <c r="O473" s="6" t="n"/>
      <c r="P473" s="52" t="n"/>
    </row>
    <row r="474" ht="15.75" customHeight="1">
      <c r="A474" s="1" t="n"/>
      <c r="B474" s="14" t="n"/>
      <c r="C474" s="6" t="n"/>
      <c r="D474" s="51" t="n"/>
      <c r="E474" s="6" t="n"/>
      <c r="F474" s="51" t="n"/>
      <c r="G474" s="6" t="n"/>
      <c r="H474" s="6" t="n"/>
      <c r="I474" s="6" t="n"/>
      <c r="J474" s="6" t="n"/>
      <c r="K474" s="6" t="n"/>
      <c r="L474" s="51" t="n"/>
      <c r="M474" s="6" t="n"/>
      <c r="N474" s="6" t="n"/>
      <c r="O474" s="6" t="n"/>
      <c r="P474" s="52" t="n"/>
    </row>
    <row r="475" ht="15.75" customHeight="1">
      <c r="A475" s="1" t="n"/>
      <c r="B475" s="14" t="n"/>
      <c r="C475" s="6" t="n"/>
      <c r="D475" s="51" t="n"/>
      <c r="E475" s="6" t="n"/>
      <c r="F475" s="51" t="n"/>
      <c r="G475" s="6" t="n"/>
      <c r="H475" s="6" t="n"/>
      <c r="I475" s="6" t="n"/>
      <c r="J475" s="6" t="n"/>
      <c r="K475" s="6" t="n"/>
      <c r="L475" s="51" t="n"/>
      <c r="M475" s="6" t="n"/>
      <c r="N475" s="6" t="n"/>
      <c r="O475" s="6" t="n"/>
      <c r="P475" s="52" t="n"/>
    </row>
    <row r="476" ht="15.75" customHeight="1">
      <c r="A476" s="1" t="n"/>
      <c r="B476" s="14" t="n"/>
      <c r="C476" s="6" t="n"/>
      <c r="D476" s="51" t="n"/>
      <c r="E476" s="6" t="n"/>
      <c r="F476" s="51" t="n"/>
      <c r="G476" s="6" t="n"/>
      <c r="H476" s="6" t="n"/>
      <c r="I476" s="6" t="n"/>
      <c r="J476" s="6" t="n"/>
      <c r="K476" s="6" t="n"/>
      <c r="L476" s="51" t="n"/>
      <c r="M476" s="6" t="n"/>
      <c r="N476" s="6" t="n"/>
      <c r="O476" s="6" t="n"/>
      <c r="P476" s="52" t="n"/>
    </row>
    <row r="477" ht="15.75" customHeight="1">
      <c r="A477" s="1" t="n"/>
      <c r="B477" s="14" t="n"/>
      <c r="C477" s="6" t="n"/>
      <c r="D477" s="51" t="n"/>
      <c r="E477" s="6" t="n"/>
      <c r="F477" s="51" t="n"/>
      <c r="G477" s="6" t="n"/>
      <c r="H477" s="6" t="n"/>
      <c r="I477" s="6" t="n"/>
      <c r="J477" s="6" t="n"/>
      <c r="K477" s="6" t="n"/>
      <c r="L477" s="51" t="n"/>
      <c r="M477" s="6" t="n"/>
      <c r="N477" s="6" t="n"/>
      <c r="O477" s="6" t="n"/>
      <c r="P477" s="52" t="n"/>
    </row>
    <row r="478" ht="15.75" customHeight="1">
      <c r="A478" s="1" t="n"/>
      <c r="B478" s="14" t="n"/>
      <c r="C478" s="6" t="n"/>
      <c r="D478" s="51" t="n"/>
      <c r="E478" s="6" t="n"/>
      <c r="F478" s="51" t="n"/>
      <c r="G478" s="6" t="n"/>
      <c r="H478" s="6" t="n"/>
      <c r="I478" s="6" t="n"/>
      <c r="J478" s="6" t="n"/>
      <c r="K478" s="6" t="n"/>
      <c r="L478" s="51" t="n"/>
      <c r="M478" s="6" t="n"/>
      <c r="N478" s="6" t="n"/>
      <c r="O478" s="6" t="n"/>
      <c r="P478" s="52" t="n"/>
    </row>
    <row r="479" ht="15.75" customHeight="1">
      <c r="A479" s="1" t="n"/>
      <c r="B479" s="14" t="n"/>
      <c r="C479" s="6" t="n"/>
      <c r="D479" s="51" t="n"/>
      <c r="E479" s="6" t="n"/>
      <c r="F479" s="51" t="n"/>
      <c r="G479" s="6" t="n"/>
      <c r="H479" s="6" t="n"/>
      <c r="I479" s="6" t="n"/>
      <c r="J479" s="6" t="n"/>
      <c r="K479" s="6" t="n"/>
      <c r="L479" s="51" t="n"/>
      <c r="M479" s="6" t="n"/>
      <c r="N479" s="6" t="n"/>
      <c r="O479" s="6" t="n"/>
      <c r="P479" s="52" t="n"/>
    </row>
    <row r="480" ht="15.75" customHeight="1">
      <c r="A480" s="1" t="n"/>
      <c r="B480" s="14" t="n"/>
      <c r="C480" s="6" t="n"/>
      <c r="D480" s="51" t="n"/>
      <c r="E480" s="6" t="n"/>
      <c r="F480" s="51" t="n"/>
      <c r="G480" s="6" t="n"/>
      <c r="H480" s="6" t="n"/>
      <c r="I480" s="6" t="n"/>
      <c r="J480" s="6" t="n"/>
      <c r="K480" s="6" t="n"/>
      <c r="L480" s="51" t="n"/>
      <c r="M480" s="6" t="n"/>
      <c r="N480" s="6" t="n"/>
      <c r="O480" s="6" t="n"/>
      <c r="P480" s="52" t="n"/>
    </row>
    <row r="481" ht="15.75" customHeight="1">
      <c r="A481" s="1" t="n"/>
      <c r="B481" s="14" t="n"/>
      <c r="C481" s="6" t="n"/>
      <c r="D481" s="51" t="n"/>
      <c r="E481" s="6" t="n"/>
      <c r="F481" s="51" t="n"/>
      <c r="G481" s="6" t="n"/>
      <c r="H481" s="6" t="n"/>
      <c r="I481" s="6" t="n"/>
      <c r="J481" s="6" t="n"/>
      <c r="K481" s="6" t="n"/>
      <c r="L481" s="51" t="n"/>
      <c r="M481" s="6" t="n"/>
      <c r="N481" s="6" t="n"/>
      <c r="O481" s="6" t="n"/>
      <c r="P481" s="52" t="n"/>
    </row>
    <row r="482" ht="15.75" customHeight="1">
      <c r="A482" s="1" t="n"/>
      <c r="B482" s="14" t="n"/>
      <c r="C482" s="6" t="n"/>
      <c r="D482" s="51" t="n"/>
      <c r="E482" s="6" t="n"/>
      <c r="F482" s="51" t="n"/>
      <c r="G482" s="6" t="n"/>
      <c r="H482" s="6" t="n"/>
      <c r="I482" s="6" t="n"/>
      <c r="J482" s="6" t="n"/>
      <c r="K482" s="6" t="n"/>
      <c r="L482" s="51" t="n"/>
      <c r="M482" s="6" t="n"/>
      <c r="N482" s="6" t="n"/>
      <c r="O482" s="6" t="n"/>
      <c r="P482" s="52" t="n"/>
    </row>
    <row r="483" ht="15.75" customHeight="1">
      <c r="A483" s="1" t="n"/>
      <c r="B483" s="14" t="n"/>
      <c r="C483" s="6" t="n"/>
      <c r="D483" s="51" t="n"/>
      <c r="E483" s="6" t="n"/>
      <c r="F483" s="51" t="n"/>
      <c r="G483" s="6" t="n"/>
      <c r="H483" s="6" t="n"/>
      <c r="I483" s="6" t="n"/>
      <c r="J483" s="6" t="n"/>
      <c r="K483" s="6" t="n"/>
      <c r="L483" s="51" t="n"/>
      <c r="M483" s="6" t="n"/>
      <c r="N483" s="6" t="n"/>
      <c r="O483" s="6" t="n"/>
      <c r="P483" s="52" t="n"/>
    </row>
    <row r="484" ht="15.75" customHeight="1">
      <c r="A484" s="1" t="n"/>
      <c r="B484" s="14" t="n"/>
      <c r="C484" s="6" t="n"/>
      <c r="D484" s="51" t="n"/>
      <c r="E484" s="6" t="n"/>
      <c r="F484" s="51" t="n"/>
      <c r="G484" s="6" t="n"/>
      <c r="H484" s="6" t="n"/>
      <c r="I484" s="6" t="n"/>
      <c r="J484" s="6" t="n"/>
      <c r="K484" s="6" t="n"/>
      <c r="L484" s="51" t="n"/>
      <c r="M484" s="6" t="n"/>
      <c r="N484" s="6" t="n"/>
      <c r="O484" s="6" t="n"/>
      <c r="P484" s="52" t="n"/>
    </row>
    <row r="485" ht="15.75" customHeight="1">
      <c r="A485" s="1" t="n"/>
      <c r="B485" s="14" t="n"/>
      <c r="C485" s="6" t="n"/>
      <c r="D485" s="51" t="n"/>
      <c r="E485" s="6" t="n"/>
      <c r="F485" s="51" t="n"/>
      <c r="G485" s="6" t="n"/>
      <c r="H485" s="6" t="n"/>
      <c r="I485" s="6" t="n"/>
      <c r="J485" s="6" t="n"/>
      <c r="K485" s="6" t="n"/>
      <c r="L485" s="51" t="n"/>
      <c r="M485" s="6" t="n"/>
      <c r="N485" s="6" t="n"/>
      <c r="O485" s="6" t="n"/>
      <c r="P485" s="52" t="n"/>
    </row>
    <row r="486" ht="15.75" customHeight="1">
      <c r="A486" s="1" t="n"/>
      <c r="B486" s="14" t="n"/>
      <c r="C486" s="6" t="n"/>
      <c r="D486" s="51" t="n"/>
      <c r="E486" s="6" t="n"/>
      <c r="F486" s="51" t="n"/>
      <c r="G486" s="6" t="n"/>
      <c r="H486" s="6" t="n"/>
      <c r="I486" s="6" t="n"/>
      <c r="J486" s="6" t="n"/>
      <c r="K486" s="6" t="n"/>
      <c r="L486" s="51" t="n"/>
      <c r="M486" s="6" t="n"/>
      <c r="N486" s="6" t="n"/>
      <c r="O486" s="6" t="n"/>
      <c r="P486" s="52" t="n"/>
    </row>
    <row r="487" ht="15.75" customHeight="1">
      <c r="A487" s="1" t="n"/>
      <c r="B487" s="14" t="n"/>
      <c r="C487" s="6" t="n"/>
      <c r="D487" s="51" t="n"/>
      <c r="E487" s="6" t="n"/>
      <c r="F487" s="51" t="n"/>
      <c r="G487" s="6" t="n"/>
      <c r="H487" s="6" t="n"/>
      <c r="I487" s="6" t="n"/>
      <c r="J487" s="6" t="n"/>
      <c r="K487" s="6" t="n"/>
      <c r="L487" s="51" t="n"/>
      <c r="M487" s="6" t="n"/>
      <c r="N487" s="6" t="n"/>
      <c r="O487" s="6" t="n"/>
      <c r="P487" s="52" t="n"/>
    </row>
    <row r="488" ht="15.75" customHeight="1">
      <c r="A488" s="1" t="n"/>
      <c r="B488" s="14" t="n"/>
      <c r="C488" s="6" t="n"/>
      <c r="D488" s="51" t="n"/>
      <c r="E488" s="6" t="n"/>
      <c r="F488" s="51" t="n"/>
      <c r="G488" s="6" t="n"/>
      <c r="H488" s="6" t="n"/>
      <c r="I488" s="6" t="n"/>
      <c r="J488" s="6" t="n"/>
      <c r="K488" s="6" t="n"/>
      <c r="L488" s="51" t="n"/>
      <c r="M488" s="6" t="n"/>
      <c r="N488" s="6" t="n"/>
      <c r="O488" s="6" t="n"/>
      <c r="P488" s="52" t="n"/>
    </row>
    <row r="489" ht="15.75" customHeight="1">
      <c r="A489" s="1" t="n"/>
      <c r="B489" s="14" t="n"/>
      <c r="C489" s="6" t="n"/>
      <c r="D489" s="51" t="n"/>
      <c r="E489" s="6" t="n"/>
      <c r="F489" s="51" t="n"/>
      <c r="G489" s="6" t="n"/>
      <c r="H489" s="6" t="n"/>
      <c r="I489" s="6" t="n"/>
      <c r="J489" s="6" t="n"/>
      <c r="K489" s="6" t="n"/>
      <c r="L489" s="51" t="n"/>
      <c r="M489" s="6" t="n"/>
      <c r="N489" s="6" t="n"/>
      <c r="O489" s="6" t="n"/>
      <c r="P489" s="52" t="n"/>
    </row>
    <row r="490" ht="15.75" customHeight="1">
      <c r="A490" s="1" t="n"/>
      <c r="B490" s="14" t="n"/>
      <c r="C490" s="6" t="n"/>
      <c r="D490" s="51" t="n"/>
      <c r="E490" s="6" t="n"/>
      <c r="F490" s="51" t="n"/>
      <c r="G490" s="6" t="n"/>
      <c r="H490" s="6" t="n"/>
      <c r="I490" s="6" t="n"/>
      <c r="J490" s="6" t="n"/>
      <c r="K490" s="6" t="n"/>
      <c r="L490" s="51" t="n"/>
      <c r="M490" s="6" t="n"/>
      <c r="N490" s="6" t="n"/>
      <c r="O490" s="6" t="n"/>
      <c r="P490" s="52" t="n"/>
    </row>
    <row r="491" ht="15.75" customHeight="1">
      <c r="A491" s="1" t="n"/>
      <c r="B491" s="14" t="n"/>
      <c r="C491" s="6" t="n"/>
      <c r="D491" s="51" t="n"/>
      <c r="E491" s="6" t="n"/>
      <c r="F491" s="51" t="n"/>
      <c r="G491" s="6" t="n"/>
      <c r="H491" s="6" t="n"/>
      <c r="I491" s="6" t="n"/>
      <c r="J491" s="6" t="n"/>
      <c r="K491" s="6" t="n"/>
      <c r="L491" s="51" t="n"/>
      <c r="M491" s="6" t="n"/>
      <c r="N491" s="6" t="n"/>
      <c r="O491" s="6" t="n"/>
      <c r="P491" s="52" t="n"/>
    </row>
    <row r="492" ht="15.75" customHeight="1">
      <c r="A492" s="1" t="n"/>
      <c r="B492" s="14" t="n"/>
      <c r="C492" s="6" t="n"/>
      <c r="D492" s="51" t="n"/>
      <c r="E492" s="6" t="n"/>
      <c r="F492" s="51" t="n"/>
      <c r="G492" s="6" t="n"/>
      <c r="H492" s="6" t="n"/>
      <c r="I492" s="6" t="n"/>
      <c r="J492" s="6" t="n"/>
      <c r="K492" s="6" t="n"/>
      <c r="L492" s="51" t="n"/>
      <c r="M492" s="6" t="n"/>
      <c r="N492" s="6" t="n"/>
      <c r="O492" s="6" t="n"/>
      <c r="P492" s="52" t="n"/>
    </row>
    <row r="493" ht="15.75" customHeight="1">
      <c r="A493" s="1" t="n"/>
      <c r="B493" s="14" t="n"/>
      <c r="C493" s="6" t="n"/>
      <c r="D493" s="51" t="n"/>
      <c r="E493" s="6" t="n"/>
      <c r="F493" s="51" t="n"/>
      <c r="G493" s="6" t="n"/>
      <c r="H493" s="6" t="n"/>
      <c r="I493" s="6" t="n"/>
      <c r="J493" s="6" t="n"/>
      <c r="K493" s="6" t="n"/>
      <c r="L493" s="51" t="n"/>
      <c r="M493" s="6" t="n"/>
      <c r="N493" s="6" t="n"/>
      <c r="O493" s="6" t="n"/>
      <c r="P493" s="52" t="n"/>
    </row>
    <row r="494" ht="15.75" customHeight="1">
      <c r="A494" s="1" t="n"/>
      <c r="B494" s="14" t="n"/>
      <c r="C494" s="6" t="n"/>
      <c r="D494" s="51" t="n"/>
      <c r="E494" s="6" t="n"/>
      <c r="F494" s="51" t="n"/>
      <c r="G494" s="6" t="n"/>
      <c r="H494" s="6" t="n"/>
      <c r="I494" s="6" t="n"/>
      <c r="J494" s="6" t="n"/>
      <c r="K494" s="6" t="n"/>
      <c r="L494" s="51" t="n"/>
      <c r="M494" s="6" t="n"/>
      <c r="N494" s="6" t="n"/>
      <c r="O494" s="6" t="n"/>
      <c r="P494" s="52" t="n"/>
    </row>
    <row r="495" ht="15.75" customHeight="1">
      <c r="A495" s="1" t="n"/>
      <c r="B495" s="14" t="n"/>
      <c r="C495" s="6" t="n"/>
      <c r="D495" s="51" t="n"/>
      <c r="E495" s="6" t="n"/>
      <c r="F495" s="51" t="n"/>
      <c r="G495" s="6" t="n"/>
      <c r="H495" s="6" t="n"/>
      <c r="I495" s="6" t="n"/>
      <c r="J495" s="6" t="n"/>
      <c r="K495" s="6" t="n"/>
      <c r="L495" s="51" t="n"/>
      <c r="M495" s="6" t="n"/>
      <c r="N495" s="6" t="n"/>
      <c r="O495" s="6" t="n"/>
      <c r="P495" s="52" t="n"/>
    </row>
    <row r="496" ht="15.75" customHeight="1">
      <c r="A496" s="1" t="n"/>
      <c r="B496" s="14" t="n"/>
      <c r="C496" s="6" t="n"/>
      <c r="D496" s="51" t="n"/>
      <c r="E496" s="6" t="n"/>
      <c r="F496" s="51" t="n"/>
      <c r="G496" s="6" t="n"/>
      <c r="H496" s="6" t="n"/>
      <c r="I496" s="6" t="n"/>
      <c r="J496" s="6" t="n"/>
      <c r="K496" s="6" t="n"/>
      <c r="L496" s="51" t="n"/>
      <c r="M496" s="6" t="n"/>
      <c r="N496" s="6" t="n"/>
      <c r="O496" s="6" t="n"/>
      <c r="P496" s="52" t="n"/>
    </row>
    <row r="497" ht="15.75" customHeight="1">
      <c r="A497" s="1" t="n"/>
      <c r="B497" s="14" t="n"/>
      <c r="C497" s="6" t="n"/>
      <c r="D497" s="51" t="n"/>
      <c r="E497" s="6" t="n"/>
      <c r="F497" s="51" t="n"/>
      <c r="G497" s="6" t="n"/>
      <c r="H497" s="6" t="n"/>
      <c r="I497" s="6" t="n"/>
      <c r="J497" s="6" t="n"/>
      <c r="K497" s="6" t="n"/>
      <c r="L497" s="51" t="n"/>
      <c r="M497" s="6" t="n"/>
      <c r="N497" s="6" t="n"/>
      <c r="O497" s="6" t="n"/>
      <c r="P497" s="52" t="n"/>
    </row>
    <row r="498" ht="15.75" customHeight="1">
      <c r="A498" s="1" t="n"/>
      <c r="B498" s="14" t="n"/>
      <c r="C498" s="6" t="n"/>
      <c r="D498" s="51" t="n"/>
      <c r="E498" s="6" t="n"/>
      <c r="F498" s="51" t="n"/>
      <c r="G498" s="6" t="n"/>
      <c r="H498" s="6" t="n"/>
      <c r="I498" s="6" t="n"/>
      <c r="J498" s="6" t="n"/>
      <c r="K498" s="6" t="n"/>
      <c r="L498" s="51" t="n"/>
      <c r="M498" s="6" t="n"/>
      <c r="N498" s="6" t="n"/>
      <c r="O498" s="6" t="n"/>
      <c r="P498" s="52" t="n"/>
    </row>
    <row r="499" ht="15.75" customHeight="1">
      <c r="A499" s="1" t="n"/>
      <c r="B499" s="14" t="n"/>
      <c r="C499" s="6" t="n"/>
      <c r="D499" s="51" t="n"/>
      <c r="E499" s="6" t="n"/>
      <c r="F499" s="51" t="n"/>
      <c r="G499" s="6" t="n"/>
      <c r="H499" s="6" t="n"/>
      <c r="I499" s="6" t="n"/>
      <c r="J499" s="6" t="n"/>
      <c r="K499" s="6" t="n"/>
      <c r="L499" s="51" t="n"/>
      <c r="M499" s="6" t="n"/>
      <c r="N499" s="6" t="n"/>
      <c r="O499" s="6" t="n"/>
      <c r="P499" s="52" t="n"/>
    </row>
    <row r="500" ht="15.75" customHeight="1">
      <c r="A500" s="1" t="n"/>
      <c r="B500" s="14" t="n"/>
      <c r="C500" s="6" t="n"/>
      <c r="D500" s="51" t="n"/>
      <c r="E500" s="6" t="n"/>
      <c r="F500" s="51" t="n"/>
      <c r="G500" s="6" t="n"/>
      <c r="H500" s="6" t="n"/>
      <c r="I500" s="6" t="n"/>
      <c r="J500" s="6" t="n"/>
      <c r="K500" s="6" t="n"/>
      <c r="L500" s="51" t="n"/>
      <c r="M500" s="6" t="n"/>
      <c r="N500" s="6" t="n"/>
      <c r="O500" s="6" t="n"/>
      <c r="P500" s="52" t="n"/>
    </row>
    <row r="501" ht="15.75" customHeight="1">
      <c r="A501" s="1" t="n"/>
      <c r="B501" s="14" t="n"/>
      <c r="C501" s="6" t="n"/>
      <c r="D501" s="51" t="n"/>
      <c r="E501" s="6" t="n"/>
      <c r="F501" s="51" t="n"/>
      <c r="G501" s="6" t="n"/>
      <c r="H501" s="6" t="n"/>
      <c r="I501" s="6" t="n"/>
      <c r="J501" s="6" t="n"/>
      <c r="K501" s="6" t="n"/>
      <c r="L501" s="51" t="n"/>
      <c r="M501" s="6" t="n"/>
      <c r="N501" s="6" t="n"/>
      <c r="O501" s="6" t="n"/>
      <c r="P501" s="52" t="n"/>
    </row>
    <row r="502" ht="15.75" customHeight="1">
      <c r="A502" s="1" t="n"/>
      <c r="B502" s="14" t="n"/>
      <c r="C502" s="6" t="n"/>
      <c r="D502" s="51" t="n"/>
      <c r="E502" s="6" t="n"/>
      <c r="F502" s="51" t="n"/>
      <c r="G502" s="6" t="n"/>
      <c r="H502" s="6" t="n"/>
      <c r="I502" s="6" t="n"/>
      <c r="J502" s="6" t="n"/>
      <c r="K502" s="6" t="n"/>
      <c r="L502" s="51" t="n"/>
      <c r="M502" s="6" t="n"/>
      <c r="N502" s="6" t="n"/>
      <c r="O502" s="6" t="n"/>
      <c r="P502" s="52" t="n"/>
    </row>
    <row r="503" ht="15.75" customHeight="1">
      <c r="A503" s="1" t="n"/>
      <c r="B503" s="14" t="n"/>
      <c r="C503" s="6" t="n"/>
      <c r="D503" s="51" t="n"/>
      <c r="E503" s="6" t="n"/>
      <c r="F503" s="51" t="n"/>
      <c r="G503" s="6" t="n"/>
      <c r="H503" s="6" t="n"/>
      <c r="I503" s="6" t="n"/>
      <c r="J503" s="6" t="n"/>
      <c r="K503" s="6" t="n"/>
      <c r="L503" s="51" t="n"/>
      <c r="M503" s="6" t="n"/>
      <c r="N503" s="6" t="n"/>
      <c r="O503" s="6" t="n"/>
      <c r="P503" s="52" t="n"/>
    </row>
    <row r="504" ht="15.75" customHeight="1">
      <c r="A504" s="1" t="n"/>
      <c r="B504" s="14" t="n"/>
      <c r="C504" s="6" t="n"/>
      <c r="D504" s="51" t="n"/>
      <c r="E504" s="6" t="n"/>
      <c r="F504" s="51" t="n"/>
      <c r="G504" s="6" t="n"/>
      <c r="H504" s="6" t="n"/>
      <c r="I504" s="6" t="n"/>
      <c r="J504" s="6" t="n"/>
      <c r="K504" s="6" t="n"/>
      <c r="L504" s="51" t="n"/>
      <c r="M504" s="6" t="n"/>
      <c r="N504" s="6" t="n"/>
      <c r="O504" s="6" t="n"/>
      <c r="P504" s="52" t="n"/>
    </row>
    <row r="505" ht="15.75" customHeight="1">
      <c r="A505" s="1" t="n"/>
      <c r="B505" s="14" t="n"/>
      <c r="C505" s="6" t="n"/>
      <c r="D505" s="51" t="n"/>
      <c r="E505" s="6" t="n"/>
      <c r="F505" s="51" t="n"/>
      <c r="G505" s="6" t="n"/>
      <c r="H505" s="6" t="n"/>
      <c r="I505" s="6" t="n"/>
      <c r="J505" s="6" t="n"/>
      <c r="K505" s="6" t="n"/>
      <c r="L505" s="51" t="n"/>
      <c r="M505" s="6" t="n"/>
      <c r="N505" s="6" t="n"/>
      <c r="O505" s="6" t="n"/>
      <c r="P505" s="52" t="n"/>
    </row>
    <row r="506" ht="15.75" customHeight="1">
      <c r="A506" s="1" t="n"/>
      <c r="B506" s="14" t="n"/>
      <c r="C506" s="6" t="n"/>
      <c r="D506" s="51" t="n"/>
      <c r="E506" s="6" t="n"/>
      <c r="F506" s="51" t="n"/>
      <c r="G506" s="6" t="n"/>
      <c r="H506" s="6" t="n"/>
      <c r="I506" s="6" t="n"/>
      <c r="J506" s="6" t="n"/>
      <c r="K506" s="6" t="n"/>
      <c r="L506" s="51" t="n"/>
      <c r="M506" s="6" t="n"/>
      <c r="N506" s="6" t="n"/>
      <c r="O506" s="6" t="n"/>
      <c r="P506" s="52" t="n"/>
    </row>
    <row r="507" ht="15.75" customHeight="1">
      <c r="A507" s="1" t="n"/>
      <c r="B507" s="14" t="n"/>
      <c r="C507" s="6" t="n"/>
      <c r="D507" s="51" t="n"/>
      <c r="E507" s="6" t="n"/>
      <c r="F507" s="51" t="n"/>
      <c r="G507" s="6" t="n"/>
      <c r="H507" s="6" t="n"/>
      <c r="I507" s="6" t="n"/>
      <c r="J507" s="6" t="n"/>
      <c r="K507" s="6" t="n"/>
      <c r="L507" s="51" t="n"/>
      <c r="M507" s="6" t="n"/>
      <c r="N507" s="6" t="n"/>
      <c r="O507" s="6" t="n"/>
      <c r="P507" s="52" t="n"/>
    </row>
    <row r="508" ht="15.75" customHeight="1">
      <c r="A508" s="1" t="n"/>
      <c r="B508" s="14" t="n"/>
      <c r="C508" s="6" t="n"/>
      <c r="D508" s="51" t="n"/>
      <c r="E508" s="6" t="n"/>
      <c r="F508" s="51" t="n"/>
      <c r="G508" s="6" t="n"/>
      <c r="H508" s="6" t="n"/>
      <c r="I508" s="6" t="n"/>
      <c r="J508" s="6" t="n"/>
      <c r="K508" s="6" t="n"/>
      <c r="L508" s="51" t="n"/>
      <c r="M508" s="6" t="n"/>
      <c r="N508" s="6" t="n"/>
      <c r="O508" s="6" t="n"/>
      <c r="P508" s="52" t="n"/>
    </row>
    <row r="509" ht="15.75" customHeight="1">
      <c r="A509" s="1" t="n"/>
      <c r="B509" s="14" t="n"/>
      <c r="C509" s="6" t="n"/>
      <c r="D509" s="51" t="n"/>
      <c r="E509" s="6" t="n"/>
      <c r="F509" s="51" t="n"/>
      <c r="G509" s="6" t="n"/>
      <c r="H509" s="6" t="n"/>
      <c r="I509" s="6" t="n"/>
      <c r="J509" s="6" t="n"/>
      <c r="K509" s="6" t="n"/>
      <c r="L509" s="51" t="n"/>
      <c r="M509" s="6" t="n"/>
      <c r="N509" s="6" t="n"/>
      <c r="O509" s="6" t="n"/>
      <c r="P509" s="52" t="n"/>
    </row>
    <row r="510" ht="15.75" customHeight="1">
      <c r="A510" s="1" t="n"/>
      <c r="B510" s="14" t="n"/>
      <c r="C510" s="6" t="n"/>
      <c r="D510" s="51" t="n"/>
      <c r="E510" s="6" t="n"/>
      <c r="F510" s="51" t="n"/>
      <c r="G510" s="6" t="n"/>
      <c r="H510" s="6" t="n"/>
      <c r="I510" s="6" t="n"/>
      <c r="J510" s="6" t="n"/>
      <c r="K510" s="6" t="n"/>
      <c r="L510" s="51" t="n"/>
      <c r="M510" s="6" t="n"/>
      <c r="N510" s="6" t="n"/>
      <c r="O510" s="6" t="n"/>
      <c r="P510" s="52" t="n"/>
    </row>
    <row r="511" ht="15.75" customHeight="1">
      <c r="A511" s="1" t="n"/>
      <c r="B511" s="14" t="n"/>
      <c r="C511" s="6" t="n"/>
      <c r="D511" s="51" t="n"/>
      <c r="E511" s="6" t="n"/>
      <c r="F511" s="51" t="n"/>
      <c r="G511" s="6" t="n"/>
      <c r="H511" s="6" t="n"/>
      <c r="I511" s="6" t="n"/>
      <c r="J511" s="6" t="n"/>
      <c r="K511" s="6" t="n"/>
      <c r="L511" s="51" t="n"/>
      <c r="M511" s="6" t="n"/>
      <c r="N511" s="6" t="n"/>
      <c r="O511" s="6" t="n"/>
      <c r="P511" s="52" t="n"/>
    </row>
    <row r="512" ht="15.75" customHeight="1">
      <c r="A512" s="1" t="n"/>
      <c r="B512" s="14" t="n"/>
      <c r="C512" s="6" t="n"/>
      <c r="D512" s="51" t="n"/>
      <c r="E512" s="6" t="n"/>
      <c r="F512" s="51" t="n"/>
      <c r="G512" s="6" t="n"/>
      <c r="H512" s="6" t="n"/>
      <c r="I512" s="6" t="n"/>
      <c r="J512" s="6" t="n"/>
      <c r="K512" s="6" t="n"/>
      <c r="L512" s="51" t="n"/>
      <c r="M512" s="6" t="n"/>
      <c r="N512" s="6" t="n"/>
      <c r="O512" s="6" t="n"/>
      <c r="P512" s="52" t="n"/>
    </row>
    <row r="513" ht="15.75" customHeight="1">
      <c r="A513" s="1" t="n"/>
      <c r="B513" s="14" t="n"/>
      <c r="C513" s="6" t="n"/>
      <c r="D513" s="51" t="n"/>
      <c r="E513" s="6" t="n"/>
      <c r="F513" s="51" t="n"/>
      <c r="G513" s="6" t="n"/>
      <c r="H513" s="6" t="n"/>
      <c r="I513" s="6" t="n"/>
      <c r="J513" s="6" t="n"/>
      <c r="K513" s="6" t="n"/>
      <c r="L513" s="51" t="n"/>
      <c r="M513" s="6" t="n"/>
      <c r="N513" s="6" t="n"/>
      <c r="O513" s="6" t="n"/>
      <c r="P513" s="52" t="n"/>
    </row>
    <row r="514" ht="15.75" customHeight="1">
      <c r="A514" s="1" t="n"/>
      <c r="B514" s="14" t="n"/>
      <c r="C514" s="6" t="n"/>
      <c r="D514" s="51" t="n"/>
      <c r="E514" s="6" t="n"/>
      <c r="F514" s="51" t="n"/>
      <c r="G514" s="6" t="n"/>
      <c r="H514" s="6" t="n"/>
      <c r="I514" s="6" t="n"/>
      <c r="J514" s="6" t="n"/>
      <c r="K514" s="6" t="n"/>
      <c r="L514" s="51" t="n"/>
      <c r="M514" s="6" t="n"/>
      <c r="N514" s="6" t="n"/>
      <c r="O514" s="6" t="n"/>
      <c r="P514" s="52" t="n"/>
    </row>
    <row r="515" ht="15.75" customHeight="1">
      <c r="A515" s="1" t="n"/>
      <c r="B515" s="14" t="n"/>
      <c r="C515" s="6" t="n"/>
      <c r="D515" s="51" t="n"/>
      <c r="E515" s="6" t="n"/>
      <c r="F515" s="51" t="n"/>
      <c r="G515" s="6" t="n"/>
      <c r="H515" s="6" t="n"/>
      <c r="I515" s="6" t="n"/>
      <c r="J515" s="6" t="n"/>
      <c r="K515" s="6" t="n"/>
      <c r="L515" s="51" t="n"/>
      <c r="M515" s="6" t="n"/>
      <c r="N515" s="6" t="n"/>
      <c r="O515" s="6" t="n"/>
      <c r="P515" s="52" t="n"/>
    </row>
    <row r="516" ht="15.75" customHeight="1">
      <c r="A516" s="1" t="n"/>
      <c r="B516" s="14" t="n"/>
      <c r="C516" s="6" t="n"/>
      <c r="D516" s="51" t="n"/>
      <c r="E516" s="6" t="n"/>
      <c r="F516" s="51" t="n"/>
      <c r="G516" s="6" t="n"/>
      <c r="H516" s="6" t="n"/>
      <c r="I516" s="6" t="n"/>
      <c r="J516" s="6" t="n"/>
      <c r="K516" s="6" t="n"/>
      <c r="L516" s="51" t="n"/>
      <c r="M516" s="6" t="n"/>
      <c r="N516" s="6" t="n"/>
      <c r="O516" s="6" t="n"/>
      <c r="P516" s="52" t="n"/>
    </row>
    <row r="517" ht="15.75" customHeight="1">
      <c r="A517" s="1" t="n"/>
      <c r="B517" s="14" t="n"/>
      <c r="C517" s="6" t="n"/>
      <c r="D517" s="51" t="n"/>
      <c r="E517" s="6" t="n"/>
      <c r="F517" s="51" t="n"/>
      <c r="G517" s="6" t="n"/>
      <c r="H517" s="6" t="n"/>
      <c r="I517" s="6" t="n"/>
      <c r="J517" s="6" t="n"/>
      <c r="K517" s="6" t="n"/>
      <c r="L517" s="51" t="n"/>
      <c r="M517" s="6" t="n"/>
      <c r="N517" s="6" t="n"/>
      <c r="O517" s="6" t="n"/>
      <c r="P517" s="52" t="n"/>
    </row>
    <row r="518" ht="15.75" customHeight="1">
      <c r="A518" s="1" t="n"/>
      <c r="B518" s="14" t="n"/>
      <c r="C518" s="6" t="n"/>
      <c r="D518" s="51" t="n"/>
      <c r="E518" s="6" t="n"/>
      <c r="F518" s="51" t="n"/>
      <c r="G518" s="6" t="n"/>
      <c r="H518" s="6" t="n"/>
      <c r="I518" s="6" t="n"/>
      <c r="J518" s="6" t="n"/>
      <c r="K518" s="6" t="n"/>
      <c r="L518" s="51" t="n"/>
      <c r="M518" s="6" t="n"/>
      <c r="N518" s="6" t="n"/>
      <c r="O518" s="6" t="n"/>
      <c r="P518" s="52" t="n"/>
    </row>
    <row r="519" ht="15.75" customHeight="1">
      <c r="A519" s="1" t="n"/>
      <c r="B519" s="14" t="n"/>
      <c r="C519" s="6" t="n"/>
      <c r="D519" s="51" t="n"/>
      <c r="E519" s="6" t="n"/>
      <c r="F519" s="51" t="n"/>
      <c r="G519" s="6" t="n"/>
      <c r="H519" s="6" t="n"/>
      <c r="I519" s="6" t="n"/>
      <c r="J519" s="6" t="n"/>
      <c r="K519" s="6" t="n"/>
      <c r="L519" s="51" t="n"/>
      <c r="M519" s="6" t="n"/>
      <c r="N519" s="6" t="n"/>
      <c r="O519" s="6" t="n"/>
      <c r="P519" s="52" t="n"/>
    </row>
    <row r="520" ht="15.75" customHeight="1">
      <c r="A520" s="1" t="n"/>
      <c r="B520" s="14" t="n"/>
      <c r="C520" s="6" t="n"/>
      <c r="D520" s="51" t="n"/>
      <c r="E520" s="6" t="n"/>
      <c r="F520" s="51" t="n"/>
      <c r="G520" s="6" t="n"/>
      <c r="H520" s="6" t="n"/>
      <c r="I520" s="6" t="n"/>
      <c r="J520" s="6" t="n"/>
      <c r="K520" s="6" t="n"/>
      <c r="L520" s="51" t="n"/>
      <c r="M520" s="6" t="n"/>
      <c r="N520" s="6" t="n"/>
      <c r="O520" s="6" t="n"/>
      <c r="P520" s="52" t="n"/>
    </row>
    <row r="521" ht="15.75" customHeight="1">
      <c r="A521" s="1" t="n"/>
      <c r="B521" s="14" t="n"/>
      <c r="C521" s="6" t="n"/>
      <c r="D521" s="51" t="n"/>
      <c r="E521" s="6" t="n"/>
      <c r="F521" s="51" t="n"/>
      <c r="G521" s="6" t="n"/>
      <c r="H521" s="6" t="n"/>
      <c r="I521" s="6" t="n"/>
      <c r="J521" s="6" t="n"/>
      <c r="K521" s="6" t="n"/>
      <c r="L521" s="51" t="n"/>
      <c r="M521" s="6" t="n"/>
      <c r="N521" s="6" t="n"/>
      <c r="O521" s="6" t="n"/>
      <c r="P521" s="52" t="n"/>
    </row>
    <row r="522" ht="15.75" customHeight="1">
      <c r="A522" s="1" t="n"/>
      <c r="B522" s="14" t="n"/>
      <c r="C522" s="6" t="n"/>
      <c r="D522" s="51" t="n"/>
      <c r="E522" s="6" t="n"/>
      <c r="F522" s="51" t="n"/>
      <c r="G522" s="6" t="n"/>
      <c r="H522" s="6" t="n"/>
      <c r="I522" s="6" t="n"/>
      <c r="J522" s="6" t="n"/>
      <c r="K522" s="6" t="n"/>
      <c r="L522" s="51" t="n"/>
      <c r="M522" s="6" t="n"/>
      <c r="N522" s="6" t="n"/>
      <c r="O522" s="6" t="n"/>
      <c r="P522" s="52" t="n"/>
    </row>
    <row r="523" ht="15.75" customHeight="1">
      <c r="A523" s="1" t="n"/>
      <c r="B523" s="14" t="n"/>
      <c r="C523" s="6" t="n"/>
      <c r="D523" s="51" t="n"/>
      <c r="E523" s="6" t="n"/>
      <c r="F523" s="51" t="n"/>
      <c r="G523" s="6" t="n"/>
      <c r="H523" s="6" t="n"/>
      <c r="I523" s="6" t="n"/>
      <c r="J523" s="6" t="n"/>
      <c r="K523" s="6" t="n"/>
      <c r="L523" s="51" t="n"/>
      <c r="M523" s="6" t="n"/>
      <c r="N523" s="6" t="n"/>
      <c r="O523" s="6" t="n"/>
      <c r="P523" s="52" t="n"/>
    </row>
    <row r="524" ht="15.75" customHeight="1">
      <c r="A524" s="1" t="n"/>
      <c r="B524" s="14" t="n"/>
      <c r="C524" s="6" t="n"/>
      <c r="D524" s="51" t="n"/>
      <c r="E524" s="6" t="n"/>
      <c r="F524" s="51" t="n"/>
      <c r="G524" s="6" t="n"/>
      <c r="H524" s="6" t="n"/>
      <c r="I524" s="6" t="n"/>
      <c r="J524" s="6" t="n"/>
      <c r="K524" s="6" t="n"/>
      <c r="L524" s="51" t="n"/>
      <c r="M524" s="6" t="n"/>
      <c r="N524" s="6" t="n"/>
      <c r="O524" s="6" t="n"/>
      <c r="P524" s="52" t="n"/>
    </row>
    <row r="525" ht="15.75" customHeight="1">
      <c r="A525" s="1" t="n"/>
      <c r="B525" s="14" t="n"/>
      <c r="C525" s="6" t="n"/>
      <c r="D525" s="51" t="n"/>
      <c r="E525" s="6" t="n"/>
      <c r="F525" s="51" t="n"/>
      <c r="G525" s="6" t="n"/>
      <c r="H525" s="6" t="n"/>
      <c r="I525" s="6" t="n"/>
      <c r="J525" s="6" t="n"/>
      <c r="K525" s="6" t="n"/>
      <c r="L525" s="51" t="n"/>
      <c r="M525" s="6" t="n"/>
      <c r="N525" s="6" t="n"/>
      <c r="O525" s="6" t="n"/>
      <c r="P525" s="52" t="n"/>
    </row>
    <row r="526" ht="15.75" customHeight="1">
      <c r="A526" s="1" t="n"/>
      <c r="B526" s="14" t="n"/>
      <c r="C526" s="6" t="n"/>
      <c r="D526" s="51" t="n"/>
      <c r="E526" s="6" t="n"/>
      <c r="F526" s="51" t="n"/>
      <c r="G526" s="6" t="n"/>
      <c r="H526" s="6" t="n"/>
      <c r="I526" s="6" t="n"/>
      <c r="J526" s="6" t="n"/>
      <c r="K526" s="6" t="n"/>
      <c r="L526" s="51" t="n"/>
      <c r="M526" s="6" t="n"/>
      <c r="N526" s="6" t="n"/>
      <c r="O526" s="6" t="n"/>
      <c r="P526" s="52" t="n"/>
    </row>
    <row r="527" ht="15.75" customHeight="1">
      <c r="A527" s="1" t="n"/>
      <c r="B527" s="14" t="n"/>
      <c r="C527" s="6" t="n"/>
      <c r="D527" s="51" t="n"/>
      <c r="E527" s="6" t="n"/>
      <c r="F527" s="51" t="n"/>
      <c r="G527" s="6" t="n"/>
      <c r="H527" s="6" t="n"/>
      <c r="I527" s="6" t="n"/>
      <c r="J527" s="6" t="n"/>
      <c r="K527" s="6" t="n"/>
      <c r="L527" s="51" t="n"/>
      <c r="M527" s="6" t="n"/>
      <c r="N527" s="6" t="n"/>
      <c r="O527" s="6" t="n"/>
      <c r="P527" s="52" t="n"/>
    </row>
    <row r="528" ht="15.75" customHeight="1">
      <c r="A528" s="1" t="n"/>
      <c r="B528" s="14" t="n"/>
      <c r="C528" s="6" t="n"/>
      <c r="D528" s="51" t="n"/>
      <c r="E528" s="6" t="n"/>
      <c r="F528" s="51" t="n"/>
      <c r="G528" s="6" t="n"/>
      <c r="H528" s="6" t="n"/>
      <c r="I528" s="6" t="n"/>
      <c r="J528" s="6" t="n"/>
      <c r="K528" s="6" t="n"/>
      <c r="L528" s="51" t="n"/>
      <c r="M528" s="6" t="n"/>
      <c r="N528" s="6" t="n"/>
      <c r="O528" s="6" t="n"/>
      <c r="P528" s="52" t="n"/>
    </row>
    <row r="529" ht="15.75" customHeight="1">
      <c r="A529" s="1" t="n"/>
      <c r="B529" s="14" t="n"/>
      <c r="C529" s="6" t="n"/>
      <c r="D529" s="51" t="n"/>
      <c r="E529" s="6" t="n"/>
      <c r="F529" s="51" t="n"/>
      <c r="G529" s="6" t="n"/>
      <c r="H529" s="6" t="n"/>
      <c r="I529" s="6" t="n"/>
      <c r="J529" s="6" t="n"/>
      <c r="K529" s="6" t="n"/>
      <c r="L529" s="51" t="n"/>
      <c r="M529" s="6" t="n"/>
      <c r="N529" s="6" t="n"/>
      <c r="O529" s="6" t="n"/>
      <c r="P529" s="52" t="n"/>
    </row>
    <row r="530" ht="15.75" customHeight="1">
      <c r="A530" s="1" t="n"/>
      <c r="B530" s="14" t="n"/>
      <c r="C530" s="6" t="n"/>
      <c r="D530" s="51" t="n"/>
      <c r="E530" s="6" t="n"/>
      <c r="F530" s="51" t="n"/>
      <c r="G530" s="6" t="n"/>
      <c r="H530" s="6" t="n"/>
      <c r="I530" s="6" t="n"/>
      <c r="J530" s="6" t="n"/>
      <c r="K530" s="6" t="n"/>
      <c r="L530" s="51" t="n"/>
      <c r="M530" s="6" t="n"/>
      <c r="N530" s="6" t="n"/>
      <c r="O530" s="6" t="n"/>
      <c r="P530" s="52" t="n"/>
    </row>
    <row r="531" ht="15.75" customHeight="1">
      <c r="A531" s="1" t="n"/>
      <c r="B531" s="14" t="n"/>
      <c r="C531" s="6" t="n"/>
      <c r="D531" s="51" t="n"/>
      <c r="E531" s="6" t="n"/>
      <c r="F531" s="51" t="n"/>
      <c r="G531" s="6" t="n"/>
      <c r="H531" s="6" t="n"/>
      <c r="I531" s="6" t="n"/>
      <c r="J531" s="6" t="n"/>
      <c r="K531" s="6" t="n"/>
      <c r="L531" s="51" t="n"/>
      <c r="M531" s="6" t="n"/>
      <c r="N531" s="6" t="n"/>
      <c r="O531" s="6" t="n"/>
      <c r="P531" s="52" t="n"/>
    </row>
    <row r="532" ht="15.75" customHeight="1">
      <c r="A532" s="1" t="n"/>
      <c r="B532" s="14" t="n"/>
      <c r="C532" s="6" t="n"/>
      <c r="D532" s="51" t="n"/>
      <c r="E532" s="6" t="n"/>
      <c r="F532" s="51" t="n"/>
      <c r="G532" s="6" t="n"/>
      <c r="H532" s="6" t="n"/>
      <c r="I532" s="6" t="n"/>
      <c r="J532" s="6" t="n"/>
      <c r="K532" s="6" t="n"/>
      <c r="L532" s="51" t="n"/>
      <c r="M532" s="6" t="n"/>
      <c r="N532" s="6" t="n"/>
      <c r="O532" s="6" t="n"/>
      <c r="P532" s="52" t="n"/>
    </row>
    <row r="533" ht="15.75" customHeight="1">
      <c r="A533" s="1" t="n"/>
      <c r="B533" s="14" t="n"/>
      <c r="C533" s="6" t="n"/>
      <c r="D533" s="51" t="n"/>
      <c r="E533" s="6" t="n"/>
      <c r="F533" s="51" t="n"/>
      <c r="G533" s="6" t="n"/>
      <c r="H533" s="6" t="n"/>
      <c r="I533" s="6" t="n"/>
      <c r="J533" s="6" t="n"/>
      <c r="K533" s="6" t="n"/>
      <c r="L533" s="51" t="n"/>
      <c r="M533" s="6" t="n"/>
      <c r="N533" s="6" t="n"/>
      <c r="O533" s="6" t="n"/>
      <c r="P533" s="52" t="n"/>
    </row>
    <row r="534" ht="15.75" customHeight="1">
      <c r="A534" s="1" t="n"/>
      <c r="B534" s="14" t="n"/>
      <c r="C534" s="6" t="n"/>
      <c r="D534" s="51" t="n"/>
      <c r="E534" s="6" t="n"/>
      <c r="F534" s="51" t="n"/>
      <c r="G534" s="6" t="n"/>
      <c r="H534" s="6" t="n"/>
      <c r="I534" s="6" t="n"/>
      <c r="J534" s="6" t="n"/>
      <c r="K534" s="6" t="n"/>
      <c r="L534" s="51" t="n"/>
      <c r="M534" s="6" t="n"/>
      <c r="N534" s="6" t="n"/>
      <c r="O534" s="6" t="n"/>
      <c r="P534" s="52" t="n"/>
    </row>
    <row r="535" ht="15.75" customHeight="1">
      <c r="A535" s="1" t="n"/>
      <c r="B535" s="14" t="n"/>
      <c r="C535" s="6" t="n"/>
      <c r="D535" s="51" t="n"/>
      <c r="E535" s="6" t="n"/>
      <c r="F535" s="51" t="n"/>
      <c r="G535" s="6" t="n"/>
      <c r="H535" s="6" t="n"/>
      <c r="I535" s="6" t="n"/>
      <c r="J535" s="6" t="n"/>
      <c r="K535" s="6" t="n"/>
      <c r="L535" s="51" t="n"/>
      <c r="M535" s="6" t="n"/>
      <c r="N535" s="6" t="n"/>
      <c r="O535" s="6" t="n"/>
      <c r="P535" s="52" t="n"/>
    </row>
    <row r="536" ht="15.75" customHeight="1">
      <c r="A536" s="1" t="n"/>
      <c r="B536" s="14" t="n"/>
      <c r="C536" s="6" t="n"/>
      <c r="D536" s="51" t="n"/>
      <c r="E536" s="6" t="n"/>
      <c r="F536" s="51" t="n"/>
      <c r="G536" s="6" t="n"/>
      <c r="H536" s="6" t="n"/>
      <c r="I536" s="6" t="n"/>
      <c r="J536" s="6" t="n"/>
      <c r="K536" s="6" t="n"/>
      <c r="L536" s="51" t="n"/>
      <c r="M536" s="6" t="n"/>
      <c r="N536" s="6" t="n"/>
      <c r="O536" s="6" t="n"/>
      <c r="P536" s="52" t="n"/>
    </row>
    <row r="537" ht="15.75" customHeight="1">
      <c r="A537" s="1" t="n"/>
      <c r="B537" s="14" t="n"/>
      <c r="C537" s="6" t="n"/>
      <c r="D537" s="51" t="n"/>
      <c r="E537" s="6" t="n"/>
      <c r="F537" s="51" t="n"/>
      <c r="G537" s="6" t="n"/>
      <c r="H537" s="6" t="n"/>
      <c r="I537" s="6" t="n"/>
      <c r="J537" s="6" t="n"/>
      <c r="K537" s="6" t="n"/>
      <c r="L537" s="51" t="n"/>
      <c r="M537" s="6" t="n"/>
      <c r="N537" s="6" t="n"/>
      <c r="O537" s="6" t="n"/>
      <c r="P537" s="52" t="n"/>
    </row>
    <row r="538" ht="15.75" customHeight="1">
      <c r="A538" s="1" t="n"/>
      <c r="B538" s="14" t="n"/>
      <c r="C538" s="6" t="n"/>
      <c r="D538" s="51" t="n"/>
      <c r="E538" s="6" t="n"/>
      <c r="F538" s="51" t="n"/>
      <c r="G538" s="6" t="n"/>
      <c r="H538" s="6" t="n"/>
      <c r="I538" s="6" t="n"/>
      <c r="J538" s="6" t="n"/>
      <c r="K538" s="6" t="n"/>
      <c r="L538" s="51" t="n"/>
      <c r="M538" s="6" t="n"/>
      <c r="N538" s="6" t="n"/>
      <c r="O538" s="6" t="n"/>
      <c r="P538" s="52" t="n"/>
    </row>
    <row r="539" ht="15.75" customHeight="1">
      <c r="A539" s="1" t="n"/>
      <c r="B539" s="14" t="n"/>
      <c r="C539" s="6" t="n"/>
      <c r="D539" s="51" t="n"/>
      <c r="E539" s="6" t="n"/>
      <c r="F539" s="51" t="n"/>
      <c r="G539" s="6" t="n"/>
      <c r="H539" s="6" t="n"/>
      <c r="I539" s="6" t="n"/>
      <c r="J539" s="6" t="n"/>
      <c r="K539" s="6" t="n"/>
      <c r="L539" s="51" t="n"/>
      <c r="M539" s="6" t="n"/>
      <c r="N539" s="6" t="n"/>
      <c r="O539" s="6" t="n"/>
      <c r="P539" s="52" t="n"/>
    </row>
    <row r="540" ht="15.75" customHeight="1">
      <c r="A540" s="1" t="n"/>
      <c r="B540" s="14" t="n"/>
      <c r="C540" s="6" t="n"/>
      <c r="D540" s="51" t="n"/>
      <c r="E540" s="6" t="n"/>
      <c r="F540" s="51" t="n"/>
      <c r="G540" s="6" t="n"/>
      <c r="H540" s="6" t="n"/>
      <c r="I540" s="6" t="n"/>
      <c r="J540" s="6" t="n"/>
      <c r="K540" s="6" t="n"/>
      <c r="L540" s="51" t="n"/>
      <c r="M540" s="6" t="n"/>
      <c r="N540" s="6" t="n"/>
      <c r="O540" s="6" t="n"/>
      <c r="P540" s="52" t="n"/>
    </row>
    <row r="541" ht="15.75" customHeight="1">
      <c r="A541" s="1" t="n"/>
      <c r="B541" s="14" t="n"/>
      <c r="C541" s="6" t="n"/>
      <c r="D541" s="51" t="n"/>
      <c r="E541" s="6" t="n"/>
      <c r="F541" s="51" t="n"/>
      <c r="G541" s="6" t="n"/>
      <c r="H541" s="6" t="n"/>
      <c r="I541" s="6" t="n"/>
      <c r="J541" s="6" t="n"/>
      <c r="K541" s="6" t="n"/>
      <c r="L541" s="51" t="n"/>
      <c r="M541" s="6" t="n"/>
      <c r="N541" s="6" t="n"/>
      <c r="O541" s="6" t="n"/>
      <c r="P541" s="52" t="n"/>
    </row>
    <row r="542" ht="15.75" customHeight="1">
      <c r="A542" s="1" t="n"/>
      <c r="B542" s="14" t="n"/>
      <c r="C542" s="6" t="n"/>
      <c r="D542" s="51" t="n"/>
      <c r="E542" s="6" t="n"/>
      <c r="F542" s="51" t="n"/>
      <c r="G542" s="6" t="n"/>
      <c r="H542" s="6" t="n"/>
      <c r="I542" s="6" t="n"/>
      <c r="J542" s="6" t="n"/>
      <c r="K542" s="6" t="n"/>
      <c r="L542" s="51" t="n"/>
      <c r="M542" s="6" t="n"/>
      <c r="N542" s="6" t="n"/>
      <c r="O542" s="6" t="n"/>
      <c r="P542" s="52" t="n"/>
    </row>
    <row r="543" ht="15.75" customHeight="1">
      <c r="A543" s="1" t="n"/>
      <c r="B543" s="14" t="n"/>
      <c r="C543" s="6" t="n"/>
      <c r="D543" s="51" t="n"/>
      <c r="E543" s="6" t="n"/>
      <c r="F543" s="51" t="n"/>
      <c r="G543" s="6" t="n"/>
      <c r="H543" s="6" t="n"/>
      <c r="I543" s="6" t="n"/>
      <c r="J543" s="6" t="n"/>
      <c r="K543" s="6" t="n"/>
      <c r="L543" s="51" t="n"/>
      <c r="M543" s="6" t="n"/>
      <c r="N543" s="6" t="n"/>
      <c r="O543" s="6" t="n"/>
      <c r="P543" s="52" t="n"/>
    </row>
    <row r="544" ht="15.75" customHeight="1">
      <c r="A544" s="1" t="n"/>
      <c r="B544" s="14" t="n"/>
      <c r="C544" s="6" t="n"/>
      <c r="D544" s="51" t="n"/>
      <c r="E544" s="6" t="n"/>
      <c r="F544" s="51" t="n"/>
      <c r="G544" s="6" t="n"/>
      <c r="H544" s="6" t="n"/>
      <c r="I544" s="6" t="n"/>
      <c r="J544" s="6" t="n"/>
      <c r="K544" s="6" t="n"/>
      <c r="L544" s="51" t="n"/>
      <c r="M544" s="6" t="n"/>
      <c r="N544" s="6" t="n"/>
      <c r="O544" s="6" t="n"/>
      <c r="P544" s="52" t="n"/>
    </row>
    <row r="545" ht="15.75" customHeight="1">
      <c r="A545" s="1" t="n"/>
      <c r="B545" s="14" t="n"/>
      <c r="C545" s="6" t="n"/>
      <c r="D545" s="51" t="n"/>
      <c r="E545" s="6" t="n"/>
      <c r="F545" s="51" t="n"/>
      <c r="G545" s="6" t="n"/>
      <c r="H545" s="6" t="n"/>
      <c r="I545" s="6" t="n"/>
      <c r="J545" s="6" t="n"/>
      <c r="K545" s="6" t="n"/>
      <c r="L545" s="51" t="n"/>
      <c r="M545" s="6" t="n"/>
      <c r="N545" s="6" t="n"/>
      <c r="O545" s="6" t="n"/>
      <c r="P545" s="52" t="n"/>
    </row>
    <row r="546" ht="15.75" customHeight="1">
      <c r="A546" s="1" t="n"/>
      <c r="B546" s="14" t="n"/>
      <c r="C546" s="6" t="n"/>
      <c r="D546" s="51" t="n"/>
      <c r="E546" s="6" t="n"/>
      <c r="F546" s="51" t="n"/>
      <c r="G546" s="6" t="n"/>
      <c r="H546" s="6" t="n"/>
      <c r="I546" s="6" t="n"/>
      <c r="J546" s="6" t="n"/>
      <c r="K546" s="6" t="n"/>
      <c r="L546" s="51" t="n"/>
      <c r="M546" s="6" t="n"/>
      <c r="N546" s="6" t="n"/>
      <c r="O546" s="6" t="n"/>
      <c r="P546" s="52" t="n"/>
    </row>
    <row r="547" ht="15.75" customHeight="1">
      <c r="A547" s="1" t="n"/>
      <c r="B547" s="14" t="n"/>
      <c r="C547" s="6" t="n"/>
      <c r="D547" s="51" t="n"/>
      <c r="E547" s="6" t="n"/>
      <c r="F547" s="51" t="n"/>
      <c r="G547" s="6" t="n"/>
      <c r="H547" s="6" t="n"/>
      <c r="I547" s="6" t="n"/>
      <c r="J547" s="6" t="n"/>
      <c r="K547" s="6" t="n"/>
      <c r="L547" s="51" t="n"/>
      <c r="M547" s="6" t="n"/>
      <c r="N547" s="6" t="n"/>
      <c r="O547" s="6" t="n"/>
      <c r="P547" s="52" t="n"/>
    </row>
    <row r="548" ht="15.75" customHeight="1">
      <c r="A548" s="1" t="n"/>
      <c r="B548" s="14" t="n"/>
      <c r="C548" s="6" t="n"/>
      <c r="D548" s="51" t="n"/>
      <c r="E548" s="6" t="n"/>
      <c r="F548" s="51" t="n"/>
      <c r="G548" s="6" t="n"/>
      <c r="H548" s="6" t="n"/>
      <c r="I548" s="6" t="n"/>
      <c r="J548" s="6" t="n"/>
      <c r="K548" s="6" t="n"/>
      <c r="L548" s="51" t="n"/>
      <c r="M548" s="6" t="n"/>
      <c r="N548" s="6" t="n"/>
      <c r="O548" s="6" t="n"/>
      <c r="P548" s="52" t="n"/>
    </row>
    <row r="549" ht="15.75" customHeight="1">
      <c r="A549" s="1" t="n"/>
      <c r="B549" s="14" t="n"/>
      <c r="C549" s="6" t="n"/>
      <c r="D549" s="51" t="n"/>
      <c r="E549" s="6" t="n"/>
      <c r="F549" s="51" t="n"/>
      <c r="G549" s="6" t="n"/>
      <c r="H549" s="6" t="n"/>
      <c r="I549" s="6" t="n"/>
      <c r="J549" s="6" t="n"/>
      <c r="K549" s="6" t="n"/>
      <c r="L549" s="51" t="n"/>
      <c r="M549" s="6" t="n"/>
      <c r="N549" s="6" t="n"/>
      <c r="O549" s="6" t="n"/>
      <c r="P549" s="52" t="n"/>
    </row>
    <row r="550" ht="15.75" customHeight="1">
      <c r="A550" s="1" t="n"/>
      <c r="B550" s="14" t="n"/>
      <c r="C550" s="6" t="n"/>
      <c r="D550" s="51" t="n"/>
      <c r="E550" s="6" t="n"/>
      <c r="F550" s="51" t="n"/>
      <c r="G550" s="6" t="n"/>
      <c r="H550" s="6" t="n"/>
      <c r="I550" s="6" t="n"/>
      <c r="J550" s="6" t="n"/>
      <c r="K550" s="6" t="n"/>
      <c r="L550" s="51" t="n"/>
      <c r="M550" s="6" t="n"/>
      <c r="N550" s="6" t="n"/>
      <c r="O550" s="6" t="n"/>
      <c r="P550" s="52" t="n"/>
    </row>
    <row r="551" ht="15.75" customHeight="1">
      <c r="A551" s="1" t="n"/>
      <c r="B551" s="14" t="n"/>
      <c r="C551" s="6" t="n"/>
      <c r="D551" s="51" t="n"/>
      <c r="E551" s="6" t="n"/>
      <c r="F551" s="51" t="n"/>
      <c r="G551" s="6" t="n"/>
      <c r="H551" s="6" t="n"/>
      <c r="I551" s="6" t="n"/>
      <c r="J551" s="6" t="n"/>
      <c r="K551" s="6" t="n"/>
      <c r="L551" s="51" t="n"/>
      <c r="M551" s="6" t="n"/>
      <c r="N551" s="6" t="n"/>
      <c r="O551" s="6" t="n"/>
      <c r="P551" s="52" t="n"/>
    </row>
    <row r="552" ht="15.75" customHeight="1">
      <c r="A552" s="1" t="n"/>
      <c r="B552" s="14" t="n"/>
      <c r="C552" s="6" t="n"/>
      <c r="D552" s="51" t="n"/>
      <c r="E552" s="6" t="n"/>
      <c r="F552" s="51" t="n"/>
      <c r="G552" s="6" t="n"/>
      <c r="H552" s="6" t="n"/>
      <c r="I552" s="6" t="n"/>
      <c r="J552" s="6" t="n"/>
      <c r="K552" s="6" t="n"/>
      <c r="L552" s="51" t="n"/>
      <c r="M552" s="6" t="n"/>
      <c r="N552" s="6" t="n"/>
      <c r="O552" s="6" t="n"/>
      <c r="P552" s="52" t="n"/>
    </row>
    <row r="553" ht="15.75" customHeight="1">
      <c r="A553" s="1" t="n"/>
      <c r="B553" s="14" t="n"/>
      <c r="C553" s="6" t="n"/>
      <c r="D553" s="51" t="n"/>
      <c r="E553" s="6" t="n"/>
      <c r="F553" s="51" t="n"/>
      <c r="G553" s="6" t="n"/>
      <c r="H553" s="6" t="n"/>
      <c r="I553" s="6" t="n"/>
      <c r="J553" s="6" t="n"/>
      <c r="K553" s="6" t="n"/>
      <c r="L553" s="51" t="n"/>
      <c r="M553" s="6" t="n"/>
      <c r="N553" s="6" t="n"/>
      <c r="O553" s="6" t="n"/>
      <c r="P553" s="52" t="n"/>
    </row>
    <row r="554" ht="15.75" customHeight="1">
      <c r="A554" s="1" t="n"/>
      <c r="B554" s="14" t="n"/>
      <c r="C554" s="6" t="n"/>
      <c r="D554" s="51" t="n"/>
      <c r="E554" s="6" t="n"/>
      <c r="F554" s="51" t="n"/>
      <c r="G554" s="6" t="n"/>
      <c r="H554" s="6" t="n"/>
      <c r="I554" s="6" t="n"/>
      <c r="J554" s="6" t="n"/>
      <c r="K554" s="6" t="n"/>
      <c r="L554" s="51" t="n"/>
      <c r="M554" s="6" t="n"/>
      <c r="N554" s="6" t="n"/>
      <c r="O554" s="6" t="n"/>
      <c r="P554" s="52" t="n"/>
    </row>
    <row r="555" ht="15.75" customHeight="1">
      <c r="A555" s="1" t="n"/>
      <c r="B555" s="14" t="n"/>
      <c r="C555" s="6" t="n"/>
      <c r="D555" s="51" t="n"/>
      <c r="E555" s="6" t="n"/>
      <c r="F555" s="51" t="n"/>
      <c r="G555" s="6" t="n"/>
      <c r="H555" s="6" t="n"/>
      <c r="I555" s="6" t="n"/>
      <c r="J555" s="6" t="n"/>
      <c r="K555" s="6" t="n"/>
      <c r="L555" s="51" t="n"/>
      <c r="M555" s="6" t="n"/>
      <c r="N555" s="6" t="n"/>
      <c r="O555" s="6" t="n"/>
      <c r="P555" s="52" t="n"/>
    </row>
    <row r="556" ht="15.75" customHeight="1">
      <c r="A556" s="1" t="n"/>
      <c r="B556" s="14" t="n"/>
      <c r="C556" s="6" t="n"/>
      <c r="D556" s="51" t="n"/>
      <c r="E556" s="6" t="n"/>
      <c r="F556" s="51" t="n"/>
      <c r="G556" s="6" t="n"/>
      <c r="H556" s="6" t="n"/>
      <c r="I556" s="6" t="n"/>
      <c r="J556" s="6" t="n"/>
      <c r="K556" s="6" t="n"/>
      <c r="L556" s="51" t="n"/>
      <c r="M556" s="6" t="n"/>
      <c r="N556" s="6" t="n"/>
      <c r="O556" s="6" t="n"/>
      <c r="P556" s="52" t="n"/>
    </row>
    <row r="557" ht="15.75" customHeight="1">
      <c r="A557" s="1" t="n"/>
      <c r="B557" s="14" t="n"/>
      <c r="C557" s="6" t="n"/>
      <c r="D557" s="51" t="n"/>
      <c r="E557" s="6" t="n"/>
      <c r="F557" s="51" t="n"/>
      <c r="G557" s="6" t="n"/>
      <c r="H557" s="6" t="n"/>
      <c r="I557" s="6" t="n"/>
      <c r="J557" s="6" t="n"/>
      <c r="K557" s="6" t="n"/>
      <c r="L557" s="51" t="n"/>
      <c r="M557" s="6" t="n"/>
      <c r="N557" s="6" t="n"/>
      <c r="O557" s="6" t="n"/>
      <c r="P557" s="52" t="n"/>
    </row>
    <row r="558" ht="15.75" customHeight="1">
      <c r="A558" s="1" t="n"/>
      <c r="B558" s="14" t="n"/>
      <c r="C558" s="6" t="n"/>
      <c r="D558" s="51" t="n"/>
      <c r="E558" s="6" t="n"/>
      <c r="F558" s="51" t="n"/>
      <c r="G558" s="6" t="n"/>
      <c r="H558" s="6" t="n"/>
      <c r="I558" s="6" t="n"/>
      <c r="J558" s="6" t="n"/>
      <c r="K558" s="6" t="n"/>
      <c r="L558" s="51" t="n"/>
      <c r="M558" s="6" t="n"/>
      <c r="N558" s="6" t="n"/>
      <c r="O558" s="6" t="n"/>
      <c r="P558" s="52" t="n"/>
    </row>
    <row r="559" ht="15.75" customHeight="1">
      <c r="A559" s="1" t="n"/>
      <c r="B559" s="14" t="n"/>
      <c r="C559" s="6" t="n"/>
      <c r="D559" s="51" t="n"/>
      <c r="E559" s="6" t="n"/>
      <c r="F559" s="51" t="n"/>
      <c r="G559" s="6" t="n"/>
      <c r="H559" s="6" t="n"/>
      <c r="I559" s="6" t="n"/>
      <c r="J559" s="6" t="n"/>
      <c r="K559" s="6" t="n"/>
      <c r="L559" s="51" t="n"/>
      <c r="M559" s="6" t="n"/>
      <c r="N559" s="6" t="n"/>
      <c r="O559" s="6" t="n"/>
      <c r="P559" s="52" t="n"/>
    </row>
    <row r="560" ht="15.75" customHeight="1">
      <c r="A560" s="1" t="n"/>
      <c r="B560" s="14" t="n"/>
      <c r="C560" s="6" t="n"/>
      <c r="D560" s="51" t="n"/>
      <c r="E560" s="6" t="n"/>
      <c r="F560" s="51" t="n"/>
      <c r="G560" s="6" t="n"/>
      <c r="H560" s="6" t="n"/>
      <c r="I560" s="6" t="n"/>
      <c r="J560" s="6" t="n"/>
      <c r="K560" s="6" t="n"/>
      <c r="L560" s="51" t="n"/>
      <c r="M560" s="6" t="n"/>
      <c r="N560" s="6" t="n"/>
      <c r="O560" s="6" t="n"/>
      <c r="P560" s="52" t="n"/>
    </row>
    <row r="561" ht="15.75" customHeight="1">
      <c r="A561" s="1" t="n"/>
      <c r="B561" s="14" t="n"/>
      <c r="C561" s="6" t="n"/>
      <c r="D561" s="51" t="n"/>
      <c r="E561" s="6" t="n"/>
      <c r="F561" s="51" t="n"/>
      <c r="G561" s="6" t="n"/>
      <c r="H561" s="6" t="n"/>
      <c r="I561" s="6" t="n"/>
      <c r="J561" s="6" t="n"/>
      <c r="K561" s="6" t="n"/>
      <c r="L561" s="51" t="n"/>
      <c r="M561" s="6" t="n"/>
      <c r="N561" s="6" t="n"/>
      <c r="O561" s="6" t="n"/>
      <c r="P561" s="52" t="n"/>
    </row>
    <row r="562" ht="15.75" customHeight="1">
      <c r="A562" s="1" t="n"/>
      <c r="B562" s="14" t="n"/>
      <c r="C562" s="6" t="n"/>
      <c r="D562" s="51" t="n"/>
      <c r="E562" s="6" t="n"/>
      <c r="F562" s="51" t="n"/>
      <c r="G562" s="6" t="n"/>
      <c r="H562" s="6" t="n"/>
      <c r="I562" s="6" t="n"/>
      <c r="J562" s="6" t="n"/>
      <c r="K562" s="6" t="n"/>
      <c r="L562" s="51" t="n"/>
      <c r="M562" s="6" t="n"/>
      <c r="N562" s="6" t="n"/>
      <c r="O562" s="6" t="n"/>
      <c r="P562" s="52" t="n"/>
    </row>
    <row r="563" ht="15.75" customHeight="1">
      <c r="A563" s="1" t="n"/>
      <c r="B563" s="14" t="n"/>
      <c r="C563" s="6" t="n"/>
      <c r="D563" s="51" t="n"/>
      <c r="E563" s="6" t="n"/>
      <c r="F563" s="51" t="n"/>
      <c r="G563" s="6" t="n"/>
      <c r="H563" s="6" t="n"/>
      <c r="I563" s="6" t="n"/>
      <c r="J563" s="6" t="n"/>
      <c r="K563" s="6" t="n"/>
      <c r="L563" s="51" t="n"/>
      <c r="M563" s="6" t="n"/>
      <c r="N563" s="6" t="n"/>
      <c r="O563" s="6" t="n"/>
      <c r="P563" s="52" t="n"/>
    </row>
    <row r="564" ht="15.75" customHeight="1">
      <c r="A564" s="1" t="n"/>
      <c r="B564" s="14" t="n"/>
      <c r="C564" s="6" t="n"/>
      <c r="D564" s="51" t="n"/>
      <c r="E564" s="6" t="n"/>
      <c r="F564" s="51" t="n"/>
      <c r="G564" s="6" t="n"/>
      <c r="H564" s="6" t="n"/>
      <c r="I564" s="6" t="n"/>
      <c r="J564" s="6" t="n"/>
      <c r="K564" s="6" t="n"/>
      <c r="L564" s="51" t="n"/>
      <c r="M564" s="6" t="n"/>
      <c r="N564" s="6" t="n"/>
      <c r="O564" s="6" t="n"/>
      <c r="P564" s="52" t="n"/>
    </row>
    <row r="565" ht="15.75" customHeight="1">
      <c r="A565" s="1" t="n"/>
      <c r="B565" s="14" t="n"/>
      <c r="C565" s="6" t="n"/>
      <c r="D565" s="51" t="n"/>
      <c r="E565" s="6" t="n"/>
      <c r="F565" s="51" t="n"/>
      <c r="G565" s="6" t="n"/>
      <c r="H565" s="6" t="n"/>
      <c r="I565" s="6" t="n"/>
      <c r="J565" s="6" t="n"/>
      <c r="K565" s="6" t="n"/>
      <c r="L565" s="51" t="n"/>
      <c r="M565" s="6" t="n"/>
      <c r="N565" s="6" t="n"/>
      <c r="O565" s="6" t="n"/>
      <c r="P565" s="52" t="n"/>
    </row>
    <row r="566" ht="15.75" customHeight="1">
      <c r="A566" s="1" t="n"/>
      <c r="B566" s="14" t="n"/>
      <c r="C566" s="6" t="n"/>
      <c r="D566" s="51" t="n"/>
      <c r="E566" s="6" t="n"/>
      <c r="F566" s="51" t="n"/>
      <c r="G566" s="6" t="n"/>
      <c r="H566" s="6" t="n"/>
      <c r="I566" s="6" t="n"/>
      <c r="J566" s="6" t="n"/>
      <c r="K566" s="6" t="n"/>
      <c r="L566" s="51" t="n"/>
      <c r="M566" s="6" t="n"/>
      <c r="N566" s="6" t="n"/>
      <c r="O566" s="6" t="n"/>
      <c r="P566" s="52" t="n"/>
    </row>
    <row r="567" ht="15.75" customHeight="1">
      <c r="A567" s="1" t="n"/>
      <c r="B567" s="14" t="n"/>
      <c r="C567" s="6" t="n"/>
      <c r="D567" s="51" t="n"/>
      <c r="E567" s="6" t="n"/>
      <c r="F567" s="51" t="n"/>
      <c r="G567" s="6" t="n"/>
      <c r="H567" s="6" t="n"/>
      <c r="I567" s="6" t="n"/>
      <c r="J567" s="6" t="n"/>
      <c r="K567" s="6" t="n"/>
      <c r="L567" s="51" t="n"/>
      <c r="M567" s="6" t="n"/>
      <c r="N567" s="6" t="n"/>
      <c r="O567" s="6" t="n"/>
      <c r="P567" s="52" t="n"/>
    </row>
    <row r="568" ht="15.75" customHeight="1">
      <c r="A568" s="1" t="n"/>
      <c r="B568" s="14" t="n"/>
      <c r="C568" s="6" t="n"/>
      <c r="D568" s="51" t="n"/>
      <c r="E568" s="6" t="n"/>
      <c r="F568" s="51" t="n"/>
      <c r="G568" s="6" t="n"/>
      <c r="H568" s="6" t="n"/>
      <c r="I568" s="6" t="n"/>
      <c r="J568" s="6" t="n"/>
      <c r="K568" s="6" t="n"/>
      <c r="L568" s="51" t="n"/>
      <c r="M568" s="6" t="n"/>
      <c r="N568" s="6" t="n"/>
      <c r="O568" s="6" t="n"/>
      <c r="P568" s="52" t="n"/>
    </row>
    <row r="569" ht="15.75" customHeight="1">
      <c r="A569" s="1" t="n"/>
      <c r="B569" s="14" t="n"/>
      <c r="C569" s="6" t="n"/>
      <c r="D569" s="51" t="n"/>
      <c r="E569" s="6" t="n"/>
      <c r="F569" s="51" t="n"/>
      <c r="G569" s="6" t="n"/>
      <c r="H569" s="6" t="n"/>
      <c r="I569" s="6" t="n"/>
      <c r="J569" s="6" t="n"/>
      <c r="K569" s="6" t="n"/>
      <c r="L569" s="51" t="n"/>
      <c r="M569" s="6" t="n"/>
      <c r="N569" s="6" t="n"/>
      <c r="O569" s="6" t="n"/>
      <c r="P569" s="52" t="n"/>
    </row>
    <row r="570" ht="15.75" customHeight="1">
      <c r="A570" s="1" t="n"/>
      <c r="B570" s="14" t="n"/>
      <c r="C570" s="6" t="n"/>
      <c r="D570" s="51" t="n"/>
      <c r="E570" s="6" t="n"/>
      <c r="F570" s="51" t="n"/>
      <c r="G570" s="6" t="n"/>
      <c r="H570" s="6" t="n"/>
      <c r="I570" s="6" t="n"/>
      <c r="J570" s="6" t="n"/>
      <c r="K570" s="6" t="n"/>
      <c r="L570" s="51" t="n"/>
      <c r="M570" s="6" t="n"/>
      <c r="N570" s="6" t="n"/>
      <c r="O570" s="6" t="n"/>
      <c r="P570" s="52" t="n"/>
    </row>
    <row r="571" ht="15.75" customHeight="1">
      <c r="A571" s="1" t="n"/>
      <c r="B571" s="14" t="n"/>
      <c r="C571" s="6" t="n"/>
      <c r="D571" s="51" t="n"/>
      <c r="E571" s="6" t="n"/>
      <c r="F571" s="51" t="n"/>
      <c r="G571" s="6" t="n"/>
      <c r="H571" s="6" t="n"/>
      <c r="I571" s="6" t="n"/>
      <c r="J571" s="6" t="n"/>
      <c r="K571" s="6" t="n"/>
      <c r="L571" s="51" t="n"/>
      <c r="M571" s="6" t="n"/>
      <c r="N571" s="6" t="n"/>
      <c r="O571" s="6" t="n"/>
      <c r="P571" s="52" t="n"/>
    </row>
    <row r="572" ht="15.75" customHeight="1">
      <c r="A572" s="1" t="n"/>
      <c r="B572" s="14" t="n"/>
      <c r="C572" s="6" t="n"/>
      <c r="D572" s="51" t="n"/>
      <c r="E572" s="6" t="n"/>
      <c r="F572" s="51" t="n"/>
      <c r="G572" s="6" t="n"/>
      <c r="H572" s="6" t="n"/>
      <c r="I572" s="6" t="n"/>
      <c r="J572" s="6" t="n"/>
      <c r="K572" s="6" t="n"/>
      <c r="L572" s="51" t="n"/>
      <c r="M572" s="6" t="n"/>
      <c r="N572" s="6" t="n"/>
      <c r="O572" s="6" t="n"/>
      <c r="P572" s="52" t="n"/>
    </row>
    <row r="573" ht="15.75" customHeight="1">
      <c r="A573" s="1" t="n"/>
      <c r="B573" s="14" t="n"/>
      <c r="C573" s="6" t="n"/>
      <c r="D573" s="51" t="n"/>
      <c r="E573" s="6" t="n"/>
      <c r="F573" s="51" t="n"/>
      <c r="G573" s="6" t="n"/>
      <c r="H573" s="6" t="n"/>
      <c r="I573" s="6" t="n"/>
      <c r="J573" s="6" t="n"/>
      <c r="K573" s="6" t="n"/>
      <c r="L573" s="51" t="n"/>
      <c r="M573" s="6" t="n"/>
      <c r="N573" s="6" t="n"/>
      <c r="O573" s="6" t="n"/>
      <c r="P573" s="52" t="n"/>
    </row>
    <row r="574" ht="15.75" customHeight="1">
      <c r="A574" s="1" t="n"/>
      <c r="B574" s="14" t="n"/>
      <c r="C574" s="6" t="n"/>
      <c r="D574" s="51" t="n"/>
      <c r="E574" s="6" t="n"/>
      <c r="F574" s="51" t="n"/>
      <c r="G574" s="6" t="n"/>
      <c r="H574" s="6" t="n"/>
      <c r="I574" s="6" t="n"/>
      <c r="J574" s="6" t="n"/>
      <c r="K574" s="6" t="n"/>
      <c r="L574" s="51" t="n"/>
      <c r="M574" s="6" t="n"/>
      <c r="N574" s="6" t="n"/>
      <c r="O574" s="6" t="n"/>
      <c r="P574" s="52" t="n"/>
    </row>
    <row r="575" ht="15.75" customHeight="1">
      <c r="A575" s="1" t="n"/>
      <c r="B575" s="14" t="n"/>
      <c r="C575" s="6" t="n"/>
      <c r="D575" s="51" t="n"/>
      <c r="E575" s="6" t="n"/>
      <c r="F575" s="51" t="n"/>
      <c r="G575" s="6" t="n"/>
      <c r="H575" s="6" t="n"/>
      <c r="I575" s="6" t="n"/>
      <c r="J575" s="6" t="n"/>
      <c r="K575" s="6" t="n"/>
      <c r="L575" s="51" t="n"/>
      <c r="M575" s="6" t="n"/>
      <c r="N575" s="6" t="n"/>
      <c r="O575" s="6" t="n"/>
      <c r="P575" s="52" t="n"/>
    </row>
    <row r="576" ht="15.75" customHeight="1">
      <c r="A576" s="1" t="n"/>
      <c r="B576" s="14" t="n"/>
      <c r="C576" s="6" t="n"/>
      <c r="D576" s="51" t="n"/>
      <c r="E576" s="6" t="n"/>
      <c r="F576" s="51" t="n"/>
      <c r="G576" s="6" t="n"/>
      <c r="H576" s="6" t="n"/>
      <c r="I576" s="6" t="n"/>
      <c r="J576" s="6" t="n"/>
      <c r="K576" s="6" t="n"/>
      <c r="L576" s="51" t="n"/>
      <c r="M576" s="6" t="n"/>
      <c r="N576" s="6" t="n"/>
      <c r="O576" s="6" t="n"/>
      <c r="P576" s="52" t="n"/>
    </row>
    <row r="577" ht="15.75" customHeight="1">
      <c r="A577" s="1" t="n"/>
      <c r="B577" s="14" t="n"/>
      <c r="C577" s="6" t="n"/>
      <c r="D577" s="51" t="n"/>
      <c r="E577" s="6" t="n"/>
      <c r="F577" s="51" t="n"/>
      <c r="G577" s="6" t="n"/>
      <c r="H577" s="6" t="n"/>
      <c r="I577" s="6" t="n"/>
      <c r="J577" s="6" t="n"/>
      <c r="K577" s="6" t="n"/>
      <c r="L577" s="51" t="n"/>
      <c r="M577" s="6" t="n"/>
      <c r="N577" s="6" t="n"/>
      <c r="O577" s="6" t="n"/>
      <c r="P577" s="52" t="n"/>
    </row>
    <row r="578" ht="15.75" customHeight="1">
      <c r="A578" s="1" t="n"/>
      <c r="B578" s="14" t="n"/>
      <c r="C578" s="6" t="n"/>
      <c r="D578" s="51" t="n"/>
      <c r="E578" s="6" t="n"/>
      <c r="F578" s="51" t="n"/>
      <c r="G578" s="6" t="n"/>
      <c r="H578" s="6" t="n"/>
      <c r="I578" s="6" t="n"/>
      <c r="J578" s="6" t="n"/>
      <c r="K578" s="6" t="n"/>
      <c r="L578" s="51" t="n"/>
      <c r="M578" s="6" t="n"/>
      <c r="N578" s="6" t="n"/>
      <c r="O578" s="6" t="n"/>
      <c r="P578" s="52" t="n"/>
    </row>
    <row r="579" ht="15.75" customHeight="1">
      <c r="A579" s="1" t="n"/>
      <c r="B579" s="14" t="n"/>
      <c r="C579" s="6" t="n"/>
      <c r="D579" s="51" t="n"/>
      <c r="E579" s="6" t="n"/>
      <c r="F579" s="51" t="n"/>
      <c r="G579" s="6" t="n"/>
      <c r="H579" s="6" t="n"/>
      <c r="I579" s="6" t="n"/>
      <c r="J579" s="6" t="n"/>
      <c r="K579" s="6" t="n"/>
      <c r="L579" s="51" t="n"/>
      <c r="M579" s="6" t="n"/>
      <c r="N579" s="6" t="n"/>
      <c r="O579" s="6" t="n"/>
      <c r="P579" s="52" t="n"/>
    </row>
    <row r="580" ht="15.75" customHeight="1">
      <c r="A580" s="1" t="n"/>
      <c r="B580" s="14" t="n"/>
      <c r="C580" s="6" t="n"/>
      <c r="D580" s="51" t="n"/>
      <c r="E580" s="6" t="n"/>
      <c r="F580" s="51" t="n"/>
      <c r="G580" s="6" t="n"/>
      <c r="H580" s="6" t="n"/>
      <c r="I580" s="6" t="n"/>
      <c r="J580" s="6" t="n"/>
      <c r="K580" s="6" t="n"/>
      <c r="L580" s="51" t="n"/>
      <c r="M580" s="6" t="n"/>
      <c r="N580" s="6" t="n"/>
      <c r="O580" s="6" t="n"/>
      <c r="P580" s="52" t="n"/>
    </row>
    <row r="581" ht="15.75" customHeight="1">
      <c r="A581" s="1" t="n"/>
      <c r="B581" s="14" t="n"/>
      <c r="C581" s="6" t="n"/>
      <c r="D581" s="51" t="n"/>
      <c r="E581" s="6" t="n"/>
      <c r="F581" s="51" t="n"/>
      <c r="G581" s="6" t="n"/>
      <c r="H581" s="6" t="n"/>
      <c r="I581" s="6" t="n"/>
      <c r="J581" s="6" t="n"/>
      <c r="K581" s="6" t="n"/>
      <c r="L581" s="51" t="n"/>
      <c r="M581" s="6" t="n"/>
      <c r="N581" s="6" t="n"/>
      <c r="O581" s="6" t="n"/>
      <c r="P581" s="52" t="n"/>
    </row>
    <row r="582" ht="15.75" customHeight="1">
      <c r="A582" s="1" t="n"/>
      <c r="B582" s="14" t="n"/>
      <c r="C582" s="6" t="n"/>
      <c r="D582" s="51" t="n"/>
      <c r="E582" s="6" t="n"/>
      <c r="F582" s="51" t="n"/>
      <c r="G582" s="6" t="n"/>
      <c r="H582" s="6" t="n"/>
      <c r="I582" s="6" t="n"/>
      <c r="J582" s="6" t="n"/>
      <c r="K582" s="6" t="n"/>
      <c r="L582" s="51" t="n"/>
      <c r="M582" s="6" t="n"/>
      <c r="N582" s="6" t="n"/>
      <c r="O582" s="6" t="n"/>
      <c r="P582" s="52" t="n"/>
    </row>
    <row r="583" ht="15.75" customHeight="1">
      <c r="A583" s="1" t="n"/>
      <c r="B583" s="14" t="n"/>
      <c r="C583" s="6" t="n"/>
      <c r="D583" s="51" t="n"/>
      <c r="E583" s="6" t="n"/>
      <c r="F583" s="51" t="n"/>
      <c r="G583" s="6" t="n"/>
      <c r="H583" s="6" t="n"/>
      <c r="I583" s="6" t="n"/>
      <c r="J583" s="6" t="n"/>
      <c r="K583" s="6" t="n"/>
      <c r="L583" s="51" t="n"/>
      <c r="M583" s="6" t="n"/>
      <c r="N583" s="6" t="n"/>
      <c r="O583" s="6" t="n"/>
      <c r="P583" s="52" t="n"/>
    </row>
    <row r="584" ht="15.75" customHeight="1">
      <c r="A584" s="1" t="n"/>
      <c r="B584" s="14" t="n"/>
      <c r="C584" s="6" t="n"/>
      <c r="D584" s="51" t="n"/>
      <c r="E584" s="6" t="n"/>
      <c r="F584" s="51" t="n"/>
      <c r="G584" s="6" t="n"/>
      <c r="H584" s="6" t="n"/>
      <c r="I584" s="6" t="n"/>
      <c r="J584" s="6" t="n"/>
      <c r="K584" s="6" t="n"/>
      <c r="L584" s="51" t="n"/>
      <c r="M584" s="6" t="n"/>
      <c r="N584" s="6" t="n"/>
      <c r="O584" s="6" t="n"/>
      <c r="P584" s="52" t="n"/>
    </row>
    <row r="585" ht="15.75" customHeight="1">
      <c r="A585" s="1" t="n"/>
      <c r="B585" s="14" t="n"/>
      <c r="C585" s="6" t="n"/>
      <c r="D585" s="51" t="n"/>
      <c r="E585" s="6" t="n"/>
      <c r="F585" s="51" t="n"/>
      <c r="G585" s="6" t="n"/>
      <c r="H585" s="6" t="n"/>
      <c r="I585" s="6" t="n"/>
      <c r="J585" s="6" t="n"/>
      <c r="K585" s="6" t="n"/>
      <c r="L585" s="51" t="n"/>
      <c r="M585" s="6" t="n"/>
      <c r="N585" s="6" t="n"/>
      <c r="O585" s="6" t="n"/>
      <c r="P585" s="52" t="n"/>
    </row>
    <row r="586" ht="15.75" customHeight="1">
      <c r="A586" s="1" t="n"/>
      <c r="B586" s="14" t="n"/>
      <c r="C586" s="6" t="n"/>
      <c r="D586" s="51" t="n"/>
      <c r="E586" s="6" t="n"/>
      <c r="F586" s="51" t="n"/>
      <c r="G586" s="6" t="n"/>
      <c r="H586" s="6" t="n"/>
      <c r="I586" s="6" t="n"/>
      <c r="J586" s="6" t="n"/>
      <c r="K586" s="6" t="n"/>
      <c r="L586" s="51" t="n"/>
      <c r="M586" s="6" t="n"/>
      <c r="N586" s="6" t="n"/>
      <c r="O586" s="6" t="n"/>
      <c r="P586" s="52" t="n"/>
    </row>
    <row r="587" ht="15.75" customHeight="1">
      <c r="A587" s="1" t="n"/>
      <c r="B587" s="14" t="n"/>
      <c r="C587" s="6" t="n"/>
      <c r="D587" s="51" t="n"/>
      <c r="E587" s="6" t="n"/>
      <c r="F587" s="51" t="n"/>
      <c r="G587" s="6" t="n"/>
      <c r="H587" s="6" t="n"/>
      <c r="I587" s="6" t="n"/>
      <c r="J587" s="6" t="n"/>
      <c r="K587" s="6" t="n"/>
      <c r="L587" s="51" t="n"/>
      <c r="M587" s="6" t="n"/>
      <c r="N587" s="6" t="n"/>
      <c r="O587" s="6" t="n"/>
      <c r="P587" s="52" t="n"/>
    </row>
    <row r="588" ht="15.75" customHeight="1">
      <c r="A588" s="1" t="n"/>
      <c r="B588" s="14" t="n"/>
      <c r="C588" s="6" t="n"/>
      <c r="D588" s="51" t="n"/>
      <c r="E588" s="6" t="n"/>
      <c r="F588" s="51" t="n"/>
      <c r="G588" s="6" t="n"/>
      <c r="H588" s="6" t="n"/>
      <c r="I588" s="6" t="n"/>
      <c r="J588" s="6" t="n"/>
      <c r="K588" s="6" t="n"/>
      <c r="L588" s="51" t="n"/>
      <c r="M588" s="6" t="n"/>
      <c r="N588" s="6" t="n"/>
      <c r="O588" s="6" t="n"/>
      <c r="P588" s="52" t="n"/>
    </row>
    <row r="589" ht="15.75" customHeight="1">
      <c r="A589" s="1" t="n"/>
      <c r="B589" s="14" t="n"/>
      <c r="C589" s="6" t="n"/>
      <c r="D589" s="51" t="n"/>
      <c r="E589" s="6" t="n"/>
      <c r="F589" s="51" t="n"/>
      <c r="G589" s="6" t="n"/>
      <c r="H589" s="6" t="n"/>
      <c r="I589" s="6" t="n"/>
      <c r="J589" s="6" t="n"/>
      <c r="K589" s="6" t="n"/>
      <c r="L589" s="51" t="n"/>
      <c r="M589" s="6" t="n"/>
      <c r="N589" s="6" t="n"/>
      <c r="O589" s="6" t="n"/>
      <c r="P589" s="52" t="n"/>
    </row>
    <row r="590" ht="15.75" customHeight="1">
      <c r="A590" s="1" t="n"/>
      <c r="B590" s="14" t="n"/>
      <c r="C590" s="6" t="n"/>
      <c r="D590" s="51" t="n"/>
      <c r="E590" s="6" t="n"/>
      <c r="F590" s="51" t="n"/>
      <c r="G590" s="6" t="n"/>
      <c r="H590" s="6" t="n"/>
      <c r="I590" s="6" t="n"/>
      <c r="J590" s="6" t="n"/>
      <c r="K590" s="6" t="n"/>
      <c r="L590" s="51" t="n"/>
      <c r="M590" s="6" t="n"/>
      <c r="N590" s="6" t="n"/>
      <c r="O590" s="6" t="n"/>
      <c r="P590" s="52" t="n"/>
    </row>
    <row r="591" ht="15.75" customHeight="1">
      <c r="A591" s="1" t="n"/>
      <c r="B591" s="14" t="n"/>
      <c r="C591" s="6" t="n"/>
      <c r="D591" s="51" t="n"/>
      <c r="E591" s="6" t="n"/>
      <c r="F591" s="51" t="n"/>
      <c r="G591" s="6" t="n"/>
      <c r="H591" s="6" t="n"/>
      <c r="I591" s="6" t="n"/>
      <c r="J591" s="6" t="n"/>
      <c r="K591" s="6" t="n"/>
      <c r="L591" s="51" t="n"/>
      <c r="M591" s="6" t="n"/>
      <c r="N591" s="6" t="n"/>
      <c r="O591" s="6" t="n"/>
      <c r="P591" s="52" t="n"/>
    </row>
    <row r="592" ht="15.75" customHeight="1">
      <c r="A592" s="1" t="n"/>
      <c r="B592" s="14" t="n"/>
      <c r="C592" s="6" t="n"/>
      <c r="D592" s="51" t="n"/>
      <c r="E592" s="6" t="n"/>
      <c r="F592" s="51" t="n"/>
      <c r="G592" s="6" t="n"/>
      <c r="H592" s="6" t="n"/>
      <c r="I592" s="6" t="n"/>
      <c r="J592" s="6" t="n"/>
      <c r="K592" s="6" t="n"/>
      <c r="L592" s="51" t="n"/>
      <c r="M592" s="6" t="n"/>
      <c r="N592" s="6" t="n"/>
      <c r="O592" s="6" t="n"/>
      <c r="P592" s="52" t="n"/>
    </row>
    <row r="593" ht="15.75" customHeight="1">
      <c r="A593" s="1" t="n"/>
      <c r="B593" s="14" t="n"/>
      <c r="C593" s="6" t="n"/>
      <c r="D593" s="51" t="n"/>
      <c r="E593" s="6" t="n"/>
      <c r="F593" s="51" t="n"/>
      <c r="G593" s="6" t="n"/>
      <c r="H593" s="6" t="n"/>
      <c r="I593" s="6" t="n"/>
      <c r="J593" s="6" t="n"/>
      <c r="K593" s="6" t="n"/>
      <c r="L593" s="51" t="n"/>
      <c r="M593" s="6" t="n"/>
      <c r="N593" s="6" t="n"/>
      <c r="O593" s="6" t="n"/>
      <c r="P593" s="52" t="n"/>
    </row>
    <row r="594" ht="15.75" customHeight="1">
      <c r="A594" s="1" t="n"/>
      <c r="B594" s="14" t="n"/>
      <c r="C594" s="6" t="n"/>
      <c r="D594" s="51" t="n"/>
      <c r="E594" s="6" t="n"/>
      <c r="F594" s="51" t="n"/>
      <c r="G594" s="6" t="n"/>
      <c r="H594" s="6" t="n"/>
      <c r="I594" s="6" t="n"/>
      <c r="J594" s="6" t="n"/>
      <c r="K594" s="6" t="n"/>
      <c r="L594" s="51" t="n"/>
      <c r="M594" s="6" t="n"/>
      <c r="N594" s="6" t="n"/>
      <c r="O594" s="6" t="n"/>
      <c r="P594" s="52" t="n"/>
    </row>
    <row r="595" ht="15.75" customHeight="1">
      <c r="A595" s="1" t="n"/>
      <c r="B595" s="14" t="n"/>
      <c r="C595" s="6" t="n"/>
      <c r="D595" s="51" t="n"/>
      <c r="E595" s="6" t="n"/>
      <c r="F595" s="51" t="n"/>
      <c r="G595" s="6" t="n"/>
      <c r="H595" s="6" t="n"/>
      <c r="I595" s="6" t="n"/>
      <c r="J595" s="6" t="n"/>
      <c r="K595" s="6" t="n"/>
      <c r="L595" s="51" t="n"/>
      <c r="M595" s="6" t="n"/>
      <c r="N595" s="6" t="n"/>
      <c r="O595" s="6" t="n"/>
      <c r="P595" s="52" t="n"/>
    </row>
    <row r="596" ht="15.75" customHeight="1">
      <c r="A596" s="1" t="n"/>
      <c r="B596" s="14" t="n"/>
      <c r="C596" s="6" t="n"/>
      <c r="D596" s="51" t="n"/>
      <c r="E596" s="6" t="n"/>
      <c r="F596" s="51" t="n"/>
      <c r="G596" s="6" t="n"/>
      <c r="H596" s="6" t="n"/>
      <c r="I596" s="6" t="n"/>
      <c r="J596" s="6" t="n"/>
      <c r="K596" s="6" t="n"/>
      <c r="L596" s="51" t="n"/>
      <c r="M596" s="6" t="n"/>
      <c r="N596" s="6" t="n"/>
      <c r="O596" s="6" t="n"/>
      <c r="P596" s="52" t="n"/>
    </row>
    <row r="597" ht="15.75" customHeight="1">
      <c r="A597" s="1" t="n"/>
      <c r="B597" s="14" t="n"/>
      <c r="C597" s="6" t="n"/>
      <c r="D597" s="51" t="n"/>
      <c r="E597" s="6" t="n"/>
      <c r="F597" s="51" t="n"/>
      <c r="G597" s="6" t="n"/>
      <c r="H597" s="6" t="n"/>
      <c r="I597" s="6" t="n"/>
      <c r="J597" s="6" t="n"/>
      <c r="K597" s="6" t="n"/>
      <c r="L597" s="51" t="n"/>
      <c r="M597" s="6" t="n"/>
      <c r="N597" s="6" t="n"/>
      <c r="O597" s="6" t="n"/>
      <c r="P597" s="52" t="n"/>
    </row>
    <row r="598" ht="15.75" customHeight="1">
      <c r="A598" s="1" t="n"/>
      <c r="B598" s="14" t="n"/>
      <c r="C598" s="6" t="n"/>
      <c r="D598" s="51" t="n"/>
      <c r="E598" s="6" t="n"/>
      <c r="F598" s="51" t="n"/>
      <c r="G598" s="6" t="n"/>
      <c r="H598" s="6" t="n"/>
      <c r="I598" s="6" t="n"/>
      <c r="J598" s="6" t="n"/>
      <c r="K598" s="6" t="n"/>
      <c r="L598" s="51" t="n"/>
      <c r="M598" s="6" t="n"/>
      <c r="N598" s="6" t="n"/>
      <c r="O598" s="6" t="n"/>
      <c r="P598" s="52" t="n"/>
    </row>
    <row r="599" ht="15.75" customHeight="1">
      <c r="A599" s="1" t="n"/>
      <c r="B599" s="14" t="n"/>
      <c r="C599" s="6" t="n"/>
      <c r="D599" s="51" t="n"/>
      <c r="E599" s="6" t="n"/>
      <c r="F599" s="51" t="n"/>
      <c r="G599" s="6" t="n"/>
      <c r="H599" s="6" t="n"/>
      <c r="I599" s="6" t="n"/>
      <c r="J599" s="6" t="n"/>
      <c r="K599" s="6" t="n"/>
      <c r="L599" s="51" t="n"/>
      <c r="M599" s="6" t="n"/>
      <c r="N599" s="6" t="n"/>
      <c r="O599" s="6" t="n"/>
      <c r="P599" s="52" t="n"/>
    </row>
    <row r="600" ht="15.75" customHeight="1">
      <c r="A600" s="1" t="n"/>
      <c r="B600" s="14" t="n"/>
      <c r="C600" s="6" t="n"/>
      <c r="D600" s="51" t="n"/>
      <c r="E600" s="6" t="n"/>
      <c r="F600" s="51" t="n"/>
      <c r="G600" s="6" t="n"/>
      <c r="H600" s="6" t="n"/>
      <c r="I600" s="6" t="n"/>
      <c r="J600" s="6" t="n"/>
      <c r="K600" s="6" t="n"/>
      <c r="L600" s="51" t="n"/>
      <c r="M600" s="6" t="n"/>
      <c r="N600" s="6" t="n"/>
      <c r="O600" s="6" t="n"/>
      <c r="P600" s="52" t="n"/>
    </row>
    <row r="601" ht="15.75" customHeight="1">
      <c r="A601" s="1" t="n"/>
      <c r="B601" s="14" t="n"/>
      <c r="C601" s="6" t="n"/>
      <c r="D601" s="51" t="n"/>
      <c r="E601" s="6" t="n"/>
      <c r="F601" s="51" t="n"/>
      <c r="G601" s="6" t="n"/>
      <c r="H601" s="6" t="n"/>
      <c r="I601" s="6" t="n"/>
      <c r="J601" s="6" t="n"/>
      <c r="K601" s="6" t="n"/>
      <c r="L601" s="51" t="n"/>
      <c r="M601" s="6" t="n"/>
      <c r="N601" s="6" t="n"/>
      <c r="O601" s="6" t="n"/>
      <c r="P601" s="52" t="n"/>
    </row>
    <row r="602" ht="15.75" customHeight="1">
      <c r="A602" s="1" t="n"/>
      <c r="B602" s="14" t="n"/>
      <c r="C602" s="6" t="n"/>
      <c r="D602" s="51" t="n"/>
      <c r="E602" s="6" t="n"/>
      <c r="F602" s="51" t="n"/>
      <c r="G602" s="6" t="n"/>
      <c r="H602" s="6" t="n"/>
      <c r="I602" s="6" t="n"/>
      <c r="J602" s="6" t="n"/>
      <c r="K602" s="6" t="n"/>
      <c r="L602" s="51" t="n"/>
      <c r="M602" s="6" t="n"/>
      <c r="N602" s="6" t="n"/>
      <c r="O602" s="6" t="n"/>
      <c r="P602" s="52" t="n"/>
    </row>
    <row r="603" ht="15.75" customHeight="1">
      <c r="A603" s="1" t="n"/>
      <c r="B603" s="14" t="n"/>
      <c r="C603" s="6" t="n"/>
      <c r="D603" s="51" t="n"/>
      <c r="E603" s="6" t="n"/>
      <c r="F603" s="51" t="n"/>
      <c r="G603" s="6" t="n"/>
      <c r="H603" s="6" t="n"/>
      <c r="I603" s="6" t="n"/>
      <c r="J603" s="6" t="n"/>
      <c r="K603" s="6" t="n"/>
      <c r="L603" s="51" t="n"/>
      <c r="M603" s="6" t="n"/>
      <c r="N603" s="6" t="n"/>
      <c r="O603" s="6" t="n"/>
      <c r="P603" s="52" t="n"/>
    </row>
    <row r="604" ht="15.75" customHeight="1">
      <c r="A604" s="1" t="n"/>
      <c r="B604" s="14" t="n"/>
      <c r="C604" s="6" t="n"/>
      <c r="D604" s="51" t="n"/>
      <c r="E604" s="6" t="n"/>
      <c r="F604" s="51" t="n"/>
      <c r="G604" s="6" t="n"/>
      <c r="H604" s="6" t="n"/>
      <c r="I604" s="6" t="n"/>
      <c r="J604" s="6" t="n"/>
      <c r="K604" s="6" t="n"/>
      <c r="L604" s="51" t="n"/>
      <c r="M604" s="6" t="n"/>
      <c r="N604" s="6" t="n"/>
      <c r="O604" s="6" t="n"/>
      <c r="P604" s="52" t="n"/>
    </row>
    <row r="605" ht="15.75" customHeight="1">
      <c r="A605" s="1" t="n"/>
      <c r="B605" s="14" t="n"/>
      <c r="C605" s="6" t="n"/>
      <c r="D605" s="51" t="n"/>
      <c r="E605" s="6" t="n"/>
      <c r="F605" s="51" t="n"/>
      <c r="G605" s="6" t="n"/>
      <c r="H605" s="6" t="n"/>
      <c r="I605" s="6" t="n"/>
      <c r="J605" s="6" t="n"/>
      <c r="K605" s="6" t="n"/>
      <c r="L605" s="51" t="n"/>
      <c r="M605" s="6" t="n"/>
      <c r="N605" s="6" t="n"/>
      <c r="O605" s="6" t="n"/>
      <c r="P605" s="52" t="n"/>
    </row>
    <row r="606" ht="15.75" customHeight="1">
      <c r="A606" s="1" t="n"/>
      <c r="B606" s="14" t="n"/>
      <c r="C606" s="6" t="n"/>
      <c r="D606" s="51" t="n"/>
      <c r="E606" s="6" t="n"/>
      <c r="F606" s="51" t="n"/>
      <c r="G606" s="6" t="n"/>
      <c r="H606" s="6" t="n"/>
      <c r="I606" s="6" t="n"/>
      <c r="J606" s="6" t="n"/>
      <c r="K606" s="6" t="n"/>
      <c r="L606" s="51" t="n"/>
      <c r="M606" s="6" t="n"/>
      <c r="N606" s="6" t="n"/>
      <c r="O606" s="6" t="n"/>
      <c r="P606" s="52" t="n"/>
    </row>
    <row r="607" ht="15.75" customHeight="1">
      <c r="A607" s="1" t="n"/>
      <c r="B607" s="14" t="n"/>
      <c r="C607" s="6" t="n"/>
      <c r="D607" s="51" t="n"/>
      <c r="E607" s="6" t="n"/>
      <c r="F607" s="51" t="n"/>
      <c r="G607" s="6" t="n"/>
      <c r="H607" s="6" t="n"/>
      <c r="I607" s="6" t="n"/>
      <c r="J607" s="6" t="n"/>
      <c r="K607" s="6" t="n"/>
      <c r="L607" s="51" t="n"/>
      <c r="M607" s="6" t="n"/>
      <c r="N607" s="6" t="n"/>
      <c r="O607" s="6" t="n"/>
      <c r="P607" s="52" t="n"/>
    </row>
    <row r="608" ht="15.75" customHeight="1">
      <c r="A608" s="1" t="n"/>
      <c r="B608" s="14" t="n"/>
      <c r="C608" s="6" t="n"/>
      <c r="D608" s="51" t="n"/>
      <c r="E608" s="6" t="n"/>
      <c r="F608" s="51" t="n"/>
      <c r="G608" s="6" t="n"/>
      <c r="H608" s="6" t="n"/>
      <c r="I608" s="6" t="n"/>
      <c r="J608" s="6" t="n"/>
      <c r="K608" s="6" t="n"/>
      <c r="L608" s="51" t="n"/>
      <c r="M608" s="6" t="n"/>
      <c r="N608" s="6" t="n"/>
      <c r="O608" s="6" t="n"/>
      <c r="P608" s="52" t="n"/>
    </row>
    <row r="609" ht="15.75" customHeight="1">
      <c r="A609" s="1" t="n"/>
      <c r="B609" s="14" t="n"/>
      <c r="C609" s="6" t="n"/>
      <c r="D609" s="51" t="n"/>
      <c r="E609" s="6" t="n"/>
      <c r="F609" s="51" t="n"/>
      <c r="G609" s="6" t="n"/>
      <c r="H609" s="6" t="n"/>
      <c r="I609" s="6" t="n"/>
      <c r="J609" s="6" t="n"/>
      <c r="K609" s="6" t="n"/>
      <c r="L609" s="51" t="n"/>
      <c r="M609" s="6" t="n"/>
      <c r="N609" s="6" t="n"/>
      <c r="O609" s="6" t="n"/>
      <c r="P609" s="52" t="n"/>
    </row>
    <row r="610" ht="15.75" customHeight="1">
      <c r="A610" s="1" t="n"/>
      <c r="B610" s="14" t="n"/>
      <c r="C610" s="6" t="n"/>
      <c r="D610" s="51" t="n"/>
      <c r="E610" s="6" t="n"/>
      <c r="F610" s="51" t="n"/>
      <c r="G610" s="6" t="n"/>
      <c r="H610" s="6" t="n"/>
      <c r="I610" s="6" t="n"/>
      <c r="J610" s="6" t="n"/>
      <c r="K610" s="6" t="n"/>
      <c r="L610" s="51" t="n"/>
      <c r="M610" s="6" t="n"/>
      <c r="N610" s="6" t="n"/>
      <c r="O610" s="6" t="n"/>
      <c r="P610" s="52" t="n"/>
    </row>
    <row r="611" ht="15.75" customHeight="1">
      <c r="A611" s="1" t="n"/>
      <c r="B611" s="14" t="n"/>
      <c r="C611" s="6" t="n"/>
      <c r="D611" s="51" t="n"/>
      <c r="E611" s="6" t="n"/>
      <c r="F611" s="51" t="n"/>
      <c r="G611" s="6" t="n"/>
      <c r="H611" s="6" t="n"/>
      <c r="I611" s="6" t="n"/>
      <c r="J611" s="6" t="n"/>
      <c r="K611" s="6" t="n"/>
      <c r="L611" s="51" t="n"/>
      <c r="M611" s="6" t="n"/>
      <c r="N611" s="6" t="n"/>
      <c r="O611" s="6" t="n"/>
      <c r="P611" s="52" t="n"/>
    </row>
    <row r="612" ht="15.75" customHeight="1">
      <c r="A612" s="1" t="n"/>
      <c r="B612" s="14" t="n"/>
      <c r="C612" s="6" t="n"/>
      <c r="D612" s="51" t="n"/>
      <c r="E612" s="6" t="n"/>
      <c r="F612" s="51" t="n"/>
      <c r="G612" s="6" t="n"/>
      <c r="H612" s="6" t="n"/>
      <c r="I612" s="6" t="n"/>
      <c r="J612" s="6" t="n"/>
      <c r="K612" s="6" t="n"/>
      <c r="L612" s="51" t="n"/>
      <c r="M612" s="6" t="n"/>
      <c r="N612" s="6" t="n"/>
      <c r="O612" s="6" t="n"/>
      <c r="P612" s="52" t="n"/>
    </row>
    <row r="613" ht="15.75" customHeight="1">
      <c r="A613" s="1" t="n"/>
      <c r="B613" s="14" t="n"/>
      <c r="C613" s="6" t="n"/>
      <c r="D613" s="51" t="n"/>
      <c r="E613" s="6" t="n"/>
      <c r="F613" s="51" t="n"/>
      <c r="G613" s="6" t="n"/>
      <c r="H613" s="6" t="n"/>
      <c r="I613" s="6" t="n"/>
      <c r="J613" s="6" t="n"/>
      <c r="K613" s="6" t="n"/>
      <c r="L613" s="51" t="n"/>
      <c r="M613" s="6" t="n"/>
      <c r="N613" s="6" t="n"/>
      <c r="O613" s="6" t="n"/>
      <c r="P613" s="52" t="n"/>
    </row>
    <row r="614" ht="15.75" customHeight="1">
      <c r="A614" s="1" t="n"/>
      <c r="B614" s="14" t="n"/>
      <c r="C614" s="6" t="n"/>
      <c r="D614" s="51" t="n"/>
      <c r="E614" s="6" t="n"/>
      <c r="F614" s="51" t="n"/>
      <c r="G614" s="6" t="n"/>
      <c r="H614" s="6" t="n"/>
      <c r="I614" s="6" t="n"/>
      <c r="J614" s="6" t="n"/>
      <c r="K614" s="6" t="n"/>
      <c r="L614" s="51" t="n"/>
      <c r="M614" s="6" t="n"/>
      <c r="N614" s="6" t="n"/>
      <c r="O614" s="6" t="n"/>
      <c r="P614" s="52" t="n"/>
    </row>
    <row r="615" ht="15.75" customHeight="1">
      <c r="A615" s="1" t="n"/>
      <c r="B615" s="14" t="n"/>
      <c r="C615" s="6" t="n"/>
      <c r="D615" s="51" t="n"/>
      <c r="E615" s="6" t="n"/>
      <c r="F615" s="51" t="n"/>
      <c r="G615" s="6" t="n"/>
      <c r="H615" s="6" t="n"/>
      <c r="I615" s="6" t="n"/>
      <c r="J615" s="6" t="n"/>
      <c r="K615" s="6" t="n"/>
      <c r="L615" s="51" t="n"/>
      <c r="M615" s="6" t="n"/>
      <c r="N615" s="6" t="n"/>
      <c r="O615" s="6" t="n"/>
      <c r="P615" s="52" t="n"/>
    </row>
    <row r="616" ht="15.75" customHeight="1">
      <c r="A616" s="1" t="n"/>
      <c r="B616" s="14" t="n"/>
      <c r="C616" s="6" t="n"/>
      <c r="D616" s="51" t="n"/>
      <c r="E616" s="6" t="n"/>
      <c r="F616" s="51" t="n"/>
      <c r="G616" s="6" t="n"/>
      <c r="H616" s="6" t="n"/>
      <c r="I616" s="6" t="n"/>
      <c r="J616" s="6" t="n"/>
      <c r="K616" s="6" t="n"/>
      <c r="L616" s="51" t="n"/>
      <c r="M616" s="6" t="n"/>
      <c r="N616" s="6" t="n"/>
      <c r="O616" s="6" t="n"/>
      <c r="P616" s="52" t="n"/>
    </row>
    <row r="617" ht="15.75" customHeight="1">
      <c r="A617" s="1" t="n"/>
      <c r="B617" s="14" t="n"/>
      <c r="C617" s="6" t="n"/>
      <c r="D617" s="51" t="n"/>
      <c r="E617" s="6" t="n"/>
      <c r="F617" s="51" t="n"/>
      <c r="G617" s="6" t="n"/>
      <c r="H617" s="6" t="n"/>
      <c r="I617" s="6" t="n"/>
      <c r="J617" s="6" t="n"/>
      <c r="K617" s="6" t="n"/>
      <c r="L617" s="51" t="n"/>
      <c r="M617" s="6" t="n"/>
      <c r="N617" s="6" t="n"/>
      <c r="O617" s="6" t="n"/>
      <c r="P617" s="52" t="n"/>
    </row>
    <row r="618" ht="15.75" customHeight="1">
      <c r="A618" s="1" t="n"/>
      <c r="B618" s="14" t="n"/>
      <c r="C618" s="6" t="n"/>
      <c r="D618" s="51" t="n"/>
      <c r="E618" s="6" t="n"/>
      <c r="F618" s="51" t="n"/>
      <c r="G618" s="6" t="n"/>
      <c r="H618" s="6" t="n"/>
      <c r="I618" s="6" t="n"/>
      <c r="J618" s="6" t="n"/>
      <c r="K618" s="6" t="n"/>
      <c r="L618" s="51" t="n"/>
      <c r="M618" s="6" t="n"/>
      <c r="N618" s="6" t="n"/>
      <c r="O618" s="6" t="n"/>
      <c r="P618" s="52" t="n"/>
    </row>
    <row r="619" ht="15.75" customHeight="1">
      <c r="A619" s="1" t="n"/>
      <c r="B619" s="14" t="n"/>
      <c r="C619" s="6" t="n"/>
      <c r="D619" s="51" t="n"/>
      <c r="E619" s="6" t="n"/>
      <c r="F619" s="51" t="n"/>
      <c r="G619" s="6" t="n"/>
      <c r="H619" s="6" t="n"/>
      <c r="I619" s="6" t="n"/>
      <c r="J619" s="6" t="n"/>
      <c r="K619" s="6" t="n"/>
      <c r="L619" s="51" t="n"/>
      <c r="M619" s="6" t="n"/>
      <c r="N619" s="6" t="n"/>
      <c r="O619" s="6" t="n"/>
      <c r="P619" s="52" t="n"/>
    </row>
    <row r="620" ht="15.75" customHeight="1">
      <c r="A620" s="1" t="n"/>
      <c r="B620" s="14" t="n"/>
      <c r="C620" s="6" t="n"/>
      <c r="D620" s="51" t="n"/>
      <c r="E620" s="6" t="n"/>
      <c r="F620" s="51" t="n"/>
      <c r="G620" s="6" t="n"/>
      <c r="H620" s="6" t="n"/>
      <c r="I620" s="6" t="n"/>
      <c r="J620" s="6" t="n"/>
      <c r="K620" s="6" t="n"/>
      <c r="L620" s="51" t="n"/>
      <c r="M620" s="6" t="n"/>
      <c r="N620" s="6" t="n"/>
      <c r="O620" s="6" t="n"/>
      <c r="P620" s="52" t="n"/>
    </row>
    <row r="621" ht="15.75" customHeight="1">
      <c r="A621" s="1" t="n"/>
      <c r="B621" s="14" t="n"/>
      <c r="C621" s="6" t="n"/>
      <c r="D621" s="51" t="n"/>
      <c r="E621" s="6" t="n"/>
      <c r="F621" s="51" t="n"/>
      <c r="G621" s="6" t="n"/>
      <c r="H621" s="6" t="n"/>
      <c r="I621" s="6" t="n"/>
      <c r="J621" s="6" t="n"/>
      <c r="K621" s="6" t="n"/>
      <c r="L621" s="51" t="n"/>
      <c r="M621" s="6" t="n"/>
      <c r="N621" s="6" t="n"/>
      <c r="O621" s="6" t="n"/>
      <c r="P621" s="52" t="n"/>
    </row>
    <row r="622" ht="15.75" customHeight="1">
      <c r="A622" s="1" t="n"/>
      <c r="B622" s="14" t="n"/>
      <c r="C622" s="6" t="n"/>
      <c r="D622" s="51" t="n"/>
      <c r="E622" s="6" t="n"/>
      <c r="F622" s="51" t="n"/>
      <c r="G622" s="6" t="n"/>
      <c r="H622" s="6" t="n"/>
      <c r="I622" s="6" t="n"/>
      <c r="J622" s="6" t="n"/>
      <c r="K622" s="6" t="n"/>
      <c r="L622" s="51" t="n"/>
      <c r="M622" s="6" t="n"/>
      <c r="N622" s="6" t="n"/>
      <c r="O622" s="6" t="n"/>
      <c r="P622" s="52" t="n"/>
    </row>
    <row r="623" ht="15.75" customHeight="1">
      <c r="A623" s="1" t="n"/>
      <c r="B623" s="14" t="n"/>
      <c r="C623" s="6" t="n"/>
      <c r="D623" s="51" t="n"/>
      <c r="E623" s="6" t="n"/>
      <c r="F623" s="51" t="n"/>
      <c r="G623" s="6" t="n"/>
      <c r="H623" s="6" t="n"/>
      <c r="I623" s="6" t="n"/>
      <c r="J623" s="6" t="n"/>
      <c r="K623" s="6" t="n"/>
      <c r="L623" s="51" t="n"/>
      <c r="M623" s="6" t="n"/>
      <c r="N623" s="6" t="n"/>
      <c r="O623" s="6" t="n"/>
      <c r="P623" s="52" t="n"/>
    </row>
    <row r="624" ht="15.75" customHeight="1">
      <c r="A624" s="1" t="n"/>
      <c r="B624" s="14" t="n"/>
      <c r="C624" s="6" t="n"/>
      <c r="D624" s="51" t="n"/>
      <c r="E624" s="6" t="n"/>
      <c r="F624" s="51" t="n"/>
      <c r="G624" s="6" t="n"/>
      <c r="H624" s="6" t="n"/>
      <c r="I624" s="6" t="n"/>
      <c r="J624" s="6" t="n"/>
      <c r="K624" s="6" t="n"/>
      <c r="L624" s="51" t="n"/>
      <c r="M624" s="6" t="n"/>
      <c r="N624" s="6" t="n"/>
      <c r="O624" s="6" t="n"/>
      <c r="P624" s="52" t="n"/>
    </row>
    <row r="625" ht="15.75" customHeight="1">
      <c r="A625" s="1" t="n"/>
      <c r="B625" s="14" t="n"/>
      <c r="C625" s="6" t="n"/>
      <c r="D625" s="51" t="n"/>
      <c r="E625" s="6" t="n"/>
      <c r="F625" s="51" t="n"/>
      <c r="G625" s="6" t="n"/>
      <c r="H625" s="6" t="n"/>
      <c r="I625" s="6" t="n"/>
      <c r="J625" s="6" t="n"/>
      <c r="K625" s="6" t="n"/>
      <c r="L625" s="51" t="n"/>
      <c r="M625" s="6" t="n"/>
      <c r="N625" s="6" t="n"/>
      <c r="O625" s="6" t="n"/>
      <c r="P625" s="52" t="n"/>
    </row>
    <row r="626" ht="15.75" customHeight="1">
      <c r="A626" s="1" t="n"/>
      <c r="B626" s="14" t="n"/>
      <c r="C626" s="6" t="n"/>
      <c r="D626" s="51" t="n"/>
      <c r="E626" s="6" t="n"/>
      <c r="F626" s="51" t="n"/>
      <c r="G626" s="6" t="n"/>
      <c r="H626" s="6" t="n"/>
      <c r="I626" s="6" t="n"/>
      <c r="J626" s="6" t="n"/>
      <c r="K626" s="6" t="n"/>
      <c r="L626" s="51" t="n"/>
      <c r="M626" s="6" t="n"/>
      <c r="N626" s="6" t="n"/>
      <c r="O626" s="6" t="n"/>
      <c r="P626" s="52" t="n"/>
    </row>
    <row r="627" ht="15.75" customHeight="1">
      <c r="A627" s="1" t="n"/>
      <c r="B627" s="14" t="n"/>
      <c r="C627" s="6" t="n"/>
      <c r="D627" s="51" t="n"/>
      <c r="E627" s="6" t="n"/>
      <c r="F627" s="51" t="n"/>
      <c r="G627" s="6" t="n"/>
      <c r="H627" s="6" t="n"/>
      <c r="I627" s="6" t="n"/>
      <c r="J627" s="6" t="n"/>
      <c r="K627" s="6" t="n"/>
      <c r="L627" s="51" t="n"/>
      <c r="M627" s="6" t="n"/>
      <c r="N627" s="6" t="n"/>
      <c r="O627" s="6" t="n"/>
      <c r="P627" s="52" t="n"/>
    </row>
    <row r="628" ht="15.75" customHeight="1">
      <c r="A628" s="1" t="n"/>
      <c r="B628" s="14" t="n"/>
      <c r="C628" s="6" t="n"/>
      <c r="D628" s="51" t="n"/>
      <c r="E628" s="6" t="n"/>
      <c r="F628" s="51" t="n"/>
      <c r="G628" s="6" t="n"/>
      <c r="H628" s="6" t="n"/>
      <c r="I628" s="6" t="n"/>
      <c r="J628" s="6" t="n"/>
      <c r="K628" s="6" t="n"/>
      <c r="L628" s="51" t="n"/>
      <c r="M628" s="6" t="n"/>
      <c r="N628" s="6" t="n"/>
      <c r="O628" s="6" t="n"/>
      <c r="P628" s="52" t="n"/>
    </row>
    <row r="629" ht="15.75" customHeight="1">
      <c r="A629" s="1" t="n"/>
      <c r="B629" s="14" t="n"/>
      <c r="C629" s="6" t="n"/>
      <c r="D629" s="51" t="n"/>
      <c r="E629" s="6" t="n"/>
      <c r="F629" s="51" t="n"/>
      <c r="G629" s="6" t="n"/>
      <c r="H629" s="6" t="n"/>
      <c r="I629" s="6" t="n"/>
      <c r="J629" s="6" t="n"/>
      <c r="K629" s="6" t="n"/>
      <c r="L629" s="51" t="n"/>
      <c r="M629" s="6" t="n"/>
      <c r="N629" s="6" t="n"/>
      <c r="O629" s="6" t="n"/>
      <c r="P629" s="52" t="n"/>
    </row>
    <row r="630" ht="15.75" customHeight="1">
      <c r="A630" s="1" t="n"/>
      <c r="B630" s="14" t="n"/>
      <c r="C630" s="6" t="n"/>
      <c r="D630" s="51" t="n"/>
      <c r="E630" s="6" t="n"/>
      <c r="F630" s="51" t="n"/>
      <c r="G630" s="6" t="n"/>
      <c r="H630" s="6" t="n"/>
      <c r="I630" s="6" t="n"/>
      <c r="J630" s="6" t="n"/>
      <c r="K630" s="6" t="n"/>
      <c r="L630" s="51" t="n"/>
      <c r="M630" s="6" t="n"/>
      <c r="N630" s="6" t="n"/>
      <c r="O630" s="6" t="n"/>
      <c r="P630" s="52" t="n"/>
    </row>
    <row r="631" ht="15.75" customHeight="1">
      <c r="A631" s="1" t="n"/>
      <c r="B631" s="14" t="n"/>
      <c r="C631" s="6" t="n"/>
      <c r="D631" s="51" t="n"/>
      <c r="E631" s="6" t="n"/>
      <c r="F631" s="51" t="n"/>
      <c r="G631" s="6" t="n"/>
      <c r="H631" s="6" t="n"/>
      <c r="I631" s="6" t="n"/>
      <c r="J631" s="6" t="n"/>
      <c r="K631" s="6" t="n"/>
      <c r="L631" s="51" t="n"/>
      <c r="M631" s="6" t="n"/>
      <c r="N631" s="6" t="n"/>
      <c r="O631" s="6" t="n"/>
      <c r="P631" s="52" t="n"/>
    </row>
    <row r="632" ht="15.75" customHeight="1">
      <c r="A632" s="1" t="n"/>
      <c r="B632" s="14" t="n"/>
      <c r="C632" s="6" t="n"/>
      <c r="D632" s="51" t="n"/>
      <c r="E632" s="6" t="n"/>
      <c r="F632" s="51" t="n"/>
      <c r="G632" s="6" t="n"/>
      <c r="H632" s="6" t="n"/>
      <c r="I632" s="6" t="n"/>
      <c r="J632" s="6" t="n"/>
      <c r="K632" s="6" t="n"/>
      <c r="L632" s="51" t="n"/>
      <c r="M632" s="6" t="n"/>
      <c r="N632" s="6" t="n"/>
      <c r="O632" s="6" t="n"/>
      <c r="P632" s="52" t="n"/>
    </row>
    <row r="633" ht="15.75" customHeight="1">
      <c r="A633" s="1" t="n"/>
      <c r="B633" s="14" t="n"/>
      <c r="C633" s="6" t="n"/>
      <c r="D633" s="51" t="n"/>
      <c r="E633" s="6" t="n"/>
      <c r="F633" s="51" t="n"/>
      <c r="G633" s="6" t="n"/>
      <c r="H633" s="6" t="n"/>
      <c r="I633" s="6" t="n"/>
      <c r="J633" s="6" t="n"/>
      <c r="K633" s="6" t="n"/>
      <c r="L633" s="51" t="n"/>
      <c r="M633" s="6" t="n"/>
      <c r="N633" s="6" t="n"/>
      <c r="O633" s="6" t="n"/>
      <c r="P633" s="52" t="n"/>
    </row>
    <row r="634" ht="15.75" customHeight="1">
      <c r="A634" s="1" t="n"/>
      <c r="B634" s="14" t="n"/>
      <c r="C634" s="6" t="n"/>
      <c r="D634" s="51" t="n"/>
      <c r="E634" s="6" t="n"/>
      <c r="F634" s="51" t="n"/>
      <c r="G634" s="6" t="n"/>
      <c r="H634" s="6" t="n"/>
      <c r="I634" s="6" t="n"/>
      <c r="J634" s="6" t="n"/>
      <c r="K634" s="6" t="n"/>
      <c r="L634" s="51" t="n"/>
      <c r="M634" s="6" t="n"/>
      <c r="N634" s="6" t="n"/>
      <c r="O634" s="6" t="n"/>
      <c r="P634" s="52" t="n"/>
    </row>
    <row r="635" ht="15.75" customHeight="1">
      <c r="A635" s="1" t="n"/>
      <c r="B635" s="14" t="n"/>
      <c r="C635" s="6" t="n"/>
      <c r="D635" s="51" t="n"/>
      <c r="E635" s="6" t="n"/>
      <c r="F635" s="51" t="n"/>
      <c r="G635" s="6" t="n"/>
      <c r="H635" s="6" t="n"/>
      <c r="I635" s="6" t="n"/>
      <c r="J635" s="6" t="n"/>
      <c r="K635" s="6" t="n"/>
      <c r="L635" s="51" t="n"/>
      <c r="M635" s="6" t="n"/>
      <c r="N635" s="6" t="n"/>
      <c r="O635" s="6" t="n"/>
      <c r="P635" s="52" t="n"/>
    </row>
    <row r="636" ht="15.75" customHeight="1">
      <c r="A636" s="1" t="n"/>
      <c r="B636" s="14" t="n"/>
      <c r="C636" s="6" t="n"/>
      <c r="D636" s="51" t="n"/>
      <c r="E636" s="6" t="n"/>
      <c r="F636" s="51" t="n"/>
      <c r="G636" s="6" t="n"/>
      <c r="H636" s="6" t="n"/>
      <c r="I636" s="6" t="n"/>
      <c r="J636" s="6" t="n"/>
      <c r="K636" s="6" t="n"/>
      <c r="L636" s="51" t="n"/>
      <c r="M636" s="6" t="n"/>
      <c r="N636" s="6" t="n"/>
      <c r="O636" s="6" t="n"/>
      <c r="P636" s="52" t="n"/>
    </row>
    <row r="637" ht="15.75" customHeight="1">
      <c r="A637" s="1" t="n"/>
      <c r="B637" s="14" t="n"/>
      <c r="C637" s="6" t="n"/>
      <c r="D637" s="51" t="n"/>
      <c r="E637" s="6" t="n"/>
      <c r="F637" s="51" t="n"/>
      <c r="G637" s="6" t="n"/>
      <c r="H637" s="6" t="n"/>
      <c r="I637" s="6" t="n"/>
      <c r="J637" s="6" t="n"/>
      <c r="K637" s="6" t="n"/>
      <c r="L637" s="51" t="n"/>
      <c r="M637" s="6" t="n"/>
      <c r="N637" s="6" t="n"/>
      <c r="O637" s="6" t="n"/>
      <c r="P637" s="52" t="n"/>
    </row>
    <row r="638" ht="15.75" customHeight="1">
      <c r="A638" s="1" t="n"/>
      <c r="B638" s="14" t="n"/>
      <c r="C638" s="6" t="n"/>
      <c r="D638" s="51" t="n"/>
      <c r="E638" s="6" t="n"/>
      <c r="F638" s="51" t="n"/>
      <c r="G638" s="6" t="n"/>
      <c r="H638" s="6" t="n"/>
      <c r="I638" s="6" t="n"/>
      <c r="J638" s="6" t="n"/>
      <c r="K638" s="6" t="n"/>
      <c r="L638" s="51" t="n"/>
      <c r="M638" s="6" t="n"/>
      <c r="N638" s="6" t="n"/>
      <c r="O638" s="6" t="n"/>
      <c r="P638" s="52" t="n"/>
    </row>
    <row r="639" ht="15.75" customHeight="1">
      <c r="A639" s="1" t="n"/>
      <c r="B639" s="14" t="n"/>
      <c r="C639" s="6" t="n"/>
      <c r="D639" s="51" t="n"/>
      <c r="E639" s="6" t="n"/>
      <c r="F639" s="51" t="n"/>
      <c r="G639" s="6" t="n"/>
      <c r="H639" s="6" t="n"/>
      <c r="I639" s="6" t="n"/>
      <c r="J639" s="6" t="n"/>
      <c r="K639" s="6" t="n"/>
      <c r="L639" s="51" t="n"/>
      <c r="M639" s="6" t="n"/>
      <c r="N639" s="6" t="n"/>
      <c r="O639" s="6" t="n"/>
      <c r="P639" s="52" t="n"/>
    </row>
    <row r="640" ht="15.75" customHeight="1">
      <c r="A640" s="1" t="n"/>
      <c r="B640" s="14" t="n"/>
      <c r="C640" s="6" t="n"/>
      <c r="D640" s="51" t="n"/>
      <c r="E640" s="6" t="n"/>
      <c r="F640" s="51" t="n"/>
      <c r="G640" s="6" t="n"/>
      <c r="H640" s="6" t="n"/>
      <c r="I640" s="6" t="n"/>
      <c r="J640" s="6" t="n"/>
      <c r="K640" s="6" t="n"/>
      <c r="L640" s="51" t="n"/>
      <c r="M640" s="6" t="n"/>
      <c r="N640" s="6" t="n"/>
      <c r="O640" s="6" t="n"/>
      <c r="P640" s="52" t="n"/>
    </row>
    <row r="641" ht="15.75" customHeight="1">
      <c r="A641" s="1" t="n"/>
      <c r="B641" s="14" t="n"/>
      <c r="C641" s="6" t="n"/>
      <c r="D641" s="51" t="n"/>
      <c r="E641" s="6" t="n"/>
      <c r="F641" s="51" t="n"/>
      <c r="G641" s="6" t="n"/>
      <c r="H641" s="6" t="n"/>
      <c r="I641" s="6" t="n"/>
      <c r="J641" s="6" t="n"/>
      <c r="K641" s="6" t="n"/>
      <c r="L641" s="51" t="n"/>
      <c r="M641" s="6" t="n"/>
      <c r="N641" s="6" t="n"/>
      <c r="O641" s="6" t="n"/>
      <c r="P641" s="52" t="n"/>
    </row>
    <row r="642" ht="15.75" customHeight="1">
      <c r="A642" s="1" t="n"/>
      <c r="B642" s="14" t="n"/>
      <c r="C642" s="6" t="n"/>
      <c r="D642" s="51" t="n"/>
      <c r="E642" s="6" t="n"/>
      <c r="F642" s="51" t="n"/>
      <c r="G642" s="6" t="n"/>
      <c r="H642" s="6" t="n"/>
      <c r="I642" s="6" t="n"/>
      <c r="J642" s="6" t="n"/>
      <c r="K642" s="6" t="n"/>
      <c r="L642" s="51" t="n"/>
      <c r="M642" s="6" t="n"/>
      <c r="N642" s="6" t="n"/>
      <c r="O642" s="6" t="n"/>
      <c r="P642" s="52" t="n"/>
    </row>
    <row r="643" ht="15.75" customHeight="1">
      <c r="A643" s="1" t="n"/>
      <c r="B643" s="14" t="n"/>
      <c r="C643" s="6" t="n"/>
      <c r="D643" s="51" t="n"/>
      <c r="E643" s="6" t="n"/>
      <c r="F643" s="51" t="n"/>
      <c r="G643" s="6" t="n"/>
      <c r="H643" s="6" t="n"/>
      <c r="I643" s="6" t="n"/>
      <c r="J643" s="6" t="n"/>
      <c r="K643" s="6" t="n"/>
      <c r="L643" s="51" t="n"/>
      <c r="M643" s="6" t="n"/>
      <c r="N643" s="6" t="n"/>
      <c r="O643" s="6" t="n"/>
      <c r="P643" s="52" t="n"/>
    </row>
    <row r="644" ht="15.75" customHeight="1">
      <c r="A644" s="1" t="n"/>
      <c r="B644" s="14" t="n"/>
      <c r="C644" s="6" t="n"/>
      <c r="D644" s="51" t="n"/>
      <c r="E644" s="6" t="n"/>
      <c r="F644" s="51" t="n"/>
      <c r="G644" s="6" t="n"/>
      <c r="H644" s="6" t="n"/>
      <c r="I644" s="6" t="n"/>
      <c r="J644" s="6" t="n"/>
      <c r="K644" s="6" t="n"/>
      <c r="L644" s="51" t="n"/>
      <c r="M644" s="6" t="n"/>
      <c r="N644" s="6" t="n"/>
      <c r="O644" s="6" t="n"/>
      <c r="P644" s="52" t="n"/>
    </row>
    <row r="645" ht="15.75" customHeight="1">
      <c r="A645" s="1" t="n"/>
      <c r="B645" s="14" t="n"/>
      <c r="C645" s="6" t="n"/>
      <c r="D645" s="51" t="n"/>
      <c r="E645" s="6" t="n"/>
      <c r="F645" s="51" t="n"/>
      <c r="G645" s="6" t="n"/>
      <c r="H645" s="6" t="n"/>
      <c r="I645" s="6" t="n"/>
      <c r="J645" s="6" t="n"/>
      <c r="K645" s="6" t="n"/>
      <c r="L645" s="51" t="n"/>
      <c r="M645" s="6" t="n"/>
      <c r="N645" s="6" t="n"/>
      <c r="O645" s="6" t="n"/>
      <c r="P645" s="52" t="n"/>
    </row>
    <row r="646" ht="15.75" customHeight="1">
      <c r="A646" s="1" t="n"/>
      <c r="B646" s="14" t="n"/>
      <c r="C646" s="6" t="n"/>
      <c r="D646" s="51" t="n"/>
      <c r="E646" s="6" t="n"/>
      <c r="F646" s="51" t="n"/>
      <c r="G646" s="6" t="n"/>
      <c r="H646" s="6" t="n"/>
      <c r="I646" s="6" t="n"/>
      <c r="J646" s="6" t="n"/>
      <c r="K646" s="6" t="n"/>
      <c r="L646" s="51" t="n"/>
      <c r="M646" s="6" t="n"/>
      <c r="N646" s="6" t="n"/>
      <c r="O646" s="6" t="n"/>
      <c r="P646" s="52" t="n"/>
    </row>
    <row r="647" ht="15.75" customHeight="1">
      <c r="A647" s="1" t="n"/>
      <c r="B647" s="14" t="n"/>
      <c r="C647" s="6" t="n"/>
      <c r="D647" s="51" t="n"/>
      <c r="E647" s="6" t="n"/>
      <c r="F647" s="51" t="n"/>
      <c r="G647" s="6" t="n"/>
      <c r="H647" s="6" t="n"/>
      <c r="I647" s="6" t="n"/>
      <c r="J647" s="6" t="n"/>
      <c r="K647" s="6" t="n"/>
      <c r="L647" s="51" t="n"/>
      <c r="M647" s="6" t="n"/>
      <c r="N647" s="6" t="n"/>
      <c r="O647" s="6" t="n"/>
      <c r="P647" s="52" t="n"/>
    </row>
    <row r="648" ht="15.75" customHeight="1">
      <c r="A648" s="1" t="n"/>
      <c r="B648" s="14" t="n"/>
      <c r="C648" s="6" t="n"/>
      <c r="D648" s="51" t="n"/>
      <c r="E648" s="6" t="n"/>
      <c r="F648" s="51" t="n"/>
      <c r="G648" s="6" t="n"/>
      <c r="H648" s="6" t="n"/>
      <c r="I648" s="6" t="n"/>
      <c r="J648" s="6" t="n"/>
      <c r="K648" s="6" t="n"/>
      <c r="L648" s="51" t="n"/>
      <c r="M648" s="6" t="n"/>
      <c r="N648" s="6" t="n"/>
      <c r="O648" s="6" t="n"/>
      <c r="P648" s="52" t="n"/>
    </row>
    <row r="649" ht="15.75" customHeight="1">
      <c r="A649" s="1" t="n"/>
      <c r="B649" s="14" t="n"/>
      <c r="C649" s="6" t="n"/>
      <c r="D649" s="51" t="n"/>
      <c r="E649" s="6" t="n"/>
      <c r="F649" s="51" t="n"/>
      <c r="G649" s="6" t="n"/>
      <c r="H649" s="6" t="n"/>
      <c r="I649" s="6" t="n"/>
      <c r="J649" s="6" t="n"/>
      <c r="K649" s="6" t="n"/>
      <c r="L649" s="51" t="n"/>
      <c r="M649" s="6" t="n"/>
      <c r="N649" s="6" t="n"/>
      <c r="O649" s="6" t="n"/>
      <c r="P649" s="52" t="n"/>
    </row>
    <row r="650" ht="15.75" customHeight="1">
      <c r="A650" s="1" t="n"/>
      <c r="B650" s="14" t="n"/>
      <c r="C650" s="6" t="n"/>
      <c r="D650" s="51" t="n"/>
      <c r="E650" s="6" t="n"/>
      <c r="F650" s="51" t="n"/>
      <c r="G650" s="6" t="n"/>
      <c r="H650" s="6" t="n"/>
      <c r="I650" s="6" t="n"/>
      <c r="J650" s="6" t="n"/>
      <c r="K650" s="6" t="n"/>
      <c r="L650" s="51" t="n"/>
      <c r="M650" s="6" t="n"/>
      <c r="N650" s="6" t="n"/>
      <c r="O650" s="6" t="n"/>
      <c r="P650" s="52" t="n"/>
    </row>
    <row r="651" ht="15.75" customHeight="1">
      <c r="A651" s="1" t="n"/>
      <c r="B651" s="14" t="n"/>
      <c r="C651" s="6" t="n"/>
      <c r="D651" s="51" t="n"/>
      <c r="E651" s="6" t="n"/>
      <c r="F651" s="51" t="n"/>
      <c r="G651" s="6" t="n"/>
      <c r="H651" s="6" t="n"/>
      <c r="I651" s="6" t="n"/>
      <c r="J651" s="6" t="n"/>
      <c r="K651" s="6" t="n"/>
      <c r="L651" s="51" t="n"/>
      <c r="M651" s="6" t="n"/>
      <c r="N651" s="6" t="n"/>
      <c r="O651" s="6" t="n"/>
      <c r="P651" s="52" t="n"/>
    </row>
    <row r="652" ht="15.75" customHeight="1">
      <c r="A652" s="1" t="n"/>
      <c r="B652" s="14" t="n"/>
      <c r="C652" s="6" t="n"/>
      <c r="D652" s="51" t="n"/>
      <c r="E652" s="6" t="n"/>
      <c r="F652" s="51" t="n"/>
      <c r="G652" s="6" t="n"/>
      <c r="H652" s="6" t="n"/>
      <c r="I652" s="6" t="n"/>
      <c r="J652" s="6" t="n"/>
      <c r="K652" s="6" t="n"/>
      <c r="L652" s="51" t="n"/>
      <c r="M652" s="6" t="n"/>
      <c r="N652" s="6" t="n"/>
      <c r="O652" s="6" t="n"/>
      <c r="P652" s="52" t="n"/>
    </row>
    <row r="653" ht="15.75" customHeight="1">
      <c r="A653" s="1" t="n"/>
      <c r="B653" s="14" t="n"/>
      <c r="C653" s="6" t="n"/>
      <c r="D653" s="51" t="n"/>
      <c r="E653" s="6" t="n"/>
      <c r="F653" s="51" t="n"/>
      <c r="G653" s="6" t="n"/>
      <c r="H653" s="6" t="n"/>
      <c r="I653" s="6" t="n"/>
      <c r="J653" s="6" t="n"/>
      <c r="K653" s="6" t="n"/>
      <c r="L653" s="51" t="n"/>
      <c r="M653" s="6" t="n"/>
      <c r="N653" s="6" t="n"/>
      <c r="O653" s="6" t="n"/>
      <c r="P653" s="52" t="n"/>
    </row>
    <row r="654" ht="15.75" customHeight="1">
      <c r="A654" s="1" t="n"/>
      <c r="B654" s="14" t="n"/>
      <c r="C654" s="6" t="n"/>
      <c r="D654" s="51" t="n"/>
      <c r="E654" s="6" t="n"/>
      <c r="F654" s="51" t="n"/>
      <c r="G654" s="6" t="n"/>
      <c r="H654" s="6" t="n"/>
      <c r="I654" s="6" t="n"/>
      <c r="J654" s="6" t="n"/>
      <c r="K654" s="6" t="n"/>
      <c r="L654" s="51" t="n"/>
      <c r="M654" s="6" t="n"/>
      <c r="N654" s="6" t="n"/>
      <c r="O654" s="6" t="n"/>
      <c r="P654" s="52" t="n"/>
    </row>
    <row r="655" ht="15.75" customHeight="1">
      <c r="A655" s="1" t="n"/>
      <c r="B655" s="14" t="n"/>
      <c r="C655" s="6" t="n"/>
      <c r="D655" s="51" t="n"/>
      <c r="E655" s="6" t="n"/>
      <c r="F655" s="51" t="n"/>
      <c r="G655" s="6" t="n"/>
      <c r="H655" s="6" t="n"/>
      <c r="I655" s="6" t="n"/>
      <c r="J655" s="6" t="n"/>
      <c r="K655" s="6" t="n"/>
      <c r="L655" s="51" t="n"/>
      <c r="M655" s="6" t="n"/>
      <c r="N655" s="6" t="n"/>
      <c r="O655" s="6" t="n"/>
      <c r="P655" s="52" t="n"/>
    </row>
    <row r="656" ht="15.75" customHeight="1">
      <c r="A656" s="1" t="n"/>
      <c r="B656" s="14" t="n"/>
      <c r="C656" s="6" t="n"/>
      <c r="D656" s="51" t="n"/>
      <c r="E656" s="6" t="n"/>
      <c r="F656" s="51" t="n"/>
      <c r="G656" s="6" t="n"/>
      <c r="H656" s="6" t="n"/>
      <c r="I656" s="6" t="n"/>
      <c r="J656" s="6" t="n"/>
      <c r="K656" s="6" t="n"/>
      <c r="L656" s="51" t="n"/>
      <c r="M656" s="6" t="n"/>
      <c r="N656" s="6" t="n"/>
      <c r="O656" s="6" t="n"/>
      <c r="P656" s="52" t="n"/>
    </row>
    <row r="657" ht="15.75" customHeight="1">
      <c r="A657" s="1" t="n"/>
      <c r="B657" s="14" t="n"/>
      <c r="C657" s="6" t="n"/>
      <c r="D657" s="51" t="n"/>
      <c r="E657" s="6" t="n"/>
      <c r="F657" s="51" t="n"/>
      <c r="G657" s="6" t="n"/>
      <c r="H657" s="6" t="n"/>
      <c r="I657" s="6" t="n"/>
      <c r="J657" s="6" t="n"/>
      <c r="K657" s="6" t="n"/>
      <c r="L657" s="51" t="n"/>
      <c r="M657" s="6" t="n"/>
      <c r="N657" s="6" t="n"/>
      <c r="O657" s="6" t="n"/>
      <c r="P657" s="52" t="n"/>
    </row>
    <row r="658" ht="15.75" customHeight="1">
      <c r="A658" s="1" t="n"/>
      <c r="B658" s="14" t="n"/>
      <c r="C658" s="6" t="n"/>
      <c r="D658" s="51" t="n"/>
      <c r="E658" s="6" t="n"/>
      <c r="F658" s="51" t="n"/>
      <c r="G658" s="6" t="n"/>
      <c r="H658" s="6" t="n"/>
      <c r="I658" s="6" t="n"/>
      <c r="J658" s="6" t="n"/>
      <c r="K658" s="6" t="n"/>
      <c r="L658" s="51" t="n"/>
      <c r="M658" s="6" t="n"/>
      <c r="N658" s="6" t="n"/>
      <c r="O658" s="6" t="n"/>
      <c r="P658" s="52" t="n"/>
    </row>
    <row r="659" ht="15.75" customHeight="1">
      <c r="A659" s="1" t="n"/>
      <c r="B659" s="14" t="n"/>
      <c r="C659" s="6" t="n"/>
      <c r="D659" s="51" t="n"/>
      <c r="E659" s="6" t="n"/>
      <c r="F659" s="51" t="n"/>
      <c r="G659" s="6" t="n"/>
      <c r="H659" s="6" t="n"/>
      <c r="I659" s="6" t="n"/>
      <c r="J659" s="6" t="n"/>
      <c r="K659" s="6" t="n"/>
      <c r="L659" s="51" t="n"/>
      <c r="M659" s="6" t="n"/>
      <c r="N659" s="6" t="n"/>
      <c r="O659" s="6" t="n"/>
      <c r="P659" s="52" t="n"/>
    </row>
    <row r="660" ht="15.75" customHeight="1">
      <c r="A660" s="1" t="n"/>
      <c r="B660" s="14" t="n"/>
      <c r="C660" s="6" t="n"/>
      <c r="D660" s="51" t="n"/>
      <c r="E660" s="6" t="n"/>
      <c r="F660" s="51" t="n"/>
      <c r="G660" s="6" t="n"/>
      <c r="H660" s="6" t="n"/>
      <c r="I660" s="6" t="n"/>
      <c r="J660" s="6" t="n"/>
      <c r="K660" s="6" t="n"/>
      <c r="L660" s="51" t="n"/>
      <c r="M660" s="6" t="n"/>
      <c r="N660" s="6" t="n"/>
      <c r="O660" s="6" t="n"/>
      <c r="P660" s="52" t="n"/>
    </row>
    <row r="661" ht="15.75" customHeight="1">
      <c r="A661" s="1" t="n"/>
      <c r="B661" s="14" t="n"/>
      <c r="C661" s="6" t="n"/>
      <c r="D661" s="51" t="n"/>
      <c r="E661" s="6" t="n"/>
      <c r="F661" s="51" t="n"/>
      <c r="G661" s="6" t="n"/>
      <c r="H661" s="6" t="n"/>
      <c r="I661" s="6" t="n"/>
      <c r="J661" s="6" t="n"/>
      <c r="K661" s="6" t="n"/>
      <c r="L661" s="51" t="n"/>
      <c r="M661" s="6" t="n"/>
      <c r="N661" s="6" t="n"/>
      <c r="O661" s="6" t="n"/>
      <c r="P661" s="52" t="n"/>
    </row>
    <row r="662" ht="15.75" customHeight="1">
      <c r="A662" s="1" t="n"/>
      <c r="B662" s="14" t="n"/>
      <c r="C662" s="6" t="n"/>
      <c r="D662" s="51" t="n"/>
      <c r="E662" s="6" t="n"/>
      <c r="F662" s="51" t="n"/>
      <c r="G662" s="6" t="n"/>
      <c r="H662" s="6" t="n"/>
      <c r="I662" s="6" t="n"/>
      <c r="J662" s="6" t="n"/>
      <c r="K662" s="6" t="n"/>
      <c r="L662" s="51" t="n"/>
      <c r="M662" s="6" t="n"/>
      <c r="N662" s="6" t="n"/>
      <c r="O662" s="6" t="n"/>
      <c r="P662" s="52" t="n"/>
    </row>
    <row r="663" ht="15.75" customHeight="1">
      <c r="A663" s="1" t="n"/>
      <c r="B663" s="14" t="n"/>
      <c r="C663" s="6" t="n"/>
      <c r="D663" s="51" t="n"/>
      <c r="E663" s="6" t="n"/>
      <c r="F663" s="51" t="n"/>
      <c r="G663" s="6" t="n"/>
      <c r="H663" s="6" t="n"/>
      <c r="I663" s="6" t="n"/>
      <c r="J663" s="6" t="n"/>
      <c r="K663" s="6" t="n"/>
      <c r="L663" s="51" t="n"/>
      <c r="M663" s="6" t="n"/>
      <c r="N663" s="6" t="n"/>
      <c r="O663" s="6" t="n"/>
      <c r="P663" s="52" t="n"/>
    </row>
    <row r="664" ht="15.75" customHeight="1">
      <c r="A664" s="1" t="n"/>
      <c r="B664" s="14" t="n"/>
      <c r="C664" s="6" t="n"/>
      <c r="D664" s="51" t="n"/>
      <c r="E664" s="6" t="n"/>
      <c r="F664" s="51" t="n"/>
      <c r="G664" s="6" t="n"/>
      <c r="H664" s="6" t="n"/>
      <c r="I664" s="6" t="n"/>
      <c r="J664" s="6" t="n"/>
      <c r="K664" s="6" t="n"/>
      <c r="L664" s="51" t="n"/>
      <c r="M664" s="6" t="n"/>
      <c r="N664" s="6" t="n"/>
      <c r="O664" s="6" t="n"/>
      <c r="P664" s="52" t="n"/>
    </row>
    <row r="665" ht="15.75" customHeight="1">
      <c r="A665" s="1" t="n"/>
      <c r="B665" s="14" t="n"/>
      <c r="C665" s="6" t="n"/>
      <c r="D665" s="51" t="n"/>
      <c r="E665" s="6" t="n"/>
      <c r="F665" s="51" t="n"/>
      <c r="G665" s="6" t="n"/>
      <c r="H665" s="6" t="n"/>
      <c r="I665" s="6" t="n"/>
      <c r="J665" s="6" t="n"/>
      <c r="K665" s="6" t="n"/>
      <c r="L665" s="51" t="n"/>
      <c r="M665" s="6" t="n"/>
      <c r="N665" s="6" t="n"/>
      <c r="O665" s="6" t="n"/>
      <c r="P665" s="52" t="n"/>
    </row>
    <row r="666" ht="15.75" customHeight="1">
      <c r="A666" s="1" t="n"/>
      <c r="B666" s="14" t="n"/>
      <c r="C666" s="6" t="n"/>
      <c r="D666" s="51" t="n"/>
      <c r="E666" s="6" t="n"/>
      <c r="F666" s="51" t="n"/>
      <c r="G666" s="6" t="n"/>
      <c r="H666" s="6" t="n"/>
      <c r="I666" s="6" t="n"/>
      <c r="J666" s="6" t="n"/>
      <c r="K666" s="6" t="n"/>
      <c r="L666" s="51" t="n"/>
      <c r="M666" s="6" t="n"/>
      <c r="N666" s="6" t="n"/>
      <c r="O666" s="6" t="n"/>
      <c r="P666" s="52" t="n"/>
    </row>
    <row r="667" ht="15.75" customHeight="1">
      <c r="A667" s="1" t="n"/>
      <c r="B667" s="14" t="n"/>
      <c r="C667" s="6" t="n"/>
      <c r="D667" s="51" t="n"/>
      <c r="E667" s="6" t="n"/>
      <c r="F667" s="51" t="n"/>
      <c r="G667" s="6" t="n"/>
      <c r="H667" s="6" t="n"/>
      <c r="I667" s="6" t="n"/>
      <c r="J667" s="6" t="n"/>
      <c r="K667" s="6" t="n"/>
      <c r="L667" s="51" t="n"/>
      <c r="M667" s="6" t="n"/>
      <c r="N667" s="6" t="n"/>
      <c r="O667" s="6" t="n"/>
      <c r="P667" s="52" t="n"/>
    </row>
    <row r="668" ht="15.75" customHeight="1">
      <c r="A668" s="1" t="n"/>
      <c r="B668" s="14" t="n"/>
      <c r="C668" s="6" t="n"/>
      <c r="D668" s="51" t="n"/>
      <c r="E668" s="6" t="n"/>
      <c r="F668" s="51" t="n"/>
      <c r="G668" s="6" t="n"/>
      <c r="H668" s="6" t="n"/>
      <c r="I668" s="6" t="n"/>
      <c r="J668" s="6" t="n"/>
      <c r="K668" s="6" t="n"/>
      <c r="L668" s="51" t="n"/>
      <c r="M668" s="6" t="n"/>
      <c r="N668" s="6" t="n"/>
      <c r="O668" s="6" t="n"/>
      <c r="P668" s="52" t="n"/>
    </row>
    <row r="669" ht="15.75" customHeight="1">
      <c r="A669" s="1" t="n"/>
      <c r="B669" s="14" t="n"/>
      <c r="C669" s="6" t="n"/>
      <c r="D669" s="51" t="n"/>
      <c r="E669" s="6" t="n"/>
      <c r="F669" s="51" t="n"/>
      <c r="G669" s="6" t="n"/>
      <c r="H669" s="6" t="n"/>
      <c r="I669" s="6" t="n"/>
      <c r="J669" s="6" t="n"/>
      <c r="K669" s="6" t="n"/>
      <c r="L669" s="51" t="n"/>
      <c r="M669" s="6" t="n"/>
      <c r="N669" s="6" t="n"/>
      <c r="O669" s="6" t="n"/>
      <c r="P669" s="52" t="n"/>
    </row>
    <row r="670" ht="15.75" customHeight="1">
      <c r="A670" s="1" t="n"/>
      <c r="B670" s="14" t="n"/>
      <c r="C670" s="6" t="n"/>
      <c r="D670" s="51" t="n"/>
      <c r="E670" s="6" t="n"/>
      <c r="F670" s="51" t="n"/>
      <c r="G670" s="6" t="n"/>
      <c r="H670" s="6" t="n"/>
      <c r="I670" s="6" t="n"/>
      <c r="J670" s="6" t="n"/>
      <c r="K670" s="6" t="n"/>
      <c r="L670" s="51" t="n"/>
      <c r="M670" s="6" t="n"/>
      <c r="N670" s="6" t="n"/>
      <c r="O670" s="6" t="n"/>
      <c r="P670" s="52" t="n"/>
    </row>
    <row r="671" ht="15.75" customHeight="1">
      <c r="A671" s="1" t="n"/>
      <c r="B671" s="14" t="n"/>
      <c r="C671" s="6" t="n"/>
      <c r="D671" s="51" t="n"/>
      <c r="E671" s="6" t="n"/>
      <c r="F671" s="51" t="n"/>
      <c r="G671" s="6" t="n"/>
      <c r="H671" s="6" t="n"/>
      <c r="I671" s="6" t="n"/>
      <c r="J671" s="6" t="n"/>
      <c r="K671" s="6" t="n"/>
      <c r="L671" s="51" t="n"/>
      <c r="M671" s="6" t="n"/>
      <c r="N671" s="6" t="n"/>
      <c r="O671" s="6" t="n"/>
      <c r="P671" s="52" t="n"/>
    </row>
    <row r="672" ht="15.75" customHeight="1">
      <c r="A672" s="1" t="n"/>
      <c r="B672" s="14" t="n"/>
      <c r="C672" s="6" t="n"/>
      <c r="D672" s="51" t="n"/>
      <c r="E672" s="6" t="n"/>
      <c r="F672" s="51" t="n"/>
      <c r="G672" s="6" t="n"/>
      <c r="H672" s="6" t="n"/>
      <c r="I672" s="6" t="n"/>
      <c r="J672" s="6" t="n"/>
      <c r="K672" s="6" t="n"/>
      <c r="L672" s="51" t="n"/>
      <c r="M672" s="6" t="n"/>
      <c r="N672" s="6" t="n"/>
      <c r="O672" s="6" t="n"/>
      <c r="P672" s="52" t="n"/>
    </row>
    <row r="673" ht="15.75" customHeight="1">
      <c r="A673" s="1" t="n"/>
      <c r="B673" s="14" t="n"/>
      <c r="C673" s="6" t="n"/>
      <c r="D673" s="51" t="n"/>
      <c r="E673" s="6" t="n"/>
      <c r="F673" s="51" t="n"/>
      <c r="G673" s="6" t="n"/>
      <c r="H673" s="6" t="n"/>
      <c r="I673" s="6" t="n"/>
      <c r="J673" s="6" t="n"/>
      <c r="K673" s="6" t="n"/>
      <c r="L673" s="51" t="n"/>
      <c r="M673" s="6" t="n"/>
      <c r="N673" s="6" t="n"/>
      <c r="O673" s="6" t="n"/>
      <c r="P673" s="52" t="n"/>
    </row>
    <row r="674" ht="15.75" customHeight="1">
      <c r="A674" s="1" t="n"/>
      <c r="B674" s="14" t="n"/>
      <c r="C674" s="6" t="n"/>
      <c r="D674" s="51" t="n"/>
      <c r="E674" s="6" t="n"/>
      <c r="F674" s="51" t="n"/>
      <c r="G674" s="6" t="n"/>
      <c r="H674" s="6" t="n"/>
      <c r="I674" s="6" t="n"/>
      <c r="J674" s="6" t="n"/>
      <c r="K674" s="6" t="n"/>
      <c r="L674" s="51" t="n"/>
      <c r="M674" s="6" t="n"/>
      <c r="N674" s="6" t="n"/>
      <c r="O674" s="6" t="n"/>
      <c r="P674" s="52" t="n"/>
    </row>
    <row r="675" ht="15.75" customHeight="1">
      <c r="A675" s="1" t="n"/>
      <c r="B675" s="14" t="n"/>
      <c r="C675" s="6" t="n"/>
      <c r="D675" s="51" t="n"/>
      <c r="E675" s="6" t="n"/>
      <c r="F675" s="51" t="n"/>
      <c r="G675" s="6" t="n"/>
      <c r="H675" s="6" t="n"/>
      <c r="I675" s="6" t="n"/>
      <c r="J675" s="6" t="n"/>
      <c r="K675" s="6" t="n"/>
      <c r="L675" s="51" t="n"/>
      <c r="M675" s="6" t="n"/>
      <c r="N675" s="6" t="n"/>
      <c r="O675" s="6" t="n"/>
      <c r="P675" s="52" t="n"/>
    </row>
    <row r="676" ht="15.75" customHeight="1">
      <c r="A676" s="1" t="n"/>
      <c r="B676" s="14" t="n"/>
      <c r="C676" s="6" t="n"/>
      <c r="D676" s="51" t="n"/>
      <c r="E676" s="6" t="n"/>
      <c r="F676" s="51" t="n"/>
      <c r="G676" s="6" t="n"/>
      <c r="H676" s="6" t="n"/>
      <c r="I676" s="6" t="n"/>
      <c r="J676" s="6" t="n"/>
      <c r="K676" s="6" t="n"/>
      <c r="L676" s="51" t="n"/>
      <c r="M676" s="6" t="n"/>
      <c r="N676" s="6" t="n"/>
      <c r="O676" s="6" t="n"/>
      <c r="P676" s="52" t="n"/>
    </row>
    <row r="677" ht="15.75" customHeight="1">
      <c r="A677" s="1" t="n"/>
      <c r="B677" s="14" t="n"/>
      <c r="C677" s="6" t="n"/>
      <c r="D677" s="51" t="n"/>
      <c r="E677" s="6" t="n"/>
      <c r="F677" s="51" t="n"/>
      <c r="G677" s="6" t="n"/>
      <c r="H677" s="6" t="n"/>
      <c r="I677" s="6" t="n"/>
      <c r="J677" s="6" t="n"/>
      <c r="K677" s="6" t="n"/>
      <c r="L677" s="51" t="n"/>
      <c r="M677" s="6" t="n"/>
      <c r="N677" s="6" t="n"/>
      <c r="O677" s="6" t="n"/>
      <c r="P677" s="52" t="n"/>
    </row>
    <row r="678" ht="15.75" customHeight="1">
      <c r="A678" s="1" t="n"/>
      <c r="B678" s="14" t="n"/>
      <c r="C678" s="6" t="n"/>
      <c r="D678" s="51" t="n"/>
      <c r="E678" s="6" t="n"/>
      <c r="F678" s="51" t="n"/>
      <c r="G678" s="6" t="n"/>
      <c r="H678" s="6" t="n"/>
      <c r="I678" s="6" t="n"/>
      <c r="J678" s="6" t="n"/>
      <c r="K678" s="6" t="n"/>
      <c r="L678" s="51" t="n"/>
      <c r="M678" s="6" t="n"/>
      <c r="N678" s="6" t="n"/>
      <c r="O678" s="6" t="n"/>
      <c r="P678" s="52" t="n"/>
    </row>
    <row r="679" ht="15.75" customHeight="1">
      <c r="A679" s="1" t="n"/>
      <c r="B679" s="14" t="n"/>
      <c r="C679" s="6" t="n"/>
      <c r="D679" s="51" t="n"/>
      <c r="E679" s="6" t="n"/>
      <c r="F679" s="51" t="n"/>
      <c r="G679" s="6" t="n"/>
      <c r="H679" s="6" t="n"/>
      <c r="I679" s="6" t="n"/>
      <c r="J679" s="6" t="n"/>
      <c r="K679" s="6" t="n"/>
      <c r="L679" s="51" t="n"/>
      <c r="M679" s="6" t="n"/>
      <c r="N679" s="6" t="n"/>
      <c r="O679" s="6" t="n"/>
      <c r="P679" s="52" t="n"/>
    </row>
    <row r="680" ht="15.75" customHeight="1">
      <c r="A680" s="1" t="n"/>
      <c r="B680" s="14" t="n"/>
      <c r="C680" s="6" t="n"/>
      <c r="D680" s="51" t="n"/>
      <c r="E680" s="6" t="n"/>
      <c r="F680" s="51" t="n"/>
      <c r="G680" s="6" t="n"/>
      <c r="H680" s="6" t="n"/>
      <c r="I680" s="6" t="n"/>
      <c r="J680" s="6" t="n"/>
      <c r="K680" s="6" t="n"/>
      <c r="L680" s="51" t="n"/>
      <c r="M680" s="6" t="n"/>
      <c r="N680" s="6" t="n"/>
      <c r="O680" s="6" t="n"/>
      <c r="P680" s="52" t="n"/>
    </row>
    <row r="681" ht="15.75" customHeight="1">
      <c r="A681" s="1" t="n"/>
      <c r="B681" s="14" t="n"/>
      <c r="C681" s="6" t="n"/>
      <c r="D681" s="51" t="n"/>
      <c r="E681" s="6" t="n"/>
      <c r="F681" s="51" t="n"/>
      <c r="G681" s="6" t="n"/>
      <c r="H681" s="6" t="n"/>
      <c r="I681" s="6" t="n"/>
      <c r="J681" s="6" t="n"/>
      <c r="K681" s="6" t="n"/>
      <c r="L681" s="51" t="n"/>
      <c r="M681" s="6" t="n"/>
      <c r="N681" s="6" t="n"/>
      <c r="O681" s="6" t="n"/>
      <c r="P681" s="52" t="n"/>
    </row>
    <row r="682" ht="15.75" customHeight="1">
      <c r="A682" s="1" t="n"/>
      <c r="B682" s="14" t="n"/>
      <c r="C682" s="6" t="n"/>
      <c r="D682" s="51" t="n"/>
      <c r="E682" s="6" t="n"/>
      <c r="F682" s="51" t="n"/>
      <c r="G682" s="6" t="n"/>
      <c r="H682" s="6" t="n"/>
      <c r="I682" s="6" t="n"/>
      <c r="J682" s="6" t="n"/>
      <c r="K682" s="6" t="n"/>
      <c r="L682" s="51" t="n"/>
      <c r="M682" s="6" t="n"/>
      <c r="N682" s="6" t="n"/>
      <c r="O682" s="6" t="n"/>
      <c r="P682" s="52" t="n"/>
    </row>
    <row r="683" ht="15.75" customHeight="1">
      <c r="A683" s="1" t="n"/>
      <c r="B683" s="14" t="n"/>
      <c r="C683" s="6" t="n"/>
      <c r="D683" s="51" t="n"/>
      <c r="E683" s="6" t="n"/>
      <c r="F683" s="51" t="n"/>
      <c r="G683" s="6" t="n"/>
      <c r="H683" s="6" t="n"/>
      <c r="I683" s="6" t="n"/>
      <c r="J683" s="6" t="n"/>
      <c r="K683" s="6" t="n"/>
      <c r="L683" s="51" t="n"/>
      <c r="M683" s="6" t="n"/>
      <c r="N683" s="6" t="n"/>
      <c r="O683" s="6" t="n"/>
      <c r="P683" s="52" t="n"/>
    </row>
    <row r="684" ht="15.75" customHeight="1">
      <c r="A684" s="1" t="n"/>
      <c r="B684" s="14" t="n"/>
      <c r="C684" s="6" t="n"/>
      <c r="D684" s="51" t="n"/>
      <c r="E684" s="6" t="n"/>
      <c r="F684" s="51" t="n"/>
      <c r="G684" s="6" t="n"/>
      <c r="H684" s="6" t="n"/>
      <c r="I684" s="6" t="n"/>
      <c r="J684" s="6" t="n"/>
      <c r="K684" s="6" t="n"/>
      <c r="L684" s="51" t="n"/>
      <c r="M684" s="6" t="n"/>
      <c r="N684" s="6" t="n"/>
      <c r="O684" s="6" t="n"/>
      <c r="P684" s="52" t="n"/>
    </row>
    <row r="685" ht="15.75" customHeight="1">
      <c r="A685" s="1" t="n"/>
      <c r="B685" s="14" t="n"/>
      <c r="C685" s="6" t="n"/>
      <c r="D685" s="51" t="n"/>
      <c r="E685" s="6" t="n"/>
      <c r="F685" s="51" t="n"/>
      <c r="G685" s="6" t="n"/>
      <c r="H685" s="6" t="n"/>
      <c r="I685" s="6" t="n"/>
      <c r="J685" s="6" t="n"/>
      <c r="K685" s="6" t="n"/>
      <c r="L685" s="51" t="n"/>
      <c r="M685" s="6" t="n"/>
      <c r="N685" s="6" t="n"/>
      <c r="O685" s="6" t="n"/>
      <c r="P685" s="52" t="n"/>
    </row>
    <row r="686" ht="15.75" customHeight="1">
      <c r="A686" s="1" t="n"/>
      <c r="B686" s="14" t="n"/>
      <c r="C686" s="6" t="n"/>
      <c r="D686" s="51" t="n"/>
      <c r="E686" s="6" t="n"/>
      <c r="F686" s="51" t="n"/>
      <c r="G686" s="6" t="n"/>
      <c r="H686" s="6" t="n"/>
      <c r="I686" s="6" t="n"/>
      <c r="J686" s="6" t="n"/>
      <c r="K686" s="6" t="n"/>
      <c r="L686" s="51" t="n"/>
      <c r="M686" s="6" t="n"/>
      <c r="N686" s="6" t="n"/>
      <c r="O686" s="6" t="n"/>
      <c r="P686" s="52" t="n"/>
    </row>
    <row r="687" ht="15.75" customHeight="1">
      <c r="A687" s="1" t="n"/>
      <c r="B687" s="14" t="n"/>
      <c r="C687" s="6" t="n"/>
      <c r="D687" s="51" t="n"/>
      <c r="E687" s="6" t="n"/>
      <c r="F687" s="51" t="n"/>
      <c r="G687" s="6" t="n"/>
      <c r="H687" s="6" t="n"/>
      <c r="I687" s="6" t="n"/>
      <c r="J687" s="6" t="n"/>
      <c r="K687" s="6" t="n"/>
      <c r="L687" s="51" t="n"/>
      <c r="M687" s="6" t="n"/>
      <c r="N687" s="6" t="n"/>
      <c r="O687" s="6" t="n"/>
      <c r="P687" s="52" t="n"/>
    </row>
    <row r="688" ht="15.75" customHeight="1">
      <c r="A688" s="1" t="n"/>
      <c r="B688" s="14" t="n"/>
      <c r="C688" s="6" t="n"/>
      <c r="D688" s="51" t="n"/>
      <c r="E688" s="6" t="n"/>
      <c r="F688" s="51" t="n"/>
      <c r="G688" s="6" t="n"/>
      <c r="H688" s="6" t="n"/>
      <c r="I688" s="6" t="n"/>
      <c r="J688" s="6" t="n"/>
      <c r="K688" s="6" t="n"/>
      <c r="L688" s="51" t="n"/>
      <c r="M688" s="6" t="n"/>
      <c r="N688" s="6" t="n"/>
      <c r="O688" s="6" t="n"/>
      <c r="P688" s="52" t="n"/>
    </row>
    <row r="689" ht="15.75" customHeight="1">
      <c r="A689" s="1" t="n"/>
      <c r="B689" s="14" t="n"/>
      <c r="C689" s="6" t="n"/>
      <c r="D689" s="51" t="n"/>
      <c r="E689" s="6" t="n"/>
      <c r="F689" s="51" t="n"/>
      <c r="G689" s="6" t="n"/>
      <c r="H689" s="6" t="n"/>
      <c r="I689" s="6" t="n"/>
      <c r="J689" s="6" t="n"/>
      <c r="K689" s="6" t="n"/>
      <c r="L689" s="51" t="n"/>
      <c r="M689" s="6" t="n"/>
      <c r="N689" s="6" t="n"/>
      <c r="O689" s="6" t="n"/>
      <c r="P689" s="52" t="n"/>
    </row>
    <row r="690" ht="15.75" customHeight="1">
      <c r="A690" s="1" t="n"/>
      <c r="B690" s="14" t="n"/>
      <c r="C690" s="6" t="n"/>
      <c r="D690" s="51" t="n"/>
      <c r="E690" s="6" t="n"/>
      <c r="F690" s="51" t="n"/>
      <c r="G690" s="6" t="n"/>
      <c r="H690" s="6" t="n"/>
      <c r="I690" s="6" t="n"/>
      <c r="J690" s="6" t="n"/>
      <c r="K690" s="6" t="n"/>
      <c r="L690" s="51" t="n"/>
      <c r="M690" s="6" t="n"/>
      <c r="N690" s="6" t="n"/>
      <c r="O690" s="6" t="n"/>
      <c r="P690" s="52" t="n"/>
    </row>
    <row r="691" ht="15.75" customHeight="1">
      <c r="A691" s="1" t="n"/>
      <c r="B691" s="14" t="n"/>
      <c r="C691" s="6" t="n"/>
      <c r="D691" s="51" t="n"/>
      <c r="E691" s="6" t="n"/>
      <c r="F691" s="51" t="n"/>
      <c r="G691" s="6" t="n"/>
      <c r="H691" s="6" t="n"/>
      <c r="I691" s="6" t="n"/>
      <c r="J691" s="6" t="n"/>
      <c r="K691" s="6" t="n"/>
      <c r="L691" s="51" t="n"/>
      <c r="M691" s="6" t="n"/>
      <c r="N691" s="6" t="n"/>
      <c r="O691" s="6" t="n"/>
      <c r="P691" s="52" t="n"/>
    </row>
    <row r="692" ht="15.75" customHeight="1">
      <c r="A692" s="1" t="n"/>
      <c r="B692" s="14" t="n"/>
      <c r="C692" s="6" t="n"/>
      <c r="D692" s="51" t="n"/>
      <c r="E692" s="6" t="n"/>
      <c r="F692" s="51" t="n"/>
      <c r="G692" s="6" t="n"/>
      <c r="H692" s="6" t="n"/>
      <c r="I692" s="6" t="n"/>
      <c r="J692" s="6" t="n"/>
      <c r="K692" s="6" t="n"/>
      <c r="L692" s="51" t="n"/>
      <c r="M692" s="6" t="n"/>
      <c r="N692" s="6" t="n"/>
      <c r="O692" s="6" t="n"/>
      <c r="P692" s="52" t="n"/>
    </row>
    <row r="693" ht="15.75" customHeight="1">
      <c r="A693" s="1" t="n"/>
      <c r="B693" s="14" t="n"/>
      <c r="C693" s="6" t="n"/>
      <c r="D693" s="51" t="n"/>
      <c r="E693" s="6" t="n"/>
      <c r="F693" s="51" t="n"/>
      <c r="G693" s="6" t="n"/>
      <c r="H693" s="6" t="n"/>
      <c r="I693" s="6" t="n"/>
      <c r="J693" s="6" t="n"/>
      <c r="K693" s="6" t="n"/>
      <c r="L693" s="51" t="n"/>
      <c r="M693" s="6" t="n"/>
      <c r="N693" s="6" t="n"/>
      <c r="O693" s="6" t="n"/>
      <c r="P693" s="52" t="n"/>
    </row>
    <row r="694" ht="15.75" customHeight="1">
      <c r="A694" s="1" t="n"/>
      <c r="B694" s="14" t="n"/>
      <c r="C694" s="6" t="n"/>
      <c r="D694" s="51" t="n"/>
      <c r="E694" s="6" t="n"/>
      <c r="F694" s="51" t="n"/>
      <c r="G694" s="6" t="n"/>
      <c r="H694" s="6" t="n"/>
      <c r="I694" s="6" t="n"/>
      <c r="J694" s="6" t="n"/>
      <c r="K694" s="6" t="n"/>
      <c r="L694" s="51" t="n"/>
      <c r="M694" s="6" t="n"/>
      <c r="N694" s="6" t="n"/>
      <c r="O694" s="6" t="n"/>
      <c r="P694" s="52" t="n"/>
    </row>
    <row r="695" ht="15.75" customHeight="1">
      <c r="A695" s="1" t="n"/>
      <c r="B695" s="14" t="n"/>
      <c r="C695" s="6" t="n"/>
      <c r="D695" s="51" t="n"/>
      <c r="E695" s="6" t="n"/>
      <c r="F695" s="51" t="n"/>
      <c r="G695" s="6" t="n"/>
      <c r="H695" s="6" t="n"/>
      <c r="I695" s="6" t="n"/>
      <c r="J695" s="6" t="n"/>
      <c r="K695" s="6" t="n"/>
      <c r="L695" s="51" t="n"/>
      <c r="M695" s="6" t="n"/>
      <c r="N695" s="6" t="n"/>
      <c r="O695" s="6" t="n"/>
      <c r="P695" s="52" t="n"/>
    </row>
    <row r="696" ht="15.75" customHeight="1">
      <c r="A696" s="1" t="n"/>
      <c r="B696" s="14" t="n"/>
      <c r="C696" s="6" t="n"/>
      <c r="D696" s="51" t="n"/>
      <c r="E696" s="6" t="n"/>
      <c r="F696" s="51" t="n"/>
      <c r="G696" s="6" t="n"/>
      <c r="H696" s="6" t="n"/>
      <c r="I696" s="6" t="n"/>
      <c r="J696" s="6" t="n"/>
      <c r="K696" s="6" t="n"/>
      <c r="L696" s="51" t="n"/>
      <c r="M696" s="6" t="n"/>
      <c r="N696" s="6" t="n"/>
      <c r="O696" s="6" t="n"/>
      <c r="P696" s="52" t="n"/>
    </row>
    <row r="697" ht="15.75" customHeight="1">
      <c r="A697" s="1" t="n"/>
      <c r="B697" s="14" t="n"/>
      <c r="C697" s="6" t="n"/>
      <c r="D697" s="51" t="n"/>
      <c r="E697" s="6" t="n"/>
      <c r="F697" s="51" t="n"/>
      <c r="G697" s="6" t="n"/>
      <c r="H697" s="6" t="n"/>
      <c r="I697" s="6" t="n"/>
      <c r="J697" s="6" t="n"/>
      <c r="K697" s="6" t="n"/>
      <c r="L697" s="51" t="n"/>
      <c r="M697" s="6" t="n"/>
      <c r="N697" s="6" t="n"/>
      <c r="O697" s="6" t="n"/>
      <c r="P697" s="52" t="n"/>
    </row>
    <row r="698" ht="15.75" customHeight="1">
      <c r="A698" s="1" t="n"/>
      <c r="B698" s="14" t="n"/>
      <c r="C698" s="6" t="n"/>
      <c r="D698" s="51" t="n"/>
      <c r="E698" s="6" t="n"/>
      <c r="F698" s="51" t="n"/>
      <c r="G698" s="6" t="n"/>
      <c r="H698" s="6" t="n"/>
      <c r="I698" s="6" t="n"/>
      <c r="J698" s="6" t="n"/>
      <c r="K698" s="6" t="n"/>
      <c r="L698" s="51" t="n"/>
      <c r="M698" s="6" t="n"/>
      <c r="N698" s="6" t="n"/>
      <c r="O698" s="6" t="n"/>
      <c r="P698" s="52" t="n"/>
    </row>
    <row r="699" ht="15.75" customHeight="1">
      <c r="A699" s="1" t="n"/>
      <c r="B699" s="14" t="n"/>
      <c r="C699" s="6" t="n"/>
      <c r="D699" s="51" t="n"/>
      <c r="E699" s="6" t="n"/>
      <c r="F699" s="51" t="n"/>
      <c r="G699" s="6" t="n"/>
      <c r="H699" s="6" t="n"/>
      <c r="I699" s="6" t="n"/>
      <c r="J699" s="6" t="n"/>
      <c r="K699" s="6" t="n"/>
      <c r="L699" s="51" t="n"/>
      <c r="M699" s="6" t="n"/>
      <c r="N699" s="6" t="n"/>
      <c r="O699" s="6" t="n"/>
      <c r="P699" s="52" t="n"/>
    </row>
    <row r="700" ht="15.75" customHeight="1">
      <c r="A700" s="1" t="n"/>
      <c r="B700" s="14" t="n"/>
      <c r="C700" s="6" t="n"/>
      <c r="D700" s="51" t="n"/>
      <c r="E700" s="6" t="n"/>
      <c r="F700" s="51" t="n"/>
      <c r="G700" s="6" t="n"/>
      <c r="H700" s="6" t="n"/>
      <c r="I700" s="6" t="n"/>
      <c r="J700" s="6" t="n"/>
      <c r="K700" s="6" t="n"/>
      <c r="L700" s="51" t="n"/>
      <c r="M700" s="6" t="n"/>
      <c r="N700" s="6" t="n"/>
      <c r="O700" s="6" t="n"/>
      <c r="P700" s="52" t="n"/>
    </row>
    <row r="701" ht="15.75" customHeight="1">
      <c r="A701" s="1" t="n"/>
      <c r="B701" s="14" t="n"/>
      <c r="C701" s="6" t="n"/>
      <c r="D701" s="51" t="n"/>
      <c r="E701" s="6" t="n"/>
      <c r="F701" s="51" t="n"/>
      <c r="G701" s="6" t="n"/>
      <c r="H701" s="6" t="n"/>
      <c r="I701" s="6" t="n"/>
      <c r="J701" s="6" t="n"/>
      <c r="K701" s="6" t="n"/>
      <c r="L701" s="51" t="n"/>
      <c r="M701" s="6" t="n"/>
      <c r="N701" s="6" t="n"/>
      <c r="O701" s="6" t="n"/>
      <c r="P701" s="52" t="n"/>
    </row>
    <row r="702" ht="15.75" customHeight="1">
      <c r="A702" s="1" t="n"/>
      <c r="B702" s="14" t="n"/>
      <c r="C702" s="6" t="n"/>
      <c r="D702" s="51" t="n"/>
      <c r="E702" s="6" t="n"/>
      <c r="F702" s="51" t="n"/>
      <c r="G702" s="6" t="n"/>
      <c r="H702" s="6" t="n"/>
      <c r="I702" s="6" t="n"/>
      <c r="J702" s="6" t="n"/>
      <c r="K702" s="6" t="n"/>
      <c r="L702" s="51" t="n"/>
      <c r="M702" s="6" t="n"/>
      <c r="N702" s="6" t="n"/>
      <c r="O702" s="6" t="n"/>
      <c r="P702" s="52" t="n"/>
    </row>
    <row r="703" ht="15.75" customHeight="1">
      <c r="A703" s="1" t="n"/>
      <c r="B703" s="14" t="n"/>
      <c r="C703" s="6" t="n"/>
      <c r="D703" s="51" t="n"/>
      <c r="E703" s="6" t="n"/>
      <c r="F703" s="51" t="n"/>
      <c r="G703" s="6" t="n"/>
      <c r="H703" s="6" t="n"/>
      <c r="I703" s="6" t="n"/>
      <c r="J703" s="6" t="n"/>
      <c r="K703" s="6" t="n"/>
      <c r="L703" s="51" t="n"/>
      <c r="M703" s="6" t="n"/>
      <c r="N703" s="6" t="n"/>
      <c r="O703" s="6" t="n"/>
      <c r="P703" s="52" t="n"/>
    </row>
    <row r="704" ht="15.75" customHeight="1">
      <c r="A704" s="1" t="n"/>
      <c r="B704" s="14" t="n"/>
      <c r="C704" s="6" t="n"/>
      <c r="D704" s="51" t="n"/>
      <c r="E704" s="6" t="n"/>
      <c r="F704" s="51" t="n"/>
      <c r="G704" s="6" t="n"/>
      <c r="H704" s="6" t="n"/>
      <c r="I704" s="6" t="n"/>
      <c r="J704" s="6" t="n"/>
      <c r="K704" s="6" t="n"/>
      <c r="L704" s="51" t="n"/>
      <c r="M704" s="6" t="n"/>
      <c r="N704" s="6" t="n"/>
      <c r="O704" s="6" t="n"/>
      <c r="P704" s="52" t="n"/>
    </row>
    <row r="705" ht="15.75" customHeight="1">
      <c r="A705" s="1" t="n"/>
      <c r="B705" s="14" t="n"/>
      <c r="C705" s="6" t="n"/>
      <c r="D705" s="51" t="n"/>
      <c r="E705" s="6" t="n"/>
      <c r="F705" s="51" t="n"/>
      <c r="G705" s="6" t="n"/>
      <c r="H705" s="6" t="n"/>
      <c r="I705" s="6" t="n"/>
      <c r="J705" s="6" t="n"/>
      <c r="K705" s="6" t="n"/>
      <c r="L705" s="51" t="n"/>
      <c r="M705" s="6" t="n"/>
      <c r="N705" s="6" t="n"/>
      <c r="O705" s="6" t="n"/>
      <c r="P705" s="52" t="n"/>
    </row>
    <row r="706" ht="15.75" customHeight="1">
      <c r="A706" s="1" t="n"/>
      <c r="B706" s="14" t="n"/>
      <c r="C706" s="6" t="n"/>
      <c r="D706" s="51" t="n"/>
      <c r="E706" s="6" t="n"/>
      <c r="F706" s="51" t="n"/>
      <c r="G706" s="6" t="n"/>
      <c r="H706" s="6" t="n"/>
      <c r="I706" s="6" t="n"/>
      <c r="J706" s="6" t="n"/>
      <c r="K706" s="6" t="n"/>
      <c r="L706" s="51" t="n"/>
      <c r="M706" s="6" t="n"/>
      <c r="N706" s="6" t="n"/>
      <c r="O706" s="6" t="n"/>
      <c r="P706" s="52" t="n"/>
    </row>
    <row r="707" ht="15.75" customHeight="1">
      <c r="A707" s="1" t="n"/>
      <c r="B707" s="14" t="n"/>
      <c r="C707" s="6" t="n"/>
      <c r="D707" s="51" t="n"/>
      <c r="E707" s="6" t="n"/>
      <c r="F707" s="51" t="n"/>
      <c r="G707" s="6" t="n"/>
      <c r="H707" s="6" t="n"/>
      <c r="I707" s="6" t="n"/>
      <c r="J707" s="6" t="n"/>
      <c r="K707" s="6" t="n"/>
      <c r="L707" s="51" t="n"/>
      <c r="M707" s="6" t="n"/>
      <c r="N707" s="6" t="n"/>
      <c r="O707" s="6" t="n"/>
      <c r="P707" s="52" t="n"/>
    </row>
    <row r="708" ht="15.75" customHeight="1">
      <c r="A708" s="1" t="n"/>
      <c r="B708" s="14" t="n"/>
      <c r="C708" s="6" t="n"/>
      <c r="D708" s="51" t="n"/>
      <c r="E708" s="6" t="n"/>
      <c r="F708" s="51" t="n"/>
      <c r="G708" s="6" t="n"/>
      <c r="H708" s="6" t="n"/>
      <c r="I708" s="6" t="n"/>
      <c r="J708" s="6" t="n"/>
      <c r="K708" s="6" t="n"/>
      <c r="L708" s="51" t="n"/>
      <c r="M708" s="6" t="n"/>
      <c r="N708" s="6" t="n"/>
      <c r="O708" s="6" t="n"/>
      <c r="P708" s="52" t="n"/>
    </row>
    <row r="709" ht="15.75" customHeight="1">
      <c r="A709" s="1" t="n"/>
      <c r="B709" s="14" t="n"/>
      <c r="C709" s="6" t="n"/>
      <c r="D709" s="51" t="n"/>
      <c r="E709" s="6" t="n"/>
      <c r="F709" s="51" t="n"/>
      <c r="G709" s="6" t="n"/>
      <c r="H709" s="6" t="n"/>
      <c r="I709" s="6" t="n"/>
      <c r="J709" s="6" t="n"/>
      <c r="K709" s="6" t="n"/>
      <c r="L709" s="51" t="n"/>
      <c r="M709" s="6" t="n"/>
      <c r="N709" s="6" t="n"/>
      <c r="O709" s="6" t="n"/>
      <c r="P709" s="52" t="n"/>
    </row>
    <row r="710" ht="15.75" customHeight="1">
      <c r="A710" s="1" t="n"/>
      <c r="B710" s="14" t="n"/>
      <c r="C710" s="6" t="n"/>
      <c r="D710" s="51" t="n"/>
      <c r="E710" s="6" t="n"/>
      <c r="F710" s="51" t="n"/>
      <c r="G710" s="6" t="n"/>
      <c r="H710" s="6" t="n"/>
      <c r="I710" s="6" t="n"/>
      <c r="J710" s="6" t="n"/>
      <c r="K710" s="6" t="n"/>
      <c r="L710" s="51" t="n"/>
      <c r="M710" s="6" t="n"/>
      <c r="N710" s="6" t="n"/>
      <c r="O710" s="6" t="n"/>
      <c r="P710" s="52" t="n"/>
    </row>
    <row r="711" ht="15.75" customHeight="1">
      <c r="A711" s="1" t="n"/>
      <c r="B711" s="14" t="n"/>
      <c r="C711" s="6" t="n"/>
      <c r="D711" s="51" t="n"/>
      <c r="E711" s="6" t="n"/>
      <c r="F711" s="51" t="n"/>
      <c r="G711" s="6" t="n"/>
      <c r="H711" s="6" t="n"/>
      <c r="I711" s="6" t="n"/>
      <c r="J711" s="6" t="n"/>
      <c r="K711" s="6" t="n"/>
      <c r="L711" s="51" t="n"/>
      <c r="M711" s="6" t="n"/>
      <c r="N711" s="6" t="n"/>
      <c r="O711" s="6" t="n"/>
      <c r="P711" s="52" t="n"/>
    </row>
    <row r="712" ht="15.75" customHeight="1">
      <c r="A712" s="1" t="n"/>
      <c r="B712" s="14" t="n"/>
      <c r="C712" s="6" t="n"/>
      <c r="D712" s="51" t="n"/>
      <c r="E712" s="6" t="n"/>
      <c r="F712" s="51" t="n"/>
      <c r="G712" s="6" t="n"/>
      <c r="H712" s="6" t="n"/>
      <c r="I712" s="6" t="n"/>
      <c r="J712" s="6" t="n"/>
      <c r="K712" s="6" t="n"/>
      <c r="L712" s="51" t="n"/>
      <c r="M712" s="6" t="n"/>
      <c r="N712" s="6" t="n"/>
      <c r="O712" s="6" t="n"/>
      <c r="P712" s="52" t="n"/>
    </row>
    <row r="713" ht="15.75" customHeight="1">
      <c r="A713" s="1" t="n"/>
      <c r="B713" s="14" t="n"/>
      <c r="C713" s="6" t="n"/>
      <c r="D713" s="51" t="n"/>
      <c r="E713" s="6" t="n"/>
      <c r="F713" s="51" t="n"/>
      <c r="G713" s="6" t="n"/>
      <c r="H713" s="6" t="n"/>
      <c r="I713" s="6" t="n"/>
      <c r="J713" s="6" t="n"/>
      <c r="K713" s="6" t="n"/>
      <c r="L713" s="51" t="n"/>
      <c r="M713" s="6" t="n"/>
      <c r="N713" s="6" t="n"/>
      <c r="O713" s="6" t="n"/>
      <c r="P713" s="52" t="n"/>
    </row>
    <row r="714" ht="15.75" customHeight="1">
      <c r="A714" s="1" t="n"/>
      <c r="B714" s="14" t="n"/>
      <c r="C714" s="6" t="n"/>
      <c r="D714" s="51" t="n"/>
      <c r="E714" s="6" t="n"/>
      <c r="F714" s="51" t="n"/>
      <c r="G714" s="6" t="n"/>
      <c r="H714" s="6" t="n"/>
      <c r="I714" s="6" t="n"/>
      <c r="J714" s="6" t="n"/>
      <c r="K714" s="6" t="n"/>
      <c r="L714" s="51" t="n"/>
      <c r="M714" s="6" t="n"/>
      <c r="N714" s="6" t="n"/>
      <c r="O714" s="6" t="n"/>
      <c r="P714" s="52" t="n"/>
    </row>
    <row r="715" ht="15.75" customHeight="1">
      <c r="A715" s="1" t="n"/>
      <c r="B715" s="14" t="n"/>
      <c r="C715" s="6" t="n"/>
      <c r="D715" s="51" t="n"/>
      <c r="E715" s="6" t="n"/>
      <c r="F715" s="51" t="n"/>
      <c r="G715" s="6" t="n"/>
      <c r="H715" s="6" t="n"/>
      <c r="I715" s="6" t="n"/>
      <c r="J715" s="6" t="n"/>
      <c r="K715" s="6" t="n"/>
      <c r="L715" s="51" t="n"/>
      <c r="M715" s="6" t="n"/>
      <c r="N715" s="6" t="n"/>
      <c r="O715" s="6" t="n"/>
      <c r="P715" s="52" t="n"/>
    </row>
    <row r="716" ht="15.75" customHeight="1">
      <c r="A716" s="1" t="n"/>
      <c r="B716" s="14" t="n"/>
      <c r="C716" s="6" t="n"/>
      <c r="D716" s="51" t="n"/>
      <c r="E716" s="6" t="n"/>
      <c r="F716" s="51" t="n"/>
      <c r="G716" s="6" t="n"/>
      <c r="H716" s="6" t="n"/>
      <c r="I716" s="6" t="n"/>
      <c r="J716" s="6" t="n"/>
      <c r="K716" s="6" t="n"/>
      <c r="L716" s="51" t="n"/>
      <c r="M716" s="6" t="n"/>
      <c r="N716" s="6" t="n"/>
      <c r="O716" s="6" t="n"/>
      <c r="P716" s="52" t="n"/>
    </row>
    <row r="717" ht="15.75" customHeight="1">
      <c r="A717" s="1" t="n"/>
      <c r="B717" s="14" t="n"/>
      <c r="C717" s="6" t="n"/>
      <c r="D717" s="51" t="n"/>
      <c r="E717" s="6" t="n"/>
      <c r="F717" s="51" t="n"/>
      <c r="G717" s="6" t="n"/>
      <c r="H717" s="6" t="n"/>
      <c r="I717" s="6" t="n"/>
      <c r="J717" s="6" t="n"/>
      <c r="K717" s="6" t="n"/>
      <c r="L717" s="51" t="n"/>
      <c r="M717" s="6" t="n"/>
      <c r="N717" s="6" t="n"/>
      <c r="O717" s="6" t="n"/>
      <c r="P717" s="52" t="n"/>
    </row>
    <row r="718" ht="15.75" customHeight="1">
      <c r="A718" s="1" t="n"/>
      <c r="B718" s="14" t="n"/>
      <c r="C718" s="6" t="n"/>
      <c r="D718" s="51" t="n"/>
      <c r="E718" s="6" t="n"/>
      <c r="F718" s="51" t="n"/>
      <c r="G718" s="6" t="n"/>
      <c r="H718" s="6" t="n"/>
      <c r="I718" s="6" t="n"/>
      <c r="J718" s="6" t="n"/>
      <c r="K718" s="6" t="n"/>
      <c r="L718" s="51" t="n"/>
      <c r="M718" s="6" t="n"/>
      <c r="N718" s="6" t="n"/>
      <c r="O718" s="6" t="n"/>
      <c r="P718" s="52" t="n"/>
    </row>
    <row r="719" ht="15.75" customHeight="1">
      <c r="A719" s="1" t="n"/>
      <c r="B719" s="14" t="n"/>
      <c r="C719" s="6" t="n"/>
      <c r="D719" s="51" t="n"/>
      <c r="E719" s="6" t="n"/>
      <c r="F719" s="51" t="n"/>
      <c r="G719" s="6" t="n"/>
      <c r="H719" s="6" t="n"/>
      <c r="I719" s="6" t="n"/>
      <c r="J719" s="6" t="n"/>
      <c r="K719" s="6" t="n"/>
      <c r="L719" s="51" t="n"/>
      <c r="M719" s="6" t="n"/>
      <c r="N719" s="6" t="n"/>
      <c r="O719" s="6" t="n"/>
      <c r="P719" s="52" t="n"/>
    </row>
    <row r="720" ht="15.75" customHeight="1">
      <c r="A720" s="1" t="n"/>
      <c r="B720" s="14" t="n"/>
      <c r="C720" s="6" t="n"/>
      <c r="D720" s="51" t="n"/>
      <c r="E720" s="6" t="n"/>
      <c r="F720" s="51" t="n"/>
      <c r="G720" s="6" t="n"/>
      <c r="H720" s="6" t="n"/>
      <c r="I720" s="6" t="n"/>
      <c r="J720" s="6" t="n"/>
      <c r="K720" s="6" t="n"/>
      <c r="L720" s="51" t="n"/>
      <c r="M720" s="6" t="n"/>
      <c r="N720" s="6" t="n"/>
      <c r="O720" s="6" t="n"/>
      <c r="P720" s="52" t="n"/>
    </row>
    <row r="721" ht="15.75" customHeight="1">
      <c r="A721" s="1" t="n"/>
      <c r="B721" s="14" t="n"/>
      <c r="C721" s="6" t="n"/>
      <c r="D721" s="51" t="n"/>
      <c r="E721" s="6" t="n"/>
      <c r="F721" s="51" t="n"/>
      <c r="G721" s="6" t="n"/>
      <c r="H721" s="6" t="n"/>
      <c r="I721" s="6" t="n"/>
      <c r="J721" s="6" t="n"/>
      <c r="K721" s="6" t="n"/>
      <c r="L721" s="51" t="n"/>
      <c r="M721" s="6" t="n"/>
      <c r="N721" s="6" t="n"/>
      <c r="O721" s="6" t="n"/>
      <c r="P721" s="52" t="n"/>
    </row>
    <row r="722" ht="15.75" customHeight="1">
      <c r="A722" s="1" t="n"/>
      <c r="B722" s="14" t="n"/>
      <c r="C722" s="6" t="n"/>
      <c r="D722" s="51" t="n"/>
      <c r="E722" s="6" t="n"/>
      <c r="F722" s="51" t="n"/>
      <c r="G722" s="6" t="n"/>
      <c r="H722" s="6" t="n"/>
      <c r="I722" s="6" t="n"/>
      <c r="J722" s="6" t="n"/>
      <c r="K722" s="6" t="n"/>
      <c r="L722" s="51" t="n"/>
      <c r="M722" s="6" t="n"/>
      <c r="N722" s="6" t="n"/>
      <c r="O722" s="6" t="n"/>
      <c r="P722" s="52" t="n"/>
    </row>
    <row r="723" ht="15.75" customHeight="1">
      <c r="A723" s="1" t="n"/>
      <c r="B723" s="14" t="n"/>
      <c r="C723" s="6" t="n"/>
      <c r="D723" s="51" t="n"/>
      <c r="E723" s="6" t="n"/>
      <c r="F723" s="51" t="n"/>
      <c r="G723" s="6" t="n"/>
      <c r="H723" s="6" t="n"/>
      <c r="I723" s="6" t="n"/>
      <c r="J723" s="6" t="n"/>
      <c r="K723" s="6" t="n"/>
      <c r="L723" s="51" t="n"/>
      <c r="M723" s="6" t="n"/>
      <c r="N723" s="6" t="n"/>
      <c r="O723" s="6" t="n"/>
      <c r="P723" s="52" t="n"/>
    </row>
    <row r="724" ht="15.75" customHeight="1">
      <c r="A724" s="1" t="n"/>
      <c r="B724" s="14" t="n"/>
      <c r="C724" s="6" t="n"/>
      <c r="D724" s="51" t="n"/>
      <c r="E724" s="6" t="n"/>
      <c r="F724" s="51" t="n"/>
      <c r="G724" s="6" t="n"/>
      <c r="H724" s="6" t="n"/>
      <c r="I724" s="6" t="n"/>
      <c r="J724" s="6" t="n"/>
      <c r="K724" s="6" t="n"/>
      <c r="L724" s="51" t="n"/>
      <c r="M724" s="6" t="n"/>
      <c r="N724" s="6" t="n"/>
      <c r="O724" s="6" t="n"/>
      <c r="P724" s="52" t="n"/>
    </row>
    <row r="725" ht="15.75" customHeight="1">
      <c r="A725" s="1" t="n"/>
      <c r="B725" s="14" t="n"/>
      <c r="C725" s="6" t="n"/>
      <c r="D725" s="51" t="n"/>
      <c r="E725" s="6" t="n"/>
      <c r="F725" s="51" t="n"/>
      <c r="G725" s="6" t="n"/>
      <c r="H725" s="6" t="n"/>
      <c r="I725" s="6" t="n"/>
      <c r="J725" s="6" t="n"/>
      <c r="K725" s="6" t="n"/>
      <c r="L725" s="51" t="n"/>
      <c r="M725" s="6" t="n"/>
      <c r="N725" s="6" t="n"/>
      <c r="O725" s="6" t="n"/>
      <c r="P725" s="52" t="n"/>
    </row>
    <row r="726" ht="15.75" customHeight="1">
      <c r="A726" s="1" t="n"/>
      <c r="B726" s="14" t="n"/>
      <c r="C726" s="6" t="n"/>
      <c r="D726" s="51" t="n"/>
      <c r="E726" s="6" t="n"/>
      <c r="F726" s="51" t="n"/>
      <c r="G726" s="6" t="n"/>
      <c r="H726" s="6" t="n"/>
      <c r="I726" s="6" t="n"/>
      <c r="J726" s="6" t="n"/>
      <c r="K726" s="6" t="n"/>
      <c r="L726" s="51" t="n"/>
      <c r="M726" s="6" t="n"/>
      <c r="N726" s="6" t="n"/>
      <c r="O726" s="6" t="n"/>
      <c r="P726" s="52" t="n"/>
    </row>
    <row r="727" ht="15.75" customHeight="1">
      <c r="A727" s="1" t="n"/>
      <c r="B727" s="14" t="n"/>
      <c r="C727" s="6" t="n"/>
      <c r="D727" s="51" t="n"/>
      <c r="E727" s="6" t="n"/>
      <c r="F727" s="51" t="n"/>
      <c r="G727" s="6" t="n"/>
      <c r="H727" s="6" t="n"/>
      <c r="I727" s="6" t="n"/>
      <c r="J727" s="6" t="n"/>
      <c r="K727" s="6" t="n"/>
      <c r="L727" s="51" t="n"/>
      <c r="M727" s="6" t="n"/>
      <c r="N727" s="6" t="n"/>
      <c r="O727" s="6" t="n"/>
      <c r="P727" s="52" t="n"/>
    </row>
    <row r="728" ht="15.75" customHeight="1">
      <c r="A728" s="1" t="n"/>
      <c r="B728" s="14" t="n"/>
      <c r="C728" s="6" t="n"/>
      <c r="D728" s="51" t="n"/>
      <c r="E728" s="6" t="n"/>
      <c r="F728" s="51" t="n"/>
      <c r="G728" s="6" t="n"/>
      <c r="H728" s="6" t="n"/>
      <c r="I728" s="6" t="n"/>
      <c r="J728" s="6" t="n"/>
      <c r="K728" s="6" t="n"/>
      <c r="L728" s="51" t="n"/>
      <c r="M728" s="6" t="n"/>
      <c r="N728" s="6" t="n"/>
      <c r="O728" s="6" t="n"/>
      <c r="P728" s="52" t="n"/>
    </row>
    <row r="729" ht="15.75" customHeight="1">
      <c r="A729" s="1" t="n"/>
      <c r="B729" s="14" t="n"/>
      <c r="C729" s="6" t="n"/>
      <c r="D729" s="51" t="n"/>
      <c r="E729" s="6" t="n"/>
      <c r="F729" s="51" t="n"/>
      <c r="G729" s="6" t="n"/>
      <c r="H729" s="6" t="n"/>
      <c r="I729" s="6" t="n"/>
      <c r="J729" s="6" t="n"/>
      <c r="K729" s="6" t="n"/>
      <c r="L729" s="51" t="n"/>
      <c r="M729" s="6" t="n"/>
      <c r="N729" s="6" t="n"/>
      <c r="O729" s="6" t="n"/>
      <c r="P729" s="52" t="n"/>
    </row>
    <row r="730" ht="15.75" customHeight="1">
      <c r="A730" s="1" t="n"/>
      <c r="B730" s="14" t="n"/>
      <c r="C730" s="6" t="n"/>
      <c r="D730" s="51" t="n"/>
      <c r="E730" s="6" t="n"/>
      <c r="F730" s="51" t="n"/>
      <c r="G730" s="6" t="n"/>
      <c r="H730" s="6" t="n"/>
      <c r="I730" s="6" t="n"/>
      <c r="J730" s="6" t="n"/>
      <c r="K730" s="6" t="n"/>
      <c r="L730" s="51" t="n"/>
      <c r="M730" s="6" t="n"/>
      <c r="N730" s="6" t="n"/>
      <c r="O730" s="6" t="n"/>
      <c r="P730" s="52" t="n"/>
    </row>
    <row r="731" ht="15.75" customHeight="1">
      <c r="A731" s="1" t="n"/>
      <c r="B731" s="14" t="n"/>
      <c r="C731" s="6" t="n"/>
      <c r="D731" s="51" t="n"/>
      <c r="E731" s="6" t="n"/>
      <c r="F731" s="51" t="n"/>
      <c r="G731" s="6" t="n"/>
      <c r="H731" s="6" t="n"/>
      <c r="I731" s="6" t="n"/>
      <c r="J731" s="6" t="n"/>
      <c r="K731" s="6" t="n"/>
      <c r="L731" s="51" t="n"/>
      <c r="M731" s="6" t="n"/>
      <c r="N731" s="6" t="n"/>
      <c r="O731" s="6" t="n"/>
      <c r="P731" s="52" t="n"/>
    </row>
    <row r="732" ht="15.75" customHeight="1">
      <c r="A732" s="1" t="n"/>
      <c r="B732" s="14" t="n"/>
      <c r="C732" s="6" t="n"/>
      <c r="D732" s="51" t="n"/>
      <c r="E732" s="6" t="n"/>
      <c r="F732" s="51" t="n"/>
      <c r="G732" s="6" t="n"/>
      <c r="H732" s="6" t="n"/>
      <c r="I732" s="6" t="n"/>
      <c r="J732" s="6" t="n"/>
      <c r="K732" s="6" t="n"/>
      <c r="L732" s="51" t="n"/>
      <c r="M732" s="6" t="n"/>
      <c r="N732" s="6" t="n"/>
      <c r="O732" s="6" t="n"/>
      <c r="P732" s="52" t="n"/>
    </row>
    <row r="733" ht="15.75" customHeight="1">
      <c r="A733" s="1" t="n"/>
      <c r="B733" s="14" t="n"/>
      <c r="C733" s="6" t="n"/>
      <c r="D733" s="51" t="n"/>
      <c r="E733" s="6" t="n"/>
      <c r="F733" s="51" t="n"/>
      <c r="G733" s="6" t="n"/>
      <c r="H733" s="6" t="n"/>
      <c r="I733" s="6" t="n"/>
      <c r="J733" s="6" t="n"/>
      <c r="K733" s="6" t="n"/>
      <c r="L733" s="51" t="n"/>
      <c r="M733" s="6" t="n"/>
      <c r="N733" s="6" t="n"/>
      <c r="O733" s="6" t="n"/>
      <c r="P733" s="52" t="n"/>
    </row>
    <row r="734" ht="15.75" customHeight="1">
      <c r="A734" s="1" t="n"/>
      <c r="B734" s="14" t="n"/>
      <c r="C734" s="6" t="n"/>
      <c r="D734" s="51" t="n"/>
      <c r="E734" s="6" t="n"/>
      <c r="F734" s="51" t="n"/>
      <c r="G734" s="6" t="n"/>
      <c r="H734" s="6" t="n"/>
      <c r="I734" s="6" t="n"/>
      <c r="J734" s="6" t="n"/>
      <c r="K734" s="6" t="n"/>
      <c r="L734" s="51" t="n"/>
      <c r="M734" s="6" t="n"/>
      <c r="N734" s="6" t="n"/>
      <c r="O734" s="6" t="n"/>
      <c r="P734" s="52" t="n"/>
    </row>
    <row r="735" ht="15.75" customHeight="1">
      <c r="A735" s="1" t="n"/>
      <c r="B735" s="14" t="n"/>
      <c r="C735" s="6" t="n"/>
      <c r="D735" s="51" t="n"/>
      <c r="E735" s="6" t="n"/>
      <c r="F735" s="51" t="n"/>
      <c r="G735" s="6" t="n"/>
      <c r="H735" s="6" t="n"/>
      <c r="I735" s="6" t="n"/>
      <c r="J735" s="6" t="n"/>
      <c r="K735" s="6" t="n"/>
      <c r="L735" s="51" t="n"/>
      <c r="M735" s="6" t="n"/>
      <c r="N735" s="6" t="n"/>
      <c r="O735" s="6" t="n"/>
      <c r="P735" s="52" t="n"/>
    </row>
    <row r="736" ht="15.75" customHeight="1">
      <c r="A736" s="1" t="n"/>
      <c r="B736" s="14" t="n"/>
      <c r="C736" s="6" t="n"/>
      <c r="D736" s="51" t="n"/>
      <c r="E736" s="6" t="n"/>
      <c r="F736" s="51" t="n"/>
      <c r="G736" s="6" t="n"/>
      <c r="H736" s="6" t="n"/>
      <c r="I736" s="6" t="n"/>
      <c r="J736" s="6" t="n"/>
      <c r="K736" s="6" t="n"/>
      <c r="L736" s="51" t="n"/>
      <c r="M736" s="6" t="n"/>
      <c r="N736" s="6" t="n"/>
      <c r="O736" s="6" t="n"/>
      <c r="P736" s="52" t="n"/>
    </row>
    <row r="737" ht="15.75" customHeight="1">
      <c r="A737" s="1" t="n"/>
      <c r="B737" s="14" t="n"/>
      <c r="C737" s="6" t="n"/>
      <c r="D737" s="51" t="n"/>
      <c r="E737" s="6" t="n"/>
      <c r="F737" s="51" t="n"/>
      <c r="G737" s="6" t="n"/>
      <c r="H737" s="6" t="n"/>
      <c r="I737" s="6" t="n"/>
      <c r="J737" s="6" t="n"/>
      <c r="K737" s="6" t="n"/>
      <c r="L737" s="51" t="n"/>
      <c r="M737" s="6" t="n"/>
      <c r="N737" s="6" t="n"/>
      <c r="O737" s="6" t="n"/>
      <c r="P737" s="52" t="n"/>
    </row>
    <row r="738" ht="15.75" customHeight="1">
      <c r="A738" s="1" t="n"/>
      <c r="B738" s="14" t="n"/>
      <c r="C738" s="6" t="n"/>
      <c r="D738" s="51" t="n"/>
      <c r="E738" s="6" t="n"/>
      <c r="F738" s="51" t="n"/>
      <c r="G738" s="6" t="n"/>
      <c r="H738" s="6" t="n"/>
      <c r="I738" s="6" t="n"/>
      <c r="J738" s="6" t="n"/>
      <c r="K738" s="6" t="n"/>
      <c r="L738" s="51" t="n"/>
      <c r="M738" s="6" t="n"/>
      <c r="N738" s="6" t="n"/>
      <c r="O738" s="6" t="n"/>
      <c r="P738" s="52" t="n"/>
    </row>
    <row r="739" ht="15.75" customHeight="1">
      <c r="A739" s="1" t="n"/>
      <c r="B739" s="14" t="n"/>
      <c r="C739" s="6" t="n"/>
      <c r="D739" s="51" t="n"/>
      <c r="E739" s="6" t="n"/>
      <c r="F739" s="51" t="n"/>
      <c r="G739" s="6" t="n"/>
      <c r="H739" s="6" t="n"/>
      <c r="I739" s="6" t="n"/>
      <c r="J739" s="6" t="n"/>
      <c r="K739" s="6" t="n"/>
      <c r="L739" s="51" t="n"/>
      <c r="M739" s="6" t="n"/>
      <c r="N739" s="6" t="n"/>
      <c r="O739" s="6" t="n"/>
      <c r="P739" s="52" t="n"/>
    </row>
    <row r="740" ht="15.75" customHeight="1">
      <c r="A740" s="1" t="n"/>
      <c r="B740" s="14" t="n"/>
      <c r="C740" s="6" t="n"/>
      <c r="D740" s="51" t="n"/>
      <c r="E740" s="6" t="n"/>
      <c r="F740" s="51" t="n"/>
      <c r="G740" s="6" t="n"/>
      <c r="H740" s="6" t="n"/>
      <c r="I740" s="6" t="n"/>
      <c r="J740" s="6" t="n"/>
      <c r="K740" s="6" t="n"/>
      <c r="L740" s="51" t="n"/>
      <c r="M740" s="6" t="n"/>
      <c r="N740" s="6" t="n"/>
      <c r="O740" s="6" t="n"/>
      <c r="P740" s="52" t="n"/>
    </row>
    <row r="741" ht="15.75" customHeight="1">
      <c r="A741" s="1" t="n"/>
      <c r="B741" s="14" t="n"/>
      <c r="C741" s="6" t="n"/>
      <c r="D741" s="51" t="n"/>
      <c r="E741" s="6" t="n"/>
      <c r="F741" s="51" t="n"/>
      <c r="G741" s="6" t="n"/>
      <c r="H741" s="6" t="n"/>
      <c r="I741" s="6" t="n"/>
      <c r="J741" s="6" t="n"/>
      <c r="K741" s="6" t="n"/>
      <c r="L741" s="51" t="n"/>
      <c r="M741" s="6" t="n"/>
      <c r="N741" s="6" t="n"/>
      <c r="O741" s="6" t="n"/>
      <c r="P741" s="52" t="n"/>
    </row>
    <row r="742" ht="15.75" customHeight="1">
      <c r="A742" s="1" t="n"/>
      <c r="B742" s="14" t="n"/>
      <c r="C742" s="6" t="n"/>
      <c r="D742" s="51" t="n"/>
      <c r="E742" s="6" t="n"/>
      <c r="F742" s="51" t="n"/>
      <c r="G742" s="6" t="n"/>
      <c r="H742" s="6" t="n"/>
      <c r="I742" s="6" t="n"/>
      <c r="J742" s="6" t="n"/>
      <c r="K742" s="6" t="n"/>
      <c r="L742" s="51" t="n"/>
      <c r="M742" s="6" t="n"/>
      <c r="N742" s="6" t="n"/>
      <c r="O742" s="6" t="n"/>
      <c r="P742" s="52" t="n"/>
    </row>
    <row r="743" ht="15.75" customHeight="1">
      <c r="A743" s="1" t="n"/>
      <c r="B743" s="14" t="n"/>
      <c r="C743" s="6" t="n"/>
      <c r="D743" s="51" t="n"/>
      <c r="E743" s="6" t="n"/>
      <c r="F743" s="51" t="n"/>
      <c r="G743" s="6" t="n"/>
      <c r="H743" s="6" t="n"/>
      <c r="I743" s="6" t="n"/>
      <c r="J743" s="6" t="n"/>
      <c r="K743" s="6" t="n"/>
      <c r="L743" s="51" t="n"/>
      <c r="M743" s="6" t="n"/>
      <c r="N743" s="6" t="n"/>
      <c r="O743" s="6" t="n"/>
      <c r="P743" s="52" t="n"/>
    </row>
    <row r="744" ht="15.75" customHeight="1">
      <c r="A744" s="1" t="n"/>
      <c r="B744" s="14" t="n"/>
      <c r="C744" s="6" t="n"/>
      <c r="D744" s="51" t="n"/>
      <c r="E744" s="6" t="n"/>
      <c r="F744" s="51" t="n"/>
      <c r="G744" s="6" t="n"/>
      <c r="H744" s="6" t="n"/>
      <c r="I744" s="6" t="n"/>
      <c r="J744" s="6" t="n"/>
      <c r="K744" s="6" t="n"/>
      <c r="L744" s="51" t="n"/>
      <c r="M744" s="6" t="n"/>
      <c r="N744" s="6" t="n"/>
      <c r="O744" s="6" t="n"/>
      <c r="P744" s="52" t="n"/>
    </row>
    <row r="745" ht="15.75" customHeight="1">
      <c r="A745" s="1" t="n"/>
      <c r="B745" s="14" t="n"/>
      <c r="C745" s="6" t="n"/>
      <c r="D745" s="51" t="n"/>
      <c r="E745" s="6" t="n"/>
      <c r="F745" s="51" t="n"/>
      <c r="G745" s="6" t="n"/>
      <c r="H745" s="6" t="n"/>
      <c r="I745" s="6" t="n"/>
      <c r="J745" s="6" t="n"/>
      <c r="K745" s="6" t="n"/>
      <c r="L745" s="51" t="n"/>
      <c r="M745" s="6" t="n"/>
      <c r="N745" s="6" t="n"/>
      <c r="O745" s="6" t="n"/>
      <c r="P745" s="52" t="n"/>
    </row>
    <row r="746" ht="15.75" customHeight="1">
      <c r="A746" s="1" t="n"/>
      <c r="B746" s="14" t="n"/>
      <c r="C746" s="6" t="n"/>
      <c r="D746" s="51" t="n"/>
      <c r="E746" s="6" t="n"/>
      <c r="F746" s="51" t="n"/>
      <c r="G746" s="6" t="n"/>
      <c r="H746" s="6" t="n"/>
      <c r="I746" s="6" t="n"/>
      <c r="J746" s="6" t="n"/>
      <c r="K746" s="6" t="n"/>
      <c r="L746" s="51" t="n"/>
      <c r="M746" s="6" t="n"/>
      <c r="N746" s="6" t="n"/>
      <c r="O746" s="6" t="n"/>
      <c r="P746" s="52" t="n"/>
    </row>
    <row r="747" ht="15.75" customHeight="1">
      <c r="A747" s="1" t="n"/>
      <c r="B747" s="14" t="n"/>
      <c r="C747" s="6" t="n"/>
      <c r="D747" s="51" t="n"/>
      <c r="E747" s="6" t="n"/>
      <c r="F747" s="51" t="n"/>
      <c r="G747" s="6" t="n"/>
      <c r="H747" s="6" t="n"/>
      <c r="I747" s="6" t="n"/>
      <c r="J747" s="6" t="n"/>
      <c r="K747" s="6" t="n"/>
      <c r="L747" s="51" t="n"/>
      <c r="M747" s="6" t="n"/>
      <c r="N747" s="6" t="n"/>
      <c r="O747" s="6" t="n"/>
      <c r="P747" s="52" t="n"/>
    </row>
    <row r="748" ht="15.75" customHeight="1">
      <c r="A748" s="1" t="n"/>
      <c r="B748" s="14" t="n"/>
      <c r="C748" s="6" t="n"/>
      <c r="D748" s="51" t="n"/>
      <c r="E748" s="6" t="n"/>
      <c r="F748" s="51" t="n"/>
      <c r="G748" s="6" t="n"/>
      <c r="H748" s="6" t="n"/>
      <c r="I748" s="6" t="n"/>
      <c r="J748" s="6" t="n"/>
      <c r="K748" s="6" t="n"/>
      <c r="L748" s="51" t="n"/>
      <c r="M748" s="6" t="n"/>
      <c r="N748" s="6" t="n"/>
      <c r="O748" s="6" t="n"/>
      <c r="P748" s="52" t="n"/>
    </row>
    <row r="749" ht="15.75" customHeight="1">
      <c r="A749" s="1" t="n"/>
      <c r="B749" s="14" t="n"/>
      <c r="C749" s="6" t="n"/>
      <c r="D749" s="51" t="n"/>
      <c r="E749" s="6" t="n"/>
      <c r="F749" s="51" t="n"/>
      <c r="G749" s="6" t="n"/>
      <c r="H749" s="6" t="n"/>
      <c r="I749" s="6" t="n"/>
      <c r="J749" s="6" t="n"/>
      <c r="K749" s="6" t="n"/>
      <c r="L749" s="51" t="n"/>
      <c r="M749" s="6" t="n"/>
      <c r="N749" s="6" t="n"/>
      <c r="O749" s="6" t="n"/>
      <c r="P749" s="52" t="n"/>
    </row>
    <row r="750" ht="15.75" customHeight="1">
      <c r="A750" s="1" t="n"/>
      <c r="B750" s="14" t="n"/>
      <c r="C750" s="6" t="n"/>
      <c r="D750" s="51" t="n"/>
      <c r="E750" s="6" t="n"/>
      <c r="F750" s="51" t="n"/>
      <c r="G750" s="6" t="n"/>
      <c r="H750" s="6" t="n"/>
      <c r="I750" s="6" t="n"/>
      <c r="J750" s="6" t="n"/>
      <c r="K750" s="6" t="n"/>
      <c r="L750" s="51" t="n"/>
      <c r="M750" s="6" t="n"/>
      <c r="N750" s="6" t="n"/>
      <c r="O750" s="6" t="n"/>
      <c r="P750" s="52" t="n"/>
    </row>
    <row r="751" ht="15.75" customHeight="1">
      <c r="A751" s="1" t="n"/>
      <c r="B751" s="14" t="n"/>
      <c r="C751" s="6" t="n"/>
      <c r="D751" s="51" t="n"/>
      <c r="E751" s="6" t="n"/>
      <c r="F751" s="51" t="n"/>
      <c r="G751" s="6" t="n"/>
      <c r="H751" s="6" t="n"/>
      <c r="I751" s="6" t="n"/>
      <c r="J751" s="6" t="n"/>
      <c r="K751" s="6" t="n"/>
      <c r="L751" s="51" t="n"/>
      <c r="M751" s="6" t="n"/>
      <c r="N751" s="6" t="n"/>
      <c r="O751" s="6" t="n"/>
      <c r="P751" s="52" t="n"/>
    </row>
    <row r="752" ht="15.75" customHeight="1">
      <c r="A752" s="1" t="n"/>
      <c r="B752" s="14" t="n"/>
      <c r="C752" s="6" t="n"/>
      <c r="D752" s="51" t="n"/>
      <c r="E752" s="6" t="n"/>
      <c r="F752" s="51" t="n"/>
      <c r="G752" s="6" t="n"/>
      <c r="H752" s="6" t="n"/>
      <c r="I752" s="6" t="n"/>
      <c r="J752" s="6" t="n"/>
      <c r="K752" s="6" t="n"/>
      <c r="L752" s="51" t="n"/>
      <c r="M752" s="6" t="n"/>
      <c r="N752" s="6" t="n"/>
      <c r="O752" s="6" t="n"/>
      <c r="P752" s="52" t="n"/>
    </row>
    <row r="753" ht="15.75" customHeight="1">
      <c r="A753" s="1" t="n"/>
      <c r="B753" s="14" t="n"/>
      <c r="C753" s="6" t="n"/>
      <c r="D753" s="51" t="n"/>
      <c r="E753" s="6" t="n"/>
      <c r="F753" s="51" t="n"/>
      <c r="G753" s="6" t="n"/>
      <c r="H753" s="6" t="n"/>
      <c r="I753" s="6" t="n"/>
      <c r="J753" s="6" t="n"/>
      <c r="K753" s="6" t="n"/>
      <c r="L753" s="51" t="n"/>
      <c r="M753" s="6" t="n"/>
      <c r="N753" s="6" t="n"/>
      <c r="O753" s="6" t="n"/>
      <c r="P753" s="52" t="n"/>
    </row>
    <row r="754" ht="15.75" customHeight="1">
      <c r="A754" s="1" t="n"/>
      <c r="B754" s="14" t="n"/>
      <c r="C754" s="6" t="n"/>
      <c r="D754" s="51" t="n"/>
      <c r="E754" s="6" t="n"/>
      <c r="F754" s="51" t="n"/>
      <c r="G754" s="6" t="n"/>
      <c r="H754" s="6" t="n"/>
      <c r="I754" s="6" t="n"/>
      <c r="J754" s="6" t="n"/>
      <c r="K754" s="6" t="n"/>
      <c r="L754" s="51" t="n"/>
      <c r="M754" s="6" t="n"/>
      <c r="N754" s="6" t="n"/>
      <c r="O754" s="6" t="n"/>
      <c r="P754" s="52" t="n"/>
    </row>
    <row r="755" ht="15.75" customHeight="1">
      <c r="A755" s="1" t="n"/>
      <c r="B755" s="14" t="n"/>
      <c r="C755" s="6" t="n"/>
      <c r="D755" s="51" t="n"/>
      <c r="E755" s="6" t="n"/>
      <c r="F755" s="51" t="n"/>
      <c r="G755" s="6" t="n"/>
      <c r="H755" s="6" t="n"/>
      <c r="I755" s="6" t="n"/>
      <c r="J755" s="6" t="n"/>
      <c r="K755" s="6" t="n"/>
      <c r="L755" s="51" t="n"/>
      <c r="M755" s="6" t="n"/>
      <c r="N755" s="6" t="n"/>
      <c r="O755" s="6" t="n"/>
      <c r="P755" s="52" t="n"/>
    </row>
    <row r="756" ht="15.75" customHeight="1">
      <c r="A756" s="1" t="n"/>
      <c r="B756" s="14" t="n"/>
      <c r="C756" s="6" t="n"/>
      <c r="D756" s="51" t="n"/>
      <c r="E756" s="6" t="n"/>
      <c r="F756" s="51" t="n"/>
      <c r="G756" s="6" t="n"/>
      <c r="H756" s="6" t="n"/>
      <c r="I756" s="6" t="n"/>
      <c r="J756" s="6" t="n"/>
      <c r="K756" s="6" t="n"/>
      <c r="L756" s="51" t="n"/>
      <c r="M756" s="6" t="n"/>
      <c r="N756" s="6" t="n"/>
      <c r="O756" s="6" t="n"/>
      <c r="P756" s="52" t="n"/>
    </row>
    <row r="757" ht="15.75" customHeight="1">
      <c r="A757" s="1" t="n"/>
      <c r="B757" s="14" t="n"/>
      <c r="C757" s="6" t="n"/>
      <c r="D757" s="51" t="n"/>
      <c r="E757" s="6" t="n"/>
      <c r="F757" s="51" t="n"/>
      <c r="G757" s="6" t="n"/>
      <c r="H757" s="6" t="n"/>
      <c r="I757" s="6" t="n"/>
      <c r="J757" s="6" t="n"/>
      <c r="K757" s="6" t="n"/>
      <c r="L757" s="51" t="n"/>
      <c r="M757" s="6" t="n"/>
      <c r="N757" s="6" t="n"/>
      <c r="O757" s="6" t="n"/>
      <c r="P757" s="52" t="n"/>
    </row>
    <row r="758" ht="15.75" customHeight="1">
      <c r="A758" s="1" t="n"/>
      <c r="B758" s="14" t="n"/>
      <c r="C758" s="6" t="n"/>
      <c r="D758" s="51" t="n"/>
      <c r="E758" s="6" t="n"/>
      <c r="F758" s="51" t="n"/>
      <c r="G758" s="6" t="n"/>
      <c r="H758" s="6" t="n"/>
      <c r="I758" s="6" t="n"/>
      <c r="J758" s="6" t="n"/>
      <c r="K758" s="6" t="n"/>
      <c r="L758" s="51" t="n"/>
      <c r="M758" s="6" t="n"/>
      <c r="N758" s="6" t="n"/>
      <c r="O758" s="6" t="n"/>
      <c r="P758" s="52" t="n"/>
    </row>
    <row r="759" ht="15.75" customHeight="1">
      <c r="A759" s="1" t="n"/>
      <c r="B759" s="14" t="n"/>
      <c r="C759" s="6" t="n"/>
      <c r="D759" s="51" t="n"/>
      <c r="E759" s="6" t="n"/>
      <c r="F759" s="51" t="n"/>
      <c r="G759" s="6" t="n"/>
      <c r="H759" s="6" t="n"/>
      <c r="I759" s="6" t="n"/>
      <c r="J759" s="6" t="n"/>
      <c r="K759" s="6" t="n"/>
      <c r="L759" s="51" t="n"/>
      <c r="M759" s="6" t="n"/>
      <c r="N759" s="6" t="n"/>
      <c r="O759" s="6" t="n"/>
      <c r="P759" s="52" t="n"/>
    </row>
    <row r="760" ht="15.75" customHeight="1">
      <c r="A760" s="1" t="n"/>
      <c r="B760" s="14" t="n"/>
      <c r="C760" s="6" t="n"/>
      <c r="D760" s="51" t="n"/>
      <c r="E760" s="6" t="n"/>
      <c r="F760" s="51" t="n"/>
      <c r="G760" s="6" t="n"/>
      <c r="H760" s="6" t="n"/>
      <c r="I760" s="6" t="n"/>
      <c r="J760" s="6" t="n"/>
      <c r="K760" s="6" t="n"/>
      <c r="L760" s="51" t="n"/>
      <c r="M760" s="6" t="n"/>
      <c r="N760" s="6" t="n"/>
      <c r="O760" s="6" t="n"/>
      <c r="P760" s="52" t="n"/>
    </row>
    <row r="761" ht="15.75" customHeight="1">
      <c r="A761" s="1" t="n"/>
      <c r="B761" s="14" t="n"/>
      <c r="C761" s="6" t="n"/>
      <c r="D761" s="51" t="n"/>
      <c r="E761" s="6" t="n"/>
      <c r="F761" s="51" t="n"/>
      <c r="G761" s="6" t="n"/>
      <c r="H761" s="6" t="n"/>
      <c r="I761" s="6" t="n"/>
      <c r="J761" s="6" t="n"/>
      <c r="K761" s="6" t="n"/>
      <c r="L761" s="51" t="n"/>
      <c r="M761" s="6" t="n"/>
      <c r="N761" s="6" t="n"/>
      <c r="O761" s="6" t="n"/>
      <c r="P761" s="52" t="n"/>
    </row>
    <row r="762" ht="15.75" customHeight="1">
      <c r="A762" s="1" t="n"/>
      <c r="B762" s="14" t="n"/>
      <c r="C762" s="6" t="n"/>
      <c r="D762" s="51" t="n"/>
      <c r="E762" s="6" t="n"/>
      <c r="F762" s="51" t="n"/>
      <c r="G762" s="6" t="n"/>
      <c r="H762" s="6" t="n"/>
      <c r="I762" s="6" t="n"/>
      <c r="J762" s="6" t="n"/>
      <c r="K762" s="6" t="n"/>
      <c r="L762" s="51" t="n"/>
      <c r="M762" s="6" t="n"/>
      <c r="N762" s="6" t="n"/>
      <c r="O762" s="6" t="n"/>
      <c r="P762" s="52" t="n"/>
    </row>
    <row r="763" ht="15.75" customHeight="1">
      <c r="A763" s="1" t="n"/>
      <c r="B763" s="14" t="n"/>
      <c r="C763" s="6" t="n"/>
      <c r="D763" s="51" t="n"/>
      <c r="E763" s="6" t="n"/>
      <c r="F763" s="51" t="n"/>
      <c r="G763" s="6" t="n"/>
      <c r="H763" s="6" t="n"/>
      <c r="I763" s="6" t="n"/>
      <c r="J763" s="6" t="n"/>
      <c r="K763" s="6" t="n"/>
      <c r="L763" s="51" t="n"/>
      <c r="M763" s="6" t="n"/>
      <c r="N763" s="6" t="n"/>
      <c r="O763" s="6" t="n"/>
      <c r="P763" s="52" t="n"/>
    </row>
    <row r="764" ht="15.75" customHeight="1">
      <c r="A764" s="1" t="n"/>
      <c r="B764" s="14" t="n"/>
      <c r="C764" s="6" t="n"/>
      <c r="D764" s="51" t="n"/>
      <c r="E764" s="6" t="n"/>
      <c r="F764" s="51" t="n"/>
      <c r="G764" s="6" t="n"/>
      <c r="H764" s="6" t="n"/>
      <c r="I764" s="6" t="n"/>
      <c r="J764" s="6" t="n"/>
      <c r="K764" s="6" t="n"/>
      <c r="L764" s="51" t="n"/>
      <c r="M764" s="6" t="n"/>
      <c r="N764" s="6" t="n"/>
      <c r="O764" s="6" t="n"/>
      <c r="P764" s="52" t="n"/>
    </row>
    <row r="765" ht="15.75" customHeight="1">
      <c r="A765" s="1" t="n"/>
      <c r="B765" s="14" t="n"/>
      <c r="C765" s="6" t="n"/>
      <c r="D765" s="51" t="n"/>
      <c r="E765" s="6" t="n"/>
      <c r="F765" s="51" t="n"/>
      <c r="G765" s="6" t="n"/>
      <c r="H765" s="6" t="n"/>
      <c r="I765" s="6" t="n"/>
      <c r="J765" s="6" t="n"/>
      <c r="K765" s="6" t="n"/>
      <c r="L765" s="51" t="n"/>
      <c r="M765" s="6" t="n"/>
      <c r="N765" s="6" t="n"/>
      <c r="O765" s="6" t="n"/>
      <c r="P765" s="52" t="n"/>
    </row>
    <row r="766" ht="15.75" customHeight="1">
      <c r="A766" s="1" t="n"/>
      <c r="B766" s="14" t="n"/>
      <c r="C766" s="6" t="n"/>
      <c r="D766" s="51" t="n"/>
      <c r="E766" s="6" t="n"/>
      <c r="F766" s="51" t="n"/>
      <c r="G766" s="6" t="n"/>
      <c r="H766" s="6" t="n"/>
      <c r="I766" s="6" t="n"/>
      <c r="J766" s="6" t="n"/>
      <c r="K766" s="6" t="n"/>
      <c r="L766" s="51" t="n"/>
      <c r="M766" s="6" t="n"/>
      <c r="N766" s="6" t="n"/>
      <c r="O766" s="6" t="n"/>
      <c r="P766" s="52" t="n"/>
    </row>
    <row r="767" ht="15.75" customHeight="1">
      <c r="A767" s="1" t="n"/>
      <c r="B767" s="14" t="n"/>
      <c r="C767" s="6" t="n"/>
      <c r="D767" s="51" t="n"/>
      <c r="E767" s="6" t="n"/>
      <c r="F767" s="51" t="n"/>
      <c r="G767" s="6" t="n"/>
      <c r="H767" s="6" t="n"/>
      <c r="I767" s="6" t="n"/>
      <c r="J767" s="6" t="n"/>
      <c r="K767" s="6" t="n"/>
      <c r="L767" s="51" t="n"/>
      <c r="M767" s="6" t="n"/>
      <c r="N767" s="6" t="n"/>
      <c r="O767" s="6" t="n"/>
      <c r="P767" s="52" t="n"/>
    </row>
    <row r="768" ht="15.75" customHeight="1">
      <c r="A768" s="1" t="n"/>
      <c r="B768" s="14" t="n"/>
      <c r="C768" s="6" t="n"/>
      <c r="D768" s="51" t="n"/>
      <c r="E768" s="6" t="n"/>
      <c r="F768" s="51" t="n"/>
      <c r="G768" s="6" t="n"/>
      <c r="H768" s="6" t="n"/>
      <c r="I768" s="6" t="n"/>
      <c r="J768" s="6" t="n"/>
      <c r="K768" s="6" t="n"/>
      <c r="L768" s="51" t="n"/>
      <c r="M768" s="6" t="n"/>
      <c r="N768" s="6" t="n"/>
      <c r="O768" s="6" t="n"/>
      <c r="P768" s="52" t="n"/>
    </row>
    <row r="769" ht="15.75" customHeight="1">
      <c r="A769" s="1" t="n"/>
      <c r="B769" s="14" t="n"/>
      <c r="C769" s="6" t="n"/>
      <c r="D769" s="51" t="n"/>
      <c r="E769" s="6" t="n"/>
      <c r="F769" s="51" t="n"/>
      <c r="G769" s="6" t="n"/>
      <c r="H769" s="6" t="n"/>
      <c r="I769" s="6" t="n"/>
      <c r="J769" s="6" t="n"/>
      <c r="K769" s="6" t="n"/>
      <c r="L769" s="51" t="n"/>
      <c r="M769" s="6" t="n"/>
      <c r="N769" s="6" t="n"/>
      <c r="O769" s="6" t="n"/>
      <c r="P769" s="52" t="n"/>
    </row>
    <row r="770" ht="15.75" customHeight="1">
      <c r="A770" s="1" t="n"/>
      <c r="B770" s="14" t="n"/>
      <c r="C770" s="6" t="n"/>
      <c r="D770" s="51" t="n"/>
      <c r="E770" s="6" t="n"/>
      <c r="F770" s="51" t="n"/>
      <c r="G770" s="6" t="n"/>
      <c r="H770" s="6" t="n"/>
      <c r="I770" s="6" t="n"/>
      <c r="J770" s="6" t="n"/>
      <c r="K770" s="6" t="n"/>
      <c r="L770" s="51" t="n"/>
      <c r="M770" s="6" t="n"/>
      <c r="N770" s="6" t="n"/>
      <c r="O770" s="6" t="n"/>
      <c r="P770" s="52" t="n"/>
    </row>
    <row r="771" ht="15.75" customHeight="1">
      <c r="A771" s="1" t="n"/>
      <c r="B771" s="14" t="n"/>
      <c r="C771" s="6" t="n"/>
      <c r="D771" s="51" t="n"/>
      <c r="E771" s="6" t="n"/>
      <c r="F771" s="51" t="n"/>
      <c r="G771" s="6" t="n"/>
      <c r="H771" s="6" t="n"/>
      <c r="I771" s="6" t="n"/>
      <c r="J771" s="6" t="n"/>
      <c r="K771" s="6" t="n"/>
      <c r="L771" s="51" t="n"/>
      <c r="M771" s="6" t="n"/>
      <c r="N771" s="6" t="n"/>
      <c r="O771" s="6" t="n"/>
      <c r="P771" s="52" t="n"/>
    </row>
    <row r="772" ht="15.75" customHeight="1">
      <c r="A772" s="1" t="n"/>
      <c r="B772" s="14" t="n"/>
      <c r="C772" s="6" t="n"/>
      <c r="D772" s="51" t="n"/>
      <c r="E772" s="6" t="n"/>
      <c r="F772" s="51" t="n"/>
      <c r="G772" s="6" t="n"/>
      <c r="H772" s="6" t="n"/>
      <c r="I772" s="6" t="n"/>
      <c r="J772" s="6" t="n"/>
      <c r="K772" s="6" t="n"/>
      <c r="L772" s="51" t="n"/>
      <c r="M772" s="6" t="n"/>
      <c r="N772" s="6" t="n"/>
      <c r="O772" s="6" t="n"/>
      <c r="P772" s="52" t="n"/>
    </row>
    <row r="773" ht="15.75" customHeight="1">
      <c r="A773" s="1" t="n"/>
      <c r="B773" s="14" t="n"/>
      <c r="C773" s="6" t="n"/>
      <c r="D773" s="51" t="n"/>
      <c r="E773" s="6" t="n"/>
      <c r="F773" s="51" t="n"/>
      <c r="G773" s="6" t="n"/>
      <c r="H773" s="6" t="n"/>
      <c r="I773" s="6" t="n"/>
      <c r="J773" s="6" t="n"/>
      <c r="K773" s="6" t="n"/>
      <c r="L773" s="51" t="n"/>
      <c r="M773" s="6" t="n"/>
      <c r="N773" s="6" t="n"/>
      <c r="O773" s="6" t="n"/>
      <c r="P773" s="52" t="n"/>
    </row>
    <row r="774" ht="15.75" customHeight="1">
      <c r="A774" s="1" t="n"/>
      <c r="B774" s="14" t="n"/>
      <c r="C774" s="6" t="n"/>
      <c r="D774" s="51" t="n"/>
      <c r="E774" s="6" t="n"/>
      <c r="F774" s="51" t="n"/>
      <c r="G774" s="6" t="n"/>
      <c r="H774" s="6" t="n"/>
      <c r="I774" s="6" t="n"/>
      <c r="J774" s="6" t="n"/>
      <c r="K774" s="6" t="n"/>
      <c r="L774" s="51" t="n"/>
      <c r="M774" s="6" t="n"/>
      <c r="N774" s="6" t="n"/>
      <c r="O774" s="6" t="n"/>
      <c r="P774" s="52" t="n"/>
    </row>
    <row r="775" ht="15.75" customHeight="1">
      <c r="A775" s="1" t="n"/>
      <c r="B775" s="14" t="n"/>
      <c r="C775" s="6" t="n"/>
      <c r="D775" s="51" t="n"/>
      <c r="E775" s="6" t="n"/>
      <c r="F775" s="51" t="n"/>
      <c r="G775" s="6" t="n"/>
      <c r="H775" s="6" t="n"/>
      <c r="I775" s="6" t="n"/>
      <c r="J775" s="6" t="n"/>
      <c r="K775" s="6" t="n"/>
      <c r="L775" s="51" t="n"/>
      <c r="M775" s="6" t="n"/>
      <c r="N775" s="6" t="n"/>
      <c r="O775" s="6" t="n"/>
      <c r="P775" s="52" t="n"/>
    </row>
    <row r="776" ht="15.75" customHeight="1">
      <c r="A776" s="1" t="n"/>
      <c r="B776" s="14" t="n"/>
      <c r="C776" s="6" t="n"/>
      <c r="D776" s="51" t="n"/>
      <c r="E776" s="6" t="n"/>
      <c r="F776" s="51" t="n"/>
      <c r="G776" s="6" t="n"/>
      <c r="H776" s="6" t="n"/>
      <c r="I776" s="6" t="n"/>
      <c r="J776" s="6" t="n"/>
      <c r="K776" s="6" t="n"/>
      <c r="L776" s="51" t="n"/>
      <c r="M776" s="6" t="n"/>
      <c r="N776" s="6" t="n"/>
      <c r="O776" s="6" t="n"/>
      <c r="P776" s="52" t="n"/>
    </row>
    <row r="777" ht="15.75" customHeight="1">
      <c r="A777" s="1" t="n"/>
      <c r="B777" s="14" t="n"/>
      <c r="C777" s="6" t="n"/>
      <c r="D777" s="51" t="n"/>
      <c r="E777" s="6" t="n"/>
      <c r="F777" s="51" t="n"/>
      <c r="G777" s="6" t="n"/>
      <c r="H777" s="6" t="n"/>
      <c r="I777" s="6" t="n"/>
      <c r="J777" s="6" t="n"/>
      <c r="K777" s="6" t="n"/>
      <c r="L777" s="51" t="n"/>
      <c r="M777" s="6" t="n"/>
      <c r="N777" s="6" t="n"/>
      <c r="O777" s="6" t="n"/>
      <c r="P777" s="52" t="n"/>
    </row>
    <row r="778" ht="15.75" customHeight="1">
      <c r="A778" s="1" t="n"/>
      <c r="B778" s="14" t="n"/>
      <c r="C778" s="6" t="n"/>
      <c r="D778" s="51" t="n"/>
      <c r="E778" s="6" t="n"/>
      <c r="F778" s="51" t="n"/>
      <c r="G778" s="6" t="n"/>
      <c r="H778" s="6" t="n"/>
      <c r="I778" s="6" t="n"/>
      <c r="J778" s="6" t="n"/>
      <c r="K778" s="6" t="n"/>
      <c r="L778" s="51" t="n"/>
      <c r="M778" s="6" t="n"/>
      <c r="N778" s="6" t="n"/>
      <c r="O778" s="6" t="n"/>
      <c r="P778" s="52" t="n"/>
    </row>
    <row r="779" ht="15.75" customHeight="1">
      <c r="A779" s="1" t="n"/>
      <c r="B779" s="14" t="n"/>
      <c r="C779" s="6" t="n"/>
      <c r="D779" s="51" t="n"/>
      <c r="E779" s="6" t="n"/>
      <c r="F779" s="51" t="n"/>
      <c r="G779" s="6" t="n"/>
      <c r="H779" s="6" t="n"/>
      <c r="I779" s="6" t="n"/>
      <c r="J779" s="6" t="n"/>
      <c r="K779" s="6" t="n"/>
      <c r="L779" s="51" t="n"/>
      <c r="M779" s="6" t="n"/>
      <c r="N779" s="6" t="n"/>
      <c r="O779" s="6" t="n"/>
      <c r="P779" s="52" t="n"/>
    </row>
    <row r="780" ht="15.75" customHeight="1">
      <c r="A780" s="1" t="n"/>
      <c r="B780" s="14" t="n"/>
      <c r="C780" s="6" t="n"/>
      <c r="D780" s="51" t="n"/>
      <c r="E780" s="6" t="n"/>
      <c r="F780" s="51" t="n"/>
      <c r="G780" s="6" t="n"/>
      <c r="H780" s="6" t="n"/>
      <c r="I780" s="6" t="n"/>
      <c r="J780" s="6" t="n"/>
      <c r="K780" s="6" t="n"/>
      <c r="L780" s="51" t="n"/>
      <c r="M780" s="6" t="n"/>
      <c r="N780" s="6" t="n"/>
      <c r="O780" s="6" t="n"/>
      <c r="P780" s="52" t="n"/>
    </row>
    <row r="781" ht="15.75" customHeight="1">
      <c r="A781" s="1" t="n"/>
      <c r="B781" s="14" t="n"/>
      <c r="C781" s="6" t="n"/>
      <c r="D781" s="51" t="n"/>
      <c r="E781" s="6" t="n"/>
      <c r="F781" s="51" t="n"/>
      <c r="G781" s="6" t="n"/>
      <c r="H781" s="6" t="n"/>
      <c r="I781" s="6" t="n"/>
      <c r="J781" s="6" t="n"/>
      <c r="K781" s="6" t="n"/>
      <c r="L781" s="51" t="n"/>
      <c r="M781" s="6" t="n"/>
      <c r="N781" s="6" t="n"/>
      <c r="O781" s="6" t="n"/>
      <c r="P781" s="52" t="n"/>
    </row>
    <row r="782" ht="15.75" customHeight="1">
      <c r="A782" s="1" t="n"/>
      <c r="B782" s="14" t="n"/>
      <c r="C782" s="6" t="n"/>
      <c r="D782" s="51" t="n"/>
      <c r="E782" s="6" t="n"/>
      <c r="F782" s="51" t="n"/>
      <c r="G782" s="6" t="n"/>
      <c r="H782" s="6" t="n"/>
      <c r="I782" s="6" t="n"/>
      <c r="J782" s="6" t="n"/>
      <c r="K782" s="6" t="n"/>
      <c r="L782" s="51" t="n"/>
      <c r="M782" s="6" t="n"/>
      <c r="N782" s="6" t="n"/>
      <c r="O782" s="6" t="n"/>
      <c r="P782" s="52" t="n"/>
    </row>
    <row r="783" ht="15.75" customHeight="1">
      <c r="A783" s="1" t="n"/>
      <c r="B783" s="14" t="n"/>
      <c r="C783" s="6" t="n"/>
      <c r="D783" s="51" t="n"/>
      <c r="E783" s="6" t="n"/>
      <c r="F783" s="51" t="n"/>
      <c r="G783" s="6" t="n"/>
      <c r="H783" s="6" t="n"/>
      <c r="I783" s="6" t="n"/>
      <c r="J783" s="6" t="n"/>
      <c r="K783" s="6" t="n"/>
      <c r="L783" s="51" t="n"/>
      <c r="M783" s="6" t="n"/>
      <c r="N783" s="6" t="n"/>
      <c r="O783" s="6" t="n"/>
      <c r="P783" s="52" t="n"/>
    </row>
    <row r="784" ht="15.75" customHeight="1">
      <c r="A784" s="1" t="n"/>
      <c r="B784" s="14" t="n"/>
      <c r="C784" s="6" t="n"/>
      <c r="D784" s="51" t="n"/>
      <c r="E784" s="6" t="n"/>
      <c r="F784" s="51" t="n"/>
      <c r="G784" s="6" t="n"/>
      <c r="H784" s="6" t="n"/>
      <c r="I784" s="6" t="n"/>
      <c r="J784" s="6" t="n"/>
      <c r="K784" s="6" t="n"/>
      <c r="L784" s="51" t="n"/>
      <c r="M784" s="6" t="n"/>
      <c r="N784" s="6" t="n"/>
      <c r="O784" s="6" t="n"/>
      <c r="P784" s="52" t="n"/>
    </row>
    <row r="785" ht="15.75" customHeight="1">
      <c r="A785" s="1" t="n"/>
      <c r="B785" s="14" t="n"/>
      <c r="C785" s="6" t="n"/>
      <c r="D785" s="51" t="n"/>
      <c r="E785" s="6" t="n"/>
      <c r="F785" s="51" t="n"/>
      <c r="G785" s="6" t="n"/>
      <c r="H785" s="6" t="n"/>
      <c r="I785" s="6" t="n"/>
      <c r="J785" s="6" t="n"/>
      <c r="K785" s="6" t="n"/>
      <c r="L785" s="51" t="n"/>
      <c r="M785" s="6" t="n"/>
      <c r="N785" s="6" t="n"/>
      <c r="O785" s="6" t="n"/>
      <c r="P785" s="52" t="n"/>
    </row>
    <row r="786" ht="15.75" customHeight="1">
      <c r="A786" s="1" t="n"/>
      <c r="B786" s="14" t="n"/>
      <c r="C786" s="6" t="n"/>
      <c r="D786" s="51" t="n"/>
      <c r="E786" s="6" t="n"/>
      <c r="F786" s="51" t="n"/>
      <c r="G786" s="6" t="n"/>
      <c r="H786" s="6" t="n"/>
      <c r="I786" s="6" t="n"/>
      <c r="J786" s="6" t="n"/>
      <c r="K786" s="6" t="n"/>
      <c r="L786" s="51" t="n"/>
      <c r="M786" s="6" t="n"/>
      <c r="N786" s="6" t="n"/>
      <c r="O786" s="6" t="n"/>
      <c r="P786" s="52" t="n"/>
    </row>
    <row r="787" ht="15.75" customHeight="1">
      <c r="A787" s="1" t="n"/>
      <c r="B787" s="14" t="n"/>
      <c r="C787" s="6" t="n"/>
      <c r="D787" s="51" t="n"/>
      <c r="E787" s="6" t="n"/>
      <c r="F787" s="51" t="n"/>
      <c r="G787" s="6" t="n"/>
      <c r="H787" s="6" t="n"/>
      <c r="I787" s="6" t="n"/>
      <c r="J787" s="6" t="n"/>
      <c r="K787" s="6" t="n"/>
      <c r="L787" s="51" t="n"/>
      <c r="M787" s="6" t="n"/>
      <c r="N787" s="6" t="n"/>
      <c r="O787" s="6" t="n"/>
      <c r="P787" s="52" t="n"/>
    </row>
    <row r="788" ht="15.75" customHeight="1">
      <c r="A788" s="1" t="n"/>
      <c r="B788" s="14" t="n"/>
      <c r="C788" s="6" t="n"/>
      <c r="D788" s="51" t="n"/>
      <c r="E788" s="6" t="n"/>
      <c r="F788" s="51" t="n"/>
      <c r="G788" s="6" t="n"/>
      <c r="H788" s="6" t="n"/>
      <c r="I788" s="6" t="n"/>
      <c r="J788" s="6" t="n"/>
      <c r="K788" s="6" t="n"/>
      <c r="L788" s="51" t="n"/>
      <c r="M788" s="6" t="n"/>
      <c r="N788" s="6" t="n"/>
      <c r="O788" s="6" t="n"/>
      <c r="P788" s="52" t="n"/>
    </row>
    <row r="789" ht="15.75" customHeight="1">
      <c r="A789" s="1" t="n"/>
      <c r="B789" s="14" t="n"/>
      <c r="C789" s="6" t="n"/>
      <c r="D789" s="51" t="n"/>
      <c r="E789" s="6" t="n"/>
      <c r="F789" s="51" t="n"/>
      <c r="G789" s="6" t="n"/>
      <c r="H789" s="6" t="n"/>
      <c r="I789" s="6" t="n"/>
      <c r="J789" s="6" t="n"/>
      <c r="K789" s="6" t="n"/>
      <c r="L789" s="51" t="n"/>
      <c r="M789" s="6" t="n"/>
      <c r="N789" s="6" t="n"/>
      <c r="O789" s="6" t="n"/>
      <c r="P789" s="52" t="n"/>
    </row>
    <row r="790" ht="15.75" customHeight="1">
      <c r="A790" s="1" t="n"/>
      <c r="B790" s="14" t="n"/>
      <c r="C790" s="6" t="n"/>
      <c r="D790" s="51" t="n"/>
      <c r="E790" s="6" t="n"/>
      <c r="F790" s="51" t="n"/>
      <c r="G790" s="6" t="n"/>
      <c r="H790" s="6" t="n"/>
      <c r="I790" s="6" t="n"/>
      <c r="J790" s="6" t="n"/>
      <c r="K790" s="6" t="n"/>
      <c r="L790" s="51" t="n"/>
      <c r="M790" s="6" t="n"/>
      <c r="N790" s="6" t="n"/>
      <c r="O790" s="6" t="n"/>
      <c r="P790" s="52" t="n"/>
    </row>
    <row r="791" ht="15.75" customHeight="1">
      <c r="A791" s="1" t="n"/>
      <c r="B791" s="14" t="n"/>
      <c r="C791" s="6" t="n"/>
      <c r="D791" s="51" t="n"/>
      <c r="E791" s="6" t="n"/>
      <c r="F791" s="51" t="n"/>
      <c r="G791" s="6" t="n"/>
      <c r="H791" s="6" t="n"/>
      <c r="I791" s="6" t="n"/>
      <c r="J791" s="6" t="n"/>
      <c r="K791" s="6" t="n"/>
      <c r="L791" s="51" t="n"/>
      <c r="M791" s="6" t="n"/>
      <c r="N791" s="6" t="n"/>
      <c r="O791" s="6" t="n"/>
      <c r="P791" s="52" t="n"/>
    </row>
    <row r="792" ht="15.75" customHeight="1">
      <c r="A792" s="1" t="n"/>
      <c r="B792" s="14" t="n"/>
      <c r="C792" s="6" t="n"/>
      <c r="D792" s="51" t="n"/>
      <c r="E792" s="6" t="n"/>
      <c r="F792" s="51" t="n"/>
      <c r="G792" s="6" t="n"/>
      <c r="H792" s="6" t="n"/>
      <c r="I792" s="6" t="n"/>
      <c r="J792" s="6" t="n"/>
      <c r="K792" s="6" t="n"/>
      <c r="L792" s="51" t="n"/>
      <c r="M792" s="6" t="n"/>
      <c r="N792" s="6" t="n"/>
      <c r="O792" s="6" t="n"/>
      <c r="P792" s="52" t="n"/>
    </row>
    <row r="793" ht="15.75" customHeight="1">
      <c r="A793" s="1" t="n"/>
      <c r="B793" s="14" t="n"/>
      <c r="C793" s="6" t="n"/>
      <c r="D793" s="51" t="n"/>
      <c r="E793" s="6" t="n"/>
      <c r="F793" s="51" t="n"/>
      <c r="G793" s="6" t="n"/>
      <c r="H793" s="6" t="n"/>
      <c r="I793" s="6" t="n"/>
      <c r="J793" s="6" t="n"/>
      <c r="K793" s="6" t="n"/>
      <c r="L793" s="51" t="n"/>
      <c r="M793" s="6" t="n"/>
      <c r="N793" s="6" t="n"/>
      <c r="O793" s="6" t="n"/>
      <c r="P793" s="52" t="n"/>
    </row>
    <row r="794" ht="15.75" customHeight="1">
      <c r="A794" s="1" t="n"/>
      <c r="B794" s="14" t="n"/>
      <c r="C794" s="6" t="n"/>
      <c r="D794" s="51" t="n"/>
      <c r="E794" s="6" t="n"/>
      <c r="F794" s="51" t="n"/>
      <c r="G794" s="6" t="n"/>
      <c r="H794" s="6" t="n"/>
      <c r="I794" s="6" t="n"/>
      <c r="J794" s="6" t="n"/>
      <c r="K794" s="6" t="n"/>
      <c r="L794" s="51" t="n"/>
      <c r="M794" s="6" t="n"/>
      <c r="N794" s="6" t="n"/>
      <c r="O794" s="6" t="n"/>
      <c r="P794" s="52" t="n"/>
    </row>
    <row r="795" ht="15.75" customHeight="1">
      <c r="A795" s="1" t="n"/>
      <c r="B795" s="14" t="n"/>
      <c r="C795" s="6" t="n"/>
      <c r="D795" s="51" t="n"/>
      <c r="E795" s="6" t="n"/>
      <c r="F795" s="51" t="n"/>
      <c r="G795" s="6" t="n"/>
      <c r="H795" s="6" t="n"/>
      <c r="I795" s="6" t="n"/>
      <c r="J795" s="6" t="n"/>
      <c r="K795" s="6" t="n"/>
      <c r="L795" s="51" t="n"/>
      <c r="M795" s="6" t="n"/>
      <c r="N795" s="6" t="n"/>
      <c r="O795" s="6" t="n"/>
      <c r="P795" s="52" t="n"/>
    </row>
    <row r="796" ht="15.75" customHeight="1">
      <c r="A796" s="1" t="n"/>
      <c r="B796" s="14" t="n"/>
      <c r="C796" s="6" t="n"/>
      <c r="D796" s="51" t="n"/>
      <c r="E796" s="6" t="n"/>
      <c r="F796" s="51" t="n"/>
      <c r="G796" s="6" t="n"/>
      <c r="H796" s="6" t="n"/>
      <c r="I796" s="6" t="n"/>
      <c r="J796" s="6" t="n"/>
      <c r="K796" s="6" t="n"/>
      <c r="L796" s="51" t="n"/>
      <c r="M796" s="6" t="n"/>
      <c r="N796" s="6" t="n"/>
      <c r="O796" s="6" t="n"/>
      <c r="P796" s="52" t="n"/>
    </row>
    <row r="797" ht="15.75" customHeight="1">
      <c r="A797" s="1" t="n"/>
      <c r="B797" s="14" t="n"/>
      <c r="C797" s="6" t="n"/>
      <c r="D797" s="51" t="n"/>
      <c r="E797" s="6" t="n"/>
      <c r="F797" s="51" t="n"/>
      <c r="G797" s="6" t="n"/>
      <c r="H797" s="6" t="n"/>
      <c r="I797" s="6" t="n"/>
      <c r="J797" s="6" t="n"/>
      <c r="K797" s="6" t="n"/>
      <c r="L797" s="51" t="n"/>
      <c r="M797" s="6" t="n"/>
      <c r="N797" s="6" t="n"/>
      <c r="O797" s="6" t="n"/>
      <c r="P797" s="52" t="n"/>
    </row>
    <row r="798" ht="15.75" customHeight="1">
      <c r="A798" s="1" t="n"/>
      <c r="B798" s="14" t="n"/>
      <c r="C798" s="6" t="n"/>
      <c r="D798" s="51" t="n"/>
      <c r="E798" s="6" t="n"/>
      <c r="F798" s="51" t="n"/>
      <c r="G798" s="6" t="n"/>
      <c r="H798" s="6" t="n"/>
      <c r="I798" s="6" t="n"/>
      <c r="J798" s="6" t="n"/>
      <c r="K798" s="6" t="n"/>
      <c r="L798" s="51" t="n"/>
      <c r="M798" s="6" t="n"/>
      <c r="N798" s="6" t="n"/>
      <c r="O798" s="6" t="n"/>
      <c r="P798" s="52" t="n"/>
    </row>
    <row r="799" ht="15.75" customHeight="1">
      <c r="A799" s="1" t="n"/>
      <c r="B799" s="14" t="n"/>
      <c r="C799" s="6" t="n"/>
      <c r="D799" s="51" t="n"/>
      <c r="E799" s="6" t="n"/>
      <c r="F799" s="51" t="n"/>
      <c r="G799" s="6" t="n"/>
      <c r="H799" s="6" t="n"/>
      <c r="I799" s="6" t="n"/>
      <c r="J799" s="6" t="n"/>
      <c r="K799" s="6" t="n"/>
      <c r="L799" s="51" t="n"/>
      <c r="M799" s="6" t="n"/>
      <c r="N799" s="6" t="n"/>
      <c r="O799" s="6" t="n"/>
      <c r="P799" s="52" t="n"/>
    </row>
    <row r="800" ht="15.75" customHeight="1">
      <c r="A800" s="1" t="n"/>
      <c r="B800" s="14" t="n"/>
      <c r="C800" s="6" t="n"/>
      <c r="D800" s="51" t="n"/>
      <c r="E800" s="6" t="n"/>
      <c r="F800" s="51" t="n"/>
      <c r="G800" s="6" t="n"/>
      <c r="H800" s="6" t="n"/>
      <c r="I800" s="6" t="n"/>
      <c r="J800" s="6" t="n"/>
      <c r="K800" s="6" t="n"/>
      <c r="L800" s="51" t="n"/>
      <c r="M800" s="6" t="n"/>
      <c r="N800" s="6" t="n"/>
      <c r="O800" s="6" t="n"/>
      <c r="P800" s="52" t="n"/>
    </row>
    <row r="801" ht="15.75" customHeight="1">
      <c r="A801" s="1" t="n"/>
      <c r="B801" s="14" t="n"/>
      <c r="C801" s="6" t="n"/>
      <c r="D801" s="51" t="n"/>
      <c r="E801" s="6" t="n"/>
      <c r="F801" s="51" t="n"/>
      <c r="G801" s="6" t="n"/>
      <c r="H801" s="6" t="n"/>
      <c r="I801" s="6" t="n"/>
      <c r="J801" s="6" t="n"/>
      <c r="K801" s="6" t="n"/>
      <c r="L801" s="51" t="n"/>
      <c r="M801" s="6" t="n"/>
      <c r="N801" s="6" t="n"/>
      <c r="O801" s="6" t="n"/>
      <c r="P801" s="52" t="n"/>
    </row>
    <row r="802" ht="15.75" customHeight="1">
      <c r="A802" s="1" t="n"/>
      <c r="B802" s="14" t="n"/>
      <c r="C802" s="6" t="n"/>
      <c r="D802" s="51" t="n"/>
      <c r="E802" s="6" t="n"/>
      <c r="F802" s="51" t="n"/>
      <c r="G802" s="6" t="n"/>
      <c r="H802" s="6" t="n"/>
      <c r="I802" s="6" t="n"/>
      <c r="J802" s="6" t="n"/>
      <c r="K802" s="6" t="n"/>
      <c r="L802" s="51" t="n"/>
      <c r="M802" s="6" t="n"/>
      <c r="N802" s="6" t="n"/>
      <c r="O802" s="6" t="n"/>
      <c r="P802" s="52" t="n"/>
    </row>
    <row r="803" ht="15.75" customHeight="1">
      <c r="A803" s="1" t="n"/>
      <c r="B803" s="14" t="n"/>
      <c r="C803" s="6" t="n"/>
      <c r="D803" s="51" t="n"/>
      <c r="E803" s="6" t="n"/>
      <c r="F803" s="51" t="n"/>
      <c r="G803" s="6" t="n"/>
      <c r="H803" s="6" t="n"/>
      <c r="I803" s="6" t="n"/>
      <c r="J803" s="6" t="n"/>
      <c r="K803" s="6" t="n"/>
      <c r="L803" s="51" t="n"/>
      <c r="M803" s="6" t="n"/>
      <c r="N803" s="6" t="n"/>
      <c r="O803" s="6" t="n"/>
      <c r="P803" s="52" t="n"/>
    </row>
    <row r="804" ht="15.75" customHeight="1">
      <c r="A804" s="1" t="n"/>
      <c r="B804" s="14" t="n"/>
      <c r="C804" s="6" t="n"/>
      <c r="D804" s="51" t="n"/>
      <c r="E804" s="6" t="n"/>
      <c r="F804" s="51" t="n"/>
      <c r="G804" s="6" t="n"/>
      <c r="H804" s="6" t="n"/>
      <c r="I804" s="6" t="n"/>
      <c r="J804" s="6" t="n"/>
      <c r="K804" s="6" t="n"/>
      <c r="L804" s="51" t="n"/>
      <c r="M804" s="6" t="n"/>
      <c r="N804" s="6" t="n"/>
      <c r="O804" s="6" t="n"/>
      <c r="P804" s="52" t="n"/>
    </row>
    <row r="805" ht="15.75" customHeight="1">
      <c r="A805" s="1" t="n"/>
      <c r="B805" s="14" t="n"/>
      <c r="C805" s="6" t="n"/>
      <c r="D805" s="51" t="n"/>
      <c r="E805" s="6" t="n"/>
      <c r="F805" s="51" t="n"/>
      <c r="G805" s="6" t="n"/>
      <c r="H805" s="6" t="n"/>
      <c r="I805" s="6" t="n"/>
      <c r="J805" s="6" t="n"/>
      <c r="K805" s="6" t="n"/>
      <c r="L805" s="51" t="n"/>
      <c r="M805" s="6" t="n"/>
      <c r="N805" s="6" t="n"/>
      <c r="O805" s="6" t="n"/>
      <c r="P805" s="52" t="n"/>
    </row>
    <row r="806" ht="15.75" customHeight="1">
      <c r="A806" s="1" t="n"/>
      <c r="B806" s="14" t="n"/>
      <c r="C806" s="6" t="n"/>
      <c r="D806" s="51" t="n"/>
      <c r="E806" s="6" t="n"/>
      <c r="F806" s="51" t="n"/>
      <c r="G806" s="6" t="n"/>
      <c r="H806" s="6" t="n"/>
      <c r="I806" s="6" t="n"/>
      <c r="J806" s="6" t="n"/>
      <c r="K806" s="6" t="n"/>
      <c r="L806" s="51" t="n"/>
      <c r="M806" s="6" t="n"/>
      <c r="N806" s="6" t="n"/>
      <c r="O806" s="6" t="n"/>
      <c r="P806" s="52" t="n"/>
    </row>
    <row r="807" ht="15.75" customHeight="1">
      <c r="A807" s="1" t="n"/>
      <c r="B807" s="14" t="n"/>
      <c r="C807" s="6" t="n"/>
      <c r="D807" s="51" t="n"/>
      <c r="E807" s="6" t="n"/>
      <c r="F807" s="51" t="n"/>
      <c r="G807" s="6" t="n"/>
      <c r="H807" s="6" t="n"/>
      <c r="I807" s="6" t="n"/>
      <c r="J807" s="6" t="n"/>
      <c r="K807" s="6" t="n"/>
      <c r="L807" s="51" t="n"/>
      <c r="M807" s="6" t="n"/>
      <c r="N807" s="6" t="n"/>
      <c r="O807" s="6" t="n"/>
      <c r="P807" s="52" t="n"/>
    </row>
    <row r="808" ht="15.75" customHeight="1">
      <c r="A808" s="1" t="n"/>
      <c r="B808" s="14" t="n"/>
      <c r="C808" s="6" t="n"/>
      <c r="D808" s="51" t="n"/>
      <c r="E808" s="6" t="n"/>
      <c r="F808" s="51" t="n"/>
      <c r="G808" s="6" t="n"/>
      <c r="H808" s="6" t="n"/>
      <c r="I808" s="6" t="n"/>
      <c r="J808" s="6" t="n"/>
      <c r="K808" s="6" t="n"/>
      <c r="L808" s="51" t="n"/>
      <c r="M808" s="6" t="n"/>
      <c r="N808" s="6" t="n"/>
      <c r="O808" s="6" t="n"/>
      <c r="P808" s="52" t="n"/>
    </row>
    <row r="809" ht="15.75" customHeight="1">
      <c r="A809" s="1" t="n"/>
      <c r="B809" s="14" t="n"/>
      <c r="C809" s="6" t="n"/>
      <c r="D809" s="51" t="n"/>
      <c r="E809" s="6" t="n"/>
      <c r="F809" s="51" t="n"/>
      <c r="G809" s="6" t="n"/>
      <c r="H809" s="6" t="n"/>
      <c r="I809" s="6" t="n"/>
      <c r="J809" s="6" t="n"/>
      <c r="K809" s="6" t="n"/>
      <c r="L809" s="51" t="n"/>
      <c r="M809" s="6" t="n"/>
      <c r="N809" s="6" t="n"/>
      <c r="O809" s="6" t="n"/>
      <c r="P809" s="52" t="n"/>
    </row>
    <row r="810" ht="15.75" customHeight="1">
      <c r="A810" s="1" t="n"/>
      <c r="B810" s="14" t="n"/>
      <c r="C810" s="6" t="n"/>
      <c r="D810" s="51" t="n"/>
      <c r="E810" s="6" t="n"/>
      <c r="F810" s="51" t="n"/>
      <c r="G810" s="6" t="n"/>
      <c r="H810" s="6" t="n"/>
      <c r="I810" s="6" t="n"/>
      <c r="J810" s="6" t="n"/>
      <c r="K810" s="6" t="n"/>
      <c r="L810" s="51" t="n"/>
      <c r="M810" s="6" t="n"/>
      <c r="N810" s="6" t="n"/>
      <c r="O810" s="6" t="n"/>
      <c r="P810" s="52" t="n"/>
    </row>
    <row r="811" ht="15.75" customHeight="1">
      <c r="A811" s="1" t="n"/>
      <c r="B811" s="14" t="n"/>
      <c r="C811" s="6" t="n"/>
      <c r="D811" s="51" t="n"/>
      <c r="E811" s="6" t="n"/>
      <c r="F811" s="51" t="n"/>
      <c r="G811" s="6" t="n"/>
      <c r="H811" s="6" t="n"/>
      <c r="I811" s="6" t="n"/>
      <c r="J811" s="6" t="n"/>
      <c r="K811" s="6" t="n"/>
      <c r="L811" s="51" t="n"/>
      <c r="M811" s="6" t="n"/>
      <c r="N811" s="6" t="n"/>
      <c r="O811" s="6" t="n"/>
      <c r="P811" s="52" t="n"/>
    </row>
    <row r="812" ht="15.75" customHeight="1">
      <c r="A812" s="1" t="n"/>
      <c r="B812" s="14" t="n"/>
      <c r="C812" s="6" t="n"/>
      <c r="D812" s="51" t="n"/>
      <c r="E812" s="6" t="n"/>
      <c r="F812" s="51" t="n"/>
      <c r="G812" s="6" t="n"/>
      <c r="H812" s="6" t="n"/>
      <c r="I812" s="6" t="n"/>
      <c r="J812" s="6" t="n"/>
      <c r="K812" s="6" t="n"/>
      <c r="L812" s="51" t="n"/>
      <c r="M812" s="6" t="n"/>
      <c r="N812" s="6" t="n"/>
      <c r="O812" s="6" t="n"/>
      <c r="P812" s="52" t="n"/>
    </row>
    <row r="813" ht="15.75" customHeight="1">
      <c r="A813" s="1" t="n"/>
      <c r="B813" s="14" t="n"/>
      <c r="C813" s="6" t="n"/>
      <c r="D813" s="51" t="n"/>
      <c r="E813" s="6" t="n"/>
      <c r="F813" s="51" t="n"/>
      <c r="G813" s="6" t="n"/>
      <c r="H813" s="6" t="n"/>
      <c r="I813" s="6" t="n"/>
      <c r="J813" s="6" t="n"/>
      <c r="K813" s="6" t="n"/>
      <c r="L813" s="51" t="n"/>
      <c r="M813" s="6" t="n"/>
      <c r="N813" s="6" t="n"/>
      <c r="O813" s="6" t="n"/>
      <c r="P813" s="52" t="n"/>
    </row>
    <row r="814" ht="15.75" customHeight="1">
      <c r="A814" s="1" t="n"/>
      <c r="B814" s="14" t="n"/>
      <c r="C814" s="6" t="n"/>
      <c r="D814" s="51" t="n"/>
      <c r="E814" s="6" t="n"/>
      <c r="F814" s="51" t="n"/>
      <c r="G814" s="6" t="n"/>
      <c r="H814" s="6" t="n"/>
      <c r="I814" s="6" t="n"/>
      <c r="J814" s="6" t="n"/>
      <c r="K814" s="6" t="n"/>
      <c r="L814" s="51" t="n"/>
      <c r="M814" s="6" t="n"/>
      <c r="N814" s="6" t="n"/>
      <c r="O814" s="6" t="n"/>
      <c r="P814" s="52" t="n"/>
    </row>
    <row r="815" ht="15.75" customHeight="1">
      <c r="A815" s="1" t="n"/>
      <c r="B815" s="14" t="n"/>
      <c r="C815" s="6" t="n"/>
      <c r="D815" s="51" t="n"/>
      <c r="E815" s="6" t="n"/>
      <c r="F815" s="51" t="n"/>
      <c r="G815" s="6" t="n"/>
      <c r="H815" s="6" t="n"/>
      <c r="I815" s="6" t="n"/>
      <c r="J815" s="6" t="n"/>
      <c r="K815" s="6" t="n"/>
      <c r="L815" s="51" t="n"/>
      <c r="M815" s="6" t="n"/>
      <c r="N815" s="6" t="n"/>
      <c r="O815" s="6" t="n"/>
      <c r="P815" s="52" t="n"/>
    </row>
    <row r="816" ht="15.75" customHeight="1">
      <c r="A816" s="1" t="n"/>
      <c r="B816" s="14" t="n"/>
      <c r="C816" s="6" t="n"/>
      <c r="D816" s="51" t="n"/>
      <c r="E816" s="6" t="n"/>
      <c r="F816" s="51" t="n"/>
      <c r="G816" s="6" t="n"/>
      <c r="H816" s="6" t="n"/>
      <c r="I816" s="6" t="n"/>
      <c r="J816" s="6" t="n"/>
      <c r="K816" s="6" t="n"/>
      <c r="L816" s="51" t="n"/>
      <c r="M816" s="6" t="n"/>
      <c r="N816" s="6" t="n"/>
      <c r="O816" s="6" t="n"/>
      <c r="P816" s="52" t="n"/>
    </row>
    <row r="817" ht="15.75" customHeight="1">
      <c r="A817" s="1" t="n"/>
      <c r="B817" s="14" t="n"/>
      <c r="C817" s="6" t="n"/>
      <c r="D817" s="51" t="n"/>
      <c r="E817" s="6" t="n"/>
      <c r="F817" s="51" t="n"/>
      <c r="G817" s="6" t="n"/>
      <c r="H817" s="6" t="n"/>
      <c r="I817" s="6" t="n"/>
      <c r="J817" s="6" t="n"/>
      <c r="K817" s="6" t="n"/>
      <c r="L817" s="51" t="n"/>
      <c r="M817" s="6" t="n"/>
      <c r="N817" s="6" t="n"/>
      <c r="O817" s="6" t="n"/>
      <c r="P817" s="52" t="n"/>
    </row>
    <row r="818" ht="15.75" customHeight="1">
      <c r="A818" s="1" t="n"/>
      <c r="B818" s="14" t="n"/>
      <c r="C818" s="6" t="n"/>
      <c r="D818" s="51" t="n"/>
      <c r="E818" s="6" t="n"/>
      <c r="F818" s="51" t="n"/>
      <c r="G818" s="6" t="n"/>
      <c r="H818" s="6" t="n"/>
      <c r="I818" s="6" t="n"/>
      <c r="J818" s="6" t="n"/>
      <c r="K818" s="6" t="n"/>
      <c r="L818" s="51" t="n"/>
      <c r="M818" s="6" t="n"/>
      <c r="N818" s="6" t="n"/>
      <c r="O818" s="6" t="n"/>
      <c r="P818" s="52" t="n"/>
    </row>
    <row r="819" ht="15.75" customHeight="1">
      <c r="A819" s="1" t="n"/>
      <c r="B819" s="14" t="n"/>
      <c r="C819" s="6" t="n"/>
      <c r="D819" s="51" t="n"/>
      <c r="E819" s="6" t="n"/>
      <c r="F819" s="51" t="n"/>
      <c r="G819" s="6" t="n"/>
      <c r="H819" s="6" t="n"/>
      <c r="I819" s="6" t="n"/>
      <c r="J819" s="6" t="n"/>
      <c r="K819" s="6" t="n"/>
      <c r="L819" s="51" t="n"/>
      <c r="M819" s="6" t="n"/>
      <c r="N819" s="6" t="n"/>
      <c r="O819" s="6" t="n"/>
      <c r="P819" s="52" t="n"/>
    </row>
    <row r="820" ht="15.75" customHeight="1">
      <c r="A820" s="1" t="n"/>
      <c r="B820" s="14" t="n"/>
      <c r="C820" s="6" t="n"/>
      <c r="D820" s="51" t="n"/>
      <c r="E820" s="6" t="n"/>
      <c r="F820" s="51" t="n"/>
      <c r="G820" s="6" t="n"/>
      <c r="H820" s="6" t="n"/>
      <c r="I820" s="6" t="n"/>
      <c r="J820" s="6" t="n"/>
      <c r="K820" s="6" t="n"/>
      <c r="L820" s="51" t="n"/>
      <c r="M820" s="6" t="n"/>
      <c r="N820" s="6" t="n"/>
      <c r="O820" s="6" t="n"/>
      <c r="P820" s="52" t="n"/>
    </row>
    <row r="821" ht="15.75" customHeight="1">
      <c r="A821" s="1" t="n"/>
      <c r="B821" s="14" t="n"/>
      <c r="C821" s="6" t="n"/>
      <c r="D821" s="51" t="n"/>
      <c r="E821" s="6" t="n"/>
      <c r="F821" s="51" t="n"/>
      <c r="G821" s="6" t="n"/>
      <c r="H821" s="6" t="n"/>
      <c r="I821" s="6" t="n"/>
      <c r="J821" s="6" t="n"/>
      <c r="K821" s="6" t="n"/>
      <c r="L821" s="51" t="n"/>
      <c r="M821" s="6" t="n"/>
      <c r="N821" s="6" t="n"/>
      <c r="O821" s="6" t="n"/>
      <c r="P821" s="52" t="n"/>
    </row>
    <row r="822" ht="15.75" customHeight="1">
      <c r="A822" s="1" t="n"/>
      <c r="B822" s="14" t="n"/>
      <c r="C822" s="6" t="n"/>
      <c r="D822" s="51" t="n"/>
      <c r="E822" s="6" t="n"/>
      <c r="F822" s="51" t="n"/>
      <c r="G822" s="6" t="n"/>
      <c r="H822" s="6" t="n"/>
      <c r="I822" s="6" t="n"/>
      <c r="J822" s="6" t="n"/>
      <c r="K822" s="6" t="n"/>
      <c r="L822" s="51" t="n"/>
      <c r="M822" s="6" t="n"/>
      <c r="N822" s="6" t="n"/>
      <c r="O822" s="6" t="n"/>
      <c r="P822" s="52" t="n"/>
    </row>
    <row r="823" ht="15.75" customHeight="1">
      <c r="A823" s="1" t="n"/>
      <c r="B823" s="14" t="n"/>
      <c r="C823" s="6" t="n"/>
      <c r="D823" s="51" t="n"/>
      <c r="E823" s="6" t="n"/>
      <c r="F823" s="51" t="n"/>
      <c r="G823" s="6" t="n"/>
      <c r="H823" s="6" t="n"/>
      <c r="I823" s="6" t="n"/>
      <c r="J823" s="6" t="n"/>
      <c r="K823" s="6" t="n"/>
      <c r="L823" s="51" t="n"/>
      <c r="M823" s="6" t="n"/>
      <c r="N823" s="6" t="n"/>
      <c r="O823" s="6" t="n"/>
      <c r="P823" s="52" t="n"/>
    </row>
    <row r="824" ht="15.75" customHeight="1">
      <c r="A824" s="1" t="n"/>
      <c r="B824" s="14" t="n"/>
      <c r="C824" s="6" t="n"/>
      <c r="D824" s="51" t="n"/>
      <c r="E824" s="6" t="n"/>
      <c r="F824" s="51" t="n"/>
      <c r="G824" s="6" t="n"/>
      <c r="H824" s="6" t="n"/>
      <c r="I824" s="6" t="n"/>
      <c r="J824" s="6" t="n"/>
      <c r="K824" s="6" t="n"/>
      <c r="L824" s="51" t="n"/>
      <c r="M824" s="6" t="n"/>
      <c r="N824" s="6" t="n"/>
      <c r="O824" s="6" t="n"/>
      <c r="P824" s="52" t="n"/>
    </row>
    <row r="825" ht="15.75" customHeight="1">
      <c r="A825" s="1" t="n"/>
      <c r="B825" s="14" t="n"/>
      <c r="C825" s="6" t="n"/>
      <c r="D825" s="51" t="n"/>
      <c r="E825" s="6" t="n"/>
      <c r="F825" s="51" t="n"/>
      <c r="G825" s="6" t="n"/>
      <c r="H825" s="6" t="n"/>
      <c r="I825" s="6" t="n"/>
      <c r="J825" s="6" t="n"/>
      <c r="K825" s="6" t="n"/>
      <c r="L825" s="51" t="n"/>
      <c r="M825" s="6" t="n"/>
      <c r="N825" s="6" t="n"/>
      <c r="O825" s="6" t="n"/>
      <c r="P825" s="52" t="n"/>
    </row>
    <row r="826" ht="15.75" customHeight="1">
      <c r="A826" s="1" t="n"/>
      <c r="B826" s="14" t="n"/>
      <c r="C826" s="6" t="n"/>
      <c r="D826" s="51" t="n"/>
      <c r="E826" s="6" t="n"/>
      <c r="F826" s="51" t="n"/>
      <c r="G826" s="6" t="n"/>
      <c r="H826" s="6" t="n"/>
      <c r="I826" s="6" t="n"/>
      <c r="J826" s="6" t="n"/>
      <c r="K826" s="6" t="n"/>
      <c r="L826" s="51" t="n"/>
      <c r="M826" s="6" t="n"/>
      <c r="N826" s="6" t="n"/>
      <c r="O826" s="6" t="n"/>
      <c r="P826" s="52" t="n"/>
    </row>
    <row r="827" ht="15.75" customHeight="1">
      <c r="A827" s="1" t="n"/>
      <c r="B827" s="14" t="n"/>
      <c r="C827" s="6" t="n"/>
      <c r="D827" s="51" t="n"/>
      <c r="E827" s="6" t="n"/>
      <c r="F827" s="51" t="n"/>
      <c r="G827" s="6" t="n"/>
      <c r="H827" s="6" t="n"/>
      <c r="I827" s="6" t="n"/>
      <c r="J827" s="6" t="n"/>
      <c r="K827" s="6" t="n"/>
      <c r="L827" s="51" t="n"/>
      <c r="M827" s="6" t="n"/>
      <c r="N827" s="6" t="n"/>
      <c r="O827" s="6" t="n"/>
      <c r="P827" s="52" t="n"/>
    </row>
    <row r="828" ht="15.75" customHeight="1">
      <c r="A828" s="1" t="n"/>
      <c r="B828" s="14" t="n"/>
      <c r="C828" s="6" t="n"/>
      <c r="D828" s="51" t="n"/>
      <c r="E828" s="6" t="n"/>
      <c r="F828" s="51" t="n"/>
      <c r="G828" s="6" t="n"/>
      <c r="H828" s="6" t="n"/>
      <c r="I828" s="6" t="n"/>
      <c r="J828" s="6" t="n"/>
      <c r="K828" s="6" t="n"/>
      <c r="L828" s="51" t="n"/>
      <c r="M828" s="6" t="n"/>
      <c r="N828" s="6" t="n"/>
      <c r="O828" s="6" t="n"/>
      <c r="P828" s="52" t="n"/>
    </row>
    <row r="829" ht="15.75" customHeight="1">
      <c r="A829" s="1" t="n"/>
      <c r="B829" s="14" t="n"/>
      <c r="C829" s="6" t="n"/>
      <c r="D829" s="51" t="n"/>
      <c r="E829" s="6" t="n"/>
      <c r="F829" s="51" t="n"/>
      <c r="G829" s="6" t="n"/>
      <c r="H829" s="6" t="n"/>
      <c r="I829" s="6" t="n"/>
      <c r="J829" s="6" t="n"/>
      <c r="K829" s="6" t="n"/>
      <c r="L829" s="51" t="n"/>
      <c r="M829" s="6" t="n"/>
      <c r="N829" s="6" t="n"/>
      <c r="O829" s="6" t="n"/>
      <c r="P829" s="52" t="n"/>
    </row>
    <row r="830" ht="15.75" customHeight="1">
      <c r="A830" s="1" t="n"/>
      <c r="B830" s="14" t="n"/>
      <c r="C830" s="6" t="n"/>
      <c r="D830" s="51" t="n"/>
      <c r="E830" s="6" t="n"/>
      <c r="F830" s="51" t="n"/>
      <c r="G830" s="6" t="n"/>
      <c r="H830" s="6" t="n"/>
      <c r="I830" s="6" t="n"/>
      <c r="J830" s="6" t="n"/>
      <c r="K830" s="6" t="n"/>
      <c r="L830" s="51" t="n"/>
      <c r="M830" s="6" t="n"/>
      <c r="N830" s="6" t="n"/>
      <c r="O830" s="6" t="n"/>
      <c r="P830" s="52" t="n"/>
    </row>
    <row r="831" ht="15.75" customHeight="1">
      <c r="A831" s="1" t="n"/>
      <c r="B831" s="14" t="n"/>
      <c r="C831" s="6" t="n"/>
      <c r="D831" s="51" t="n"/>
      <c r="E831" s="6" t="n"/>
      <c r="F831" s="51" t="n"/>
      <c r="G831" s="6" t="n"/>
      <c r="H831" s="6" t="n"/>
      <c r="I831" s="6" t="n"/>
      <c r="J831" s="6" t="n"/>
      <c r="K831" s="6" t="n"/>
      <c r="L831" s="51" t="n"/>
      <c r="M831" s="6" t="n"/>
      <c r="N831" s="6" t="n"/>
      <c r="O831" s="6" t="n"/>
      <c r="P831" s="52" t="n"/>
    </row>
    <row r="832" ht="15.75" customHeight="1">
      <c r="A832" s="1" t="n"/>
      <c r="B832" s="14" t="n"/>
      <c r="C832" s="6" t="n"/>
      <c r="D832" s="51" t="n"/>
      <c r="E832" s="6" t="n"/>
      <c r="F832" s="51" t="n"/>
      <c r="G832" s="6" t="n"/>
      <c r="H832" s="6" t="n"/>
      <c r="I832" s="6" t="n"/>
      <c r="J832" s="6" t="n"/>
      <c r="K832" s="6" t="n"/>
      <c r="L832" s="51" t="n"/>
      <c r="M832" s="6" t="n"/>
      <c r="N832" s="6" t="n"/>
      <c r="O832" s="6" t="n"/>
      <c r="P832" s="52" t="n"/>
    </row>
    <row r="833" ht="15.75" customHeight="1">
      <c r="A833" s="1" t="n"/>
      <c r="B833" s="14" t="n"/>
      <c r="C833" s="6" t="n"/>
      <c r="D833" s="51" t="n"/>
      <c r="E833" s="6" t="n"/>
      <c r="F833" s="51" t="n"/>
      <c r="G833" s="6" t="n"/>
      <c r="H833" s="6" t="n"/>
      <c r="I833" s="6" t="n"/>
      <c r="J833" s="6" t="n"/>
      <c r="K833" s="6" t="n"/>
      <c r="L833" s="51" t="n"/>
      <c r="M833" s="6" t="n"/>
      <c r="N833" s="6" t="n"/>
      <c r="O833" s="6" t="n"/>
      <c r="P833" s="52" t="n"/>
    </row>
    <row r="834" ht="15.75" customHeight="1">
      <c r="A834" s="1" t="n"/>
      <c r="B834" s="14" t="n"/>
      <c r="C834" s="6" t="n"/>
      <c r="D834" s="51" t="n"/>
      <c r="E834" s="6" t="n"/>
      <c r="F834" s="51" t="n"/>
      <c r="G834" s="6" t="n"/>
      <c r="H834" s="6" t="n"/>
      <c r="I834" s="6" t="n"/>
      <c r="J834" s="6" t="n"/>
      <c r="K834" s="6" t="n"/>
      <c r="L834" s="51" t="n"/>
      <c r="M834" s="6" t="n"/>
      <c r="N834" s="6" t="n"/>
      <c r="O834" s="6" t="n"/>
      <c r="P834" s="52" t="n"/>
    </row>
    <row r="835" ht="15.75" customHeight="1">
      <c r="A835" s="1" t="n"/>
      <c r="B835" s="14" t="n"/>
      <c r="C835" s="6" t="n"/>
      <c r="D835" s="51" t="n"/>
      <c r="E835" s="6" t="n"/>
      <c r="F835" s="51" t="n"/>
      <c r="G835" s="6" t="n"/>
      <c r="H835" s="6" t="n"/>
      <c r="I835" s="6" t="n"/>
      <c r="J835" s="6" t="n"/>
      <c r="K835" s="6" t="n"/>
      <c r="L835" s="51" t="n"/>
      <c r="M835" s="6" t="n"/>
      <c r="N835" s="6" t="n"/>
      <c r="O835" s="6" t="n"/>
      <c r="P835" s="52" t="n"/>
    </row>
    <row r="836" ht="15.75" customHeight="1">
      <c r="A836" s="1" t="n"/>
      <c r="B836" s="14" t="n"/>
      <c r="C836" s="6" t="n"/>
      <c r="D836" s="51" t="n"/>
      <c r="E836" s="6" t="n"/>
      <c r="F836" s="51" t="n"/>
      <c r="G836" s="6" t="n"/>
      <c r="H836" s="6" t="n"/>
      <c r="I836" s="6" t="n"/>
      <c r="J836" s="6" t="n"/>
      <c r="K836" s="6" t="n"/>
      <c r="L836" s="51" t="n"/>
      <c r="M836" s="6" t="n"/>
      <c r="N836" s="6" t="n"/>
      <c r="O836" s="6" t="n"/>
      <c r="P836" s="52" t="n"/>
    </row>
    <row r="837" ht="15.75" customHeight="1">
      <c r="A837" s="1" t="n"/>
      <c r="B837" s="14" t="n"/>
      <c r="C837" s="6" t="n"/>
      <c r="D837" s="51" t="n"/>
      <c r="E837" s="6" t="n"/>
      <c r="F837" s="51" t="n"/>
      <c r="G837" s="6" t="n"/>
      <c r="H837" s="6" t="n"/>
      <c r="I837" s="6" t="n"/>
      <c r="J837" s="6" t="n"/>
      <c r="K837" s="6" t="n"/>
      <c r="L837" s="51" t="n"/>
      <c r="M837" s="6" t="n"/>
      <c r="N837" s="6" t="n"/>
      <c r="O837" s="6" t="n"/>
      <c r="P837" s="52" t="n"/>
    </row>
    <row r="838" ht="15.75" customHeight="1">
      <c r="A838" s="1" t="n"/>
      <c r="B838" s="14" t="n"/>
      <c r="C838" s="6" t="n"/>
      <c r="D838" s="51" t="n"/>
      <c r="E838" s="6" t="n"/>
      <c r="F838" s="51" t="n"/>
      <c r="G838" s="6" t="n"/>
      <c r="H838" s="6" t="n"/>
      <c r="I838" s="6" t="n"/>
      <c r="J838" s="6" t="n"/>
      <c r="K838" s="6" t="n"/>
      <c r="L838" s="51" t="n"/>
      <c r="M838" s="6" t="n"/>
      <c r="N838" s="6" t="n"/>
      <c r="O838" s="6" t="n"/>
      <c r="P838" s="52" t="n"/>
    </row>
    <row r="839" ht="15.75" customHeight="1">
      <c r="A839" s="1" t="n"/>
      <c r="B839" s="14" t="n"/>
      <c r="C839" s="6" t="n"/>
      <c r="D839" s="51" t="n"/>
      <c r="E839" s="6" t="n"/>
      <c r="F839" s="51" t="n"/>
      <c r="G839" s="6" t="n"/>
      <c r="H839" s="6" t="n"/>
      <c r="I839" s="6" t="n"/>
      <c r="J839" s="6" t="n"/>
      <c r="K839" s="6" t="n"/>
      <c r="L839" s="51" t="n"/>
      <c r="M839" s="6" t="n"/>
      <c r="N839" s="6" t="n"/>
      <c r="O839" s="6" t="n"/>
      <c r="P839" s="52" t="n"/>
    </row>
    <row r="840" ht="15.75" customHeight="1">
      <c r="A840" s="1" t="n"/>
      <c r="B840" s="14" t="n"/>
      <c r="C840" s="6" t="n"/>
      <c r="D840" s="51" t="n"/>
      <c r="E840" s="6" t="n"/>
      <c r="F840" s="51" t="n"/>
      <c r="G840" s="6" t="n"/>
      <c r="H840" s="6" t="n"/>
      <c r="I840" s="6" t="n"/>
      <c r="J840" s="6" t="n"/>
      <c r="K840" s="6" t="n"/>
      <c r="L840" s="51" t="n"/>
      <c r="M840" s="6" t="n"/>
      <c r="N840" s="6" t="n"/>
      <c r="O840" s="6" t="n"/>
      <c r="P840" s="52" t="n"/>
    </row>
    <row r="841" ht="15.75" customHeight="1">
      <c r="A841" s="1" t="n"/>
      <c r="B841" s="14" t="n"/>
      <c r="C841" s="6" t="n"/>
      <c r="D841" s="51" t="n"/>
      <c r="E841" s="6" t="n"/>
      <c r="F841" s="51" t="n"/>
      <c r="G841" s="6" t="n"/>
      <c r="H841" s="6" t="n"/>
      <c r="I841" s="6" t="n"/>
      <c r="J841" s="6" t="n"/>
      <c r="K841" s="6" t="n"/>
      <c r="L841" s="51" t="n"/>
      <c r="M841" s="6" t="n"/>
      <c r="N841" s="6" t="n"/>
      <c r="O841" s="6" t="n"/>
      <c r="P841" s="52" t="n"/>
    </row>
    <row r="842" ht="15.75" customHeight="1">
      <c r="A842" s="1" t="n"/>
      <c r="B842" s="14" t="n"/>
      <c r="C842" s="6" t="n"/>
      <c r="D842" s="51" t="n"/>
      <c r="E842" s="6" t="n"/>
      <c r="F842" s="51" t="n"/>
      <c r="G842" s="6" t="n"/>
      <c r="H842" s="6" t="n"/>
      <c r="I842" s="6" t="n"/>
      <c r="J842" s="6" t="n"/>
      <c r="K842" s="6" t="n"/>
      <c r="L842" s="51" t="n"/>
      <c r="M842" s="6" t="n"/>
      <c r="N842" s="6" t="n"/>
      <c r="O842" s="6" t="n"/>
      <c r="P842" s="52" t="n"/>
    </row>
    <row r="843" ht="15.75" customHeight="1">
      <c r="A843" s="1" t="n"/>
      <c r="B843" s="14" t="n"/>
      <c r="C843" s="6" t="n"/>
      <c r="D843" s="51" t="n"/>
      <c r="E843" s="6" t="n"/>
      <c r="F843" s="51" t="n"/>
      <c r="G843" s="6" t="n"/>
      <c r="H843" s="6" t="n"/>
      <c r="I843" s="6" t="n"/>
      <c r="J843" s="6" t="n"/>
      <c r="K843" s="6" t="n"/>
      <c r="L843" s="51" t="n"/>
      <c r="M843" s="6" t="n"/>
      <c r="N843" s="6" t="n"/>
      <c r="O843" s="6" t="n"/>
      <c r="P843" s="52" t="n"/>
    </row>
    <row r="844" ht="15.75" customHeight="1">
      <c r="A844" s="1" t="n"/>
      <c r="B844" s="14" t="n"/>
      <c r="C844" s="6" t="n"/>
      <c r="D844" s="51" t="n"/>
      <c r="E844" s="6" t="n"/>
      <c r="F844" s="51" t="n"/>
      <c r="G844" s="6" t="n"/>
      <c r="H844" s="6" t="n"/>
      <c r="I844" s="6" t="n"/>
      <c r="J844" s="6" t="n"/>
      <c r="K844" s="6" t="n"/>
      <c r="L844" s="51" t="n"/>
      <c r="M844" s="6" t="n"/>
      <c r="N844" s="6" t="n"/>
      <c r="O844" s="6" t="n"/>
      <c r="P844" s="52" t="n"/>
    </row>
    <row r="845" ht="15.75" customHeight="1">
      <c r="A845" s="1" t="n"/>
      <c r="B845" s="14" t="n"/>
      <c r="C845" s="6" t="n"/>
      <c r="D845" s="51" t="n"/>
      <c r="E845" s="6" t="n"/>
      <c r="F845" s="51" t="n"/>
      <c r="G845" s="6" t="n"/>
      <c r="H845" s="6" t="n"/>
      <c r="I845" s="6" t="n"/>
      <c r="J845" s="6" t="n"/>
      <c r="K845" s="6" t="n"/>
      <c r="L845" s="51" t="n"/>
      <c r="M845" s="6" t="n"/>
      <c r="N845" s="6" t="n"/>
      <c r="O845" s="6" t="n"/>
      <c r="P845" s="52" t="n"/>
    </row>
    <row r="846" ht="15.75" customHeight="1">
      <c r="A846" s="1" t="n"/>
      <c r="B846" s="14" t="n"/>
      <c r="C846" s="6" t="n"/>
      <c r="D846" s="51" t="n"/>
      <c r="E846" s="6" t="n"/>
      <c r="F846" s="51" t="n"/>
      <c r="G846" s="6" t="n"/>
      <c r="H846" s="6" t="n"/>
      <c r="I846" s="6" t="n"/>
      <c r="J846" s="6" t="n"/>
      <c r="K846" s="6" t="n"/>
      <c r="L846" s="51" t="n"/>
      <c r="M846" s="6" t="n"/>
      <c r="N846" s="6" t="n"/>
      <c r="O846" s="6" t="n"/>
      <c r="P846" s="52" t="n"/>
    </row>
    <row r="847" ht="15.75" customHeight="1">
      <c r="A847" s="1" t="n"/>
      <c r="B847" s="14" t="n"/>
      <c r="C847" s="6" t="n"/>
      <c r="D847" s="51" t="n"/>
      <c r="E847" s="6" t="n"/>
      <c r="F847" s="51" t="n"/>
      <c r="G847" s="6" t="n"/>
      <c r="H847" s="6" t="n"/>
      <c r="I847" s="6" t="n"/>
      <c r="J847" s="6" t="n"/>
      <c r="K847" s="6" t="n"/>
      <c r="L847" s="51" t="n"/>
      <c r="M847" s="6" t="n"/>
      <c r="N847" s="6" t="n"/>
      <c r="O847" s="6" t="n"/>
      <c r="P847" s="52" t="n"/>
    </row>
    <row r="848" ht="15.75" customHeight="1">
      <c r="A848" s="1" t="n"/>
      <c r="B848" s="14" t="n"/>
      <c r="C848" s="6" t="n"/>
      <c r="D848" s="51" t="n"/>
      <c r="E848" s="6" t="n"/>
      <c r="F848" s="51" t="n"/>
      <c r="G848" s="6" t="n"/>
      <c r="H848" s="6" t="n"/>
      <c r="I848" s="6" t="n"/>
      <c r="J848" s="6" t="n"/>
      <c r="K848" s="6" t="n"/>
      <c r="L848" s="51" t="n"/>
      <c r="M848" s="6" t="n"/>
      <c r="N848" s="6" t="n"/>
      <c r="O848" s="6" t="n"/>
      <c r="P848" s="52" t="n"/>
    </row>
    <row r="849" ht="15.75" customHeight="1">
      <c r="A849" s="1" t="n"/>
      <c r="B849" s="14" t="n"/>
      <c r="C849" s="6" t="n"/>
      <c r="D849" s="51" t="n"/>
      <c r="E849" s="6" t="n"/>
      <c r="F849" s="51" t="n"/>
      <c r="G849" s="6" t="n"/>
      <c r="H849" s="6" t="n"/>
      <c r="I849" s="6" t="n"/>
      <c r="J849" s="6" t="n"/>
      <c r="K849" s="6" t="n"/>
      <c r="L849" s="51" t="n"/>
      <c r="M849" s="6" t="n"/>
      <c r="N849" s="6" t="n"/>
      <c r="O849" s="6" t="n"/>
      <c r="P849" s="52" t="n"/>
    </row>
    <row r="850" ht="15.75" customHeight="1">
      <c r="A850" s="1" t="n"/>
      <c r="B850" s="14" t="n"/>
      <c r="C850" s="6" t="n"/>
      <c r="D850" s="51" t="n"/>
      <c r="E850" s="6" t="n"/>
      <c r="F850" s="51" t="n"/>
      <c r="G850" s="6" t="n"/>
      <c r="H850" s="6" t="n"/>
      <c r="I850" s="6" t="n"/>
      <c r="J850" s="6" t="n"/>
      <c r="K850" s="6" t="n"/>
      <c r="L850" s="51" t="n"/>
      <c r="M850" s="6" t="n"/>
      <c r="N850" s="6" t="n"/>
      <c r="O850" s="6" t="n"/>
      <c r="P850" s="52" t="n"/>
    </row>
    <row r="851" ht="15.75" customHeight="1">
      <c r="A851" s="1" t="n"/>
      <c r="B851" s="14" t="n"/>
      <c r="C851" s="6" t="n"/>
      <c r="D851" s="51" t="n"/>
      <c r="E851" s="6" t="n"/>
      <c r="F851" s="51" t="n"/>
      <c r="G851" s="6" t="n"/>
      <c r="H851" s="6" t="n"/>
      <c r="I851" s="6" t="n"/>
      <c r="J851" s="6" t="n"/>
      <c r="K851" s="6" t="n"/>
      <c r="L851" s="51" t="n"/>
      <c r="M851" s="6" t="n"/>
      <c r="N851" s="6" t="n"/>
      <c r="O851" s="6" t="n"/>
      <c r="P851" s="52" t="n"/>
    </row>
    <row r="852" ht="15.75" customHeight="1">
      <c r="A852" s="1" t="n"/>
      <c r="B852" s="14" t="n"/>
      <c r="C852" s="6" t="n"/>
      <c r="D852" s="51" t="n"/>
      <c r="E852" s="6" t="n"/>
      <c r="F852" s="51" t="n"/>
      <c r="G852" s="6" t="n"/>
      <c r="H852" s="6" t="n"/>
      <c r="I852" s="6" t="n"/>
      <c r="J852" s="6" t="n"/>
      <c r="K852" s="6" t="n"/>
      <c r="L852" s="51" t="n"/>
      <c r="M852" s="6" t="n"/>
      <c r="N852" s="6" t="n"/>
      <c r="O852" s="6" t="n"/>
      <c r="P852" s="52" t="n"/>
    </row>
    <row r="853" ht="15.75" customHeight="1">
      <c r="A853" s="1" t="n"/>
      <c r="B853" s="14" t="n"/>
      <c r="C853" s="6" t="n"/>
      <c r="D853" s="51" t="n"/>
      <c r="E853" s="6" t="n"/>
      <c r="F853" s="51" t="n"/>
      <c r="G853" s="6" t="n"/>
      <c r="H853" s="6" t="n"/>
      <c r="I853" s="6" t="n"/>
      <c r="J853" s="6" t="n"/>
      <c r="K853" s="6" t="n"/>
      <c r="L853" s="51" t="n"/>
      <c r="M853" s="6" t="n"/>
      <c r="N853" s="6" t="n"/>
      <c r="O853" s="6" t="n"/>
      <c r="P853" s="52" t="n"/>
    </row>
    <row r="854" ht="15.75" customHeight="1">
      <c r="A854" s="1" t="n"/>
      <c r="B854" s="14" t="n"/>
      <c r="C854" s="6" t="n"/>
      <c r="D854" s="51" t="n"/>
      <c r="E854" s="6" t="n"/>
      <c r="F854" s="51" t="n"/>
      <c r="G854" s="6" t="n"/>
      <c r="H854" s="6" t="n"/>
      <c r="I854" s="6" t="n"/>
      <c r="J854" s="6" t="n"/>
      <c r="K854" s="6" t="n"/>
      <c r="L854" s="51" t="n"/>
      <c r="M854" s="6" t="n"/>
      <c r="N854" s="6" t="n"/>
      <c r="O854" s="6" t="n"/>
      <c r="P854" s="52" t="n"/>
    </row>
    <row r="855" ht="15.75" customHeight="1">
      <c r="A855" s="1" t="n"/>
      <c r="B855" s="14" t="n"/>
      <c r="C855" s="6" t="n"/>
      <c r="D855" s="51" t="n"/>
      <c r="E855" s="6" t="n"/>
      <c r="F855" s="51" t="n"/>
      <c r="G855" s="6" t="n"/>
      <c r="H855" s="6" t="n"/>
      <c r="I855" s="6" t="n"/>
      <c r="J855" s="6" t="n"/>
      <c r="K855" s="6" t="n"/>
      <c r="L855" s="51" t="n"/>
      <c r="M855" s="6" t="n"/>
      <c r="N855" s="6" t="n"/>
      <c r="O855" s="6" t="n"/>
      <c r="P855" s="52" t="n"/>
    </row>
    <row r="856" ht="15.75" customHeight="1">
      <c r="A856" s="1" t="n"/>
      <c r="B856" s="14" t="n"/>
      <c r="C856" s="6" t="n"/>
      <c r="D856" s="51" t="n"/>
      <c r="E856" s="6" t="n"/>
      <c r="F856" s="51" t="n"/>
      <c r="G856" s="6" t="n"/>
      <c r="H856" s="6" t="n"/>
      <c r="I856" s="6" t="n"/>
      <c r="J856" s="6" t="n"/>
      <c r="K856" s="6" t="n"/>
      <c r="L856" s="51" t="n"/>
      <c r="M856" s="6" t="n"/>
      <c r="N856" s="6" t="n"/>
      <c r="O856" s="6" t="n"/>
      <c r="P856" s="52" t="n"/>
    </row>
    <row r="857" ht="15.75" customHeight="1">
      <c r="A857" s="1" t="n"/>
      <c r="B857" s="14" t="n"/>
      <c r="C857" s="6" t="n"/>
      <c r="D857" s="51" t="n"/>
      <c r="E857" s="6" t="n"/>
      <c r="F857" s="51" t="n"/>
      <c r="G857" s="6" t="n"/>
      <c r="H857" s="6" t="n"/>
      <c r="I857" s="6" t="n"/>
      <c r="J857" s="6" t="n"/>
      <c r="K857" s="6" t="n"/>
      <c r="L857" s="51" t="n"/>
      <c r="M857" s="6" t="n"/>
      <c r="N857" s="6" t="n"/>
      <c r="O857" s="6" t="n"/>
      <c r="P857" s="52" t="n"/>
    </row>
    <row r="858" ht="15.75" customHeight="1">
      <c r="A858" s="1" t="n"/>
      <c r="B858" s="14" t="n"/>
      <c r="C858" s="6" t="n"/>
      <c r="D858" s="51" t="n"/>
      <c r="E858" s="6" t="n"/>
      <c r="F858" s="51" t="n"/>
      <c r="G858" s="6" t="n"/>
      <c r="H858" s="6" t="n"/>
      <c r="I858" s="6" t="n"/>
      <c r="J858" s="6" t="n"/>
      <c r="K858" s="6" t="n"/>
      <c r="L858" s="51" t="n"/>
      <c r="M858" s="6" t="n"/>
      <c r="N858" s="6" t="n"/>
      <c r="O858" s="6" t="n"/>
      <c r="P858" s="52" t="n"/>
    </row>
    <row r="859" ht="15.75" customHeight="1">
      <c r="A859" s="1" t="n"/>
      <c r="B859" s="14" t="n"/>
      <c r="C859" s="6" t="n"/>
      <c r="D859" s="51" t="n"/>
      <c r="E859" s="6" t="n"/>
      <c r="F859" s="51" t="n"/>
      <c r="G859" s="6" t="n"/>
      <c r="H859" s="6" t="n"/>
      <c r="I859" s="6" t="n"/>
      <c r="J859" s="6" t="n"/>
      <c r="K859" s="6" t="n"/>
      <c r="L859" s="51" t="n"/>
      <c r="M859" s="6" t="n"/>
      <c r="N859" s="6" t="n"/>
      <c r="O859" s="6" t="n"/>
      <c r="P859" s="52" t="n"/>
    </row>
    <row r="860" ht="15.75" customHeight="1">
      <c r="A860" s="1" t="n"/>
      <c r="B860" s="14" t="n"/>
      <c r="C860" s="6" t="n"/>
      <c r="D860" s="51" t="n"/>
      <c r="E860" s="6" t="n"/>
      <c r="F860" s="51" t="n"/>
      <c r="G860" s="6" t="n"/>
      <c r="H860" s="6" t="n"/>
      <c r="I860" s="6" t="n"/>
      <c r="J860" s="6" t="n"/>
      <c r="K860" s="6" t="n"/>
      <c r="L860" s="51" t="n"/>
      <c r="M860" s="6" t="n"/>
      <c r="N860" s="6" t="n"/>
      <c r="O860" s="6" t="n"/>
      <c r="P860" s="52" t="n"/>
    </row>
    <row r="861" ht="15.75" customHeight="1">
      <c r="A861" s="1" t="n"/>
      <c r="B861" s="14" t="n"/>
      <c r="C861" s="6" t="n"/>
      <c r="D861" s="51" t="n"/>
      <c r="E861" s="6" t="n"/>
      <c r="F861" s="51" t="n"/>
      <c r="G861" s="6" t="n"/>
      <c r="H861" s="6" t="n"/>
      <c r="I861" s="6" t="n"/>
      <c r="J861" s="6" t="n"/>
      <c r="K861" s="6" t="n"/>
      <c r="L861" s="51" t="n"/>
      <c r="M861" s="6" t="n"/>
      <c r="N861" s="6" t="n"/>
      <c r="O861" s="6" t="n"/>
      <c r="P861" s="52" t="n"/>
    </row>
    <row r="862" ht="15.75" customHeight="1">
      <c r="A862" s="1" t="n"/>
      <c r="B862" s="14" t="n"/>
      <c r="C862" s="6" t="n"/>
      <c r="D862" s="51" t="n"/>
      <c r="E862" s="6" t="n"/>
      <c r="F862" s="51" t="n"/>
      <c r="G862" s="6" t="n"/>
      <c r="H862" s="6" t="n"/>
      <c r="I862" s="6" t="n"/>
      <c r="J862" s="6" t="n"/>
      <c r="K862" s="6" t="n"/>
      <c r="L862" s="51" t="n"/>
      <c r="M862" s="6" t="n"/>
      <c r="N862" s="6" t="n"/>
      <c r="O862" s="6" t="n"/>
      <c r="P862" s="52" t="n"/>
    </row>
    <row r="863" ht="15.75" customHeight="1">
      <c r="A863" s="1" t="n"/>
      <c r="B863" s="14" t="n"/>
      <c r="C863" s="6" t="n"/>
      <c r="D863" s="51" t="n"/>
      <c r="E863" s="6" t="n"/>
      <c r="F863" s="51" t="n"/>
      <c r="G863" s="6" t="n"/>
      <c r="H863" s="6" t="n"/>
      <c r="I863" s="6" t="n"/>
      <c r="J863" s="6" t="n"/>
      <c r="K863" s="6" t="n"/>
      <c r="L863" s="51" t="n"/>
      <c r="M863" s="6" t="n"/>
      <c r="N863" s="6" t="n"/>
      <c r="O863" s="6" t="n"/>
      <c r="P863" s="52" t="n"/>
    </row>
    <row r="864" ht="15.75" customHeight="1">
      <c r="A864" s="1" t="n"/>
      <c r="B864" s="14" t="n"/>
      <c r="C864" s="6" t="n"/>
      <c r="D864" s="51" t="n"/>
      <c r="E864" s="6" t="n"/>
      <c r="F864" s="51" t="n"/>
      <c r="G864" s="6" t="n"/>
      <c r="H864" s="6" t="n"/>
      <c r="I864" s="6" t="n"/>
      <c r="J864" s="6" t="n"/>
      <c r="K864" s="6" t="n"/>
      <c r="L864" s="51" t="n"/>
      <c r="M864" s="6" t="n"/>
      <c r="N864" s="6" t="n"/>
      <c r="O864" s="6" t="n"/>
      <c r="P864" s="52" t="n"/>
    </row>
    <row r="865" ht="15.75" customHeight="1">
      <c r="A865" s="1" t="n"/>
      <c r="B865" s="14" t="n"/>
      <c r="C865" s="6" t="n"/>
      <c r="D865" s="51" t="n"/>
      <c r="E865" s="6" t="n"/>
      <c r="F865" s="51" t="n"/>
      <c r="G865" s="6" t="n"/>
      <c r="H865" s="6" t="n"/>
      <c r="I865" s="6" t="n"/>
      <c r="J865" s="6" t="n"/>
      <c r="K865" s="6" t="n"/>
      <c r="L865" s="51" t="n"/>
      <c r="M865" s="6" t="n"/>
      <c r="N865" s="6" t="n"/>
      <c r="O865" s="6" t="n"/>
      <c r="P865" s="52" t="n"/>
    </row>
    <row r="866" ht="15.75" customHeight="1">
      <c r="A866" s="1" t="n"/>
      <c r="B866" s="14" t="n"/>
      <c r="C866" s="6" t="n"/>
      <c r="D866" s="51" t="n"/>
      <c r="E866" s="6" t="n"/>
      <c r="F866" s="51" t="n"/>
      <c r="G866" s="6" t="n"/>
      <c r="H866" s="6" t="n"/>
      <c r="I866" s="6" t="n"/>
      <c r="J866" s="6" t="n"/>
      <c r="K866" s="6" t="n"/>
      <c r="L866" s="51" t="n"/>
      <c r="M866" s="6" t="n"/>
      <c r="N866" s="6" t="n"/>
      <c r="O866" s="6" t="n"/>
      <c r="P866" s="52" t="n"/>
    </row>
    <row r="867" ht="15.75" customHeight="1">
      <c r="A867" s="1" t="n"/>
      <c r="B867" s="14" t="n"/>
      <c r="C867" s="6" t="n"/>
      <c r="D867" s="51" t="n"/>
      <c r="E867" s="6" t="n"/>
      <c r="F867" s="51" t="n"/>
      <c r="G867" s="6" t="n"/>
      <c r="H867" s="6" t="n"/>
      <c r="I867" s="6" t="n"/>
      <c r="J867" s="6" t="n"/>
      <c r="K867" s="6" t="n"/>
      <c r="L867" s="51" t="n"/>
      <c r="M867" s="6" t="n"/>
      <c r="N867" s="6" t="n"/>
      <c r="O867" s="6" t="n"/>
      <c r="P867" s="52" t="n"/>
    </row>
    <row r="868" ht="15.75" customHeight="1">
      <c r="A868" s="1" t="n"/>
      <c r="B868" s="14" t="n"/>
      <c r="C868" s="6" t="n"/>
      <c r="D868" s="51" t="n"/>
      <c r="E868" s="6" t="n"/>
      <c r="F868" s="51" t="n"/>
      <c r="G868" s="6" t="n"/>
      <c r="H868" s="6" t="n"/>
      <c r="I868" s="6" t="n"/>
      <c r="J868" s="6" t="n"/>
      <c r="K868" s="6" t="n"/>
      <c r="L868" s="51" t="n"/>
      <c r="M868" s="6" t="n"/>
      <c r="N868" s="6" t="n"/>
      <c r="O868" s="6" t="n"/>
      <c r="P868" s="52" t="n"/>
    </row>
    <row r="869" ht="15.75" customHeight="1">
      <c r="A869" s="1" t="n"/>
      <c r="B869" s="14" t="n"/>
      <c r="C869" s="6" t="n"/>
      <c r="D869" s="51" t="n"/>
      <c r="E869" s="6" t="n"/>
      <c r="F869" s="51" t="n"/>
      <c r="G869" s="6" t="n"/>
      <c r="H869" s="6" t="n"/>
      <c r="I869" s="6" t="n"/>
      <c r="J869" s="6" t="n"/>
      <c r="K869" s="6" t="n"/>
      <c r="L869" s="51" t="n"/>
      <c r="M869" s="6" t="n"/>
      <c r="N869" s="6" t="n"/>
      <c r="O869" s="6" t="n"/>
      <c r="P869" s="52" t="n"/>
    </row>
    <row r="870" ht="15.75" customHeight="1">
      <c r="A870" s="1" t="n"/>
      <c r="B870" s="14" t="n"/>
      <c r="C870" s="6" t="n"/>
      <c r="D870" s="51" t="n"/>
      <c r="E870" s="6" t="n"/>
      <c r="F870" s="51" t="n"/>
      <c r="G870" s="6" t="n"/>
      <c r="H870" s="6" t="n"/>
      <c r="I870" s="6" t="n"/>
      <c r="J870" s="6" t="n"/>
      <c r="K870" s="6" t="n"/>
      <c r="L870" s="51" t="n"/>
      <c r="M870" s="6" t="n"/>
      <c r="N870" s="6" t="n"/>
      <c r="O870" s="6" t="n"/>
      <c r="P870" s="52" t="n"/>
    </row>
    <row r="871" ht="15.75" customHeight="1">
      <c r="A871" s="1" t="n"/>
      <c r="B871" s="14" t="n"/>
      <c r="C871" s="6" t="n"/>
      <c r="D871" s="51" t="n"/>
      <c r="E871" s="6" t="n"/>
      <c r="F871" s="51" t="n"/>
      <c r="G871" s="6" t="n"/>
      <c r="H871" s="6" t="n"/>
      <c r="I871" s="6" t="n"/>
      <c r="J871" s="6" t="n"/>
      <c r="K871" s="6" t="n"/>
      <c r="L871" s="51" t="n"/>
      <c r="M871" s="6" t="n"/>
      <c r="N871" s="6" t="n"/>
      <c r="O871" s="6" t="n"/>
      <c r="P871" s="52" t="n"/>
    </row>
    <row r="872" ht="15.75" customHeight="1">
      <c r="A872" s="1" t="n"/>
      <c r="B872" s="14" t="n"/>
      <c r="C872" s="6" t="n"/>
      <c r="D872" s="51" t="n"/>
      <c r="E872" s="6" t="n"/>
      <c r="F872" s="51" t="n"/>
      <c r="G872" s="6" t="n"/>
      <c r="H872" s="6" t="n"/>
      <c r="I872" s="6" t="n"/>
      <c r="J872" s="6" t="n"/>
      <c r="K872" s="6" t="n"/>
      <c r="L872" s="51" t="n"/>
      <c r="M872" s="6" t="n"/>
      <c r="N872" s="6" t="n"/>
      <c r="O872" s="6" t="n"/>
      <c r="P872" s="52" t="n"/>
    </row>
    <row r="873" ht="15.75" customHeight="1">
      <c r="A873" s="1" t="n"/>
      <c r="B873" s="14" t="n"/>
      <c r="C873" s="6" t="n"/>
      <c r="D873" s="51" t="n"/>
      <c r="E873" s="6" t="n"/>
      <c r="F873" s="51" t="n"/>
      <c r="G873" s="6" t="n"/>
      <c r="H873" s="6" t="n"/>
      <c r="I873" s="6" t="n"/>
      <c r="J873" s="6" t="n"/>
      <c r="K873" s="6" t="n"/>
      <c r="L873" s="51" t="n"/>
      <c r="M873" s="6" t="n"/>
      <c r="N873" s="6" t="n"/>
      <c r="O873" s="6" t="n"/>
      <c r="P873" s="52" t="n"/>
    </row>
    <row r="874" ht="15.75" customHeight="1">
      <c r="A874" s="1" t="n"/>
      <c r="B874" s="14" t="n"/>
      <c r="C874" s="6" t="n"/>
      <c r="D874" s="51" t="n"/>
      <c r="E874" s="6" t="n"/>
      <c r="F874" s="51" t="n"/>
      <c r="G874" s="6" t="n"/>
      <c r="H874" s="6" t="n"/>
      <c r="I874" s="6" t="n"/>
      <c r="J874" s="6" t="n"/>
      <c r="K874" s="6" t="n"/>
      <c r="L874" s="51" t="n"/>
      <c r="M874" s="6" t="n"/>
      <c r="N874" s="6" t="n"/>
      <c r="O874" s="6" t="n"/>
      <c r="P874" s="52" t="n"/>
    </row>
    <row r="875" ht="15.75" customHeight="1">
      <c r="A875" s="1" t="n"/>
      <c r="B875" s="14" t="n"/>
      <c r="C875" s="6" t="n"/>
      <c r="D875" s="51" t="n"/>
      <c r="E875" s="6" t="n"/>
      <c r="F875" s="51" t="n"/>
      <c r="G875" s="6" t="n"/>
      <c r="H875" s="6" t="n"/>
      <c r="I875" s="6" t="n"/>
      <c r="J875" s="6" t="n"/>
      <c r="K875" s="6" t="n"/>
      <c r="L875" s="51" t="n"/>
      <c r="M875" s="6" t="n"/>
      <c r="N875" s="6" t="n"/>
      <c r="O875" s="6" t="n"/>
      <c r="P875" s="52" t="n"/>
    </row>
    <row r="876" ht="15.75" customHeight="1">
      <c r="A876" s="1" t="n"/>
      <c r="B876" s="14" t="n"/>
      <c r="C876" s="6" t="n"/>
      <c r="D876" s="51" t="n"/>
      <c r="E876" s="6" t="n"/>
      <c r="F876" s="51" t="n"/>
      <c r="G876" s="6" t="n"/>
      <c r="H876" s="6" t="n"/>
      <c r="I876" s="6" t="n"/>
      <c r="J876" s="6" t="n"/>
      <c r="K876" s="6" t="n"/>
      <c r="L876" s="51" t="n"/>
      <c r="M876" s="6" t="n"/>
      <c r="N876" s="6" t="n"/>
      <c r="O876" s="6" t="n"/>
      <c r="P876" s="52" t="n"/>
    </row>
    <row r="877" ht="15.75" customHeight="1">
      <c r="A877" s="1" t="n"/>
      <c r="B877" s="14" t="n"/>
      <c r="C877" s="6" t="n"/>
      <c r="D877" s="51" t="n"/>
      <c r="E877" s="6" t="n"/>
      <c r="F877" s="51" t="n"/>
      <c r="G877" s="6" t="n"/>
      <c r="H877" s="6" t="n"/>
      <c r="I877" s="6" t="n"/>
      <c r="J877" s="6" t="n"/>
      <c r="K877" s="6" t="n"/>
      <c r="L877" s="51" t="n"/>
      <c r="M877" s="6" t="n"/>
      <c r="N877" s="6" t="n"/>
      <c r="O877" s="6" t="n"/>
      <c r="P877" s="52" t="n"/>
    </row>
    <row r="878" ht="15.75" customHeight="1">
      <c r="A878" s="1" t="n"/>
      <c r="B878" s="14" t="n"/>
      <c r="C878" s="6" t="n"/>
      <c r="D878" s="51" t="n"/>
      <c r="E878" s="6" t="n"/>
      <c r="F878" s="51" t="n"/>
      <c r="G878" s="6" t="n"/>
      <c r="H878" s="6" t="n"/>
      <c r="I878" s="6" t="n"/>
      <c r="J878" s="6" t="n"/>
      <c r="K878" s="6" t="n"/>
      <c r="L878" s="51" t="n"/>
      <c r="M878" s="6" t="n"/>
      <c r="N878" s="6" t="n"/>
      <c r="O878" s="6" t="n"/>
      <c r="P878" s="52" t="n"/>
    </row>
    <row r="879" ht="15.75" customHeight="1">
      <c r="A879" s="1" t="n"/>
      <c r="B879" s="14" t="n"/>
      <c r="C879" s="6" t="n"/>
      <c r="D879" s="51" t="n"/>
      <c r="E879" s="6" t="n"/>
      <c r="F879" s="51" t="n"/>
      <c r="G879" s="6" t="n"/>
      <c r="H879" s="6" t="n"/>
      <c r="I879" s="6" t="n"/>
      <c r="J879" s="6" t="n"/>
      <c r="K879" s="6" t="n"/>
      <c r="L879" s="51" t="n"/>
      <c r="M879" s="6" t="n"/>
      <c r="N879" s="6" t="n"/>
      <c r="O879" s="6" t="n"/>
      <c r="P879" s="52" t="n"/>
    </row>
    <row r="880" ht="15.75" customHeight="1">
      <c r="A880" s="1" t="n"/>
      <c r="B880" s="14" t="n"/>
      <c r="C880" s="6" t="n"/>
      <c r="D880" s="51" t="n"/>
      <c r="E880" s="6" t="n"/>
      <c r="F880" s="51" t="n"/>
      <c r="G880" s="6" t="n"/>
      <c r="H880" s="6" t="n"/>
      <c r="I880" s="6" t="n"/>
      <c r="J880" s="6" t="n"/>
      <c r="K880" s="6" t="n"/>
      <c r="L880" s="51" t="n"/>
      <c r="M880" s="6" t="n"/>
      <c r="N880" s="6" t="n"/>
      <c r="O880" s="6" t="n"/>
      <c r="P880" s="52" t="n"/>
    </row>
    <row r="881" ht="15.75" customHeight="1">
      <c r="A881" s="1" t="n"/>
      <c r="B881" s="14" t="n"/>
      <c r="C881" s="6" t="n"/>
      <c r="D881" s="51" t="n"/>
      <c r="E881" s="6" t="n"/>
      <c r="F881" s="51" t="n"/>
      <c r="G881" s="6" t="n"/>
      <c r="H881" s="6" t="n"/>
      <c r="I881" s="6" t="n"/>
      <c r="J881" s="6" t="n"/>
      <c r="K881" s="6" t="n"/>
      <c r="L881" s="51" t="n"/>
      <c r="M881" s="6" t="n"/>
      <c r="N881" s="6" t="n"/>
      <c r="O881" s="6" t="n"/>
      <c r="P881" s="52" t="n"/>
    </row>
    <row r="882" ht="15.75" customHeight="1">
      <c r="A882" s="1" t="n"/>
      <c r="B882" s="14" t="n"/>
      <c r="C882" s="6" t="n"/>
      <c r="D882" s="51" t="n"/>
      <c r="E882" s="6" t="n"/>
      <c r="F882" s="51" t="n"/>
      <c r="G882" s="6" t="n"/>
      <c r="H882" s="6" t="n"/>
      <c r="I882" s="6" t="n"/>
      <c r="J882" s="6" t="n"/>
      <c r="K882" s="6" t="n"/>
      <c r="L882" s="51" t="n"/>
      <c r="M882" s="6" t="n"/>
      <c r="N882" s="6" t="n"/>
      <c r="O882" s="6" t="n"/>
      <c r="P882" s="52" t="n"/>
    </row>
    <row r="883" ht="15.75" customHeight="1">
      <c r="A883" s="1" t="n"/>
      <c r="B883" s="14" t="n"/>
      <c r="C883" s="6" t="n"/>
      <c r="D883" s="51" t="n"/>
      <c r="E883" s="6" t="n"/>
      <c r="F883" s="51" t="n"/>
      <c r="G883" s="6" t="n"/>
      <c r="H883" s="6" t="n"/>
      <c r="I883" s="6" t="n"/>
      <c r="J883" s="6" t="n"/>
      <c r="K883" s="6" t="n"/>
      <c r="L883" s="51" t="n"/>
      <c r="M883" s="6" t="n"/>
      <c r="N883" s="6" t="n"/>
      <c r="O883" s="6" t="n"/>
      <c r="P883" s="52" t="n"/>
    </row>
    <row r="884" ht="15.75" customHeight="1">
      <c r="A884" s="1" t="n"/>
      <c r="B884" s="14" t="n"/>
      <c r="C884" s="6" t="n"/>
      <c r="D884" s="51" t="n"/>
      <c r="E884" s="6" t="n"/>
      <c r="F884" s="51" t="n"/>
      <c r="G884" s="6" t="n"/>
      <c r="H884" s="6" t="n"/>
      <c r="I884" s="6" t="n"/>
      <c r="J884" s="6" t="n"/>
      <c r="K884" s="6" t="n"/>
      <c r="L884" s="51" t="n"/>
      <c r="M884" s="6" t="n"/>
      <c r="N884" s="6" t="n"/>
      <c r="O884" s="6" t="n"/>
      <c r="P884" s="52" t="n"/>
    </row>
    <row r="885" ht="15.75" customHeight="1">
      <c r="A885" s="1" t="n"/>
      <c r="B885" s="14" t="n"/>
      <c r="C885" s="6" t="n"/>
      <c r="D885" s="51" t="n"/>
      <c r="E885" s="6" t="n"/>
      <c r="F885" s="51" t="n"/>
      <c r="G885" s="6" t="n"/>
      <c r="H885" s="6" t="n"/>
      <c r="I885" s="6" t="n"/>
      <c r="J885" s="6" t="n"/>
      <c r="K885" s="6" t="n"/>
      <c r="L885" s="51" t="n"/>
      <c r="M885" s="6" t="n"/>
      <c r="N885" s="6" t="n"/>
      <c r="O885" s="6" t="n"/>
      <c r="P885" s="52" t="n"/>
    </row>
    <row r="886" ht="15.75" customHeight="1">
      <c r="A886" s="1" t="n"/>
      <c r="B886" s="14" t="n"/>
      <c r="C886" s="6" t="n"/>
      <c r="D886" s="51" t="n"/>
      <c r="E886" s="6" t="n"/>
      <c r="F886" s="51" t="n"/>
      <c r="G886" s="6" t="n"/>
      <c r="H886" s="6" t="n"/>
      <c r="I886" s="6" t="n"/>
      <c r="J886" s="6" t="n"/>
      <c r="K886" s="6" t="n"/>
      <c r="L886" s="51" t="n"/>
      <c r="M886" s="6" t="n"/>
      <c r="N886" s="6" t="n"/>
      <c r="O886" s="6" t="n"/>
      <c r="P886" s="52" t="n"/>
    </row>
    <row r="887" ht="15.75" customHeight="1">
      <c r="A887" s="1" t="n"/>
      <c r="B887" s="14" t="n"/>
      <c r="C887" s="6" t="n"/>
      <c r="D887" s="51" t="n"/>
      <c r="E887" s="6" t="n"/>
      <c r="F887" s="51" t="n"/>
      <c r="G887" s="6" t="n"/>
      <c r="H887" s="6" t="n"/>
      <c r="I887" s="6" t="n"/>
      <c r="J887" s="6" t="n"/>
      <c r="K887" s="6" t="n"/>
      <c r="L887" s="51" t="n"/>
      <c r="M887" s="6" t="n"/>
      <c r="N887" s="6" t="n"/>
      <c r="O887" s="6" t="n"/>
      <c r="P887" s="52" t="n"/>
    </row>
    <row r="888" ht="15.75" customHeight="1">
      <c r="A888" s="1" t="n"/>
      <c r="B888" s="14" t="n"/>
      <c r="C888" s="6" t="n"/>
      <c r="D888" s="51" t="n"/>
      <c r="E888" s="6" t="n"/>
      <c r="F888" s="51" t="n"/>
      <c r="G888" s="6" t="n"/>
      <c r="H888" s="6" t="n"/>
      <c r="I888" s="6" t="n"/>
      <c r="J888" s="6" t="n"/>
      <c r="K888" s="6" t="n"/>
      <c r="L888" s="51" t="n"/>
      <c r="M888" s="6" t="n"/>
      <c r="N888" s="6" t="n"/>
      <c r="O888" s="6" t="n"/>
      <c r="P888" s="52" t="n"/>
    </row>
    <row r="889" ht="15.75" customHeight="1">
      <c r="A889" s="1" t="n"/>
      <c r="B889" s="14" t="n"/>
      <c r="C889" s="6" t="n"/>
      <c r="D889" s="51" t="n"/>
      <c r="E889" s="6" t="n"/>
      <c r="F889" s="51" t="n"/>
      <c r="G889" s="6" t="n"/>
      <c r="H889" s="6" t="n"/>
      <c r="I889" s="6" t="n"/>
      <c r="J889" s="6" t="n"/>
      <c r="K889" s="6" t="n"/>
      <c r="L889" s="51" t="n"/>
      <c r="M889" s="6" t="n"/>
      <c r="N889" s="6" t="n"/>
      <c r="O889" s="6" t="n"/>
      <c r="P889" s="52" t="n"/>
    </row>
    <row r="890" ht="15.75" customHeight="1">
      <c r="A890" s="1" t="n"/>
      <c r="B890" s="14" t="n"/>
      <c r="C890" s="6" t="n"/>
      <c r="D890" s="51" t="n"/>
      <c r="E890" s="6" t="n"/>
      <c r="F890" s="51" t="n"/>
      <c r="G890" s="6" t="n"/>
      <c r="H890" s="6" t="n"/>
      <c r="I890" s="6" t="n"/>
      <c r="J890" s="6" t="n"/>
      <c r="K890" s="6" t="n"/>
      <c r="L890" s="51" t="n"/>
      <c r="M890" s="6" t="n"/>
      <c r="N890" s="6" t="n"/>
      <c r="O890" s="6" t="n"/>
      <c r="P890" s="52" t="n"/>
    </row>
    <row r="891" ht="15.75" customHeight="1">
      <c r="A891" s="1" t="n"/>
      <c r="B891" s="14" t="n"/>
      <c r="C891" s="6" t="n"/>
      <c r="D891" s="51" t="n"/>
      <c r="E891" s="6" t="n"/>
      <c r="F891" s="51" t="n"/>
      <c r="G891" s="6" t="n"/>
      <c r="H891" s="6" t="n"/>
      <c r="I891" s="6" t="n"/>
      <c r="J891" s="6" t="n"/>
      <c r="K891" s="6" t="n"/>
      <c r="L891" s="51" t="n"/>
      <c r="M891" s="6" t="n"/>
      <c r="N891" s="6" t="n"/>
      <c r="O891" s="6" t="n"/>
      <c r="P891" s="52" t="n"/>
    </row>
    <row r="892" ht="15.75" customHeight="1">
      <c r="A892" s="1" t="n"/>
      <c r="B892" s="14" t="n"/>
      <c r="C892" s="6" t="n"/>
      <c r="D892" s="51" t="n"/>
      <c r="E892" s="6" t="n"/>
      <c r="F892" s="51" t="n"/>
      <c r="G892" s="6" t="n"/>
      <c r="H892" s="6" t="n"/>
      <c r="I892" s="6" t="n"/>
      <c r="J892" s="6" t="n"/>
      <c r="K892" s="6" t="n"/>
      <c r="L892" s="51" t="n"/>
      <c r="M892" s="6" t="n"/>
      <c r="N892" s="6" t="n"/>
      <c r="O892" s="6" t="n"/>
      <c r="P892" s="52" t="n"/>
    </row>
    <row r="893" ht="15.75" customHeight="1">
      <c r="A893" s="1" t="n"/>
      <c r="B893" s="14" t="n"/>
      <c r="C893" s="6" t="n"/>
      <c r="D893" s="51" t="n"/>
      <c r="E893" s="6" t="n"/>
      <c r="F893" s="51" t="n"/>
      <c r="G893" s="6" t="n"/>
      <c r="H893" s="6" t="n"/>
      <c r="I893" s="6" t="n"/>
      <c r="J893" s="6" t="n"/>
      <c r="K893" s="6" t="n"/>
      <c r="L893" s="51" t="n"/>
      <c r="M893" s="6" t="n"/>
      <c r="N893" s="6" t="n"/>
      <c r="O893" s="6" t="n"/>
      <c r="P893" s="52" t="n"/>
    </row>
    <row r="894" ht="15.75" customHeight="1">
      <c r="A894" s="1" t="n"/>
      <c r="B894" s="14" t="n"/>
      <c r="C894" s="6" t="n"/>
      <c r="D894" s="51" t="n"/>
      <c r="E894" s="6" t="n"/>
      <c r="F894" s="51" t="n"/>
      <c r="G894" s="6" t="n"/>
      <c r="H894" s="6" t="n"/>
      <c r="I894" s="6" t="n"/>
      <c r="J894" s="6" t="n"/>
      <c r="K894" s="6" t="n"/>
      <c r="L894" s="51" t="n"/>
      <c r="M894" s="6" t="n"/>
      <c r="N894" s="6" t="n"/>
      <c r="O894" s="6" t="n"/>
      <c r="P894" s="52" t="n"/>
    </row>
    <row r="895" ht="15.75" customHeight="1">
      <c r="A895" s="1" t="n"/>
      <c r="B895" s="14" t="n"/>
      <c r="C895" s="6" t="n"/>
      <c r="D895" s="51" t="n"/>
      <c r="E895" s="6" t="n"/>
      <c r="F895" s="51" t="n"/>
      <c r="G895" s="6" t="n"/>
      <c r="H895" s="6" t="n"/>
      <c r="I895" s="6" t="n"/>
      <c r="J895" s="6" t="n"/>
      <c r="K895" s="6" t="n"/>
      <c r="L895" s="51" t="n"/>
      <c r="M895" s="6" t="n"/>
      <c r="N895" s="6" t="n"/>
      <c r="O895" s="6" t="n"/>
      <c r="P895" s="52" t="n"/>
    </row>
    <row r="896" ht="15.75" customHeight="1">
      <c r="A896" s="1" t="n"/>
      <c r="B896" s="14" t="n"/>
      <c r="C896" s="6" t="n"/>
      <c r="D896" s="51" t="n"/>
      <c r="E896" s="6" t="n"/>
      <c r="F896" s="51" t="n"/>
      <c r="G896" s="6" t="n"/>
      <c r="H896" s="6" t="n"/>
      <c r="I896" s="6" t="n"/>
      <c r="J896" s="6" t="n"/>
      <c r="K896" s="6" t="n"/>
      <c r="L896" s="51" t="n"/>
      <c r="M896" s="6" t="n"/>
      <c r="N896" s="6" t="n"/>
      <c r="O896" s="6" t="n"/>
      <c r="P896" s="52" t="n"/>
    </row>
    <row r="897" ht="15.75" customHeight="1">
      <c r="A897" s="1" t="n"/>
      <c r="B897" s="14" t="n"/>
      <c r="C897" s="6" t="n"/>
      <c r="D897" s="51" t="n"/>
      <c r="E897" s="6" t="n"/>
      <c r="F897" s="51" t="n"/>
      <c r="G897" s="6" t="n"/>
      <c r="H897" s="6" t="n"/>
      <c r="I897" s="6" t="n"/>
      <c r="J897" s="6" t="n"/>
      <c r="K897" s="6" t="n"/>
      <c r="L897" s="51" t="n"/>
      <c r="M897" s="6" t="n"/>
      <c r="N897" s="6" t="n"/>
      <c r="O897" s="6" t="n"/>
      <c r="P897" s="52" t="n"/>
    </row>
    <row r="898" ht="15.75" customHeight="1">
      <c r="A898" s="1" t="n"/>
      <c r="B898" s="14" t="n"/>
      <c r="C898" s="6" t="n"/>
      <c r="D898" s="51" t="n"/>
      <c r="E898" s="6" t="n"/>
      <c r="F898" s="51" t="n"/>
      <c r="G898" s="6" t="n"/>
      <c r="H898" s="6" t="n"/>
      <c r="I898" s="6" t="n"/>
      <c r="J898" s="6" t="n"/>
      <c r="K898" s="6" t="n"/>
      <c r="L898" s="51" t="n"/>
      <c r="M898" s="6" t="n"/>
      <c r="N898" s="6" t="n"/>
      <c r="O898" s="6" t="n"/>
      <c r="P898" s="52" t="n"/>
    </row>
    <row r="899" ht="15.75" customHeight="1">
      <c r="A899" s="1" t="n"/>
      <c r="B899" s="14" t="n"/>
      <c r="C899" s="6" t="n"/>
      <c r="D899" s="51" t="n"/>
      <c r="E899" s="6" t="n"/>
      <c r="F899" s="51" t="n"/>
      <c r="G899" s="6" t="n"/>
      <c r="H899" s="6" t="n"/>
      <c r="I899" s="6" t="n"/>
      <c r="J899" s="6" t="n"/>
      <c r="K899" s="6" t="n"/>
      <c r="L899" s="51" t="n"/>
      <c r="M899" s="6" t="n"/>
      <c r="N899" s="6" t="n"/>
      <c r="O899" s="6" t="n"/>
      <c r="P899" s="52" t="n"/>
    </row>
    <row r="900" ht="15.75" customHeight="1">
      <c r="A900" s="1" t="n"/>
      <c r="B900" s="14" t="n"/>
      <c r="C900" s="6" t="n"/>
      <c r="D900" s="51" t="n"/>
      <c r="E900" s="6" t="n"/>
      <c r="F900" s="51" t="n"/>
      <c r="G900" s="6" t="n"/>
      <c r="H900" s="6" t="n"/>
      <c r="I900" s="6" t="n"/>
      <c r="J900" s="6" t="n"/>
      <c r="K900" s="6" t="n"/>
      <c r="L900" s="51" t="n"/>
      <c r="M900" s="6" t="n"/>
      <c r="N900" s="6" t="n"/>
      <c r="O900" s="6" t="n"/>
      <c r="P900" s="52" t="n"/>
    </row>
    <row r="901" ht="15.75" customHeight="1">
      <c r="A901" s="1" t="n"/>
      <c r="B901" s="14" t="n"/>
      <c r="C901" s="6" t="n"/>
      <c r="D901" s="51" t="n"/>
      <c r="E901" s="6" t="n"/>
      <c r="F901" s="51" t="n"/>
      <c r="G901" s="6" t="n"/>
      <c r="H901" s="6" t="n"/>
      <c r="I901" s="6" t="n"/>
      <c r="J901" s="6" t="n"/>
      <c r="K901" s="6" t="n"/>
      <c r="L901" s="51" t="n"/>
      <c r="M901" s="6" t="n"/>
      <c r="N901" s="6" t="n"/>
      <c r="O901" s="6" t="n"/>
      <c r="P901" s="52" t="n"/>
    </row>
    <row r="902" ht="15.75" customHeight="1">
      <c r="A902" s="1" t="n"/>
      <c r="B902" s="14" t="n"/>
      <c r="C902" s="6" t="n"/>
      <c r="D902" s="51" t="n"/>
      <c r="E902" s="6" t="n"/>
      <c r="F902" s="51" t="n"/>
      <c r="G902" s="6" t="n"/>
      <c r="H902" s="6" t="n"/>
      <c r="I902" s="6" t="n"/>
      <c r="J902" s="6" t="n"/>
      <c r="K902" s="6" t="n"/>
      <c r="L902" s="51" t="n"/>
      <c r="M902" s="6" t="n"/>
      <c r="N902" s="6" t="n"/>
      <c r="O902" s="6" t="n"/>
      <c r="P902" s="52" t="n"/>
    </row>
    <row r="903" ht="15.75" customHeight="1">
      <c r="A903" s="1" t="n"/>
      <c r="B903" s="14" t="n"/>
      <c r="C903" s="6" t="n"/>
      <c r="D903" s="51" t="n"/>
      <c r="E903" s="6" t="n"/>
      <c r="F903" s="51" t="n"/>
      <c r="G903" s="6" t="n"/>
      <c r="H903" s="6" t="n"/>
      <c r="I903" s="6" t="n"/>
      <c r="J903" s="6" t="n"/>
      <c r="K903" s="6" t="n"/>
      <c r="L903" s="51" t="n"/>
      <c r="M903" s="6" t="n"/>
      <c r="N903" s="6" t="n"/>
      <c r="O903" s="6" t="n"/>
      <c r="P903" s="52" t="n"/>
    </row>
    <row r="904" ht="15.75" customHeight="1">
      <c r="A904" s="1" t="n"/>
      <c r="B904" s="14" t="n"/>
      <c r="C904" s="6" t="n"/>
      <c r="D904" s="51" t="n"/>
      <c r="E904" s="6" t="n"/>
      <c r="F904" s="51" t="n"/>
      <c r="G904" s="6" t="n"/>
      <c r="H904" s="6" t="n"/>
      <c r="I904" s="6" t="n"/>
      <c r="J904" s="6" t="n"/>
      <c r="K904" s="6" t="n"/>
      <c r="L904" s="51" t="n"/>
      <c r="M904" s="6" t="n"/>
      <c r="N904" s="6" t="n"/>
      <c r="O904" s="6" t="n"/>
      <c r="P904" s="52" t="n"/>
    </row>
    <row r="905" ht="15.75" customHeight="1">
      <c r="A905" s="1" t="n"/>
      <c r="B905" s="14" t="n"/>
      <c r="C905" s="6" t="n"/>
      <c r="D905" s="51" t="n"/>
      <c r="E905" s="6" t="n"/>
      <c r="F905" s="51" t="n"/>
      <c r="G905" s="6" t="n"/>
      <c r="H905" s="6" t="n"/>
      <c r="I905" s="6" t="n"/>
      <c r="J905" s="6" t="n"/>
      <c r="K905" s="6" t="n"/>
      <c r="L905" s="51" t="n"/>
      <c r="M905" s="6" t="n"/>
      <c r="N905" s="6" t="n"/>
      <c r="O905" s="6" t="n"/>
      <c r="P905" s="52" t="n"/>
    </row>
    <row r="906" ht="15.75" customHeight="1">
      <c r="A906" s="1" t="n"/>
      <c r="B906" s="14" t="n"/>
      <c r="C906" s="6" t="n"/>
      <c r="D906" s="51" t="n"/>
      <c r="E906" s="6" t="n"/>
      <c r="F906" s="51" t="n"/>
      <c r="G906" s="6" t="n"/>
      <c r="H906" s="6" t="n"/>
      <c r="I906" s="6" t="n"/>
      <c r="J906" s="6" t="n"/>
      <c r="K906" s="6" t="n"/>
      <c r="L906" s="51" t="n"/>
      <c r="M906" s="6" t="n"/>
      <c r="N906" s="6" t="n"/>
      <c r="O906" s="6" t="n"/>
      <c r="P906" s="52" t="n"/>
    </row>
    <row r="907" ht="15.75" customHeight="1">
      <c r="A907" s="1" t="n"/>
      <c r="B907" s="14" t="n"/>
      <c r="C907" s="6" t="n"/>
      <c r="D907" s="51" t="n"/>
      <c r="E907" s="6" t="n"/>
      <c r="F907" s="51" t="n"/>
      <c r="G907" s="6" t="n"/>
      <c r="H907" s="6" t="n"/>
      <c r="I907" s="6" t="n"/>
      <c r="J907" s="6" t="n"/>
      <c r="K907" s="6" t="n"/>
      <c r="L907" s="51" t="n"/>
      <c r="M907" s="6" t="n"/>
      <c r="N907" s="6" t="n"/>
      <c r="O907" s="6" t="n"/>
      <c r="P907" s="52" t="n"/>
    </row>
    <row r="908" ht="15.75" customHeight="1">
      <c r="A908" s="1" t="n"/>
      <c r="B908" s="14" t="n"/>
      <c r="C908" s="6" t="n"/>
      <c r="D908" s="51" t="n"/>
      <c r="E908" s="6" t="n"/>
      <c r="F908" s="51" t="n"/>
      <c r="G908" s="6" t="n"/>
      <c r="H908" s="6" t="n"/>
      <c r="I908" s="6" t="n"/>
      <c r="J908" s="6" t="n"/>
      <c r="K908" s="6" t="n"/>
      <c r="L908" s="51" t="n"/>
      <c r="M908" s="6" t="n"/>
      <c r="N908" s="6" t="n"/>
      <c r="O908" s="6" t="n"/>
      <c r="P908" s="52" t="n"/>
    </row>
    <row r="909" ht="15.75" customHeight="1">
      <c r="A909" s="1" t="n"/>
      <c r="B909" s="14" t="n"/>
      <c r="C909" s="6" t="n"/>
      <c r="D909" s="51" t="n"/>
      <c r="E909" s="6" t="n"/>
      <c r="F909" s="51" t="n"/>
      <c r="G909" s="6" t="n"/>
      <c r="H909" s="6" t="n"/>
      <c r="I909" s="6" t="n"/>
      <c r="J909" s="6" t="n"/>
      <c r="K909" s="6" t="n"/>
      <c r="L909" s="51" t="n"/>
      <c r="M909" s="6" t="n"/>
      <c r="N909" s="6" t="n"/>
      <c r="O909" s="6" t="n"/>
      <c r="P909" s="52" t="n"/>
    </row>
    <row r="910" ht="15.75" customHeight="1">
      <c r="A910" s="1" t="n"/>
      <c r="B910" s="14" t="n"/>
      <c r="C910" s="6" t="n"/>
      <c r="D910" s="51" t="n"/>
      <c r="E910" s="6" t="n"/>
      <c r="F910" s="51" t="n"/>
      <c r="G910" s="6" t="n"/>
      <c r="H910" s="6" t="n"/>
      <c r="I910" s="6" t="n"/>
      <c r="J910" s="6" t="n"/>
      <c r="K910" s="6" t="n"/>
      <c r="L910" s="51" t="n"/>
      <c r="M910" s="6" t="n"/>
      <c r="N910" s="6" t="n"/>
      <c r="O910" s="6" t="n"/>
      <c r="P910" s="52" t="n"/>
    </row>
    <row r="911" ht="15.75" customHeight="1">
      <c r="A911" s="1" t="n"/>
      <c r="B911" s="14" t="n"/>
      <c r="C911" s="6" t="n"/>
      <c r="D911" s="51" t="n"/>
      <c r="E911" s="6" t="n"/>
      <c r="F911" s="51" t="n"/>
      <c r="G911" s="6" t="n"/>
      <c r="H911" s="6" t="n"/>
      <c r="I911" s="6" t="n"/>
      <c r="J911" s="6" t="n"/>
      <c r="K911" s="6" t="n"/>
      <c r="L911" s="51" t="n"/>
      <c r="M911" s="6" t="n"/>
      <c r="N911" s="6" t="n"/>
      <c r="O911" s="6" t="n"/>
      <c r="P911" s="52" t="n"/>
    </row>
    <row r="912" ht="15.75" customHeight="1">
      <c r="A912" s="1" t="n"/>
      <c r="B912" s="14" t="n"/>
      <c r="C912" s="6" t="n"/>
      <c r="D912" s="51" t="n"/>
      <c r="E912" s="6" t="n"/>
      <c r="F912" s="51" t="n"/>
      <c r="G912" s="6" t="n"/>
      <c r="H912" s="6" t="n"/>
      <c r="I912" s="6" t="n"/>
      <c r="J912" s="6" t="n"/>
      <c r="K912" s="6" t="n"/>
      <c r="L912" s="51" t="n"/>
      <c r="M912" s="6" t="n"/>
      <c r="N912" s="6" t="n"/>
      <c r="O912" s="6" t="n"/>
      <c r="P912" s="52" t="n"/>
    </row>
    <row r="913" ht="15.75" customHeight="1">
      <c r="A913" s="1" t="n"/>
      <c r="B913" s="14" t="n"/>
      <c r="C913" s="6" t="n"/>
      <c r="D913" s="51" t="n"/>
      <c r="E913" s="6" t="n"/>
      <c r="F913" s="51" t="n"/>
      <c r="G913" s="6" t="n"/>
      <c r="H913" s="6" t="n"/>
      <c r="I913" s="6" t="n"/>
      <c r="J913" s="6" t="n"/>
      <c r="K913" s="6" t="n"/>
      <c r="L913" s="51" t="n"/>
      <c r="M913" s="6" t="n"/>
      <c r="N913" s="6" t="n"/>
      <c r="O913" s="6" t="n"/>
      <c r="P913" s="52" t="n"/>
    </row>
    <row r="914" ht="15.75" customHeight="1">
      <c r="A914" s="1" t="n"/>
      <c r="B914" s="14" t="n"/>
      <c r="C914" s="6" t="n"/>
      <c r="D914" s="51" t="n"/>
      <c r="E914" s="6" t="n"/>
      <c r="F914" s="51" t="n"/>
      <c r="G914" s="6" t="n"/>
      <c r="H914" s="6" t="n"/>
      <c r="I914" s="6" t="n"/>
      <c r="J914" s="6" t="n"/>
      <c r="K914" s="6" t="n"/>
      <c r="L914" s="51" t="n"/>
      <c r="M914" s="6" t="n"/>
      <c r="N914" s="6" t="n"/>
      <c r="O914" s="6" t="n"/>
      <c r="P914" s="52" t="n"/>
    </row>
    <row r="915" ht="15.75" customHeight="1">
      <c r="A915" s="1" t="n"/>
      <c r="B915" s="14" t="n"/>
      <c r="C915" s="6" t="n"/>
      <c r="D915" s="51" t="n"/>
      <c r="E915" s="6" t="n"/>
      <c r="F915" s="51" t="n"/>
      <c r="G915" s="6" t="n"/>
      <c r="H915" s="6" t="n"/>
      <c r="I915" s="6" t="n"/>
      <c r="J915" s="6" t="n"/>
      <c r="K915" s="6" t="n"/>
      <c r="L915" s="51" t="n"/>
      <c r="M915" s="6" t="n"/>
      <c r="N915" s="6" t="n"/>
      <c r="O915" s="6" t="n"/>
      <c r="P915" s="52" t="n"/>
    </row>
    <row r="916" ht="15.75" customHeight="1">
      <c r="A916" s="1" t="n"/>
      <c r="B916" s="14" t="n"/>
      <c r="C916" s="6" t="n"/>
      <c r="D916" s="51" t="n"/>
      <c r="E916" s="6" t="n"/>
      <c r="F916" s="51" t="n"/>
      <c r="G916" s="6" t="n"/>
      <c r="H916" s="6" t="n"/>
      <c r="I916" s="6" t="n"/>
      <c r="J916" s="6" t="n"/>
      <c r="K916" s="6" t="n"/>
      <c r="L916" s="51" t="n"/>
      <c r="M916" s="6" t="n"/>
      <c r="N916" s="6" t="n"/>
      <c r="O916" s="6" t="n"/>
      <c r="P916" s="52" t="n"/>
    </row>
    <row r="917" ht="15.75" customHeight="1">
      <c r="A917" s="1" t="n"/>
      <c r="B917" s="14" t="n"/>
      <c r="C917" s="6" t="n"/>
      <c r="D917" s="51" t="n"/>
      <c r="E917" s="6" t="n"/>
      <c r="F917" s="51" t="n"/>
      <c r="G917" s="6" t="n"/>
      <c r="H917" s="6" t="n"/>
      <c r="I917" s="6" t="n"/>
      <c r="J917" s="6" t="n"/>
      <c r="K917" s="6" t="n"/>
      <c r="L917" s="51" t="n"/>
      <c r="M917" s="6" t="n"/>
      <c r="N917" s="6" t="n"/>
      <c r="O917" s="6" t="n"/>
      <c r="P917" s="52" t="n"/>
    </row>
    <row r="918" ht="15.75" customHeight="1">
      <c r="A918" s="1" t="n"/>
      <c r="B918" s="14" t="n"/>
      <c r="C918" s="6" t="n"/>
      <c r="D918" s="51" t="n"/>
      <c r="E918" s="6" t="n"/>
      <c r="F918" s="51" t="n"/>
      <c r="G918" s="6" t="n"/>
      <c r="H918" s="6" t="n"/>
      <c r="I918" s="6" t="n"/>
      <c r="J918" s="6" t="n"/>
      <c r="K918" s="6" t="n"/>
      <c r="L918" s="51" t="n"/>
      <c r="M918" s="6" t="n"/>
      <c r="N918" s="6" t="n"/>
      <c r="O918" s="6" t="n"/>
      <c r="P918" s="52" t="n"/>
    </row>
    <row r="919" ht="15.75" customHeight="1">
      <c r="A919" s="1" t="n"/>
      <c r="B919" s="14" t="n"/>
      <c r="C919" s="6" t="n"/>
      <c r="D919" s="51" t="n"/>
      <c r="E919" s="6" t="n"/>
      <c r="F919" s="51" t="n"/>
      <c r="G919" s="6" t="n"/>
      <c r="H919" s="6" t="n"/>
      <c r="I919" s="6" t="n"/>
      <c r="J919" s="6" t="n"/>
      <c r="K919" s="6" t="n"/>
      <c r="L919" s="51" t="n"/>
      <c r="M919" s="6" t="n"/>
      <c r="N919" s="6" t="n"/>
      <c r="O919" s="6" t="n"/>
      <c r="P919" s="52" t="n"/>
    </row>
    <row r="920" ht="15.75" customHeight="1">
      <c r="A920" s="1" t="n"/>
      <c r="B920" s="14" t="n"/>
      <c r="C920" s="6" t="n"/>
      <c r="D920" s="51" t="n"/>
      <c r="E920" s="6" t="n"/>
      <c r="F920" s="51" t="n"/>
      <c r="G920" s="6" t="n"/>
      <c r="H920" s="6" t="n"/>
      <c r="I920" s="6" t="n"/>
      <c r="J920" s="6" t="n"/>
      <c r="K920" s="6" t="n"/>
      <c r="L920" s="51" t="n"/>
      <c r="M920" s="6" t="n"/>
      <c r="N920" s="6" t="n"/>
      <c r="O920" s="6" t="n"/>
      <c r="P920" s="52" t="n"/>
    </row>
    <row r="921" ht="15.75" customHeight="1">
      <c r="A921" s="1" t="n"/>
      <c r="B921" s="14" t="n"/>
      <c r="C921" s="6" t="n"/>
      <c r="D921" s="51" t="n"/>
      <c r="E921" s="6" t="n"/>
      <c r="F921" s="51" t="n"/>
      <c r="G921" s="6" t="n"/>
      <c r="H921" s="6" t="n"/>
      <c r="I921" s="6" t="n"/>
      <c r="J921" s="6" t="n"/>
      <c r="K921" s="6" t="n"/>
      <c r="L921" s="51" t="n"/>
      <c r="M921" s="6" t="n"/>
      <c r="N921" s="6" t="n"/>
      <c r="O921" s="6" t="n"/>
      <c r="P921" s="52" t="n"/>
    </row>
    <row r="922" ht="15.75" customHeight="1">
      <c r="A922" s="1" t="n"/>
      <c r="B922" s="14" t="n"/>
      <c r="C922" s="6" t="n"/>
      <c r="D922" s="51" t="n"/>
      <c r="E922" s="6" t="n"/>
      <c r="F922" s="51" t="n"/>
      <c r="G922" s="6" t="n"/>
      <c r="H922" s="6" t="n"/>
      <c r="I922" s="6" t="n"/>
      <c r="J922" s="6" t="n"/>
      <c r="K922" s="6" t="n"/>
      <c r="L922" s="51" t="n"/>
      <c r="M922" s="6" t="n"/>
      <c r="N922" s="6" t="n"/>
      <c r="O922" s="6" t="n"/>
      <c r="P922" s="52" t="n"/>
    </row>
    <row r="923" ht="15.75" customHeight="1">
      <c r="A923" s="1" t="n"/>
      <c r="B923" s="14" t="n"/>
      <c r="C923" s="6" t="n"/>
      <c r="D923" s="51" t="n"/>
      <c r="E923" s="6" t="n"/>
      <c r="F923" s="51" t="n"/>
      <c r="G923" s="6" t="n"/>
      <c r="H923" s="6" t="n"/>
      <c r="I923" s="6" t="n"/>
      <c r="J923" s="6" t="n"/>
      <c r="K923" s="6" t="n"/>
      <c r="L923" s="51" t="n"/>
      <c r="M923" s="6" t="n"/>
      <c r="N923" s="6" t="n"/>
      <c r="O923" s="6" t="n"/>
      <c r="P923" s="52" t="n"/>
    </row>
    <row r="924" ht="15.75" customHeight="1">
      <c r="A924" s="1" t="n"/>
      <c r="B924" s="14" t="n"/>
      <c r="C924" s="6" t="n"/>
      <c r="D924" s="51" t="n"/>
      <c r="E924" s="6" t="n"/>
      <c r="F924" s="51" t="n"/>
      <c r="G924" s="6" t="n"/>
      <c r="H924" s="6" t="n"/>
      <c r="I924" s="6" t="n"/>
      <c r="J924" s="6" t="n"/>
      <c r="K924" s="6" t="n"/>
      <c r="L924" s="51" t="n"/>
      <c r="M924" s="6" t="n"/>
      <c r="N924" s="6" t="n"/>
      <c r="O924" s="6" t="n"/>
      <c r="P924" s="52" t="n"/>
    </row>
    <row r="925" ht="15.75" customHeight="1">
      <c r="A925" s="1" t="n"/>
      <c r="B925" s="14" t="n"/>
      <c r="C925" s="6" t="n"/>
      <c r="D925" s="51" t="n"/>
      <c r="E925" s="6" t="n"/>
      <c r="F925" s="51" t="n"/>
      <c r="G925" s="6" t="n"/>
      <c r="H925" s="6" t="n"/>
      <c r="I925" s="6" t="n"/>
      <c r="J925" s="6" t="n"/>
      <c r="K925" s="6" t="n"/>
      <c r="L925" s="51" t="n"/>
      <c r="M925" s="6" t="n"/>
      <c r="N925" s="6" t="n"/>
      <c r="O925" s="6" t="n"/>
      <c r="P925" s="52" t="n"/>
    </row>
    <row r="926" ht="15.75" customHeight="1">
      <c r="A926" s="1" t="n"/>
      <c r="B926" s="14" t="n"/>
      <c r="C926" s="6" t="n"/>
      <c r="D926" s="51" t="n"/>
      <c r="E926" s="6" t="n"/>
      <c r="F926" s="51" t="n"/>
      <c r="G926" s="6" t="n"/>
      <c r="H926" s="6" t="n"/>
      <c r="I926" s="6" t="n"/>
      <c r="J926" s="6" t="n"/>
      <c r="K926" s="6" t="n"/>
      <c r="L926" s="51" t="n"/>
      <c r="M926" s="6" t="n"/>
      <c r="N926" s="6" t="n"/>
      <c r="O926" s="6" t="n"/>
      <c r="P926" s="52" t="n"/>
    </row>
    <row r="927" ht="15.75" customHeight="1">
      <c r="A927" s="1" t="n"/>
      <c r="B927" s="14" t="n"/>
      <c r="C927" s="6" t="n"/>
      <c r="D927" s="51" t="n"/>
      <c r="E927" s="6" t="n"/>
      <c r="F927" s="51" t="n"/>
      <c r="G927" s="6" t="n"/>
      <c r="H927" s="6" t="n"/>
      <c r="I927" s="6" t="n"/>
      <c r="J927" s="6" t="n"/>
      <c r="K927" s="6" t="n"/>
      <c r="L927" s="51" t="n"/>
      <c r="M927" s="6" t="n"/>
      <c r="N927" s="6" t="n"/>
      <c r="O927" s="6" t="n"/>
      <c r="P927" s="52" t="n"/>
    </row>
    <row r="928" ht="15.75" customHeight="1">
      <c r="A928" s="1" t="n"/>
      <c r="B928" s="14" t="n"/>
      <c r="C928" s="6" t="n"/>
      <c r="D928" s="51" t="n"/>
      <c r="E928" s="6" t="n"/>
      <c r="F928" s="51" t="n"/>
      <c r="G928" s="6" t="n"/>
      <c r="H928" s="6" t="n"/>
      <c r="I928" s="6" t="n"/>
      <c r="J928" s="6" t="n"/>
      <c r="K928" s="6" t="n"/>
      <c r="L928" s="51" t="n"/>
      <c r="M928" s="6" t="n"/>
      <c r="N928" s="6" t="n"/>
      <c r="O928" s="6" t="n"/>
      <c r="P928" s="52" t="n"/>
    </row>
    <row r="929" ht="15.75" customHeight="1">
      <c r="A929" s="1" t="n"/>
      <c r="B929" s="14" t="n"/>
      <c r="C929" s="6" t="n"/>
      <c r="D929" s="51" t="n"/>
      <c r="E929" s="6" t="n"/>
      <c r="F929" s="51" t="n"/>
      <c r="G929" s="6" t="n"/>
      <c r="H929" s="6" t="n"/>
      <c r="I929" s="6" t="n"/>
      <c r="J929" s="6" t="n"/>
      <c r="K929" s="6" t="n"/>
      <c r="L929" s="51" t="n"/>
      <c r="M929" s="6" t="n"/>
      <c r="N929" s="6" t="n"/>
      <c r="O929" s="6" t="n"/>
      <c r="P929" s="52" t="n"/>
    </row>
    <row r="930" ht="15.75" customHeight="1">
      <c r="A930" s="1" t="n"/>
      <c r="B930" s="14" t="n"/>
      <c r="C930" s="6" t="n"/>
      <c r="D930" s="51" t="n"/>
      <c r="E930" s="6" t="n"/>
      <c r="F930" s="51" t="n"/>
      <c r="G930" s="6" t="n"/>
      <c r="H930" s="6" t="n"/>
      <c r="I930" s="6" t="n"/>
      <c r="J930" s="6" t="n"/>
      <c r="K930" s="6" t="n"/>
      <c r="L930" s="51" t="n"/>
      <c r="M930" s="6" t="n"/>
      <c r="N930" s="6" t="n"/>
      <c r="O930" s="6" t="n"/>
      <c r="P930" s="52" t="n"/>
    </row>
    <row r="931" ht="15.75" customHeight="1">
      <c r="A931" s="1" t="n"/>
      <c r="B931" s="14" t="n"/>
      <c r="C931" s="6" t="n"/>
      <c r="D931" s="51" t="n"/>
      <c r="E931" s="6" t="n"/>
      <c r="F931" s="51" t="n"/>
      <c r="G931" s="6" t="n"/>
      <c r="H931" s="6" t="n"/>
      <c r="I931" s="6" t="n"/>
      <c r="J931" s="6" t="n"/>
      <c r="K931" s="6" t="n"/>
      <c r="L931" s="51" t="n"/>
      <c r="M931" s="6" t="n"/>
      <c r="N931" s="6" t="n"/>
      <c r="O931" s="6" t="n"/>
      <c r="P931" s="52" t="n"/>
    </row>
    <row r="932" ht="15.75" customHeight="1">
      <c r="A932" s="1" t="n"/>
      <c r="B932" s="14" t="n"/>
      <c r="C932" s="6" t="n"/>
      <c r="D932" s="51" t="n"/>
      <c r="E932" s="6" t="n"/>
      <c r="F932" s="51" t="n"/>
      <c r="G932" s="6" t="n"/>
      <c r="H932" s="6" t="n"/>
      <c r="I932" s="6" t="n"/>
      <c r="J932" s="6" t="n"/>
      <c r="K932" s="6" t="n"/>
      <c r="L932" s="51" t="n"/>
      <c r="M932" s="6" t="n"/>
      <c r="N932" s="6" t="n"/>
      <c r="O932" s="6" t="n"/>
      <c r="P932" s="52" t="n"/>
    </row>
    <row r="933" ht="15.75" customHeight="1">
      <c r="A933" s="1" t="n"/>
      <c r="B933" s="14" t="n"/>
      <c r="C933" s="6" t="n"/>
      <c r="D933" s="51" t="n"/>
      <c r="E933" s="6" t="n"/>
      <c r="F933" s="51" t="n"/>
      <c r="G933" s="6" t="n"/>
      <c r="H933" s="6" t="n"/>
      <c r="I933" s="6" t="n"/>
      <c r="J933" s="6" t="n"/>
      <c r="K933" s="6" t="n"/>
      <c r="L933" s="51" t="n"/>
      <c r="M933" s="6" t="n"/>
      <c r="N933" s="6" t="n"/>
      <c r="O933" s="6" t="n"/>
      <c r="P933" s="52" t="n"/>
    </row>
    <row r="934" ht="15.75" customHeight="1">
      <c r="A934" s="1" t="n"/>
      <c r="B934" s="14" t="n"/>
      <c r="C934" s="6" t="n"/>
      <c r="D934" s="51" t="n"/>
      <c r="E934" s="6" t="n"/>
      <c r="F934" s="51" t="n"/>
      <c r="G934" s="6" t="n"/>
      <c r="H934" s="6" t="n"/>
      <c r="I934" s="6" t="n"/>
      <c r="J934" s="6" t="n"/>
      <c r="K934" s="6" t="n"/>
      <c r="L934" s="51" t="n"/>
      <c r="M934" s="6" t="n"/>
      <c r="N934" s="6" t="n"/>
      <c r="O934" s="6" t="n"/>
      <c r="P934" s="52" t="n"/>
    </row>
    <row r="935" ht="15.75" customHeight="1">
      <c r="A935" s="1" t="n"/>
      <c r="B935" s="14" t="n"/>
      <c r="C935" s="6" t="n"/>
      <c r="D935" s="51" t="n"/>
      <c r="E935" s="6" t="n"/>
      <c r="F935" s="51" t="n"/>
      <c r="G935" s="6" t="n"/>
      <c r="H935" s="6" t="n"/>
      <c r="I935" s="6" t="n"/>
      <c r="J935" s="6" t="n"/>
      <c r="K935" s="6" t="n"/>
      <c r="L935" s="51" t="n"/>
      <c r="M935" s="6" t="n"/>
      <c r="N935" s="6" t="n"/>
      <c r="O935" s="6" t="n"/>
      <c r="P935" s="52" t="n"/>
    </row>
    <row r="936" ht="15.75" customHeight="1">
      <c r="A936" s="1" t="n"/>
      <c r="B936" s="14" t="n"/>
      <c r="C936" s="6" t="n"/>
      <c r="D936" s="51" t="n"/>
      <c r="E936" s="6" t="n"/>
      <c r="F936" s="51" t="n"/>
      <c r="G936" s="6" t="n"/>
      <c r="H936" s="6" t="n"/>
      <c r="I936" s="6" t="n"/>
      <c r="J936" s="6" t="n"/>
      <c r="K936" s="6" t="n"/>
      <c r="L936" s="51" t="n"/>
      <c r="M936" s="6" t="n"/>
      <c r="N936" s="6" t="n"/>
      <c r="O936" s="6" t="n"/>
      <c r="P936" s="52" t="n"/>
    </row>
    <row r="937" ht="15.75" customHeight="1">
      <c r="A937" s="1" t="n"/>
      <c r="B937" s="14" t="n"/>
      <c r="C937" s="6" t="n"/>
      <c r="D937" s="51" t="n"/>
      <c r="E937" s="6" t="n"/>
      <c r="F937" s="51" t="n"/>
      <c r="G937" s="6" t="n"/>
      <c r="H937" s="6" t="n"/>
      <c r="I937" s="6" t="n"/>
      <c r="J937" s="6" t="n"/>
      <c r="K937" s="6" t="n"/>
      <c r="L937" s="51" t="n"/>
      <c r="M937" s="6" t="n"/>
      <c r="N937" s="6" t="n"/>
      <c r="O937" s="6" t="n"/>
      <c r="P937" s="52" t="n"/>
    </row>
    <row r="938" ht="15.75" customHeight="1">
      <c r="A938" s="1" t="n"/>
      <c r="B938" s="14" t="n"/>
      <c r="C938" s="6" t="n"/>
      <c r="D938" s="51" t="n"/>
      <c r="E938" s="6" t="n"/>
      <c r="F938" s="51" t="n"/>
      <c r="G938" s="6" t="n"/>
      <c r="H938" s="6" t="n"/>
      <c r="I938" s="6" t="n"/>
      <c r="J938" s="6" t="n"/>
      <c r="K938" s="6" t="n"/>
      <c r="L938" s="51" t="n"/>
      <c r="M938" s="6" t="n"/>
      <c r="N938" s="6" t="n"/>
      <c r="O938" s="6" t="n"/>
      <c r="P938" s="52" t="n"/>
    </row>
    <row r="939" ht="15.75" customHeight="1">
      <c r="A939" s="1" t="n"/>
      <c r="B939" s="14" t="n"/>
      <c r="C939" s="6" t="n"/>
      <c r="D939" s="51" t="n"/>
      <c r="E939" s="6" t="n"/>
      <c r="F939" s="51" t="n"/>
      <c r="G939" s="6" t="n"/>
      <c r="H939" s="6" t="n"/>
      <c r="I939" s="6" t="n"/>
      <c r="J939" s="6" t="n"/>
      <c r="K939" s="6" t="n"/>
      <c r="L939" s="51" t="n"/>
      <c r="M939" s="6" t="n"/>
      <c r="N939" s="6" t="n"/>
      <c r="O939" s="6" t="n"/>
      <c r="P939" s="52" t="n"/>
    </row>
    <row r="940" ht="15.75" customHeight="1">
      <c r="A940" s="1" t="n"/>
      <c r="B940" s="14" t="n"/>
      <c r="C940" s="6" t="n"/>
      <c r="D940" s="51" t="n"/>
      <c r="E940" s="6" t="n"/>
      <c r="F940" s="51" t="n"/>
      <c r="G940" s="6" t="n"/>
      <c r="H940" s="6" t="n"/>
      <c r="I940" s="6" t="n"/>
      <c r="J940" s="6" t="n"/>
      <c r="K940" s="6" t="n"/>
      <c r="L940" s="51" t="n"/>
      <c r="M940" s="6" t="n"/>
      <c r="N940" s="6" t="n"/>
      <c r="O940" s="6" t="n"/>
      <c r="P940" s="52" t="n"/>
    </row>
    <row r="941" ht="15.75" customHeight="1">
      <c r="A941" s="1" t="n"/>
      <c r="B941" s="14" t="n"/>
      <c r="C941" s="6" t="n"/>
      <c r="D941" s="51" t="n"/>
      <c r="E941" s="6" t="n"/>
      <c r="F941" s="51" t="n"/>
      <c r="G941" s="6" t="n"/>
      <c r="H941" s="6" t="n"/>
      <c r="I941" s="6" t="n"/>
      <c r="J941" s="6" t="n"/>
      <c r="K941" s="6" t="n"/>
      <c r="L941" s="51" t="n"/>
      <c r="M941" s="6" t="n"/>
      <c r="N941" s="6" t="n"/>
      <c r="O941" s="6" t="n"/>
      <c r="P941" s="52" t="n"/>
    </row>
    <row r="942" ht="15.75" customHeight="1">
      <c r="A942" s="1" t="n"/>
      <c r="B942" s="14" t="n"/>
      <c r="C942" s="6" t="n"/>
      <c r="D942" s="51" t="n"/>
      <c r="E942" s="6" t="n"/>
      <c r="F942" s="51" t="n"/>
      <c r="G942" s="6" t="n"/>
      <c r="H942" s="6" t="n"/>
      <c r="I942" s="6" t="n"/>
      <c r="J942" s="6" t="n"/>
      <c r="K942" s="6" t="n"/>
      <c r="L942" s="51" t="n"/>
      <c r="M942" s="6" t="n"/>
      <c r="N942" s="6" t="n"/>
      <c r="O942" s="6" t="n"/>
      <c r="P942" s="52" t="n"/>
    </row>
    <row r="943" ht="15.75" customHeight="1">
      <c r="A943" s="1" t="n"/>
      <c r="B943" s="14" t="n"/>
      <c r="C943" s="6" t="n"/>
      <c r="D943" s="51" t="n"/>
      <c r="E943" s="6" t="n"/>
      <c r="F943" s="51" t="n"/>
      <c r="G943" s="6" t="n"/>
      <c r="H943" s="6" t="n"/>
      <c r="I943" s="6" t="n"/>
      <c r="J943" s="6" t="n"/>
      <c r="K943" s="6" t="n"/>
      <c r="L943" s="51" t="n"/>
      <c r="M943" s="6" t="n"/>
      <c r="N943" s="6" t="n"/>
      <c r="O943" s="6" t="n"/>
      <c r="P943" s="52" t="n"/>
    </row>
    <row r="944" ht="15.75" customHeight="1">
      <c r="A944" s="1" t="n"/>
      <c r="B944" s="14" t="n"/>
      <c r="C944" s="6" t="n"/>
      <c r="D944" s="51" t="n"/>
      <c r="E944" s="6" t="n"/>
      <c r="F944" s="51" t="n"/>
      <c r="G944" s="6" t="n"/>
      <c r="H944" s="6" t="n"/>
      <c r="I944" s="6" t="n"/>
      <c r="J944" s="6" t="n"/>
      <c r="K944" s="6" t="n"/>
      <c r="L944" s="51" t="n"/>
      <c r="M944" s="6" t="n"/>
      <c r="N944" s="6" t="n"/>
      <c r="O944" s="6" t="n"/>
      <c r="P944" s="52" t="n"/>
    </row>
    <row r="945" ht="15.75" customHeight="1">
      <c r="A945" s="1" t="n"/>
      <c r="B945" s="14" t="n"/>
      <c r="C945" s="6" t="n"/>
      <c r="D945" s="51" t="n"/>
      <c r="E945" s="6" t="n"/>
      <c r="F945" s="51" t="n"/>
      <c r="G945" s="6" t="n"/>
      <c r="H945" s="6" t="n"/>
      <c r="I945" s="6" t="n"/>
      <c r="J945" s="6" t="n"/>
      <c r="K945" s="6" t="n"/>
      <c r="L945" s="51" t="n"/>
      <c r="M945" s="6" t="n"/>
      <c r="N945" s="6" t="n"/>
      <c r="O945" s="6" t="n"/>
      <c r="P945" s="52" t="n"/>
    </row>
    <row r="946" ht="15.75" customHeight="1">
      <c r="A946" s="1" t="n"/>
      <c r="B946" s="14" t="n"/>
      <c r="C946" s="6" t="n"/>
      <c r="D946" s="51" t="n"/>
      <c r="E946" s="6" t="n"/>
      <c r="F946" s="51" t="n"/>
      <c r="G946" s="6" t="n"/>
      <c r="H946" s="6" t="n"/>
      <c r="I946" s="6" t="n"/>
      <c r="J946" s="6" t="n"/>
      <c r="K946" s="6" t="n"/>
      <c r="L946" s="51" t="n"/>
      <c r="M946" s="6" t="n"/>
      <c r="N946" s="6" t="n"/>
      <c r="O946" s="6" t="n"/>
      <c r="P946" s="52" t="n"/>
    </row>
    <row r="947" ht="15.75" customHeight="1">
      <c r="A947" s="1" t="n"/>
      <c r="B947" s="14" t="n"/>
      <c r="C947" s="6" t="n"/>
      <c r="D947" s="51" t="n"/>
      <c r="E947" s="6" t="n"/>
      <c r="F947" s="51" t="n"/>
      <c r="G947" s="6" t="n"/>
      <c r="H947" s="6" t="n"/>
      <c r="I947" s="6" t="n"/>
      <c r="J947" s="6" t="n"/>
      <c r="K947" s="6" t="n"/>
      <c r="L947" s="51" t="n"/>
      <c r="M947" s="6" t="n"/>
      <c r="N947" s="6" t="n"/>
      <c r="O947" s="6" t="n"/>
      <c r="P947" s="52" t="n"/>
    </row>
    <row r="948" ht="15.75" customHeight="1">
      <c r="A948" s="1" t="n"/>
      <c r="B948" s="14" t="n"/>
      <c r="C948" s="6" t="n"/>
      <c r="D948" s="51" t="n"/>
      <c r="E948" s="6" t="n"/>
      <c r="F948" s="51" t="n"/>
      <c r="G948" s="6" t="n"/>
      <c r="H948" s="6" t="n"/>
      <c r="I948" s="6" t="n"/>
      <c r="J948" s="6" t="n"/>
      <c r="K948" s="6" t="n"/>
      <c r="L948" s="51" t="n"/>
      <c r="M948" s="6" t="n"/>
      <c r="N948" s="6" t="n"/>
      <c r="O948" s="6" t="n"/>
      <c r="P948" s="52" t="n"/>
    </row>
    <row r="949" ht="15.75" customHeight="1">
      <c r="A949" s="1" t="n"/>
      <c r="B949" s="14" t="n"/>
      <c r="C949" s="6" t="n"/>
      <c r="D949" s="51" t="n"/>
      <c r="E949" s="6" t="n"/>
      <c r="F949" s="51" t="n"/>
      <c r="G949" s="6" t="n"/>
      <c r="H949" s="6" t="n"/>
      <c r="I949" s="6" t="n"/>
      <c r="J949" s="6" t="n"/>
      <c r="K949" s="6" t="n"/>
      <c r="L949" s="51" t="n"/>
      <c r="M949" s="6" t="n"/>
      <c r="N949" s="6" t="n"/>
      <c r="O949" s="6" t="n"/>
      <c r="P949" s="52" t="n"/>
    </row>
    <row r="950" ht="15.75" customHeight="1">
      <c r="A950" s="1" t="n"/>
      <c r="B950" s="14" t="n"/>
      <c r="C950" s="6" t="n"/>
      <c r="D950" s="51" t="n"/>
      <c r="E950" s="6" t="n"/>
      <c r="F950" s="51" t="n"/>
      <c r="G950" s="6" t="n"/>
      <c r="H950" s="6" t="n"/>
      <c r="I950" s="6" t="n"/>
      <c r="J950" s="6" t="n"/>
      <c r="K950" s="6" t="n"/>
      <c r="L950" s="51" t="n"/>
      <c r="M950" s="6" t="n"/>
      <c r="N950" s="6" t="n"/>
      <c r="O950" s="6" t="n"/>
      <c r="P950" s="52" t="n"/>
    </row>
    <row r="951" ht="15.75" customHeight="1">
      <c r="A951" s="1" t="n"/>
      <c r="B951" s="14" t="n"/>
      <c r="C951" s="6" t="n"/>
      <c r="D951" s="51" t="n"/>
      <c r="E951" s="6" t="n"/>
      <c r="F951" s="51" t="n"/>
      <c r="G951" s="6" t="n"/>
      <c r="H951" s="6" t="n"/>
      <c r="I951" s="6" t="n"/>
      <c r="J951" s="6" t="n"/>
      <c r="K951" s="6" t="n"/>
      <c r="L951" s="51" t="n"/>
      <c r="M951" s="6" t="n"/>
      <c r="N951" s="6" t="n"/>
      <c r="O951" s="6" t="n"/>
      <c r="P951" s="52" t="n"/>
    </row>
    <row r="952" ht="15.75" customHeight="1">
      <c r="A952" s="1" t="n"/>
      <c r="B952" s="14" t="n"/>
      <c r="C952" s="6" t="n"/>
      <c r="D952" s="51" t="n"/>
      <c r="E952" s="6" t="n"/>
      <c r="F952" s="51" t="n"/>
      <c r="G952" s="6" t="n"/>
      <c r="H952" s="6" t="n"/>
      <c r="I952" s="6" t="n"/>
      <c r="J952" s="6" t="n"/>
      <c r="K952" s="6" t="n"/>
      <c r="L952" s="51" t="n"/>
      <c r="M952" s="6" t="n"/>
      <c r="N952" s="6" t="n"/>
      <c r="O952" s="6" t="n"/>
      <c r="P952" s="52" t="n"/>
    </row>
    <row r="953" ht="15.75" customHeight="1">
      <c r="A953" s="1" t="n"/>
      <c r="B953" s="14" t="n"/>
      <c r="C953" s="6" t="n"/>
      <c r="D953" s="51" t="n"/>
      <c r="E953" s="6" t="n"/>
      <c r="F953" s="51" t="n"/>
      <c r="G953" s="6" t="n"/>
      <c r="H953" s="6" t="n"/>
      <c r="I953" s="6" t="n"/>
      <c r="J953" s="6" t="n"/>
      <c r="K953" s="6" t="n"/>
      <c r="L953" s="51" t="n"/>
      <c r="M953" s="6" t="n"/>
      <c r="N953" s="6" t="n"/>
      <c r="O953" s="6" t="n"/>
      <c r="P953" s="52" t="n"/>
    </row>
    <row r="954" ht="15.75" customHeight="1">
      <c r="A954" s="1" t="n"/>
      <c r="B954" s="14" t="n"/>
      <c r="C954" s="6" t="n"/>
      <c r="D954" s="51" t="n"/>
      <c r="E954" s="6" t="n"/>
      <c r="F954" s="51" t="n"/>
      <c r="G954" s="6" t="n"/>
      <c r="H954" s="6" t="n"/>
      <c r="I954" s="6" t="n"/>
      <c r="J954" s="6" t="n"/>
      <c r="K954" s="6" t="n"/>
      <c r="L954" s="51" t="n"/>
      <c r="M954" s="6" t="n"/>
      <c r="N954" s="6" t="n"/>
      <c r="O954" s="6" t="n"/>
      <c r="P954" s="52" t="n"/>
    </row>
    <row r="955" ht="15.75" customHeight="1">
      <c r="A955" s="1" t="n"/>
      <c r="B955" s="14" t="n"/>
      <c r="C955" s="6" t="n"/>
      <c r="D955" s="51" t="n"/>
      <c r="E955" s="6" t="n"/>
      <c r="F955" s="51" t="n"/>
      <c r="G955" s="6" t="n"/>
      <c r="H955" s="6" t="n"/>
      <c r="I955" s="6" t="n"/>
      <c r="J955" s="6" t="n"/>
      <c r="K955" s="6" t="n"/>
      <c r="L955" s="51" t="n"/>
      <c r="M955" s="6" t="n"/>
      <c r="N955" s="6" t="n"/>
      <c r="O955" s="6" t="n"/>
      <c r="P955" s="52" t="n"/>
    </row>
    <row r="956" ht="15.75" customHeight="1">
      <c r="A956" s="1" t="n"/>
      <c r="B956" s="14" t="n"/>
      <c r="C956" s="6" t="n"/>
      <c r="D956" s="51" t="n"/>
      <c r="E956" s="6" t="n"/>
      <c r="F956" s="51" t="n"/>
      <c r="G956" s="6" t="n"/>
      <c r="H956" s="6" t="n"/>
      <c r="I956" s="6" t="n"/>
      <c r="J956" s="6" t="n"/>
      <c r="K956" s="6" t="n"/>
      <c r="L956" s="51" t="n"/>
      <c r="M956" s="6" t="n"/>
      <c r="N956" s="6" t="n"/>
      <c r="O956" s="6" t="n"/>
      <c r="P956" s="52" t="n"/>
    </row>
    <row r="957" ht="15.75" customHeight="1">
      <c r="A957" s="1" t="n"/>
      <c r="B957" s="14" t="n"/>
      <c r="C957" s="6" t="n"/>
      <c r="D957" s="51" t="n"/>
      <c r="E957" s="6" t="n"/>
      <c r="F957" s="51" t="n"/>
      <c r="G957" s="6" t="n"/>
      <c r="H957" s="6" t="n"/>
      <c r="I957" s="6" t="n"/>
      <c r="J957" s="6" t="n"/>
      <c r="K957" s="6" t="n"/>
      <c r="L957" s="51" t="n"/>
      <c r="M957" s="6" t="n"/>
      <c r="N957" s="6" t="n"/>
      <c r="O957" s="6" t="n"/>
      <c r="P957" s="52" t="n"/>
    </row>
    <row r="958" ht="15.75" customHeight="1">
      <c r="A958" s="1" t="n"/>
      <c r="B958" s="14" t="n"/>
      <c r="C958" s="6" t="n"/>
      <c r="D958" s="51" t="n"/>
      <c r="E958" s="6" t="n"/>
      <c r="F958" s="51" t="n"/>
      <c r="G958" s="6" t="n"/>
      <c r="H958" s="6" t="n"/>
      <c r="I958" s="6" t="n"/>
      <c r="J958" s="6" t="n"/>
      <c r="K958" s="6" t="n"/>
      <c r="L958" s="51" t="n"/>
      <c r="M958" s="6" t="n"/>
      <c r="N958" s="6" t="n"/>
      <c r="O958" s="6" t="n"/>
      <c r="P958" s="52" t="n"/>
    </row>
    <row r="959" ht="15.75" customHeight="1">
      <c r="A959" s="1" t="n"/>
      <c r="B959" s="14" t="n"/>
      <c r="C959" s="6" t="n"/>
      <c r="D959" s="51" t="n"/>
      <c r="E959" s="6" t="n"/>
      <c r="F959" s="51" t="n"/>
      <c r="G959" s="6" t="n"/>
      <c r="H959" s="6" t="n"/>
      <c r="I959" s="6" t="n"/>
      <c r="J959" s="6" t="n"/>
      <c r="K959" s="6" t="n"/>
      <c r="L959" s="51" t="n"/>
      <c r="M959" s="6" t="n"/>
      <c r="N959" s="6" t="n"/>
      <c r="O959" s="6" t="n"/>
      <c r="P959" s="52" t="n"/>
    </row>
    <row r="960" ht="15.75" customHeight="1">
      <c r="A960" s="1" t="n"/>
      <c r="B960" s="14" t="n"/>
      <c r="C960" s="6" t="n"/>
      <c r="D960" s="51" t="n"/>
      <c r="E960" s="6" t="n"/>
      <c r="F960" s="51" t="n"/>
      <c r="G960" s="6" t="n"/>
      <c r="H960" s="6" t="n"/>
      <c r="I960" s="6" t="n"/>
      <c r="J960" s="6" t="n"/>
      <c r="K960" s="6" t="n"/>
      <c r="L960" s="51" t="n"/>
      <c r="M960" s="6" t="n"/>
      <c r="N960" s="6" t="n"/>
      <c r="O960" s="6" t="n"/>
      <c r="P960" s="52" t="n"/>
    </row>
    <row r="961" ht="15.75" customHeight="1">
      <c r="A961" s="1" t="n"/>
      <c r="B961" s="14" t="n"/>
      <c r="C961" s="6" t="n"/>
      <c r="D961" s="51" t="n"/>
      <c r="E961" s="6" t="n"/>
      <c r="F961" s="51" t="n"/>
      <c r="G961" s="6" t="n"/>
      <c r="H961" s="6" t="n"/>
      <c r="I961" s="6" t="n"/>
      <c r="J961" s="6" t="n"/>
      <c r="K961" s="6" t="n"/>
      <c r="L961" s="51" t="n"/>
      <c r="M961" s="6" t="n"/>
      <c r="N961" s="6" t="n"/>
      <c r="O961" s="6" t="n"/>
      <c r="P961" s="52" t="n"/>
    </row>
    <row r="962" ht="15.75" customHeight="1">
      <c r="A962" s="1" t="n"/>
      <c r="B962" s="14" t="n"/>
      <c r="C962" s="6" t="n"/>
      <c r="D962" s="51" t="n"/>
      <c r="E962" s="6" t="n"/>
      <c r="F962" s="51" t="n"/>
      <c r="G962" s="6" t="n"/>
      <c r="H962" s="6" t="n"/>
      <c r="I962" s="6" t="n"/>
      <c r="J962" s="6" t="n"/>
      <c r="K962" s="6" t="n"/>
      <c r="L962" s="51" t="n"/>
      <c r="M962" s="6" t="n"/>
      <c r="N962" s="6" t="n"/>
      <c r="O962" s="6" t="n"/>
      <c r="P962" s="52" t="n"/>
    </row>
    <row r="963" ht="15.75" customHeight="1">
      <c r="A963" s="1" t="n"/>
      <c r="B963" s="14" t="n"/>
      <c r="C963" s="6" t="n"/>
      <c r="D963" s="51" t="n"/>
      <c r="E963" s="6" t="n"/>
      <c r="F963" s="51" t="n"/>
      <c r="G963" s="6" t="n"/>
      <c r="H963" s="6" t="n"/>
      <c r="I963" s="6" t="n"/>
      <c r="J963" s="6" t="n"/>
      <c r="K963" s="6" t="n"/>
      <c r="L963" s="51" t="n"/>
      <c r="M963" s="6" t="n"/>
      <c r="N963" s="6" t="n"/>
      <c r="O963" s="6" t="n"/>
      <c r="P963" s="52" t="n"/>
    </row>
    <row r="964" ht="15.75" customHeight="1">
      <c r="A964" s="1" t="n"/>
      <c r="B964" s="14" t="n"/>
      <c r="C964" s="6" t="n"/>
      <c r="D964" s="51" t="n"/>
      <c r="E964" s="6" t="n"/>
      <c r="F964" s="51" t="n"/>
      <c r="G964" s="6" t="n"/>
      <c r="H964" s="6" t="n"/>
      <c r="I964" s="6" t="n"/>
      <c r="J964" s="6" t="n"/>
      <c r="K964" s="6" t="n"/>
      <c r="L964" s="51" t="n"/>
      <c r="M964" s="6" t="n"/>
      <c r="N964" s="6" t="n"/>
      <c r="O964" s="6" t="n"/>
      <c r="P964" s="52" t="n"/>
    </row>
    <row r="965" ht="15.75" customHeight="1">
      <c r="A965" s="1" t="n"/>
      <c r="B965" s="14" t="n"/>
      <c r="C965" s="6" t="n"/>
      <c r="D965" s="51" t="n"/>
      <c r="E965" s="6" t="n"/>
      <c r="F965" s="51" t="n"/>
      <c r="G965" s="6" t="n"/>
      <c r="H965" s="6" t="n"/>
      <c r="I965" s="6" t="n"/>
      <c r="J965" s="6" t="n"/>
      <c r="K965" s="6" t="n"/>
      <c r="L965" s="51" t="n"/>
      <c r="M965" s="6" t="n"/>
      <c r="N965" s="6" t="n"/>
      <c r="O965" s="6" t="n"/>
      <c r="P965" s="52" t="n"/>
    </row>
    <row r="966" ht="15.75" customHeight="1">
      <c r="A966" s="1" t="n"/>
      <c r="B966" s="14" t="n"/>
      <c r="C966" s="6" t="n"/>
      <c r="D966" s="51" t="n"/>
      <c r="E966" s="6" t="n"/>
      <c r="F966" s="51" t="n"/>
      <c r="G966" s="6" t="n"/>
      <c r="H966" s="6" t="n"/>
      <c r="I966" s="6" t="n"/>
      <c r="J966" s="6" t="n"/>
      <c r="K966" s="6" t="n"/>
      <c r="L966" s="51" t="n"/>
      <c r="M966" s="6" t="n"/>
      <c r="N966" s="6" t="n"/>
      <c r="O966" s="6" t="n"/>
      <c r="P966" s="52" t="n"/>
    </row>
    <row r="967" ht="15.75" customHeight="1">
      <c r="A967" s="1" t="n"/>
      <c r="B967" s="14" t="n"/>
      <c r="C967" s="6" t="n"/>
      <c r="D967" s="51" t="n"/>
      <c r="E967" s="6" t="n"/>
      <c r="F967" s="51" t="n"/>
      <c r="G967" s="6" t="n"/>
      <c r="H967" s="6" t="n"/>
      <c r="I967" s="6" t="n"/>
      <c r="J967" s="6" t="n"/>
      <c r="K967" s="6" t="n"/>
      <c r="L967" s="51" t="n"/>
      <c r="M967" s="6" t="n"/>
      <c r="N967" s="6" t="n"/>
      <c r="O967" s="6" t="n"/>
      <c r="P967" s="52" t="n"/>
    </row>
    <row r="968" ht="15.75" customHeight="1">
      <c r="A968" s="1" t="n"/>
      <c r="B968" s="14" t="n"/>
      <c r="C968" s="6" t="n"/>
      <c r="D968" s="51" t="n"/>
      <c r="E968" s="6" t="n"/>
      <c r="F968" s="51" t="n"/>
      <c r="G968" s="6" t="n"/>
      <c r="H968" s="6" t="n"/>
      <c r="I968" s="6" t="n"/>
      <c r="J968" s="6" t="n"/>
      <c r="K968" s="6" t="n"/>
      <c r="L968" s="51" t="n"/>
      <c r="M968" s="6" t="n"/>
      <c r="N968" s="6" t="n"/>
      <c r="O968" s="6" t="n"/>
      <c r="P968" s="52" t="n"/>
    </row>
    <row r="969" ht="15.75" customHeight="1">
      <c r="A969" s="1" t="n"/>
      <c r="B969" s="14" t="n"/>
      <c r="C969" s="6" t="n"/>
      <c r="D969" s="51" t="n"/>
      <c r="E969" s="6" t="n"/>
      <c r="F969" s="51" t="n"/>
      <c r="G969" s="6" t="n"/>
      <c r="H969" s="6" t="n"/>
      <c r="I969" s="6" t="n"/>
      <c r="J969" s="6" t="n"/>
      <c r="K969" s="6" t="n"/>
      <c r="L969" s="51" t="n"/>
      <c r="M969" s="6" t="n"/>
      <c r="N969" s="6" t="n"/>
      <c r="O969" s="6" t="n"/>
      <c r="P969" s="52" t="n"/>
    </row>
    <row r="970" ht="15.75" customHeight="1">
      <c r="A970" s="1" t="n"/>
      <c r="B970" s="14" t="n"/>
      <c r="C970" s="6" t="n"/>
      <c r="D970" s="51" t="n"/>
      <c r="E970" s="6" t="n"/>
      <c r="F970" s="51" t="n"/>
      <c r="G970" s="6" t="n"/>
      <c r="H970" s="6" t="n"/>
      <c r="I970" s="6" t="n"/>
      <c r="J970" s="6" t="n"/>
      <c r="K970" s="6" t="n"/>
      <c r="L970" s="51" t="n"/>
      <c r="M970" s="6" t="n"/>
      <c r="N970" s="6" t="n"/>
      <c r="O970" s="6" t="n"/>
      <c r="P970" s="52" t="n"/>
    </row>
    <row r="971" ht="15.75" customHeight="1">
      <c r="A971" s="1" t="n"/>
      <c r="B971" s="14" t="n"/>
      <c r="C971" s="6" t="n"/>
      <c r="D971" s="51" t="n"/>
      <c r="E971" s="6" t="n"/>
      <c r="F971" s="51" t="n"/>
      <c r="G971" s="6" t="n"/>
      <c r="H971" s="6" t="n"/>
      <c r="I971" s="6" t="n"/>
      <c r="J971" s="6" t="n"/>
      <c r="K971" s="6" t="n"/>
      <c r="L971" s="51" t="n"/>
      <c r="M971" s="6" t="n"/>
      <c r="N971" s="6" t="n"/>
      <c r="O971" s="6" t="n"/>
      <c r="P971" s="52" t="n"/>
    </row>
    <row r="972" ht="15.75" customHeight="1">
      <c r="A972" s="1" t="n"/>
      <c r="B972" s="14" t="n"/>
      <c r="C972" s="6" t="n"/>
      <c r="D972" s="51" t="n"/>
      <c r="E972" s="6" t="n"/>
      <c r="F972" s="51" t="n"/>
      <c r="G972" s="6" t="n"/>
      <c r="H972" s="6" t="n"/>
      <c r="I972" s="6" t="n"/>
      <c r="J972" s="6" t="n"/>
      <c r="K972" s="6" t="n"/>
      <c r="L972" s="51" t="n"/>
      <c r="M972" s="6" t="n"/>
      <c r="N972" s="6" t="n"/>
      <c r="O972" s="6" t="n"/>
      <c r="P972" s="52" t="n"/>
    </row>
    <row r="973" ht="15.75" customHeight="1">
      <c r="A973" s="1" t="n"/>
      <c r="B973" s="14" t="n"/>
      <c r="C973" s="6" t="n"/>
      <c r="D973" s="51" t="n"/>
      <c r="E973" s="6" t="n"/>
      <c r="F973" s="51" t="n"/>
      <c r="G973" s="6" t="n"/>
      <c r="H973" s="6" t="n"/>
      <c r="I973" s="6" t="n"/>
      <c r="J973" s="6" t="n"/>
      <c r="K973" s="6" t="n"/>
      <c r="L973" s="51" t="n"/>
      <c r="M973" s="6" t="n"/>
      <c r="N973" s="6" t="n"/>
      <c r="O973" s="6" t="n"/>
      <c r="P973" s="52" t="n"/>
    </row>
    <row r="974" ht="15.75" customHeight="1">
      <c r="A974" s="1" t="n"/>
      <c r="B974" s="14" t="n"/>
      <c r="C974" s="6" t="n"/>
      <c r="D974" s="51" t="n"/>
      <c r="E974" s="6" t="n"/>
      <c r="F974" s="51" t="n"/>
      <c r="G974" s="6" t="n"/>
      <c r="H974" s="6" t="n"/>
      <c r="I974" s="6" t="n"/>
      <c r="J974" s="6" t="n"/>
      <c r="K974" s="6" t="n"/>
      <c r="L974" s="51" t="n"/>
      <c r="M974" s="6" t="n"/>
      <c r="N974" s="6" t="n"/>
      <c r="O974" s="6" t="n"/>
      <c r="P974" s="52" t="n"/>
    </row>
    <row r="975" ht="15.75" customHeight="1">
      <c r="A975" s="1" t="n"/>
      <c r="B975" s="14" t="n"/>
      <c r="C975" s="6" t="n"/>
      <c r="D975" s="51" t="n"/>
      <c r="E975" s="6" t="n"/>
      <c r="F975" s="51" t="n"/>
      <c r="G975" s="6" t="n"/>
      <c r="H975" s="6" t="n"/>
      <c r="I975" s="6" t="n"/>
      <c r="J975" s="6" t="n"/>
      <c r="K975" s="6" t="n"/>
      <c r="L975" s="51" t="n"/>
      <c r="M975" s="6" t="n"/>
      <c r="N975" s="6" t="n"/>
      <c r="O975" s="6" t="n"/>
      <c r="P975" s="52" t="n"/>
    </row>
    <row r="976" ht="15.75" customHeight="1">
      <c r="A976" s="1" t="n"/>
      <c r="B976" s="14" t="n"/>
      <c r="C976" s="6" t="n"/>
      <c r="D976" s="51" t="n"/>
      <c r="E976" s="6" t="n"/>
      <c r="F976" s="51" t="n"/>
      <c r="G976" s="6" t="n"/>
      <c r="H976" s="6" t="n"/>
      <c r="I976" s="6" t="n"/>
      <c r="J976" s="6" t="n"/>
      <c r="K976" s="6" t="n"/>
      <c r="L976" s="51" t="n"/>
      <c r="M976" s="6" t="n"/>
      <c r="N976" s="6" t="n"/>
      <c r="O976" s="6" t="n"/>
      <c r="P976" s="52" t="n"/>
    </row>
    <row r="977" ht="15.75" customHeight="1">
      <c r="A977" s="1" t="n"/>
      <c r="B977" s="14" t="n"/>
      <c r="C977" s="6" t="n"/>
      <c r="D977" s="51" t="n"/>
      <c r="E977" s="6" t="n"/>
      <c r="F977" s="51" t="n"/>
      <c r="G977" s="6" t="n"/>
      <c r="H977" s="6" t="n"/>
      <c r="I977" s="6" t="n"/>
      <c r="J977" s="6" t="n"/>
      <c r="K977" s="6" t="n"/>
      <c r="L977" s="51" t="n"/>
      <c r="M977" s="6" t="n"/>
      <c r="N977" s="6" t="n"/>
      <c r="O977" s="6" t="n"/>
      <c r="P977" s="52" t="n"/>
    </row>
    <row r="978" ht="15.75" customHeight="1">
      <c r="A978" s="1" t="n"/>
      <c r="B978" s="14" t="n"/>
      <c r="C978" s="6" t="n"/>
      <c r="D978" s="51" t="n"/>
      <c r="E978" s="6" t="n"/>
      <c r="F978" s="51" t="n"/>
      <c r="G978" s="6" t="n"/>
      <c r="H978" s="6" t="n"/>
      <c r="I978" s="6" t="n"/>
      <c r="J978" s="6" t="n"/>
      <c r="K978" s="6" t="n"/>
      <c r="L978" s="51" t="n"/>
      <c r="M978" s="6" t="n"/>
      <c r="N978" s="6" t="n"/>
      <c r="O978" s="6" t="n"/>
      <c r="P978" s="52" t="n"/>
    </row>
    <row r="979" ht="15.75" customHeight="1">
      <c r="A979" s="1" t="n"/>
      <c r="B979" s="14" t="n"/>
      <c r="C979" s="6" t="n"/>
      <c r="D979" s="51" t="n"/>
      <c r="E979" s="6" t="n"/>
      <c r="F979" s="51" t="n"/>
      <c r="G979" s="6" t="n"/>
      <c r="H979" s="6" t="n"/>
      <c r="I979" s="6" t="n"/>
      <c r="J979" s="6" t="n"/>
      <c r="K979" s="6" t="n"/>
      <c r="L979" s="51" t="n"/>
      <c r="M979" s="6" t="n"/>
      <c r="N979" s="6" t="n"/>
      <c r="O979" s="6" t="n"/>
      <c r="P979" s="52" t="n"/>
    </row>
    <row r="980" ht="15.75" customHeight="1">
      <c r="A980" s="1" t="n"/>
      <c r="B980" s="14" t="n"/>
      <c r="C980" s="6" t="n"/>
      <c r="D980" s="51" t="n"/>
      <c r="E980" s="6" t="n"/>
      <c r="F980" s="51" t="n"/>
      <c r="G980" s="6" t="n"/>
      <c r="H980" s="6" t="n"/>
      <c r="I980" s="6" t="n"/>
      <c r="J980" s="6" t="n"/>
      <c r="K980" s="6" t="n"/>
      <c r="L980" s="51" t="n"/>
      <c r="M980" s="6" t="n"/>
      <c r="N980" s="6" t="n"/>
      <c r="O980" s="6" t="n"/>
      <c r="P980" s="52" t="n"/>
    </row>
    <row r="981" ht="15.75" customHeight="1">
      <c r="A981" s="1" t="n"/>
      <c r="B981" s="14" t="n"/>
      <c r="C981" s="6" t="n"/>
      <c r="D981" s="51" t="n"/>
      <c r="E981" s="6" t="n"/>
      <c r="F981" s="51" t="n"/>
      <c r="G981" s="6" t="n"/>
      <c r="H981" s="6" t="n"/>
      <c r="I981" s="6" t="n"/>
      <c r="J981" s="6" t="n"/>
      <c r="K981" s="6" t="n"/>
      <c r="L981" s="51" t="n"/>
      <c r="M981" s="6" t="n"/>
      <c r="N981" s="6" t="n"/>
      <c r="O981" s="6" t="n"/>
      <c r="P981" s="52" t="n"/>
    </row>
    <row r="982" ht="15.75" customHeight="1">
      <c r="A982" s="1" t="n"/>
      <c r="B982" s="14" t="n"/>
      <c r="C982" s="6" t="n"/>
      <c r="D982" s="51" t="n"/>
      <c r="E982" s="6" t="n"/>
      <c r="F982" s="51" t="n"/>
      <c r="G982" s="6" t="n"/>
      <c r="H982" s="6" t="n"/>
      <c r="I982" s="6" t="n"/>
      <c r="J982" s="6" t="n"/>
      <c r="K982" s="6" t="n"/>
      <c r="L982" s="51" t="n"/>
      <c r="M982" s="6" t="n"/>
      <c r="N982" s="6" t="n"/>
      <c r="O982" s="6" t="n"/>
      <c r="P982" s="52" t="n"/>
    </row>
    <row r="983" ht="15.75" customHeight="1">
      <c r="A983" s="1" t="n"/>
      <c r="B983" s="14" t="n"/>
      <c r="C983" s="6" t="n"/>
      <c r="D983" s="51" t="n"/>
      <c r="E983" s="6" t="n"/>
      <c r="F983" s="51" t="n"/>
      <c r="G983" s="6" t="n"/>
      <c r="H983" s="6" t="n"/>
      <c r="I983" s="6" t="n"/>
      <c r="J983" s="6" t="n"/>
      <c r="K983" s="6" t="n"/>
      <c r="L983" s="51" t="n"/>
      <c r="M983" s="6" t="n"/>
      <c r="N983" s="6" t="n"/>
      <c r="O983" s="6" t="n"/>
      <c r="P983" s="52" t="n"/>
    </row>
    <row r="984" ht="15.75" customHeight="1">
      <c r="A984" s="1" t="n"/>
      <c r="B984" s="14" t="n"/>
      <c r="C984" s="6" t="n"/>
      <c r="D984" s="51" t="n"/>
      <c r="E984" s="6" t="n"/>
      <c r="F984" s="51" t="n"/>
      <c r="G984" s="6" t="n"/>
      <c r="H984" s="6" t="n"/>
      <c r="I984" s="6" t="n"/>
      <c r="J984" s="6" t="n"/>
      <c r="K984" s="6" t="n"/>
      <c r="L984" s="51" t="n"/>
      <c r="M984" s="6" t="n"/>
      <c r="N984" s="6" t="n"/>
      <c r="O984" s="6" t="n"/>
      <c r="P984" s="52" t="n"/>
    </row>
    <row r="985" ht="15.75" customHeight="1">
      <c r="A985" s="1" t="n"/>
      <c r="B985" s="14" t="n"/>
      <c r="C985" s="6" t="n"/>
      <c r="D985" s="51" t="n"/>
      <c r="E985" s="6" t="n"/>
      <c r="F985" s="51" t="n"/>
      <c r="G985" s="6" t="n"/>
      <c r="H985" s="6" t="n"/>
      <c r="I985" s="6" t="n"/>
      <c r="J985" s="6" t="n"/>
      <c r="K985" s="6" t="n"/>
      <c r="L985" s="51" t="n"/>
      <c r="M985" s="6" t="n"/>
      <c r="N985" s="6" t="n"/>
      <c r="O985" s="6" t="n"/>
      <c r="P985" s="52" t="n"/>
    </row>
    <row r="986" ht="15.75" customHeight="1">
      <c r="A986" s="1" t="n"/>
      <c r="B986" s="14" t="n"/>
      <c r="C986" s="6" t="n"/>
      <c r="D986" s="51" t="n"/>
      <c r="E986" s="6" t="n"/>
      <c r="F986" s="51" t="n"/>
      <c r="G986" s="6" t="n"/>
      <c r="H986" s="6" t="n"/>
      <c r="I986" s="6" t="n"/>
      <c r="J986" s="6" t="n"/>
      <c r="K986" s="6" t="n"/>
      <c r="L986" s="51" t="n"/>
      <c r="M986" s="6" t="n"/>
      <c r="N986" s="6" t="n"/>
      <c r="O986" s="6" t="n"/>
      <c r="P986" s="52" t="n"/>
    </row>
    <row r="987" ht="15.75" customHeight="1">
      <c r="A987" s="1" t="n"/>
      <c r="B987" s="14" t="n"/>
      <c r="C987" s="6" t="n"/>
      <c r="D987" s="51" t="n"/>
      <c r="E987" s="6" t="n"/>
      <c r="F987" s="51" t="n"/>
      <c r="G987" s="6" t="n"/>
      <c r="H987" s="6" t="n"/>
      <c r="I987" s="6" t="n"/>
      <c r="J987" s="6" t="n"/>
      <c r="K987" s="6" t="n"/>
      <c r="L987" s="51" t="n"/>
      <c r="M987" s="6" t="n"/>
      <c r="N987" s="6" t="n"/>
      <c r="O987" s="6" t="n"/>
      <c r="P987" s="52" t="n"/>
    </row>
    <row r="988" ht="15.75" customHeight="1">
      <c r="A988" s="1" t="n"/>
      <c r="B988" s="14" t="n"/>
      <c r="C988" s="6" t="n"/>
      <c r="D988" s="51" t="n"/>
      <c r="E988" s="6" t="n"/>
      <c r="F988" s="51" t="n"/>
      <c r="G988" s="6" t="n"/>
      <c r="H988" s="6" t="n"/>
      <c r="I988" s="6" t="n"/>
      <c r="J988" s="6" t="n"/>
      <c r="K988" s="6" t="n"/>
      <c r="L988" s="51" t="n"/>
      <c r="M988" s="6" t="n"/>
      <c r="N988" s="6" t="n"/>
      <c r="O988" s="6" t="n"/>
      <c r="P988" s="52" t="n"/>
    </row>
    <row r="989" ht="15.75" customHeight="1">
      <c r="A989" s="1" t="n"/>
      <c r="B989" s="14" t="n"/>
      <c r="C989" s="6" t="n"/>
      <c r="D989" s="51" t="n"/>
      <c r="E989" s="6" t="n"/>
      <c r="F989" s="51" t="n"/>
      <c r="G989" s="6" t="n"/>
      <c r="H989" s="6" t="n"/>
      <c r="I989" s="6" t="n"/>
      <c r="J989" s="6" t="n"/>
      <c r="K989" s="6" t="n"/>
      <c r="L989" s="51" t="n"/>
      <c r="M989" s="6" t="n"/>
      <c r="N989" s="6" t="n"/>
      <c r="O989" s="6" t="n"/>
      <c r="P989" s="52" t="n"/>
    </row>
    <row r="990" ht="15.75" customHeight="1">
      <c r="A990" s="1" t="n"/>
      <c r="B990" s="14" t="n"/>
      <c r="C990" s="6" t="n"/>
      <c r="D990" s="51" t="n"/>
      <c r="E990" s="6" t="n"/>
      <c r="F990" s="51" t="n"/>
      <c r="G990" s="6" t="n"/>
      <c r="H990" s="6" t="n"/>
      <c r="I990" s="6" t="n"/>
      <c r="J990" s="6" t="n"/>
      <c r="K990" s="6" t="n"/>
      <c r="L990" s="51" t="n"/>
      <c r="M990" s="6" t="n"/>
      <c r="N990" s="6" t="n"/>
      <c r="O990" s="6" t="n"/>
      <c r="P990" s="52" t="n"/>
    </row>
    <row r="991" ht="15.75" customHeight="1">
      <c r="A991" s="1" t="n"/>
      <c r="B991" s="14" t="n"/>
      <c r="C991" s="6" t="n"/>
      <c r="D991" s="51" t="n"/>
      <c r="E991" s="6" t="n"/>
      <c r="F991" s="51" t="n"/>
      <c r="G991" s="6" t="n"/>
      <c r="H991" s="6" t="n"/>
      <c r="I991" s="6" t="n"/>
      <c r="J991" s="6" t="n"/>
      <c r="K991" s="6" t="n"/>
      <c r="L991" s="51" t="n"/>
      <c r="M991" s="6" t="n"/>
      <c r="N991" s="6" t="n"/>
      <c r="O991" s="6" t="n"/>
      <c r="P991" s="52" t="n"/>
    </row>
    <row r="992" ht="15.75" customHeight="1">
      <c r="A992" s="1" t="n"/>
      <c r="B992" s="14" t="n"/>
      <c r="C992" s="6" t="n"/>
      <c r="D992" s="51" t="n"/>
      <c r="E992" s="6" t="n"/>
      <c r="F992" s="51" t="n"/>
      <c r="G992" s="6" t="n"/>
      <c r="H992" s="6" t="n"/>
      <c r="I992" s="6" t="n"/>
      <c r="J992" s="6" t="n"/>
      <c r="K992" s="6" t="n"/>
      <c r="L992" s="51" t="n"/>
      <c r="M992" s="6" t="n"/>
      <c r="N992" s="6" t="n"/>
      <c r="O992" s="6" t="n"/>
      <c r="P992" s="52" t="n"/>
    </row>
    <row r="993" ht="15.75" customHeight="1">
      <c r="A993" s="1" t="n"/>
      <c r="B993" s="14" t="n"/>
      <c r="C993" s="6" t="n"/>
      <c r="D993" s="51" t="n"/>
      <c r="E993" s="6" t="n"/>
      <c r="F993" s="51" t="n"/>
      <c r="G993" s="6" t="n"/>
      <c r="H993" s="6" t="n"/>
      <c r="I993" s="6" t="n"/>
      <c r="J993" s="6" t="n"/>
      <c r="K993" s="6" t="n"/>
      <c r="L993" s="51" t="n"/>
      <c r="M993" s="6" t="n"/>
      <c r="N993" s="6" t="n"/>
      <c r="O993" s="6" t="n"/>
      <c r="P993" s="52" t="n"/>
    </row>
    <row r="994" ht="15.75" customHeight="1">
      <c r="A994" s="1" t="n"/>
      <c r="B994" s="14" t="n"/>
      <c r="C994" s="6" t="n"/>
      <c r="D994" s="51" t="n"/>
      <c r="E994" s="6" t="n"/>
      <c r="F994" s="51" t="n"/>
      <c r="G994" s="6" t="n"/>
      <c r="H994" s="6" t="n"/>
      <c r="I994" s="6" t="n"/>
      <c r="J994" s="6" t="n"/>
      <c r="K994" s="6" t="n"/>
      <c r="L994" s="51" t="n"/>
      <c r="M994" s="6" t="n"/>
      <c r="N994" s="6" t="n"/>
      <c r="O994" s="6" t="n"/>
      <c r="P994" s="52" t="n"/>
    </row>
    <row r="995" ht="15.75" customHeight="1">
      <c r="A995" s="1" t="n"/>
      <c r="B995" s="14" t="n"/>
      <c r="C995" s="6" t="n"/>
      <c r="D995" s="51" t="n"/>
      <c r="E995" s="6" t="n"/>
      <c r="F995" s="51" t="n"/>
      <c r="G995" s="6" t="n"/>
      <c r="H995" s="6" t="n"/>
      <c r="I995" s="6" t="n"/>
      <c r="J995" s="6" t="n"/>
      <c r="K995" s="6" t="n"/>
      <c r="L995" s="51" t="n"/>
      <c r="M995" s="6" t="n"/>
      <c r="N995" s="6" t="n"/>
      <c r="O995" s="6" t="n"/>
      <c r="P995" s="52" t="n"/>
    </row>
    <row r="996" ht="15.75" customHeight="1">
      <c r="A996" s="1" t="n"/>
      <c r="B996" s="14" t="n"/>
      <c r="C996" s="6" t="n"/>
      <c r="D996" s="51" t="n"/>
      <c r="E996" s="6" t="n"/>
      <c r="F996" s="51" t="n"/>
      <c r="G996" s="6" t="n"/>
      <c r="H996" s="6" t="n"/>
      <c r="I996" s="6" t="n"/>
      <c r="J996" s="6" t="n"/>
      <c r="K996" s="6" t="n"/>
      <c r="L996" s="51" t="n"/>
      <c r="M996" s="6" t="n"/>
      <c r="N996" s="6" t="n"/>
      <c r="O996" s="6" t="n"/>
      <c r="P996" s="52" t="n"/>
    </row>
    <row r="997" ht="15.75" customHeight="1">
      <c r="A997" s="1" t="n"/>
      <c r="B997" s="14" t="n"/>
      <c r="C997" s="6" t="n"/>
      <c r="D997" s="51" t="n"/>
      <c r="E997" s="6" t="n"/>
      <c r="F997" s="51" t="n"/>
      <c r="G997" s="6" t="n"/>
      <c r="H997" s="6" t="n"/>
      <c r="I997" s="6" t="n"/>
      <c r="J997" s="6" t="n"/>
      <c r="K997" s="6" t="n"/>
      <c r="L997" s="51" t="n"/>
      <c r="M997" s="6" t="n"/>
      <c r="N997" s="6" t="n"/>
      <c r="O997" s="6" t="n"/>
      <c r="P997" s="52" t="n"/>
    </row>
    <row r="998" ht="15.75" customHeight="1">
      <c r="A998" s="1" t="n"/>
      <c r="B998" s="14" t="n"/>
      <c r="C998" s="6" t="n"/>
      <c r="D998" s="51" t="n"/>
      <c r="E998" s="6" t="n"/>
      <c r="F998" s="51" t="n"/>
      <c r="G998" s="6" t="n"/>
      <c r="H998" s="6" t="n"/>
      <c r="I998" s="6" t="n"/>
      <c r="J998" s="6" t="n"/>
      <c r="K998" s="6" t="n"/>
      <c r="L998" s="51" t="n"/>
      <c r="M998" s="6" t="n"/>
      <c r="N998" s="6" t="n"/>
      <c r="O998" s="6" t="n"/>
      <c r="P998" s="52" t="n"/>
    </row>
    <row r="999" ht="15.75" customHeight="1">
      <c r="A999" s="1" t="n"/>
      <c r="B999" s="14" t="n"/>
      <c r="C999" s="6" t="n"/>
      <c r="D999" s="51" t="n"/>
      <c r="E999" s="6" t="n"/>
      <c r="F999" s="51" t="n"/>
      <c r="G999" s="6" t="n"/>
      <c r="H999" s="6" t="n"/>
      <c r="I999" s="6" t="n"/>
      <c r="J999" s="6" t="n"/>
      <c r="K999" s="6" t="n"/>
      <c r="L999" s="51" t="n"/>
      <c r="M999" s="6" t="n"/>
      <c r="N999" s="6" t="n"/>
      <c r="O999" s="6" t="n"/>
      <c r="P999" s="52" t="n"/>
    </row>
    <row r="1000" ht="15.75" customHeight="1">
      <c r="A1000" s="1" t="n"/>
      <c r="B1000" s="14" t="n"/>
      <c r="C1000" s="6" t="n"/>
      <c r="D1000" s="51" t="n"/>
      <c r="E1000" s="6" t="n"/>
      <c r="F1000" s="51" t="n"/>
      <c r="G1000" s="6" t="n"/>
      <c r="H1000" s="6" t="n"/>
      <c r="I1000" s="6" t="n"/>
      <c r="J1000" s="6" t="n"/>
      <c r="K1000" s="6" t="n"/>
      <c r="L1000" s="51" t="n"/>
      <c r="M1000" s="6" t="n"/>
      <c r="N1000" s="6" t="n"/>
      <c r="O1000" s="6" t="n"/>
      <c r="P1000" s="52" t="n"/>
    </row>
    <row r="1001" ht="15.75" customHeight="1">
      <c r="A1001" s="1" t="n"/>
      <c r="B1001" s="14" t="n"/>
      <c r="C1001" s="6" t="n"/>
      <c r="D1001" s="51" t="n"/>
      <c r="E1001" s="6" t="n"/>
      <c r="F1001" s="51" t="n"/>
      <c r="G1001" s="6" t="n"/>
      <c r="H1001" s="6" t="n"/>
      <c r="I1001" s="6" t="n"/>
      <c r="J1001" s="6" t="n"/>
      <c r="K1001" s="6" t="n"/>
      <c r="L1001" s="51" t="n"/>
      <c r="M1001" s="6" t="n"/>
      <c r="N1001" s="6" t="n"/>
      <c r="O1001" s="6" t="n"/>
      <c r="P1001" s="52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W48"/>
  <sheetViews>
    <sheetView showGridLines="0" view="pageBreakPreview" topLeftCell="A18" zoomScaleNormal="85" zoomScaleSheetLayoutView="100" workbookViewId="0">
      <selection activeCell="G42" sqref="G42"/>
    </sheetView>
  </sheetViews>
  <sheetFormatPr baseColWidth="8" defaultColWidth="20.7109375" defaultRowHeight="15"/>
  <cols>
    <col width="3.140625" customWidth="1" style="222" min="1" max="1"/>
    <col width="20.7109375" customWidth="1" style="222" min="2" max="4"/>
    <col width="25.85546875" customWidth="1" style="222" min="5" max="5"/>
    <col width="25.42578125" customWidth="1" style="222" min="6" max="6"/>
    <col width="26.28515625" customWidth="1" style="222" min="7" max="7"/>
    <col width="23.7109375" customWidth="1" style="222" min="8" max="8"/>
    <col width="25.42578125" customWidth="1" style="222" min="9" max="9"/>
    <col width="20.7109375" customWidth="1" style="222" min="10" max="12"/>
    <col width="20.7109375" customWidth="1" style="222" min="13" max="16384"/>
  </cols>
  <sheetData>
    <row r="1" ht="40.9" customFormat="1" customHeight="1" s="217">
      <c r="B1" s="213" t="inlineStr">
        <is>
          <t>Acompanhamento Vendas</t>
        </is>
      </c>
      <c r="C1" s="214" t="n"/>
      <c r="D1" s="215" t="n"/>
      <c r="E1" s="215" t="n"/>
      <c r="F1" s="215" t="n"/>
      <c r="G1" s="216" t="n"/>
      <c r="V1" s="217" t="n">
        <v>60000</v>
      </c>
    </row>
    <row r="2" ht="3.6" customFormat="1" customHeight="1" s="221">
      <c r="B2" s="218" t="n"/>
      <c r="C2" s="219" t="n"/>
      <c r="D2" s="218" t="n"/>
      <c r="E2" s="218" t="n"/>
      <c r="F2" s="220" t="n"/>
      <c r="G2" s="220" t="n"/>
      <c r="H2" s="220" t="n"/>
      <c r="I2" s="220" t="n"/>
      <c r="J2" s="220" t="n"/>
    </row>
    <row r="22">
      <c r="B22" s="217" t="n"/>
      <c r="C22" s="217" t="n"/>
      <c r="D22" s="217" t="n"/>
      <c r="F22" s="217" t="n"/>
      <c r="G22" s="217" t="n"/>
      <c r="H22" s="217" t="n"/>
      <c r="I22" s="217" t="n"/>
      <c r="J22" s="217" t="n"/>
      <c r="K22" s="217" t="n"/>
      <c r="L22" s="217" t="n"/>
      <c r="M22" s="217" t="n"/>
      <c r="N22" s="217" t="n"/>
      <c r="O22" s="217" t="n"/>
      <c r="P22" s="217" t="n"/>
      <c r="Q22" s="217" t="n"/>
      <c r="R22" s="217" t="n"/>
      <c r="S22" s="217" t="n"/>
      <c r="T22" s="217" t="n"/>
      <c r="U22" s="217" t="n"/>
      <c r="V22" s="217" t="n"/>
      <c r="W22" s="217" t="n"/>
    </row>
    <row r="23">
      <c r="B23" s="217" t="n"/>
      <c r="C23" s="217" t="n"/>
      <c r="D23" s="217" t="n"/>
      <c r="E23" s="217" t="n"/>
      <c r="F23" s="217" t="n"/>
      <c r="G23" s="217" t="n"/>
      <c r="H23" s="217" t="n"/>
      <c r="I23" s="217" t="n"/>
      <c r="J23" s="217" t="n"/>
      <c r="K23" s="217" t="n"/>
      <c r="L23" s="217" t="n"/>
      <c r="M23" s="217" t="n"/>
      <c r="N23" s="217" t="n"/>
      <c r="O23" s="217" t="n"/>
      <c r="P23" s="217" t="n"/>
      <c r="Q23" s="217" t="n"/>
      <c r="R23" s="217" t="n"/>
      <c r="S23" s="217" t="n"/>
      <c r="T23" s="217" t="n"/>
      <c r="U23" s="217" t="n"/>
      <c r="V23" s="217" t="n"/>
      <c r="W23" s="217" t="n"/>
    </row>
    <row r="24" ht="15.75" customHeight="1" thickBot="1">
      <c r="B24" s="223" t="inlineStr">
        <is>
          <t xml:space="preserve"> Venda de Unidades por mês</t>
        </is>
      </c>
      <c r="C24" s="223" t="n"/>
      <c r="D24" s="223" t="n"/>
      <c r="E24" s="223" t="n"/>
      <c r="F24" s="223" t="n"/>
      <c r="G24" s="223" t="n"/>
      <c r="H24" s="223" t="n"/>
      <c r="I24" s="223" t="n"/>
      <c r="J24" s="217" t="n"/>
      <c r="K24" s="217" t="n"/>
      <c r="L24" s="217" t="n"/>
      <c r="M24" s="217" t="n"/>
      <c r="N24" s="217" t="n"/>
      <c r="O24" s="217" t="n"/>
      <c r="P24" s="217" t="n"/>
      <c r="Q24" s="217" t="n"/>
      <c r="R24" s="217" t="n"/>
      <c r="S24" s="217" t="n"/>
      <c r="T24" s="217" t="n"/>
      <c r="U24" s="217" t="n"/>
      <c r="V24" s="217" t="n"/>
      <c r="W24" s="217" t="n"/>
    </row>
    <row r="25">
      <c r="B25" s="224" t="n"/>
      <c r="C25" s="224" t="n"/>
      <c r="D25" s="225" t="inlineStr">
        <is>
          <t>Unidas vendidas</t>
        </is>
      </c>
      <c r="E25" s="225" t="inlineStr">
        <is>
          <t>Valor  vendido</t>
        </is>
      </c>
      <c r="F25" s="225" t="inlineStr">
        <is>
          <t>Unidas de distrato</t>
        </is>
      </c>
      <c r="G25" s="225" t="inlineStr">
        <is>
          <t>Valor de distrato</t>
        </is>
      </c>
      <c r="H25" s="225" t="inlineStr">
        <is>
          <t>Estoque</t>
        </is>
      </c>
      <c r="I25" s="225" t="inlineStr">
        <is>
          <t>Valor do estoque</t>
        </is>
      </c>
      <c r="J25" s="217" t="n"/>
      <c r="K25" s="217" t="n"/>
      <c r="L25" s="217" t="n"/>
      <c r="M25" s="217" t="n"/>
      <c r="N25" s="217" t="n"/>
      <c r="O25" s="217" t="n"/>
      <c r="P25" s="217" t="n"/>
      <c r="Q25" s="217" t="n"/>
      <c r="R25" s="217" t="n"/>
      <c r="S25" s="217" t="n"/>
      <c r="T25" s="217" t="n"/>
      <c r="U25" s="217" t="n"/>
      <c r="V25" s="217" t="n"/>
      <c r="W25" s="217" t="n"/>
    </row>
    <row r="26">
      <c r="A26" s="226" t="n">
        <v>5</v>
      </c>
      <c r="B26" s="358" t="n">
        <v>44593</v>
      </c>
      <c r="C26" s="358" t="n"/>
      <c r="D26" s="228" t="n">
        <v>1</v>
      </c>
      <c r="E26" s="359" t="n">
        <v>94860.14999999999</v>
      </c>
      <c r="F26" s="228" t="n">
        <v>1</v>
      </c>
      <c r="G26" s="359" t="n">
        <v>152319.92</v>
      </c>
      <c r="H26" s="228" t="n">
        <v>114</v>
      </c>
      <c r="I26" s="359" t="n">
        <v>0</v>
      </c>
      <c r="J26" s="217" t="n"/>
      <c r="K26" s="217" t="n"/>
      <c r="L26" s="217" t="n"/>
      <c r="M26" s="217" t="n"/>
      <c r="N26" s="217" t="n"/>
      <c r="O26" s="217" t="n"/>
      <c r="P26" s="217" t="n"/>
      <c r="Q26" s="217" t="n"/>
      <c r="R26" s="217" t="n"/>
      <c r="S26" s="217" t="n"/>
      <c r="T26" s="217" t="n"/>
      <c r="U26" s="217" t="n"/>
      <c r="V26" s="217" t="n"/>
      <c r="W26" s="217" t="n"/>
    </row>
    <row r="27">
      <c r="A27" s="226" t="n">
        <v>6</v>
      </c>
      <c r="B27" s="360" t="n">
        <v>44622</v>
      </c>
      <c r="C27" s="360" t="n"/>
      <c r="D27" s="231" t="n">
        <v>1</v>
      </c>
      <c r="E27" s="361" t="n">
        <v>327469.23</v>
      </c>
      <c r="F27" s="231" t="n">
        <v>0</v>
      </c>
      <c r="G27" s="361" t="n">
        <v>0</v>
      </c>
      <c r="H27" s="231" t="n">
        <v>113</v>
      </c>
      <c r="I27" s="361" t="n">
        <v>0</v>
      </c>
      <c r="J27" s="217" t="n"/>
      <c r="K27" s="217" t="n"/>
      <c r="L27" s="217" t="n"/>
      <c r="M27" s="217" t="n"/>
      <c r="N27" s="217" t="n"/>
      <c r="O27" s="217" t="n"/>
      <c r="P27" s="217" t="n"/>
      <c r="Q27" s="217" t="n"/>
      <c r="R27" s="217" t="n"/>
      <c r="S27" s="217" t="n"/>
      <c r="T27" s="217" t="n"/>
      <c r="U27" s="217" t="n"/>
      <c r="V27" s="217" t="n"/>
      <c r="W27" s="217" t="n"/>
    </row>
    <row r="28">
      <c r="A28" s="226" t="n">
        <v>7</v>
      </c>
      <c r="B28" s="358" t="n">
        <v>44654</v>
      </c>
      <c r="C28" s="358" t="n"/>
      <c r="D28" s="228" t="n">
        <v>1</v>
      </c>
      <c r="E28" s="359" t="n">
        <v>344730.47</v>
      </c>
      <c r="F28" s="228" t="n">
        <v>0</v>
      </c>
      <c r="G28" s="359" t="n">
        <v>0</v>
      </c>
      <c r="H28" s="228" t="n">
        <v>112</v>
      </c>
      <c r="I28" s="359" t="n">
        <v>0</v>
      </c>
      <c r="J28" s="217" t="n"/>
      <c r="K28" s="217" t="n"/>
      <c r="L28" s="217" t="n"/>
      <c r="M28" s="217" t="n"/>
      <c r="N28" s="217" t="n"/>
      <c r="O28" s="217" t="n"/>
      <c r="P28" s="217" t="n"/>
      <c r="Q28" s="217" t="n"/>
      <c r="R28" s="217" t="n"/>
      <c r="S28" s="217" t="n"/>
      <c r="T28" s="217" t="n"/>
      <c r="U28" s="217" t="n"/>
      <c r="V28" s="217" t="n"/>
      <c r="W28" s="217" t="n"/>
    </row>
    <row r="29">
      <c r="A29" s="226" t="n">
        <v>8</v>
      </c>
      <c r="B29" s="360" t="n">
        <v>44685</v>
      </c>
      <c r="C29" s="360" t="n"/>
      <c r="D29" s="231" t="n">
        <v>3</v>
      </c>
      <c r="E29" s="361" t="n">
        <v>496209.3</v>
      </c>
      <c r="F29" s="231" t="n">
        <v>1</v>
      </c>
      <c r="G29" s="361" t="n">
        <v>20886.92</v>
      </c>
      <c r="H29" s="231" t="n">
        <v>110</v>
      </c>
      <c r="I29" s="361" t="n">
        <v>0</v>
      </c>
      <c r="J29" s="217" t="n"/>
      <c r="K29" s="217" t="n"/>
      <c r="L29" s="217" t="n"/>
      <c r="M29" s="217" t="n"/>
      <c r="N29" s="217" t="n"/>
      <c r="O29" s="217" t="n"/>
      <c r="P29" s="217" t="n"/>
      <c r="Q29" s="217" t="n"/>
      <c r="R29" s="217" t="n"/>
      <c r="S29" s="217" t="n"/>
      <c r="T29" s="217" t="n"/>
      <c r="U29" s="217" t="n"/>
      <c r="V29" s="217" t="n"/>
      <c r="W29" s="217" t="n"/>
    </row>
    <row r="30">
      <c r="A30" s="226" t="n">
        <v>9</v>
      </c>
      <c r="B30" s="358" t="n">
        <v>44717</v>
      </c>
      <c r="C30" s="358" t="n"/>
      <c r="D30" s="228" t="n">
        <v>2</v>
      </c>
      <c r="E30" s="359" t="n">
        <v>205954</v>
      </c>
      <c r="F30" s="228" t="n">
        <v>0</v>
      </c>
      <c r="G30" s="359" t="n">
        <v>0</v>
      </c>
      <c r="H30" s="228" t="n">
        <v>107</v>
      </c>
      <c r="I30" s="359" t="n">
        <v>16902461.29240688</v>
      </c>
      <c r="J30" s="217" t="n"/>
      <c r="K30" s="217" t="n"/>
      <c r="L30" s="217" t="n"/>
      <c r="M30" s="217" t="n"/>
      <c r="N30" s="217" t="n"/>
      <c r="O30" s="217" t="n"/>
      <c r="P30" s="217" t="n"/>
      <c r="Q30" s="217" t="n"/>
      <c r="R30" s="217" t="n"/>
      <c r="S30" s="217" t="n"/>
      <c r="T30" s="217" t="n"/>
      <c r="U30" s="217" t="n"/>
      <c r="V30" s="217" t="n"/>
      <c r="W30" s="217" t="n"/>
    </row>
    <row r="31">
      <c r="A31" s="226" t="n">
        <v>10</v>
      </c>
      <c r="B31" s="360" t="n">
        <v>44748</v>
      </c>
      <c r="C31" s="360" t="n"/>
      <c r="D31" s="231" t="n">
        <v>3</v>
      </c>
      <c r="E31" s="361" t="n">
        <v>671263.24</v>
      </c>
      <c r="F31" s="231" t="n">
        <v>2</v>
      </c>
      <c r="G31" s="361" t="n">
        <v>0</v>
      </c>
      <c r="H31" s="231" t="n">
        <v>106</v>
      </c>
      <c r="I31" s="361" t="n">
        <v>16591801.74267688</v>
      </c>
      <c r="J31" s="217" t="n"/>
      <c r="K31" s="217" t="n"/>
      <c r="L31" s="217" t="n"/>
      <c r="M31" s="217" t="n"/>
      <c r="N31" s="217" t="n"/>
      <c r="O31" s="217" t="n"/>
      <c r="P31" s="217" t="n"/>
      <c r="Q31" s="217" t="n"/>
      <c r="R31" s="217" t="n"/>
      <c r="S31" s="217" t="n"/>
      <c r="T31" s="217" t="n"/>
      <c r="U31" s="217" t="n"/>
      <c r="V31" s="217" t="n"/>
      <c r="W31" s="217" t="n"/>
    </row>
    <row r="32">
      <c r="A32" s="226" t="n">
        <v>11</v>
      </c>
      <c r="B32" s="358" t="n">
        <v>44780</v>
      </c>
      <c r="C32" s="358" t="n"/>
      <c r="D32" s="228" t="n">
        <v>5</v>
      </c>
      <c r="E32" s="359" t="n">
        <v>1406296.18</v>
      </c>
      <c r="F32" s="228" t="n">
        <v>0</v>
      </c>
      <c r="G32" s="359" t="n">
        <v>0</v>
      </c>
      <c r="H32" s="228" t="n">
        <v>101</v>
      </c>
      <c r="I32" s="359" t="n">
        <v>15196110.11882788</v>
      </c>
      <c r="J32" s="217" t="n"/>
      <c r="K32" s="217" t="n"/>
      <c r="L32" s="217" t="n"/>
      <c r="M32" s="217" t="n"/>
      <c r="N32" s="217" t="n"/>
      <c r="O32" s="217" t="n"/>
      <c r="P32" s="217" t="n"/>
      <c r="Q32" s="217" t="n"/>
      <c r="R32" s="217" t="n"/>
      <c r="S32" s="217" t="n"/>
      <c r="T32" s="217" t="n"/>
      <c r="U32" s="217" t="n"/>
      <c r="V32" s="217" t="n"/>
      <c r="W32" s="217" t="n"/>
    </row>
    <row r="33">
      <c r="A33" s="226" t="n">
        <v>12</v>
      </c>
      <c r="B33" s="360" t="n">
        <v>44811</v>
      </c>
      <c r="C33" s="360" t="n"/>
      <c r="D33" s="231" t="n">
        <v>4</v>
      </c>
      <c r="E33" s="361" t="n">
        <v>442791.25</v>
      </c>
      <c r="F33" s="231" t="n">
        <v>0</v>
      </c>
      <c r="G33" s="361" t="n">
        <v>0</v>
      </c>
      <c r="H33" s="231" t="n">
        <v>97</v>
      </c>
      <c r="I33" s="361" t="n">
        <v>14735981.70257788</v>
      </c>
      <c r="J33" s="217" t="n"/>
      <c r="K33" s="217" t="n"/>
      <c r="L33" s="217" t="n"/>
      <c r="M33" s="217" t="n"/>
      <c r="N33" s="217" t="n"/>
      <c r="O33" s="217" t="n"/>
      <c r="P33" s="217" t="n"/>
      <c r="Q33" s="217" t="n"/>
      <c r="R33" s="217" t="n"/>
      <c r="S33" s="217" t="n"/>
      <c r="T33" s="217" t="n"/>
      <c r="U33" s="217" t="n"/>
      <c r="V33" s="217" t="n"/>
      <c r="W33" s="217" t="n"/>
    </row>
    <row r="34">
      <c r="A34" s="226" t="n"/>
      <c r="B34" s="358" t="n">
        <v>44842</v>
      </c>
      <c r="C34" s="358" t="n"/>
      <c r="D34" s="228" t="n">
        <v>0</v>
      </c>
      <c r="E34" s="359" t="n">
        <v>0</v>
      </c>
      <c r="F34" s="228" t="n">
        <v>0</v>
      </c>
      <c r="G34" s="359" t="n">
        <v>0</v>
      </c>
      <c r="H34" s="228" t="n">
        <v>97</v>
      </c>
      <c r="I34" s="359" t="n">
        <v>14735981.70257788</v>
      </c>
      <c r="J34" s="217" t="n"/>
      <c r="K34" s="217" t="n"/>
      <c r="L34" s="217" t="n"/>
      <c r="M34" s="217" t="n"/>
      <c r="N34" s="217" t="n"/>
      <c r="O34" s="217" t="n"/>
      <c r="P34" s="217" t="n"/>
      <c r="Q34" s="217" t="n"/>
      <c r="R34" s="217" t="n"/>
      <c r="S34" s="217" t="n"/>
      <c r="T34" s="217" t="n"/>
      <c r="U34" s="217" t="n"/>
      <c r="V34" s="217" t="n"/>
      <c r="W34" s="217" t="n"/>
    </row>
    <row r="35">
      <c r="A35" s="226" t="n"/>
      <c r="B35" s="360" t="n">
        <v>44873</v>
      </c>
      <c r="C35" s="360" t="n"/>
      <c r="D35" s="231" t="n">
        <v>2</v>
      </c>
      <c r="E35" s="361" t="n">
        <v>586022.25</v>
      </c>
      <c r="F35" s="231" t="n">
        <v>0</v>
      </c>
      <c r="G35" s="361" t="n">
        <v>0</v>
      </c>
      <c r="H35" s="231" t="n">
        <v>95</v>
      </c>
      <c r="I35" s="361" t="n">
        <v>13921152.2</v>
      </c>
      <c r="J35" s="217" t="n"/>
      <c r="K35" s="217" t="n"/>
      <c r="L35" s="217" t="n"/>
      <c r="M35" s="217" t="n"/>
      <c r="N35" s="217" t="n"/>
      <c r="O35" s="217" t="n"/>
      <c r="P35" s="217" t="n"/>
      <c r="Q35" s="217" t="n"/>
      <c r="R35" s="217" t="n"/>
      <c r="S35" s="217" t="n"/>
      <c r="T35" s="217" t="n"/>
      <c r="U35" s="217" t="n"/>
      <c r="V35" s="217" t="n"/>
      <c r="W35" s="217" t="n"/>
    </row>
    <row r="36">
      <c r="A36" s="226" t="n"/>
      <c r="B36" s="358" t="n">
        <v>44903</v>
      </c>
      <c r="C36" s="358" t="n"/>
      <c r="D36" s="228" t="n">
        <v>1</v>
      </c>
      <c r="E36" s="359" t="n">
        <v>325388.01</v>
      </c>
      <c r="F36" s="228" t="n">
        <v>0</v>
      </c>
      <c r="G36" s="359" t="n">
        <v>0</v>
      </c>
      <c r="H36" s="228" t="n">
        <v>94</v>
      </c>
      <c r="I36" s="359" t="n">
        <v>13508197.05</v>
      </c>
      <c r="J36" s="217" t="n"/>
      <c r="K36" s="217" t="n"/>
      <c r="L36" s="217" t="n"/>
      <c r="M36" s="217" t="n"/>
      <c r="N36" s="217" t="n"/>
      <c r="O36" s="217" t="n"/>
      <c r="P36" s="217" t="n"/>
      <c r="Q36" s="217" t="n"/>
      <c r="R36" s="217" t="n"/>
      <c r="S36" s="217" t="n"/>
      <c r="T36" s="217" t="n"/>
      <c r="U36" s="217" t="n"/>
      <c r="V36" s="217" t="n"/>
      <c r="W36" s="217" t="n"/>
    </row>
    <row r="37">
      <c r="A37" s="226" t="n"/>
      <c r="B37" s="360" t="n">
        <v>44927</v>
      </c>
      <c r="C37" s="360" t="n"/>
      <c r="D37" s="231" t="n">
        <v>1</v>
      </c>
      <c r="E37" s="361" t="n">
        <v>98330.66</v>
      </c>
      <c r="F37" s="231" t="n">
        <v>1</v>
      </c>
      <c r="G37" s="361" t="n">
        <v>8270.540000000001</v>
      </c>
      <c r="H37" s="231" t="n">
        <v>94</v>
      </c>
      <c r="I37" s="361" t="n">
        <v>13678781.11</v>
      </c>
      <c r="J37" s="217" t="n"/>
      <c r="K37" s="217" t="n"/>
      <c r="L37" s="217" t="n"/>
      <c r="M37" s="217" t="n"/>
      <c r="N37" s="217" t="n"/>
      <c r="O37" s="217" t="n"/>
      <c r="P37" s="217" t="n"/>
      <c r="Q37" s="217" t="n"/>
      <c r="R37" s="217" t="n"/>
      <c r="S37" s="217" t="n"/>
      <c r="T37" s="217" t="n"/>
      <c r="U37" s="217" t="n"/>
      <c r="V37" s="217" t="n"/>
      <c r="W37" s="217" t="n"/>
    </row>
    <row r="38">
      <c r="A38" s="226" t="n"/>
      <c r="B38" s="358" t="n">
        <v>44958</v>
      </c>
      <c r="C38" s="358" t="n"/>
      <c r="D38" s="228" t="n">
        <v>1</v>
      </c>
      <c r="E38" s="359" t="n">
        <v>115667</v>
      </c>
      <c r="F38" s="228" t="n">
        <v>0</v>
      </c>
      <c r="G38" s="359" t="n">
        <v>0</v>
      </c>
      <c r="H38" s="228" t="n">
        <v>93</v>
      </c>
      <c r="I38" s="359" t="n">
        <v>13564535.86</v>
      </c>
      <c r="J38" s="217" t="n"/>
      <c r="K38" s="362" t="n"/>
      <c r="L38" s="217" t="n"/>
      <c r="M38" s="217" t="n"/>
      <c r="N38" s="217" t="n"/>
      <c r="O38" s="217" t="n"/>
      <c r="P38" s="217" t="n"/>
      <c r="Q38" s="217" t="n"/>
      <c r="R38" s="217" t="n"/>
      <c r="S38" s="217" t="n"/>
      <c r="T38" s="217" t="n"/>
      <c r="U38" s="217" t="n"/>
      <c r="V38" s="217" t="n"/>
      <c r="W38" s="217" t="n"/>
    </row>
    <row r="39">
      <c r="A39" s="226" t="n"/>
      <c r="B39" s="360" t="n">
        <v>44986</v>
      </c>
      <c r="C39" s="360" t="n"/>
      <c r="D39" s="231" t="n">
        <v>2</v>
      </c>
      <c r="E39" s="361" t="n">
        <v>547200</v>
      </c>
      <c r="F39" s="231" t="n">
        <v>2</v>
      </c>
      <c r="G39" s="361" t="n">
        <v>41714.61</v>
      </c>
      <c r="H39" s="231" t="n">
        <v>93</v>
      </c>
      <c r="I39" s="361" t="n">
        <v>13561530.23</v>
      </c>
      <c r="J39" s="217" t="n"/>
      <c r="K39" s="217" t="n"/>
      <c r="L39" s="217" t="n"/>
      <c r="M39" s="217" t="n"/>
      <c r="N39" s="217" t="n"/>
      <c r="O39" s="217" t="n"/>
      <c r="P39" s="217" t="n"/>
      <c r="Q39" s="217" t="n"/>
      <c r="R39" s="217" t="n"/>
      <c r="S39" s="217" t="n"/>
      <c r="T39" s="217" t="n"/>
      <c r="U39" s="217" t="n"/>
      <c r="V39" s="217" t="n"/>
      <c r="W39" s="217" t="n"/>
    </row>
    <row r="40">
      <c r="A40" s="226" t="n"/>
      <c r="B40" s="358" t="n">
        <v>45017</v>
      </c>
      <c r="C40" s="358" t="n"/>
      <c r="D40" s="228" t="n">
        <v>0</v>
      </c>
      <c r="E40" s="359" t="n">
        <v>0</v>
      </c>
      <c r="F40" s="228" t="n">
        <v>0</v>
      </c>
      <c r="G40" s="359" t="n">
        <v>0</v>
      </c>
      <c r="H40" s="228" t="n">
        <v>93</v>
      </c>
      <c r="I40" s="359" t="n">
        <v>13561530.23</v>
      </c>
      <c r="J40" s="217" t="n"/>
      <c r="K40" s="217" t="n"/>
      <c r="L40" s="217" t="n"/>
      <c r="M40" s="217" t="n"/>
      <c r="N40" s="217" t="n"/>
      <c r="O40" s="217" t="n"/>
      <c r="P40" s="217" t="n"/>
      <c r="Q40" s="217" t="n"/>
      <c r="R40" s="217" t="n"/>
      <c r="S40" s="217" t="n"/>
      <c r="T40" s="217" t="n"/>
      <c r="U40" s="217" t="n"/>
      <c r="V40" s="217" t="n"/>
      <c r="W40" s="217" t="n"/>
    </row>
    <row r="41">
      <c r="A41" s="226" t="n"/>
      <c r="B41" s="360" t="n">
        <v>45047</v>
      </c>
      <c r="C41" s="360" t="n"/>
      <c r="D41" s="231" t="n">
        <v>4</v>
      </c>
      <c r="E41" s="361" t="n">
        <v>600607.9399999999</v>
      </c>
      <c r="F41" s="231" t="n">
        <v>1</v>
      </c>
      <c r="G41" s="361" t="n">
        <v>29529.44</v>
      </c>
      <c r="H41" s="231" t="n">
        <v>90</v>
      </c>
      <c r="I41" s="361" t="n">
        <v>13240800.7</v>
      </c>
      <c r="J41" s="217" t="n"/>
      <c r="K41" s="217" t="n"/>
      <c r="L41" s="217" t="n"/>
      <c r="M41" s="217" t="n"/>
      <c r="N41" s="217" t="n"/>
      <c r="O41" s="217" t="n"/>
      <c r="P41" s="217" t="n"/>
      <c r="Q41" s="217" t="n"/>
      <c r="R41" s="217" t="n"/>
      <c r="S41" s="217" t="n"/>
      <c r="T41" s="217" t="n"/>
      <c r="U41" s="217" t="n"/>
      <c r="V41" s="217" t="n"/>
      <c r="W41" s="217" t="n"/>
    </row>
    <row r="42" ht="15" customHeight="1">
      <c r="A42" s="226" t="n"/>
      <c r="B42" s="358" t="n">
        <v>45078</v>
      </c>
      <c r="C42" s="358" t="n"/>
      <c r="D42" s="228" t="n">
        <v>11</v>
      </c>
      <c r="E42" s="359" t="n">
        <v>1523448</v>
      </c>
      <c r="F42" s="228" t="n">
        <v>1</v>
      </c>
      <c r="G42" s="359" t="n">
        <v>81814.36</v>
      </c>
      <c r="H42" s="228" t="n">
        <v>80</v>
      </c>
      <c r="I42" s="363" t="n">
        <v>6964231.1</v>
      </c>
      <c r="J42" s="217" t="n"/>
      <c r="K42" s="217" t="n"/>
      <c r="L42" s="217" t="n"/>
      <c r="M42" s="217" t="n"/>
      <c r="N42" s="217" t="n"/>
      <c r="O42" s="217" t="n"/>
      <c r="P42" s="217" t="n"/>
      <c r="Q42" s="217" t="n"/>
      <c r="R42" s="217" t="n"/>
      <c r="S42" s="217" t="n"/>
      <c r="T42" s="217" t="n"/>
      <c r="U42" s="217" t="n"/>
      <c r="V42" s="217" t="n"/>
      <c r="W42" s="217" t="n"/>
    </row>
    <row r="43" ht="15" customHeight="1">
      <c r="A43" s="226" t="n"/>
      <c r="B43" s="360" t="n">
        <v>45108</v>
      </c>
      <c r="C43" s="360" t="n"/>
      <c r="D43" s="231" t="n">
        <v>3</v>
      </c>
      <c r="E43" s="361" t="n">
        <v>552960</v>
      </c>
      <c r="F43" s="231" t="n">
        <v>0</v>
      </c>
      <c r="G43" s="361" t="n">
        <v>0</v>
      </c>
      <c r="H43" s="231" t="n">
        <v>77</v>
      </c>
      <c r="I43" s="361" t="n">
        <v>6475185.13</v>
      </c>
      <c r="J43" s="217" t="n"/>
      <c r="K43" s="217" t="n"/>
      <c r="L43" s="217" t="n"/>
      <c r="M43" s="217" t="n"/>
      <c r="N43" s="217" t="n"/>
      <c r="O43" s="217" t="n"/>
      <c r="P43" s="217" t="n"/>
      <c r="Q43" s="217" t="n"/>
      <c r="R43" s="217" t="n"/>
      <c r="S43" s="217" t="n"/>
      <c r="T43" s="217" t="n"/>
      <c r="U43" s="217" t="n"/>
      <c r="V43" s="217" t="n"/>
      <c r="W43" s="217" t="n"/>
    </row>
    <row r="44" ht="15" customHeight="1">
      <c r="A44" s="226" t="n"/>
      <c r="B44" s="358" t="n">
        <v>45139</v>
      </c>
      <c r="C44" s="358" t="n"/>
      <c r="D44" s="228" t="n">
        <v>3</v>
      </c>
      <c r="E44" s="359" t="n">
        <v>309895.15</v>
      </c>
      <c r="F44" s="228" t="n">
        <v>0</v>
      </c>
      <c r="G44" s="359" t="n">
        <v>0</v>
      </c>
      <c r="H44" s="228" t="n">
        <v>74</v>
      </c>
      <c r="I44" s="359" t="n">
        <v>6257145.76</v>
      </c>
      <c r="J44" s="217" t="n"/>
      <c r="K44" s="217" t="n"/>
      <c r="L44" s="217" t="n"/>
      <c r="M44" s="217" t="n"/>
      <c r="N44" s="217" t="n"/>
      <c r="O44" s="217" t="n"/>
      <c r="P44" s="217" t="n"/>
      <c r="Q44" s="217" t="n"/>
      <c r="R44" s="217" t="n"/>
      <c r="S44" s="217" t="n"/>
      <c r="T44" s="217" t="n"/>
      <c r="U44" s="217" t="n"/>
      <c r="V44" s="217" t="n"/>
      <c r="W44" s="217" t="n"/>
    </row>
    <row r="45" ht="15" customHeight="1">
      <c r="A45" s="226" t="n"/>
      <c r="B45" s="360" t="n">
        <v>45170</v>
      </c>
      <c r="C45" s="360" t="n"/>
      <c r="D45" s="231" t="n">
        <v>1</v>
      </c>
      <c r="E45" s="361" t="n">
        <v>346500</v>
      </c>
      <c r="F45" s="231" t="n">
        <v>2</v>
      </c>
      <c r="G45" s="361" t="n">
        <v>31046.74</v>
      </c>
      <c r="H45" s="231" t="n">
        <v>75</v>
      </c>
      <c r="I45" s="361" t="n">
        <v>6471632.53</v>
      </c>
      <c r="J45" s="217" t="n"/>
      <c r="K45" s="217" t="n"/>
      <c r="L45" s="217" t="n"/>
      <c r="M45" s="217" t="n"/>
      <c r="N45" s="217" t="n"/>
      <c r="O45" s="217" t="n"/>
      <c r="P45" s="217" t="n"/>
      <c r="Q45" s="217" t="n"/>
      <c r="R45" s="217" t="n"/>
      <c r="S45" s="217" t="n"/>
      <c r="T45" s="217" t="n"/>
      <c r="U45" s="217" t="n"/>
      <c r="V45" s="217" t="n"/>
      <c r="W45" s="217" t="n"/>
    </row>
    <row r="46">
      <c r="B46" s="364" t="inlineStr">
        <is>
          <t>Total</t>
        </is>
      </c>
      <c r="C46" s="364" t="n"/>
      <c r="D46" s="236">
        <f>+SUM(D26:D45)</f>
        <v/>
      </c>
      <c r="E46" s="365">
        <f>+SUM(E26:E45)</f>
        <v/>
      </c>
      <c r="F46" s="236">
        <f>+SUM(F26:F45)</f>
        <v/>
      </c>
      <c r="G46" s="365">
        <f>+SUM(G26:G45)</f>
        <v/>
      </c>
      <c r="H46" s="236">
        <f>H45</f>
        <v/>
      </c>
      <c r="I46" s="365">
        <f>I45</f>
        <v/>
      </c>
      <c r="J46" s="217" t="n"/>
      <c r="K46" s="217" t="n"/>
      <c r="L46" s="217" t="n"/>
      <c r="M46" s="217" t="n"/>
      <c r="N46" s="217" t="n"/>
      <c r="O46" s="217" t="n"/>
      <c r="P46" s="217" t="n"/>
      <c r="Q46" s="217" t="n"/>
      <c r="R46" s="217" t="n"/>
      <c r="S46" s="217" t="n"/>
      <c r="T46" s="217" t="n"/>
      <c r="U46" s="217" t="n"/>
      <c r="V46" s="217" t="n"/>
      <c r="W46" s="217" t="n"/>
    </row>
    <row r="47">
      <c r="F47" s="287" t="n"/>
    </row>
    <row r="48">
      <c r="F48" s="287" t="n"/>
    </row>
  </sheetData>
  <pageMargins left="0.511811024" right="0.511811024" top="0.787401575" bottom="0.787401575" header="0.31496062" footer="0.31496062"/>
  <pageSetup orientation="landscape" scale="66"/>
  <drawing r:id="rId1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B2:H167"/>
  <sheetViews>
    <sheetView workbookViewId="0">
      <selection activeCell="G14" sqref="G14"/>
    </sheetView>
  </sheetViews>
  <sheetFormatPr baseColWidth="8" defaultRowHeight="15"/>
  <cols>
    <col width="27.28515625" bestFit="1" customWidth="1" min="2" max="2"/>
    <col width="14" bestFit="1" customWidth="1" min="3" max="3"/>
    <col width="13.5703125" bestFit="1" customWidth="1" min="4" max="4"/>
    <col width="15.7109375" bestFit="1" customWidth="1" min="5" max="6"/>
    <col width="13.85546875" customWidth="1" min="7" max="7"/>
    <col width="21.42578125" customWidth="1" min="8" max="8"/>
  </cols>
  <sheetData>
    <row r="2">
      <c r="B2" s="137" t="inlineStr">
        <is>
          <t>Quadra/Lote</t>
        </is>
      </c>
      <c r="C2" s="137" t="inlineStr">
        <is>
          <t>Saldo Devedor</t>
        </is>
      </c>
      <c r="D2" s="137" t="inlineStr">
        <is>
          <t>Dias em Atraso</t>
        </is>
      </c>
      <c r="E2" s="137" t="inlineStr">
        <is>
          <t>Faixa de Atraso</t>
        </is>
      </c>
      <c r="F2" s="137" t="inlineStr">
        <is>
          <t>Valor de Venda</t>
        </is>
      </c>
      <c r="G2" s="137" t="inlineStr">
        <is>
          <t>LTV</t>
        </is>
      </c>
      <c r="H2" s="137" t="inlineStr">
        <is>
          <t>Empreendimento</t>
        </is>
      </c>
    </row>
    <row r="3">
      <c r="B3" t="inlineStr">
        <is>
          <t>Q017L02</t>
        </is>
      </c>
      <c r="C3" s="366">
        <f>SUMIFS(Recebíveis!R:R,Recebíveis!A:A,'Base Contratos'!B3)</f>
        <v/>
      </c>
      <c r="D3">
        <f>_xlfn.MAXIFS(Recebíveis!S:S,Recebíveis!A:A,'Base Contratos'!B3)</f>
        <v/>
      </c>
      <c r="E3">
        <f>IF(D3=0,"Em dia",IF(D3&lt;=15,"Até 15",IF(D3&lt;=30,"Entre 15 e 30",IF(D3&lt;=60,"Entre 30 e 60",IF(D3&lt;=90,"Entre 60 e 90",IF(D3&lt;=120,"Entre 90 e 120",IF(D3&lt;=150,"Entre 120 e 150",IF(D3&lt;=180,"Entre 150 e 180","Superior a 180"))))))))</f>
        <v/>
      </c>
      <c r="F3" s="366">
        <f>_xlfn.XLOOKUP(B3,'Relação de Contratos'!A:A,'Relação de Contratos'!H:H)</f>
        <v/>
      </c>
      <c r="G3" s="139">
        <f>IFERROR(C3/F3,"")</f>
        <v/>
      </c>
      <c r="H3">
        <f>_xlfn.XLOOKUP(B3,Recebíveis!A:A,Recebíveis!N:N)</f>
        <v/>
      </c>
    </row>
    <row r="4">
      <c r="B4" t="inlineStr">
        <is>
          <t>Q06L06</t>
        </is>
      </c>
      <c r="C4" s="366">
        <f>SUMIFS(Recebíveis!R:R,Recebíveis!A:A,'Base Contratos'!B4)</f>
        <v/>
      </c>
      <c r="D4">
        <f>_xlfn.MAXIFS(Recebíveis!S:S,Recebíveis!A:A,'Base Contratos'!B4)</f>
        <v/>
      </c>
      <c r="E4">
        <f>IF(D4=0,"Em dia",IF(D4&lt;=15,"Até 15",IF(D4&lt;=30,"Entre 15 e 30",IF(D4&lt;=60,"Entre 30 e 60",IF(D4&lt;=90,"Entre 60 e 90",IF(D4&lt;=120,"Entre 90 e 120",IF(D4&lt;=150,"Entre 120 e 150",IF(D4&lt;=180,"Entre 150 e 180","Superior a 180"))))))))</f>
        <v/>
      </c>
      <c r="F4" s="366">
        <f>_xlfn.XLOOKUP(B4,'Relação de Contratos'!A:A,'Relação de Contratos'!H:H)</f>
        <v/>
      </c>
      <c r="G4" s="139">
        <f>IFERROR(C4/F4,"")</f>
        <v/>
      </c>
      <c r="H4">
        <f>_xlfn.XLOOKUP(B4,Recebíveis!A:A,Recebíveis!N:N)</f>
        <v/>
      </c>
    </row>
    <row r="5">
      <c r="B5" t="inlineStr">
        <is>
          <t>Q014L01</t>
        </is>
      </c>
      <c r="C5" s="366">
        <f>SUMIFS(Recebíveis!R:R,Recebíveis!A:A,'Base Contratos'!B5)</f>
        <v/>
      </c>
      <c r="D5">
        <f>_xlfn.MAXIFS(Recebíveis!S:S,Recebíveis!A:A,'Base Contratos'!B5)</f>
        <v/>
      </c>
      <c r="E5">
        <f>IF(D5=0,"Em dia",IF(D5&lt;=15,"Até 15",IF(D5&lt;=30,"Entre 15 e 30",IF(D5&lt;=60,"Entre 30 e 60",IF(D5&lt;=90,"Entre 60 e 90",IF(D5&lt;=120,"Entre 90 e 120",IF(D5&lt;=150,"Entre 120 e 150",IF(D5&lt;=180,"Entre 150 e 180","Superior a 180"))))))))</f>
        <v/>
      </c>
      <c r="F5" s="366">
        <f>_xlfn.XLOOKUP(B5,'Relação de Contratos'!A:A,'Relação de Contratos'!H:H)</f>
        <v/>
      </c>
      <c r="G5" s="139">
        <f>IFERROR(C5/F5,"")</f>
        <v/>
      </c>
      <c r="H5">
        <f>_xlfn.XLOOKUP(B5,Recebíveis!A:A,Recebíveis!N:N)</f>
        <v/>
      </c>
    </row>
    <row r="6">
      <c r="B6" t="inlineStr">
        <is>
          <t>Q03L08</t>
        </is>
      </c>
      <c r="C6" s="366">
        <f>SUMIFS(Recebíveis!R:R,Recebíveis!A:A,'Base Contratos'!B6)</f>
        <v/>
      </c>
      <c r="D6">
        <f>_xlfn.MAXIFS(Recebíveis!S:S,Recebíveis!A:A,'Base Contratos'!B6)</f>
        <v/>
      </c>
      <c r="E6">
        <f>IF(D6=0,"Em dia",IF(D6&lt;=15,"Até 15",IF(D6&lt;=30,"Entre 15 e 30",IF(D6&lt;=60,"Entre 30 e 60",IF(D6&lt;=90,"Entre 60 e 90",IF(D6&lt;=120,"Entre 90 e 120",IF(D6&lt;=150,"Entre 120 e 150",IF(D6&lt;=180,"Entre 150 e 180","Superior a 180"))))))))</f>
        <v/>
      </c>
      <c r="F6" s="366">
        <f>_xlfn.XLOOKUP(B6,'Relação de Contratos'!A:A,'Relação de Contratos'!H:H)</f>
        <v/>
      </c>
      <c r="G6" s="139">
        <f>IFERROR(C6/F6,"")</f>
        <v/>
      </c>
      <c r="H6">
        <f>_xlfn.XLOOKUP(B6,Recebíveis!A:A,Recebíveis!N:N)</f>
        <v/>
      </c>
    </row>
    <row r="7">
      <c r="B7" t="inlineStr">
        <is>
          <t>Q03L015</t>
        </is>
      </c>
      <c r="C7" s="366">
        <f>SUMIFS(Recebíveis!R:R,Recebíveis!A:A,'Base Contratos'!B7)</f>
        <v/>
      </c>
      <c r="D7">
        <f>_xlfn.MAXIFS(Recebíveis!S:S,Recebíveis!A:A,'Base Contratos'!B7)</f>
        <v/>
      </c>
      <c r="E7">
        <f>IF(D7=0,"Em dia",IF(D7&lt;=15,"Até 15",IF(D7&lt;=30,"Entre 15 e 30",IF(D7&lt;=60,"Entre 30 e 60",IF(D7&lt;=90,"Entre 60 e 90",IF(D7&lt;=120,"Entre 90 e 120",IF(D7&lt;=150,"Entre 120 e 150",IF(D7&lt;=180,"Entre 150 e 180","Superior a 180"))))))))</f>
        <v/>
      </c>
      <c r="F7" s="366">
        <f>_xlfn.XLOOKUP(B7,'Relação de Contratos'!A:A,'Relação de Contratos'!H:H)</f>
        <v/>
      </c>
      <c r="G7" s="139">
        <f>IFERROR(C7/F7,"")</f>
        <v/>
      </c>
      <c r="H7">
        <f>_xlfn.XLOOKUP(B7,Recebíveis!A:A,Recebíveis!N:N)</f>
        <v/>
      </c>
    </row>
    <row r="8">
      <c r="B8" t="inlineStr">
        <is>
          <t>Q012L01</t>
        </is>
      </c>
      <c r="C8" s="366">
        <f>SUMIFS(Recebíveis!R:R,Recebíveis!A:A,'Base Contratos'!B8)</f>
        <v/>
      </c>
      <c r="D8">
        <f>_xlfn.MAXIFS(Recebíveis!S:S,Recebíveis!A:A,'Base Contratos'!B8)</f>
        <v/>
      </c>
      <c r="E8">
        <f>IF(D8=0,"Em dia",IF(D8&lt;=15,"Até 15",IF(D8&lt;=30,"Entre 15 e 30",IF(D8&lt;=60,"Entre 30 e 60",IF(D8&lt;=90,"Entre 60 e 90",IF(D8&lt;=120,"Entre 90 e 120",IF(D8&lt;=150,"Entre 120 e 150",IF(D8&lt;=180,"Entre 150 e 180","Superior a 180"))))))))</f>
        <v/>
      </c>
      <c r="F8" s="366">
        <f>_xlfn.XLOOKUP(B8,'Relação de Contratos'!A:A,'Relação de Contratos'!H:H)</f>
        <v/>
      </c>
      <c r="G8" s="139">
        <f>IFERROR(C8/F8,"")</f>
        <v/>
      </c>
      <c r="H8">
        <f>_xlfn.XLOOKUP(B8,Recebíveis!A:A,Recebíveis!N:N)</f>
        <v/>
      </c>
    </row>
    <row r="9">
      <c r="B9" t="inlineStr">
        <is>
          <t>Q025L015</t>
        </is>
      </c>
      <c r="C9" s="366">
        <f>SUMIFS(Recebíveis!R:R,Recebíveis!A:A,'Base Contratos'!B9)</f>
        <v/>
      </c>
      <c r="D9">
        <f>_xlfn.MAXIFS(Recebíveis!S:S,Recebíveis!A:A,'Base Contratos'!B9)</f>
        <v/>
      </c>
      <c r="E9">
        <f>IF(D9=0,"Em dia",IF(D9&lt;=15,"Até 15",IF(D9&lt;=30,"Entre 15 e 30",IF(D9&lt;=60,"Entre 30 e 60",IF(D9&lt;=90,"Entre 60 e 90",IF(D9&lt;=120,"Entre 90 e 120",IF(D9&lt;=150,"Entre 120 e 150",IF(D9&lt;=180,"Entre 150 e 180","Superior a 180"))))))))</f>
        <v/>
      </c>
      <c r="F9" s="366">
        <f>_xlfn.XLOOKUP(B9,'Relação de Contratos'!A:A,'Relação de Contratos'!H:H)</f>
        <v/>
      </c>
      <c r="G9" s="139">
        <f>IFERROR(C9/F9,"")</f>
        <v/>
      </c>
      <c r="H9">
        <f>_xlfn.XLOOKUP(B9,Recebíveis!A:A,Recebíveis!N:N)</f>
        <v/>
      </c>
    </row>
    <row r="10">
      <c r="B10" t="inlineStr">
        <is>
          <t>Q020L07</t>
        </is>
      </c>
      <c r="C10" s="366">
        <f>SUMIFS(Recebíveis!R:R,Recebíveis!A:A,'Base Contratos'!B10)</f>
        <v/>
      </c>
      <c r="D10">
        <f>_xlfn.MAXIFS(Recebíveis!S:S,Recebíveis!A:A,'Base Contratos'!B10)</f>
        <v/>
      </c>
      <c r="E10">
        <f>IF(D10=0,"Em dia",IF(D10&lt;=15,"Até 15",IF(D10&lt;=30,"Entre 15 e 30",IF(D10&lt;=60,"Entre 30 e 60",IF(D10&lt;=90,"Entre 60 e 90",IF(D10&lt;=120,"Entre 90 e 120",IF(D10&lt;=150,"Entre 120 e 150",IF(D10&lt;=180,"Entre 150 e 180","Superior a 180"))))))))</f>
        <v/>
      </c>
      <c r="F10" s="366">
        <f>_xlfn.XLOOKUP(B10,'Relação de Contratos'!A:A,'Relação de Contratos'!H:H)</f>
        <v/>
      </c>
      <c r="G10" s="139">
        <f>IFERROR(C10/F10,"")</f>
        <v/>
      </c>
      <c r="H10">
        <f>_xlfn.XLOOKUP(B10,Recebíveis!A:A,Recebíveis!N:N)</f>
        <v/>
      </c>
    </row>
    <row r="11">
      <c r="B11" t="inlineStr">
        <is>
          <t>Q025L04</t>
        </is>
      </c>
      <c r="C11" s="366">
        <f>SUMIFS(Recebíveis!R:R,Recebíveis!A:A,'Base Contratos'!B11)</f>
        <v/>
      </c>
      <c r="D11">
        <f>_xlfn.MAXIFS(Recebíveis!S:S,Recebíveis!A:A,'Base Contratos'!B11)</f>
        <v/>
      </c>
      <c r="E11">
        <f>IF(D11=0,"Em dia",IF(D11&lt;=15,"Até 15",IF(D11&lt;=30,"Entre 15 e 30",IF(D11&lt;=60,"Entre 30 e 60",IF(D11&lt;=90,"Entre 60 e 90",IF(D11&lt;=120,"Entre 90 e 120",IF(D11&lt;=150,"Entre 120 e 150",IF(D11&lt;=180,"Entre 150 e 180","Superior a 180"))))))))</f>
        <v/>
      </c>
      <c r="F11" s="366">
        <f>_xlfn.XLOOKUP(B11,'Relação de Contratos'!A:A,'Relação de Contratos'!H:H)</f>
        <v/>
      </c>
      <c r="G11" s="139">
        <f>IFERROR(C11/F11,"")</f>
        <v/>
      </c>
      <c r="H11">
        <f>_xlfn.XLOOKUP(B11,Recebíveis!A:A,Recebíveis!N:N)</f>
        <v/>
      </c>
    </row>
    <row r="12">
      <c r="B12" t="inlineStr">
        <is>
          <t>Q05L014</t>
        </is>
      </c>
      <c r="C12" s="366">
        <f>SUMIFS(Recebíveis!R:R,Recebíveis!A:A,'Base Contratos'!B12)</f>
        <v/>
      </c>
      <c r="D12">
        <f>_xlfn.MAXIFS(Recebíveis!S:S,Recebíveis!A:A,'Base Contratos'!B12)</f>
        <v/>
      </c>
      <c r="E12">
        <f>IF(D12=0,"Em dia",IF(D12&lt;=15,"Até 15",IF(D12&lt;=30,"Entre 15 e 30",IF(D12&lt;=60,"Entre 30 e 60",IF(D12&lt;=90,"Entre 60 e 90",IF(D12&lt;=120,"Entre 90 e 120",IF(D12&lt;=150,"Entre 120 e 150",IF(D12&lt;=180,"Entre 150 e 180","Superior a 180"))))))))</f>
        <v/>
      </c>
      <c r="F12" s="366">
        <f>_xlfn.XLOOKUP(B12,'Relação de Contratos'!A:A,'Relação de Contratos'!H:H)</f>
        <v/>
      </c>
      <c r="G12" s="139">
        <f>IFERROR(C12/F12,"")</f>
        <v/>
      </c>
      <c r="H12">
        <f>_xlfn.XLOOKUP(B12,Recebíveis!A:A,Recebíveis!N:N)</f>
        <v/>
      </c>
    </row>
    <row r="13">
      <c r="B13" t="inlineStr">
        <is>
          <t>Q09L02</t>
        </is>
      </c>
      <c r="C13" s="366">
        <f>SUMIFS(Recebíveis!R:R,Recebíveis!A:A,'Base Contratos'!B13)</f>
        <v/>
      </c>
      <c r="D13">
        <f>_xlfn.MAXIFS(Recebíveis!S:S,Recebíveis!A:A,'Base Contratos'!B13)</f>
        <v/>
      </c>
      <c r="E13">
        <f>IF(D13=0,"Em dia",IF(D13&lt;=15,"Até 15",IF(D13&lt;=30,"Entre 15 e 30",IF(D13&lt;=60,"Entre 30 e 60",IF(D13&lt;=90,"Entre 60 e 90",IF(D13&lt;=120,"Entre 90 e 120",IF(D13&lt;=150,"Entre 120 e 150",IF(D13&lt;=180,"Entre 150 e 180","Superior a 180"))))))))</f>
        <v/>
      </c>
      <c r="F13" s="366">
        <f>_xlfn.XLOOKUP(B13,'Relação de Contratos'!A:A,'Relação de Contratos'!H:H)</f>
        <v/>
      </c>
      <c r="G13" s="139">
        <f>IFERROR(C13/F13,"")</f>
        <v/>
      </c>
      <c r="H13">
        <f>_xlfn.XLOOKUP(B13,Recebíveis!A:A,Recebíveis!N:N)</f>
        <v/>
      </c>
    </row>
    <row r="14">
      <c r="B14" t="inlineStr">
        <is>
          <t>Q07L017</t>
        </is>
      </c>
      <c r="C14" s="366">
        <f>SUMIFS(Recebíveis!R:R,Recebíveis!A:A,'Base Contratos'!B14)</f>
        <v/>
      </c>
      <c r="D14">
        <f>_xlfn.MAXIFS(Recebíveis!S:S,Recebíveis!A:A,'Base Contratos'!B14)</f>
        <v/>
      </c>
      <c r="E14">
        <f>IF(D14=0,"Em dia",IF(D14&lt;=15,"Até 15",IF(D14&lt;=30,"Entre 15 e 30",IF(D14&lt;=60,"Entre 30 e 60",IF(D14&lt;=90,"Entre 60 e 90",IF(D14&lt;=120,"Entre 90 e 120",IF(D14&lt;=150,"Entre 120 e 150",IF(D14&lt;=180,"Entre 150 e 180","Superior a 180"))))))))</f>
        <v/>
      </c>
      <c r="F14" s="366">
        <f>_xlfn.XLOOKUP(B14,'Relação de Contratos'!A:A,'Relação de Contratos'!H:H)</f>
        <v/>
      </c>
      <c r="G14" s="139">
        <f>IFERROR(C14/F14,"")</f>
        <v/>
      </c>
      <c r="H14">
        <f>_xlfn.XLOOKUP(B14,Recebíveis!A:A,Recebíveis!N:N)</f>
        <v/>
      </c>
    </row>
    <row r="15">
      <c r="B15" t="inlineStr">
        <is>
          <t>Q025L03</t>
        </is>
      </c>
      <c r="C15" s="366">
        <f>SUMIFS(Recebíveis!R:R,Recebíveis!A:A,'Base Contratos'!B15)</f>
        <v/>
      </c>
      <c r="D15">
        <f>_xlfn.MAXIFS(Recebíveis!S:S,Recebíveis!A:A,'Base Contratos'!B15)</f>
        <v/>
      </c>
      <c r="E15">
        <f>IF(D15=0,"Em dia",IF(D15&lt;=15,"Até 15",IF(D15&lt;=30,"Entre 15 e 30",IF(D15&lt;=60,"Entre 30 e 60",IF(D15&lt;=90,"Entre 60 e 90",IF(D15&lt;=120,"Entre 90 e 120",IF(D15&lt;=150,"Entre 120 e 150",IF(D15&lt;=180,"Entre 150 e 180","Superior a 180"))))))))</f>
        <v/>
      </c>
      <c r="F15" s="366">
        <f>_xlfn.XLOOKUP(B15,'Relação de Contratos'!A:A,'Relação de Contratos'!H:H)</f>
        <v/>
      </c>
      <c r="G15" s="139">
        <f>IFERROR(C15/F15,"")</f>
        <v/>
      </c>
      <c r="H15">
        <f>_xlfn.XLOOKUP(B15,Recebíveis!A:A,Recebíveis!N:N)</f>
        <v/>
      </c>
    </row>
    <row r="16">
      <c r="B16" t="inlineStr">
        <is>
          <t>Q025L016</t>
        </is>
      </c>
      <c r="C16" s="366">
        <f>SUMIFS(Recebíveis!R:R,Recebíveis!A:A,'Base Contratos'!B16)</f>
        <v/>
      </c>
      <c r="D16">
        <f>_xlfn.MAXIFS(Recebíveis!S:S,Recebíveis!A:A,'Base Contratos'!B16)</f>
        <v/>
      </c>
      <c r="E16">
        <f>IF(D16=0,"Em dia",IF(D16&lt;=15,"Até 15",IF(D16&lt;=30,"Entre 15 e 30",IF(D16&lt;=60,"Entre 30 e 60",IF(D16&lt;=90,"Entre 60 e 90",IF(D16&lt;=120,"Entre 90 e 120",IF(D16&lt;=150,"Entre 120 e 150",IF(D16&lt;=180,"Entre 150 e 180","Superior a 180"))))))))</f>
        <v/>
      </c>
      <c r="F16" s="366">
        <f>_xlfn.XLOOKUP(B16,'Relação de Contratos'!A:A,'Relação de Contratos'!H:H)</f>
        <v/>
      </c>
      <c r="G16" s="139">
        <f>IFERROR(C16/F16,"")</f>
        <v/>
      </c>
      <c r="H16">
        <f>_xlfn.XLOOKUP(B16,Recebíveis!A:A,Recebíveis!N:N)</f>
        <v/>
      </c>
    </row>
    <row r="17">
      <c r="B17" t="inlineStr">
        <is>
          <t>Q025L020</t>
        </is>
      </c>
      <c r="C17" s="366">
        <f>SUMIFS(Recebíveis!R:R,Recebíveis!A:A,'Base Contratos'!B17)</f>
        <v/>
      </c>
      <c r="D17">
        <f>_xlfn.MAXIFS(Recebíveis!S:S,Recebíveis!A:A,'Base Contratos'!B17)</f>
        <v/>
      </c>
      <c r="E17">
        <f>IF(D17=0,"Em dia",IF(D17&lt;=15,"Até 15",IF(D17&lt;=30,"Entre 15 e 30",IF(D17&lt;=60,"Entre 30 e 60",IF(D17&lt;=90,"Entre 60 e 90",IF(D17&lt;=120,"Entre 90 e 120",IF(D17&lt;=150,"Entre 120 e 150",IF(D17&lt;=180,"Entre 150 e 180","Superior a 180"))))))))</f>
        <v/>
      </c>
      <c r="F17" s="366">
        <f>_xlfn.XLOOKUP(B17,'Relação de Contratos'!A:A,'Relação de Contratos'!H:H)</f>
        <v/>
      </c>
      <c r="G17" s="139">
        <f>IFERROR(C17/F17,"")</f>
        <v/>
      </c>
      <c r="H17">
        <f>_xlfn.XLOOKUP(B17,Recebíveis!A:A,Recebíveis!N:N)</f>
        <v/>
      </c>
    </row>
    <row r="18">
      <c r="B18" t="inlineStr">
        <is>
          <t>Q06L017</t>
        </is>
      </c>
      <c r="C18" s="366">
        <f>SUMIFS(Recebíveis!R:R,Recebíveis!A:A,'Base Contratos'!B18)</f>
        <v/>
      </c>
      <c r="D18">
        <f>_xlfn.MAXIFS(Recebíveis!S:S,Recebíveis!A:A,'Base Contratos'!B18)</f>
        <v/>
      </c>
      <c r="E18">
        <f>IF(D18=0,"Em dia",IF(D18&lt;=15,"Até 15",IF(D18&lt;=30,"Entre 15 e 30",IF(D18&lt;=60,"Entre 30 e 60",IF(D18&lt;=90,"Entre 60 e 90",IF(D18&lt;=120,"Entre 90 e 120",IF(D18&lt;=150,"Entre 120 e 150",IF(D18&lt;=180,"Entre 150 e 180","Superior a 180"))))))))</f>
        <v/>
      </c>
      <c r="F18" s="366">
        <f>_xlfn.XLOOKUP(B18,'Relação de Contratos'!A:A,'Relação de Contratos'!H:H)</f>
        <v/>
      </c>
      <c r="G18" s="139">
        <f>IFERROR(C18/F18,"")</f>
        <v/>
      </c>
      <c r="H18">
        <f>_xlfn.XLOOKUP(B18,Recebíveis!A:A,Recebíveis!N:N)</f>
        <v/>
      </c>
    </row>
    <row r="19">
      <c r="B19" t="inlineStr">
        <is>
          <t>Q025L07</t>
        </is>
      </c>
      <c r="C19" s="366">
        <f>SUMIFS(Recebíveis!R:R,Recebíveis!A:A,'Base Contratos'!B19)</f>
        <v/>
      </c>
      <c r="D19">
        <f>_xlfn.MAXIFS(Recebíveis!S:S,Recebíveis!A:A,'Base Contratos'!B19)</f>
        <v/>
      </c>
      <c r="E19">
        <f>IF(D19=0,"Em dia",IF(D19&lt;=15,"Até 15",IF(D19&lt;=30,"Entre 15 e 30",IF(D19&lt;=60,"Entre 30 e 60",IF(D19&lt;=90,"Entre 60 e 90",IF(D19&lt;=120,"Entre 90 e 120",IF(D19&lt;=150,"Entre 120 e 150",IF(D19&lt;=180,"Entre 150 e 180","Superior a 180"))))))))</f>
        <v/>
      </c>
      <c r="F19" s="366">
        <f>_xlfn.XLOOKUP(B19,'Relação de Contratos'!A:A,'Relação de Contratos'!H:H)</f>
        <v/>
      </c>
      <c r="G19" s="139">
        <f>IFERROR(C19/F19,"")</f>
        <v/>
      </c>
      <c r="H19">
        <f>_xlfn.XLOOKUP(B19,Recebíveis!A:A,Recebíveis!N:N)</f>
        <v/>
      </c>
    </row>
    <row r="20">
      <c r="B20" t="inlineStr">
        <is>
          <t>Q06L015</t>
        </is>
      </c>
      <c r="C20" s="366">
        <f>SUMIFS(Recebíveis!R:R,Recebíveis!A:A,'Base Contratos'!B20)</f>
        <v/>
      </c>
      <c r="D20">
        <f>_xlfn.MAXIFS(Recebíveis!S:S,Recebíveis!A:A,'Base Contratos'!B20)</f>
        <v/>
      </c>
      <c r="E20">
        <f>IF(D20=0,"Em dia",IF(D20&lt;=15,"Até 15",IF(D20&lt;=30,"Entre 15 e 30",IF(D20&lt;=60,"Entre 30 e 60",IF(D20&lt;=90,"Entre 60 e 90",IF(D20&lt;=120,"Entre 90 e 120",IF(D20&lt;=150,"Entre 120 e 150",IF(D20&lt;=180,"Entre 150 e 180","Superior a 180"))))))))</f>
        <v/>
      </c>
      <c r="F20" s="366">
        <f>_xlfn.XLOOKUP(B20,'Relação de Contratos'!A:A,'Relação de Contratos'!H:H)</f>
        <v/>
      </c>
      <c r="G20" s="139">
        <f>IFERROR(C20/F20,"")</f>
        <v/>
      </c>
      <c r="H20">
        <f>_xlfn.XLOOKUP(B20,Recebíveis!A:A,Recebíveis!N:N)</f>
        <v/>
      </c>
    </row>
    <row r="21">
      <c r="B21" t="inlineStr">
        <is>
          <t>Q024L04</t>
        </is>
      </c>
      <c r="C21" s="366">
        <f>SUMIFS(Recebíveis!R:R,Recebíveis!A:A,'Base Contratos'!B21)</f>
        <v/>
      </c>
      <c r="D21">
        <f>_xlfn.MAXIFS(Recebíveis!S:S,Recebíveis!A:A,'Base Contratos'!B21)</f>
        <v/>
      </c>
      <c r="E21">
        <f>IF(D21=0,"Em dia",IF(D21&lt;=15,"Até 15",IF(D21&lt;=30,"Entre 15 e 30",IF(D21&lt;=60,"Entre 30 e 60",IF(D21&lt;=90,"Entre 60 e 90",IF(D21&lt;=120,"Entre 90 e 120",IF(D21&lt;=150,"Entre 120 e 150",IF(D21&lt;=180,"Entre 150 e 180","Superior a 180"))))))))</f>
        <v/>
      </c>
      <c r="F21" s="366">
        <f>_xlfn.XLOOKUP(B21,'Relação de Contratos'!A:A,'Relação de Contratos'!H:H)</f>
        <v/>
      </c>
      <c r="G21" s="139">
        <f>IFERROR(C21/F21,"")</f>
        <v/>
      </c>
      <c r="H21">
        <f>_xlfn.XLOOKUP(B21,Recebíveis!A:A,Recebíveis!N:N)</f>
        <v/>
      </c>
    </row>
    <row r="22">
      <c r="B22" t="inlineStr">
        <is>
          <t>Q06L021</t>
        </is>
      </c>
      <c r="C22" s="366">
        <f>SUMIFS(Recebíveis!R:R,Recebíveis!A:A,'Base Contratos'!B22)</f>
        <v/>
      </c>
      <c r="D22">
        <f>_xlfn.MAXIFS(Recebíveis!S:S,Recebíveis!A:A,'Base Contratos'!B22)</f>
        <v/>
      </c>
      <c r="E22">
        <f>IF(D22=0,"Em dia",IF(D22&lt;=15,"Até 15",IF(D22&lt;=30,"Entre 15 e 30",IF(D22&lt;=60,"Entre 30 e 60",IF(D22&lt;=90,"Entre 60 e 90",IF(D22&lt;=120,"Entre 90 e 120",IF(D22&lt;=150,"Entre 120 e 150",IF(D22&lt;=180,"Entre 150 e 180","Superior a 180"))))))))</f>
        <v/>
      </c>
      <c r="F22" s="366">
        <f>_xlfn.XLOOKUP(B22,'Relação de Contratos'!A:A,'Relação de Contratos'!H:H)</f>
        <v/>
      </c>
      <c r="G22" s="139">
        <f>IFERROR(C22/F22,"")</f>
        <v/>
      </c>
      <c r="H22">
        <f>_xlfn.XLOOKUP(B22,Recebíveis!A:A,Recebíveis!N:N)</f>
        <v/>
      </c>
    </row>
    <row r="23">
      <c r="B23" t="inlineStr">
        <is>
          <t>Q024L010</t>
        </is>
      </c>
      <c r="C23" s="366">
        <f>SUMIFS(Recebíveis!R:R,Recebíveis!A:A,'Base Contratos'!B23)</f>
        <v/>
      </c>
      <c r="D23">
        <f>_xlfn.MAXIFS(Recebíveis!S:S,Recebíveis!A:A,'Base Contratos'!B23)</f>
        <v/>
      </c>
      <c r="E23">
        <f>IF(D23=0,"Em dia",IF(D23&lt;=15,"Até 15",IF(D23&lt;=30,"Entre 15 e 30",IF(D23&lt;=60,"Entre 30 e 60",IF(D23&lt;=90,"Entre 60 e 90",IF(D23&lt;=120,"Entre 90 e 120",IF(D23&lt;=150,"Entre 120 e 150",IF(D23&lt;=180,"Entre 150 e 180","Superior a 180"))))))))</f>
        <v/>
      </c>
      <c r="F23" s="366">
        <f>_xlfn.XLOOKUP(B23,'Relação de Contratos'!A:A,'Relação de Contratos'!H:H)</f>
        <v/>
      </c>
      <c r="G23" s="139">
        <f>IFERROR(C23/F23,"")</f>
        <v/>
      </c>
      <c r="H23">
        <f>_xlfn.XLOOKUP(B23,Recebíveis!A:A,Recebíveis!N:N)</f>
        <v/>
      </c>
    </row>
    <row r="24">
      <c r="B24" t="inlineStr">
        <is>
          <t>Q07L09</t>
        </is>
      </c>
      <c r="C24" s="366">
        <f>SUMIFS(Recebíveis!R:R,Recebíveis!A:A,'Base Contratos'!B24)</f>
        <v/>
      </c>
      <c r="D24">
        <f>_xlfn.MAXIFS(Recebíveis!S:S,Recebíveis!A:A,'Base Contratos'!B24)</f>
        <v/>
      </c>
      <c r="E24">
        <f>IF(D24=0,"Em dia",IF(D24&lt;=15,"Até 15",IF(D24&lt;=30,"Entre 15 e 30",IF(D24&lt;=60,"Entre 30 e 60",IF(D24&lt;=90,"Entre 60 e 90",IF(D24&lt;=120,"Entre 90 e 120",IF(D24&lt;=150,"Entre 120 e 150",IF(D24&lt;=180,"Entre 150 e 180","Superior a 180"))))))))</f>
        <v/>
      </c>
      <c r="F24" s="366">
        <f>_xlfn.XLOOKUP(B24,'Relação de Contratos'!A:A,'Relação de Contratos'!H:H)</f>
        <v/>
      </c>
      <c r="G24" s="139">
        <f>IFERROR(C24/F24,"")</f>
        <v/>
      </c>
      <c r="H24">
        <f>_xlfn.XLOOKUP(B24,Recebíveis!A:A,Recebíveis!N:N)</f>
        <v/>
      </c>
    </row>
    <row r="25">
      <c r="B25" t="inlineStr">
        <is>
          <t>Q010L02</t>
        </is>
      </c>
      <c r="C25" s="366">
        <f>SUMIFS(Recebíveis!R:R,Recebíveis!A:A,'Base Contratos'!B25)</f>
        <v/>
      </c>
      <c r="D25">
        <f>_xlfn.MAXIFS(Recebíveis!S:S,Recebíveis!A:A,'Base Contratos'!B25)</f>
        <v/>
      </c>
      <c r="E25">
        <f>IF(D25=0,"Em dia",IF(D25&lt;=15,"Até 15",IF(D25&lt;=30,"Entre 15 e 30",IF(D25&lt;=60,"Entre 30 e 60",IF(D25&lt;=90,"Entre 60 e 90",IF(D25&lt;=120,"Entre 90 e 120",IF(D25&lt;=150,"Entre 120 e 150",IF(D25&lt;=180,"Entre 150 e 180","Superior a 180"))))))))</f>
        <v/>
      </c>
      <c r="F25" s="366">
        <f>_xlfn.XLOOKUP(B25,'Relação de Contratos'!A:A,'Relação de Contratos'!H:H)</f>
        <v/>
      </c>
      <c r="G25" s="139">
        <f>IFERROR(C25/F25,"")</f>
        <v/>
      </c>
      <c r="H25">
        <f>_xlfn.XLOOKUP(B25,Recebíveis!A:A,Recebíveis!N:N)</f>
        <v/>
      </c>
    </row>
    <row r="26">
      <c r="B26" t="inlineStr">
        <is>
          <t>Q014L08</t>
        </is>
      </c>
      <c r="C26" s="366">
        <f>SUMIFS(Recebíveis!R:R,Recebíveis!A:A,'Base Contratos'!B26)</f>
        <v/>
      </c>
      <c r="D26">
        <f>_xlfn.MAXIFS(Recebíveis!S:S,Recebíveis!A:A,'Base Contratos'!B26)</f>
        <v/>
      </c>
      <c r="E26">
        <f>IF(D26=0,"Em dia",IF(D26&lt;=15,"Até 15",IF(D26&lt;=30,"Entre 15 e 30",IF(D26&lt;=60,"Entre 30 e 60",IF(D26&lt;=90,"Entre 60 e 90",IF(D26&lt;=120,"Entre 90 e 120",IF(D26&lt;=150,"Entre 120 e 150",IF(D26&lt;=180,"Entre 150 e 180","Superior a 180"))))))))</f>
        <v/>
      </c>
      <c r="F26" s="366">
        <f>_xlfn.XLOOKUP(B26,'Relação de Contratos'!A:A,'Relação de Contratos'!H:H)</f>
        <v/>
      </c>
      <c r="G26" s="139">
        <f>IFERROR(C26/F26,"")</f>
        <v/>
      </c>
      <c r="H26">
        <f>_xlfn.XLOOKUP(B26,Recebíveis!A:A,Recebíveis!N:N)</f>
        <v/>
      </c>
    </row>
    <row r="27">
      <c r="B27" t="inlineStr">
        <is>
          <t>Q021L04</t>
        </is>
      </c>
      <c r="C27" s="366">
        <f>SUMIFS(Recebíveis!R:R,Recebíveis!A:A,'Base Contratos'!B27)</f>
        <v/>
      </c>
      <c r="D27">
        <f>_xlfn.MAXIFS(Recebíveis!S:S,Recebíveis!A:A,'Base Contratos'!B27)</f>
        <v/>
      </c>
      <c r="E27">
        <f>IF(D27=0,"Em dia",IF(D27&lt;=15,"Até 15",IF(D27&lt;=30,"Entre 15 e 30",IF(D27&lt;=60,"Entre 30 e 60",IF(D27&lt;=90,"Entre 60 e 90",IF(D27&lt;=120,"Entre 90 e 120",IF(D27&lt;=150,"Entre 120 e 150",IF(D27&lt;=180,"Entre 150 e 180","Superior a 180"))))))))</f>
        <v/>
      </c>
      <c r="F27" s="366">
        <f>_xlfn.XLOOKUP(B27,'Relação de Contratos'!A:A,'Relação de Contratos'!H:H)</f>
        <v/>
      </c>
      <c r="G27" s="139">
        <f>IFERROR(C27/F27,"")</f>
        <v/>
      </c>
      <c r="H27">
        <f>_xlfn.XLOOKUP(B27,Recebíveis!A:A,Recebíveis!N:N)</f>
        <v/>
      </c>
    </row>
    <row r="28">
      <c r="B28" t="inlineStr">
        <is>
          <t>Q016L02</t>
        </is>
      </c>
      <c r="C28" s="366">
        <f>SUMIFS(Recebíveis!R:R,Recebíveis!A:A,'Base Contratos'!B28)</f>
        <v/>
      </c>
      <c r="D28">
        <f>_xlfn.MAXIFS(Recebíveis!S:S,Recebíveis!A:A,'Base Contratos'!B28)</f>
        <v/>
      </c>
      <c r="E28">
        <f>IF(D28=0,"Em dia",IF(D28&lt;=15,"Até 15",IF(D28&lt;=30,"Entre 15 e 30",IF(D28&lt;=60,"Entre 30 e 60",IF(D28&lt;=90,"Entre 60 e 90",IF(D28&lt;=120,"Entre 90 e 120",IF(D28&lt;=150,"Entre 120 e 150",IF(D28&lt;=180,"Entre 150 e 180","Superior a 180"))))))))</f>
        <v/>
      </c>
      <c r="F28" s="366">
        <f>_xlfn.XLOOKUP(B28,'Relação de Contratos'!A:A,'Relação de Contratos'!H:H)</f>
        <v/>
      </c>
      <c r="G28" s="139">
        <f>IFERROR(C28/F28,"")</f>
        <v/>
      </c>
      <c r="H28">
        <f>_xlfn.XLOOKUP(B28,Recebíveis!A:A,Recebíveis!N:N)</f>
        <v/>
      </c>
    </row>
    <row r="29">
      <c r="B29" t="inlineStr">
        <is>
          <t>Q026L01</t>
        </is>
      </c>
      <c r="C29" s="366">
        <f>SUMIFS(Recebíveis!R:R,Recebíveis!A:A,'Base Contratos'!B29)</f>
        <v/>
      </c>
      <c r="D29">
        <f>_xlfn.MAXIFS(Recebíveis!S:S,Recebíveis!A:A,'Base Contratos'!B29)</f>
        <v/>
      </c>
      <c r="E29">
        <f>IF(D29=0,"Em dia",IF(D29&lt;=15,"Até 15",IF(D29&lt;=30,"Entre 15 e 30",IF(D29&lt;=60,"Entre 30 e 60",IF(D29&lt;=90,"Entre 60 e 90",IF(D29&lt;=120,"Entre 90 e 120",IF(D29&lt;=150,"Entre 120 e 150",IF(D29&lt;=180,"Entre 150 e 180","Superior a 180"))))))))</f>
        <v/>
      </c>
      <c r="F29" s="366">
        <f>_xlfn.XLOOKUP(B29,'Relação de Contratos'!A:A,'Relação de Contratos'!H:H)</f>
        <v/>
      </c>
      <c r="G29" s="139">
        <f>IFERROR(C29/F29,"")</f>
        <v/>
      </c>
      <c r="H29">
        <f>_xlfn.XLOOKUP(B29,Recebíveis!A:A,Recebíveis!N:N)</f>
        <v/>
      </c>
    </row>
    <row r="30">
      <c r="B30" t="inlineStr">
        <is>
          <t>Q03L02</t>
        </is>
      </c>
      <c r="C30" s="366">
        <f>SUMIFS(Recebíveis!R:R,Recebíveis!A:A,'Base Contratos'!B30)</f>
        <v/>
      </c>
      <c r="D30">
        <f>_xlfn.MAXIFS(Recebíveis!S:S,Recebíveis!A:A,'Base Contratos'!B30)</f>
        <v/>
      </c>
      <c r="E30">
        <f>IF(D30=0,"Em dia",IF(D30&lt;=15,"Até 15",IF(D30&lt;=30,"Entre 15 e 30",IF(D30&lt;=60,"Entre 30 e 60",IF(D30&lt;=90,"Entre 60 e 90",IF(D30&lt;=120,"Entre 90 e 120",IF(D30&lt;=150,"Entre 120 e 150",IF(D30&lt;=180,"Entre 150 e 180","Superior a 180"))))))))</f>
        <v/>
      </c>
      <c r="F30" s="366">
        <f>_xlfn.XLOOKUP(B30,'Relação de Contratos'!A:A,'Relação de Contratos'!H:H)</f>
        <v/>
      </c>
      <c r="G30" s="139">
        <f>IFERROR(C30/F30,"")</f>
        <v/>
      </c>
      <c r="H30">
        <f>_xlfn.XLOOKUP(B30,Recebíveis!A:A,Recebíveis!N:N)</f>
        <v/>
      </c>
    </row>
    <row r="31">
      <c r="B31" t="inlineStr">
        <is>
          <t>Q020L09</t>
        </is>
      </c>
      <c r="C31" s="366">
        <f>SUMIFS(Recebíveis!R:R,Recebíveis!A:A,'Base Contratos'!B31)</f>
        <v/>
      </c>
      <c r="D31">
        <f>_xlfn.MAXIFS(Recebíveis!S:S,Recebíveis!A:A,'Base Contratos'!B31)</f>
        <v/>
      </c>
      <c r="E31">
        <f>IF(D31=0,"Em dia",IF(D31&lt;=15,"Até 15",IF(D31&lt;=30,"Entre 15 e 30",IF(D31&lt;=60,"Entre 30 e 60",IF(D31&lt;=90,"Entre 60 e 90",IF(D31&lt;=120,"Entre 90 e 120",IF(D31&lt;=150,"Entre 120 e 150",IF(D31&lt;=180,"Entre 150 e 180","Superior a 180"))))))))</f>
        <v/>
      </c>
      <c r="F31" s="366">
        <f>_xlfn.XLOOKUP(B31,'Relação de Contratos'!A:A,'Relação de Contratos'!H:H)</f>
        <v/>
      </c>
      <c r="G31" s="139">
        <f>IFERROR(C31/F31,"")</f>
        <v/>
      </c>
      <c r="H31">
        <f>_xlfn.XLOOKUP(B31,Recebíveis!A:A,Recebíveis!N:N)</f>
        <v/>
      </c>
    </row>
    <row r="32">
      <c r="B32" t="inlineStr">
        <is>
          <t>Q05L012</t>
        </is>
      </c>
      <c r="C32" s="366">
        <f>SUMIFS(Recebíveis!R:R,Recebíveis!A:A,'Base Contratos'!B32)</f>
        <v/>
      </c>
      <c r="D32">
        <f>_xlfn.MAXIFS(Recebíveis!S:S,Recebíveis!A:A,'Base Contratos'!B32)</f>
        <v/>
      </c>
      <c r="E32">
        <f>IF(D32=0,"Em dia",IF(D32&lt;=15,"Até 15",IF(D32&lt;=30,"Entre 15 e 30",IF(D32&lt;=60,"Entre 30 e 60",IF(D32&lt;=90,"Entre 60 e 90",IF(D32&lt;=120,"Entre 90 e 120",IF(D32&lt;=150,"Entre 120 e 150",IF(D32&lt;=180,"Entre 150 e 180","Superior a 180"))))))))</f>
        <v/>
      </c>
      <c r="F32" s="366">
        <f>_xlfn.XLOOKUP(B32,'Relação de Contratos'!A:A,'Relação de Contratos'!H:H)</f>
        <v/>
      </c>
      <c r="G32" s="139">
        <f>IFERROR(C32/F32,"")</f>
        <v/>
      </c>
      <c r="H32">
        <f>_xlfn.XLOOKUP(B32,Recebíveis!A:A,Recebíveis!N:N)</f>
        <v/>
      </c>
    </row>
    <row r="33">
      <c r="B33" t="inlineStr">
        <is>
          <t>Q022L05</t>
        </is>
      </c>
      <c r="C33" s="366">
        <f>SUMIFS(Recebíveis!R:R,Recebíveis!A:A,'Base Contratos'!B33)</f>
        <v/>
      </c>
      <c r="D33">
        <f>_xlfn.MAXIFS(Recebíveis!S:S,Recebíveis!A:A,'Base Contratos'!B33)</f>
        <v/>
      </c>
      <c r="E33">
        <f>IF(D33=0,"Em dia",IF(D33&lt;=15,"Até 15",IF(D33&lt;=30,"Entre 15 e 30",IF(D33&lt;=60,"Entre 30 e 60",IF(D33&lt;=90,"Entre 60 e 90",IF(D33&lt;=120,"Entre 90 e 120",IF(D33&lt;=150,"Entre 120 e 150",IF(D33&lt;=180,"Entre 150 e 180","Superior a 180"))))))))</f>
        <v/>
      </c>
      <c r="F33" s="366">
        <f>_xlfn.XLOOKUP(B33,'Relação de Contratos'!A:A,'Relação de Contratos'!H:H)</f>
        <v/>
      </c>
      <c r="G33" s="139">
        <f>IFERROR(C33/F33,"")</f>
        <v/>
      </c>
      <c r="H33">
        <f>_xlfn.XLOOKUP(B33,Recebíveis!A:A,Recebíveis!N:N)</f>
        <v/>
      </c>
    </row>
    <row r="34">
      <c r="B34" t="inlineStr">
        <is>
          <t>Q06L025</t>
        </is>
      </c>
      <c r="C34" s="366">
        <f>SUMIFS(Recebíveis!R:R,Recebíveis!A:A,'Base Contratos'!B34)</f>
        <v/>
      </c>
      <c r="D34">
        <f>_xlfn.MAXIFS(Recebíveis!S:S,Recebíveis!A:A,'Base Contratos'!B34)</f>
        <v/>
      </c>
      <c r="E34">
        <f>IF(D34=0,"Em dia",IF(D34&lt;=15,"Até 15",IF(D34&lt;=30,"Entre 15 e 30",IF(D34&lt;=60,"Entre 30 e 60",IF(D34&lt;=90,"Entre 60 e 90",IF(D34&lt;=120,"Entre 90 e 120",IF(D34&lt;=150,"Entre 120 e 150",IF(D34&lt;=180,"Entre 150 e 180","Superior a 180"))))))))</f>
        <v/>
      </c>
      <c r="F34" s="366">
        <f>_xlfn.XLOOKUP(B34,'Relação de Contratos'!A:A,'Relação de Contratos'!H:H)</f>
        <v/>
      </c>
      <c r="G34" s="139">
        <f>IFERROR(C34/F34,"")</f>
        <v/>
      </c>
      <c r="H34">
        <f>_xlfn.XLOOKUP(B34,Recebíveis!A:A,Recebíveis!N:N)</f>
        <v/>
      </c>
    </row>
    <row r="35">
      <c r="B35" t="inlineStr">
        <is>
          <t>Q04L03</t>
        </is>
      </c>
      <c r="C35" s="366">
        <f>SUMIFS(Recebíveis!R:R,Recebíveis!A:A,'Base Contratos'!B35)</f>
        <v/>
      </c>
      <c r="D35">
        <f>_xlfn.MAXIFS(Recebíveis!S:S,Recebíveis!A:A,'Base Contratos'!B35)</f>
        <v/>
      </c>
      <c r="E35">
        <f>IF(D35=0,"Em dia",IF(D35&lt;=15,"Até 15",IF(D35&lt;=30,"Entre 15 e 30",IF(D35&lt;=60,"Entre 30 e 60",IF(D35&lt;=90,"Entre 60 e 90",IF(D35&lt;=120,"Entre 90 e 120",IF(D35&lt;=150,"Entre 120 e 150",IF(D35&lt;=180,"Entre 150 e 180","Superior a 180"))))))))</f>
        <v/>
      </c>
      <c r="F35" s="366">
        <f>_xlfn.XLOOKUP(B35,'Relação de Contratos'!A:A,'Relação de Contratos'!H:H)</f>
        <v/>
      </c>
      <c r="G35" s="139">
        <f>IFERROR(C35/F35,"")</f>
        <v/>
      </c>
      <c r="H35">
        <f>_xlfn.XLOOKUP(B35,Recebíveis!A:A,Recebíveis!N:N)</f>
        <v/>
      </c>
    </row>
    <row r="36">
      <c r="B36" t="inlineStr">
        <is>
          <t>Q015L01</t>
        </is>
      </c>
      <c r="C36" s="366">
        <f>SUMIFS(Recebíveis!R:R,Recebíveis!A:A,'Base Contratos'!B36)</f>
        <v/>
      </c>
      <c r="D36">
        <f>_xlfn.MAXIFS(Recebíveis!S:S,Recebíveis!A:A,'Base Contratos'!B36)</f>
        <v/>
      </c>
      <c r="E36">
        <f>IF(D36=0,"Em dia",IF(D36&lt;=15,"Até 15",IF(D36&lt;=30,"Entre 15 e 30",IF(D36&lt;=60,"Entre 30 e 60",IF(D36&lt;=90,"Entre 60 e 90",IF(D36&lt;=120,"Entre 90 e 120",IF(D36&lt;=150,"Entre 120 e 150",IF(D36&lt;=180,"Entre 150 e 180","Superior a 180"))))))))</f>
        <v/>
      </c>
      <c r="F36" s="366">
        <f>_xlfn.XLOOKUP(B36,'Relação de Contratos'!A:A,'Relação de Contratos'!H:H)</f>
        <v/>
      </c>
      <c r="G36" s="139">
        <f>IFERROR(C36/F36,"")</f>
        <v/>
      </c>
      <c r="H36">
        <f>_xlfn.XLOOKUP(B36,Recebíveis!A:A,Recebíveis!N:N)</f>
        <v/>
      </c>
    </row>
    <row r="37">
      <c r="B37" t="inlineStr">
        <is>
          <t>Q026L03</t>
        </is>
      </c>
      <c r="C37" s="366">
        <f>SUMIFS(Recebíveis!R:R,Recebíveis!A:A,'Base Contratos'!B37)</f>
        <v/>
      </c>
      <c r="D37">
        <f>_xlfn.MAXIFS(Recebíveis!S:S,Recebíveis!A:A,'Base Contratos'!B37)</f>
        <v/>
      </c>
      <c r="E37">
        <f>IF(D37=0,"Em dia",IF(D37&lt;=15,"Até 15",IF(D37&lt;=30,"Entre 15 e 30",IF(D37&lt;=60,"Entre 30 e 60",IF(D37&lt;=90,"Entre 60 e 90",IF(D37&lt;=120,"Entre 90 e 120",IF(D37&lt;=150,"Entre 120 e 150",IF(D37&lt;=180,"Entre 150 e 180","Superior a 180"))))))))</f>
        <v/>
      </c>
      <c r="F37" s="366">
        <f>_xlfn.XLOOKUP(B37,'Relação de Contratos'!A:A,'Relação de Contratos'!H:H)</f>
        <v/>
      </c>
      <c r="G37" s="139">
        <f>IFERROR(C37/F37,"")</f>
        <v/>
      </c>
      <c r="H37">
        <f>_xlfn.XLOOKUP(B37,Recebíveis!A:A,Recebíveis!N:N)</f>
        <v/>
      </c>
    </row>
    <row r="38">
      <c r="B38" t="inlineStr">
        <is>
          <t>Q020L04</t>
        </is>
      </c>
      <c r="C38" s="366">
        <f>SUMIFS(Recebíveis!R:R,Recebíveis!A:A,'Base Contratos'!B38)</f>
        <v/>
      </c>
      <c r="D38">
        <f>_xlfn.MAXIFS(Recebíveis!S:S,Recebíveis!A:A,'Base Contratos'!B38)</f>
        <v/>
      </c>
      <c r="E38">
        <f>IF(D38=0,"Em dia",IF(D38&lt;=15,"Até 15",IF(D38&lt;=30,"Entre 15 e 30",IF(D38&lt;=60,"Entre 30 e 60",IF(D38&lt;=90,"Entre 60 e 90",IF(D38&lt;=120,"Entre 90 e 120",IF(D38&lt;=150,"Entre 120 e 150",IF(D38&lt;=180,"Entre 150 e 180","Superior a 180"))))))))</f>
        <v/>
      </c>
      <c r="F38" s="366">
        <f>_xlfn.XLOOKUP(B38,'Relação de Contratos'!A:A,'Relação de Contratos'!H:H)</f>
        <v/>
      </c>
      <c r="G38" s="139">
        <f>IFERROR(C38/F38,"")</f>
        <v/>
      </c>
      <c r="H38">
        <f>_xlfn.XLOOKUP(B38,Recebíveis!A:A,Recebíveis!N:N)</f>
        <v/>
      </c>
    </row>
    <row r="39">
      <c r="B39" t="inlineStr">
        <is>
          <t>Q027L05</t>
        </is>
      </c>
      <c r="C39" s="366">
        <f>SUMIFS(Recebíveis!R:R,Recebíveis!A:A,'Base Contratos'!B39)</f>
        <v/>
      </c>
      <c r="D39">
        <f>_xlfn.MAXIFS(Recebíveis!S:S,Recebíveis!A:A,'Base Contratos'!B39)</f>
        <v/>
      </c>
      <c r="E39">
        <f>IF(D39=0,"Em dia",IF(D39&lt;=15,"Até 15",IF(D39&lt;=30,"Entre 15 e 30",IF(D39&lt;=60,"Entre 30 e 60",IF(D39&lt;=90,"Entre 60 e 90",IF(D39&lt;=120,"Entre 90 e 120",IF(D39&lt;=150,"Entre 120 e 150",IF(D39&lt;=180,"Entre 150 e 180","Superior a 180"))))))))</f>
        <v/>
      </c>
      <c r="F39" s="366">
        <f>_xlfn.XLOOKUP(B39,'Relação de Contratos'!A:A,'Relação de Contratos'!H:H)</f>
        <v/>
      </c>
      <c r="G39" s="139">
        <f>IFERROR(C39/F39,"")</f>
        <v/>
      </c>
      <c r="H39">
        <f>_xlfn.XLOOKUP(B39,Recebíveis!A:A,Recebíveis!N:N)</f>
        <v/>
      </c>
    </row>
    <row r="40">
      <c r="B40" t="inlineStr">
        <is>
          <t>Q010L01</t>
        </is>
      </c>
      <c r="C40" s="366">
        <f>SUMIFS(Recebíveis!R:R,Recebíveis!A:A,'Base Contratos'!B40)</f>
        <v/>
      </c>
      <c r="D40">
        <f>_xlfn.MAXIFS(Recebíveis!S:S,Recebíveis!A:A,'Base Contratos'!B40)</f>
        <v/>
      </c>
      <c r="E40">
        <f>IF(D40=0,"Em dia",IF(D40&lt;=15,"Até 15",IF(D40&lt;=30,"Entre 15 e 30",IF(D40&lt;=60,"Entre 30 e 60",IF(D40&lt;=90,"Entre 60 e 90",IF(D40&lt;=120,"Entre 90 e 120",IF(D40&lt;=150,"Entre 120 e 150",IF(D40&lt;=180,"Entre 150 e 180","Superior a 180"))))))))</f>
        <v/>
      </c>
      <c r="F40" s="366">
        <f>_xlfn.XLOOKUP(B40,'Relação de Contratos'!A:A,'Relação de Contratos'!H:H)</f>
        <v/>
      </c>
      <c r="G40" s="139">
        <f>IFERROR(C40/F40,"")</f>
        <v/>
      </c>
      <c r="H40">
        <f>_xlfn.XLOOKUP(B40,Recebíveis!A:A,Recebíveis!N:N)</f>
        <v/>
      </c>
    </row>
    <row r="41">
      <c r="B41" t="inlineStr">
        <is>
          <t>Q024L02</t>
        </is>
      </c>
      <c r="C41" s="366">
        <f>SUMIFS(Recebíveis!R:R,Recebíveis!A:A,'Base Contratos'!B41)</f>
        <v/>
      </c>
      <c r="D41">
        <f>_xlfn.MAXIFS(Recebíveis!S:S,Recebíveis!A:A,'Base Contratos'!B41)</f>
        <v/>
      </c>
      <c r="E41">
        <f>IF(D41=0,"Em dia",IF(D41&lt;=15,"Até 15",IF(D41&lt;=30,"Entre 15 e 30",IF(D41&lt;=60,"Entre 30 e 60",IF(D41&lt;=90,"Entre 60 e 90",IF(D41&lt;=120,"Entre 90 e 120",IF(D41&lt;=150,"Entre 120 e 150",IF(D41&lt;=180,"Entre 150 e 180","Superior a 180"))))))))</f>
        <v/>
      </c>
      <c r="F41" s="366">
        <f>_xlfn.XLOOKUP(B41,'Relação de Contratos'!A:A,'Relação de Contratos'!H:H)</f>
        <v/>
      </c>
      <c r="G41" s="139">
        <f>IFERROR(C41/F41,"")</f>
        <v/>
      </c>
      <c r="H41">
        <f>_xlfn.XLOOKUP(B41,Recebíveis!A:A,Recebíveis!N:N)</f>
        <v/>
      </c>
    </row>
    <row r="42">
      <c r="B42" t="inlineStr">
        <is>
          <t>Q025L08</t>
        </is>
      </c>
      <c r="C42" s="366">
        <f>SUMIFS(Recebíveis!R:R,Recebíveis!A:A,'Base Contratos'!B42)</f>
        <v/>
      </c>
      <c r="D42">
        <f>_xlfn.MAXIFS(Recebíveis!S:S,Recebíveis!A:A,'Base Contratos'!B42)</f>
        <v/>
      </c>
      <c r="E42">
        <f>IF(D42=0,"Em dia",IF(D42&lt;=15,"Até 15",IF(D42&lt;=30,"Entre 15 e 30",IF(D42&lt;=60,"Entre 30 e 60",IF(D42&lt;=90,"Entre 60 e 90",IF(D42&lt;=120,"Entre 90 e 120",IF(D42&lt;=150,"Entre 120 e 150",IF(D42&lt;=180,"Entre 150 e 180","Superior a 180"))))))))</f>
        <v/>
      </c>
      <c r="F42" s="366">
        <f>_xlfn.XLOOKUP(B42,'Relação de Contratos'!A:A,'Relação de Contratos'!H:H)</f>
        <v/>
      </c>
      <c r="G42" s="139">
        <f>IFERROR(C42/F42,"")</f>
        <v/>
      </c>
      <c r="H42">
        <f>_xlfn.XLOOKUP(B42,Recebíveis!A:A,Recebíveis!N:N)</f>
        <v/>
      </c>
    </row>
    <row r="43">
      <c r="B43" t="inlineStr">
        <is>
          <t>Q021L011</t>
        </is>
      </c>
      <c r="C43" s="366">
        <f>SUMIFS(Recebíveis!R:R,Recebíveis!A:A,'Base Contratos'!B43)</f>
        <v/>
      </c>
      <c r="D43">
        <f>_xlfn.MAXIFS(Recebíveis!S:S,Recebíveis!A:A,'Base Contratos'!B43)</f>
        <v/>
      </c>
      <c r="E43">
        <f>IF(D43=0,"Em dia",IF(D43&lt;=15,"Até 15",IF(D43&lt;=30,"Entre 15 e 30",IF(D43&lt;=60,"Entre 30 e 60",IF(D43&lt;=90,"Entre 60 e 90",IF(D43&lt;=120,"Entre 90 e 120",IF(D43&lt;=150,"Entre 120 e 150",IF(D43&lt;=180,"Entre 150 e 180","Superior a 180"))))))))</f>
        <v/>
      </c>
      <c r="F43" s="366">
        <f>_xlfn.XLOOKUP(B43,'Relação de Contratos'!A:A,'Relação de Contratos'!H:H)</f>
        <v/>
      </c>
      <c r="G43" s="139">
        <f>IFERROR(C43/F43,"")</f>
        <v/>
      </c>
      <c r="H43">
        <f>_xlfn.XLOOKUP(B43,Recebíveis!A:A,Recebíveis!N:N)</f>
        <v/>
      </c>
    </row>
    <row r="44">
      <c r="B44" t="inlineStr">
        <is>
          <t>Q028L03</t>
        </is>
      </c>
      <c r="C44" s="366">
        <f>SUMIFS(Recebíveis!R:R,Recebíveis!A:A,'Base Contratos'!B44)</f>
        <v/>
      </c>
      <c r="D44">
        <f>_xlfn.MAXIFS(Recebíveis!S:S,Recebíveis!A:A,'Base Contratos'!B44)</f>
        <v/>
      </c>
      <c r="E44">
        <f>IF(D44=0,"Em dia",IF(D44&lt;=15,"Até 15",IF(D44&lt;=30,"Entre 15 e 30",IF(D44&lt;=60,"Entre 30 e 60",IF(D44&lt;=90,"Entre 60 e 90",IF(D44&lt;=120,"Entre 90 e 120",IF(D44&lt;=150,"Entre 120 e 150",IF(D44&lt;=180,"Entre 150 e 180","Superior a 180"))))))))</f>
        <v/>
      </c>
      <c r="F44" s="366">
        <f>_xlfn.XLOOKUP(B44,'Relação de Contratos'!A:A,'Relação de Contratos'!H:H)</f>
        <v/>
      </c>
      <c r="G44" s="139">
        <f>IFERROR(C44/F44,"")</f>
        <v/>
      </c>
      <c r="H44">
        <f>_xlfn.XLOOKUP(B44,Recebíveis!A:A,Recebíveis!N:N)</f>
        <v/>
      </c>
    </row>
    <row r="45">
      <c r="B45" t="inlineStr">
        <is>
          <t>Q02L013</t>
        </is>
      </c>
      <c r="C45" s="366">
        <f>SUMIFS(Recebíveis!R:R,Recebíveis!A:A,'Base Contratos'!B45)</f>
        <v/>
      </c>
      <c r="D45">
        <f>_xlfn.MAXIFS(Recebíveis!S:S,Recebíveis!A:A,'Base Contratos'!B45)</f>
        <v/>
      </c>
      <c r="E45">
        <f>IF(D45=0,"Em dia",IF(D45&lt;=15,"Até 15",IF(D45&lt;=30,"Entre 15 e 30",IF(D45&lt;=60,"Entre 30 e 60",IF(D45&lt;=90,"Entre 60 e 90",IF(D45&lt;=120,"Entre 90 e 120",IF(D45&lt;=150,"Entre 120 e 150",IF(D45&lt;=180,"Entre 150 e 180","Superior a 180"))))))))</f>
        <v/>
      </c>
      <c r="F45" s="366">
        <f>_xlfn.XLOOKUP(B45,'Relação de Contratos'!A:A,'Relação de Contratos'!H:H)</f>
        <v/>
      </c>
      <c r="G45" s="139">
        <f>IFERROR(C45/F45,"")</f>
        <v/>
      </c>
      <c r="H45">
        <f>_xlfn.XLOOKUP(B45,Recebíveis!A:A,Recebíveis!N:N)</f>
        <v/>
      </c>
    </row>
    <row r="46">
      <c r="B46" t="inlineStr">
        <is>
          <t>Q05L02</t>
        </is>
      </c>
      <c r="C46" s="366">
        <f>SUMIFS(Recebíveis!R:R,Recebíveis!A:A,'Base Contratos'!B46)</f>
        <v/>
      </c>
      <c r="D46">
        <f>_xlfn.MAXIFS(Recebíveis!S:S,Recebíveis!A:A,'Base Contratos'!B46)</f>
        <v/>
      </c>
      <c r="E46">
        <f>IF(D46=0,"Em dia",IF(D46&lt;=15,"Até 15",IF(D46&lt;=30,"Entre 15 e 30",IF(D46&lt;=60,"Entre 30 e 60",IF(D46&lt;=90,"Entre 60 e 90",IF(D46&lt;=120,"Entre 90 e 120",IF(D46&lt;=150,"Entre 120 e 150",IF(D46&lt;=180,"Entre 150 e 180","Superior a 180"))))))))</f>
        <v/>
      </c>
      <c r="F46" s="366">
        <f>_xlfn.XLOOKUP(B46,'Relação de Contratos'!A:A,'Relação de Contratos'!H:H)</f>
        <v/>
      </c>
      <c r="G46" s="139">
        <f>IFERROR(C46/F46,"")</f>
        <v/>
      </c>
      <c r="H46">
        <f>_xlfn.XLOOKUP(B46,Recebíveis!A:A,Recebíveis!N:N)</f>
        <v/>
      </c>
    </row>
    <row r="47">
      <c r="B47" t="inlineStr">
        <is>
          <t>Q021L03</t>
        </is>
      </c>
      <c r="C47" s="366">
        <f>SUMIFS(Recebíveis!R:R,Recebíveis!A:A,'Base Contratos'!B47)</f>
        <v/>
      </c>
      <c r="D47">
        <f>_xlfn.MAXIFS(Recebíveis!S:S,Recebíveis!A:A,'Base Contratos'!B47)</f>
        <v/>
      </c>
      <c r="E47">
        <f>IF(D47=0,"Em dia",IF(D47&lt;=15,"Até 15",IF(D47&lt;=30,"Entre 15 e 30",IF(D47&lt;=60,"Entre 30 e 60",IF(D47&lt;=90,"Entre 60 e 90",IF(D47&lt;=120,"Entre 90 e 120",IF(D47&lt;=150,"Entre 120 e 150",IF(D47&lt;=180,"Entre 150 e 180","Superior a 180"))))))))</f>
        <v/>
      </c>
      <c r="F47" s="366">
        <f>_xlfn.XLOOKUP(B47,'Relação de Contratos'!A:A,'Relação de Contratos'!H:H)</f>
        <v/>
      </c>
      <c r="G47" s="139">
        <f>IFERROR(C47/F47,"")</f>
        <v/>
      </c>
      <c r="H47">
        <f>_xlfn.XLOOKUP(B47,Recebíveis!A:A,Recebíveis!N:N)</f>
        <v/>
      </c>
    </row>
    <row r="48">
      <c r="B48" t="inlineStr">
        <is>
          <t>Q020L01</t>
        </is>
      </c>
      <c r="C48" s="366">
        <f>SUMIFS(Recebíveis!R:R,Recebíveis!A:A,'Base Contratos'!B48)</f>
        <v/>
      </c>
      <c r="D48">
        <f>_xlfn.MAXIFS(Recebíveis!S:S,Recebíveis!A:A,'Base Contratos'!B48)</f>
        <v/>
      </c>
      <c r="E48">
        <f>IF(D48=0,"Em dia",IF(D48&lt;=15,"Até 15",IF(D48&lt;=30,"Entre 15 e 30",IF(D48&lt;=60,"Entre 30 e 60",IF(D48&lt;=90,"Entre 60 e 90",IF(D48&lt;=120,"Entre 90 e 120",IF(D48&lt;=150,"Entre 120 e 150",IF(D48&lt;=180,"Entre 150 e 180","Superior a 180"))))))))</f>
        <v/>
      </c>
      <c r="F48" s="366">
        <f>_xlfn.XLOOKUP(B48,'Relação de Contratos'!A:A,'Relação de Contratos'!H:H)</f>
        <v/>
      </c>
      <c r="G48" s="139">
        <f>IFERROR(C48/F48,"")</f>
        <v/>
      </c>
      <c r="H48">
        <f>_xlfn.XLOOKUP(B48,Recebíveis!A:A,Recebíveis!N:N)</f>
        <v/>
      </c>
    </row>
    <row r="49">
      <c r="B49" t="inlineStr">
        <is>
          <t>Q022L01</t>
        </is>
      </c>
      <c r="C49" s="366">
        <f>SUMIFS(Recebíveis!R:R,Recebíveis!A:A,'Base Contratos'!B49)</f>
        <v/>
      </c>
      <c r="D49">
        <f>_xlfn.MAXIFS(Recebíveis!S:S,Recebíveis!A:A,'Base Contratos'!B49)</f>
        <v/>
      </c>
      <c r="E49">
        <f>IF(D49=0,"Em dia",IF(D49&lt;=15,"Até 15",IF(D49&lt;=30,"Entre 15 e 30",IF(D49&lt;=60,"Entre 30 e 60",IF(D49&lt;=90,"Entre 60 e 90",IF(D49&lt;=120,"Entre 90 e 120",IF(D49&lt;=150,"Entre 120 e 150",IF(D49&lt;=180,"Entre 150 e 180","Superior a 180"))))))))</f>
        <v/>
      </c>
      <c r="F49" s="366">
        <f>_xlfn.XLOOKUP(B49,'Relação de Contratos'!A:A,'Relação de Contratos'!H:H)</f>
        <v/>
      </c>
      <c r="G49" s="139">
        <f>IFERROR(C49/F49,"")</f>
        <v/>
      </c>
      <c r="H49">
        <f>_xlfn.XLOOKUP(B49,Recebíveis!A:A,Recebíveis!N:N)</f>
        <v/>
      </c>
    </row>
    <row r="50">
      <c r="B50" t="inlineStr">
        <is>
          <t>Q022L08</t>
        </is>
      </c>
      <c r="C50" s="366">
        <f>SUMIFS(Recebíveis!R:R,Recebíveis!A:A,'Base Contratos'!B50)</f>
        <v/>
      </c>
      <c r="D50">
        <f>_xlfn.MAXIFS(Recebíveis!S:S,Recebíveis!A:A,'Base Contratos'!B50)</f>
        <v/>
      </c>
      <c r="E50">
        <f>IF(D50=0,"Em dia",IF(D50&lt;=15,"Até 15",IF(D50&lt;=30,"Entre 15 e 30",IF(D50&lt;=60,"Entre 30 e 60",IF(D50&lt;=90,"Entre 60 e 90",IF(D50&lt;=120,"Entre 90 e 120",IF(D50&lt;=150,"Entre 120 e 150",IF(D50&lt;=180,"Entre 150 e 180","Superior a 180"))))))))</f>
        <v/>
      </c>
      <c r="F50" s="366">
        <f>_xlfn.XLOOKUP(B50,'Relação de Contratos'!A:A,'Relação de Contratos'!H:H)</f>
        <v/>
      </c>
      <c r="G50" s="139">
        <f>IFERROR(C50/F50,"")</f>
        <v/>
      </c>
      <c r="H50">
        <f>_xlfn.XLOOKUP(B50,Recebíveis!A:A,Recebíveis!N:N)</f>
        <v/>
      </c>
    </row>
    <row r="51">
      <c r="B51" t="inlineStr">
        <is>
          <t>Q020L014</t>
        </is>
      </c>
      <c r="C51" s="366">
        <f>SUMIFS(Recebíveis!R:R,Recebíveis!A:A,'Base Contratos'!B51)</f>
        <v/>
      </c>
      <c r="D51">
        <f>_xlfn.MAXIFS(Recebíveis!S:S,Recebíveis!A:A,'Base Contratos'!B51)</f>
        <v/>
      </c>
      <c r="E51">
        <f>IF(D51=0,"Em dia",IF(D51&lt;=15,"Até 15",IF(D51&lt;=30,"Entre 15 e 30",IF(D51&lt;=60,"Entre 30 e 60",IF(D51&lt;=90,"Entre 60 e 90",IF(D51&lt;=120,"Entre 90 e 120",IF(D51&lt;=150,"Entre 120 e 150",IF(D51&lt;=180,"Entre 150 e 180","Superior a 180"))))))))</f>
        <v/>
      </c>
      <c r="F51" s="366">
        <f>_xlfn.XLOOKUP(B51,'Relação de Contratos'!A:A,'Relação de Contratos'!H:H)</f>
        <v/>
      </c>
      <c r="G51" s="139">
        <f>IFERROR(C51/F51,"")</f>
        <v/>
      </c>
      <c r="H51">
        <f>_xlfn.XLOOKUP(B51,Recebíveis!A:A,Recebíveis!N:N)</f>
        <v/>
      </c>
    </row>
    <row r="52">
      <c r="B52" t="inlineStr">
        <is>
          <t>Q08L011</t>
        </is>
      </c>
      <c r="C52" s="366">
        <f>SUMIFS(Recebíveis!R:R,Recebíveis!A:A,'Base Contratos'!B52)</f>
        <v/>
      </c>
      <c r="D52">
        <f>_xlfn.MAXIFS(Recebíveis!S:S,Recebíveis!A:A,'Base Contratos'!B52)</f>
        <v/>
      </c>
      <c r="E52">
        <f>IF(D52=0,"Em dia",IF(D52&lt;=15,"Até 15",IF(D52&lt;=30,"Entre 15 e 30",IF(D52&lt;=60,"Entre 30 e 60",IF(D52&lt;=90,"Entre 60 e 90",IF(D52&lt;=120,"Entre 90 e 120",IF(D52&lt;=150,"Entre 120 e 150",IF(D52&lt;=180,"Entre 150 e 180","Superior a 180"))))))))</f>
        <v/>
      </c>
      <c r="F52" s="366">
        <f>_xlfn.XLOOKUP(B52,'Relação de Contratos'!A:A,'Relação de Contratos'!H:H)</f>
        <v/>
      </c>
      <c r="G52" s="139">
        <f>IFERROR(C52/F52,"")</f>
        <v/>
      </c>
      <c r="H52">
        <f>_xlfn.XLOOKUP(B52,Recebíveis!A:A,Recebíveis!N:N)</f>
        <v/>
      </c>
    </row>
    <row r="53">
      <c r="B53" t="inlineStr">
        <is>
          <t>Q015L010</t>
        </is>
      </c>
      <c r="C53" s="366">
        <f>SUMIFS(Recebíveis!R:R,Recebíveis!A:A,'Base Contratos'!B53)</f>
        <v/>
      </c>
      <c r="D53">
        <f>_xlfn.MAXIFS(Recebíveis!S:S,Recebíveis!A:A,'Base Contratos'!B53)</f>
        <v/>
      </c>
      <c r="E53">
        <f>IF(D53=0,"Em dia",IF(D53&lt;=15,"Até 15",IF(D53&lt;=30,"Entre 15 e 30",IF(D53&lt;=60,"Entre 30 e 60",IF(D53&lt;=90,"Entre 60 e 90",IF(D53&lt;=120,"Entre 90 e 120",IF(D53&lt;=150,"Entre 120 e 150",IF(D53&lt;=180,"Entre 150 e 180","Superior a 180"))))))))</f>
        <v/>
      </c>
      <c r="F53" s="366">
        <f>_xlfn.XLOOKUP(B53,'Relação de Contratos'!A:A,'Relação de Contratos'!H:H)</f>
        <v/>
      </c>
      <c r="G53" s="139">
        <f>IFERROR(C53/F53,"")</f>
        <v/>
      </c>
      <c r="H53">
        <f>_xlfn.XLOOKUP(B53,Recebíveis!A:A,Recebíveis!N:N)</f>
        <v/>
      </c>
    </row>
    <row r="54">
      <c r="B54" t="inlineStr">
        <is>
          <t>Q025L06</t>
        </is>
      </c>
      <c r="C54" s="366">
        <f>SUMIFS(Recebíveis!R:R,Recebíveis!A:A,'Base Contratos'!B54)</f>
        <v/>
      </c>
      <c r="D54">
        <f>_xlfn.MAXIFS(Recebíveis!S:S,Recebíveis!A:A,'Base Contratos'!B54)</f>
        <v/>
      </c>
      <c r="E54">
        <f>IF(D54=0,"Em dia",IF(D54&lt;=15,"Até 15",IF(D54&lt;=30,"Entre 15 e 30",IF(D54&lt;=60,"Entre 30 e 60",IF(D54&lt;=90,"Entre 60 e 90",IF(D54&lt;=120,"Entre 90 e 120",IF(D54&lt;=150,"Entre 120 e 150",IF(D54&lt;=180,"Entre 150 e 180","Superior a 180"))))))))</f>
        <v/>
      </c>
      <c r="F54" s="366">
        <f>_xlfn.XLOOKUP(B54,'Relação de Contratos'!A:A,'Relação de Contratos'!H:H)</f>
        <v/>
      </c>
      <c r="G54" s="139">
        <f>IFERROR(C54/F54,"")</f>
        <v/>
      </c>
      <c r="H54">
        <f>_xlfn.XLOOKUP(B54,Recebíveis!A:A,Recebíveis!N:N)</f>
        <v/>
      </c>
    </row>
    <row r="55">
      <c r="B55" t="inlineStr">
        <is>
          <t>Q022L03</t>
        </is>
      </c>
      <c r="C55" s="366">
        <f>SUMIFS(Recebíveis!R:R,Recebíveis!A:A,'Base Contratos'!B55)</f>
        <v/>
      </c>
      <c r="D55">
        <f>_xlfn.MAXIFS(Recebíveis!S:S,Recebíveis!A:A,'Base Contratos'!B55)</f>
        <v/>
      </c>
      <c r="E55">
        <f>IF(D55=0,"Em dia",IF(D55&lt;=15,"Até 15",IF(D55&lt;=30,"Entre 15 e 30",IF(D55&lt;=60,"Entre 30 e 60",IF(D55&lt;=90,"Entre 60 e 90",IF(D55&lt;=120,"Entre 90 e 120",IF(D55&lt;=150,"Entre 120 e 150",IF(D55&lt;=180,"Entre 150 e 180","Superior a 180"))))))))</f>
        <v/>
      </c>
      <c r="F55" s="366">
        <f>_xlfn.XLOOKUP(B55,'Relação de Contratos'!A:A,'Relação de Contratos'!H:H)</f>
        <v/>
      </c>
      <c r="G55" s="139">
        <f>IFERROR(C55/F55,"")</f>
        <v/>
      </c>
      <c r="H55">
        <f>_xlfn.XLOOKUP(B55,Recebíveis!A:A,Recebíveis!N:N)</f>
        <v/>
      </c>
    </row>
    <row r="56">
      <c r="B56" t="inlineStr">
        <is>
          <t>Q07L019</t>
        </is>
      </c>
      <c r="C56" s="366">
        <f>SUMIFS(Recebíveis!R:R,Recebíveis!A:A,'Base Contratos'!B56)</f>
        <v/>
      </c>
      <c r="D56">
        <f>_xlfn.MAXIFS(Recebíveis!S:S,Recebíveis!A:A,'Base Contratos'!B56)</f>
        <v/>
      </c>
      <c r="E56">
        <f>IF(D56=0,"Em dia",IF(D56&lt;=15,"Até 15",IF(D56&lt;=30,"Entre 15 e 30",IF(D56&lt;=60,"Entre 30 e 60",IF(D56&lt;=90,"Entre 60 e 90",IF(D56&lt;=120,"Entre 90 e 120",IF(D56&lt;=150,"Entre 120 e 150",IF(D56&lt;=180,"Entre 150 e 180","Superior a 180"))))))))</f>
        <v/>
      </c>
      <c r="F56" s="366">
        <f>_xlfn.XLOOKUP(B56,'Relação de Contratos'!A:A,'Relação de Contratos'!H:H)</f>
        <v/>
      </c>
      <c r="G56" s="139">
        <f>IFERROR(C56/F56,"")</f>
        <v/>
      </c>
      <c r="H56">
        <f>_xlfn.XLOOKUP(B56,Recebíveis!A:A,Recebíveis!N:N)</f>
        <v/>
      </c>
    </row>
    <row r="57">
      <c r="B57" t="inlineStr">
        <is>
          <t>Q04L09</t>
        </is>
      </c>
      <c r="C57" s="366">
        <f>SUMIFS(Recebíveis!R:R,Recebíveis!A:A,'Base Contratos'!B57)</f>
        <v/>
      </c>
      <c r="D57">
        <f>_xlfn.MAXIFS(Recebíveis!S:S,Recebíveis!A:A,'Base Contratos'!B57)</f>
        <v/>
      </c>
      <c r="E57">
        <f>IF(D57=0,"Em dia",IF(D57&lt;=15,"Até 15",IF(D57&lt;=30,"Entre 15 e 30",IF(D57&lt;=60,"Entre 30 e 60",IF(D57&lt;=90,"Entre 60 e 90",IF(D57&lt;=120,"Entre 90 e 120",IF(D57&lt;=150,"Entre 120 e 150",IF(D57&lt;=180,"Entre 150 e 180","Superior a 180"))))))))</f>
        <v/>
      </c>
      <c r="F57" s="366">
        <f>_xlfn.XLOOKUP(B57,'Relação de Contratos'!A:A,'Relação de Contratos'!H:H)</f>
        <v/>
      </c>
      <c r="G57" s="139">
        <f>IFERROR(C57/F57,"")</f>
        <v/>
      </c>
      <c r="H57">
        <f>_xlfn.XLOOKUP(B57,Recebíveis!A:A,Recebíveis!N:N)</f>
        <v/>
      </c>
    </row>
    <row r="58">
      <c r="B58" t="inlineStr">
        <is>
          <t>Q08L017</t>
        </is>
      </c>
      <c r="C58" s="366">
        <f>SUMIFS(Recebíveis!R:R,Recebíveis!A:A,'Base Contratos'!B58)</f>
        <v/>
      </c>
      <c r="D58">
        <f>_xlfn.MAXIFS(Recebíveis!S:S,Recebíveis!A:A,'Base Contratos'!B58)</f>
        <v/>
      </c>
      <c r="E58">
        <f>IF(D58=0,"Em dia",IF(D58&lt;=15,"Até 15",IF(D58&lt;=30,"Entre 15 e 30",IF(D58&lt;=60,"Entre 30 e 60",IF(D58&lt;=90,"Entre 60 e 90",IF(D58&lt;=120,"Entre 90 e 120",IF(D58&lt;=150,"Entre 120 e 150",IF(D58&lt;=180,"Entre 150 e 180","Superior a 180"))))))))</f>
        <v/>
      </c>
      <c r="F58" s="366">
        <f>_xlfn.XLOOKUP(B58,'Relação de Contratos'!A:A,'Relação de Contratos'!H:H)</f>
        <v/>
      </c>
      <c r="G58" s="139">
        <f>IFERROR(C58/F58,"")</f>
        <v/>
      </c>
      <c r="H58">
        <f>_xlfn.XLOOKUP(B58,Recebíveis!A:A,Recebíveis!N:N)</f>
        <v/>
      </c>
    </row>
    <row r="59">
      <c r="B59" t="inlineStr">
        <is>
          <t>Q019L06</t>
        </is>
      </c>
      <c r="C59" s="366">
        <f>SUMIFS(Recebíveis!R:R,Recebíveis!A:A,'Base Contratos'!B59)</f>
        <v/>
      </c>
      <c r="D59">
        <f>_xlfn.MAXIFS(Recebíveis!S:S,Recebíveis!A:A,'Base Contratos'!B59)</f>
        <v/>
      </c>
      <c r="E59">
        <f>IF(D59=0,"Em dia",IF(D59&lt;=15,"Até 15",IF(D59&lt;=30,"Entre 15 e 30",IF(D59&lt;=60,"Entre 30 e 60",IF(D59&lt;=90,"Entre 60 e 90",IF(D59&lt;=120,"Entre 90 e 120",IF(D59&lt;=150,"Entre 120 e 150",IF(D59&lt;=180,"Entre 150 e 180","Superior a 180"))))))))</f>
        <v/>
      </c>
      <c r="F59" s="366">
        <f>_xlfn.XLOOKUP(B59,'Relação de Contratos'!A:A,'Relação de Contratos'!H:H)</f>
        <v/>
      </c>
      <c r="G59" s="139">
        <f>IFERROR(C59/F59,"")</f>
        <v/>
      </c>
      <c r="H59">
        <f>_xlfn.XLOOKUP(B59,Recebíveis!A:A,Recebíveis!N:N)</f>
        <v/>
      </c>
    </row>
    <row r="60">
      <c r="B60" t="inlineStr">
        <is>
          <t>Q015L02</t>
        </is>
      </c>
      <c r="C60" s="366">
        <f>SUMIFS(Recebíveis!R:R,Recebíveis!A:A,'Base Contratos'!B60)</f>
        <v/>
      </c>
      <c r="D60">
        <f>_xlfn.MAXIFS(Recebíveis!S:S,Recebíveis!A:A,'Base Contratos'!B60)</f>
        <v/>
      </c>
      <c r="E60">
        <f>IF(D60=0,"Em dia",IF(D60&lt;=15,"Até 15",IF(D60&lt;=30,"Entre 15 e 30",IF(D60&lt;=60,"Entre 30 e 60",IF(D60&lt;=90,"Entre 60 e 90",IF(D60&lt;=120,"Entre 90 e 120",IF(D60&lt;=150,"Entre 120 e 150",IF(D60&lt;=180,"Entre 150 e 180","Superior a 180"))))))))</f>
        <v/>
      </c>
      <c r="F60" s="366">
        <f>_xlfn.XLOOKUP(B60,'Relação de Contratos'!A:A,'Relação de Contratos'!H:H)</f>
        <v/>
      </c>
      <c r="G60" s="139">
        <f>IFERROR(C60/F60,"")</f>
        <v/>
      </c>
      <c r="H60">
        <f>_xlfn.XLOOKUP(B60,Recebíveis!A:A,Recebíveis!N:N)</f>
        <v/>
      </c>
    </row>
    <row r="61">
      <c r="B61" t="inlineStr">
        <is>
          <t>Q06L012</t>
        </is>
      </c>
      <c r="C61" s="366">
        <f>SUMIFS(Recebíveis!R:R,Recebíveis!A:A,'Base Contratos'!B61)</f>
        <v/>
      </c>
      <c r="D61">
        <f>_xlfn.MAXIFS(Recebíveis!S:S,Recebíveis!A:A,'Base Contratos'!B61)</f>
        <v/>
      </c>
      <c r="E61">
        <f>IF(D61=0,"Em dia",IF(D61&lt;=15,"Até 15",IF(D61&lt;=30,"Entre 15 e 30",IF(D61&lt;=60,"Entre 30 e 60",IF(D61&lt;=90,"Entre 60 e 90",IF(D61&lt;=120,"Entre 90 e 120",IF(D61&lt;=150,"Entre 120 e 150",IF(D61&lt;=180,"Entre 150 e 180","Superior a 180"))))))))</f>
        <v/>
      </c>
      <c r="F61" s="366">
        <f>_xlfn.XLOOKUP(B61,'Relação de Contratos'!A:A,'Relação de Contratos'!H:H)</f>
        <v/>
      </c>
      <c r="G61" s="139">
        <f>IFERROR(C61/F61,"")</f>
        <v/>
      </c>
      <c r="H61">
        <f>_xlfn.XLOOKUP(B61,Recebíveis!A:A,Recebíveis!N:N)</f>
        <v/>
      </c>
    </row>
    <row r="62">
      <c r="B62" t="inlineStr">
        <is>
          <t>Q08L04</t>
        </is>
      </c>
      <c r="C62" s="366">
        <f>SUMIFS(Recebíveis!R:R,Recebíveis!A:A,'Base Contratos'!B62)</f>
        <v/>
      </c>
      <c r="D62">
        <f>_xlfn.MAXIFS(Recebíveis!S:S,Recebíveis!A:A,'Base Contratos'!B62)</f>
        <v/>
      </c>
      <c r="E62">
        <f>IF(D62=0,"Em dia",IF(D62&lt;=15,"Até 15",IF(D62&lt;=30,"Entre 15 e 30",IF(D62&lt;=60,"Entre 30 e 60",IF(D62&lt;=90,"Entre 60 e 90",IF(D62&lt;=120,"Entre 90 e 120",IF(D62&lt;=150,"Entre 120 e 150",IF(D62&lt;=180,"Entre 150 e 180","Superior a 180"))))))))</f>
        <v/>
      </c>
      <c r="F62" s="366">
        <f>_xlfn.XLOOKUP(B62,'Relação de Contratos'!A:A,'Relação de Contratos'!H:H)</f>
        <v/>
      </c>
      <c r="G62" s="139">
        <f>IFERROR(C62/F62,"")</f>
        <v/>
      </c>
      <c r="H62">
        <f>_xlfn.XLOOKUP(B62,Recebíveis!A:A,Recebíveis!N:N)</f>
        <v/>
      </c>
    </row>
    <row r="63">
      <c r="B63" t="inlineStr">
        <is>
          <t>Q022L04</t>
        </is>
      </c>
      <c r="C63" s="366">
        <f>SUMIFS(Recebíveis!R:R,Recebíveis!A:A,'Base Contratos'!B63)</f>
        <v/>
      </c>
      <c r="D63">
        <f>_xlfn.MAXIFS(Recebíveis!S:S,Recebíveis!A:A,'Base Contratos'!B63)</f>
        <v/>
      </c>
      <c r="E63">
        <f>IF(D63=0,"Em dia",IF(D63&lt;=15,"Até 15",IF(D63&lt;=30,"Entre 15 e 30",IF(D63&lt;=60,"Entre 30 e 60",IF(D63&lt;=90,"Entre 60 e 90",IF(D63&lt;=120,"Entre 90 e 120",IF(D63&lt;=150,"Entre 120 e 150",IF(D63&lt;=180,"Entre 150 e 180","Superior a 180"))))))))</f>
        <v/>
      </c>
      <c r="F63" s="366">
        <f>_xlfn.XLOOKUP(B63,'Relação de Contratos'!A:A,'Relação de Contratos'!H:H)</f>
        <v/>
      </c>
      <c r="G63" s="139">
        <f>IFERROR(C63/F63,"")</f>
        <v/>
      </c>
      <c r="H63">
        <f>_xlfn.XLOOKUP(B63,Recebíveis!A:A,Recebíveis!N:N)</f>
        <v/>
      </c>
    </row>
    <row r="64">
      <c r="B64" t="inlineStr">
        <is>
          <t>Q03L07</t>
        </is>
      </c>
      <c r="C64" s="366">
        <f>SUMIFS(Recebíveis!R:R,Recebíveis!A:A,'Base Contratos'!B64)</f>
        <v/>
      </c>
      <c r="D64">
        <f>_xlfn.MAXIFS(Recebíveis!S:S,Recebíveis!A:A,'Base Contratos'!B64)</f>
        <v/>
      </c>
      <c r="E64">
        <f>IF(D64=0,"Em dia",IF(D64&lt;=15,"Até 15",IF(D64&lt;=30,"Entre 15 e 30",IF(D64&lt;=60,"Entre 30 e 60",IF(D64&lt;=90,"Entre 60 e 90",IF(D64&lt;=120,"Entre 90 e 120",IF(D64&lt;=150,"Entre 120 e 150",IF(D64&lt;=180,"Entre 150 e 180","Superior a 180"))))))))</f>
        <v/>
      </c>
      <c r="F64" s="366">
        <f>_xlfn.XLOOKUP(B64,'Relação de Contratos'!A:A,'Relação de Contratos'!H:H)</f>
        <v/>
      </c>
      <c r="G64" s="139">
        <f>IFERROR(C64/F64,"")</f>
        <v/>
      </c>
      <c r="H64">
        <f>_xlfn.XLOOKUP(B64,Recebíveis!A:A,Recebíveis!N:N)</f>
        <v/>
      </c>
    </row>
    <row r="65">
      <c r="B65" t="inlineStr">
        <is>
          <t>Q06L08</t>
        </is>
      </c>
      <c r="C65" s="366">
        <f>SUMIFS(Recebíveis!R:R,Recebíveis!A:A,'Base Contratos'!B65)</f>
        <v/>
      </c>
      <c r="D65">
        <f>_xlfn.MAXIFS(Recebíveis!S:S,Recebíveis!A:A,'Base Contratos'!B65)</f>
        <v/>
      </c>
      <c r="E65">
        <f>IF(D65=0,"Em dia",IF(D65&lt;=15,"Até 15",IF(D65&lt;=30,"Entre 15 e 30",IF(D65&lt;=60,"Entre 30 e 60",IF(D65&lt;=90,"Entre 60 e 90",IF(D65&lt;=120,"Entre 90 e 120",IF(D65&lt;=150,"Entre 120 e 150",IF(D65&lt;=180,"Entre 150 e 180","Superior a 180"))))))))</f>
        <v/>
      </c>
      <c r="F65" s="366">
        <f>_xlfn.XLOOKUP(B65,'Relação de Contratos'!A:A,'Relação de Contratos'!H:H)</f>
        <v/>
      </c>
      <c r="G65" s="139">
        <f>IFERROR(C65/F65,"")</f>
        <v/>
      </c>
      <c r="H65">
        <f>_xlfn.XLOOKUP(B65,Recebíveis!A:A,Recebíveis!N:N)</f>
        <v/>
      </c>
    </row>
    <row r="66">
      <c r="B66" t="inlineStr">
        <is>
          <t>Q07L026</t>
        </is>
      </c>
      <c r="C66" s="366">
        <f>SUMIFS(Recebíveis!R:R,Recebíveis!A:A,'Base Contratos'!B66)</f>
        <v/>
      </c>
      <c r="D66">
        <f>_xlfn.MAXIFS(Recebíveis!S:S,Recebíveis!A:A,'Base Contratos'!B66)</f>
        <v/>
      </c>
      <c r="E66">
        <f>IF(D66=0,"Em dia",IF(D66&lt;=15,"Até 15",IF(D66&lt;=30,"Entre 15 e 30",IF(D66&lt;=60,"Entre 30 e 60",IF(D66&lt;=90,"Entre 60 e 90",IF(D66&lt;=120,"Entre 90 e 120",IF(D66&lt;=150,"Entre 120 e 150",IF(D66&lt;=180,"Entre 150 e 180","Superior a 180"))))))))</f>
        <v/>
      </c>
      <c r="F66" s="366">
        <f>_xlfn.XLOOKUP(B66,'Relação de Contratos'!A:A,'Relação de Contratos'!H:H)</f>
        <v/>
      </c>
      <c r="G66" s="139">
        <f>IFERROR(C66/F66,"")</f>
        <v/>
      </c>
      <c r="H66">
        <f>_xlfn.XLOOKUP(B66,Recebíveis!A:A,Recebíveis!N:N)</f>
        <v/>
      </c>
    </row>
    <row r="67">
      <c r="B67" t="inlineStr">
        <is>
          <t>Q01L02</t>
        </is>
      </c>
      <c r="C67" s="366">
        <f>SUMIFS(Recebíveis!R:R,Recebíveis!A:A,'Base Contratos'!B67)</f>
        <v/>
      </c>
      <c r="D67">
        <f>_xlfn.MAXIFS(Recebíveis!S:S,Recebíveis!A:A,'Base Contratos'!B67)</f>
        <v/>
      </c>
      <c r="E67">
        <f>IF(D67=0,"Em dia",IF(D67&lt;=15,"Até 15",IF(D67&lt;=30,"Entre 15 e 30",IF(D67&lt;=60,"Entre 30 e 60",IF(D67&lt;=90,"Entre 60 e 90",IF(D67&lt;=120,"Entre 90 e 120",IF(D67&lt;=150,"Entre 120 e 150",IF(D67&lt;=180,"Entre 150 e 180","Superior a 180"))))))))</f>
        <v/>
      </c>
      <c r="F67" s="366">
        <f>_xlfn.XLOOKUP(B67,'Relação de Contratos'!A:A,'Relação de Contratos'!H:H)</f>
        <v/>
      </c>
      <c r="G67" s="139">
        <f>IFERROR(C67/F67,"")</f>
        <v/>
      </c>
      <c r="H67">
        <f>_xlfn.XLOOKUP(B67,Recebíveis!A:A,Recebíveis!N:N)</f>
        <v/>
      </c>
    </row>
    <row r="68">
      <c r="B68" t="inlineStr">
        <is>
          <t>Q024L05</t>
        </is>
      </c>
      <c r="C68" s="366">
        <f>SUMIFS(Recebíveis!R:R,Recebíveis!A:A,'Base Contratos'!B68)</f>
        <v/>
      </c>
      <c r="D68">
        <f>_xlfn.MAXIFS(Recebíveis!S:S,Recebíveis!A:A,'Base Contratos'!B68)</f>
        <v/>
      </c>
      <c r="E68">
        <f>IF(D68=0,"Em dia",IF(D68&lt;=15,"Até 15",IF(D68&lt;=30,"Entre 15 e 30",IF(D68&lt;=60,"Entre 30 e 60",IF(D68&lt;=90,"Entre 60 e 90",IF(D68&lt;=120,"Entre 90 e 120",IF(D68&lt;=150,"Entre 120 e 150",IF(D68&lt;=180,"Entre 150 e 180","Superior a 180"))))))))</f>
        <v/>
      </c>
      <c r="F68" s="366">
        <f>_xlfn.XLOOKUP(B68,'Relação de Contratos'!A:A,'Relação de Contratos'!H:H)</f>
        <v/>
      </c>
      <c r="G68" s="139">
        <f>IFERROR(C68/F68,"")</f>
        <v/>
      </c>
      <c r="H68">
        <f>_xlfn.XLOOKUP(B68,Recebíveis!A:A,Recebíveis!N:N)</f>
        <v/>
      </c>
    </row>
    <row r="69">
      <c r="B69" t="inlineStr">
        <is>
          <t>Q020L03</t>
        </is>
      </c>
      <c r="C69" s="366">
        <f>SUMIFS(Recebíveis!R:R,Recebíveis!A:A,'Base Contratos'!B69)</f>
        <v/>
      </c>
      <c r="D69">
        <f>_xlfn.MAXIFS(Recebíveis!S:S,Recebíveis!A:A,'Base Contratos'!B69)</f>
        <v/>
      </c>
      <c r="E69">
        <f>IF(D69=0,"Em dia",IF(D69&lt;=15,"Até 15",IF(D69&lt;=30,"Entre 15 e 30",IF(D69&lt;=60,"Entre 30 e 60",IF(D69&lt;=90,"Entre 60 e 90",IF(D69&lt;=120,"Entre 90 e 120",IF(D69&lt;=150,"Entre 120 e 150",IF(D69&lt;=180,"Entre 150 e 180","Superior a 180"))))))))</f>
        <v/>
      </c>
      <c r="F69" s="366">
        <f>_xlfn.XLOOKUP(B69,'Relação de Contratos'!A:A,'Relação de Contratos'!H:H)</f>
        <v/>
      </c>
      <c r="G69" s="139">
        <f>IFERROR(C69/F69,"")</f>
        <v/>
      </c>
      <c r="H69">
        <f>_xlfn.XLOOKUP(B69,Recebíveis!A:A,Recebíveis!N:N)</f>
        <v/>
      </c>
    </row>
    <row r="70">
      <c r="B70" t="inlineStr">
        <is>
          <t>Q06L019</t>
        </is>
      </c>
      <c r="C70" s="366">
        <f>SUMIFS(Recebíveis!R:R,Recebíveis!A:A,'Base Contratos'!B70)</f>
        <v/>
      </c>
      <c r="D70">
        <f>_xlfn.MAXIFS(Recebíveis!S:S,Recebíveis!A:A,'Base Contratos'!B70)</f>
        <v/>
      </c>
      <c r="E70">
        <f>IF(D70=0,"Em dia",IF(D70&lt;=15,"Até 15",IF(D70&lt;=30,"Entre 15 e 30",IF(D70&lt;=60,"Entre 30 e 60",IF(D70&lt;=90,"Entre 60 e 90",IF(D70&lt;=120,"Entre 90 e 120",IF(D70&lt;=150,"Entre 120 e 150",IF(D70&lt;=180,"Entre 150 e 180","Superior a 180"))))))))</f>
        <v/>
      </c>
      <c r="F70" s="366">
        <f>_xlfn.XLOOKUP(B70,'Relação de Contratos'!A:A,'Relação de Contratos'!H:H)</f>
        <v/>
      </c>
      <c r="G70" s="139">
        <f>IFERROR(C70/F70,"")</f>
        <v/>
      </c>
      <c r="H70">
        <f>_xlfn.XLOOKUP(B70,Recebíveis!A:A,Recebíveis!N:N)</f>
        <v/>
      </c>
    </row>
    <row r="71">
      <c r="B71" t="inlineStr">
        <is>
          <t>Q013L04</t>
        </is>
      </c>
      <c r="C71" s="366">
        <f>SUMIFS(Recebíveis!R:R,Recebíveis!A:A,'Base Contratos'!B71)</f>
        <v/>
      </c>
      <c r="D71">
        <f>_xlfn.MAXIFS(Recebíveis!S:S,Recebíveis!A:A,'Base Contratos'!B71)</f>
        <v/>
      </c>
      <c r="E71">
        <f>IF(D71=0,"Em dia",IF(D71&lt;=15,"Até 15",IF(D71&lt;=30,"Entre 15 e 30",IF(D71&lt;=60,"Entre 30 e 60",IF(D71&lt;=90,"Entre 60 e 90",IF(D71&lt;=120,"Entre 90 e 120",IF(D71&lt;=150,"Entre 120 e 150",IF(D71&lt;=180,"Entre 150 e 180","Superior a 180"))))))))</f>
        <v/>
      </c>
      <c r="F71" s="366">
        <f>_xlfn.XLOOKUP(B71,'Relação de Contratos'!A:A,'Relação de Contratos'!H:H)</f>
        <v/>
      </c>
      <c r="G71" s="139">
        <f>IFERROR(C71/F71,"")</f>
        <v/>
      </c>
      <c r="H71">
        <f>_xlfn.XLOOKUP(B71,Recebíveis!A:A,Recebíveis!N:N)</f>
        <v/>
      </c>
    </row>
    <row r="72">
      <c r="B72" t="inlineStr">
        <is>
          <t>Q026L04</t>
        </is>
      </c>
      <c r="C72" s="366">
        <f>SUMIFS(Recebíveis!R:R,Recebíveis!A:A,'Base Contratos'!B72)</f>
        <v/>
      </c>
      <c r="D72">
        <f>_xlfn.MAXIFS(Recebíveis!S:S,Recebíveis!A:A,'Base Contratos'!B72)</f>
        <v/>
      </c>
      <c r="E72">
        <f>IF(D72=0,"Em dia",IF(D72&lt;=15,"Até 15",IF(D72&lt;=30,"Entre 15 e 30",IF(D72&lt;=60,"Entre 30 e 60",IF(D72&lt;=90,"Entre 60 e 90",IF(D72&lt;=120,"Entre 90 e 120",IF(D72&lt;=150,"Entre 120 e 150",IF(D72&lt;=180,"Entre 150 e 180","Superior a 180"))))))))</f>
        <v/>
      </c>
      <c r="F72" s="366">
        <f>_xlfn.XLOOKUP(B72,'Relação de Contratos'!A:A,'Relação de Contratos'!H:H)</f>
        <v/>
      </c>
      <c r="G72" s="139">
        <f>IFERROR(C72/F72,"")</f>
        <v/>
      </c>
      <c r="H72">
        <f>_xlfn.XLOOKUP(B72,Recebíveis!A:A,Recebíveis!N:N)</f>
        <v/>
      </c>
    </row>
    <row r="73">
      <c r="B73" t="inlineStr">
        <is>
          <t>Q06L022</t>
        </is>
      </c>
      <c r="C73" s="366">
        <f>SUMIFS(Recebíveis!R:R,Recebíveis!A:A,'Base Contratos'!B73)</f>
        <v/>
      </c>
      <c r="D73">
        <f>_xlfn.MAXIFS(Recebíveis!S:S,Recebíveis!A:A,'Base Contratos'!B73)</f>
        <v/>
      </c>
      <c r="E73">
        <f>IF(D73=0,"Em dia",IF(D73&lt;=15,"Até 15",IF(D73&lt;=30,"Entre 15 e 30",IF(D73&lt;=60,"Entre 30 e 60",IF(D73&lt;=90,"Entre 60 e 90",IF(D73&lt;=120,"Entre 90 e 120",IF(D73&lt;=150,"Entre 120 e 150",IF(D73&lt;=180,"Entre 150 e 180","Superior a 180"))))))))</f>
        <v/>
      </c>
      <c r="F73" s="366">
        <f>_xlfn.XLOOKUP(B73,'Relação de Contratos'!A:A,'Relação de Contratos'!H:H)</f>
        <v/>
      </c>
      <c r="G73" s="139">
        <f>IFERROR(C73/F73,"")</f>
        <v/>
      </c>
      <c r="H73">
        <f>_xlfn.XLOOKUP(B73,Recebíveis!A:A,Recebíveis!N:N)</f>
        <v/>
      </c>
    </row>
    <row r="74">
      <c r="B74" t="inlineStr">
        <is>
          <t>Q022L07</t>
        </is>
      </c>
      <c r="C74" s="366">
        <f>SUMIFS(Recebíveis!R:R,Recebíveis!A:A,'Base Contratos'!B74)</f>
        <v/>
      </c>
      <c r="D74">
        <f>_xlfn.MAXIFS(Recebíveis!S:S,Recebíveis!A:A,'Base Contratos'!B74)</f>
        <v/>
      </c>
      <c r="E74">
        <f>IF(D74=0,"Em dia",IF(D74&lt;=15,"Até 15",IF(D74&lt;=30,"Entre 15 e 30",IF(D74&lt;=60,"Entre 30 e 60",IF(D74&lt;=90,"Entre 60 e 90",IF(D74&lt;=120,"Entre 90 e 120",IF(D74&lt;=150,"Entre 120 e 150",IF(D74&lt;=180,"Entre 150 e 180","Superior a 180"))))))))</f>
        <v/>
      </c>
      <c r="F74" s="366">
        <f>_xlfn.XLOOKUP(B74,'Relação de Contratos'!A:A,'Relação de Contratos'!H:H)</f>
        <v/>
      </c>
      <c r="G74" s="139">
        <f>IFERROR(C74/F74,"")</f>
        <v/>
      </c>
      <c r="H74">
        <f>_xlfn.XLOOKUP(B74,Recebíveis!A:A,Recebíveis!N:N)</f>
        <v/>
      </c>
    </row>
    <row r="75">
      <c r="B75" t="inlineStr">
        <is>
          <t>Q023L04</t>
        </is>
      </c>
      <c r="C75" s="366">
        <f>SUMIFS(Recebíveis!R:R,Recebíveis!A:A,'Base Contratos'!B75)</f>
        <v/>
      </c>
      <c r="D75">
        <f>_xlfn.MAXIFS(Recebíveis!S:S,Recebíveis!A:A,'Base Contratos'!B75)</f>
        <v/>
      </c>
      <c r="E75">
        <f>IF(D75=0,"Em dia",IF(D75&lt;=15,"Até 15",IF(D75&lt;=30,"Entre 15 e 30",IF(D75&lt;=60,"Entre 30 e 60",IF(D75&lt;=90,"Entre 60 e 90",IF(D75&lt;=120,"Entre 90 e 120",IF(D75&lt;=150,"Entre 120 e 150",IF(D75&lt;=180,"Entre 150 e 180","Superior a 180"))))))))</f>
        <v/>
      </c>
      <c r="F75" s="366">
        <f>_xlfn.XLOOKUP(B75,'Relação de Contratos'!A:A,'Relação de Contratos'!H:H)</f>
        <v/>
      </c>
      <c r="G75" s="139">
        <f>IFERROR(C75/F75,"")</f>
        <v/>
      </c>
      <c r="H75">
        <f>_xlfn.XLOOKUP(B75,Recebíveis!A:A,Recebíveis!N:N)</f>
        <v/>
      </c>
    </row>
    <row r="76">
      <c r="B76" t="inlineStr">
        <is>
          <t>Q024L07</t>
        </is>
      </c>
      <c r="C76" s="366">
        <f>SUMIFS(Recebíveis!R:R,Recebíveis!A:A,'Base Contratos'!B76)</f>
        <v/>
      </c>
      <c r="D76">
        <f>_xlfn.MAXIFS(Recebíveis!S:S,Recebíveis!A:A,'Base Contratos'!B76)</f>
        <v/>
      </c>
      <c r="E76">
        <f>IF(D76=0,"Em dia",IF(D76&lt;=15,"Até 15",IF(D76&lt;=30,"Entre 15 e 30",IF(D76&lt;=60,"Entre 30 e 60",IF(D76&lt;=90,"Entre 60 e 90",IF(D76&lt;=120,"Entre 90 e 120",IF(D76&lt;=150,"Entre 120 e 150",IF(D76&lt;=180,"Entre 150 e 180","Superior a 180"))))))))</f>
        <v/>
      </c>
      <c r="F76" s="366">
        <f>_xlfn.XLOOKUP(B76,'Relação de Contratos'!A:A,'Relação de Contratos'!H:H)</f>
        <v/>
      </c>
      <c r="G76" s="139">
        <f>IFERROR(C76/F76,"")</f>
        <v/>
      </c>
      <c r="H76">
        <f>_xlfn.XLOOKUP(B76,Recebíveis!A:A,Recebíveis!N:N)</f>
        <v/>
      </c>
    </row>
    <row r="77">
      <c r="B77" t="inlineStr">
        <is>
          <t>Q018L03</t>
        </is>
      </c>
      <c r="C77" s="366">
        <f>SUMIFS(Recebíveis!R:R,Recebíveis!A:A,'Base Contratos'!B77)</f>
        <v/>
      </c>
      <c r="D77">
        <f>_xlfn.MAXIFS(Recebíveis!S:S,Recebíveis!A:A,'Base Contratos'!B77)</f>
        <v/>
      </c>
      <c r="E77">
        <f>IF(D77=0,"Em dia",IF(D77&lt;=15,"Até 15",IF(D77&lt;=30,"Entre 15 e 30",IF(D77&lt;=60,"Entre 30 e 60",IF(D77&lt;=90,"Entre 60 e 90",IF(D77&lt;=120,"Entre 90 e 120",IF(D77&lt;=150,"Entre 120 e 150",IF(D77&lt;=180,"Entre 150 e 180","Superior a 180"))))))))</f>
        <v/>
      </c>
      <c r="F77" s="366">
        <f>_xlfn.XLOOKUP(B77,'Relação de Contratos'!A:A,'Relação de Contratos'!H:H)</f>
        <v/>
      </c>
      <c r="G77" s="139">
        <f>IFERROR(C77/F77,"")</f>
        <v/>
      </c>
      <c r="H77">
        <f>_xlfn.XLOOKUP(B77,Recebíveis!A:A,Recebíveis!N:N)</f>
        <v/>
      </c>
    </row>
    <row r="78">
      <c r="B78" t="inlineStr">
        <is>
          <t>Q013L03</t>
        </is>
      </c>
      <c r="C78" s="366">
        <f>SUMIFS(Recebíveis!R:R,Recebíveis!A:A,'Base Contratos'!B78)</f>
        <v/>
      </c>
      <c r="D78">
        <f>_xlfn.MAXIFS(Recebíveis!S:S,Recebíveis!A:A,'Base Contratos'!B78)</f>
        <v/>
      </c>
      <c r="E78">
        <f>IF(D78=0,"Em dia",IF(D78&lt;=15,"Até 15",IF(D78&lt;=30,"Entre 15 e 30",IF(D78&lt;=60,"Entre 30 e 60",IF(D78&lt;=90,"Entre 60 e 90",IF(D78&lt;=120,"Entre 90 e 120",IF(D78&lt;=150,"Entre 120 e 150",IF(D78&lt;=180,"Entre 150 e 180","Superior a 180"))))))))</f>
        <v/>
      </c>
      <c r="F78" s="366">
        <f>_xlfn.XLOOKUP(B78,'Relação de Contratos'!A:A,'Relação de Contratos'!H:H)</f>
        <v/>
      </c>
      <c r="G78" s="139">
        <f>IFERROR(C78/F78,"")</f>
        <v/>
      </c>
      <c r="H78">
        <f>_xlfn.XLOOKUP(B78,Recebíveis!A:A,Recebíveis!N:N)</f>
        <v/>
      </c>
    </row>
    <row r="79">
      <c r="B79" t="inlineStr">
        <is>
          <t>Q015L012</t>
        </is>
      </c>
      <c r="C79" s="366">
        <f>SUMIFS(Recebíveis!R:R,Recebíveis!A:A,'Base Contratos'!B79)</f>
        <v/>
      </c>
      <c r="D79">
        <f>_xlfn.MAXIFS(Recebíveis!S:S,Recebíveis!A:A,'Base Contratos'!B79)</f>
        <v/>
      </c>
      <c r="E79">
        <f>IF(D79=0,"Em dia",IF(D79&lt;=15,"Até 15",IF(D79&lt;=30,"Entre 15 e 30",IF(D79&lt;=60,"Entre 30 e 60",IF(D79&lt;=90,"Entre 60 e 90",IF(D79&lt;=120,"Entre 90 e 120",IF(D79&lt;=150,"Entre 120 e 150",IF(D79&lt;=180,"Entre 150 e 180","Superior a 180"))))))))</f>
        <v/>
      </c>
      <c r="F79" s="366">
        <f>_xlfn.XLOOKUP(B79,'Relação de Contratos'!A:A,'Relação de Contratos'!H:H)</f>
        <v/>
      </c>
      <c r="G79" s="139">
        <f>IFERROR(C79/F79,"")</f>
        <v/>
      </c>
      <c r="H79">
        <f>_xlfn.XLOOKUP(B79,Recebíveis!A:A,Recebíveis!N:N)</f>
        <v/>
      </c>
    </row>
    <row r="80">
      <c r="B80" t="inlineStr">
        <is>
          <t>Q07L02</t>
        </is>
      </c>
      <c r="C80" s="366">
        <f>SUMIFS(Recebíveis!R:R,Recebíveis!A:A,'Base Contratos'!B80)</f>
        <v/>
      </c>
      <c r="D80">
        <f>_xlfn.MAXIFS(Recebíveis!S:S,Recebíveis!A:A,'Base Contratos'!B80)</f>
        <v/>
      </c>
      <c r="E80">
        <f>IF(D80=0,"Em dia",IF(D80&lt;=15,"Até 15",IF(D80&lt;=30,"Entre 15 e 30",IF(D80&lt;=60,"Entre 30 e 60",IF(D80&lt;=90,"Entre 60 e 90",IF(D80&lt;=120,"Entre 90 e 120",IF(D80&lt;=150,"Entre 120 e 150",IF(D80&lt;=180,"Entre 150 e 180","Superior a 180"))))))))</f>
        <v/>
      </c>
      <c r="F80" s="366">
        <f>_xlfn.XLOOKUP(B80,'Relação de Contratos'!A:A,'Relação de Contratos'!H:H)</f>
        <v/>
      </c>
      <c r="G80" s="139">
        <f>IFERROR(C80/F80,"")</f>
        <v/>
      </c>
      <c r="H80">
        <f>_xlfn.XLOOKUP(B80,Recebíveis!A:A,Recebíveis!N:N)</f>
        <v/>
      </c>
    </row>
    <row r="81">
      <c r="B81" t="inlineStr">
        <is>
          <t>Q08L08</t>
        </is>
      </c>
      <c r="C81" s="366">
        <f>SUMIFS(Recebíveis!R:R,Recebíveis!A:A,'Base Contratos'!B81)</f>
        <v/>
      </c>
      <c r="D81">
        <f>_xlfn.MAXIFS(Recebíveis!S:S,Recebíveis!A:A,'Base Contratos'!B81)</f>
        <v/>
      </c>
      <c r="E81">
        <f>IF(D81=0,"Em dia",IF(D81&lt;=15,"Até 15",IF(D81&lt;=30,"Entre 15 e 30",IF(D81&lt;=60,"Entre 30 e 60",IF(D81&lt;=90,"Entre 60 e 90",IF(D81&lt;=120,"Entre 90 e 120",IF(D81&lt;=150,"Entre 120 e 150",IF(D81&lt;=180,"Entre 150 e 180","Superior a 180"))))))))</f>
        <v/>
      </c>
      <c r="F81" s="366">
        <f>_xlfn.XLOOKUP(B81,'Relação de Contratos'!A:A,'Relação de Contratos'!H:H)</f>
        <v/>
      </c>
      <c r="G81" s="139">
        <f>IFERROR(C81/F81,"")</f>
        <v/>
      </c>
      <c r="H81">
        <f>_xlfn.XLOOKUP(B81,Recebíveis!A:A,Recebíveis!N:N)</f>
        <v/>
      </c>
    </row>
    <row r="82">
      <c r="B82" t="inlineStr">
        <is>
          <t>Q02L010</t>
        </is>
      </c>
      <c r="C82" s="366">
        <f>SUMIFS(Recebíveis!R:R,Recebíveis!A:A,'Base Contratos'!B82)</f>
        <v/>
      </c>
      <c r="D82">
        <f>_xlfn.MAXIFS(Recebíveis!S:S,Recebíveis!A:A,'Base Contratos'!B82)</f>
        <v/>
      </c>
      <c r="E82">
        <f>IF(D82=0,"Em dia",IF(D82&lt;=15,"Até 15",IF(D82&lt;=30,"Entre 15 e 30",IF(D82&lt;=60,"Entre 30 e 60",IF(D82&lt;=90,"Entre 60 e 90",IF(D82&lt;=120,"Entre 90 e 120",IF(D82&lt;=150,"Entre 120 e 150",IF(D82&lt;=180,"Entre 150 e 180","Superior a 180"))))))))</f>
        <v/>
      </c>
      <c r="F82" s="366">
        <f>_xlfn.XLOOKUP(B82,'Relação de Contratos'!A:A,'Relação de Contratos'!H:H)</f>
        <v/>
      </c>
      <c r="G82" s="139">
        <f>IFERROR(C82/F82,"")</f>
        <v/>
      </c>
      <c r="H82">
        <f>_xlfn.XLOOKUP(B82,Recebíveis!A:A,Recebíveis!N:N)</f>
        <v/>
      </c>
    </row>
    <row r="83">
      <c r="B83" t="inlineStr">
        <is>
          <t>Q08L010</t>
        </is>
      </c>
      <c r="C83" s="366">
        <f>SUMIFS(Recebíveis!R:R,Recebíveis!A:A,'Base Contratos'!B83)</f>
        <v/>
      </c>
      <c r="D83">
        <f>_xlfn.MAXIFS(Recebíveis!S:S,Recebíveis!A:A,'Base Contratos'!B83)</f>
        <v/>
      </c>
      <c r="E83">
        <f>IF(D83=0,"Em dia",IF(D83&lt;=15,"Até 15",IF(D83&lt;=30,"Entre 15 e 30",IF(D83&lt;=60,"Entre 30 e 60",IF(D83&lt;=90,"Entre 60 e 90",IF(D83&lt;=120,"Entre 90 e 120",IF(D83&lt;=150,"Entre 120 e 150",IF(D83&lt;=180,"Entre 150 e 180","Superior a 180"))))))))</f>
        <v/>
      </c>
      <c r="F83" s="366">
        <f>_xlfn.XLOOKUP(B83,'Relação de Contratos'!A:A,'Relação de Contratos'!H:H)</f>
        <v/>
      </c>
      <c r="G83" s="139">
        <f>IFERROR(C83/F83,"")</f>
        <v/>
      </c>
      <c r="H83">
        <f>_xlfn.XLOOKUP(B83,Recebíveis!A:A,Recebíveis!N:N)</f>
        <v/>
      </c>
    </row>
    <row r="84">
      <c r="B84" t="inlineStr">
        <is>
          <t>Q03L06</t>
        </is>
      </c>
      <c r="C84" s="366">
        <f>SUMIFS(Recebíveis!R:R,Recebíveis!A:A,'Base Contratos'!B84)</f>
        <v/>
      </c>
      <c r="D84">
        <f>_xlfn.MAXIFS(Recebíveis!S:S,Recebíveis!A:A,'Base Contratos'!B84)</f>
        <v/>
      </c>
      <c r="E84">
        <f>IF(D84=0,"Em dia",IF(D84&lt;=15,"Até 15",IF(D84&lt;=30,"Entre 15 e 30",IF(D84&lt;=60,"Entre 30 e 60",IF(D84&lt;=90,"Entre 60 e 90",IF(D84&lt;=120,"Entre 90 e 120",IF(D84&lt;=150,"Entre 120 e 150",IF(D84&lt;=180,"Entre 150 e 180","Superior a 180"))))))))</f>
        <v/>
      </c>
      <c r="F84" s="366">
        <f>_xlfn.XLOOKUP(B84,'Relação de Contratos'!A:A,'Relação de Contratos'!H:H)</f>
        <v/>
      </c>
      <c r="G84" s="139">
        <f>IFERROR(C84/F84,"")</f>
        <v/>
      </c>
      <c r="H84">
        <f>_xlfn.XLOOKUP(B84,Recebíveis!A:A,Recebíveis!N:N)</f>
        <v/>
      </c>
    </row>
    <row r="85">
      <c r="B85" t="inlineStr">
        <is>
          <t>Q02L012</t>
        </is>
      </c>
      <c r="C85" s="366">
        <f>SUMIFS(Recebíveis!R:R,Recebíveis!A:A,'Base Contratos'!B85)</f>
        <v/>
      </c>
      <c r="D85">
        <f>_xlfn.MAXIFS(Recebíveis!S:S,Recebíveis!A:A,'Base Contratos'!B85)</f>
        <v/>
      </c>
      <c r="E85">
        <f>IF(D85=0,"Em dia",IF(D85&lt;=15,"Até 15",IF(D85&lt;=30,"Entre 15 e 30",IF(D85&lt;=60,"Entre 30 e 60",IF(D85&lt;=90,"Entre 60 e 90",IF(D85&lt;=120,"Entre 90 e 120",IF(D85&lt;=150,"Entre 120 e 150",IF(D85&lt;=180,"Entre 150 e 180","Superior a 180"))))))))</f>
        <v/>
      </c>
      <c r="F85" s="366">
        <f>_xlfn.XLOOKUP(B85,'Relação de Contratos'!A:A,'Relação de Contratos'!H:H)</f>
        <v/>
      </c>
      <c r="G85" s="139">
        <f>IFERROR(C85/F85,"")</f>
        <v/>
      </c>
      <c r="H85">
        <f>_xlfn.XLOOKUP(B85,Recebíveis!A:A,Recebíveis!N:N)</f>
        <v/>
      </c>
    </row>
    <row r="86">
      <c r="B86" t="inlineStr">
        <is>
          <t>Q023L06</t>
        </is>
      </c>
      <c r="C86" s="366">
        <f>SUMIFS(Recebíveis!R:R,Recebíveis!A:A,'Base Contratos'!B86)</f>
        <v/>
      </c>
      <c r="D86">
        <f>_xlfn.MAXIFS(Recebíveis!S:S,Recebíveis!A:A,'Base Contratos'!B86)</f>
        <v/>
      </c>
      <c r="E86">
        <f>IF(D86=0,"Em dia",IF(D86&lt;=15,"Até 15",IF(D86&lt;=30,"Entre 15 e 30",IF(D86&lt;=60,"Entre 30 e 60",IF(D86&lt;=90,"Entre 60 e 90",IF(D86&lt;=120,"Entre 90 e 120",IF(D86&lt;=150,"Entre 120 e 150",IF(D86&lt;=180,"Entre 150 e 180","Superior a 180"))))))))</f>
        <v/>
      </c>
      <c r="F86" s="366">
        <f>_xlfn.XLOOKUP(B86,'Relação de Contratos'!A:A,'Relação de Contratos'!H:H)</f>
        <v/>
      </c>
      <c r="G86" s="139">
        <f>IFERROR(C86/F86,"")</f>
        <v/>
      </c>
      <c r="H86">
        <f>_xlfn.XLOOKUP(B86,Recebíveis!A:A,Recebíveis!N:N)</f>
        <v/>
      </c>
    </row>
    <row r="87">
      <c r="B87" t="inlineStr">
        <is>
          <t>Q07L04</t>
        </is>
      </c>
      <c r="C87" s="366">
        <f>SUMIFS(Recebíveis!R:R,Recebíveis!A:A,'Base Contratos'!B87)</f>
        <v/>
      </c>
      <c r="D87">
        <f>_xlfn.MAXIFS(Recebíveis!S:S,Recebíveis!A:A,'Base Contratos'!B87)</f>
        <v/>
      </c>
      <c r="E87">
        <f>IF(D87=0,"Em dia",IF(D87&lt;=15,"Até 15",IF(D87&lt;=30,"Entre 15 e 30",IF(D87&lt;=60,"Entre 30 e 60",IF(D87&lt;=90,"Entre 60 e 90",IF(D87&lt;=120,"Entre 90 e 120",IF(D87&lt;=150,"Entre 120 e 150",IF(D87&lt;=180,"Entre 150 e 180","Superior a 180"))))))))</f>
        <v/>
      </c>
      <c r="F87" s="366">
        <f>_xlfn.XLOOKUP(B87,'Relação de Contratos'!A:A,'Relação de Contratos'!H:H)</f>
        <v/>
      </c>
      <c r="G87" s="139">
        <f>IFERROR(C87/F87,"")</f>
        <v/>
      </c>
      <c r="H87">
        <f>_xlfn.XLOOKUP(B87,Recebíveis!A:A,Recebíveis!N:N)</f>
        <v/>
      </c>
    </row>
    <row r="88">
      <c r="B88" t="inlineStr">
        <is>
          <t>Q08L05</t>
        </is>
      </c>
      <c r="C88" s="366">
        <f>SUMIFS(Recebíveis!R:R,Recebíveis!A:A,'Base Contratos'!B88)</f>
        <v/>
      </c>
      <c r="D88">
        <f>_xlfn.MAXIFS(Recebíveis!S:S,Recebíveis!A:A,'Base Contratos'!B88)</f>
        <v/>
      </c>
      <c r="E88">
        <f>IF(D88=0,"Em dia",IF(D88&lt;=15,"Até 15",IF(D88&lt;=30,"Entre 15 e 30",IF(D88&lt;=60,"Entre 30 e 60",IF(D88&lt;=90,"Entre 60 e 90",IF(D88&lt;=120,"Entre 90 e 120",IF(D88&lt;=150,"Entre 120 e 150",IF(D88&lt;=180,"Entre 150 e 180","Superior a 180"))))))))</f>
        <v/>
      </c>
      <c r="F88" s="366">
        <f>_xlfn.XLOOKUP(B88,'Relação de Contratos'!A:A,'Relação de Contratos'!H:H)</f>
        <v/>
      </c>
      <c r="G88" s="139">
        <f>IFERROR(C88/F88,"")</f>
        <v/>
      </c>
      <c r="H88">
        <f>_xlfn.XLOOKUP(B88,Recebíveis!A:A,Recebíveis!N:N)</f>
        <v/>
      </c>
    </row>
    <row r="89">
      <c r="B89" t="inlineStr">
        <is>
          <t>Q06L018</t>
        </is>
      </c>
      <c r="C89" s="366">
        <f>SUMIFS(Recebíveis!R:R,Recebíveis!A:A,'Base Contratos'!B89)</f>
        <v/>
      </c>
      <c r="D89">
        <f>_xlfn.MAXIFS(Recebíveis!S:S,Recebíveis!A:A,'Base Contratos'!B89)</f>
        <v/>
      </c>
      <c r="E89">
        <f>IF(D89=0,"Em dia",IF(D89&lt;=15,"Até 15",IF(D89&lt;=30,"Entre 15 e 30",IF(D89&lt;=60,"Entre 30 e 60",IF(D89&lt;=90,"Entre 60 e 90",IF(D89&lt;=120,"Entre 90 e 120",IF(D89&lt;=150,"Entre 120 e 150",IF(D89&lt;=180,"Entre 150 e 180","Superior a 180"))))))))</f>
        <v/>
      </c>
      <c r="F89" s="366">
        <f>_xlfn.XLOOKUP(B89,'Relação de Contratos'!A:A,'Relação de Contratos'!H:H)</f>
        <v/>
      </c>
      <c r="G89" s="139">
        <f>IFERROR(C89/F89,"")</f>
        <v/>
      </c>
      <c r="H89">
        <f>_xlfn.XLOOKUP(B89,Recebíveis!A:A,Recebíveis!N:N)</f>
        <v/>
      </c>
    </row>
    <row r="90">
      <c r="B90" t="inlineStr">
        <is>
          <t>Q025L017</t>
        </is>
      </c>
      <c r="C90" s="366">
        <f>SUMIFS(Recebíveis!R:R,Recebíveis!A:A,'Base Contratos'!B90)</f>
        <v/>
      </c>
      <c r="D90">
        <f>_xlfn.MAXIFS(Recebíveis!S:S,Recebíveis!A:A,'Base Contratos'!B90)</f>
        <v/>
      </c>
      <c r="E90">
        <f>IF(D90=0,"Em dia",IF(D90&lt;=15,"Até 15",IF(D90&lt;=30,"Entre 15 e 30",IF(D90&lt;=60,"Entre 30 e 60",IF(D90&lt;=90,"Entre 60 e 90",IF(D90&lt;=120,"Entre 90 e 120",IF(D90&lt;=150,"Entre 120 e 150",IF(D90&lt;=180,"Entre 150 e 180","Superior a 180"))))))))</f>
        <v/>
      </c>
      <c r="F90" s="366">
        <f>_xlfn.XLOOKUP(B90,'Relação de Contratos'!A:A,'Relação de Contratos'!H:H)</f>
        <v/>
      </c>
      <c r="G90" s="139">
        <f>IFERROR(C90/F90,"")</f>
        <v/>
      </c>
      <c r="H90">
        <f>_xlfn.XLOOKUP(B90,Recebíveis!A:A,Recebíveis!N:N)</f>
        <v/>
      </c>
    </row>
    <row r="91">
      <c r="B91" t="inlineStr">
        <is>
          <t>Q06L09</t>
        </is>
      </c>
      <c r="C91" s="366">
        <f>SUMIFS(Recebíveis!R:R,Recebíveis!A:A,'Base Contratos'!B91)</f>
        <v/>
      </c>
      <c r="D91">
        <f>_xlfn.MAXIFS(Recebíveis!S:S,Recebíveis!A:A,'Base Contratos'!B91)</f>
        <v/>
      </c>
      <c r="E91">
        <f>IF(D91=0,"Em dia",IF(D91&lt;=15,"Até 15",IF(D91&lt;=30,"Entre 15 e 30",IF(D91&lt;=60,"Entre 30 e 60",IF(D91&lt;=90,"Entre 60 e 90",IF(D91&lt;=120,"Entre 90 e 120",IF(D91&lt;=150,"Entre 120 e 150",IF(D91&lt;=180,"Entre 150 e 180","Superior a 180"))))))))</f>
        <v/>
      </c>
      <c r="F91" s="366">
        <f>_xlfn.XLOOKUP(B91,'Relação de Contratos'!A:A,'Relação de Contratos'!H:H)</f>
        <v/>
      </c>
      <c r="G91" s="139">
        <f>IFERROR(C91/F91,"")</f>
        <v/>
      </c>
      <c r="H91">
        <f>_xlfn.XLOOKUP(B91,Recebíveis!A:A,Recebíveis!N:N)</f>
        <v/>
      </c>
    </row>
    <row r="92">
      <c r="B92" t="inlineStr">
        <is>
          <t>Q025L05</t>
        </is>
      </c>
      <c r="C92" s="366">
        <f>SUMIFS(Recebíveis!R:R,Recebíveis!A:A,'Base Contratos'!B92)</f>
        <v/>
      </c>
      <c r="D92">
        <f>_xlfn.MAXIFS(Recebíveis!S:S,Recebíveis!A:A,'Base Contratos'!B92)</f>
        <v/>
      </c>
      <c r="E92">
        <f>IF(D92=0,"Em dia",IF(D92&lt;=15,"Até 15",IF(D92&lt;=30,"Entre 15 e 30",IF(D92&lt;=60,"Entre 30 e 60",IF(D92&lt;=90,"Entre 60 e 90",IF(D92&lt;=120,"Entre 90 e 120",IF(D92&lt;=150,"Entre 120 e 150",IF(D92&lt;=180,"Entre 150 e 180","Superior a 180"))))))))</f>
        <v/>
      </c>
      <c r="F92" s="366">
        <f>_xlfn.XLOOKUP(B92,'Relação de Contratos'!A:A,'Relação de Contratos'!H:H)</f>
        <v/>
      </c>
      <c r="G92" s="139">
        <f>IFERROR(C92/F92,"")</f>
        <v/>
      </c>
      <c r="H92">
        <f>_xlfn.XLOOKUP(B92,Recebíveis!A:A,Recebíveis!N:N)</f>
        <v/>
      </c>
    </row>
    <row r="93">
      <c r="B93" t="inlineStr">
        <is>
          <t>Q07L024</t>
        </is>
      </c>
      <c r="C93" s="366">
        <f>SUMIFS(Recebíveis!R:R,Recebíveis!A:A,'Base Contratos'!B93)</f>
        <v/>
      </c>
      <c r="D93">
        <f>_xlfn.MAXIFS(Recebíveis!S:S,Recebíveis!A:A,'Base Contratos'!B93)</f>
        <v/>
      </c>
      <c r="E93">
        <f>IF(D93=0,"Em dia",IF(D93&lt;=15,"Até 15",IF(D93&lt;=30,"Entre 15 e 30",IF(D93&lt;=60,"Entre 30 e 60",IF(D93&lt;=90,"Entre 60 e 90",IF(D93&lt;=120,"Entre 90 e 120",IF(D93&lt;=150,"Entre 120 e 150",IF(D93&lt;=180,"Entre 150 e 180","Superior a 180"))))))))</f>
        <v/>
      </c>
      <c r="F93" s="366">
        <f>_xlfn.XLOOKUP(B93,'Relação de Contratos'!A:A,'Relação de Contratos'!H:H)</f>
        <v/>
      </c>
      <c r="G93" s="139">
        <f>IFERROR(C93/F93,"")</f>
        <v/>
      </c>
      <c r="H93">
        <f>_xlfn.XLOOKUP(B93,Recebíveis!A:A,Recebíveis!N:N)</f>
        <v/>
      </c>
    </row>
    <row r="94">
      <c r="B94" t="inlineStr">
        <is>
          <t>Q020L011</t>
        </is>
      </c>
      <c r="C94" s="366">
        <f>SUMIFS(Recebíveis!R:R,Recebíveis!A:A,'Base Contratos'!B94)</f>
        <v/>
      </c>
      <c r="D94">
        <f>_xlfn.MAXIFS(Recebíveis!S:S,Recebíveis!A:A,'Base Contratos'!B94)</f>
        <v/>
      </c>
      <c r="E94">
        <f>IF(D94=0,"Em dia",IF(D94&lt;=15,"Até 15",IF(D94&lt;=30,"Entre 15 e 30",IF(D94&lt;=60,"Entre 30 e 60",IF(D94&lt;=90,"Entre 60 e 90",IF(D94&lt;=120,"Entre 90 e 120",IF(D94&lt;=150,"Entre 120 e 150",IF(D94&lt;=180,"Entre 150 e 180","Superior a 180"))))))))</f>
        <v/>
      </c>
      <c r="F94" s="366">
        <f>_xlfn.XLOOKUP(B94,'Relação de Contratos'!A:A,'Relação de Contratos'!H:H)</f>
        <v/>
      </c>
      <c r="G94" s="139">
        <f>IFERROR(C94/F94,"")</f>
        <v/>
      </c>
      <c r="H94">
        <f>_xlfn.XLOOKUP(B94,Recebíveis!A:A,Recebíveis!N:N)</f>
        <v/>
      </c>
    </row>
    <row r="95">
      <c r="B95" t="inlineStr">
        <is>
          <t>Q011L05</t>
        </is>
      </c>
      <c r="C95" s="366">
        <f>SUMIFS(Recebíveis!R:R,Recebíveis!A:A,'Base Contratos'!B95)</f>
        <v/>
      </c>
      <c r="D95">
        <f>_xlfn.MAXIFS(Recebíveis!S:S,Recebíveis!A:A,'Base Contratos'!B95)</f>
        <v/>
      </c>
      <c r="E95">
        <f>IF(D95=0,"Em dia",IF(D95&lt;=15,"Até 15",IF(D95&lt;=30,"Entre 15 e 30",IF(D95&lt;=60,"Entre 30 e 60",IF(D95&lt;=90,"Entre 60 e 90",IF(D95&lt;=120,"Entre 90 e 120",IF(D95&lt;=150,"Entre 120 e 150",IF(D95&lt;=180,"Entre 150 e 180","Superior a 180"))))))))</f>
        <v/>
      </c>
      <c r="F95" s="366">
        <f>_xlfn.XLOOKUP(B95,'Relação de Contratos'!A:A,'Relação de Contratos'!H:H)</f>
        <v/>
      </c>
      <c r="G95" s="139">
        <f>IFERROR(C95/F95,"")</f>
        <v/>
      </c>
      <c r="H95">
        <f>_xlfn.XLOOKUP(B95,Recebíveis!A:A,Recebíveis!N:N)</f>
        <v/>
      </c>
    </row>
    <row r="96">
      <c r="B96" t="inlineStr">
        <is>
          <t>Q021L014</t>
        </is>
      </c>
      <c r="C96" s="366">
        <f>SUMIFS(Recebíveis!R:R,Recebíveis!A:A,'Base Contratos'!B96)</f>
        <v/>
      </c>
      <c r="D96">
        <f>_xlfn.MAXIFS(Recebíveis!S:S,Recebíveis!A:A,'Base Contratos'!B96)</f>
        <v/>
      </c>
      <c r="E96">
        <f>IF(D96=0,"Em dia",IF(D96&lt;=15,"Até 15",IF(D96&lt;=30,"Entre 15 e 30",IF(D96&lt;=60,"Entre 30 e 60",IF(D96&lt;=90,"Entre 60 e 90",IF(D96&lt;=120,"Entre 90 e 120",IF(D96&lt;=150,"Entre 120 e 150",IF(D96&lt;=180,"Entre 150 e 180","Superior a 180"))))))))</f>
        <v/>
      </c>
      <c r="F96" s="366">
        <f>_xlfn.XLOOKUP(B96,'Relação de Contratos'!A:A,'Relação de Contratos'!H:H)</f>
        <v/>
      </c>
      <c r="G96" s="139">
        <f>IFERROR(C96/F96,"")</f>
        <v/>
      </c>
      <c r="H96">
        <f>_xlfn.XLOOKUP(B96,Recebíveis!A:A,Recebíveis!N:N)</f>
        <v/>
      </c>
    </row>
    <row r="97">
      <c r="B97" t="inlineStr">
        <is>
          <t>Q02L09</t>
        </is>
      </c>
      <c r="C97" s="366">
        <f>SUMIFS(Recebíveis!R:R,Recebíveis!A:A,'Base Contratos'!B97)</f>
        <v/>
      </c>
      <c r="D97">
        <f>_xlfn.MAXIFS(Recebíveis!S:S,Recebíveis!A:A,'Base Contratos'!B97)</f>
        <v/>
      </c>
      <c r="E97">
        <f>IF(D97=0,"Em dia",IF(D97&lt;=15,"Até 15",IF(D97&lt;=30,"Entre 15 e 30",IF(D97&lt;=60,"Entre 30 e 60",IF(D97&lt;=90,"Entre 60 e 90",IF(D97&lt;=120,"Entre 90 e 120",IF(D97&lt;=150,"Entre 120 e 150",IF(D97&lt;=180,"Entre 150 e 180","Superior a 180"))))))))</f>
        <v/>
      </c>
      <c r="F97" s="366">
        <f>_xlfn.XLOOKUP(B97,'Relação de Contratos'!A:A,'Relação de Contratos'!H:H)</f>
        <v/>
      </c>
      <c r="G97" s="139">
        <f>IFERROR(C97/F97,"")</f>
        <v/>
      </c>
      <c r="H97">
        <f>_xlfn.XLOOKUP(B97,Recebíveis!A:A,Recebíveis!N:N)</f>
        <v/>
      </c>
    </row>
    <row r="98">
      <c r="B98" t="inlineStr">
        <is>
          <t>Q020L012</t>
        </is>
      </c>
      <c r="C98" s="366">
        <f>SUMIFS(Recebíveis!R:R,Recebíveis!A:A,'Base Contratos'!B98)</f>
        <v/>
      </c>
      <c r="D98">
        <f>_xlfn.MAXIFS(Recebíveis!S:S,Recebíveis!A:A,'Base Contratos'!B98)</f>
        <v/>
      </c>
      <c r="E98">
        <f>IF(D98=0,"Em dia",IF(D98&lt;=15,"Até 15",IF(D98&lt;=30,"Entre 15 e 30",IF(D98&lt;=60,"Entre 30 e 60",IF(D98&lt;=90,"Entre 60 e 90",IF(D98&lt;=120,"Entre 90 e 120",IF(D98&lt;=150,"Entre 120 e 150",IF(D98&lt;=180,"Entre 150 e 180","Superior a 180"))))))))</f>
        <v/>
      </c>
      <c r="F98" s="366">
        <f>_xlfn.XLOOKUP(B98,'Relação de Contratos'!A:A,'Relação de Contratos'!H:H)</f>
        <v/>
      </c>
      <c r="G98" s="139">
        <f>IFERROR(C98/F98,"")</f>
        <v/>
      </c>
      <c r="H98">
        <f>_xlfn.XLOOKUP(B98,Recebíveis!A:A,Recebíveis!N:N)</f>
        <v/>
      </c>
    </row>
    <row r="99">
      <c r="B99" t="inlineStr">
        <is>
          <t>Q02L08</t>
        </is>
      </c>
      <c r="C99" s="366">
        <f>SUMIFS(Recebíveis!R:R,Recebíveis!A:A,'Base Contratos'!B99)</f>
        <v/>
      </c>
      <c r="D99">
        <f>_xlfn.MAXIFS(Recebíveis!S:S,Recebíveis!A:A,'Base Contratos'!B99)</f>
        <v/>
      </c>
      <c r="E99">
        <f>IF(D99=0,"Em dia",IF(D99&lt;=15,"Até 15",IF(D99&lt;=30,"Entre 15 e 30",IF(D99&lt;=60,"Entre 30 e 60",IF(D99&lt;=90,"Entre 60 e 90",IF(D99&lt;=120,"Entre 90 e 120",IF(D99&lt;=150,"Entre 120 e 150",IF(D99&lt;=180,"Entre 150 e 180","Superior a 180"))))))))</f>
        <v/>
      </c>
      <c r="F99" s="366">
        <f>_xlfn.XLOOKUP(B99,'Relação de Contratos'!A:A,'Relação de Contratos'!H:H)</f>
        <v/>
      </c>
      <c r="G99" s="139">
        <f>IFERROR(C99/F99,"")</f>
        <v/>
      </c>
      <c r="H99">
        <f>_xlfn.XLOOKUP(B99,Recebíveis!A:A,Recebíveis!N:N)</f>
        <v/>
      </c>
    </row>
    <row r="100">
      <c r="B100" t="inlineStr">
        <is>
          <t>Q013L05</t>
        </is>
      </c>
      <c r="C100" s="366">
        <f>SUMIFS(Recebíveis!R:R,Recebíveis!A:A,'Base Contratos'!B100)</f>
        <v/>
      </c>
      <c r="D100">
        <f>_xlfn.MAXIFS(Recebíveis!S:S,Recebíveis!A:A,'Base Contratos'!B100)</f>
        <v/>
      </c>
      <c r="E100">
        <f>IF(D100=0,"Em dia",IF(D100&lt;=15,"Até 15",IF(D100&lt;=30,"Entre 15 e 30",IF(D100&lt;=60,"Entre 30 e 60",IF(D100&lt;=90,"Entre 60 e 90",IF(D100&lt;=120,"Entre 90 e 120",IF(D100&lt;=150,"Entre 120 e 150",IF(D100&lt;=180,"Entre 150 e 180","Superior a 180"))))))))</f>
        <v/>
      </c>
      <c r="F100" s="366">
        <f>_xlfn.XLOOKUP(B100,'Relação de Contratos'!A:A,'Relação de Contratos'!H:H)</f>
        <v/>
      </c>
      <c r="G100" s="139">
        <f>IFERROR(C100/F100,"")</f>
        <v/>
      </c>
      <c r="H100">
        <f>_xlfn.XLOOKUP(B100,Recebíveis!A:A,Recebíveis!N:N)</f>
        <v/>
      </c>
    </row>
    <row r="101">
      <c r="B101" t="inlineStr">
        <is>
          <t>Q03L09</t>
        </is>
      </c>
      <c r="C101" s="366">
        <f>SUMIFS(Recebíveis!R:R,Recebíveis!A:A,'Base Contratos'!B101)</f>
        <v/>
      </c>
      <c r="D101">
        <f>_xlfn.MAXIFS(Recebíveis!S:S,Recebíveis!A:A,'Base Contratos'!B101)</f>
        <v/>
      </c>
      <c r="E101">
        <f>IF(D101=0,"Em dia",IF(D101&lt;=15,"Até 15",IF(D101&lt;=30,"Entre 15 e 30",IF(D101&lt;=60,"Entre 30 e 60",IF(D101&lt;=90,"Entre 60 e 90",IF(D101&lt;=120,"Entre 90 e 120",IF(D101&lt;=150,"Entre 120 e 150",IF(D101&lt;=180,"Entre 150 e 180","Superior a 180"))))))))</f>
        <v/>
      </c>
      <c r="F101" s="366">
        <f>_xlfn.XLOOKUP(B101,'Relação de Contratos'!A:A,'Relação de Contratos'!H:H)</f>
        <v/>
      </c>
      <c r="G101" s="139">
        <f>IFERROR(C101/F101,"")</f>
        <v/>
      </c>
      <c r="H101">
        <f>_xlfn.XLOOKUP(B101,Recebíveis!A:A,Recebíveis!N:N)</f>
        <v/>
      </c>
    </row>
    <row r="102">
      <c r="B102" t="inlineStr">
        <is>
          <t>Q07L027</t>
        </is>
      </c>
      <c r="C102" s="366">
        <f>SUMIFS(Recebíveis!R:R,Recebíveis!A:A,'Base Contratos'!B102)</f>
        <v/>
      </c>
      <c r="D102">
        <f>_xlfn.MAXIFS(Recebíveis!S:S,Recebíveis!A:A,'Base Contratos'!B102)</f>
        <v/>
      </c>
      <c r="E102">
        <f>IF(D102=0,"Em dia",IF(D102&lt;=15,"Até 15",IF(D102&lt;=30,"Entre 15 e 30",IF(D102&lt;=60,"Entre 30 e 60",IF(D102&lt;=90,"Entre 60 e 90",IF(D102&lt;=120,"Entre 90 e 120",IF(D102&lt;=150,"Entre 120 e 150",IF(D102&lt;=180,"Entre 150 e 180","Superior a 180"))))))))</f>
        <v/>
      </c>
      <c r="F102" s="366">
        <f>_xlfn.XLOOKUP(B102,'Relação de Contratos'!A:A,'Relação de Contratos'!H:H)</f>
        <v/>
      </c>
      <c r="G102" s="139">
        <f>IFERROR(C102/F102,"")</f>
        <v/>
      </c>
      <c r="H102">
        <f>_xlfn.XLOOKUP(B102,Recebíveis!A:A,Recebíveis!N:N)</f>
        <v/>
      </c>
    </row>
    <row r="103">
      <c r="B103" t="inlineStr">
        <is>
          <t>Q021L010</t>
        </is>
      </c>
      <c r="C103" s="366">
        <f>SUMIFS(Recebíveis!R:R,Recebíveis!A:A,'Base Contratos'!B103)</f>
        <v/>
      </c>
      <c r="D103">
        <f>_xlfn.MAXIFS(Recebíveis!S:S,Recebíveis!A:A,'Base Contratos'!B103)</f>
        <v/>
      </c>
      <c r="E103">
        <f>IF(D103=0,"Em dia",IF(D103&lt;=15,"Até 15",IF(D103&lt;=30,"Entre 15 e 30",IF(D103&lt;=60,"Entre 30 e 60",IF(D103&lt;=90,"Entre 60 e 90",IF(D103&lt;=120,"Entre 90 e 120",IF(D103&lt;=150,"Entre 120 e 150",IF(D103&lt;=180,"Entre 150 e 180","Superior a 180"))))))))</f>
        <v/>
      </c>
      <c r="F103" s="366">
        <f>_xlfn.XLOOKUP(B103,'Relação de Contratos'!A:A,'Relação de Contratos'!H:H)</f>
        <v/>
      </c>
      <c r="G103" s="139">
        <f>IFERROR(C103/F103,"")</f>
        <v/>
      </c>
      <c r="H103">
        <f>_xlfn.XLOOKUP(B103,Recebíveis!A:A,Recebíveis!N:N)</f>
        <v/>
      </c>
    </row>
    <row r="104">
      <c r="B104" t="inlineStr">
        <is>
          <t>Q03L013</t>
        </is>
      </c>
      <c r="C104" s="366">
        <f>SUMIFS(Recebíveis!R:R,Recebíveis!A:A,'Base Contratos'!B104)</f>
        <v/>
      </c>
      <c r="D104">
        <f>_xlfn.MAXIFS(Recebíveis!S:S,Recebíveis!A:A,'Base Contratos'!B104)</f>
        <v/>
      </c>
      <c r="E104">
        <f>IF(D104=0,"Em dia",IF(D104&lt;=15,"Até 15",IF(D104&lt;=30,"Entre 15 e 30",IF(D104&lt;=60,"Entre 30 e 60",IF(D104&lt;=90,"Entre 60 e 90",IF(D104&lt;=120,"Entre 90 e 120",IF(D104&lt;=150,"Entre 120 e 150",IF(D104&lt;=180,"Entre 150 e 180","Superior a 180"))))))))</f>
        <v/>
      </c>
      <c r="F104" s="366">
        <f>_xlfn.XLOOKUP(B104,'Relação de Contratos'!A:A,'Relação de Contratos'!H:H)</f>
        <v/>
      </c>
      <c r="G104" s="139">
        <f>IFERROR(C104/F104,"")</f>
        <v/>
      </c>
      <c r="H104">
        <f>_xlfn.XLOOKUP(B104,Recebíveis!A:A,Recebíveis!N:N)</f>
        <v/>
      </c>
    </row>
    <row r="105">
      <c r="B105" t="inlineStr">
        <is>
          <t>Q021L01</t>
        </is>
      </c>
      <c r="C105" s="366">
        <f>SUMIFS(Recebíveis!R:R,Recebíveis!A:A,'Base Contratos'!B105)</f>
        <v/>
      </c>
      <c r="D105">
        <f>_xlfn.MAXIFS(Recebíveis!S:S,Recebíveis!A:A,'Base Contratos'!B105)</f>
        <v/>
      </c>
      <c r="E105">
        <f>IF(D105=0,"Em dia",IF(D105&lt;=15,"Até 15",IF(D105&lt;=30,"Entre 15 e 30",IF(D105&lt;=60,"Entre 30 e 60",IF(D105&lt;=90,"Entre 60 e 90",IF(D105&lt;=120,"Entre 90 e 120",IF(D105&lt;=150,"Entre 120 e 150",IF(D105&lt;=180,"Entre 150 e 180","Superior a 180"))))))))</f>
        <v/>
      </c>
      <c r="F105" s="366">
        <f>_xlfn.XLOOKUP(B105,'Relação de Contratos'!A:A,'Relação de Contratos'!H:H)</f>
        <v/>
      </c>
      <c r="G105" s="139">
        <f>IFERROR(C105/F105,"")</f>
        <v/>
      </c>
      <c r="H105">
        <f>_xlfn.XLOOKUP(B105,Recebíveis!A:A,Recebíveis!N:N)</f>
        <v/>
      </c>
    </row>
    <row r="106">
      <c r="B106" t="inlineStr">
        <is>
          <t>Q013L06</t>
        </is>
      </c>
      <c r="C106" s="366">
        <f>SUMIFS(Recebíveis!R:R,Recebíveis!A:A,'Base Contratos'!B106)</f>
        <v/>
      </c>
      <c r="D106">
        <f>_xlfn.MAXIFS(Recebíveis!S:S,Recebíveis!A:A,'Base Contratos'!B106)</f>
        <v/>
      </c>
      <c r="E106">
        <f>IF(D106=0,"Em dia",IF(D106&lt;=15,"Até 15",IF(D106&lt;=30,"Entre 15 e 30",IF(D106&lt;=60,"Entre 30 e 60",IF(D106&lt;=90,"Entre 60 e 90",IF(D106&lt;=120,"Entre 90 e 120",IF(D106&lt;=150,"Entre 120 e 150",IF(D106&lt;=180,"Entre 150 e 180","Superior a 180"))))))))</f>
        <v/>
      </c>
      <c r="F106" s="366">
        <f>_xlfn.XLOOKUP(B106,'Relação de Contratos'!A:A,'Relação de Contratos'!H:H)</f>
        <v/>
      </c>
      <c r="G106" s="139">
        <f>IFERROR(C106/F106,"")</f>
        <v/>
      </c>
      <c r="H106">
        <f>_xlfn.XLOOKUP(B106,Recebíveis!A:A,Recebíveis!N:N)</f>
        <v/>
      </c>
    </row>
    <row r="107">
      <c r="B107" t="inlineStr">
        <is>
          <t>Q03L020</t>
        </is>
      </c>
      <c r="C107" s="366">
        <f>SUMIFS(Recebíveis!R:R,Recebíveis!A:A,'Base Contratos'!B107)</f>
        <v/>
      </c>
      <c r="D107">
        <f>_xlfn.MAXIFS(Recebíveis!S:S,Recebíveis!A:A,'Base Contratos'!B107)</f>
        <v/>
      </c>
      <c r="E107">
        <f>IF(D107=0,"Em dia",IF(D107&lt;=15,"Até 15",IF(D107&lt;=30,"Entre 15 e 30",IF(D107&lt;=60,"Entre 30 e 60",IF(D107&lt;=90,"Entre 60 e 90",IF(D107&lt;=120,"Entre 90 e 120",IF(D107&lt;=150,"Entre 120 e 150",IF(D107&lt;=180,"Entre 150 e 180","Superior a 180"))))))))</f>
        <v/>
      </c>
      <c r="F107" s="366">
        <f>_xlfn.XLOOKUP(B107,'Relação de Contratos'!A:A,'Relação de Contratos'!H:H)</f>
        <v/>
      </c>
      <c r="G107" s="139">
        <f>IFERROR(C107/F107,"")</f>
        <v/>
      </c>
      <c r="H107">
        <f>_xlfn.XLOOKUP(B107,Recebíveis!A:A,Recebíveis!N:N)</f>
        <v/>
      </c>
    </row>
    <row r="108">
      <c r="B108" t="inlineStr">
        <is>
          <t>Q020L08</t>
        </is>
      </c>
      <c r="C108" s="366">
        <f>SUMIFS(Recebíveis!R:R,Recebíveis!A:A,'Base Contratos'!B108)</f>
        <v/>
      </c>
      <c r="D108">
        <f>_xlfn.MAXIFS(Recebíveis!S:S,Recebíveis!A:A,'Base Contratos'!B108)</f>
        <v/>
      </c>
      <c r="E108">
        <f>IF(D108=0,"Em dia",IF(D108&lt;=15,"Até 15",IF(D108&lt;=30,"Entre 15 e 30",IF(D108&lt;=60,"Entre 30 e 60",IF(D108&lt;=90,"Entre 60 e 90",IF(D108&lt;=120,"Entre 90 e 120",IF(D108&lt;=150,"Entre 120 e 150",IF(D108&lt;=180,"Entre 150 e 180","Superior a 180"))))))))</f>
        <v/>
      </c>
      <c r="F108" s="366">
        <f>_xlfn.XLOOKUP(B108,'Relação de Contratos'!A:A,'Relação de Contratos'!H:H)</f>
        <v/>
      </c>
      <c r="G108" s="139">
        <f>IFERROR(C108/F108,"")</f>
        <v/>
      </c>
      <c r="H108">
        <f>_xlfn.XLOOKUP(B108,Recebíveis!A:A,Recebíveis!N:N)</f>
        <v/>
      </c>
    </row>
    <row r="109">
      <c r="B109" t="inlineStr">
        <is>
          <t>Q024L014</t>
        </is>
      </c>
      <c r="C109" s="366">
        <f>SUMIFS(Recebíveis!R:R,Recebíveis!A:A,'Base Contratos'!B109)</f>
        <v/>
      </c>
      <c r="D109">
        <f>_xlfn.MAXIFS(Recebíveis!S:S,Recebíveis!A:A,'Base Contratos'!B109)</f>
        <v/>
      </c>
      <c r="E109">
        <f>IF(D109=0,"Em dia",IF(D109&lt;=15,"Até 15",IF(D109&lt;=30,"Entre 15 e 30",IF(D109&lt;=60,"Entre 30 e 60",IF(D109&lt;=90,"Entre 60 e 90",IF(D109&lt;=120,"Entre 90 e 120",IF(D109&lt;=150,"Entre 120 e 150",IF(D109&lt;=180,"Entre 150 e 180","Superior a 180"))))))))</f>
        <v/>
      </c>
      <c r="F109" s="366">
        <f>_xlfn.XLOOKUP(B109,'Relação de Contratos'!A:A,'Relação de Contratos'!H:H)</f>
        <v/>
      </c>
      <c r="G109" s="139">
        <f>IFERROR(C109/F109,"")</f>
        <v/>
      </c>
      <c r="H109">
        <f>_xlfn.XLOOKUP(B109,Recebíveis!A:A,Recebíveis!N:N)</f>
        <v/>
      </c>
    </row>
    <row r="110">
      <c r="B110" t="inlineStr">
        <is>
          <t>Q07L07</t>
        </is>
      </c>
      <c r="C110" s="366">
        <f>SUMIFS(Recebíveis!R:R,Recebíveis!A:A,'Base Contratos'!B110)</f>
        <v/>
      </c>
      <c r="D110">
        <f>_xlfn.MAXIFS(Recebíveis!S:S,Recebíveis!A:A,'Base Contratos'!B110)</f>
        <v/>
      </c>
      <c r="E110">
        <f>IF(D110=0,"Em dia",IF(D110&lt;=15,"Até 15",IF(D110&lt;=30,"Entre 15 e 30",IF(D110&lt;=60,"Entre 30 e 60",IF(D110&lt;=90,"Entre 60 e 90",IF(D110&lt;=120,"Entre 90 e 120",IF(D110&lt;=150,"Entre 120 e 150",IF(D110&lt;=180,"Entre 150 e 180","Superior a 180"))))))))</f>
        <v/>
      </c>
      <c r="F110" s="366">
        <f>_xlfn.XLOOKUP(B110,'Relação de Contratos'!A:A,'Relação de Contratos'!H:H)</f>
        <v/>
      </c>
      <c r="G110" s="139">
        <f>IFERROR(C110/F110,"")</f>
        <v/>
      </c>
      <c r="H110">
        <f>_xlfn.XLOOKUP(B110,Recebíveis!A:A,Recebíveis!N:N)</f>
        <v/>
      </c>
    </row>
    <row r="111">
      <c r="B111" t="inlineStr">
        <is>
          <t>Q06L026</t>
        </is>
      </c>
      <c r="C111" s="366">
        <f>SUMIFS(Recebíveis!R:R,Recebíveis!A:A,'Base Contratos'!B111)</f>
        <v/>
      </c>
      <c r="D111">
        <f>_xlfn.MAXIFS(Recebíveis!S:S,Recebíveis!A:A,'Base Contratos'!B111)</f>
        <v/>
      </c>
      <c r="E111">
        <f>IF(D111=0,"Em dia",IF(D111&lt;=15,"Até 15",IF(D111&lt;=30,"Entre 15 e 30",IF(D111&lt;=60,"Entre 30 e 60",IF(D111&lt;=90,"Entre 60 e 90",IF(D111&lt;=120,"Entre 90 e 120",IF(D111&lt;=150,"Entre 120 e 150",IF(D111&lt;=180,"Entre 150 e 180","Superior a 180"))))))))</f>
        <v/>
      </c>
      <c r="F111" s="366">
        <f>_xlfn.XLOOKUP(B111,'Relação de Contratos'!A:A,'Relação de Contratos'!H:H)</f>
        <v/>
      </c>
      <c r="G111" s="139">
        <f>IFERROR(C111/F111,"")</f>
        <v/>
      </c>
      <c r="H111">
        <f>_xlfn.XLOOKUP(B111,Recebíveis!A:A,Recebíveis!N:N)</f>
        <v/>
      </c>
    </row>
    <row r="112">
      <c r="B112" t="inlineStr">
        <is>
          <t>Q020L02</t>
        </is>
      </c>
      <c r="C112" s="366">
        <f>SUMIFS(Recebíveis!R:R,Recebíveis!A:A,'Base Contratos'!B112)</f>
        <v/>
      </c>
      <c r="D112">
        <f>_xlfn.MAXIFS(Recebíveis!S:S,Recebíveis!A:A,'Base Contratos'!B112)</f>
        <v/>
      </c>
      <c r="E112">
        <f>IF(D112=0,"Em dia",IF(D112&lt;=15,"Até 15",IF(D112&lt;=30,"Entre 15 e 30",IF(D112&lt;=60,"Entre 30 e 60",IF(D112&lt;=90,"Entre 60 e 90",IF(D112&lt;=120,"Entre 90 e 120",IF(D112&lt;=150,"Entre 120 e 150",IF(D112&lt;=180,"Entre 150 e 180","Superior a 180"))))))))</f>
        <v/>
      </c>
      <c r="F112" s="366">
        <f>_xlfn.XLOOKUP(B112,'Relação de Contratos'!A:A,'Relação de Contratos'!H:H)</f>
        <v/>
      </c>
      <c r="G112" s="139">
        <f>IFERROR(C112/F112,"")</f>
        <v/>
      </c>
      <c r="H112">
        <f>_xlfn.XLOOKUP(B112,Recebíveis!A:A,Recebíveis!N:N)</f>
        <v/>
      </c>
    </row>
    <row r="113">
      <c r="B113" t="inlineStr">
        <is>
          <t>Q023L08</t>
        </is>
      </c>
      <c r="C113" s="366">
        <f>SUMIFS(Recebíveis!R:R,Recebíveis!A:A,'Base Contratos'!B113)</f>
        <v/>
      </c>
      <c r="D113">
        <f>_xlfn.MAXIFS(Recebíveis!S:S,Recebíveis!A:A,'Base Contratos'!B113)</f>
        <v/>
      </c>
      <c r="E113">
        <f>IF(D113=0,"Em dia",IF(D113&lt;=15,"Até 15",IF(D113&lt;=30,"Entre 15 e 30",IF(D113&lt;=60,"Entre 30 e 60",IF(D113&lt;=90,"Entre 60 e 90",IF(D113&lt;=120,"Entre 90 e 120",IF(D113&lt;=150,"Entre 120 e 150",IF(D113&lt;=180,"Entre 150 e 180","Superior a 180"))))))))</f>
        <v/>
      </c>
      <c r="F113" s="366">
        <f>_xlfn.XLOOKUP(B113,'Relação de Contratos'!A:A,'Relação de Contratos'!H:H)</f>
        <v/>
      </c>
      <c r="G113" s="139">
        <f>IFERROR(C113/F113,"")</f>
        <v/>
      </c>
      <c r="H113">
        <f>_xlfn.XLOOKUP(B113,Recebíveis!A:A,Recebíveis!N:N)</f>
        <v/>
      </c>
    </row>
    <row r="114">
      <c r="B114" t="inlineStr">
        <is>
          <t>Q01L01</t>
        </is>
      </c>
      <c r="C114" s="366">
        <f>SUMIFS(Recebíveis!R:R,Recebíveis!A:A,'Base Contratos'!B114)</f>
        <v/>
      </c>
      <c r="D114">
        <f>_xlfn.MAXIFS(Recebíveis!S:S,Recebíveis!A:A,'Base Contratos'!B114)</f>
        <v/>
      </c>
      <c r="E114">
        <f>IF(D114=0,"Em dia",IF(D114&lt;=15,"Até 15",IF(D114&lt;=30,"Entre 15 e 30",IF(D114&lt;=60,"Entre 30 e 60",IF(D114&lt;=90,"Entre 60 e 90",IF(D114&lt;=120,"Entre 90 e 120",IF(D114&lt;=150,"Entre 120 e 150",IF(D114&lt;=180,"Entre 150 e 180","Superior a 180"))))))))</f>
        <v/>
      </c>
      <c r="F114" s="366">
        <f>_xlfn.XLOOKUP(B114,'Relação de Contratos'!A:A,'Relação de Contratos'!H:H)</f>
        <v/>
      </c>
      <c r="G114" s="139">
        <f>IFERROR(C114/F114,"")</f>
        <v/>
      </c>
      <c r="H114">
        <f>_xlfn.XLOOKUP(B114,Recebíveis!A:A,Recebíveis!N:N)</f>
        <v/>
      </c>
    </row>
    <row r="115">
      <c r="B115" t="inlineStr">
        <is>
          <t>Q021L012</t>
        </is>
      </c>
      <c r="C115" s="366">
        <f>SUMIFS(Recebíveis!R:R,Recebíveis!A:A,'Base Contratos'!B115)</f>
        <v/>
      </c>
      <c r="D115">
        <f>_xlfn.MAXIFS(Recebíveis!S:S,Recebíveis!A:A,'Base Contratos'!B115)</f>
        <v/>
      </c>
      <c r="E115">
        <f>IF(D115=0,"Em dia",IF(D115&lt;=15,"Até 15",IF(D115&lt;=30,"Entre 15 e 30",IF(D115&lt;=60,"Entre 30 e 60",IF(D115&lt;=90,"Entre 60 e 90",IF(D115&lt;=120,"Entre 90 e 120",IF(D115&lt;=150,"Entre 120 e 150",IF(D115&lt;=180,"Entre 150 e 180","Superior a 180"))))))))</f>
        <v/>
      </c>
      <c r="F115" s="366">
        <f>_xlfn.XLOOKUP(B115,'Relação de Contratos'!A:A,'Relação de Contratos'!H:H)</f>
        <v/>
      </c>
      <c r="G115" s="139">
        <f>IFERROR(C115/F115,"")</f>
        <v/>
      </c>
      <c r="H115">
        <f>_xlfn.XLOOKUP(B115,Recebíveis!A:A,Recebíveis!N:N)</f>
        <v/>
      </c>
    </row>
    <row r="116">
      <c r="B116" t="inlineStr">
        <is>
          <t>Q08L013</t>
        </is>
      </c>
      <c r="C116" s="366">
        <f>SUMIFS(Recebíveis!R:R,Recebíveis!A:A,'Base Contratos'!B116)</f>
        <v/>
      </c>
      <c r="D116">
        <f>_xlfn.MAXIFS(Recebíveis!S:S,Recebíveis!A:A,'Base Contratos'!B116)</f>
        <v/>
      </c>
      <c r="E116">
        <f>IF(D116=0,"Em dia",IF(D116&lt;=15,"Até 15",IF(D116&lt;=30,"Entre 15 e 30",IF(D116&lt;=60,"Entre 30 e 60",IF(D116&lt;=90,"Entre 60 e 90",IF(D116&lt;=120,"Entre 90 e 120",IF(D116&lt;=150,"Entre 120 e 150",IF(D116&lt;=180,"Entre 150 e 180","Superior a 180"))))))))</f>
        <v/>
      </c>
      <c r="F116" s="366">
        <f>_xlfn.XLOOKUP(B116,'Relação de Contratos'!A:A,'Relação de Contratos'!H:H)</f>
        <v/>
      </c>
      <c r="G116" s="139">
        <f>IFERROR(C116/F116,"")</f>
        <v/>
      </c>
      <c r="H116">
        <f>_xlfn.XLOOKUP(B116,Recebíveis!A:A,Recebíveis!N:N)</f>
        <v/>
      </c>
    </row>
    <row r="117">
      <c r="B117" t="inlineStr">
        <is>
          <t>Q014L010</t>
        </is>
      </c>
      <c r="C117" s="366">
        <f>SUMIFS(Recebíveis!R:R,Recebíveis!A:A,'Base Contratos'!B117)</f>
        <v/>
      </c>
      <c r="D117">
        <f>_xlfn.MAXIFS(Recebíveis!S:S,Recebíveis!A:A,'Base Contratos'!B117)</f>
        <v/>
      </c>
      <c r="E117">
        <f>IF(D117=0,"Em dia",IF(D117&lt;=15,"Até 15",IF(D117&lt;=30,"Entre 15 e 30",IF(D117&lt;=60,"Entre 30 e 60",IF(D117&lt;=90,"Entre 60 e 90",IF(D117&lt;=120,"Entre 90 e 120",IF(D117&lt;=150,"Entre 120 e 150",IF(D117&lt;=180,"Entre 150 e 180","Superior a 180"))))))))</f>
        <v/>
      </c>
      <c r="F117" s="366">
        <f>_xlfn.XLOOKUP(B117,'Relação de Contratos'!A:A,'Relação de Contratos'!H:H)</f>
        <v/>
      </c>
      <c r="G117" s="139">
        <f>IFERROR(C117/F117,"")</f>
        <v/>
      </c>
      <c r="H117">
        <f>_xlfn.XLOOKUP(B117,Recebíveis!A:A,Recebíveis!N:N)</f>
        <v/>
      </c>
    </row>
    <row r="118">
      <c r="B118" t="inlineStr">
        <is>
          <t>Q018L05</t>
        </is>
      </c>
      <c r="C118" s="366">
        <f>SUMIFS(Recebíveis!R:R,Recebíveis!A:A,'Base Contratos'!B118)</f>
        <v/>
      </c>
      <c r="D118">
        <f>_xlfn.MAXIFS(Recebíveis!S:S,Recebíveis!A:A,'Base Contratos'!B118)</f>
        <v/>
      </c>
      <c r="E118">
        <f>IF(D118=0,"Em dia",IF(D118&lt;=15,"Até 15",IF(D118&lt;=30,"Entre 15 e 30",IF(D118&lt;=60,"Entre 30 e 60",IF(D118&lt;=90,"Entre 60 e 90",IF(D118&lt;=120,"Entre 90 e 120",IF(D118&lt;=150,"Entre 120 e 150",IF(D118&lt;=180,"Entre 150 e 180","Superior a 180"))))))))</f>
        <v/>
      </c>
      <c r="F118" s="366">
        <f>_xlfn.XLOOKUP(B118,'Relação de Contratos'!A:A,'Relação de Contratos'!H:H)</f>
        <v/>
      </c>
      <c r="G118" s="139">
        <f>IFERROR(C118/F118,"")</f>
        <v/>
      </c>
      <c r="H118">
        <f>_xlfn.XLOOKUP(B118,Recebíveis!A:A,Recebíveis!N:N)</f>
        <v/>
      </c>
    </row>
    <row r="119">
      <c r="B119" t="inlineStr">
        <is>
          <t>Q023L07</t>
        </is>
      </c>
      <c r="C119" s="366">
        <f>SUMIFS(Recebíveis!R:R,Recebíveis!A:A,'Base Contratos'!B119)</f>
        <v/>
      </c>
      <c r="D119">
        <f>_xlfn.MAXIFS(Recebíveis!S:S,Recebíveis!A:A,'Base Contratos'!B119)</f>
        <v/>
      </c>
      <c r="E119">
        <f>IF(D119=0,"Em dia",IF(D119&lt;=15,"Até 15",IF(D119&lt;=30,"Entre 15 e 30",IF(D119&lt;=60,"Entre 30 e 60",IF(D119&lt;=90,"Entre 60 e 90",IF(D119&lt;=120,"Entre 90 e 120",IF(D119&lt;=150,"Entre 120 e 150",IF(D119&lt;=180,"Entre 150 e 180","Superior a 180"))))))))</f>
        <v/>
      </c>
      <c r="F119" s="366">
        <f>_xlfn.XLOOKUP(B119,'Relação de Contratos'!A:A,'Relação de Contratos'!H:H)</f>
        <v/>
      </c>
      <c r="G119" s="139">
        <f>IFERROR(C119/F119,"")</f>
        <v/>
      </c>
      <c r="H119">
        <f>_xlfn.XLOOKUP(B119,Recebíveis!A:A,Recebíveis!N:N)</f>
        <v/>
      </c>
    </row>
    <row r="120">
      <c r="B120" t="inlineStr">
        <is>
          <t>Q024L013</t>
        </is>
      </c>
      <c r="C120" s="366">
        <f>SUMIFS(Recebíveis!R:R,Recebíveis!A:A,'Base Contratos'!B120)</f>
        <v/>
      </c>
      <c r="D120">
        <f>_xlfn.MAXIFS(Recebíveis!S:S,Recebíveis!A:A,'Base Contratos'!B120)</f>
        <v/>
      </c>
      <c r="E120">
        <f>IF(D120=0,"Em dia",IF(D120&lt;=15,"Até 15",IF(D120&lt;=30,"Entre 15 e 30",IF(D120&lt;=60,"Entre 30 e 60",IF(D120&lt;=90,"Entre 60 e 90",IF(D120&lt;=120,"Entre 90 e 120",IF(D120&lt;=150,"Entre 120 e 150",IF(D120&lt;=180,"Entre 150 e 180","Superior a 180"))))))))</f>
        <v/>
      </c>
      <c r="F120" s="366">
        <f>_xlfn.XLOOKUP(B120,'Relação de Contratos'!A:A,'Relação de Contratos'!H:H)</f>
        <v/>
      </c>
      <c r="G120" s="139">
        <f>IFERROR(C120/F120,"")</f>
        <v/>
      </c>
      <c r="H120">
        <f>_xlfn.XLOOKUP(B120,Recebíveis!A:A,Recebíveis!N:N)</f>
        <v/>
      </c>
    </row>
    <row r="121">
      <c r="B121" t="inlineStr">
        <is>
          <t>Q07L025</t>
        </is>
      </c>
      <c r="C121" s="366">
        <f>SUMIFS(Recebíveis!R:R,Recebíveis!A:A,'Base Contratos'!B121)</f>
        <v/>
      </c>
      <c r="D121">
        <f>_xlfn.MAXIFS(Recebíveis!S:S,Recebíveis!A:A,'Base Contratos'!B121)</f>
        <v/>
      </c>
      <c r="E121">
        <f>IF(D121=0,"Em dia",IF(D121&lt;=15,"Até 15",IF(D121&lt;=30,"Entre 15 e 30",IF(D121&lt;=60,"Entre 30 e 60",IF(D121&lt;=90,"Entre 60 e 90",IF(D121&lt;=120,"Entre 90 e 120",IF(D121&lt;=150,"Entre 120 e 150",IF(D121&lt;=180,"Entre 150 e 180","Superior a 180"))))))))</f>
        <v/>
      </c>
      <c r="F121" s="366">
        <f>_xlfn.XLOOKUP(B121,'Relação de Contratos'!A:A,'Relação de Contratos'!H:H)</f>
        <v/>
      </c>
      <c r="G121" s="139">
        <f>IFERROR(C121/F121,"")</f>
        <v/>
      </c>
      <c r="H121">
        <f>_xlfn.XLOOKUP(B121,Recebíveis!A:A,Recebíveis!N:N)</f>
        <v/>
      </c>
    </row>
    <row r="122">
      <c r="B122" t="inlineStr">
        <is>
          <t>Q010L09</t>
        </is>
      </c>
      <c r="C122" s="366">
        <f>SUMIFS(Recebíveis!R:R,Recebíveis!A:A,'Base Contratos'!B122)</f>
        <v/>
      </c>
      <c r="D122">
        <f>_xlfn.MAXIFS(Recebíveis!S:S,Recebíveis!A:A,'Base Contratos'!B122)</f>
        <v/>
      </c>
      <c r="E122">
        <f>IF(D122=0,"Em dia",IF(D122&lt;=15,"Até 15",IF(D122&lt;=30,"Entre 15 e 30",IF(D122&lt;=60,"Entre 30 e 60",IF(D122&lt;=90,"Entre 60 e 90",IF(D122&lt;=120,"Entre 90 e 120",IF(D122&lt;=150,"Entre 120 e 150",IF(D122&lt;=180,"Entre 150 e 180","Superior a 180"))))))))</f>
        <v/>
      </c>
      <c r="F122" s="366">
        <f>_xlfn.XLOOKUP(B122,'Relação de Contratos'!A:A,'Relação de Contratos'!H:H)</f>
        <v/>
      </c>
      <c r="G122" s="139">
        <f>IFERROR(C122/F122,"")</f>
        <v/>
      </c>
      <c r="H122">
        <f>_xlfn.XLOOKUP(B122,Recebíveis!A:A,Recebíveis!N:N)</f>
        <v/>
      </c>
    </row>
    <row r="123">
      <c r="B123" t="inlineStr">
        <is>
          <t>Q012L05</t>
        </is>
      </c>
      <c r="C123" s="366">
        <f>SUMIFS(Recebíveis!R:R,Recebíveis!A:A,'Base Contratos'!B123)</f>
        <v/>
      </c>
      <c r="D123">
        <f>_xlfn.MAXIFS(Recebíveis!S:S,Recebíveis!A:A,'Base Contratos'!B123)</f>
        <v/>
      </c>
      <c r="E123">
        <f>IF(D123=0,"Em dia",IF(D123&lt;=15,"Até 15",IF(D123&lt;=30,"Entre 15 e 30",IF(D123&lt;=60,"Entre 30 e 60",IF(D123&lt;=90,"Entre 60 e 90",IF(D123&lt;=120,"Entre 90 e 120",IF(D123&lt;=150,"Entre 120 e 150",IF(D123&lt;=180,"Entre 150 e 180","Superior a 180"))))))))</f>
        <v/>
      </c>
      <c r="F123" s="366">
        <f>_xlfn.XLOOKUP(B123,'Relação de Contratos'!A:A,'Relação de Contratos'!H:H)</f>
        <v/>
      </c>
      <c r="G123" s="139">
        <f>IFERROR(C123/F123,"")</f>
        <v/>
      </c>
      <c r="H123">
        <f>_xlfn.XLOOKUP(B123,Recebíveis!A:A,Recebíveis!N:N)</f>
        <v/>
      </c>
    </row>
    <row r="124">
      <c r="B124" t="inlineStr">
        <is>
          <t>Q06L024</t>
        </is>
      </c>
      <c r="C124" s="366">
        <f>SUMIFS(Recebíveis!R:R,Recebíveis!A:A,'Base Contratos'!B124)</f>
        <v/>
      </c>
      <c r="D124">
        <f>_xlfn.MAXIFS(Recebíveis!S:S,Recebíveis!A:A,'Base Contratos'!B124)</f>
        <v/>
      </c>
      <c r="E124">
        <f>IF(D124=0,"Em dia",IF(D124&lt;=15,"Até 15",IF(D124&lt;=30,"Entre 15 e 30",IF(D124&lt;=60,"Entre 30 e 60",IF(D124&lt;=90,"Entre 60 e 90",IF(D124&lt;=120,"Entre 90 e 120",IF(D124&lt;=150,"Entre 120 e 150",IF(D124&lt;=180,"Entre 150 e 180","Superior a 180"))))))))</f>
        <v/>
      </c>
      <c r="F124" s="366">
        <f>_xlfn.XLOOKUP(B124,'Relação de Contratos'!A:A,'Relação de Contratos'!H:H)</f>
        <v/>
      </c>
      <c r="G124" s="139">
        <f>IFERROR(C124/F124,"")</f>
        <v/>
      </c>
      <c r="H124">
        <f>_xlfn.XLOOKUP(B124,Recebíveis!A:A,Recebíveis!N:N)</f>
        <v/>
      </c>
    </row>
    <row r="125">
      <c r="B125" t="inlineStr">
        <is>
          <t>Q018L04</t>
        </is>
      </c>
      <c r="C125" s="366">
        <f>SUMIFS(Recebíveis!R:R,Recebíveis!A:A,'Base Contratos'!B125)</f>
        <v/>
      </c>
      <c r="D125">
        <f>_xlfn.MAXIFS(Recebíveis!S:S,Recebíveis!A:A,'Base Contratos'!B125)</f>
        <v/>
      </c>
      <c r="E125">
        <f>IF(D125=0,"Em dia",IF(D125&lt;=15,"Até 15",IF(D125&lt;=30,"Entre 15 e 30",IF(D125&lt;=60,"Entre 30 e 60",IF(D125&lt;=90,"Entre 60 e 90",IF(D125&lt;=120,"Entre 90 e 120",IF(D125&lt;=150,"Entre 120 e 150",IF(D125&lt;=180,"Entre 150 e 180","Superior a 180"))))))))</f>
        <v/>
      </c>
      <c r="F125" s="366">
        <f>_xlfn.XLOOKUP(B125,'Relação de Contratos'!A:A,'Relação de Contratos'!H:H)</f>
        <v/>
      </c>
      <c r="G125" s="139">
        <f>IFERROR(C125/F125,"")</f>
        <v/>
      </c>
      <c r="H125">
        <f>_xlfn.XLOOKUP(B125,Recebíveis!A:A,Recebíveis!N:N)</f>
        <v/>
      </c>
    </row>
    <row r="126">
      <c r="B126" t="inlineStr">
        <is>
          <t>Q015L06</t>
        </is>
      </c>
      <c r="C126" s="366">
        <f>SUMIFS(Recebíveis!R:R,Recebíveis!A:A,'Base Contratos'!B126)</f>
        <v/>
      </c>
      <c r="D126">
        <f>_xlfn.MAXIFS(Recebíveis!S:S,Recebíveis!A:A,'Base Contratos'!B126)</f>
        <v/>
      </c>
      <c r="E126">
        <f>IF(D126=0,"Em dia",IF(D126&lt;=15,"Até 15",IF(D126&lt;=30,"Entre 15 e 30",IF(D126&lt;=60,"Entre 30 e 60",IF(D126&lt;=90,"Entre 60 e 90",IF(D126&lt;=120,"Entre 90 e 120",IF(D126&lt;=150,"Entre 120 e 150",IF(D126&lt;=180,"Entre 150 e 180","Superior a 180"))))))))</f>
        <v/>
      </c>
      <c r="F126" s="366">
        <f>_xlfn.XLOOKUP(B126,'Relação de Contratos'!A:A,'Relação de Contratos'!H:H)</f>
        <v/>
      </c>
      <c r="G126" s="139">
        <f>IFERROR(C126/F126,"")</f>
        <v/>
      </c>
      <c r="H126">
        <f>_xlfn.XLOOKUP(B126,Recebíveis!A:A,Recebíveis!N:N)</f>
        <v/>
      </c>
    </row>
    <row r="127">
      <c r="B127" t="inlineStr">
        <is>
          <t>Q06L01</t>
        </is>
      </c>
      <c r="C127" s="366">
        <f>SUMIFS(Recebíveis!R:R,Recebíveis!A:A,'Base Contratos'!B127)</f>
        <v/>
      </c>
      <c r="D127">
        <f>_xlfn.MAXIFS(Recebíveis!S:S,Recebíveis!A:A,'Base Contratos'!B127)</f>
        <v/>
      </c>
      <c r="E127">
        <f>IF(D127=0,"Em dia",IF(D127&lt;=15,"Até 15",IF(D127&lt;=30,"Entre 15 e 30",IF(D127&lt;=60,"Entre 30 e 60",IF(D127&lt;=90,"Entre 60 e 90",IF(D127&lt;=120,"Entre 90 e 120",IF(D127&lt;=150,"Entre 120 e 150",IF(D127&lt;=180,"Entre 150 e 180","Superior a 180"))))))))</f>
        <v/>
      </c>
      <c r="F127" s="366">
        <f>_xlfn.XLOOKUP(B127,'Relação de Contratos'!A:A,'Relação de Contratos'!H:H)</f>
        <v/>
      </c>
      <c r="G127" s="139">
        <f>IFERROR(C127/F127,"")</f>
        <v/>
      </c>
      <c r="H127">
        <f>_xlfn.XLOOKUP(B127,Recebíveis!A:A,Recebíveis!N:N)</f>
        <v/>
      </c>
    </row>
    <row r="128">
      <c r="B128" t="inlineStr">
        <is>
          <t>Q017L05</t>
        </is>
      </c>
      <c r="C128" s="366">
        <f>SUMIFS(Recebíveis!R:R,Recebíveis!A:A,'Base Contratos'!B128)</f>
        <v/>
      </c>
      <c r="D128">
        <f>_xlfn.MAXIFS(Recebíveis!S:S,Recebíveis!A:A,'Base Contratos'!B128)</f>
        <v/>
      </c>
      <c r="E128">
        <f>IF(D128=0,"Em dia",IF(D128&lt;=15,"Até 15",IF(D128&lt;=30,"Entre 15 e 30",IF(D128&lt;=60,"Entre 30 e 60",IF(D128&lt;=90,"Entre 60 e 90",IF(D128&lt;=120,"Entre 90 e 120",IF(D128&lt;=150,"Entre 120 e 150",IF(D128&lt;=180,"Entre 150 e 180","Superior a 180"))))))))</f>
        <v/>
      </c>
      <c r="F128" s="366">
        <f>_xlfn.XLOOKUP(B128,'Relação de Contratos'!A:A,'Relação de Contratos'!H:H)</f>
        <v/>
      </c>
      <c r="G128" s="139">
        <f>IFERROR(C128/F128,"")</f>
        <v/>
      </c>
      <c r="H128">
        <f>_xlfn.XLOOKUP(B128,Recebíveis!A:A,Recebíveis!N:N)</f>
        <v/>
      </c>
    </row>
    <row r="129">
      <c r="B129" t="inlineStr">
        <is>
          <t>Q023L05</t>
        </is>
      </c>
      <c r="C129" s="366">
        <f>SUMIFS(Recebíveis!R:R,Recebíveis!A:A,'Base Contratos'!B129)</f>
        <v/>
      </c>
      <c r="D129">
        <f>_xlfn.MAXIFS(Recebíveis!S:S,Recebíveis!A:A,'Base Contratos'!B129)</f>
        <v/>
      </c>
      <c r="E129">
        <f>IF(D129=0,"Em dia",IF(D129&lt;=15,"Até 15",IF(D129&lt;=30,"Entre 15 e 30",IF(D129&lt;=60,"Entre 30 e 60",IF(D129&lt;=90,"Entre 60 e 90",IF(D129&lt;=120,"Entre 90 e 120",IF(D129&lt;=150,"Entre 120 e 150",IF(D129&lt;=180,"Entre 150 e 180","Superior a 180"))))))))</f>
        <v/>
      </c>
      <c r="F129" s="366">
        <f>_xlfn.XLOOKUP(B129,'Relação de Contratos'!A:A,'Relação de Contratos'!H:H)</f>
        <v/>
      </c>
      <c r="G129" s="139">
        <f>IFERROR(C129/F129,"")</f>
        <v/>
      </c>
      <c r="H129">
        <f>_xlfn.XLOOKUP(B129,Recebíveis!A:A,Recebíveis!N:N)</f>
        <v/>
      </c>
    </row>
    <row r="130">
      <c r="B130" t="inlineStr">
        <is>
          <t>Q03L05</t>
        </is>
      </c>
      <c r="C130" s="366">
        <f>SUMIFS(Recebíveis!R:R,Recebíveis!A:A,'Base Contratos'!B130)</f>
        <v/>
      </c>
      <c r="D130">
        <f>_xlfn.MAXIFS(Recebíveis!S:S,Recebíveis!A:A,'Base Contratos'!B130)</f>
        <v/>
      </c>
      <c r="E130">
        <f>IF(D130=0,"Em dia",IF(D130&lt;=15,"Até 15",IF(D130&lt;=30,"Entre 15 e 30",IF(D130&lt;=60,"Entre 30 e 60",IF(D130&lt;=90,"Entre 60 e 90",IF(D130&lt;=120,"Entre 90 e 120",IF(D130&lt;=150,"Entre 120 e 150",IF(D130&lt;=180,"Entre 150 e 180","Superior a 180"))))))))</f>
        <v/>
      </c>
      <c r="F130" s="366">
        <f>_xlfn.XLOOKUP(B130,'Relação de Contratos'!A:A,'Relação de Contratos'!H:H)</f>
        <v/>
      </c>
      <c r="G130" s="139">
        <f>IFERROR(C130/F130,"")</f>
        <v/>
      </c>
      <c r="H130">
        <f>_xlfn.XLOOKUP(B130,Recebíveis!A:A,Recebíveis!N:N)</f>
        <v/>
      </c>
    </row>
    <row r="131">
      <c r="B131" t="inlineStr">
        <is>
          <t>Q021L06</t>
        </is>
      </c>
      <c r="C131" s="366">
        <f>SUMIFS(Recebíveis!R:R,Recebíveis!A:A,'Base Contratos'!B131)</f>
        <v/>
      </c>
      <c r="D131">
        <f>_xlfn.MAXIFS(Recebíveis!S:S,Recebíveis!A:A,'Base Contratos'!B131)</f>
        <v/>
      </c>
      <c r="E131">
        <f>IF(D131=0,"Em dia",IF(D131&lt;=15,"Até 15",IF(D131&lt;=30,"Entre 15 e 30",IF(D131&lt;=60,"Entre 30 e 60",IF(D131&lt;=90,"Entre 60 e 90",IF(D131&lt;=120,"Entre 90 e 120",IF(D131&lt;=150,"Entre 120 e 150",IF(D131&lt;=180,"Entre 150 e 180","Superior a 180"))))))))</f>
        <v/>
      </c>
      <c r="F131" s="366">
        <f>_xlfn.XLOOKUP(B131,'Relação de Contratos'!A:A,'Relação de Contratos'!H:H)</f>
        <v/>
      </c>
      <c r="G131" s="139">
        <f>IFERROR(C131/F131,"")</f>
        <v/>
      </c>
      <c r="H131">
        <f>_xlfn.XLOOKUP(B131,Recebíveis!A:A,Recebíveis!N:N)</f>
        <v/>
      </c>
    </row>
    <row r="132">
      <c r="B132" t="inlineStr">
        <is>
          <t>Q06L04</t>
        </is>
      </c>
      <c r="C132" s="366">
        <f>SUMIFS(Recebíveis!R:R,Recebíveis!A:A,'Base Contratos'!B132)</f>
        <v/>
      </c>
      <c r="D132">
        <f>_xlfn.MAXIFS(Recebíveis!S:S,Recebíveis!A:A,'Base Contratos'!B132)</f>
        <v/>
      </c>
      <c r="E132">
        <f>IF(D132=0,"Em dia",IF(D132&lt;=15,"Até 15",IF(D132&lt;=30,"Entre 15 e 30",IF(D132&lt;=60,"Entre 30 e 60",IF(D132&lt;=90,"Entre 60 e 90",IF(D132&lt;=120,"Entre 90 e 120",IF(D132&lt;=150,"Entre 120 e 150",IF(D132&lt;=180,"Entre 150 e 180","Superior a 180"))))))))</f>
        <v/>
      </c>
      <c r="F132" s="366">
        <f>_xlfn.XLOOKUP(B132,'Relação de Contratos'!A:A,'Relação de Contratos'!H:H)</f>
        <v/>
      </c>
      <c r="G132" s="139">
        <f>IFERROR(C132/F132,"")</f>
        <v/>
      </c>
      <c r="H132">
        <f>_xlfn.XLOOKUP(B132,Recebíveis!A:A,Recebíveis!N:N)</f>
        <v/>
      </c>
    </row>
    <row r="133">
      <c r="B133" t="inlineStr">
        <is>
          <t>Q09L012</t>
        </is>
      </c>
      <c r="C133" s="366">
        <f>SUMIFS(Recebíveis!R:R,Recebíveis!A:A,'Base Contratos'!B133)</f>
        <v/>
      </c>
      <c r="D133">
        <f>_xlfn.MAXIFS(Recebíveis!S:S,Recebíveis!A:A,'Base Contratos'!B133)</f>
        <v/>
      </c>
      <c r="E133">
        <f>IF(D133=0,"Em dia",IF(D133&lt;=15,"Até 15",IF(D133&lt;=30,"Entre 15 e 30",IF(D133&lt;=60,"Entre 30 e 60",IF(D133&lt;=90,"Entre 60 e 90",IF(D133&lt;=120,"Entre 90 e 120",IF(D133&lt;=150,"Entre 120 e 150",IF(D133&lt;=180,"Entre 150 e 180","Superior a 180"))))))))</f>
        <v/>
      </c>
      <c r="F133" s="366">
        <f>_xlfn.XLOOKUP(B133,'Relação de Contratos'!A:A,'Relação de Contratos'!H:H)</f>
        <v/>
      </c>
      <c r="G133" s="139">
        <f>IFERROR(C133/F133,"")</f>
        <v/>
      </c>
      <c r="H133">
        <f>_xlfn.XLOOKUP(B133,Recebíveis!A:A,Recebíveis!N:N)</f>
        <v/>
      </c>
    </row>
    <row r="134">
      <c r="B134" t="inlineStr">
        <is>
          <t>Q019L08</t>
        </is>
      </c>
      <c r="C134" s="366">
        <f>SUMIFS(Recebíveis!R:R,Recebíveis!A:A,'Base Contratos'!B134)</f>
        <v/>
      </c>
      <c r="D134">
        <f>_xlfn.MAXIFS(Recebíveis!S:S,Recebíveis!A:A,'Base Contratos'!B134)</f>
        <v/>
      </c>
      <c r="E134">
        <f>IF(D134=0,"Em dia",IF(D134&lt;=15,"Até 15",IF(D134&lt;=30,"Entre 15 e 30",IF(D134&lt;=60,"Entre 30 e 60",IF(D134&lt;=90,"Entre 60 e 90",IF(D134&lt;=120,"Entre 90 e 120",IF(D134&lt;=150,"Entre 120 e 150",IF(D134&lt;=180,"Entre 150 e 180","Superior a 180"))))))))</f>
        <v/>
      </c>
      <c r="F134" s="366">
        <f>_xlfn.XLOOKUP(B134,'Relação de Contratos'!A:A,'Relação de Contratos'!H:H)</f>
        <v/>
      </c>
      <c r="G134" s="139">
        <f>IFERROR(C134/F134,"")</f>
        <v/>
      </c>
      <c r="H134">
        <f>_xlfn.XLOOKUP(B134,Recebíveis!A:A,Recebíveis!N:N)</f>
        <v/>
      </c>
    </row>
    <row r="135">
      <c r="B135" t="inlineStr">
        <is>
          <t>Q04L02</t>
        </is>
      </c>
      <c r="C135" s="366">
        <f>SUMIFS(Recebíveis!R:R,Recebíveis!A:A,'Base Contratos'!B135)</f>
        <v/>
      </c>
      <c r="D135">
        <f>_xlfn.MAXIFS(Recebíveis!S:S,Recebíveis!A:A,'Base Contratos'!B135)</f>
        <v/>
      </c>
      <c r="E135">
        <f>IF(D135=0,"Em dia",IF(D135&lt;=15,"Até 15",IF(D135&lt;=30,"Entre 15 e 30",IF(D135&lt;=60,"Entre 30 e 60",IF(D135&lt;=90,"Entre 60 e 90",IF(D135&lt;=120,"Entre 90 e 120",IF(D135&lt;=150,"Entre 120 e 150",IF(D135&lt;=180,"Entre 150 e 180","Superior a 180"))))))))</f>
        <v/>
      </c>
      <c r="F135" s="366">
        <f>_xlfn.XLOOKUP(B135,'Relação de Contratos'!A:A,'Relação de Contratos'!H:H)</f>
        <v/>
      </c>
      <c r="G135" s="139">
        <f>IFERROR(C135/F135,"")</f>
        <v/>
      </c>
      <c r="H135">
        <f>_xlfn.XLOOKUP(B135,Recebíveis!A:A,Recebíveis!N:N)</f>
        <v/>
      </c>
    </row>
    <row r="136">
      <c r="B136" t="inlineStr">
        <is>
          <t>Q025L010</t>
        </is>
      </c>
      <c r="C136" s="366">
        <f>SUMIFS(Recebíveis!R:R,Recebíveis!A:A,'Base Contratos'!B136)</f>
        <v/>
      </c>
      <c r="D136">
        <f>_xlfn.MAXIFS(Recebíveis!S:S,Recebíveis!A:A,'Base Contratos'!B136)</f>
        <v/>
      </c>
      <c r="E136">
        <f>IF(D136=0,"Em dia",IF(D136&lt;=15,"Até 15",IF(D136&lt;=30,"Entre 15 e 30",IF(D136&lt;=60,"Entre 30 e 60",IF(D136&lt;=90,"Entre 60 e 90",IF(D136&lt;=120,"Entre 90 e 120",IF(D136&lt;=150,"Entre 120 e 150",IF(D136&lt;=180,"Entre 150 e 180","Superior a 180"))))))))</f>
        <v/>
      </c>
      <c r="F136" s="366">
        <f>_xlfn.XLOOKUP(B136,'Relação de Contratos'!A:A,'Relação de Contratos'!H:H)</f>
        <v/>
      </c>
      <c r="G136" s="139">
        <f>IFERROR(C136/F136,"")</f>
        <v/>
      </c>
      <c r="H136">
        <f>_xlfn.XLOOKUP(B136,Recebíveis!A:A,Recebíveis!N:N)</f>
        <v/>
      </c>
    </row>
    <row r="137">
      <c r="B137" t="inlineStr">
        <is>
          <t>Q02L011</t>
        </is>
      </c>
      <c r="C137" s="366">
        <f>SUMIFS(Recebíveis!R:R,Recebíveis!A:A,'Base Contratos'!B137)</f>
        <v/>
      </c>
      <c r="D137">
        <f>_xlfn.MAXIFS(Recebíveis!S:S,Recebíveis!A:A,'Base Contratos'!B137)</f>
        <v/>
      </c>
      <c r="E137">
        <f>IF(D137=0,"Em dia",IF(D137&lt;=15,"Até 15",IF(D137&lt;=30,"Entre 15 e 30",IF(D137&lt;=60,"Entre 30 e 60",IF(D137&lt;=90,"Entre 60 e 90",IF(D137&lt;=120,"Entre 90 e 120",IF(D137&lt;=150,"Entre 120 e 150",IF(D137&lt;=180,"Entre 150 e 180","Superior a 180"))))))))</f>
        <v/>
      </c>
      <c r="F137" s="366">
        <f>_xlfn.XLOOKUP(B137,'Relação de Contratos'!A:A,'Relação de Contratos'!H:H)</f>
        <v/>
      </c>
      <c r="G137" s="139">
        <f>IFERROR(C137/F137,"")</f>
        <v/>
      </c>
      <c r="H137">
        <f>_xlfn.XLOOKUP(B137,Recebíveis!A:A,Recebíveis!N:N)</f>
        <v/>
      </c>
    </row>
    <row r="138">
      <c r="B138" t="inlineStr">
        <is>
          <t>Q020L05</t>
        </is>
      </c>
      <c r="C138" s="366">
        <f>SUMIFS(Recebíveis!R:R,Recebíveis!A:A,'Base Contratos'!B138)</f>
        <v/>
      </c>
      <c r="D138">
        <f>_xlfn.MAXIFS(Recebíveis!S:S,Recebíveis!A:A,'Base Contratos'!B138)</f>
        <v/>
      </c>
      <c r="E138">
        <f>IF(D138=0,"Em dia",IF(D138&lt;=15,"Até 15",IF(D138&lt;=30,"Entre 15 e 30",IF(D138&lt;=60,"Entre 30 e 60",IF(D138&lt;=90,"Entre 60 e 90",IF(D138&lt;=120,"Entre 90 e 120",IF(D138&lt;=150,"Entre 120 e 150",IF(D138&lt;=180,"Entre 150 e 180","Superior a 180"))))))))</f>
        <v/>
      </c>
      <c r="F138" s="366">
        <f>_xlfn.XLOOKUP(B138,'Relação de Contratos'!A:A,'Relação de Contratos'!H:H)</f>
        <v/>
      </c>
      <c r="G138" s="139">
        <f>IFERROR(C138/F138,"")</f>
        <v/>
      </c>
      <c r="H138">
        <f>_xlfn.XLOOKUP(B138,Recebíveis!A:A,Recebíveis!N:N)</f>
        <v/>
      </c>
    </row>
    <row r="139">
      <c r="B139" t="inlineStr">
        <is>
          <t>Q022L06</t>
        </is>
      </c>
      <c r="C139" s="366">
        <f>SUMIFS(Recebíveis!R:R,Recebíveis!A:A,'Base Contratos'!B139)</f>
        <v/>
      </c>
      <c r="D139">
        <f>_xlfn.MAXIFS(Recebíveis!S:S,Recebíveis!A:A,'Base Contratos'!B139)</f>
        <v/>
      </c>
      <c r="E139">
        <f>IF(D139=0,"Em dia",IF(D139&lt;=15,"Até 15",IF(D139&lt;=30,"Entre 15 e 30",IF(D139&lt;=60,"Entre 30 e 60",IF(D139&lt;=90,"Entre 60 e 90",IF(D139&lt;=120,"Entre 90 e 120",IF(D139&lt;=150,"Entre 120 e 150",IF(D139&lt;=180,"Entre 150 e 180","Superior a 180"))))))))</f>
        <v/>
      </c>
      <c r="F139" s="366">
        <f>_xlfn.XLOOKUP(B139,'Relação de Contratos'!A:A,'Relação de Contratos'!H:H)</f>
        <v/>
      </c>
      <c r="G139" s="139">
        <f>IFERROR(C139/F139,"")</f>
        <v/>
      </c>
      <c r="H139">
        <f>_xlfn.XLOOKUP(B139,Recebíveis!A:A,Recebíveis!N:N)</f>
        <v/>
      </c>
    </row>
    <row r="140">
      <c r="B140" t="inlineStr">
        <is>
          <t>Q014L02</t>
        </is>
      </c>
      <c r="C140" s="366">
        <f>SUMIFS(Recebíveis!R:R,Recebíveis!A:A,'Base Contratos'!B140)</f>
        <v/>
      </c>
      <c r="D140">
        <f>_xlfn.MAXIFS(Recebíveis!S:S,Recebíveis!A:A,'Base Contratos'!B140)</f>
        <v/>
      </c>
      <c r="E140">
        <f>IF(D140=0,"Em dia",IF(D140&lt;=15,"Até 15",IF(D140&lt;=30,"Entre 15 e 30",IF(D140&lt;=60,"Entre 30 e 60",IF(D140&lt;=90,"Entre 60 e 90",IF(D140&lt;=120,"Entre 90 e 120",IF(D140&lt;=150,"Entre 120 e 150",IF(D140&lt;=180,"Entre 150 e 180","Superior a 180"))))))))</f>
        <v/>
      </c>
      <c r="F140" s="366">
        <f>_xlfn.XLOOKUP(B140,'Relação de Contratos'!A:A,'Relação de Contratos'!H:H)</f>
        <v/>
      </c>
      <c r="G140" s="139">
        <f>IFERROR(C140/F140,"")</f>
        <v/>
      </c>
      <c r="H140">
        <f>_xlfn.XLOOKUP(B140,Recebíveis!A:A,Recebíveis!N:N)</f>
        <v/>
      </c>
    </row>
    <row r="141">
      <c r="B141" t="inlineStr">
        <is>
          <t>Q028L07</t>
        </is>
      </c>
      <c r="C141" s="366">
        <f>SUMIFS(Recebíveis!R:R,Recebíveis!A:A,'Base Contratos'!B141)</f>
        <v/>
      </c>
      <c r="D141">
        <f>_xlfn.MAXIFS(Recebíveis!S:S,Recebíveis!A:A,'Base Contratos'!B141)</f>
        <v/>
      </c>
      <c r="E141">
        <f>IF(D141=0,"Em dia",IF(D141&lt;=15,"Até 15",IF(D141&lt;=30,"Entre 15 e 30",IF(D141&lt;=60,"Entre 30 e 60",IF(D141&lt;=90,"Entre 60 e 90",IF(D141&lt;=120,"Entre 90 e 120",IF(D141&lt;=150,"Entre 120 e 150",IF(D141&lt;=180,"Entre 150 e 180","Superior a 180"))))))))</f>
        <v/>
      </c>
      <c r="F141" s="366">
        <f>_xlfn.XLOOKUP(B141,'Relação de Contratos'!A:A,'Relação de Contratos'!H:H)</f>
        <v/>
      </c>
      <c r="G141" s="139">
        <f>IFERROR(C141/F141,"")</f>
        <v/>
      </c>
      <c r="H141">
        <f>_xlfn.XLOOKUP(B141,Recebíveis!A:A,Recebíveis!N:N)</f>
        <v/>
      </c>
    </row>
    <row r="142">
      <c r="B142" t="inlineStr">
        <is>
          <t>Q05L03</t>
        </is>
      </c>
      <c r="C142" s="366">
        <f>SUMIFS(Recebíveis!R:R,Recebíveis!A:A,'Base Contratos'!B142)</f>
        <v/>
      </c>
      <c r="D142">
        <f>_xlfn.MAXIFS(Recebíveis!S:S,Recebíveis!A:A,'Base Contratos'!B142)</f>
        <v/>
      </c>
      <c r="E142">
        <f>IF(D142=0,"Em dia",IF(D142&lt;=15,"Até 15",IF(D142&lt;=30,"Entre 15 e 30",IF(D142&lt;=60,"Entre 30 e 60",IF(D142&lt;=90,"Entre 60 e 90",IF(D142&lt;=120,"Entre 90 e 120",IF(D142&lt;=150,"Entre 120 e 150",IF(D142&lt;=180,"Entre 150 e 180","Superior a 180"))))))))</f>
        <v/>
      </c>
      <c r="F142" s="366">
        <f>_xlfn.XLOOKUP(B142,'Relação de Contratos'!A:A,'Relação de Contratos'!H:H)</f>
        <v/>
      </c>
      <c r="G142" s="139">
        <f>IFERROR(C142/F142,"")</f>
        <v/>
      </c>
      <c r="H142">
        <f>_xlfn.XLOOKUP(B142,Recebíveis!A:A,Recebíveis!N:N)</f>
        <v/>
      </c>
    </row>
    <row r="143">
      <c r="B143" t="inlineStr">
        <is>
          <t>Q024L01</t>
        </is>
      </c>
      <c r="C143" s="366">
        <f>SUMIFS(Recebíveis!R:R,Recebíveis!A:A,'Base Contratos'!B143)</f>
        <v/>
      </c>
      <c r="D143">
        <f>_xlfn.MAXIFS(Recebíveis!S:S,Recebíveis!A:A,'Base Contratos'!B143)</f>
        <v/>
      </c>
      <c r="E143">
        <f>IF(D143=0,"Em dia",IF(D143&lt;=15,"Até 15",IF(D143&lt;=30,"Entre 15 e 30",IF(D143&lt;=60,"Entre 30 e 60",IF(D143&lt;=90,"Entre 60 e 90",IF(D143&lt;=120,"Entre 90 e 120",IF(D143&lt;=150,"Entre 120 e 150",IF(D143&lt;=180,"Entre 150 e 180","Superior a 180"))))))))</f>
        <v/>
      </c>
      <c r="F143" s="366">
        <f>_xlfn.XLOOKUP(B143,'Relação de Contratos'!A:A,'Relação de Contratos'!H:H)</f>
        <v/>
      </c>
      <c r="G143" s="139">
        <f>IFERROR(C143/F143,"")</f>
        <v/>
      </c>
      <c r="H143">
        <f>_xlfn.XLOOKUP(B143,Recebíveis!A:A,Recebíveis!N:N)</f>
        <v/>
      </c>
    </row>
    <row r="144">
      <c r="B144" t="inlineStr">
        <is>
          <t>Q025L011</t>
        </is>
      </c>
      <c r="C144" s="366">
        <f>SUMIFS(Recebíveis!R:R,Recebíveis!A:A,'Base Contratos'!B144)</f>
        <v/>
      </c>
      <c r="D144">
        <f>_xlfn.MAXIFS(Recebíveis!S:S,Recebíveis!A:A,'Base Contratos'!B144)</f>
        <v/>
      </c>
      <c r="E144">
        <f>IF(D144=0,"Em dia",IF(D144&lt;=15,"Até 15",IF(D144&lt;=30,"Entre 15 e 30",IF(D144&lt;=60,"Entre 30 e 60",IF(D144&lt;=90,"Entre 60 e 90",IF(D144&lt;=120,"Entre 90 e 120",IF(D144&lt;=150,"Entre 120 e 150",IF(D144&lt;=180,"Entre 150 e 180","Superior a 180"))))))))</f>
        <v/>
      </c>
      <c r="F144" s="366">
        <f>_xlfn.XLOOKUP(B144,'Relação de Contratos'!A:A,'Relação de Contratos'!H:H)</f>
        <v/>
      </c>
      <c r="G144" s="139">
        <f>IFERROR(C144/F144,"")</f>
        <v/>
      </c>
      <c r="H144">
        <f>_xlfn.XLOOKUP(B144,Recebíveis!A:A,Recebíveis!N:N)</f>
        <v/>
      </c>
    </row>
    <row r="145">
      <c r="B145" t="inlineStr">
        <is>
          <t>Q021L08</t>
        </is>
      </c>
      <c r="C145" s="366">
        <f>SUMIFS(Recebíveis!R:R,Recebíveis!A:A,'Base Contratos'!B145)</f>
        <v/>
      </c>
      <c r="D145">
        <f>_xlfn.MAXIFS(Recebíveis!S:S,Recebíveis!A:A,'Base Contratos'!B145)</f>
        <v/>
      </c>
      <c r="E145">
        <f>IF(D145=0,"Em dia",IF(D145&lt;=15,"Até 15",IF(D145&lt;=30,"Entre 15 e 30",IF(D145&lt;=60,"Entre 30 e 60",IF(D145&lt;=90,"Entre 60 e 90",IF(D145&lt;=120,"Entre 90 e 120",IF(D145&lt;=150,"Entre 120 e 150",IF(D145&lt;=180,"Entre 150 e 180","Superior a 180"))))))))</f>
        <v/>
      </c>
      <c r="F145" s="366">
        <f>_xlfn.XLOOKUP(B145,'Relação de Contratos'!A:A,'Relação de Contratos'!H:H)</f>
        <v/>
      </c>
      <c r="G145" s="139">
        <f>IFERROR(C145/F145,"")</f>
        <v/>
      </c>
      <c r="H145">
        <f>_xlfn.XLOOKUP(B145,Recebíveis!A:A,Recebíveis!N:N)</f>
        <v/>
      </c>
    </row>
    <row r="146">
      <c r="B146" t="inlineStr">
        <is>
          <t>Q025L01</t>
        </is>
      </c>
      <c r="C146" s="366">
        <f>SUMIFS(Recebíveis!R:R,Recebíveis!A:A,'Base Contratos'!B146)</f>
        <v/>
      </c>
      <c r="D146">
        <f>_xlfn.MAXIFS(Recebíveis!S:S,Recebíveis!A:A,'Base Contratos'!B146)</f>
        <v/>
      </c>
      <c r="E146">
        <f>IF(D146=0,"Em dia",IF(D146&lt;=15,"Até 15",IF(D146&lt;=30,"Entre 15 e 30",IF(D146&lt;=60,"Entre 30 e 60",IF(D146&lt;=90,"Entre 60 e 90",IF(D146&lt;=120,"Entre 90 e 120",IF(D146&lt;=150,"Entre 120 e 150",IF(D146&lt;=180,"Entre 150 e 180","Superior a 180"))))))))</f>
        <v/>
      </c>
      <c r="F146" s="366">
        <f>_xlfn.XLOOKUP(B146,'Relação de Contratos'!A:A,'Relação de Contratos'!H:H)</f>
        <v/>
      </c>
      <c r="G146" s="139">
        <f>IFERROR(C146/F146,"")</f>
        <v/>
      </c>
      <c r="H146">
        <f>_xlfn.XLOOKUP(B146,Recebíveis!A:A,Recebíveis!N:N)</f>
        <v/>
      </c>
    </row>
    <row r="147">
      <c r="B147" t="inlineStr">
        <is>
          <t>Q024L03</t>
        </is>
      </c>
      <c r="C147" s="366">
        <f>SUMIFS(Recebíveis!R:R,Recebíveis!A:A,'Base Contratos'!B147)</f>
        <v/>
      </c>
      <c r="D147">
        <f>_xlfn.MAXIFS(Recebíveis!S:S,Recebíveis!A:A,'Base Contratos'!B147)</f>
        <v/>
      </c>
      <c r="E147">
        <f>IF(D147=0,"Em dia",IF(D147&lt;=15,"Até 15",IF(D147&lt;=30,"Entre 15 e 30",IF(D147&lt;=60,"Entre 30 e 60",IF(D147&lt;=90,"Entre 60 e 90",IF(D147&lt;=120,"Entre 90 e 120",IF(D147&lt;=150,"Entre 120 e 150",IF(D147&lt;=180,"Entre 150 e 180","Superior a 180"))))))))</f>
        <v/>
      </c>
      <c r="F147" s="366">
        <f>_xlfn.XLOOKUP(B147,'Relação de Contratos'!A:A,'Relação de Contratos'!H:H)</f>
        <v/>
      </c>
      <c r="G147" s="139">
        <f>IFERROR(C147/F147,"")</f>
        <v/>
      </c>
      <c r="H147">
        <f>_xlfn.XLOOKUP(B147,Recebíveis!A:A,Recebíveis!N:N)</f>
        <v/>
      </c>
    </row>
    <row r="148">
      <c r="B148" t="inlineStr">
        <is>
          <t>Q05L05</t>
        </is>
      </c>
      <c r="C148" s="366">
        <f>SUMIFS(Recebíveis!R:R,Recebíveis!A:A,'Base Contratos'!B148)</f>
        <v/>
      </c>
      <c r="D148">
        <f>_xlfn.MAXIFS(Recebíveis!S:S,Recebíveis!A:A,'Base Contratos'!B148)</f>
        <v/>
      </c>
      <c r="E148">
        <f>IF(D148=0,"Em dia",IF(D148&lt;=15,"Até 15",IF(D148&lt;=30,"Entre 15 e 30",IF(D148&lt;=60,"Entre 30 e 60",IF(D148&lt;=90,"Entre 60 e 90",IF(D148&lt;=120,"Entre 90 e 120",IF(D148&lt;=150,"Entre 120 e 150",IF(D148&lt;=180,"Entre 150 e 180","Superior a 180"))))))))</f>
        <v/>
      </c>
      <c r="F148" s="366">
        <f>_xlfn.XLOOKUP(B148,'Relação de Contratos'!A:A,'Relação de Contratos'!H:H)</f>
        <v/>
      </c>
      <c r="G148" s="139">
        <f>IFERROR(C148/F148,"")</f>
        <v/>
      </c>
      <c r="H148">
        <f>_xlfn.XLOOKUP(B148,Recebíveis!A:A,Recebíveis!N:N)</f>
        <v/>
      </c>
    </row>
    <row r="149">
      <c r="B149" t="inlineStr">
        <is>
          <t>Q05L04</t>
        </is>
      </c>
      <c r="C149" s="366">
        <f>SUMIFS(Recebíveis!R:R,Recebíveis!A:A,'Base Contratos'!B149)</f>
        <v/>
      </c>
      <c r="D149">
        <f>_xlfn.MAXIFS(Recebíveis!S:S,Recebíveis!A:A,'Base Contratos'!B149)</f>
        <v/>
      </c>
      <c r="E149">
        <f>IF(D149=0,"Em dia",IF(D149&lt;=15,"Até 15",IF(D149&lt;=30,"Entre 15 e 30",IF(D149&lt;=60,"Entre 30 e 60",IF(D149&lt;=90,"Entre 60 e 90",IF(D149&lt;=120,"Entre 90 e 120",IF(D149&lt;=150,"Entre 120 e 150",IF(D149&lt;=180,"Entre 150 e 180","Superior a 180"))))))))</f>
        <v/>
      </c>
      <c r="F149" s="366">
        <f>_xlfn.XLOOKUP(B149,'Relação de Contratos'!A:A,'Relação de Contratos'!H:H)</f>
        <v/>
      </c>
      <c r="G149" s="139">
        <f>IFERROR(C149/F149,"")</f>
        <v/>
      </c>
      <c r="H149">
        <f>_xlfn.XLOOKUP(B149,Recebíveis!A:A,Recebíveis!N:N)</f>
        <v/>
      </c>
    </row>
    <row r="150">
      <c r="B150" t="inlineStr">
        <is>
          <t>Q025L09</t>
        </is>
      </c>
      <c r="C150" s="366">
        <f>SUMIFS(Recebíveis!R:R,Recebíveis!A:A,'Base Contratos'!B150)</f>
        <v/>
      </c>
      <c r="D150">
        <f>_xlfn.MAXIFS(Recebíveis!S:S,Recebíveis!A:A,'Base Contratos'!B150)</f>
        <v/>
      </c>
      <c r="E150">
        <f>IF(D150=0,"Em dia",IF(D150&lt;=15,"Até 15",IF(D150&lt;=30,"Entre 15 e 30",IF(D150&lt;=60,"Entre 30 e 60",IF(D150&lt;=90,"Entre 60 e 90",IF(D150&lt;=120,"Entre 90 e 120",IF(D150&lt;=150,"Entre 120 e 150",IF(D150&lt;=180,"Entre 150 e 180","Superior a 180"))))))))</f>
        <v/>
      </c>
      <c r="F150" s="366">
        <f>_xlfn.XLOOKUP(B150,'Relação de Contratos'!A:A,'Relação de Contratos'!H:H)</f>
        <v/>
      </c>
      <c r="G150" s="139">
        <f>IFERROR(C150/F150,"")</f>
        <v/>
      </c>
      <c r="H150">
        <f>_xlfn.XLOOKUP(B150,Recebíveis!A:A,Recebíveis!N:N)</f>
        <v/>
      </c>
    </row>
    <row r="151">
      <c r="B151" t="inlineStr">
        <is>
          <t>Q016L04</t>
        </is>
      </c>
      <c r="C151" s="366">
        <f>SUMIFS(Recebíveis!R:R,Recebíveis!A:A,'Base Contratos'!B151)</f>
        <v/>
      </c>
      <c r="D151">
        <f>_xlfn.MAXIFS(Recebíveis!S:S,Recebíveis!A:A,'Base Contratos'!B151)</f>
        <v/>
      </c>
      <c r="E151">
        <f>IF(D151=0,"Em dia",IF(D151&lt;=15,"Até 15",IF(D151&lt;=30,"Entre 15 e 30",IF(D151&lt;=60,"Entre 30 e 60",IF(D151&lt;=90,"Entre 60 e 90",IF(D151&lt;=120,"Entre 90 e 120",IF(D151&lt;=150,"Entre 120 e 150",IF(D151&lt;=180,"Entre 150 e 180","Superior a 180"))))))))</f>
        <v/>
      </c>
      <c r="F151" s="366">
        <f>_xlfn.XLOOKUP(B151,'Relação de Contratos'!A:A,'Relação de Contratos'!H:H)</f>
        <v/>
      </c>
      <c r="G151" s="139">
        <f>IFERROR(C151/F151,"")</f>
        <v/>
      </c>
      <c r="H151">
        <f>_xlfn.XLOOKUP(B151,Recebíveis!A:A,Recebíveis!N:N)</f>
        <v/>
      </c>
    </row>
    <row r="152">
      <c r="B152" t="inlineStr">
        <is>
          <t>Q04L05</t>
        </is>
      </c>
      <c r="C152" s="366">
        <f>SUMIFS(Recebíveis!R:R,Recebíveis!A:A,'Base Contratos'!B152)</f>
        <v/>
      </c>
      <c r="D152">
        <f>_xlfn.MAXIFS(Recebíveis!S:S,Recebíveis!A:A,'Base Contratos'!B152)</f>
        <v/>
      </c>
      <c r="E152">
        <f>IF(D152=0,"Em dia",IF(D152&lt;=15,"Até 15",IF(D152&lt;=30,"Entre 15 e 30",IF(D152&lt;=60,"Entre 30 e 60",IF(D152&lt;=90,"Entre 60 e 90",IF(D152&lt;=120,"Entre 90 e 120",IF(D152&lt;=150,"Entre 120 e 150",IF(D152&lt;=180,"Entre 150 e 180","Superior a 180"))))))))</f>
        <v/>
      </c>
      <c r="F152" s="366">
        <f>_xlfn.XLOOKUP(B152,'Relação de Contratos'!A:A,'Relação de Contratos'!H:H)</f>
        <v/>
      </c>
      <c r="G152" s="139">
        <f>IFERROR(C152/F152,"")</f>
        <v/>
      </c>
      <c r="H152">
        <f>_xlfn.XLOOKUP(B152,Recebíveis!A:A,Recebíveis!N:N)</f>
        <v/>
      </c>
    </row>
    <row r="153">
      <c r="B153" t="inlineStr">
        <is>
          <t>Q024L015</t>
        </is>
      </c>
      <c r="C153" s="366">
        <f>SUMIFS(Recebíveis!R:R,Recebíveis!A:A,'Base Contratos'!B153)</f>
        <v/>
      </c>
      <c r="D153">
        <f>_xlfn.MAXIFS(Recebíveis!S:S,Recebíveis!A:A,'Base Contratos'!B153)</f>
        <v/>
      </c>
      <c r="E153">
        <f>IF(D153=0,"Em dia",IF(D153&lt;=15,"Até 15",IF(D153&lt;=30,"Entre 15 e 30",IF(D153&lt;=60,"Entre 30 e 60",IF(D153&lt;=90,"Entre 60 e 90",IF(D153&lt;=120,"Entre 90 e 120",IF(D153&lt;=150,"Entre 120 e 150",IF(D153&lt;=180,"Entre 150 e 180","Superior a 180"))))))))</f>
        <v/>
      </c>
      <c r="F153" s="366">
        <f>_xlfn.XLOOKUP(B153,'Relação de Contratos'!A:A,'Relação de Contratos'!H:H)</f>
        <v/>
      </c>
      <c r="G153" s="139">
        <f>IFERROR(C153/F153,"")</f>
        <v/>
      </c>
      <c r="H153">
        <f>_xlfn.XLOOKUP(B153,Recebíveis!A:A,Recebíveis!N:N)</f>
        <v/>
      </c>
    </row>
    <row r="154">
      <c r="B154" t="inlineStr">
        <is>
          <t>Q08L02</t>
        </is>
      </c>
      <c r="C154" s="366">
        <f>SUMIFS(Recebíveis!R:R,Recebíveis!A:A,'Base Contratos'!B154)</f>
        <v/>
      </c>
      <c r="D154">
        <f>_xlfn.MAXIFS(Recebíveis!S:S,Recebíveis!A:A,'Base Contratos'!B154)</f>
        <v/>
      </c>
      <c r="E154">
        <f>IF(D154=0,"Em dia",IF(D154&lt;=15,"Até 15",IF(D154&lt;=30,"Entre 15 e 30",IF(D154&lt;=60,"Entre 30 e 60",IF(D154&lt;=90,"Entre 60 e 90",IF(D154&lt;=120,"Entre 90 e 120",IF(D154&lt;=150,"Entre 120 e 150",IF(D154&lt;=180,"Entre 150 e 180","Superior a 180"))))))))</f>
        <v/>
      </c>
      <c r="F154" s="366">
        <f>_xlfn.XLOOKUP(B154,'Relação de Contratos'!A:A,'Relação de Contratos'!H:H)</f>
        <v/>
      </c>
      <c r="G154" s="139">
        <f>IFERROR(C154/F154,"")</f>
        <v/>
      </c>
      <c r="H154">
        <f>_xlfn.XLOOKUP(B154,Recebíveis!A:A,Recebíveis!N:N)</f>
        <v/>
      </c>
    </row>
    <row r="155">
      <c r="B155" t="inlineStr">
        <is>
          <t>Q018L02</t>
        </is>
      </c>
      <c r="C155" s="366">
        <f>SUMIFS(Recebíveis!R:R,Recebíveis!A:A,'Base Contratos'!B155)</f>
        <v/>
      </c>
      <c r="D155">
        <f>_xlfn.MAXIFS(Recebíveis!S:S,Recebíveis!A:A,'Base Contratos'!B155)</f>
        <v/>
      </c>
      <c r="E155">
        <f>IF(D155=0,"Em dia",IF(D155&lt;=15,"Até 15",IF(D155&lt;=30,"Entre 15 e 30",IF(D155&lt;=60,"Entre 30 e 60",IF(D155&lt;=90,"Entre 60 e 90",IF(D155&lt;=120,"Entre 90 e 120",IF(D155&lt;=150,"Entre 120 e 150",IF(D155&lt;=180,"Entre 150 e 180","Superior a 180"))))))))</f>
        <v/>
      </c>
      <c r="F155" s="366">
        <f>_xlfn.XLOOKUP(B155,'Relação de Contratos'!A:A,'Relação de Contratos'!H:H)</f>
        <v/>
      </c>
      <c r="G155" s="139">
        <f>IFERROR(C155/F155,"")</f>
        <v/>
      </c>
      <c r="H155">
        <f>_xlfn.XLOOKUP(B155,Recebíveis!A:A,Recebíveis!N:N)</f>
        <v/>
      </c>
    </row>
    <row r="156">
      <c r="B156" t="inlineStr">
        <is>
          <t>Q021L013</t>
        </is>
      </c>
      <c r="C156" s="366">
        <f>SUMIFS(Recebíveis!R:R,Recebíveis!A:A,'Base Contratos'!B156)</f>
        <v/>
      </c>
      <c r="D156">
        <f>_xlfn.MAXIFS(Recebíveis!S:S,Recebíveis!A:A,'Base Contratos'!B156)</f>
        <v/>
      </c>
      <c r="E156">
        <f>IF(D156=0,"Em dia",IF(D156&lt;=15,"Até 15",IF(D156&lt;=30,"Entre 15 e 30",IF(D156&lt;=60,"Entre 30 e 60",IF(D156&lt;=90,"Entre 60 e 90",IF(D156&lt;=120,"Entre 90 e 120",IF(D156&lt;=150,"Entre 120 e 150",IF(D156&lt;=180,"Entre 150 e 180","Superior a 180"))))))))</f>
        <v/>
      </c>
      <c r="F156" s="366">
        <f>_xlfn.XLOOKUP(B156,'Relação de Contratos'!A:A,'Relação de Contratos'!H:H)</f>
        <v/>
      </c>
      <c r="G156" s="139">
        <f>IFERROR(C156/F156,"")</f>
        <v/>
      </c>
      <c r="H156">
        <f>_xlfn.XLOOKUP(B156,Recebíveis!A:A,Recebíveis!N:N)</f>
        <v/>
      </c>
    </row>
    <row r="157">
      <c r="B157" t="inlineStr">
        <is>
          <t>Q019L05</t>
        </is>
      </c>
      <c r="C157" s="366">
        <f>SUMIFS(Recebíveis!R:R,Recebíveis!A:A,'Base Contratos'!B157)</f>
        <v/>
      </c>
      <c r="D157">
        <f>_xlfn.MAXIFS(Recebíveis!S:S,Recebíveis!A:A,'Base Contratos'!B157)</f>
        <v/>
      </c>
      <c r="E157">
        <f>IF(D157=0,"Em dia",IF(D157&lt;=15,"Até 15",IF(D157&lt;=30,"Entre 15 e 30",IF(D157&lt;=60,"Entre 30 e 60",IF(D157&lt;=90,"Entre 60 e 90",IF(D157&lt;=120,"Entre 90 e 120",IF(D157&lt;=150,"Entre 120 e 150",IF(D157&lt;=180,"Entre 150 e 180","Superior a 180"))))))))</f>
        <v/>
      </c>
      <c r="F157" s="366">
        <f>_xlfn.XLOOKUP(B157,'Relação de Contratos'!A:A,'Relação de Contratos'!H:H)</f>
        <v/>
      </c>
      <c r="G157" s="139">
        <f>IFERROR(C157/F157,"")</f>
        <v/>
      </c>
      <c r="H157">
        <f>_xlfn.XLOOKUP(B157,Recebíveis!A:A,Recebíveis!N:N)</f>
        <v/>
      </c>
    </row>
    <row r="158">
      <c r="B158" t="inlineStr">
        <is>
          <t>Q06L03</t>
        </is>
      </c>
      <c r="C158" s="366">
        <f>SUMIFS(Recebíveis!R:R,Recebíveis!A:A,'Base Contratos'!B158)</f>
        <v/>
      </c>
      <c r="D158">
        <f>_xlfn.MAXIFS(Recebíveis!S:S,Recebíveis!A:A,'Base Contratos'!B158)</f>
        <v/>
      </c>
      <c r="E158">
        <f>IF(D158=0,"Em dia",IF(D158&lt;=15,"Até 15",IF(D158&lt;=30,"Entre 15 e 30",IF(D158&lt;=60,"Entre 30 e 60",IF(D158&lt;=90,"Entre 60 e 90",IF(D158&lt;=120,"Entre 90 e 120",IF(D158&lt;=150,"Entre 120 e 150",IF(D158&lt;=180,"Entre 150 e 180","Superior a 180"))))))))</f>
        <v/>
      </c>
      <c r="F158" s="366">
        <f>_xlfn.XLOOKUP(B158,'Relação de Contratos'!A:A,'Relação de Contratos'!H:H)</f>
        <v/>
      </c>
      <c r="G158" s="139">
        <f>IFERROR(C158/F158,"")</f>
        <v/>
      </c>
      <c r="H158">
        <f>_xlfn.XLOOKUP(B158,Recebíveis!A:A,Recebíveis!N:N)</f>
        <v/>
      </c>
    </row>
    <row r="159">
      <c r="B159" t="inlineStr">
        <is>
          <t>Q06L07</t>
        </is>
      </c>
      <c r="C159" s="366">
        <f>SUMIFS(Recebíveis!R:R,Recebíveis!A:A,'Base Contratos'!B159)</f>
        <v/>
      </c>
      <c r="D159">
        <f>_xlfn.MAXIFS(Recebíveis!S:S,Recebíveis!A:A,'Base Contratos'!B159)</f>
        <v/>
      </c>
      <c r="E159">
        <f>IF(D159=0,"Em dia",IF(D159&lt;=15,"Até 15",IF(D159&lt;=30,"Entre 15 e 30",IF(D159&lt;=60,"Entre 30 e 60",IF(D159&lt;=90,"Entre 60 e 90",IF(D159&lt;=120,"Entre 90 e 120",IF(D159&lt;=150,"Entre 120 e 150",IF(D159&lt;=180,"Entre 150 e 180","Superior a 180"))))))))</f>
        <v/>
      </c>
      <c r="F159" s="366">
        <f>_xlfn.XLOOKUP(B159,'Relação de Contratos'!A:A,'Relação de Contratos'!H:H)</f>
        <v/>
      </c>
      <c r="G159" s="139">
        <f>IFERROR(C159/F159,"")</f>
        <v/>
      </c>
      <c r="H159">
        <f>_xlfn.XLOOKUP(B159,Recebíveis!A:A,Recebíveis!N:N)</f>
        <v/>
      </c>
    </row>
    <row r="160">
      <c r="B160" t="inlineStr">
        <is>
          <t>Q024L06</t>
        </is>
      </c>
      <c r="C160" s="366">
        <f>SUMIFS(Recebíveis!R:R,Recebíveis!A:A,'Base Contratos'!B160)</f>
        <v/>
      </c>
      <c r="D160">
        <f>_xlfn.MAXIFS(Recebíveis!S:S,Recebíveis!A:A,'Base Contratos'!B160)</f>
        <v/>
      </c>
      <c r="E160">
        <f>IF(D160=0,"Em dia",IF(D160&lt;=15,"Até 15",IF(D160&lt;=30,"Entre 15 e 30",IF(D160&lt;=60,"Entre 30 e 60",IF(D160&lt;=90,"Entre 60 e 90",IF(D160&lt;=120,"Entre 90 e 120",IF(D160&lt;=150,"Entre 120 e 150",IF(D160&lt;=180,"Entre 150 e 180","Superior a 180"))))))))</f>
        <v/>
      </c>
      <c r="F160" s="366">
        <f>_xlfn.XLOOKUP(B160,'Relação de Contratos'!A:A,'Relação de Contratos'!H:H)</f>
        <v/>
      </c>
      <c r="G160" s="139">
        <f>IFERROR(C160/F160,"")</f>
        <v/>
      </c>
      <c r="H160">
        <f>_xlfn.XLOOKUP(B160,Recebíveis!A:A,Recebíveis!N:N)</f>
        <v/>
      </c>
    </row>
    <row r="161">
      <c r="C161" s="366" t="n"/>
      <c r="F161" s="366" t="n"/>
      <c r="G161" s="139" t="n"/>
    </row>
    <row r="162">
      <c r="C162" s="366" t="n"/>
      <c r="F162" s="366" t="n"/>
      <c r="G162" s="139" t="n"/>
    </row>
    <row r="163">
      <c r="C163" s="366" t="n"/>
      <c r="F163" s="366" t="n"/>
      <c r="G163" s="139" t="n"/>
    </row>
    <row r="164">
      <c r="C164" s="366" t="n"/>
      <c r="F164" s="366" t="n"/>
      <c r="G164" s="139" t="n"/>
    </row>
    <row r="165">
      <c r="C165" s="366" t="n"/>
      <c r="F165" s="366" t="n"/>
      <c r="G165" s="139" t="n"/>
    </row>
    <row r="166">
      <c r="C166" s="366" t="n"/>
      <c r="F166" s="366" t="n"/>
      <c r="G166" s="139" t="n"/>
    </row>
    <row r="167">
      <c r="C167" s="366" t="n"/>
      <c r="F167" s="366" t="n"/>
      <c r="G167" s="139" t="n"/>
    </row>
  </sheetData>
  <autoFilter ref="B2:H2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Z154"/>
  <sheetViews>
    <sheetView topLeftCell="E1" zoomScale="85" zoomScaleNormal="85" workbookViewId="0">
      <selection activeCell="T16" sqref="T16"/>
    </sheetView>
  </sheetViews>
  <sheetFormatPr baseColWidth="8" defaultRowHeight="15"/>
  <cols>
    <col width="10.5703125" bestFit="1" customWidth="1" min="1" max="1"/>
    <col width="53.7109375" bestFit="1" customWidth="1" min="2" max="2"/>
    <col width="7.42578125" bestFit="1" customWidth="1" min="3" max="3"/>
    <col width="11.85546875" bestFit="1" customWidth="1" style="118" min="4" max="4"/>
    <col width="12.7109375" bestFit="1" customWidth="1" style="118" min="5" max="5"/>
    <col width="11.28515625" bestFit="1" customWidth="1" style="118" min="6" max="6"/>
    <col width="15.28515625" bestFit="1" customWidth="1" style="366" min="7" max="7"/>
    <col width="15.5703125" bestFit="1" customWidth="1" style="366" min="8" max="8"/>
    <col width="10.7109375" bestFit="1" customWidth="1" min="9" max="9"/>
    <col width="10.28515625" bestFit="1" customWidth="1" min="10" max="10"/>
    <col width="8.7109375" bestFit="1" customWidth="1" min="11" max="11"/>
    <col width="15.5703125" bestFit="1" customWidth="1" min="12" max="12"/>
    <col width="6.140625" bestFit="1" customWidth="1" min="13" max="13"/>
    <col width="5.5703125" bestFit="1" customWidth="1" min="14" max="14"/>
    <col width="9.28515625" bestFit="1" customWidth="1" min="15" max="15"/>
    <col width="5.5703125" bestFit="1" customWidth="1" min="16" max="16"/>
    <col width="9" bestFit="1" customWidth="1" min="17" max="17"/>
    <col width="11.85546875" bestFit="1" customWidth="1" style="366" min="18" max="18"/>
    <col width="20.7109375" bestFit="1" customWidth="1" style="366" min="19" max="19"/>
    <col width="20.140625" bestFit="1" customWidth="1" style="366" min="20" max="20"/>
    <col width="19.5703125" bestFit="1" customWidth="1" style="366" min="21" max="21"/>
    <col width="19.28515625" bestFit="1" customWidth="1" min="22" max="22"/>
    <col width="18.42578125" bestFit="1" customWidth="1" min="23" max="23"/>
    <col width="17" customWidth="1" min="24" max="24"/>
    <col width="22.28515625" customWidth="1" min="25" max="25"/>
    <col width="20.28515625" bestFit="1" customWidth="1" min="26" max="26"/>
  </cols>
  <sheetData>
    <row r="1">
      <c r="A1" s="129" t="inlineStr">
        <is>
          <t>Unidade</t>
        </is>
      </c>
      <c r="B1" s="129" t="inlineStr">
        <is>
          <t>Identificação</t>
        </is>
      </c>
      <c r="C1" s="129" t="inlineStr">
        <is>
          <t>Parcela</t>
        </is>
      </c>
      <c r="D1" s="130" t="inlineStr">
        <is>
          <t>Vencimento</t>
        </is>
      </c>
      <c r="E1" s="130" t="inlineStr">
        <is>
          <t>Data da Baixa</t>
        </is>
      </c>
      <c r="F1" s="130" t="inlineStr">
        <is>
          <t>Movimento</t>
        </is>
      </c>
      <c r="G1" s="367" t="inlineStr">
        <is>
          <t>Valor Nominal</t>
        </is>
      </c>
      <c r="H1" s="367" t="inlineStr">
        <is>
          <t>Valor Correção</t>
        </is>
      </c>
      <c r="I1" s="129" t="inlineStr">
        <is>
          <t>Valor Juros</t>
        </is>
      </c>
      <c r="J1" s="129" t="inlineStr">
        <is>
          <t>Valor Base</t>
        </is>
      </c>
      <c r="K1" s="129" t="inlineStr">
        <is>
          <t>Valor Dif</t>
        </is>
      </c>
      <c r="L1" s="129" t="inlineStr">
        <is>
          <t>Taxas Adicionais</t>
        </is>
      </c>
      <c r="M1" s="129" t="inlineStr">
        <is>
          <t>Multa</t>
        </is>
      </c>
      <c r="N1" s="129" t="inlineStr">
        <is>
          <t>Mora</t>
        </is>
      </c>
      <c r="O1" s="129" t="inlineStr">
        <is>
          <t>Desconto</t>
        </is>
      </c>
      <c r="P1" s="129" t="inlineStr">
        <is>
          <t>Juros</t>
        </is>
      </c>
      <c r="Q1" s="129" t="inlineStr">
        <is>
          <t>VM Juros</t>
        </is>
      </c>
      <c r="R1" s="367" t="inlineStr">
        <is>
          <t>Valor Pago</t>
        </is>
      </c>
      <c r="S1" s="367" t="inlineStr">
        <is>
          <t>Empreendimento</t>
        </is>
      </c>
      <c r="T1" s="368" t="inlineStr">
        <is>
          <t>Mês de vencimento</t>
        </is>
      </c>
      <c r="U1" s="368" t="inlineStr">
        <is>
          <t>Mês de Pagamento</t>
        </is>
      </c>
      <c r="V1" s="120" t="inlineStr">
        <is>
          <t>Data de Vencimento</t>
        </is>
      </c>
      <c r="W1" s="120" t="inlineStr">
        <is>
          <t>Data de Pagamento</t>
        </is>
      </c>
      <c r="X1" s="120" t="inlineStr">
        <is>
          <t>Dias em Atraso</t>
        </is>
      </c>
      <c r="Y1" s="120" t="inlineStr">
        <is>
          <t>Tipo de Recebimento</t>
        </is>
      </c>
      <c r="Z1" s="120" t="inlineStr">
        <is>
          <t>Faixa de Atraso</t>
        </is>
      </c>
    </row>
    <row r="2">
      <c r="A2" t="inlineStr">
        <is>
          <t>Q05L02</t>
        </is>
      </c>
      <c r="B2" t="inlineStr">
        <is>
          <t>FLAVIA DE OLIVEIRA ALMEIDA SOUZA</t>
        </is>
      </c>
      <c r="C2" t="inlineStr">
        <is>
          <t>001/001</t>
        </is>
      </c>
      <c r="D2" t="n">
        <v>45191</v>
      </c>
      <c r="E2" t="n">
        <v>45191</v>
      </c>
      <c r="F2" t="n">
        <v>45191</v>
      </c>
      <c r="G2" t="n">
        <v>6930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6930</v>
      </c>
      <c r="S2" t="inlineStr">
        <is>
          <t>IBIRAPITANGA FASE 3</t>
        </is>
      </c>
      <c r="T2" s="118">
        <f>DATE(YEAR(V2),MONTH(V2),1)</f>
        <v/>
      </c>
      <c r="U2" s="118">
        <f>DATE(YEAR(W2),MONTH(W2),1)</f>
        <v/>
      </c>
      <c r="V2" s="118">
        <f>D2</f>
        <v/>
      </c>
      <c r="W2" s="118">
        <f>E2</f>
        <v/>
      </c>
      <c r="X2">
        <f>V2-W2</f>
        <v/>
      </c>
      <c r="Y2">
        <f>IF(T2&gt;U2,"Antecipação",IF(X2&lt;-5,"Recebimento em Atraso","Recebimento Regular"))</f>
        <v/>
      </c>
      <c r="Z2">
        <f>IF(Y2="Recebimento Regular","Recebimento Regular",IF(ABS(X2)&lt;=15,"Até 15",IF(ABS(X2)&lt;=30,"Entre 15 e 30",IF(ABS(X2)&lt;=60,"Entre 30 e 60",IF(ABS(X2)&lt;=60,"Entre 60 e 90",IF(ABS(X2)&lt;=90,"Entre 90 e 120",IF(ABS(X2)&lt;=120,"Entre 90 e 120",IF(ABS(X2)&lt;=150,"Entre 120 e 150",IF(ABS(X2)&lt;=180,"Entre 150 e 180","Superior a 180")))))))))</f>
        <v/>
      </c>
    </row>
    <row r="3">
      <c r="A3" t="inlineStr">
        <is>
          <t>Q06L018</t>
        </is>
      </c>
      <c r="B3" t="inlineStr">
        <is>
          <t>ADRIANA FERREIRA DOS SANTOS</t>
        </is>
      </c>
      <c r="C3" t="inlineStr">
        <is>
          <t>059/096</t>
        </is>
      </c>
      <c r="D3" t="n">
        <v>45107</v>
      </c>
      <c r="E3" t="n">
        <v>45173</v>
      </c>
      <c r="F3" t="n">
        <v>45173</v>
      </c>
      <c r="G3" t="n">
        <v>2873.86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2873.86</v>
      </c>
      <c r="S3" t="inlineStr">
        <is>
          <t>IBIRAPITANGA FASE 3</t>
        </is>
      </c>
      <c r="T3" s="118">
        <f>DATE(YEAR(V3),MONTH(V3),1)</f>
        <v/>
      </c>
      <c r="U3" s="118">
        <f>DATE(YEAR(W3),MONTH(W3),1)</f>
        <v/>
      </c>
      <c r="V3" s="118">
        <f>D3</f>
        <v/>
      </c>
      <c r="W3" s="118">
        <f>E3</f>
        <v/>
      </c>
      <c r="X3">
        <f>V3-W3</f>
        <v/>
      </c>
      <c r="Y3">
        <f>IF(T3&gt;U3,"Antecipação",IF(X3&lt;-5,"Recebimento em Atraso","Recebimento Regular"))</f>
        <v/>
      </c>
    </row>
    <row r="4">
      <c r="A4" t="inlineStr">
        <is>
          <t>Q020L012</t>
        </is>
      </c>
      <c r="B4" t="inlineStr">
        <is>
          <t>CRISTIANE  MATOS QUARESMA</t>
        </is>
      </c>
      <c r="C4" t="inlineStr">
        <is>
          <t>038/048</t>
        </is>
      </c>
      <c r="D4" t="n">
        <v>45204</v>
      </c>
      <c r="E4" t="n">
        <v>45175</v>
      </c>
      <c r="F4" t="n">
        <v>45175</v>
      </c>
      <c r="G4" t="n">
        <v>4383.400000000001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4383.400000000001</v>
      </c>
      <c r="S4" t="inlineStr">
        <is>
          <t>IBIRAPITANGA FASE 3</t>
        </is>
      </c>
      <c r="T4" s="118">
        <f>DATE(YEAR(V4),MONTH(V4),1)</f>
        <v/>
      </c>
      <c r="U4" s="118">
        <f>DATE(YEAR(W4),MONTH(W4),1)</f>
        <v/>
      </c>
      <c r="V4" s="118">
        <f>D4</f>
        <v/>
      </c>
      <c r="W4" s="118">
        <f>E4</f>
        <v/>
      </c>
      <c r="X4">
        <f>V4-W4</f>
        <v/>
      </c>
      <c r="Y4">
        <f>IF(T4&gt;U4,"Antecipação",IF(X4&lt;-5,"Recebimento em Atraso","Recebimento Regular"))</f>
        <v/>
      </c>
    </row>
    <row r="5">
      <c r="A5" t="inlineStr">
        <is>
          <t>Q02L010</t>
        </is>
      </c>
      <c r="B5" t="inlineStr">
        <is>
          <t>ROBERTA PERAL MIGUES</t>
        </is>
      </c>
      <c r="C5" t="inlineStr">
        <is>
          <t>022/042</t>
        </is>
      </c>
      <c r="D5" t="n">
        <v>45071</v>
      </c>
      <c r="E5" t="n">
        <v>45177</v>
      </c>
      <c r="F5" t="n">
        <v>45177</v>
      </c>
      <c r="G5" t="n">
        <v>9118.120000000001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9118.120000000001</v>
      </c>
      <c r="S5" t="inlineStr">
        <is>
          <t>IBIRAPITANGA FASE 3</t>
        </is>
      </c>
      <c r="T5" s="118">
        <f>DATE(YEAR(V5),MONTH(V5),1)</f>
        <v/>
      </c>
      <c r="U5" s="118">
        <f>DATE(YEAR(W5),MONTH(W5),1)</f>
        <v/>
      </c>
      <c r="V5" s="118">
        <f>D5</f>
        <v/>
      </c>
      <c r="W5" s="118">
        <f>E5</f>
        <v/>
      </c>
      <c r="X5">
        <f>V5-W5</f>
        <v/>
      </c>
      <c r="Y5">
        <f>IF(T5&gt;U5,"Antecipação",IF(X5&lt;-5,"Recebimento em Atraso","Recebimento Regular"))</f>
        <v/>
      </c>
    </row>
    <row r="6">
      <c r="A6" t="inlineStr">
        <is>
          <t>Q08L05</t>
        </is>
      </c>
      <c r="B6" t="inlineStr">
        <is>
          <t>GERLANE DE SOUZA GONCALVES</t>
        </is>
      </c>
      <c r="C6" t="inlineStr">
        <is>
          <t>037/072</t>
        </is>
      </c>
      <c r="D6" t="n">
        <v>45168</v>
      </c>
      <c r="E6" t="n">
        <v>45180</v>
      </c>
      <c r="F6" t="n">
        <v>45180</v>
      </c>
      <c r="G6" t="n">
        <v>2601.81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2601.81</v>
      </c>
      <c r="S6" t="inlineStr">
        <is>
          <t>IBIRAPITANGA FASE 3</t>
        </is>
      </c>
      <c r="T6" s="118">
        <f>DATE(YEAR(V6),MONTH(V6),1)</f>
        <v/>
      </c>
      <c r="U6" s="118">
        <f>DATE(YEAR(W6),MONTH(W6),1)</f>
        <v/>
      </c>
      <c r="V6" s="118">
        <f>D6</f>
        <v/>
      </c>
      <c r="W6" s="118">
        <f>E6</f>
        <v/>
      </c>
      <c r="X6">
        <f>V6-W6</f>
        <v/>
      </c>
      <c r="Y6">
        <f>IF(T6&gt;U6,"Antecipação",IF(X6&lt;-5,"Recebimento em Atraso","Recebimento Regular"))</f>
        <v/>
      </c>
    </row>
    <row r="7">
      <c r="A7" t="inlineStr">
        <is>
          <t>Q08L08</t>
        </is>
      </c>
      <c r="B7" t="inlineStr">
        <is>
          <t>RENATA DOS SANTOS PEREIRA</t>
        </is>
      </c>
      <c r="C7" t="inlineStr">
        <is>
          <t>065/096</t>
        </is>
      </c>
      <c r="D7" t="n">
        <v>45132</v>
      </c>
      <c r="E7" t="n">
        <v>45180</v>
      </c>
      <c r="F7" t="n">
        <v>45180</v>
      </c>
      <c r="G7" t="n">
        <v>2651.75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2651.75</v>
      </c>
      <c r="S7" t="inlineStr">
        <is>
          <t>IBIRAPITANGA FASE 3</t>
        </is>
      </c>
      <c r="T7" s="118">
        <f>DATE(YEAR(V7),MONTH(V7),1)</f>
        <v/>
      </c>
      <c r="U7" s="118">
        <f>DATE(YEAR(W7),MONTH(W7),1)</f>
        <v/>
      </c>
      <c r="V7" s="118">
        <f>D7</f>
        <v/>
      </c>
      <c r="W7" s="118">
        <f>E7</f>
        <v/>
      </c>
      <c r="X7">
        <f>V7-W7</f>
        <v/>
      </c>
      <c r="Y7">
        <f>IF(T7&gt;U7,"Antecipação",IF(X7&lt;-5,"Recebimento em Atraso","Recebimento Regular"))</f>
        <v/>
      </c>
    </row>
    <row r="8">
      <c r="A8" t="inlineStr">
        <is>
          <t>Q06L026</t>
        </is>
      </c>
      <c r="B8" t="inlineStr">
        <is>
          <t>WELLINGTON DOS REIS GALDINO FLORES COSTA</t>
        </is>
      </c>
      <c r="C8" t="inlineStr">
        <is>
          <t>027/048</t>
        </is>
      </c>
      <c r="D8" t="n">
        <v>45280</v>
      </c>
      <c r="E8" t="n">
        <v>45181</v>
      </c>
      <c r="F8" t="n">
        <v>45181</v>
      </c>
      <c r="G8" t="n">
        <v>5324.2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5324.2</v>
      </c>
      <c r="S8" t="inlineStr">
        <is>
          <t>IBIRAPITANGA FASE 3</t>
        </is>
      </c>
      <c r="T8" s="118">
        <f>DATE(YEAR(V8),MONTH(V8),1)</f>
        <v/>
      </c>
      <c r="U8" s="118">
        <f>DATE(YEAR(W8),MONTH(W8),1)</f>
        <v/>
      </c>
      <c r="V8" s="118">
        <f>D8</f>
        <v/>
      </c>
      <c r="W8" s="118">
        <f>E8</f>
        <v/>
      </c>
      <c r="X8">
        <f>V8-W8</f>
        <v/>
      </c>
      <c r="Y8">
        <f>IF(T8&gt;U8,"Antecipação",IF(X8&lt;-5,"Recebimento em Atraso","Recebimento Regular"))</f>
        <v/>
      </c>
    </row>
    <row r="9">
      <c r="A9" t="inlineStr">
        <is>
          <t>Q025L016</t>
        </is>
      </c>
      <c r="B9" t="inlineStr">
        <is>
          <t>PAULO VIEIRA DA SILVA FILHO</t>
        </is>
      </c>
      <c r="C9" t="inlineStr">
        <is>
          <t>046/096</t>
        </is>
      </c>
      <c r="D9" t="n">
        <v>45148</v>
      </c>
      <c r="E9" t="n">
        <v>45182</v>
      </c>
      <c r="F9" t="n">
        <v>45182</v>
      </c>
      <c r="G9" t="n">
        <v>2743.86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2743.86</v>
      </c>
      <c r="S9" t="inlineStr">
        <is>
          <t>IBIRAPITANGA FASE 3</t>
        </is>
      </c>
      <c r="T9" s="118">
        <f>DATE(YEAR(V9),MONTH(V9),1)</f>
        <v/>
      </c>
      <c r="U9" s="118">
        <f>DATE(YEAR(W9),MONTH(W9),1)</f>
        <v/>
      </c>
      <c r="V9" s="118">
        <f>D9</f>
        <v/>
      </c>
      <c r="W9" s="118">
        <f>E9</f>
        <v/>
      </c>
      <c r="X9">
        <f>V9-W9</f>
        <v/>
      </c>
      <c r="Y9">
        <f>IF(T9&gt;U9,"Antecipação",IF(X9&lt;-5,"Recebimento em Atraso","Recebimento Regular"))</f>
        <v/>
      </c>
    </row>
    <row r="10">
      <c r="A10" t="inlineStr">
        <is>
          <t>Q02L012</t>
        </is>
      </c>
      <c r="B10" t="inlineStr">
        <is>
          <t>ARMANDO ALCAYDE</t>
        </is>
      </c>
      <c r="C10" t="inlineStr">
        <is>
          <t>004/080</t>
        </is>
      </c>
      <c r="D10" t="n">
        <v>45179</v>
      </c>
      <c r="E10" t="n">
        <v>45182</v>
      </c>
      <c r="F10" t="n">
        <v>45182</v>
      </c>
      <c r="G10" t="n">
        <v>3179.32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3179.32</v>
      </c>
      <c r="S10" t="inlineStr">
        <is>
          <t>IBIRAPITANGA FASE 3</t>
        </is>
      </c>
      <c r="T10" s="118">
        <f>DATE(YEAR(V10),MONTH(V10),1)</f>
        <v/>
      </c>
      <c r="U10" s="118">
        <f>DATE(YEAR(W10),MONTH(W10),1)</f>
        <v/>
      </c>
      <c r="V10" s="118">
        <f>D10</f>
        <v/>
      </c>
      <c r="W10" s="118">
        <f>E10</f>
        <v/>
      </c>
      <c r="X10">
        <f>V10-W10</f>
        <v/>
      </c>
      <c r="Y10">
        <f>IF(T10&gt;U10,"Antecipação",IF(X10&lt;-5,"Recebimento em Atraso","Recebimento Regular"))</f>
        <v/>
      </c>
    </row>
    <row r="11">
      <c r="A11" t="inlineStr">
        <is>
          <t>Q024L04</t>
        </is>
      </c>
      <c r="B11" t="inlineStr">
        <is>
          <t>FERNANDA ALVES DE MOURA MOREIRA</t>
        </is>
      </c>
      <c r="C11" t="inlineStr">
        <is>
          <t>021/042</t>
        </is>
      </c>
      <c r="D11" t="n">
        <v>45371</v>
      </c>
      <c r="E11" t="n">
        <v>45183</v>
      </c>
      <c r="F11" t="n">
        <v>45183</v>
      </c>
      <c r="G11" t="n">
        <v>6834.54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6834.54</v>
      </c>
      <c r="S11" t="inlineStr">
        <is>
          <t>IBIRAPITANGA FASE 3</t>
        </is>
      </c>
      <c r="T11" s="118">
        <f>DATE(YEAR(V11),MONTH(V11),1)</f>
        <v/>
      </c>
      <c r="U11" s="118">
        <f>DATE(YEAR(W11),MONTH(W11),1)</f>
        <v/>
      </c>
      <c r="V11" s="118">
        <f>D11</f>
        <v/>
      </c>
      <c r="W11" s="118">
        <f>E11</f>
        <v/>
      </c>
      <c r="X11">
        <f>V11-W11</f>
        <v/>
      </c>
      <c r="Y11">
        <f>IF(T11&gt;U11,"Antecipação",IF(X11&lt;-5,"Recebimento em Atraso","Recebimento Regular"))</f>
        <v/>
      </c>
    </row>
    <row r="12">
      <c r="A12" t="inlineStr">
        <is>
          <t>Q022L05</t>
        </is>
      </c>
      <c r="B12" t="inlineStr">
        <is>
          <t>DAIANE DIAS DE SOUZA</t>
        </is>
      </c>
      <c r="C12" t="inlineStr">
        <is>
          <t>004/048</t>
        </is>
      </c>
      <c r="D12" t="n">
        <v>45179</v>
      </c>
      <c r="E12" t="n">
        <v>45184</v>
      </c>
      <c r="F12" t="n">
        <v>45184</v>
      </c>
      <c r="G12" t="n">
        <v>5622.18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5622.18</v>
      </c>
      <c r="S12" t="inlineStr">
        <is>
          <t>IBIRAPITANGA FASE 3</t>
        </is>
      </c>
      <c r="T12" s="118">
        <f>DATE(YEAR(V12),MONTH(V12),1)</f>
        <v/>
      </c>
      <c r="U12" s="118">
        <f>DATE(YEAR(W12),MONTH(W12),1)</f>
        <v/>
      </c>
      <c r="V12" s="118">
        <f>D12</f>
        <v/>
      </c>
      <c r="W12" s="118">
        <f>E12</f>
        <v/>
      </c>
      <c r="X12">
        <f>V12-W12</f>
        <v/>
      </c>
      <c r="Y12">
        <f>IF(T12&gt;U12,"Antecipação",IF(X12&lt;-5,"Recebimento em Atraso","Recebimento Regular"))</f>
        <v/>
      </c>
    </row>
    <row r="13">
      <c r="A13" t="inlineStr">
        <is>
          <t>Q05L04</t>
        </is>
      </c>
      <c r="B13" t="inlineStr">
        <is>
          <t>JORGE GUEDES DE SOUSA</t>
        </is>
      </c>
      <c r="C13" t="inlineStr">
        <is>
          <t>037/048</t>
        </is>
      </c>
      <c r="D13" t="n">
        <v>45179</v>
      </c>
      <c r="E13" t="n">
        <v>45188</v>
      </c>
      <c r="F13" t="n">
        <v>45188</v>
      </c>
      <c r="G13" t="n">
        <v>5891.2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5891.2</v>
      </c>
      <c r="S13" t="inlineStr">
        <is>
          <t>IBIRAPITANGA FASE 3</t>
        </is>
      </c>
      <c r="T13" s="118">
        <f>DATE(YEAR(V13),MONTH(V13),1)</f>
        <v/>
      </c>
      <c r="U13" s="118">
        <f>DATE(YEAR(W13),MONTH(W13),1)</f>
        <v/>
      </c>
      <c r="V13" s="118">
        <f>D13</f>
        <v/>
      </c>
      <c r="W13" s="118">
        <f>E13</f>
        <v/>
      </c>
      <c r="X13">
        <f>V13-W13</f>
        <v/>
      </c>
      <c r="Y13">
        <f>IF(T13&gt;U13,"Antecipação",IF(X13&lt;-5,"Recebimento em Atraso","Recebimento Regular"))</f>
        <v/>
      </c>
    </row>
    <row r="14">
      <c r="A14" t="inlineStr">
        <is>
          <t>Q014L010</t>
        </is>
      </c>
      <c r="B14" t="inlineStr">
        <is>
          <t>IGOR FREDEGOTO</t>
        </is>
      </c>
      <c r="C14" t="inlineStr">
        <is>
          <t>046/048</t>
        </is>
      </c>
      <c r="D14" t="n">
        <v>45184</v>
      </c>
      <c r="E14" t="n">
        <v>45189</v>
      </c>
      <c r="F14" t="n">
        <v>45189</v>
      </c>
      <c r="G14" t="n">
        <v>4648.12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4648.12</v>
      </c>
      <c r="S14" t="inlineStr">
        <is>
          <t>IBIRAPITANGA FASE 3</t>
        </is>
      </c>
      <c r="T14" s="118">
        <f>DATE(YEAR(V14),MONTH(V14),1)</f>
        <v/>
      </c>
      <c r="U14" s="118">
        <f>DATE(YEAR(W14),MONTH(W14),1)</f>
        <v/>
      </c>
      <c r="V14" s="118">
        <f>D14</f>
        <v/>
      </c>
      <c r="W14" s="118">
        <f>E14</f>
        <v/>
      </c>
      <c r="X14">
        <f>V14-W14</f>
        <v/>
      </c>
      <c r="Y14">
        <f>IF(T14&gt;U14,"Antecipação",IF(X14&lt;-5,"Recebimento em Atraso","Recebimento Regular"))</f>
        <v/>
      </c>
    </row>
    <row r="15">
      <c r="A15" t="inlineStr">
        <is>
          <t>Q021L04</t>
        </is>
      </c>
      <c r="B15" t="inlineStr">
        <is>
          <t>ALBERTO SOARES BEZERRA</t>
        </is>
      </c>
      <c r="C15" t="inlineStr">
        <is>
          <t>023/042</t>
        </is>
      </c>
      <c r="D15" t="n">
        <v>45163</v>
      </c>
      <c r="E15" t="n">
        <v>45189</v>
      </c>
      <c r="F15" t="n">
        <v>45189</v>
      </c>
      <c r="G15" t="n">
        <v>4703.26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4703.26</v>
      </c>
      <c r="S15" t="inlineStr">
        <is>
          <t>IBIRAPITANGA FASE 3</t>
        </is>
      </c>
      <c r="T15" s="118">
        <f>DATE(YEAR(V15),MONTH(V15),1)</f>
        <v/>
      </c>
      <c r="U15" s="118">
        <f>DATE(YEAR(W15),MONTH(W15),1)</f>
        <v/>
      </c>
      <c r="V15" s="118">
        <f>D15</f>
        <v/>
      </c>
      <c r="W15" s="118">
        <f>E15</f>
        <v/>
      </c>
      <c r="X15">
        <f>V15-W15</f>
        <v/>
      </c>
      <c r="Y15">
        <f>IF(T15&gt;U15,"Antecipação",IF(X15&lt;-5,"Recebimento em Atraso","Recebimento Regular"))</f>
        <v/>
      </c>
    </row>
    <row r="16">
      <c r="A16" t="inlineStr">
        <is>
          <t>Q04L05</t>
        </is>
      </c>
      <c r="B16" t="inlineStr">
        <is>
          <t>ADRIANA FERREIRA DOS SANTOS</t>
        </is>
      </c>
      <c r="C16" t="inlineStr">
        <is>
          <t>066/096</t>
        </is>
      </c>
      <c r="D16" t="n">
        <v>45127</v>
      </c>
      <c r="E16" t="n">
        <v>45190</v>
      </c>
      <c r="F16" t="n">
        <v>45190</v>
      </c>
      <c r="G16" t="n">
        <v>3335.04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3335.04</v>
      </c>
      <c r="S16" t="inlineStr">
        <is>
          <t>IBIRAPITANGA FASE 3</t>
        </is>
      </c>
      <c r="T16" s="118">
        <f>DATE(YEAR(V16),MONTH(V16),1)</f>
        <v/>
      </c>
      <c r="U16" s="118">
        <f>DATE(YEAR(W16),MONTH(W16),1)</f>
        <v/>
      </c>
      <c r="V16" s="118">
        <f>D16</f>
        <v/>
      </c>
      <c r="W16" s="118">
        <f>E16</f>
        <v/>
      </c>
      <c r="X16">
        <f>V16-W16</f>
        <v/>
      </c>
      <c r="Y16">
        <f>IF(T16&gt;U16,"Antecipação",IF(X16&lt;-5,"Recebimento em Atraso","Recebimento Regular"))</f>
        <v/>
      </c>
    </row>
    <row r="17">
      <c r="A17" t="inlineStr">
        <is>
          <t>Q020L012</t>
        </is>
      </c>
      <c r="B17" t="inlineStr">
        <is>
          <t>CRISTIANE  MATOS QUARESMA</t>
        </is>
      </c>
      <c r="C17" t="inlineStr">
        <is>
          <t>039/048</t>
        </is>
      </c>
      <c r="D17" t="n">
        <v>45235</v>
      </c>
      <c r="E17" t="n">
        <v>45190</v>
      </c>
      <c r="F17" t="n">
        <v>45190</v>
      </c>
      <c r="G17" t="n">
        <v>4381.46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4381.46</v>
      </c>
      <c r="S17" t="inlineStr">
        <is>
          <t>IBIRAPITANGA FASE 3</t>
        </is>
      </c>
      <c r="T17" s="118">
        <f>DATE(YEAR(V17),MONTH(V17),1)</f>
        <v/>
      </c>
      <c r="U17" s="118">
        <f>DATE(YEAR(W17),MONTH(W17),1)</f>
        <v/>
      </c>
      <c r="V17" s="118">
        <f>D17</f>
        <v/>
      </c>
      <c r="W17" s="118">
        <f>E17</f>
        <v/>
      </c>
      <c r="X17">
        <f>V17-W17</f>
        <v/>
      </c>
      <c r="Y17">
        <f>IF(T17&gt;U17,"Antecipação",IF(X17&lt;-5,"Recebimento em Atraso","Recebimento Regular"))</f>
        <v/>
      </c>
    </row>
    <row r="18">
      <c r="A18" t="inlineStr">
        <is>
          <t>Q05L02</t>
        </is>
      </c>
      <c r="B18" t="inlineStr">
        <is>
          <t>FLAVIA DE OLIVEIRA ALMEIDA SOUZA</t>
        </is>
      </c>
      <c r="C18" t="inlineStr">
        <is>
          <t>001/001</t>
        </is>
      </c>
      <c r="D18" t="n">
        <v>45191</v>
      </c>
      <c r="E18" t="n">
        <v>45191</v>
      </c>
      <c r="F18" t="n">
        <v>45191</v>
      </c>
      <c r="G18" t="n">
        <v>12320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12320</v>
      </c>
      <c r="S18" t="inlineStr">
        <is>
          <t>IBIRAPITANGA FASE 3</t>
        </is>
      </c>
      <c r="T18" s="118">
        <f>DATE(YEAR(V18),MONTH(V18),1)</f>
        <v/>
      </c>
      <c r="U18" s="118">
        <f>DATE(YEAR(W18),MONTH(W18),1)</f>
        <v/>
      </c>
      <c r="V18" s="118">
        <f>D18</f>
        <v/>
      </c>
      <c r="W18" s="118">
        <f>E18</f>
        <v/>
      </c>
      <c r="X18">
        <f>V18-W18</f>
        <v/>
      </c>
      <c r="Y18">
        <f>IF(T18&gt;U18,"Antecipação",IF(X18&lt;-5,"Recebimento em Atraso","Recebimento Regular"))</f>
        <v/>
      </c>
    </row>
    <row r="19">
      <c r="A19" t="inlineStr">
        <is>
          <t>Q06L06</t>
        </is>
      </c>
      <c r="B19" t="inlineStr">
        <is>
          <t>WELLINGTON ALVES DE SOUZA</t>
        </is>
      </c>
      <c r="C19" t="inlineStr">
        <is>
          <t>003/015</t>
        </is>
      </c>
      <c r="D19" t="n">
        <v>45158</v>
      </c>
      <c r="E19" t="n">
        <v>45194</v>
      </c>
      <c r="F19" t="n">
        <v>45194</v>
      </c>
      <c r="G19" t="n">
        <v>6163.98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6163.98</v>
      </c>
      <c r="S19" t="inlineStr">
        <is>
          <t>IBIRAPITANGA FASE 3</t>
        </is>
      </c>
      <c r="T19" s="118">
        <f>DATE(YEAR(V19),MONTH(V19),1)</f>
        <v/>
      </c>
      <c r="U19" s="118">
        <f>DATE(YEAR(W19),MONTH(W19),1)</f>
        <v/>
      </c>
      <c r="V19" s="118">
        <f>D19</f>
        <v/>
      </c>
      <c r="W19" s="118">
        <f>E19</f>
        <v/>
      </c>
      <c r="X19">
        <f>V19-W19</f>
        <v/>
      </c>
      <c r="Y19">
        <f>IF(T19&gt;U19,"Antecipação",IF(X19&lt;-5,"Recebimento em Atraso","Recebimento Regular"))</f>
        <v/>
      </c>
    </row>
    <row r="20">
      <c r="A20" t="inlineStr">
        <is>
          <t>Q024L01</t>
        </is>
      </c>
      <c r="B20" t="inlineStr">
        <is>
          <t>RICARDO FERNANDES DAS CHAGAS</t>
        </is>
      </c>
      <c r="C20" t="inlineStr">
        <is>
          <t>020/180</t>
        </is>
      </c>
      <c r="D20" t="n">
        <v>45163</v>
      </c>
      <c r="E20" t="n">
        <v>45195</v>
      </c>
      <c r="F20" t="n">
        <v>45195</v>
      </c>
      <c r="G20" t="n">
        <v>2081.31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2081.31</v>
      </c>
      <c r="S20" t="inlineStr">
        <is>
          <t>IBIRAPITANGA FASE 3</t>
        </is>
      </c>
      <c r="T20" s="118">
        <f>DATE(YEAR(V20),MONTH(V20),1)</f>
        <v/>
      </c>
      <c r="U20" s="118">
        <f>DATE(YEAR(W20),MONTH(W20),1)</f>
        <v/>
      </c>
      <c r="V20" s="118">
        <f>D20</f>
        <v/>
      </c>
      <c r="W20" s="118">
        <f>E20</f>
        <v/>
      </c>
      <c r="X20">
        <f>V20-W20</f>
        <v/>
      </c>
      <c r="Y20">
        <f>IF(T20&gt;U20,"Antecipação",IF(X20&lt;-5,"Recebimento em Atraso","Recebimento Regular"))</f>
        <v/>
      </c>
    </row>
    <row r="21">
      <c r="A21" t="inlineStr">
        <is>
          <t>Q03L08</t>
        </is>
      </c>
      <c r="B21" t="inlineStr">
        <is>
          <t>WILLIAM MORILA</t>
        </is>
      </c>
      <c r="C21" t="inlineStr">
        <is>
          <t>040/048</t>
        </is>
      </c>
      <c r="D21" t="n">
        <v>45184</v>
      </c>
      <c r="E21" t="n">
        <v>45196</v>
      </c>
      <c r="F21" t="n">
        <v>45196</v>
      </c>
      <c r="G21" t="n">
        <v>5726.57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5726.57</v>
      </c>
      <c r="S21" t="inlineStr">
        <is>
          <t>IBIRAPITANGA FASE 3</t>
        </is>
      </c>
      <c r="T21" s="118">
        <f>DATE(YEAR(V21),MONTH(V21),1)</f>
        <v/>
      </c>
      <c r="U21" s="118">
        <f>DATE(YEAR(W21),MONTH(W21),1)</f>
        <v/>
      </c>
      <c r="V21" s="118">
        <f>D21</f>
        <v/>
      </c>
      <c r="W21" s="118">
        <f>E21</f>
        <v/>
      </c>
      <c r="X21">
        <f>V21-W21</f>
        <v/>
      </c>
      <c r="Y21">
        <f>IF(T21&gt;U21,"Antecipação",IF(X21&lt;-5,"Recebimento em Atraso","Recebimento Regular"))</f>
        <v/>
      </c>
    </row>
    <row r="22">
      <c r="A22" t="inlineStr">
        <is>
          <t>Q019L06</t>
        </is>
      </c>
      <c r="B22" t="inlineStr">
        <is>
          <t>LUCIANO MOURAO</t>
        </is>
      </c>
      <c r="C22" t="inlineStr">
        <is>
          <t>081/120</t>
        </is>
      </c>
      <c r="D22" t="n">
        <v>46336</v>
      </c>
      <c r="E22" t="n">
        <v>45198</v>
      </c>
      <c r="F22" t="n">
        <v>45198</v>
      </c>
      <c r="G22" t="n">
        <v>1249.47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1249.47</v>
      </c>
      <c r="S22" t="inlineStr">
        <is>
          <t>IBIRAPITANGA FASE 3</t>
        </is>
      </c>
      <c r="T22" s="118">
        <f>DATE(YEAR(V22),MONTH(V22),1)</f>
        <v/>
      </c>
      <c r="U22" s="118">
        <f>DATE(YEAR(W22),MONTH(W22),1)</f>
        <v/>
      </c>
      <c r="V22" s="118">
        <f>D22</f>
        <v/>
      </c>
      <c r="W22" s="118">
        <f>E22</f>
        <v/>
      </c>
      <c r="X22">
        <f>V22-W22</f>
        <v/>
      </c>
      <c r="Y22">
        <f>IF(T22&gt;U22,"Antecipação",IF(X22&lt;-5,"Recebimento em Atraso","Recebimento Regular"))</f>
        <v/>
      </c>
    </row>
    <row r="23">
      <c r="A23" t="inlineStr">
        <is>
          <t>Q019L06</t>
        </is>
      </c>
      <c r="B23" t="inlineStr">
        <is>
          <t>LUCIANO MOURAO</t>
        </is>
      </c>
      <c r="C23" t="inlineStr">
        <is>
          <t>082/120</t>
        </is>
      </c>
      <c r="D23" t="n">
        <v>46366</v>
      </c>
      <c r="E23" t="n">
        <v>45198</v>
      </c>
      <c r="F23" t="n">
        <v>45198</v>
      </c>
      <c r="G23" t="n">
        <v>1237.72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1237.72</v>
      </c>
      <c r="S23" t="inlineStr">
        <is>
          <t>IBIRAPITANGA FASE 3</t>
        </is>
      </c>
      <c r="T23" s="118">
        <f>DATE(YEAR(V23),MONTH(V23),1)</f>
        <v/>
      </c>
      <c r="U23" s="118">
        <f>DATE(YEAR(W23),MONTH(W23),1)</f>
        <v/>
      </c>
      <c r="V23" s="118">
        <f>D23</f>
        <v/>
      </c>
      <c r="W23" s="118">
        <f>E23</f>
        <v/>
      </c>
      <c r="X23">
        <f>V23-W23</f>
        <v/>
      </c>
      <c r="Y23">
        <f>IF(T23&gt;U23,"Antecipação",IF(X23&lt;-5,"Recebimento em Atraso","Recebimento Regular"))</f>
        <v/>
      </c>
    </row>
    <row r="24">
      <c r="A24" t="inlineStr">
        <is>
          <t>Q019L06</t>
        </is>
      </c>
      <c r="B24" t="inlineStr">
        <is>
          <t>LUCIANO MOURAO</t>
        </is>
      </c>
      <c r="C24" t="inlineStr">
        <is>
          <t>083/120</t>
        </is>
      </c>
      <c r="D24" t="n">
        <v>46397</v>
      </c>
      <c r="E24" t="n">
        <v>45198</v>
      </c>
      <c r="F24" t="n">
        <v>45198</v>
      </c>
      <c r="G24" t="n">
        <v>1225.7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1225.7</v>
      </c>
      <c r="S24" t="inlineStr">
        <is>
          <t>IBIRAPITANGA FASE 3</t>
        </is>
      </c>
      <c r="T24" s="118">
        <f>DATE(YEAR(V24),MONTH(V24),1)</f>
        <v/>
      </c>
      <c r="U24" s="118">
        <f>DATE(YEAR(W24),MONTH(W24),1)</f>
        <v/>
      </c>
      <c r="V24" s="118">
        <f>D24</f>
        <v/>
      </c>
      <c r="W24" s="118">
        <f>E24</f>
        <v/>
      </c>
      <c r="X24">
        <f>V24-W24</f>
        <v/>
      </c>
      <c r="Y24">
        <f>IF(T24&gt;U24,"Antecipação",IF(X24&lt;-5,"Recebimento em Atraso","Recebimento Regular"))</f>
        <v/>
      </c>
    </row>
    <row r="25">
      <c r="A25" t="inlineStr">
        <is>
          <t>Q019L06</t>
        </is>
      </c>
      <c r="B25" t="inlineStr">
        <is>
          <t>LUCIANO MOURAO</t>
        </is>
      </c>
      <c r="C25" t="inlineStr">
        <is>
          <t>084/120</t>
        </is>
      </c>
      <c r="D25" t="n">
        <v>46428</v>
      </c>
      <c r="E25" t="n">
        <v>45198</v>
      </c>
      <c r="F25" t="n">
        <v>45198</v>
      </c>
      <c r="G25" t="n">
        <v>1213.79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1213.79</v>
      </c>
      <c r="S25" t="inlineStr">
        <is>
          <t>IBIRAPITANGA FASE 3</t>
        </is>
      </c>
      <c r="T25" s="118">
        <f>DATE(YEAR(V25),MONTH(V25),1)</f>
        <v/>
      </c>
      <c r="U25" s="118">
        <f>DATE(YEAR(W25),MONTH(W25),1)</f>
        <v/>
      </c>
      <c r="V25" s="118">
        <f>D25</f>
        <v/>
      </c>
      <c r="W25" s="118">
        <f>E25</f>
        <v/>
      </c>
      <c r="X25">
        <f>V25-W25</f>
        <v/>
      </c>
      <c r="Y25">
        <f>IF(T25&gt;U25,"Antecipação",IF(X25&lt;-5,"Recebimento em Atraso","Recebimento Regular"))</f>
        <v/>
      </c>
    </row>
    <row r="26">
      <c r="A26" t="inlineStr">
        <is>
          <t>Q019L06</t>
        </is>
      </c>
      <c r="B26" t="inlineStr">
        <is>
          <t>LUCIANO MOURAO</t>
        </is>
      </c>
      <c r="C26" t="inlineStr">
        <is>
          <t>085/120</t>
        </is>
      </c>
      <c r="D26" t="n">
        <v>46456</v>
      </c>
      <c r="E26" t="n">
        <v>45198</v>
      </c>
      <c r="F26" t="n">
        <v>45198</v>
      </c>
      <c r="G26" t="n">
        <v>1203.15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1203.15</v>
      </c>
      <c r="S26" t="inlineStr">
        <is>
          <t>IBIRAPITANGA FASE 3</t>
        </is>
      </c>
      <c r="T26" s="118">
        <f>DATE(YEAR(V26),MONTH(V26),1)</f>
        <v/>
      </c>
      <c r="U26" s="118">
        <f>DATE(YEAR(W26),MONTH(W26),1)</f>
        <v/>
      </c>
      <c r="V26" s="118">
        <f>D26</f>
        <v/>
      </c>
      <c r="W26" s="118">
        <f>E26</f>
        <v/>
      </c>
      <c r="X26">
        <f>V26-W26</f>
        <v/>
      </c>
      <c r="Y26">
        <f>IF(T26&gt;U26,"Antecipação",IF(X26&lt;-5,"Recebimento em Atraso","Recebimento Regular"))</f>
        <v/>
      </c>
    </row>
    <row r="27">
      <c r="A27" t="inlineStr">
        <is>
          <t>Q019L06</t>
        </is>
      </c>
      <c r="B27" t="inlineStr">
        <is>
          <t>LUCIANO MOURAO</t>
        </is>
      </c>
      <c r="C27" t="inlineStr">
        <is>
          <t>086/120</t>
        </is>
      </c>
      <c r="D27" t="n">
        <v>46487</v>
      </c>
      <c r="E27" t="n">
        <v>45198</v>
      </c>
      <c r="F27" t="n">
        <v>45198</v>
      </c>
      <c r="G27" t="n">
        <v>1191.46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1191.46</v>
      </c>
      <c r="S27" t="inlineStr">
        <is>
          <t>IBIRAPITANGA FASE 3</t>
        </is>
      </c>
      <c r="T27" s="118">
        <f>DATE(YEAR(V27),MONTH(V27),1)</f>
        <v/>
      </c>
      <c r="U27" s="118">
        <f>DATE(YEAR(W27),MONTH(W27),1)</f>
        <v/>
      </c>
      <c r="V27" s="118">
        <f>D27</f>
        <v/>
      </c>
      <c r="W27" s="118">
        <f>E27</f>
        <v/>
      </c>
      <c r="X27">
        <f>V27-W27</f>
        <v/>
      </c>
      <c r="Y27">
        <f>IF(T27&gt;U27,"Antecipação",IF(X27&lt;-5,"Recebimento em Atraso","Recebimento Regular"))</f>
        <v/>
      </c>
    </row>
    <row r="28">
      <c r="A28" t="inlineStr">
        <is>
          <t>Q019L06</t>
        </is>
      </c>
      <c r="B28" t="inlineStr">
        <is>
          <t>LUCIANO MOURAO</t>
        </is>
      </c>
      <c r="C28" t="inlineStr">
        <is>
          <t>087/120</t>
        </is>
      </c>
      <c r="D28" t="n">
        <v>46517</v>
      </c>
      <c r="E28" t="n">
        <v>45198</v>
      </c>
      <c r="F28" t="n">
        <v>45198</v>
      </c>
      <c r="G28" t="n">
        <v>1180.26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1180.26</v>
      </c>
      <c r="S28" t="inlineStr">
        <is>
          <t>IBIRAPITANGA FASE 3</t>
        </is>
      </c>
      <c r="T28" s="118">
        <f>DATE(YEAR(V28),MONTH(V28),1)</f>
        <v/>
      </c>
      <c r="U28" s="118">
        <f>DATE(YEAR(W28),MONTH(W28),1)</f>
        <v/>
      </c>
      <c r="V28" s="118">
        <f>D28</f>
        <v/>
      </c>
      <c r="W28" s="118">
        <f>E28</f>
        <v/>
      </c>
      <c r="X28">
        <f>V28-W28</f>
        <v/>
      </c>
      <c r="Y28">
        <f>IF(T28&gt;U28,"Antecipação",IF(X28&lt;-5,"Recebimento em Atraso","Recebimento Regular"))</f>
        <v/>
      </c>
    </row>
    <row r="29">
      <c r="A29" t="inlineStr">
        <is>
          <t>Q019L06</t>
        </is>
      </c>
      <c r="B29" t="inlineStr">
        <is>
          <t>LUCIANO MOURAO</t>
        </is>
      </c>
      <c r="C29" t="inlineStr">
        <is>
          <t>088/120</t>
        </is>
      </c>
      <c r="D29" t="n">
        <v>46548</v>
      </c>
      <c r="E29" t="n">
        <v>45198</v>
      </c>
      <c r="F29" t="n">
        <v>45198</v>
      </c>
      <c r="G29" t="n">
        <v>1168.8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1168.8</v>
      </c>
      <c r="S29" t="inlineStr">
        <is>
          <t>IBIRAPITANGA FASE 3</t>
        </is>
      </c>
      <c r="T29" s="118">
        <f>DATE(YEAR(V29),MONTH(V29),1)</f>
        <v/>
      </c>
      <c r="U29" s="118">
        <f>DATE(YEAR(W29),MONTH(W29),1)</f>
        <v/>
      </c>
      <c r="V29" s="118">
        <f>D29</f>
        <v/>
      </c>
      <c r="W29" s="118">
        <f>E29</f>
        <v/>
      </c>
      <c r="X29">
        <f>V29-W29</f>
        <v/>
      </c>
      <c r="Y29">
        <f>IF(T29&gt;U29,"Antecipação",IF(X29&lt;-5,"Recebimento em Atraso","Recebimento Regular"))</f>
        <v/>
      </c>
    </row>
    <row r="30">
      <c r="A30" t="inlineStr">
        <is>
          <t>Q019L06</t>
        </is>
      </c>
      <c r="B30" t="inlineStr">
        <is>
          <t>LUCIANO MOURAO</t>
        </is>
      </c>
      <c r="C30" t="inlineStr">
        <is>
          <t>089/120</t>
        </is>
      </c>
      <c r="D30" t="n">
        <v>46578</v>
      </c>
      <c r="E30" t="n">
        <v>45198</v>
      </c>
      <c r="F30" t="n">
        <v>45198</v>
      </c>
      <c r="G30" t="n">
        <v>1157.81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1157.81</v>
      </c>
      <c r="S30" t="inlineStr">
        <is>
          <t>IBIRAPITANGA FASE 3</t>
        </is>
      </c>
      <c r="T30" s="118">
        <f>DATE(YEAR(V30),MONTH(V30),1)</f>
        <v/>
      </c>
      <c r="U30" s="118">
        <f>DATE(YEAR(W30),MONTH(W30),1)</f>
        <v/>
      </c>
      <c r="V30" s="118">
        <f>D30</f>
        <v/>
      </c>
      <c r="W30" s="118">
        <f>E30</f>
        <v/>
      </c>
      <c r="X30">
        <f>V30-W30</f>
        <v/>
      </c>
      <c r="Y30">
        <f>IF(T30&gt;U30,"Antecipação",IF(X30&lt;-5,"Recebimento em Atraso","Recebimento Regular"))</f>
        <v/>
      </c>
    </row>
    <row r="31">
      <c r="A31" t="inlineStr">
        <is>
          <t>Q019L06</t>
        </is>
      </c>
      <c r="B31" t="inlineStr">
        <is>
          <t>LUCIANO MOURAO</t>
        </is>
      </c>
      <c r="C31" t="inlineStr">
        <is>
          <t>090/120</t>
        </is>
      </c>
      <c r="D31" t="n">
        <v>46609</v>
      </c>
      <c r="E31" t="n">
        <v>45198</v>
      </c>
      <c r="F31" t="n">
        <v>45198</v>
      </c>
      <c r="G31" t="n">
        <v>1146.57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1146.57</v>
      </c>
      <c r="S31" t="inlineStr">
        <is>
          <t>IBIRAPITANGA FASE 3</t>
        </is>
      </c>
      <c r="T31" s="118">
        <f>DATE(YEAR(V31),MONTH(V31),1)</f>
        <v/>
      </c>
      <c r="U31" s="118">
        <f>DATE(YEAR(W31),MONTH(W31),1)</f>
        <v/>
      </c>
      <c r="V31" s="118">
        <f>D31</f>
        <v/>
      </c>
      <c r="W31" s="118">
        <f>E31</f>
        <v/>
      </c>
      <c r="X31">
        <f>V31-W31</f>
        <v/>
      </c>
      <c r="Y31">
        <f>IF(T31&gt;U31,"Antecipação",IF(X31&lt;-5,"Recebimento em Atraso","Recebimento Regular"))</f>
        <v/>
      </c>
    </row>
    <row r="32">
      <c r="A32" t="inlineStr">
        <is>
          <t>Q019L06</t>
        </is>
      </c>
      <c r="B32" t="inlineStr">
        <is>
          <t>LUCIANO MOURAO</t>
        </is>
      </c>
      <c r="C32" t="inlineStr">
        <is>
          <t>091/120</t>
        </is>
      </c>
      <c r="D32" t="n">
        <v>46640</v>
      </c>
      <c r="E32" t="n">
        <v>45198</v>
      </c>
      <c r="F32" t="n">
        <v>45198</v>
      </c>
      <c r="G32" t="n">
        <v>1135.44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1135.44</v>
      </c>
      <c r="S32" t="inlineStr">
        <is>
          <t>IBIRAPITANGA FASE 3</t>
        </is>
      </c>
      <c r="T32" s="118">
        <f>DATE(YEAR(V32),MONTH(V32),1)</f>
        <v/>
      </c>
      <c r="U32" s="118">
        <f>DATE(YEAR(W32),MONTH(W32),1)</f>
        <v/>
      </c>
      <c r="V32" s="118">
        <f>D32</f>
        <v/>
      </c>
      <c r="W32" s="118">
        <f>E32</f>
        <v/>
      </c>
      <c r="X32">
        <f>V32-W32</f>
        <v/>
      </c>
      <c r="Y32">
        <f>IF(T32&gt;U32,"Antecipação",IF(X32&lt;-5,"Recebimento em Atraso","Recebimento Regular"))</f>
        <v/>
      </c>
    </row>
    <row r="33">
      <c r="A33" t="inlineStr">
        <is>
          <t>Q019L06</t>
        </is>
      </c>
      <c r="B33" t="inlineStr">
        <is>
          <t>LUCIANO MOURAO</t>
        </is>
      </c>
      <c r="C33" t="inlineStr">
        <is>
          <t>092/120</t>
        </is>
      </c>
      <c r="D33" t="n">
        <v>46670</v>
      </c>
      <c r="E33" t="n">
        <v>45198</v>
      </c>
      <c r="F33" t="n">
        <v>45198</v>
      </c>
      <c r="G33" t="n">
        <v>1124.76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1124.76</v>
      </c>
      <c r="S33" t="inlineStr">
        <is>
          <t>IBIRAPITANGA FASE 3</t>
        </is>
      </c>
      <c r="T33" s="118">
        <f>DATE(YEAR(V33),MONTH(V33),1)</f>
        <v/>
      </c>
      <c r="U33" s="118">
        <f>DATE(YEAR(W33),MONTH(W33),1)</f>
        <v/>
      </c>
      <c r="V33" s="118">
        <f>D33</f>
        <v/>
      </c>
      <c r="W33" s="118">
        <f>E33</f>
        <v/>
      </c>
      <c r="X33">
        <f>V33-W33</f>
        <v/>
      </c>
      <c r="Y33">
        <f>IF(T33&gt;U33,"Antecipação",IF(X33&lt;-5,"Recebimento em Atraso","Recebimento Regular"))</f>
        <v/>
      </c>
    </row>
    <row r="34">
      <c r="A34" t="inlineStr">
        <is>
          <t>Q019L06</t>
        </is>
      </c>
      <c r="B34" t="inlineStr">
        <is>
          <t>LUCIANO MOURAO</t>
        </is>
      </c>
      <c r="C34" t="inlineStr">
        <is>
          <t>093/120</t>
        </is>
      </c>
      <c r="D34" t="n">
        <v>46701</v>
      </c>
      <c r="E34" t="n">
        <v>45198</v>
      </c>
      <c r="F34" t="n">
        <v>45198</v>
      </c>
      <c r="G34" t="n">
        <v>1113.84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1113.84</v>
      </c>
      <c r="S34" t="inlineStr">
        <is>
          <t>IBIRAPITANGA FASE 3</t>
        </is>
      </c>
      <c r="T34" s="118">
        <f>DATE(YEAR(V34),MONTH(V34),1)</f>
        <v/>
      </c>
      <c r="U34" s="118">
        <f>DATE(YEAR(W34),MONTH(W34),1)</f>
        <v/>
      </c>
      <c r="V34" s="118">
        <f>D34</f>
        <v/>
      </c>
      <c r="W34" s="118">
        <f>E34</f>
        <v/>
      </c>
      <c r="X34">
        <f>V34-W34</f>
        <v/>
      </c>
      <c r="Y34">
        <f>IF(T34&gt;U34,"Antecipação",IF(X34&lt;-5,"Recebimento em Atraso","Recebimento Regular"))</f>
        <v/>
      </c>
    </row>
    <row r="35">
      <c r="A35" t="inlineStr">
        <is>
          <t>Q019L06</t>
        </is>
      </c>
      <c r="B35" t="inlineStr">
        <is>
          <t>LUCIANO MOURAO</t>
        </is>
      </c>
      <c r="C35" t="inlineStr">
        <is>
          <t>094/120</t>
        </is>
      </c>
      <c r="D35" t="n">
        <v>46731</v>
      </c>
      <c r="E35" t="n">
        <v>45198</v>
      </c>
      <c r="F35" t="n">
        <v>45198</v>
      </c>
      <c r="G35" t="n">
        <v>1103.36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1103.36</v>
      </c>
      <c r="S35" t="inlineStr">
        <is>
          <t>IBIRAPITANGA FASE 3</t>
        </is>
      </c>
      <c r="T35" s="118">
        <f>DATE(YEAR(V35),MONTH(V35),1)</f>
        <v/>
      </c>
      <c r="U35" s="118">
        <f>DATE(YEAR(W35),MONTH(W35),1)</f>
        <v/>
      </c>
      <c r="V35" s="118">
        <f>D35</f>
        <v/>
      </c>
      <c r="W35" s="118">
        <f>E35</f>
        <v/>
      </c>
      <c r="X35">
        <f>V35-W35</f>
        <v/>
      </c>
      <c r="Y35">
        <f>IF(T35&gt;U35,"Antecipação",IF(X35&lt;-5,"Recebimento em Atraso","Recebimento Regular"))</f>
        <v/>
      </c>
    </row>
    <row r="36">
      <c r="A36" t="inlineStr">
        <is>
          <t>Q019L06</t>
        </is>
      </c>
      <c r="B36" t="inlineStr">
        <is>
          <t>LUCIANO MOURAO</t>
        </is>
      </c>
      <c r="C36" t="inlineStr">
        <is>
          <t>095/120</t>
        </is>
      </c>
      <c r="D36" t="n">
        <v>46762</v>
      </c>
      <c r="E36" t="n">
        <v>45198</v>
      </c>
      <c r="F36" t="n">
        <v>45198</v>
      </c>
      <c r="G36" t="n">
        <v>1092.65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1092.65</v>
      </c>
      <c r="S36" t="inlineStr">
        <is>
          <t>IBIRAPITANGA FASE 3</t>
        </is>
      </c>
      <c r="T36" s="118">
        <f>DATE(YEAR(V36),MONTH(V36),1)</f>
        <v/>
      </c>
      <c r="U36" s="118">
        <f>DATE(YEAR(W36),MONTH(W36),1)</f>
        <v/>
      </c>
      <c r="V36" s="118">
        <f>D36</f>
        <v/>
      </c>
      <c r="W36" s="118">
        <f>E36</f>
        <v/>
      </c>
      <c r="X36">
        <f>V36-W36</f>
        <v/>
      </c>
      <c r="Y36">
        <f>IF(T36&gt;U36,"Antecipação",IF(X36&lt;-5,"Recebimento em Atraso","Recebimento Regular"))</f>
        <v/>
      </c>
    </row>
    <row r="37">
      <c r="A37" t="inlineStr">
        <is>
          <t>Q019L06</t>
        </is>
      </c>
      <c r="B37" t="inlineStr">
        <is>
          <t>LUCIANO MOURAO</t>
        </is>
      </c>
      <c r="C37" t="inlineStr">
        <is>
          <t>096/120</t>
        </is>
      </c>
      <c r="D37" t="n">
        <v>46793</v>
      </c>
      <c r="E37" t="n">
        <v>45198</v>
      </c>
      <c r="F37" t="n">
        <v>45198</v>
      </c>
      <c r="G37" t="n">
        <v>1082.04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1082.04</v>
      </c>
      <c r="S37" t="inlineStr">
        <is>
          <t>IBIRAPITANGA FASE 3</t>
        </is>
      </c>
      <c r="T37" s="118">
        <f>DATE(YEAR(V37),MONTH(V37),1)</f>
        <v/>
      </c>
      <c r="U37" s="118">
        <f>DATE(YEAR(W37),MONTH(W37),1)</f>
        <v/>
      </c>
      <c r="V37" s="118">
        <f>D37</f>
        <v/>
      </c>
      <c r="W37" s="118">
        <f>E37</f>
        <v/>
      </c>
      <c r="X37">
        <f>V37-W37</f>
        <v/>
      </c>
      <c r="Y37">
        <f>IF(T37&gt;U37,"Antecipação",IF(X37&lt;-5,"Recebimento em Atraso","Recebimento Regular"))</f>
        <v/>
      </c>
    </row>
    <row r="38">
      <c r="A38" t="inlineStr">
        <is>
          <t>Q019L06</t>
        </is>
      </c>
      <c r="B38" t="inlineStr">
        <is>
          <t>LUCIANO MOURAO</t>
        </is>
      </c>
      <c r="C38" t="inlineStr">
        <is>
          <t>097/120</t>
        </is>
      </c>
      <c r="D38" t="n">
        <v>46822</v>
      </c>
      <c r="E38" t="n">
        <v>45198</v>
      </c>
      <c r="F38" t="n">
        <v>45198</v>
      </c>
      <c r="G38" t="n">
        <v>1072.2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1072.2</v>
      </c>
      <c r="S38" t="inlineStr">
        <is>
          <t>IBIRAPITANGA FASE 3</t>
        </is>
      </c>
      <c r="T38" s="118">
        <f>DATE(YEAR(V38),MONTH(V38),1)</f>
        <v/>
      </c>
      <c r="U38" s="118">
        <f>DATE(YEAR(W38),MONTH(W38),1)</f>
        <v/>
      </c>
      <c r="V38" s="118">
        <f>D38</f>
        <v/>
      </c>
      <c r="W38" s="118">
        <f>E38</f>
        <v/>
      </c>
      <c r="X38">
        <f>V38-W38</f>
        <v/>
      </c>
      <c r="Y38">
        <f>IF(T38&gt;U38,"Antecipação",IF(X38&lt;-5,"Recebimento em Atraso","Recebimento Regular"))</f>
        <v/>
      </c>
    </row>
    <row r="39">
      <c r="A39" t="inlineStr">
        <is>
          <t>Q019L06</t>
        </is>
      </c>
      <c r="B39" t="inlineStr">
        <is>
          <t>LUCIANO MOURAO</t>
        </is>
      </c>
      <c r="C39" t="inlineStr">
        <is>
          <t>098/120</t>
        </is>
      </c>
      <c r="D39" t="n">
        <v>46853</v>
      </c>
      <c r="E39" t="n">
        <v>45198</v>
      </c>
      <c r="F39" t="n">
        <v>45198</v>
      </c>
      <c r="G39" t="n">
        <v>1061.79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1061.79</v>
      </c>
      <c r="S39" t="inlineStr">
        <is>
          <t>IBIRAPITANGA FASE 3</t>
        </is>
      </c>
      <c r="T39" s="118">
        <f>DATE(YEAR(V39),MONTH(V39),1)</f>
        <v/>
      </c>
      <c r="U39" s="118">
        <f>DATE(YEAR(W39),MONTH(W39),1)</f>
        <v/>
      </c>
      <c r="V39" s="118">
        <f>D39</f>
        <v/>
      </c>
      <c r="W39" s="118">
        <f>E39</f>
        <v/>
      </c>
      <c r="X39">
        <f>V39-W39</f>
        <v/>
      </c>
      <c r="Y39">
        <f>IF(T39&gt;U39,"Antecipação",IF(X39&lt;-5,"Recebimento em Atraso","Recebimento Regular"))</f>
        <v/>
      </c>
    </row>
    <row r="40">
      <c r="A40" t="inlineStr">
        <is>
          <t>Q019L06</t>
        </is>
      </c>
      <c r="B40" t="inlineStr">
        <is>
          <t>LUCIANO MOURAO</t>
        </is>
      </c>
      <c r="C40" t="inlineStr">
        <is>
          <t>099/120</t>
        </is>
      </c>
      <c r="D40" t="n">
        <v>46883</v>
      </c>
      <c r="E40" t="n">
        <v>45198</v>
      </c>
      <c r="F40" t="n">
        <v>45198</v>
      </c>
      <c r="G40" t="n">
        <v>1051.82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1051.82</v>
      </c>
      <c r="S40" t="inlineStr">
        <is>
          <t>IBIRAPITANGA FASE 3</t>
        </is>
      </c>
      <c r="T40" s="118">
        <f>DATE(YEAR(V40),MONTH(V40),1)</f>
        <v/>
      </c>
      <c r="U40" s="118">
        <f>DATE(YEAR(W40),MONTH(W40),1)</f>
        <v/>
      </c>
      <c r="V40" s="118">
        <f>D40</f>
        <v/>
      </c>
      <c r="W40" s="118">
        <f>E40</f>
        <v/>
      </c>
      <c r="X40">
        <f>V40-W40</f>
        <v/>
      </c>
      <c r="Y40">
        <f>IF(T40&gt;U40,"Antecipação",IF(X40&lt;-5,"Recebimento em Atraso","Recebimento Regular"))</f>
        <v/>
      </c>
    </row>
    <row r="41">
      <c r="A41" t="inlineStr">
        <is>
          <t>Q019L06</t>
        </is>
      </c>
      <c r="B41" t="inlineStr">
        <is>
          <t>LUCIANO MOURAO</t>
        </is>
      </c>
      <c r="C41" t="inlineStr">
        <is>
          <t>100/120</t>
        </is>
      </c>
      <c r="D41" t="n">
        <v>46914</v>
      </c>
      <c r="E41" t="n">
        <v>45198</v>
      </c>
      <c r="F41" t="n">
        <v>45198</v>
      </c>
      <c r="G41" t="n">
        <v>1041.6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1041.6</v>
      </c>
      <c r="S41" t="inlineStr">
        <is>
          <t>IBIRAPITANGA FASE 3</t>
        </is>
      </c>
      <c r="T41" s="118">
        <f>DATE(YEAR(V41),MONTH(V41),1)</f>
        <v/>
      </c>
      <c r="U41" s="118">
        <f>DATE(YEAR(W41),MONTH(W41),1)</f>
        <v/>
      </c>
      <c r="V41" s="118">
        <f>D41</f>
        <v/>
      </c>
      <c r="W41" s="118">
        <f>E41</f>
        <v/>
      </c>
      <c r="X41">
        <f>V41-W41</f>
        <v/>
      </c>
      <c r="Y41">
        <f>IF(T41&gt;U41,"Antecipação",IF(X41&lt;-5,"Recebimento em Atraso","Recebimento Regular"))</f>
        <v/>
      </c>
    </row>
    <row r="42">
      <c r="A42" t="inlineStr">
        <is>
          <t>Q02L09</t>
        </is>
      </c>
      <c r="B42" t="inlineStr">
        <is>
          <t>DESTAK BENEFICIOS ADM E CORRETORA DE SEGUROS LTDA</t>
        </is>
      </c>
      <c r="C42" t="inlineStr">
        <is>
          <t>026/048</t>
        </is>
      </c>
      <c r="D42" t="n">
        <v>45168</v>
      </c>
      <c r="E42" t="n">
        <v>45170</v>
      </c>
      <c r="F42" t="n">
        <v>45170</v>
      </c>
      <c r="G42" t="n">
        <v>3589.2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3589.2</v>
      </c>
      <c r="S42" t="inlineStr">
        <is>
          <t>IBIRAPITANGA FASE 3</t>
        </is>
      </c>
      <c r="T42" s="118">
        <f>DATE(YEAR(V42),MONTH(V42),1)</f>
        <v/>
      </c>
      <c r="U42" s="118">
        <f>DATE(YEAR(W42),MONTH(W42),1)</f>
        <v/>
      </c>
      <c r="V42" s="118">
        <f>D42</f>
        <v/>
      </c>
      <c r="W42" s="118">
        <f>E42</f>
        <v/>
      </c>
      <c r="X42">
        <f>V42-W42</f>
        <v/>
      </c>
      <c r="Y42">
        <f>IF(T42&gt;U42,"Antecipação",IF(X42&lt;-5,"Recebimento em Atraso","Recebimento Regular"))</f>
        <v/>
      </c>
    </row>
    <row r="43">
      <c r="A43" t="inlineStr">
        <is>
          <t>Q08L08</t>
        </is>
      </c>
      <c r="B43" t="inlineStr">
        <is>
          <t>RENATA DOS SANTOS PEREIRA</t>
        </is>
      </c>
      <c r="C43" t="inlineStr">
        <is>
          <t>066/096</t>
        </is>
      </c>
      <c r="D43" t="n">
        <v>45163</v>
      </c>
      <c r="E43" t="n">
        <v>45170</v>
      </c>
      <c r="F43" t="n">
        <v>45170</v>
      </c>
      <c r="G43" t="n">
        <v>2624.99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2624.99</v>
      </c>
      <c r="S43" t="inlineStr">
        <is>
          <t>IBIRAPITANGA FASE 3</t>
        </is>
      </c>
      <c r="T43" s="118">
        <f>DATE(YEAR(V43),MONTH(V43),1)</f>
        <v/>
      </c>
      <c r="U43" s="118">
        <f>DATE(YEAR(W43),MONTH(W43),1)</f>
        <v/>
      </c>
      <c r="V43" s="118">
        <f>D43</f>
        <v/>
      </c>
      <c r="W43" s="118">
        <f>E43</f>
        <v/>
      </c>
      <c r="X43">
        <f>V43-W43</f>
        <v/>
      </c>
      <c r="Y43">
        <f>IF(T43&gt;U43,"Antecipação",IF(X43&lt;-5,"Recebimento em Atraso","Recebimento Regular"))</f>
        <v/>
      </c>
    </row>
    <row r="44">
      <c r="A44" t="inlineStr">
        <is>
          <t>Q015L012</t>
        </is>
      </c>
      <c r="B44" t="inlineStr">
        <is>
          <t>CARLOS CESAR MORICONE</t>
        </is>
      </c>
      <c r="C44" t="inlineStr">
        <is>
          <t>062/096</t>
        </is>
      </c>
      <c r="D44" t="n">
        <v>45168</v>
      </c>
      <c r="E44" t="n">
        <v>45170</v>
      </c>
      <c r="F44" t="n">
        <v>45170</v>
      </c>
      <c r="G44" t="n">
        <v>3366.1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3366.1</v>
      </c>
      <c r="S44" t="inlineStr">
        <is>
          <t>IBIRAPITANGA FASE 3</t>
        </is>
      </c>
      <c r="T44" s="118">
        <f>DATE(YEAR(V44),MONTH(V44),1)</f>
        <v/>
      </c>
      <c r="U44" s="118">
        <f>DATE(YEAR(W44),MONTH(W44),1)</f>
        <v/>
      </c>
      <c r="V44" s="118">
        <f>D44</f>
        <v/>
      </c>
      <c r="W44" s="118">
        <f>E44</f>
        <v/>
      </c>
      <c r="X44">
        <f>V44-W44</f>
        <v/>
      </c>
      <c r="Y44">
        <f>IF(T44&gt;U44,"Antecipação",IF(X44&lt;-5,"Recebimento em Atraso","Recebimento Regular"))</f>
        <v/>
      </c>
    </row>
    <row r="45">
      <c r="A45" t="inlineStr">
        <is>
          <t>Q024L010</t>
        </is>
      </c>
      <c r="B45" t="inlineStr">
        <is>
          <t>LUCAS DE SOUSA SANTOS</t>
        </is>
      </c>
      <c r="C45" t="inlineStr">
        <is>
          <t>037/044</t>
        </is>
      </c>
      <c r="D45" t="n">
        <v>45163</v>
      </c>
      <c r="E45" t="n">
        <v>45170</v>
      </c>
      <c r="F45" t="n">
        <v>45170</v>
      </c>
      <c r="G45" t="n">
        <v>4009.51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4009.51</v>
      </c>
      <c r="S45" t="inlineStr">
        <is>
          <t>IBIRAPITANGA FASE 3</t>
        </is>
      </c>
      <c r="T45" s="118">
        <f>DATE(YEAR(V45),MONTH(V45),1)</f>
        <v/>
      </c>
      <c r="U45" s="118">
        <f>DATE(YEAR(W45),MONTH(W45),1)</f>
        <v/>
      </c>
      <c r="V45" s="118">
        <f>D45</f>
        <v/>
      </c>
      <c r="W45" s="118">
        <f>E45</f>
        <v/>
      </c>
      <c r="X45">
        <f>V45-W45</f>
        <v/>
      </c>
      <c r="Y45">
        <f>IF(T45&gt;U45,"Antecipação",IF(X45&lt;-5,"Recebimento em Atraso","Recebimento Regular"))</f>
        <v/>
      </c>
    </row>
    <row r="46">
      <c r="A46" t="inlineStr">
        <is>
          <t>Q018L05</t>
        </is>
      </c>
      <c r="B46" t="inlineStr">
        <is>
          <t>GUSTAVO SOUSA DE MELLO</t>
        </is>
      </c>
      <c r="C46" t="inlineStr">
        <is>
          <t>053/096</t>
        </is>
      </c>
      <c r="D46" t="n">
        <v>45168</v>
      </c>
      <c r="E46" t="n">
        <v>45173</v>
      </c>
      <c r="F46" t="n">
        <v>45173</v>
      </c>
      <c r="G46" t="n">
        <v>2604.07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2604.07</v>
      </c>
      <c r="S46" t="inlineStr">
        <is>
          <t>IBIRAPITANGA FASE 3</t>
        </is>
      </c>
      <c r="T46" s="118">
        <f>DATE(YEAR(V46),MONTH(V46),1)</f>
        <v/>
      </c>
      <c r="U46" s="118">
        <f>DATE(YEAR(W46),MONTH(W46),1)</f>
        <v/>
      </c>
      <c r="V46" s="118">
        <f>D46</f>
        <v/>
      </c>
      <c r="W46" s="118">
        <f>E46</f>
        <v/>
      </c>
      <c r="X46">
        <f>V46-W46</f>
        <v/>
      </c>
      <c r="Y46">
        <f>IF(T46&gt;U46,"Antecipação",IF(X46&lt;-5,"Recebimento em Atraso","Recebimento Regular"))</f>
        <v/>
      </c>
    </row>
    <row r="47">
      <c r="A47" t="inlineStr">
        <is>
          <t>Q021L014</t>
        </is>
      </c>
      <c r="B47" t="inlineStr">
        <is>
          <t>TAINA ALVES DE AQUINO</t>
        </is>
      </c>
      <c r="C47" t="inlineStr">
        <is>
          <t>024/180</t>
        </is>
      </c>
      <c r="D47" t="n">
        <v>45168</v>
      </c>
      <c r="E47" t="n">
        <v>45173</v>
      </c>
      <c r="F47" t="n">
        <v>45173</v>
      </c>
      <c r="G47" t="n">
        <v>2791.66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2791.66</v>
      </c>
      <c r="S47" t="inlineStr">
        <is>
          <t>IBIRAPITANGA FASE 3</t>
        </is>
      </c>
      <c r="T47" s="118">
        <f>DATE(YEAR(V47),MONTH(V47),1)</f>
        <v/>
      </c>
      <c r="U47" s="118">
        <f>DATE(YEAR(W47),MONTH(W47),1)</f>
        <v/>
      </c>
      <c r="V47" s="118">
        <f>D47</f>
        <v/>
      </c>
      <c r="W47" s="118">
        <f>E47</f>
        <v/>
      </c>
      <c r="X47">
        <f>V47-W47</f>
        <v/>
      </c>
      <c r="Y47">
        <f>IF(T47&gt;U47,"Antecipação",IF(X47&lt;-5,"Recebimento em Atraso","Recebimento Regular"))</f>
        <v/>
      </c>
    </row>
    <row r="48">
      <c r="A48" t="inlineStr">
        <is>
          <t>Q02L013</t>
        </is>
      </c>
      <c r="B48" t="inlineStr">
        <is>
          <t>ANTONIA MARIA TEIXEIRA</t>
        </is>
      </c>
      <c r="C48" t="inlineStr">
        <is>
          <t>020/180</t>
        </is>
      </c>
      <c r="D48" t="n">
        <v>45179</v>
      </c>
      <c r="E48" t="n">
        <v>45174</v>
      </c>
      <c r="F48" t="n">
        <v>45174</v>
      </c>
      <c r="G48" t="n">
        <v>3727.41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3727.41</v>
      </c>
      <c r="S48" t="inlineStr">
        <is>
          <t>IBIRAPITANGA FASE 3</t>
        </is>
      </c>
      <c r="T48" s="118">
        <f>DATE(YEAR(V48),MONTH(V48),1)</f>
        <v/>
      </c>
      <c r="U48" s="118">
        <f>DATE(YEAR(W48),MONTH(W48),1)</f>
        <v/>
      </c>
      <c r="V48" s="118">
        <f>D48</f>
        <v/>
      </c>
      <c r="W48" s="118">
        <f>E48</f>
        <v/>
      </c>
      <c r="X48">
        <f>V48-W48</f>
        <v/>
      </c>
      <c r="Y48">
        <f>IF(T48&gt;U48,"Antecipação",IF(X48&lt;-5,"Recebimento em Atraso","Recebimento Regular"))</f>
        <v/>
      </c>
    </row>
    <row r="49">
      <c r="A49" t="inlineStr">
        <is>
          <t>Q020L012</t>
        </is>
      </c>
      <c r="B49" t="inlineStr">
        <is>
          <t>CRISTIANE  MATOS QUARESMA</t>
        </is>
      </c>
      <c r="C49" t="inlineStr">
        <is>
          <t>037/048</t>
        </is>
      </c>
      <c r="D49" t="n">
        <v>45174</v>
      </c>
      <c r="E49" t="n">
        <v>45174</v>
      </c>
      <c r="F49" t="n">
        <v>45174</v>
      </c>
      <c r="G49" t="n">
        <v>4383.36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4383.36</v>
      </c>
      <c r="S49" t="inlineStr">
        <is>
          <t>IBIRAPITANGA FASE 3</t>
        </is>
      </c>
      <c r="T49" s="118">
        <f>DATE(YEAR(V49),MONTH(V49),1)</f>
        <v/>
      </c>
      <c r="U49" s="118">
        <f>DATE(YEAR(W49),MONTH(W49),1)</f>
        <v/>
      </c>
      <c r="V49" s="118">
        <f>D49</f>
        <v/>
      </c>
      <c r="W49" s="118">
        <f>E49</f>
        <v/>
      </c>
      <c r="X49">
        <f>V49-W49</f>
        <v/>
      </c>
      <c r="Y49">
        <f>IF(T49&gt;U49,"Antecipação",IF(X49&lt;-5,"Recebimento em Atraso","Recebimento Regular"))</f>
        <v/>
      </c>
    </row>
    <row r="50">
      <c r="A50" t="inlineStr">
        <is>
          <t>Q01L01</t>
        </is>
      </c>
      <c r="B50" t="inlineStr">
        <is>
          <t>VAGNER LUIS SANCHES DA SILVA</t>
        </is>
      </c>
      <c r="C50" t="inlineStr">
        <is>
          <t>019/180</t>
        </is>
      </c>
      <c r="D50" t="n">
        <v>45174</v>
      </c>
      <c r="E50" t="n">
        <v>45175</v>
      </c>
      <c r="F50" t="n">
        <v>45175</v>
      </c>
      <c r="G50" t="n">
        <v>4445.940000000001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4445.940000000001</v>
      </c>
      <c r="S50" t="inlineStr">
        <is>
          <t>IBIRAPITANGA FASE 3</t>
        </is>
      </c>
      <c r="T50" s="118">
        <f>DATE(YEAR(V50),MONTH(V50),1)</f>
        <v/>
      </c>
      <c r="U50" s="118">
        <f>DATE(YEAR(W50),MONTH(W50),1)</f>
        <v/>
      </c>
      <c r="V50" s="118">
        <f>D50</f>
        <v/>
      </c>
      <c r="W50" s="118">
        <f>E50</f>
        <v/>
      </c>
      <c r="X50">
        <f>V50-W50</f>
        <v/>
      </c>
      <c r="Y50">
        <f>IF(T50&gt;U50,"Antecipação",IF(X50&lt;-5,"Recebimento em Atraso","Recebimento Regular"))</f>
        <v/>
      </c>
    </row>
    <row r="51">
      <c r="A51" t="inlineStr">
        <is>
          <t>Q06L022</t>
        </is>
      </c>
      <c r="B51" t="inlineStr">
        <is>
          <t>MARIO ALVES DE CAMPOS SOBRINHO</t>
        </is>
      </c>
      <c r="C51" t="inlineStr">
        <is>
          <t>053/096</t>
        </is>
      </c>
      <c r="D51" t="n">
        <v>45174</v>
      </c>
      <c r="E51" t="n">
        <v>45175</v>
      </c>
      <c r="F51" t="n">
        <v>45175</v>
      </c>
      <c r="G51" t="n">
        <v>1903.7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1903.7</v>
      </c>
      <c r="S51" t="inlineStr">
        <is>
          <t>IBIRAPITANGA FASE 3</t>
        </is>
      </c>
      <c r="T51" s="118">
        <f>DATE(YEAR(V51),MONTH(V51),1)</f>
        <v/>
      </c>
      <c r="U51" s="118">
        <f>DATE(YEAR(W51),MONTH(W51),1)</f>
        <v/>
      </c>
      <c r="V51" s="118">
        <f>D51</f>
        <v/>
      </c>
      <c r="W51" s="118">
        <f>E51</f>
        <v/>
      </c>
      <c r="X51">
        <f>V51-W51</f>
        <v/>
      </c>
      <c r="Y51">
        <f>IF(T51&gt;U51,"Antecipação",IF(X51&lt;-5,"Recebimento em Atraso","Recebimento Regular"))</f>
        <v/>
      </c>
    </row>
    <row r="52">
      <c r="A52" t="inlineStr">
        <is>
          <t>Q012L05</t>
        </is>
      </c>
      <c r="B52" t="inlineStr">
        <is>
          <t>FABIO HENRIQUE BERNARDES</t>
        </is>
      </c>
      <c r="C52" t="inlineStr">
        <is>
          <t>048/096</t>
        </is>
      </c>
      <c r="D52" t="n">
        <v>45179</v>
      </c>
      <c r="E52" t="n">
        <v>45175</v>
      </c>
      <c r="F52" t="n">
        <v>45175</v>
      </c>
      <c r="G52" t="n">
        <v>2060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2060</v>
      </c>
      <c r="S52" t="inlineStr">
        <is>
          <t>IBIRAPITANGA FASE 3</t>
        </is>
      </c>
      <c r="T52" s="118">
        <f>DATE(YEAR(V52),MONTH(V52),1)</f>
        <v/>
      </c>
      <c r="U52" s="118">
        <f>DATE(YEAR(W52),MONTH(W52),1)</f>
        <v/>
      </c>
      <c r="V52" s="118">
        <f>D52</f>
        <v/>
      </c>
      <c r="W52" s="118">
        <f>E52</f>
        <v/>
      </c>
      <c r="X52">
        <f>V52-W52</f>
        <v/>
      </c>
      <c r="Y52">
        <f>IF(T52&gt;U52,"Antecipação",IF(X52&lt;-5,"Recebimento em Atraso","Recebimento Regular"))</f>
        <v/>
      </c>
    </row>
    <row r="53">
      <c r="A53" t="inlineStr">
        <is>
          <t>Q020L07</t>
        </is>
      </c>
      <c r="B53" t="inlineStr">
        <is>
          <t>WILLIAM ALVES DOS SANTOS</t>
        </is>
      </c>
      <c r="C53" t="inlineStr">
        <is>
          <t>028/048</t>
        </is>
      </c>
      <c r="D53" t="n">
        <v>45174</v>
      </c>
      <c r="E53" t="n">
        <v>45175</v>
      </c>
      <c r="F53" t="n">
        <v>45175</v>
      </c>
      <c r="G53" t="n">
        <v>3106.68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3106.68</v>
      </c>
      <c r="S53" t="inlineStr">
        <is>
          <t>IBIRAPITANGA FASE 3</t>
        </is>
      </c>
      <c r="T53" s="118">
        <f>DATE(YEAR(V53),MONTH(V53),1)</f>
        <v/>
      </c>
      <c r="U53" s="118">
        <f>DATE(YEAR(W53),MONTH(W53),1)</f>
        <v/>
      </c>
      <c r="V53" s="118">
        <f>D53</f>
        <v/>
      </c>
      <c r="W53" s="118">
        <f>E53</f>
        <v/>
      </c>
      <c r="X53">
        <f>V53-W53</f>
        <v/>
      </c>
      <c r="Y53">
        <f>IF(T53&gt;U53,"Antecipação",IF(X53&lt;-5,"Recebimento em Atraso","Recebimento Regular"))</f>
        <v/>
      </c>
    </row>
    <row r="54">
      <c r="A54" t="inlineStr">
        <is>
          <t>Q023L08</t>
        </is>
      </c>
      <c r="B54" t="inlineStr">
        <is>
          <t>BRUNO SAID DA CUNHA</t>
        </is>
      </c>
      <c r="C54" t="inlineStr">
        <is>
          <t>028/048</t>
        </is>
      </c>
      <c r="D54" t="n">
        <v>45174</v>
      </c>
      <c r="E54" t="n">
        <v>45175</v>
      </c>
      <c r="F54" t="n">
        <v>45175</v>
      </c>
      <c r="G54" t="n">
        <v>3983.16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3983.16</v>
      </c>
      <c r="S54" t="inlineStr">
        <is>
          <t>IBIRAPITANGA FASE 3</t>
        </is>
      </c>
      <c r="T54" s="118">
        <f>DATE(YEAR(V54),MONTH(V54),1)</f>
        <v/>
      </c>
      <c r="U54" s="118">
        <f>DATE(YEAR(W54),MONTH(W54),1)</f>
        <v/>
      </c>
      <c r="V54" s="118">
        <f>D54</f>
        <v/>
      </c>
      <c r="W54" s="118">
        <f>E54</f>
        <v/>
      </c>
      <c r="X54">
        <f>V54-W54</f>
        <v/>
      </c>
      <c r="Y54">
        <f>IF(T54&gt;U54,"Antecipação",IF(X54&lt;-5,"Recebimento em Atraso","Recebimento Regular"))</f>
        <v/>
      </c>
    </row>
    <row r="55">
      <c r="A55" t="inlineStr">
        <is>
          <t>Q025L07</t>
        </is>
      </c>
      <c r="B55" t="inlineStr">
        <is>
          <t>CARLOS ROBERTO TAVARES JUNIOR</t>
        </is>
      </c>
      <c r="C55" t="inlineStr">
        <is>
          <t>017/047</t>
        </is>
      </c>
      <c r="D55" t="n">
        <v>45168</v>
      </c>
      <c r="E55" t="n">
        <v>45177</v>
      </c>
      <c r="F55" t="n">
        <v>45177</v>
      </c>
      <c r="G55" t="n">
        <v>6877.81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6877.81</v>
      </c>
      <c r="S55" t="inlineStr">
        <is>
          <t>IBIRAPITANGA FASE 3</t>
        </is>
      </c>
      <c r="T55" s="118">
        <f>DATE(YEAR(V55),MONTH(V55),1)</f>
        <v/>
      </c>
      <c r="U55" s="118">
        <f>DATE(YEAR(W55),MONTH(W55),1)</f>
        <v/>
      </c>
      <c r="V55" s="118">
        <f>D55</f>
        <v/>
      </c>
      <c r="W55" s="118">
        <f>E55</f>
        <v/>
      </c>
      <c r="X55">
        <f>V55-W55</f>
        <v/>
      </c>
      <c r="Y55">
        <f>IF(T55&gt;U55,"Antecipação",IF(X55&lt;-5,"Recebimento em Atraso","Recebimento Regular"))</f>
        <v/>
      </c>
    </row>
    <row r="56">
      <c r="A56" t="inlineStr">
        <is>
          <t>Q013L05</t>
        </is>
      </c>
      <c r="B56" t="inlineStr">
        <is>
          <t>RONALDO  JUNIOR LOPES DE SOUSA</t>
        </is>
      </c>
      <c r="C56" t="inlineStr">
        <is>
          <t>013/180</t>
        </is>
      </c>
      <c r="D56" t="n">
        <v>45179</v>
      </c>
      <c r="E56" t="n">
        <v>45177</v>
      </c>
      <c r="F56" t="n">
        <v>45177</v>
      </c>
      <c r="G56" t="n">
        <v>3773.79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3773.79</v>
      </c>
      <c r="S56" t="inlineStr">
        <is>
          <t>IBIRAPITANGA FASE 3</t>
        </is>
      </c>
      <c r="T56" s="118">
        <f>DATE(YEAR(V56),MONTH(V56),1)</f>
        <v/>
      </c>
      <c r="U56" s="118">
        <f>DATE(YEAR(W56),MONTH(W56),1)</f>
        <v/>
      </c>
      <c r="V56" s="118">
        <f>D56</f>
        <v/>
      </c>
      <c r="W56" s="118">
        <f>E56</f>
        <v/>
      </c>
      <c r="X56">
        <f>V56-W56</f>
        <v/>
      </c>
      <c r="Y56">
        <f>IF(T56&gt;U56,"Antecipação",IF(X56&lt;-5,"Recebimento em Atraso","Recebimento Regular"))</f>
        <v/>
      </c>
    </row>
    <row r="57">
      <c r="A57" t="inlineStr">
        <is>
          <t>Q028L06</t>
        </is>
      </c>
      <c r="B57" t="inlineStr">
        <is>
          <t>ALFREDO JOSE BERTHO GAMARGO</t>
        </is>
      </c>
      <c r="C57" t="inlineStr">
        <is>
          <t>008/180</t>
        </is>
      </c>
      <c r="D57" t="n">
        <v>45179</v>
      </c>
      <c r="E57" t="n">
        <v>45177</v>
      </c>
      <c r="F57" t="n">
        <v>45177</v>
      </c>
      <c r="G57" t="n">
        <v>3807.65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3807.65</v>
      </c>
      <c r="S57" t="inlineStr">
        <is>
          <t>IBIRAPITANGA FASE 3</t>
        </is>
      </c>
      <c r="T57" s="118">
        <f>DATE(YEAR(V57),MONTH(V57),1)</f>
        <v/>
      </c>
      <c r="U57" s="118">
        <f>DATE(YEAR(W57),MONTH(W57),1)</f>
        <v/>
      </c>
      <c r="V57" s="118">
        <f>D57</f>
        <v/>
      </c>
      <c r="W57" s="118">
        <f>E57</f>
        <v/>
      </c>
      <c r="X57">
        <f>V57-W57</f>
        <v/>
      </c>
      <c r="Y57">
        <f>IF(T57&gt;U57,"Antecipação",IF(X57&lt;-5,"Recebimento em Atraso","Recebimento Regular"))</f>
        <v/>
      </c>
    </row>
    <row r="58">
      <c r="A58" t="inlineStr">
        <is>
          <t>Q024L02</t>
        </is>
      </c>
      <c r="B58" t="inlineStr">
        <is>
          <t>JOSE MEIRA FERNANDES</t>
        </is>
      </c>
      <c r="C58" t="inlineStr">
        <is>
          <t>025/180</t>
        </is>
      </c>
      <c r="D58" t="n">
        <v>45179</v>
      </c>
      <c r="E58" t="n">
        <v>45180</v>
      </c>
      <c r="F58" t="n">
        <v>45180</v>
      </c>
      <c r="G58" t="n">
        <v>2984.53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2984.53</v>
      </c>
      <c r="S58" t="inlineStr">
        <is>
          <t>IBIRAPITANGA FASE 3</t>
        </is>
      </c>
      <c r="T58" s="118">
        <f>DATE(YEAR(V58),MONTH(V58),1)</f>
        <v/>
      </c>
      <c r="U58" s="118">
        <f>DATE(YEAR(W58),MONTH(W58),1)</f>
        <v/>
      </c>
      <c r="V58" s="118">
        <f>D58</f>
        <v/>
      </c>
      <c r="W58" s="118">
        <f>E58</f>
        <v/>
      </c>
      <c r="X58">
        <f>V58-W58</f>
        <v/>
      </c>
      <c r="Y58">
        <f>IF(T58&gt;U58,"Antecipação",IF(X58&lt;-5,"Recebimento em Atraso","Recebimento Regular"))</f>
        <v/>
      </c>
    </row>
    <row r="59">
      <c r="A59" t="inlineStr">
        <is>
          <t>Q020L09</t>
        </is>
      </c>
      <c r="B59" t="inlineStr">
        <is>
          <t>FERNANDO JOSEA HERAS ALEGRI</t>
        </is>
      </c>
      <c r="C59" t="inlineStr">
        <is>
          <t>005/024</t>
        </is>
      </c>
      <c r="D59" t="n">
        <v>45166</v>
      </c>
      <c r="E59" t="n">
        <v>45180</v>
      </c>
      <c r="F59" t="n">
        <v>45180</v>
      </c>
      <c r="G59" t="n">
        <v>4512.58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4512.58</v>
      </c>
      <c r="S59" t="inlineStr">
        <is>
          <t>IBIRAPITANGA FASE 3</t>
        </is>
      </c>
      <c r="T59" s="118">
        <f>DATE(YEAR(V59),MONTH(V59),1)</f>
        <v/>
      </c>
      <c r="U59" s="118">
        <f>DATE(YEAR(W59),MONTH(W59),1)</f>
        <v/>
      </c>
      <c r="V59" s="118">
        <f>D59</f>
        <v/>
      </c>
      <c r="W59" s="118">
        <f>E59</f>
        <v/>
      </c>
      <c r="X59">
        <f>V59-W59</f>
        <v/>
      </c>
      <c r="Y59">
        <f>IF(T59&gt;U59,"Antecipação",IF(X59&lt;-5,"Recebimento em Atraso","Recebimento Regular"))</f>
        <v/>
      </c>
    </row>
    <row r="60">
      <c r="A60" t="inlineStr">
        <is>
          <t>Q020L02</t>
        </is>
      </c>
      <c r="B60" t="inlineStr">
        <is>
          <t>ANDERSON FERNANDO DE CAMPOS</t>
        </is>
      </c>
      <c r="C60" t="inlineStr">
        <is>
          <t>039/048</t>
        </is>
      </c>
      <c r="D60" t="n">
        <v>45179</v>
      </c>
      <c r="E60" t="n">
        <v>45180</v>
      </c>
      <c r="F60" t="n">
        <v>45180</v>
      </c>
      <c r="G60" t="n">
        <v>3862.75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3862.75</v>
      </c>
      <c r="S60" t="inlineStr">
        <is>
          <t>IBIRAPITANGA FASE 3</t>
        </is>
      </c>
      <c r="T60" s="118">
        <f>DATE(YEAR(V60),MONTH(V60),1)</f>
        <v/>
      </c>
      <c r="U60" s="118">
        <f>DATE(YEAR(W60),MONTH(W60),1)</f>
        <v/>
      </c>
      <c r="V60" s="118">
        <f>D60</f>
        <v/>
      </c>
      <c r="W60" s="118">
        <f>E60</f>
        <v/>
      </c>
      <c r="X60">
        <f>V60-W60</f>
        <v/>
      </c>
      <c r="Y60">
        <f>IF(T60&gt;U60,"Antecipação",IF(X60&lt;-5,"Recebimento em Atraso","Recebimento Regular"))</f>
        <v/>
      </c>
    </row>
    <row r="61">
      <c r="A61" t="inlineStr">
        <is>
          <t>Q023L07</t>
        </is>
      </c>
      <c r="B61" t="inlineStr">
        <is>
          <t>STELLA MANFRIN ROSS</t>
        </is>
      </c>
      <c r="C61" t="inlineStr">
        <is>
          <t>012/032</t>
        </is>
      </c>
      <c r="D61" t="n">
        <v>45179</v>
      </c>
      <c r="E61" t="n">
        <v>45180</v>
      </c>
      <c r="F61" t="n">
        <v>45180</v>
      </c>
      <c r="G61" t="n">
        <v>6852.09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6852.09</v>
      </c>
      <c r="S61" t="inlineStr">
        <is>
          <t>IBIRAPITANGA FASE 3</t>
        </is>
      </c>
      <c r="T61" s="118">
        <f>DATE(YEAR(V61),MONTH(V61),1)</f>
        <v/>
      </c>
      <c r="U61" s="118">
        <f>DATE(YEAR(W61),MONTH(W61),1)</f>
        <v/>
      </c>
      <c r="V61" s="118">
        <f>D61</f>
        <v/>
      </c>
      <c r="W61" s="118">
        <f>E61</f>
        <v/>
      </c>
      <c r="X61">
        <f>V61-W61</f>
        <v/>
      </c>
      <c r="Y61">
        <f>IF(T61&gt;U61,"Antecipação",IF(X61&lt;-5,"Recebimento em Atraso","Recebimento Regular"))</f>
        <v/>
      </c>
    </row>
    <row r="62">
      <c r="A62" t="inlineStr">
        <is>
          <t>Q025L010</t>
        </is>
      </c>
      <c r="B62" t="inlineStr">
        <is>
          <t>EDUARDO BOLOGNESI ROQUE</t>
        </is>
      </c>
      <c r="C62" t="inlineStr">
        <is>
          <t>049/120</t>
        </is>
      </c>
      <c r="D62" t="n">
        <v>45179</v>
      </c>
      <c r="E62" t="n">
        <v>45180</v>
      </c>
      <c r="F62" t="n">
        <v>45180</v>
      </c>
      <c r="G62" t="n">
        <v>1403.92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1403.92</v>
      </c>
      <c r="S62" t="inlineStr">
        <is>
          <t>IBIRAPITANGA FASE 3</t>
        </is>
      </c>
      <c r="T62" s="118">
        <f>DATE(YEAR(V62),MONTH(V62),1)</f>
        <v/>
      </c>
      <c r="U62" s="118">
        <f>DATE(YEAR(W62),MONTH(W62),1)</f>
        <v/>
      </c>
      <c r="V62" s="118">
        <f>D62</f>
        <v/>
      </c>
      <c r="W62" s="118">
        <f>E62</f>
        <v/>
      </c>
      <c r="X62">
        <f>V62-W62</f>
        <v/>
      </c>
      <c r="Y62">
        <f>IF(T62&gt;U62,"Antecipação",IF(X62&lt;-5,"Recebimento em Atraso","Recebimento Regular"))</f>
        <v/>
      </c>
    </row>
    <row r="63">
      <c r="A63" t="inlineStr">
        <is>
          <t>Q025L010</t>
        </is>
      </c>
      <c r="B63" t="inlineStr">
        <is>
          <t>EDUARDO BOLOGNESI ROQUE</t>
        </is>
      </c>
      <c r="C63" t="inlineStr">
        <is>
          <t>004/010</t>
        </is>
      </c>
      <c r="D63" t="n">
        <v>45179</v>
      </c>
      <c r="E63" t="n">
        <v>45180</v>
      </c>
      <c r="F63" t="n">
        <v>45180</v>
      </c>
      <c r="G63" t="n">
        <v>7327.41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7327.41</v>
      </c>
      <c r="S63" t="inlineStr">
        <is>
          <t>IBIRAPITANGA FASE 3</t>
        </is>
      </c>
      <c r="T63" s="118">
        <f>DATE(YEAR(V63),MONTH(V63),1)</f>
        <v/>
      </c>
      <c r="U63" s="118">
        <f>DATE(YEAR(W63),MONTH(W63),1)</f>
        <v/>
      </c>
      <c r="V63" s="118">
        <f>D63</f>
        <v/>
      </c>
      <c r="W63" s="118">
        <f>E63</f>
        <v/>
      </c>
      <c r="X63">
        <f>V63-W63</f>
        <v/>
      </c>
      <c r="Y63">
        <f>IF(T63&gt;U63,"Antecipação",IF(X63&lt;-5,"Recebimento em Atraso","Recebimento Regular"))</f>
        <v/>
      </c>
    </row>
    <row r="64">
      <c r="A64" t="inlineStr">
        <is>
          <t>Q06L03</t>
        </is>
      </c>
      <c r="B64" t="inlineStr">
        <is>
          <t>FLAVIO ROBERTO PEREIRA</t>
        </is>
      </c>
      <c r="C64" t="inlineStr">
        <is>
          <t>029/048</t>
        </is>
      </c>
      <c r="D64" t="n">
        <v>45179</v>
      </c>
      <c r="E64" t="n">
        <v>45181</v>
      </c>
      <c r="F64" t="n">
        <v>45181</v>
      </c>
      <c r="G64" t="n">
        <v>4637.1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4637.1</v>
      </c>
      <c r="S64" t="inlineStr">
        <is>
          <t>IBIRAPITANGA FASE 3</t>
        </is>
      </c>
      <c r="T64" s="118">
        <f>DATE(YEAR(V64),MONTH(V64),1)</f>
        <v/>
      </c>
      <c r="U64" s="118">
        <f>DATE(YEAR(W64),MONTH(W64),1)</f>
        <v/>
      </c>
      <c r="V64" s="118">
        <f>D64</f>
        <v/>
      </c>
      <c r="W64" s="118">
        <f>E64</f>
        <v/>
      </c>
      <c r="X64">
        <f>V64-W64</f>
        <v/>
      </c>
      <c r="Y64">
        <f>IF(T64&gt;U64,"Antecipação",IF(X64&lt;-5,"Recebimento em Atraso","Recebimento Regular"))</f>
        <v/>
      </c>
    </row>
    <row r="65">
      <c r="A65" t="inlineStr">
        <is>
          <t>Q06L024</t>
        </is>
      </c>
      <c r="B65" t="inlineStr">
        <is>
          <t>JUVENAL BRAZ DA SILVA</t>
        </is>
      </c>
      <c r="C65" t="inlineStr">
        <is>
          <t>046/048</t>
        </is>
      </c>
      <c r="D65" t="n">
        <v>45179</v>
      </c>
      <c r="E65" t="n">
        <v>45181</v>
      </c>
      <c r="F65" t="n">
        <v>45181</v>
      </c>
      <c r="G65" t="n">
        <v>5198.940000000001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5198.940000000001</v>
      </c>
      <c r="S65" t="inlineStr">
        <is>
          <t>IBIRAPITANGA FASE 3</t>
        </is>
      </c>
      <c r="T65" s="118">
        <f>DATE(YEAR(V65),MONTH(V65),1)</f>
        <v/>
      </c>
      <c r="U65" s="118">
        <f>DATE(YEAR(W65),MONTH(W65),1)</f>
        <v/>
      </c>
      <c r="V65" s="118">
        <f>D65</f>
        <v/>
      </c>
      <c r="W65" s="118">
        <f>E65</f>
        <v/>
      </c>
      <c r="X65">
        <f>V65-W65</f>
        <v/>
      </c>
      <c r="Y65">
        <f>IF(T65&gt;U65,"Antecipação",IF(X65&lt;-5,"Recebimento em Atraso","Recebimento Regular"))</f>
        <v/>
      </c>
    </row>
    <row r="66">
      <c r="A66" t="inlineStr">
        <is>
          <t>Q09L02</t>
        </is>
      </c>
      <c r="B66" t="inlineStr">
        <is>
          <t>MAURICIO TADEU SOBRINHO</t>
        </is>
      </c>
      <c r="C66" t="inlineStr">
        <is>
          <t>064/096</t>
        </is>
      </c>
      <c r="D66" t="n">
        <v>45179</v>
      </c>
      <c r="E66" t="n">
        <v>45181</v>
      </c>
      <c r="F66" t="n">
        <v>45181</v>
      </c>
      <c r="G66" t="n">
        <v>2659.67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2659.67</v>
      </c>
      <c r="S66" t="inlineStr">
        <is>
          <t>IBIRAPITANGA FASE 3</t>
        </is>
      </c>
      <c r="T66" s="118">
        <f>DATE(YEAR(V66),MONTH(V66),1)</f>
        <v/>
      </c>
      <c r="U66" s="118">
        <f>DATE(YEAR(W66),MONTH(W66),1)</f>
        <v/>
      </c>
      <c r="V66" s="118">
        <f>D66</f>
        <v/>
      </c>
      <c r="W66" s="118">
        <f>E66</f>
        <v/>
      </c>
      <c r="X66">
        <f>V66-W66</f>
        <v/>
      </c>
      <c r="Y66">
        <f>IF(T66&gt;U66,"Antecipação",IF(X66&lt;-5,"Recebimento em Atraso","Recebimento Regular"))</f>
        <v/>
      </c>
    </row>
    <row r="67">
      <c r="A67" t="inlineStr">
        <is>
          <t>Q010L02</t>
        </is>
      </c>
      <c r="B67" t="inlineStr">
        <is>
          <t>ANTONIO FRANCISCO PEREIRA</t>
        </is>
      </c>
      <c r="C67" t="inlineStr">
        <is>
          <t>051/144</t>
        </is>
      </c>
      <c r="D67" t="n">
        <v>45179</v>
      </c>
      <c r="E67" t="n">
        <v>45181</v>
      </c>
      <c r="F67" t="n">
        <v>45181</v>
      </c>
      <c r="G67" t="n">
        <v>1954.21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1954.21</v>
      </c>
      <c r="S67" t="inlineStr">
        <is>
          <t>IBIRAPITANGA FASE 3</t>
        </is>
      </c>
      <c r="T67" s="118">
        <f>DATE(YEAR(V67),MONTH(V67),1)</f>
        <v/>
      </c>
      <c r="U67" s="118">
        <f>DATE(YEAR(W67),MONTH(W67),1)</f>
        <v/>
      </c>
      <c r="V67" s="118">
        <f>D67</f>
        <v/>
      </c>
      <c r="W67" s="118">
        <f>E67</f>
        <v/>
      </c>
      <c r="X67">
        <f>V67-W67</f>
        <v/>
      </c>
      <c r="Y67">
        <f>IF(T67&gt;U67,"Antecipação",IF(X67&lt;-5,"Recebimento em Atraso","Recebimento Regular"))</f>
        <v/>
      </c>
    </row>
    <row r="68">
      <c r="A68" t="inlineStr">
        <is>
          <t>Q011L05</t>
        </is>
      </c>
      <c r="B68" t="inlineStr">
        <is>
          <t>LUIZ FELIPE GOMES TEIXEIRA</t>
        </is>
      </c>
      <c r="C68" t="inlineStr">
        <is>
          <t>026/048</t>
        </is>
      </c>
      <c r="D68" t="n">
        <v>45179</v>
      </c>
      <c r="E68" t="n">
        <v>45181</v>
      </c>
      <c r="F68" t="n">
        <v>45181</v>
      </c>
      <c r="G68" t="n">
        <v>4959.29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4959.29</v>
      </c>
      <c r="S68" t="inlineStr">
        <is>
          <t>IBIRAPITANGA FASE 3</t>
        </is>
      </c>
      <c r="T68" s="118">
        <f>DATE(YEAR(V68),MONTH(V68),1)</f>
        <v/>
      </c>
      <c r="U68" s="118">
        <f>DATE(YEAR(W68),MONTH(W68),1)</f>
        <v/>
      </c>
      <c r="V68" s="118">
        <f>D68</f>
        <v/>
      </c>
      <c r="W68" s="118">
        <f>E68</f>
        <v/>
      </c>
      <c r="X68">
        <f>V68-W68</f>
        <v/>
      </c>
      <c r="Y68">
        <f>IF(T68&gt;U68,"Antecipação",IF(X68&lt;-5,"Recebimento em Atraso","Recebimento Regular"))</f>
        <v/>
      </c>
    </row>
    <row r="69">
      <c r="A69" t="inlineStr">
        <is>
          <t>Q019L06</t>
        </is>
      </c>
      <c r="B69" t="inlineStr">
        <is>
          <t>LUCIANO MOURAO</t>
        </is>
      </c>
      <c r="C69" t="inlineStr">
        <is>
          <t>043/120</t>
        </is>
      </c>
      <c r="D69" t="n">
        <v>45179</v>
      </c>
      <c r="E69" t="n">
        <v>45181</v>
      </c>
      <c r="F69" t="n">
        <v>45181</v>
      </c>
      <c r="G69" t="n">
        <v>1884.73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1884.73</v>
      </c>
      <c r="S69" t="inlineStr">
        <is>
          <t>IBIRAPITANGA FASE 3</t>
        </is>
      </c>
      <c r="T69" s="118">
        <f>DATE(YEAR(V69),MONTH(V69),1)</f>
        <v/>
      </c>
      <c r="U69" s="118">
        <f>DATE(YEAR(W69),MONTH(W69),1)</f>
        <v/>
      </c>
      <c r="V69" s="118">
        <f>D69</f>
        <v/>
      </c>
      <c r="W69" s="118">
        <f>E69</f>
        <v/>
      </c>
      <c r="X69">
        <f>V69-W69</f>
        <v/>
      </c>
      <c r="Y69">
        <f>IF(T69&gt;U69,"Antecipação",IF(X69&lt;-5,"Recebimento em Atraso","Recebimento Regular"))</f>
        <v/>
      </c>
    </row>
    <row r="70">
      <c r="A70" t="inlineStr">
        <is>
          <t>Q019L08</t>
        </is>
      </c>
      <c r="B70" t="inlineStr">
        <is>
          <t>STHEFANY DIAS RODRIGUES</t>
        </is>
      </c>
      <c r="C70" t="inlineStr">
        <is>
          <t>037/048</t>
        </is>
      </c>
      <c r="D70" t="n">
        <v>45184</v>
      </c>
      <c r="E70" t="n">
        <v>45181</v>
      </c>
      <c r="F70" t="n">
        <v>45181</v>
      </c>
      <c r="G70" t="n">
        <v>7092.85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7092.85</v>
      </c>
      <c r="S70" t="inlineStr">
        <is>
          <t>IBIRAPITANGA FASE 3</t>
        </is>
      </c>
      <c r="T70" s="118">
        <f>DATE(YEAR(V70),MONTH(V70),1)</f>
        <v/>
      </c>
      <c r="U70" s="118">
        <f>DATE(YEAR(W70),MONTH(W70),1)</f>
        <v/>
      </c>
      <c r="V70" s="118">
        <f>D70</f>
        <v/>
      </c>
      <c r="W70" s="118">
        <f>E70</f>
        <v/>
      </c>
      <c r="X70">
        <f>V70-W70</f>
        <v/>
      </c>
      <c r="Y70">
        <f>IF(T70&gt;U70,"Antecipação",IF(X70&lt;-5,"Recebimento em Atraso","Recebimento Regular"))</f>
        <v/>
      </c>
    </row>
    <row r="71">
      <c r="A71" t="inlineStr">
        <is>
          <t>Q020L08</t>
        </is>
      </c>
      <c r="B71" t="inlineStr">
        <is>
          <t>CLAUDIA JIAMELARO WALDER</t>
        </is>
      </c>
      <c r="C71" t="inlineStr">
        <is>
          <t>022/035</t>
        </is>
      </c>
      <c r="D71" t="n">
        <v>45179</v>
      </c>
      <c r="E71" t="n">
        <v>45181</v>
      </c>
      <c r="F71" t="n">
        <v>45181</v>
      </c>
      <c r="G71" t="n">
        <v>1964.66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1964.66</v>
      </c>
      <c r="S71" t="inlineStr">
        <is>
          <t>IBIRAPITANGA FASE 3</t>
        </is>
      </c>
      <c r="T71" s="118">
        <f>DATE(YEAR(V71),MONTH(V71),1)</f>
        <v/>
      </c>
      <c r="U71" s="118">
        <f>DATE(YEAR(W71),MONTH(W71),1)</f>
        <v/>
      </c>
      <c r="V71" s="118">
        <f>D71</f>
        <v/>
      </c>
      <c r="W71" s="118">
        <f>E71</f>
        <v/>
      </c>
      <c r="X71">
        <f>V71-W71</f>
        <v/>
      </c>
      <c r="Y71">
        <f>IF(T71&gt;U71,"Antecipação",IF(X71&lt;-5,"Recebimento em Atraso","Recebimento Regular"))</f>
        <v/>
      </c>
    </row>
    <row r="72">
      <c r="A72" t="inlineStr">
        <is>
          <t>Q021L08</t>
        </is>
      </c>
      <c r="B72" t="inlineStr">
        <is>
          <t>AUGUSTO SERGIO ALCANTARA DE ALMEIDA</t>
        </is>
      </c>
      <c r="C72" t="inlineStr">
        <is>
          <t>034/044</t>
        </is>
      </c>
      <c r="D72" t="n">
        <v>45179</v>
      </c>
      <c r="E72" t="n">
        <v>45181</v>
      </c>
      <c r="F72" t="n">
        <v>45181</v>
      </c>
      <c r="G72" t="n">
        <v>4211.79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4211.79</v>
      </c>
      <c r="S72" t="inlineStr">
        <is>
          <t>IBIRAPITANGA FASE 3</t>
        </is>
      </c>
      <c r="T72" s="118">
        <f>DATE(YEAR(V72),MONTH(V72),1)</f>
        <v/>
      </c>
      <c r="U72" s="118">
        <f>DATE(YEAR(W72),MONTH(W72),1)</f>
        <v/>
      </c>
      <c r="V72" s="118">
        <f>D72</f>
        <v/>
      </c>
      <c r="W72" s="118">
        <f>E72</f>
        <v/>
      </c>
      <c r="X72">
        <f>V72-W72</f>
        <v/>
      </c>
      <c r="Y72">
        <f>IF(T72&gt;U72,"Antecipação",IF(X72&lt;-5,"Recebimento em Atraso","Recebimento Regular"))</f>
        <v/>
      </c>
    </row>
    <row r="73">
      <c r="A73" t="inlineStr">
        <is>
          <t>Q022L04</t>
        </is>
      </c>
      <c r="B73" t="inlineStr">
        <is>
          <t>DARIO JULIANO</t>
        </is>
      </c>
      <c r="C73" t="inlineStr">
        <is>
          <t>029/180</t>
        </is>
      </c>
      <c r="D73" t="n">
        <v>45179</v>
      </c>
      <c r="E73" t="n">
        <v>45181</v>
      </c>
      <c r="F73" t="n">
        <v>45181</v>
      </c>
      <c r="G73" t="n">
        <v>2672.56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2672.56</v>
      </c>
      <c r="S73" t="inlineStr">
        <is>
          <t>IBIRAPITANGA FASE 3</t>
        </is>
      </c>
      <c r="T73" s="118">
        <f>DATE(YEAR(V73),MONTH(V73),1)</f>
        <v/>
      </c>
      <c r="U73" s="118">
        <f>DATE(YEAR(W73),MONTH(W73),1)</f>
        <v/>
      </c>
      <c r="V73" s="118">
        <f>D73</f>
        <v/>
      </c>
      <c r="W73" s="118">
        <f>E73</f>
        <v/>
      </c>
      <c r="X73">
        <f>V73-W73</f>
        <v/>
      </c>
      <c r="Y73">
        <f>IF(T73&gt;U73,"Antecipação",IF(X73&lt;-5,"Recebimento em Atraso","Recebimento Regular"))</f>
        <v/>
      </c>
    </row>
    <row r="74">
      <c r="A74" t="inlineStr">
        <is>
          <t>Q025L017</t>
        </is>
      </c>
      <c r="B74" t="inlineStr">
        <is>
          <t>ANTONIO BAZILIO NETO</t>
        </is>
      </c>
      <c r="C74" t="inlineStr">
        <is>
          <t>038/048</t>
        </is>
      </c>
      <c r="D74" t="n">
        <v>45179</v>
      </c>
      <c r="E74" t="n">
        <v>45181</v>
      </c>
      <c r="F74" t="n">
        <v>45181</v>
      </c>
      <c r="G74" t="n">
        <v>3608.15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3608.15</v>
      </c>
      <c r="S74" t="inlineStr">
        <is>
          <t>IBIRAPITANGA FASE 3</t>
        </is>
      </c>
      <c r="T74" s="118">
        <f>DATE(YEAR(V74),MONTH(V74),1)</f>
        <v/>
      </c>
      <c r="U74" s="118">
        <f>DATE(YEAR(W74),MONTH(W74),1)</f>
        <v/>
      </c>
      <c r="V74" s="118">
        <f>D74</f>
        <v/>
      </c>
      <c r="W74" s="118">
        <f>E74</f>
        <v/>
      </c>
      <c r="X74">
        <f>V74-W74</f>
        <v/>
      </c>
      <c r="Y74">
        <f>IF(T74&gt;U74,"Antecipação",IF(X74&lt;-5,"Recebimento em Atraso","Recebimento Regular"))</f>
        <v/>
      </c>
    </row>
    <row r="75">
      <c r="A75" t="inlineStr">
        <is>
          <t>Q026L01</t>
        </is>
      </c>
      <c r="B75" t="inlineStr">
        <is>
          <t>JOSE FERREIRA CARDOSO JUNIOR</t>
        </is>
      </c>
      <c r="C75" t="inlineStr">
        <is>
          <t>059/096</t>
        </is>
      </c>
      <c r="D75" t="n">
        <v>45179</v>
      </c>
      <c r="E75" t="n">
        <v>45181</v>
      </c>
      <c r="F75" t="n">
        <v>45181</v>
      </c>
      <c r="G75" t="n">
        <v>2844.01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2844.01</v>
      </c>
      <c r="S75" t="inlineStr">
        <is>
          <t>IBIRAPITANGA FASE 3</t>
        </is>
      </c>
      <c r="T75" s="118">
        <f>DATE(YEAR(V75),MONTH(V75),1)</f>
        <v/>
      </c>
      <c r="U75" s="118">
        <f>DATE(YEAR(W75),MONTH(W75),1)</f>
        <v/>
      </c>
      <c r="V75" s="118">
        <f>D75</f>
        <v/>
      </c>
      <c r="W75" s="118">
        <f>E75</f>
        <v/>
      </c>
      <c r="X75">
        <f>V75-W75</f>
        <v/>
      </c>
      <c r="Y75">
        <f>IF(T75&gt;U75,"Antecipação",IF(X75&lt;-5,"Recebimento em Atraso","Recebimento Regular"))</f>
        <v/>
      </c>
    </row>
    <row r="76">
      <c r="A76" t="inlineStr">
        <is>
          <t>Q028L03</t>
        </is>
      </c>
      <c r="B76" t="inlineStr">
        <is>
          <t>ENIO ROBERTO YAMAMOTO</t>
        </is>
      </c>
      <c r="C76" t="inlineStr">
        <is>
          <t>026/048</t>
        </is>
      </c>
      <c r="D76" t="n">
        <v>45179</v>
      </c>
      <c r="E76" t="n">
        <v>45181</v>
      </c>
      <c r="F76" t="n">
        <v>45181</v>
      </c>
      <c r="G76" t="n">
        <v>4780.17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4780.17</v>
      </c>
      <c r="S76" t="inlineStr">
        <is>
          <t>IBIRAPITANGA FASE 3</t>
        </is>
      </c>
      <c r="T76" s="118">
        <f>DATE(YEAR(V76),MONTH(V76),1)</f>
        <v/>
      </c>
      <c r="U76" s="118">
        <f>DATE(YEAR(W76),MONTH(W76),1)</f>
        <v/>
      </c>
      <c r="V76" s="118">
        <f>D76</f>
        <v/>
      </c>
      <c r="W76" s="118">
        <f>E76</f>
        <v/>
      </c>
      <c r="X76">
        <f>V76-W76</f>
        <v/>
      </c>
      <c r="Y76">
        <f>IF(T76&gt;U76,"Antecipação",IF(X76&lt;-5,"Recebimento em Atraso","Recebimento Regular"))</f>
        <v/>
      </c>
    </row>
    <row r="77">
      <c r="A77" t="inlineStr">
        <is>
          <t>Q025L05</t>
        </is>
      </c>
      <c r="B77" t="inlineStr">
        <is>
          <t>GABRIEL SOUFIA</t>
        </is>
      </c>
      <c r="C77" t="inlineStr">
        <is>
          <t>026/047</t>
        </is>
      </c>
      <c r="D77" t="n">
        <v>45179</v>
      </c>
      <c r="E77" t="n">
        <v>45181</v>
      </c>
      <c r="F77" t="n">
        <v>45181</v>
      </c>
      <c r="G77" t="n">
        <v>3898.41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3898.41</v>
      </c>
      <c r="S77" t="inlineStr">
        <is>
          <t>IBIRAPITANGA FASE 3</t>
        </is>
      </c>
      <c r="T77" s="118">
        <f>DATE(YEAR(V77),MONTH(V77),1)</f>
        <v/>
      </c>
      <c r="U77" s="118">
        <f>DATE(YEAR(W77),MONTH(W77),1)</f>
        <v/>
      </c>
      <c r="V77" s="118">
        <f>D77</f>
        <v/>
      </c>
      <c r="W77" s="118">
        <f>E77</f>
        <v/>
      </c>
      <c r="X77">
        <f>V77-W77</f>
        <v/>
      </c>
      <c r="Y77">
        <f>IF(T77&gt;U77,"Antecipação",IF(X77&lt;-5,"Recebimento em Atraso","Recebimento Regular"))</f>
        <v/>
      </c>
    </row>
    <row r="78">
      <c r="A78" t="inlineStr">
        <is>
          <t>Q025L08</t>
        </is>
      </c>
      <c r="B78" t="inlineStr">
        <is>
          <t>JORGE VALDO DOS SANTOS</t>
        </is>
      </c>
      <c r="C78" t="inlineStr">
        <is>
          <t>021/048</t>
        </is>
      </c>
      <c r="D78" t="n">
        <v>45179</v>
      </c>
      <c r="E78" t="n">
        <v>45181</v>
      </c>
      <c r="F78" t="n">
        <v>45181</v>
      </c>
      <c r="G78" t="n">
        <v>5600.84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5600.84</v>
      </c>
      <c r="S78" t="inlineStr">
        <is>
          <t>IBIRAPITANGA FASE 3</t>
        </is>
      </c>
      <c r="T78" s="118">
        <f>DATE(YEAR(V78),MONTH(V78),1)</f>
        <v/>
      </c>
      <c r="U78" s="118">
        <f>DATE(YEAR(W78),MONTH(W78),1)</f>
        <v/>
      </c>
      <c r="V78" s="118">
        <f>D78</f>
        <v/>
      </c>
      <c r="W78" s="118">
        <f>E78</f>
        <v/>
      </c>
      <c r="X78">
        <f>V78-W78</f>
        <v/>
      </c>
      <c r="Y78">
        <f>IF(T78&gt;U78,"Antecipação",IF(X78&lt;-5,"Recebimento em Atraso","Recebimento Regular"))</f>
        <v/>
      </c>
    </row>
    <row r="79">
      <c r="A79" t="inlineStr">
        <is>
          <t>Q016L04</t>
        </is>
      </c>
      <c r="B79" t="inlineStr">
        <is>
          <t>MARIA DO AMPARO ALVES DA SILVA MAIA</t>
        </is>
      </c>
      <c r="C79" t="inlineStr">
        <is>
          <t>004/044</t>
        </is>
      </c>
      <c r="D79" t="n">
        <v>45163</v>
      </c>
      <c r="E79" t="n">
        <v>45182</v>
      </c>
      <c r="F79" t="n">
        <v>45182</v>
      </c>
      <c r="G79" t="n">
        <v>1349.26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1349.26</v>
      </c>
      <c r="S79" t="inlineStr">
        <is>
          <t>IBIRAPITANGA FASE 3</t>
        </is>
      </c>
      <c r="T79" s="118">
        <f>DATE(YEAR(V79),MONTH(V79),1)</f>
        <v/>
      </c>
      <c r="U79" s="118">
        <f>DATE(YEAR(W79),MONTH(W79),1)</f>
        <v/>
      </c>
      <c r="V79" s="118">
        <f>D79</f>
        <v/>
      </c>
      <c r="W79" s="118">
        <f>E79</f>
        <v/>
      </c>
      <c r="X79">
        <f>V79-W79</f>
        <v/>
      </c>
      <c r="Y79">
        <f>IF(T79&gt;U79,"Antecipação",IF(X79&lt;-5,"Recebimento em Atraso","Recebimento Regular"))</f>
        <v/>
      </c>
    </row>
    <row r="80">
      <c r="A80" t="inlineStr">
        <is>
          <t>Q014L01</t>
        </is>
      </c>
      <c r="B80" t="inlineStr">
        <is>
          <t>NELSON BERTONI JUNIOR</t>
        </is>
      </c>
      <c r="C80" t="inlineStr">
        <is>
          <t>027/042</t>
        </is>
      </c>
      <c r="D80" t="n">
        <v>45184</v>
      </c>
      <c r="E80" t="n">
        <v>45184</v>
      </c>
      <c r="F80" t="n">
        <v>45184</v>
      </c>
      <c r="G80" t="n">
        <v>3407.95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3407.95</v>
      </c>
      <c r="S80" t="inlineStr">
        <is>
          <t>IBIRAPITANGA FASE 3</t>
        </is>
      </c>
      <c r="T80" s="118">
        <f>DATE(YEAR(V80),MONTH(V80),1)</f>
        <v/>
      </c>
      <c r="U80" s="118">
        <f>DATE(YEAR(W80),MONTH(W80),1)</f>
        <v/>
      </c>
      <c r="V80" s="118">
        <f>D80</f>
        <v/>
      </c>
      <c r="W80" s="118">
        <f>E80</f>
        <v/>
      </c>
      <c r="X80">
        <f>V80-W80</f>
        <v/>
      </c>
      <c r="Y80">
        <f>IF(T80&gt;U80,"Antecipação",IF(X80&lt;-5,"Recebimento em Atraso","Recebimento Regular"))</f>
        <v/>
      </c>
    </row>
    <row r="81">
      <c r="A81" t="inlineStr">
        <is>
          <t>Q021L03</t>
        </is>
      </c>
      <c r="B81" t="inlineStr">
        <is>
          <t>EDUARDO BOLOGNESI ROQUE</t>
        </is>
      </c>
      <c r="C81" t="inlineStr">
        <is>
          <t>033/048</t>
        </is>
      </c>
      <c r="D81" t="n">
        <v>45184</v>
      </c>
      <c r="E81" t="n">
        <v>45184</v>
      </c>
      <c r="F81" t="n">
        <v>45184</v>
      </c>
      <c r="G81" t="n">
        <v>5157.57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5157.57</v>
      </c>
      <c r="S81" t="inlineStr">
        <is>
          <t>IBIRAPITANGA FASE 3</t>
        </is>
      </c>
      <c r="T81" s="118">
        <f>DATE(YEAR(V81),MONTH(V81),1)</f>
        <v/>
      </c>
      <c r="U81" s="118">
        <f>DATE(YEAR(W81),MONTH(W81),1)</f>
        <v/>
      </c>
      <c r="V81" s="118">
        <f>D81</f>
        <v/>
      </c>
      <c r="W81" s="118">
        <f>E81</f>
        <v/>
      </c>
      <c r="X81">
        <f>V81-W81</f>
        <v/>
      </c>
      <c r="Y81">
        <f>IF(T81&gt;U81,"Antecipação",IF(X81&lt;-5,"Recebimento em Atraso","Recebimento Regular"))</f>
        <v/>
      </c>
    </row>
    <row r="82">
      <c r="A82" t="inlineStr">
        <is>
          <t>Q022L07</t>
        </is>
      </c>
      <c r="B82" t="inlineStr">
        <is>
          <t>RICARDO RIBEIRO  DA SILVA</t>
        </is>
      </c>
      <c r="C82" t="inlineStr">
        <is>
          <t>003/048</t>
        </is>
      </c>
      <c r="D82" t="n">
        <v>45184</v>
      </c>
      <c r="E82" t="n">
        <v>45184</v>
      </c>
      <c r="F82" t="n">
        <v>45184</v>
      </c>
      <c r="G82" t="n">
        <v>6822.68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6822.68</v>
      </c>
      <c r="S82" t="inlineStr">
        <is>
          <t>IBIRAPITANGA FASE 3</t>
        </is>
      </c>
      <c r="T82" s="118">
        <f>DATE(YEAR(V82),MONTH(V82),1)</f>
        <v/>
      </c>
      <c r="U82" s="118">
        <f>DATE(YEAR(W82),MONTH(W82),1)</f>
        <v/>
      </c>
      <c r="V82" s="118">
        <f>D82</f>
        <v/>
      </c>
      <c r="W82" s="118">
        <f>E82</f>
        <v/>
      </c>
      <c r="X82">
        <f>V82-W82</f>
        <v/>
      </c>
      <c r="Y82">
        <f>IF(T82&gt;U82,"Antecipação",IF(X82&lt;-5,"Recebimento em Atraso","Recebimento Regular"))</f>
        <v/>
      </c>
    </row>
    <row r="83">
      <c r="A83" t="inlineStr">
        <is>
          <t>Q025L020</t>
        </is>
      </c>
      <c r="B83" t="inlineStr">
        <is>
          <t>RICHARD MCNAUGHT</t>
        </is>
      </c>
      <c r="C83" t="inlineStr">
        <is>
          <t>029/048</t>
        </is>
      </c>
      <c r="D83" t="n">
        <v>45184</v>
      </c>
      <c r="E83" t="n">
        <v>45184</v>
      </c>
      <c r="F83" t="n">
        <v>45184</v>
      </c>
      <c r="G83" t="n">
        <v>4910.62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4910.62</v>
      </c>
      <c r="S83" t="inlineStr">
        <is>
          <t>IBIRAPITANGA FASE 3</t>
        </is>
      </c>
      <c r="T83" s="118">
        <f>DATE(YEAR(V83),MONTH(V83),1)</f>
        <v/>
      </c>
      <c r="U83" s="118">
        <f>DATE(YEAR(W83),MONTH(W83),1)</f>
        <v/>
      </c>
      <c r="V83" s="118">
        <f>D83</f>
        <v/>
      </c>
      <c r="W83" s="118">
        <f>E83</f>
        <v/>
      </c>
      <c r="X83">
        <f>V83-W83</f>
        <v/>
      </c>
      <c r="Y83">
        <f>IF(T83&gt;U83,"Antecipação",IF(X83&lt;-5,"Recebimento em Atraso","Recebimento Regular"))</f>
        <v/>
      </c>
    </row>
    <row r="84">
      <c r="A84" t="inlineStr">
        <is>
          <t>Q05L03</t>
        </is>
      </c>
      <c r="B84" t="inlineStr">
        <is>
          <t>EDUARDO GOYA</t>
        </is>
      </c>
      <c r="C84" t="inlineStr">
        <is>
          <t>034/048</t>
        </is>
      </c>
      <c r="D84" t="n">
        <v>45184</v>
      </c>
      <c r="E84" t="n">
        <v>45187</v>
      </c>
      <c r="F84" t="n">
        <v>45187</v>
      </c>
      <c r="G84" t="n">
        <v>5026.23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5026.23</v>
      </c>
      <c r="S84" t="inlineStr">
        <is>
          <t>IBIRAPITANGA FASE 3</t>
        </is>
      </c>
      <c r="T84" s="118">
        <f>DATE(YEAR(V84),MONTH(V84),1)</f>
        <v/>
      </c>
      <c r="U84" s="118">
        <f>DATE(YEAR(W84),MONTH(W84),1)</f>
        <v/>
      </c>
      <c r="V84" s="118">
        <f>D84</f>
        <v/>
      </c>
      <c r="W84" s="118">
        <f>E84</f>
        <v/>
      </c>
      <c r="X84">
        <f>V84-W84</f>
        <v/>
      </c>
      <c r="Y84">
        <f>IF(T84&gt;U84,"Antecipação",IF(X84&lt;-5,"Recebimento em Atraso","Recebimento Regular"))</f>
        <v/>
      </c>
    </row>
    <row r="85">
      <c r="A85" t="inlineStr">
        <is>
          <t>Q06L01</t>
        </is>
      </c>
      <c r="B85" t="inlineStr">
        <is>
          <t>VAGNER LUIS SANCHES DA SILVA</t>
        </is>
      </c>
      <c r="C85" t="inlineStr">
        <is>
          <t>019/180</t>
        </is>
      </c>
      <c r="D85" t="n">
        <v>45184</v>
      </c>
      <c r="E85" t="n">
        <v>45187</v>
      </c>
      <c r="F85" t="n">
        <v>45187</v>
      </c>
      <c r="G85" t="n">
        <v>3846.75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3846.75</v>
      </c>
      <c r="S85" t="inlineStr">
        <is>
          <t>IBIRAPITANGA FASE 3</t>
        </is>
      </c>
      <c r="T85" s="118">
        <f>DATE(YEAR(V85),MONTH(V85),1)</f>
        <v/>
      </c>
      <c r="U85" s="118">
        <f>DATE(YEAR(W85),MONTH(W85),1)</f>
        <v/>
      </c>
      <c r="V85" s="118">
        <f>D85</f>
        <v/>
      </c>
      <c r="W85" s="118">
        <f>E85</f>
        <v/>
      </c>
      <c r="X85">
        <f>V85-W85</f>
        <v/>
      </c>
      <c r="Y85">
        <f>IF(T85&gt;U85,"Antecipação",IF(X85&lt;-5,"Recebimento em Atraso","Recebimento Regular"))</f>
        <v/>
      </c>
    </row>
    <row r="86">
      <c r="A86" t="inlineStr">
        <is>
          <t>Q06L08</t>
        </is>
      </c>
      <c r="B86" t="inlineStr">
        <is>
          <t>VANIA FONSECA LONGHI MACARRAO</t>
        </is>
      </c>
      <c r="C86" t="inlineStr">
        <is>
          <t>047/048</t>
        </is>
      </c>
      <c r="D86" t="n">
        <v>45184</v>
      </c>
      <c r="E86" t="n">
        <v>45187</v>
      </c>
      <c r="F86" t="n">
        <v>45187</v>
      </c>
      <c r="G86" t="n">
        <v>3698.56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3698.56</v>
      </c>
      <c r="S86" t="inlineStr">
        <is>
          <t>IBIRAPITANGA FASE 3</t>
        </is>
      </c>
      <c r="T86" s="118">
        <f>DATE(YEAR(V86),MONTH(V86),1)</f>
        <v/>
      </c>
      <c r="U86" s="118">
        <f>DATE(YEAR(W86),MONTH(W86),1)</f>
        <v/>
      </c>
      <c r="V86" s="118">
        <f>D86</f>
        <v/>
      </c>
      <c r="W86" s="118">
        <f>E86</f>
        <v/>
      </c>
      <c r="X86">
        <f>V86-W86</f>
        <v/>
      </c>
      <c r="Y86">
        <f>IF(T86&gt;U86,"Antecipação",IF(X86&lt;-5,"Recebimento em Atraso","Recebimento Regular"))</f>
        <v/>
      </c>
    </row>
    <row r="87">
      <c r="A87" t="inlineStr">
        <is>
          <t>Q07L04</t>
        </is>
      </c>
      <c r="B87" t="inlineStr">
        <is>
          <t>MARCIO DE LIMA CRUZATO</t>
        </is>
      </c>
      <c r="C87" t="inlineStr">
        <is>
          <t>066/096</t>
        </is>
      </c>
      <c r="D87" t="n">
        <v>45189</v>
      </c>
      <c r="E87" t="n">
        <v>45187</v>
      </c>
      <c r="F87" t="n">
        <v>45187</v>
      </c>
      <c r="G87" t="n">
        <v>2456.67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2456.67</v>
      </c>
      <c r="S87" t="inlineStr">
        <is>
          <t>IBIRAPITANGA FASE 3</t>
        </is>
      </c>
      <c r="T87" s="118">
        <f>DATE(YEAR(V87),MONTH(V87),1)</f>
        <v/>
      </c>
      <c r="U87" s="118">
        <f>DATE(YEAR(W87),MONTH(W87),1)</f>
        <v/>
      </c>
      <c r="V87" s="118">
        <f>D87</f>
        <v/>
      </c>
      <c r="W87" s="118">
        <f>E87</f>
        <v/>
      </c>
      <c r="X87">
        <f>V87-W87</f>
        <v/>
      </c>
      <c r="Y87">
        <f>IF(T87&gt;U87,"Antecipação",IF(X87&lt;-5,"Recebimento em Atraso","Recebimento Regular"))</f>
        <v/>
      </c>
    </row>
    <row r="88">
      <c r="A88" t="inlineStr">
        <is>
          <t>Q08L011</t>
        </is>
      </c>
      <c r="B88" t="inlineStr">
        <is>
          <t>PAULO HENRIQUE DEBBELLIS ARAUJO</t>
        </is>
      </c>
      <c r="C88" t="inlineStr">
        <is>
          <t>016/048</t>
        </is>
      </c>
      <c r="D88" t="n">
        <v>45184</v>
      </c>
      <c r="E88" t="n">
        <v>45187</v>
      </c>
      <c r="F88" t="n">
        <v>45187</v>
      </c>
      <c r="G88" t="n">
        <v>3610.82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3610.82</v>
      </c>
      <c r="S88" t="inlineStr">
        <is>
          <t>IBIRAPITANGA FASE 3</t>
        </is>
      </c>
      <c r="T88" s="118">
        <f>DATE(YEAR(V88),MONTH(V88),1)</f>
        <v/>
      </c>
      <c r="U88" s="118">
        <f>DATE(YEAR(W88),MONTH(W88),1)</f>
        <v/>
      </c>
      <c r="V88" s="118">
        <f>D88</f>
        <v/>
      </c>
      <c r="W88" s="118">
        <f>E88</f>
        <v/>
      </c>
      <c r="X88">
        <f>V88-W88</f>
        <v/>
      </c>
      <c r="Y88">
        <f>IF(T88&gt;U88,"Antecipação",IF(X88&lt;-5,"Recebimento em Atraso","Recebimento Regular"))</f>
        <v/>
      </c>
    </row>
    <row r="89">
      <c r="A89" t="inlineStr">
        <is>
          <t>Q013L06</t>
        </is>
      </c>
      <c r="B89" t="inlineStr">
        <is>
          <t>MARIO LIMA MORAIS</t>
        </is>
      </c>
      <c r="C89" t="inlineStr">
        <is>
          <t>072/096</t>
        </is>
      </c>
      <c r="D89" t="n">
        <v>45184</v>
      </c>
      <c r="E89" t="n">
        <v>45187</v>
      </c>
      <c r="F89" t="n">
        <v>45187</v>
      </c>
      <c r="G89" t="n">
        <v>3029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3029</v>
      </c>
      <c r="S89" t="inlineStr">
        <is>
          <t>IBIRAPITANGA FASE 3</t>
        </is>
      </c>
      <c r="T89" s="118">
        <f>DATE(YEAR(V89),MONTH(V89),1)</f>
        <v/>
      </c>
      <c r="U89" s="118">
        <f>DATE(YEAR(W89),MONTH(W89),1)</f>
        <v/>
      </c>
      <c r="V89" s="118">
        <f>D89</f>
        <v/>
      </c>
      <c r="W89" s="118">
        <f>E89</f>
        <v/>
      </c>
      <c r="X89">
        <f>V89-W89</f>
        <v/>
      </c>
      <c r="Y89">
        <f>IF(T89&gt;U89,"Antecipação",IF(X89&lt;-5,"Recebimento em Atraso","Recebimento Regular"))</f>
        <v/>
      </c>
    </row>
    <row r="90">
      <c r="A90" t="inlineStr">
        <is>
          <t>Q015L01</t>
        </is>
      </c>
      <c r="B90" t="inlineStr">
        <is>
          <t>MEIRE APARECIDA RODRIGUES PICCO</t>
        </is>
      </c>
      <c r="C90" t="inlineStr">
        <is>
          <t>069/096</t>
        </is>
      </c>
      <c r="D90" t="n">
        <v>45184</v>
      </c>
      <c r="E90" t="n">
        <v>45187</v>
      </c>
      <c r="F90" t="n">
        <v>45187</v>
      </c>
      <c r="G90" t="n">
        <v>3164.37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3164.37</v>
      </c>
      <c r="S90" t="inlineStr">
        <is>
          <t>IBIRAPITANGA FASE 3</t>
        </is>
      </c>
      <c r="T90" s="118">
        <f>DATE(YEAR(V90),MONTH(V90),1)</f>
        <v/>
      </c>
      <c r="U90" s="118">
        <f>DATE(YEAR(W90),MONTH(W90),1)</f>
        <v/>
      </c>
      <c r="V90" s="118">
        <f>D90</f>
        <v/>
      </c>
      <c r="W90" s="118">
        <f>E90</f>
        <v/>
      </c>
      <c r="X90">
        <f>V90-W90</f>
        <v/>
      </c>
      <c r="Y90">
        <f>IF(T90&gt;U90,"Antecipação",IF(X90&lt;-5,"Recebimento em Atraso","Recebimento Regular"))</f>
        <v/>
      </c>
    </row>
    <row r="91">
      <c r="A91" t="inlineStr">
        <is>
          <t>Q020L01</t>
        </is>
      </c>
      <c r="B91" t="inlineStr">
        <is>
          <t>GABRIEL  DE OLIVEIRA ALENCAR</t>
        </is>
      </c>
      <c r="C91" t="inlineStr">
        <is>
          <t>013/048</t>
        </is>
      </c>
      <c r="D91" t="n">
        <v>45184</v>
      </c>
      <c r="E91" t="n">
        <v>45187</v>
      </c>
      <c r="F91" t="n">
        <v>45187</v>
      </c>
      <c r="G91" t="n">
        <v>5989.37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5989.37</v>
      </c>
      <c r="S91" t="inlineStr">
        <is>
          <t>IBIRAPITANGA FASE 3</t>
        </is>
      </c>
      <c r="T91" s="118">
        <f>DATE(YEAR(V91),MONTH(V91),1)</f>
        <v/>
      </c>
      <c r="U91" s="118">
        <f>DATE(YEAR(W91),MONTH(W91),1)</f>
        <v/>
      </c>
      <c r="V91" s="118">
        <f>D91</f>
        <v/>
      </c>
      <c r="W91" s="118">
        <f>E91</f>
        <v/>
      </c>
      <c r="X91">
        <f>V91-W91</f>
        <v/>
      </c>
      <c r="Y91">
        <f>IF(T91&gt;U91,"Antecipação",IF(X91&lt;-5,"Recebimento em Atraso","Recebimento Regular"))</f>
        <v/>
      </c>
    </row>
    <row r="92">
      <c r="A92" t="inlineStr">
        <is>
          <t>Q023L06</t>
        </is>
      </c>
      <c r="B92" t="inlineStr">
        <is>
          <t>GABRIELA DOS SANTOS BARROS</t>
        </is>
      </c>
      <c r="C92" t="inlineStr">
        <is>
          <t>013/048</t>
        </is>
      </c>
      <c r="D92" t="n">
        <v>45184</v>
      </c>
      <c r="E92" t="n">
        <v>45187</v>
      </c>
      <c r="F92" t="n">
        <v>45187</v>
      </c>
      <c r="G92" t="n">
        <v>5500.89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5500.89</v>
      </c>
      <c r="S92" t="inlineStr">
        <is>
          <t>IBIRAPITANGA FASE 3</t>
        </is>
      </c>
      <c r="T92" s="118">
        <f>DATE(YEAR(V92),MONTH(V92),1)</f>
        <v/>
      </c>
      <c r="U92" s="118">
        <f>DATE(YEAR(W92),MONTH(W92),1)</f>
        <v/>
      </c>
      <c r="V92" s="118">
        <f>D92</f>
        <v/>
      </c>
      <c r="W92" s="118">
        <f>E92</f>
        <v/>
      </c>
      <c r="X92">
        <f>V92-W92</f>
        <v/>
      </c>
      <c r="Y92">
        <f>IF(T92&gt;U92,"Antecipação",IF(X92&lt;-5,"Recebimento em Atraso","Recebimento Regular"))</f>
        <v/>
      </c>
    </row>
    <row r="93">
      <c r="A93" t="inlineStr">
        <is>
          <t>Q024L05</t>
        </is>
      </c>
      <c r="B93" t="inlineStr">
        <is>
          <t>MATHEUS RIQUETTO DE SOUZA</t>
        </is>
      </c>
      <c r="C93" t="inlineStr">
        <is>
          <t>017/174</t>
        </is>
      </c>
      <c r="D93" t="n">
        <v>45184</v>
      </c>
      <c r="E93" t="n">
        <v>45187</v>
      </c>
      <c r="F93" t="n">
        <v>45187</v>
      </c>
      <c r="G93" t="n">
        <v>3257.34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3257.34</v>
      </c>
      <c r="S93" t="inlineStr">
        <is>
          <t>IBIRAPITANGA FASE 3</t>
        </is>
      </c>
      <c r="T93" s="118">
        <f>DATE(YEAR(V93),MONTH(V93),1)</f>
        <v/>
      </c>
      <c r="U93" s="118">
        <f>DATE(YEAR(W93),MONTH(W93),1)</f>
        <v/>
      </c>
      <c r="V93" s="118">
        <f>D93</f>
        <v/>
      </c>
      <c r="W93" s="118">
        <f>E93</f>
        <v/>
      </c>
      <c r="X93">
        <f>V93-W93</f>
        <v/>
      </c>
      <c r="Y93">
        <f>IF(T93&gt;U93,"Antecipação",IF(X93&lt;-5,"Recebimento em Atraso","Recebimento Regular"))</f>
        <v/>
      </c>
    </row>
    <row r="94">
      <c r="A94" t="inlineStr">
        <is>
          <t>Q024L013</t>
        </is>
      </c>
      <c r="B94" t="inlineStr">
        <is>
          <t>RICHARD MCNAUGHT</t>
        </is>
      </c>
      <c r="C94" t="inlineStr">
        <is>
          <t>029/048</t>
        </is>
      </c>
      <c r="D94" t="n">
        <v>45184</v>
      </c>
      <c r="E94" t="n">
        <v>45187</v>
      </c>
      <c r="F94" t="n">
        <v>45187</v>
      </c>
      <c r="G94" t="n">
        <v>4785.47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4785.47</v>
      </c>
      <c r="S94" t="inlineStr">
        <is>
          <t>IBIRAPITANGA FASE 3</t>
        </is>
      </c>
      <c r="T94" s="118">
        <f>DATE(YEAR(V94),MONTH(V94),1)</f>
        <v/>
      </c>
      <c r="U94" s="118">
        <f>DATE(YEAR(W94),MONTH(W94),1)</f>
        <v/>
      </c>
      <c r="V94" s="118">
        <f>D94</f>
        <v/>
      </c>
      <c r="W94" s="118">
        <f>E94</f>
        <v/>
      </c>
      <c r="X94">
        <f>V94-W94</f>
        <v/>
      </c>
      <c r="Y94">
        <f>IF(T94&gt;U94,"Antecipação",IF(X94&lt;-5,"Recebimento em Atraso","Recebimento Regular"))</f>
        <v/>
      </c>
    </row>
    <row r="95">
      <c r="A95" t="inlineStr">
        <is>
          <t>Q025L09</t>
        </is>
      </c>
      <c r="B95" t="inlineStr">
        <is>
          <t>UELINTON MATOS SOUZA DE OLIVEIRA</t>
        </is>
      </c>
      <c r="C95" t="inlineStr">
        <is>
          <t>022/048</t>
        </is>
      </c>
      <c r="D95" t="n">
        <v>45184</v>
      </c>
      <c r="E95" t="n">
        <v>45187</v>
      </c>
      <c r="F95" t="n">
        <v>45187</v>
      </c>
      <c r="G95" t="n">
        <v>5182.32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5182.32</v>
      </c>
      <c r="S95" t="inlineStr">
        <is>
          <t>IBIRAPITANGA FASE 3</t>
        </is>
      </c>
      <c r="T95" s="118">
        <f>DATE(YEAR(V95),MONTH(V95),1)</f>
        <v/>
      </c>
      <c r="U95" s="118">
        <f>DATE(YEAR(W95),MONTH(W95),1)</f>
        <v/>
      </c>
      <c r="V95" s="118">
        <f>D95</f>
        <v/>
      </c>
      <c r="W95" s="118">
        <f>E95</f>
        <v/>
      </c>
      <c r="X95">
        <f>V95-W95</f>
        <v/>
      </c>
      <c r="Y95">
        <f>IF(T95&gt;U95,"Antecipação",IF(X95&lt;-5,"Recebimento em Atraso","Recebimento Regular"))</f>
        <v/>
      </c>
    </row>
    <row r="96">
      <c r="A96" t="inlineStr">
        <is>
          <t>Q020L014</t>
        </is>
      </c>
      <c r="B96" t="inlineStr">
        <is>
          <t>RODRIGO ALVES NAVARRO</t>
        </is>
      </c>
      <c r="C96" t="inlineStr">
        <is>
          <t>026/042</t>
        </is>
      </c>
      <c r="D96" t="n">
        <v>45189</v>
      </c>
      <c r="E96" t="n">
        <v>45188</v>
      </c>
      <c r="F96" t="n">
        <v>45188</v>
      </c>
      <c r="G96" t="n">
        <v>8291.299999999999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8291.299999999999</v>
      </c>
      <c r="S96" t="inlineStr">
        <is>
          <t>IBIRAPITANGA FASE 3</t>
        </is>
      </c>
      <c r="T96" s="118">
        <f>DATE(YEAR(V96),MONTH(V96),1)</f>
        <v/>
      </c>
      <c r="U96" s="118">
        <f>DATE(YEAR(W96),MONTH(W96),1)</f>
        <v/>
      </c>
      <c r="V96" s="118">
        <f>D96</f>
        <v/>
      </c>
      <c r="W96" s="118">
        <f>E96</f>
        <v/>
      </c>
      <c r="X96">
        <f>V96-W96</f>
        <v/>
      </c>
      <c r="Y96">
        <f>IF(T96&gt;U96,"Antecipação",IF(X96&lt;-5,"Recebimento em Atraso","Recebimento Regular"))</f>
        <v/>
      </c>
    </row>
    <row r="97">
      <c r="A97" t="inlineStr">
        <is>
          <t>Q07L02</t>
        </is>
      </c>
      <c r="B97" t="inlineStr">
        <is>
          <t>EDUARDO BOLOGNESI ROQUE</t>
        </is>
      </c>
      <c r="C97" t="inlineStr">
        <is>
          <t>034/042</t>
        </is>
      </c>
      <c r="D97" t="n">
        <v>45189</v>
      </c>
      <c r="E97" t="n">
        <v>45189</v>
      </c>
      <c r="F97" t="n">
        <v>45189</v>
      </c>
      <c r="G97" t="n">
        <v>4581.690000000001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4581.690000000001</v>
      </c>
      <c r="S97" t="inlineStr">
        <is>
          <t>IBIRAPITANGA FASE 3</t>
        </is>
      </c>
      <c r="T97" s="118">
        <f>DATE(YEAR(V97),MONTH(V97),1)</f>
        <v/>
      </c>
      <c r="U97" s="118">
        <f>DATE(YEAR(W97),MONTH(W97),1)</f>
        <v/>
      </c>
      <c r="V97" s="118">
        <f>D97</f>
        <v/>
      </c>
      <c r="W97" s="118">
        <f>E97</f>
        <v/>
      </c>
      <c r="X97">
        <f>V97-W97</f>
        <v/>
      </c>
      <c r="Y97">
        <f>IF(T97&gt;U97,"Antecipação",IF(X97&lt;-5,"Recebimento em Atraso","Recebimento Regular"))</f>
        <v/>
      </c>
    </row>
    <row r="98">
      <c r="A98" t="inlineStr">
        <is>
          <t>Q021L013</t>
        </is>
      </c>
      <c r="B98" t="inlineStr">
        <is>
          <t>SANDRO FRANCA  DE LIMA</t>
        </is>
      </c>
      <c r="C98" t="inlineStr">
        <is>
          <t>035/048</t>
        </is>
      </c>
      <c r="D98" t="n">
        <v>45189</v>
      </c>
      <c r="E98" t="n">
        <v>45189</v>
      </c>
      <c r="F98" t="n">
        <v>45189</v>
      </c>
      <c r="G98" t="n">
        <v>3755.62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3755.62</v>
      </c>
      <c r="S98" t="inlineStr">
        <is>
          <t>IBIRAPITANGA FASE 3</t>
        </is>
      </c>
      <c r="T98" s="118">
        <f>DATE(YEAR(V98),MONTH(V98),1)</f>
        <v/>
      </c>
      <c r="U98" s="118">
        <f>DATE(YEAR(W98),MONTH(W98),1)</f>
        <v/>
      </c>
      <c r="V98" s="118">
        <f>D98</f>
        <v/>
      </c>
      <c r="W98" s="118">
        <f>E98</f>
        <v/>
      </c>
      <c r="X98">
        <f>V98-W98</f>
        <v/>
      </c>
      <c r="Y98">
        <f>IF(T98&gt;U98,"Antecipação",IF(X98&lt;-5,"Recebimento em Atraso","Recebimento Regular"))</f>
        <v/>
      </c>
    </row>
    <row r="99">
      <c r="A99" t="inlineStr">
        <is>
          <t>Q027L05</t>
        </is>
      </c>
      <c r="B99" t="inlineStr">
        <is>
          <t>SIMONE CRISTINA MACERA PALMOS</t>
        </is>
      </c>
      <c r="C99" t="inlineStr">
        <is>
          <t>046/060</t>
        </is>
      </c>
      <c r="D99" t="n">
        <v>45189</v>
      </c>
      <c r="E99" t="n">
        <v>45189</v>
      </c>
      <c r="F99" t="n">
        <v>45189</v>
      </c>
      <c r="G99" t="n">
        <v>3772.57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3772.57</v>
      </c>
      <c r="S99" t="inlineStr">
        <is>
          <t>IBIRAPITANGA FASE 3</t>
        </is>
      </c>
      <c r="T99" s="118">
        <f>DATE(YEAR(V99),MONTH(V99),1)</f>
        <v/>
      </c>
      <c r="U99" s="118">
        <f>DATE(YEAR(W99),MONTH(W99),1)</f>
        <v/>
      </c>
      <c r="V99" s="118">
        <f>D99</f>
        <v/>
      </c>
      <c r="W99" s="118">
        <f>E99</f>
        <v/>
      </c>
      <c r="X99">
        <f>V99-W99</f>
        <v/>
      </c>
      <c r="Y99">
        <f>IF(T99&gt;U99,"Antecipação",IF(X99&lt;-5,"Recebimento em Atraso","Recebimento Regular"))</f>
        <v/>
      </c>
    </row>
    <row r="100">
      <c r="A100" t="inlineStr">
        <is>
          <t>Q02L011</t>
        </is>
      </c>
      <c r="B100" t="inlineStr">
        <is>
          <t>MARIANA RAGOSTA  SERRÃO</t>
        </is>
      </c>
      <c r="C100" t="inlineStr">
        <is>
          <t>037/045</t>
        </is>
      </c>
      <c r="D100" t="n">
        <v>45189</v>
      </c>
      <c r="E100" t="n">
        <v>45190</v>
      </c>
      <c r="F100" t="n">
        <v>45190</v>
      </c>
      <c r="G100" t="n">
        <v>5156.940000000001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5156.940000000001</v>
      </c>
      <c r="S100" t="inlineStr">
        <is>
          <t>IBIRAPITANGA FASE 3</t>
        </is>
      </c>
      <c r="T100" s="118">
        <f>DATE(YEAR(V100),MONTH(V100),1)</f>
        <v/>
      </c>
      <c r="U100" s="118">
        <f>DATE(YEAR(W100),MONTH(W100),1)</f>
        <v/>
      </c>
      <c r="V100" s="118">
        <f>D100</f>
        <v/>
      </c>
      <c r="W100" s="118">
        <f>E100</f>
        <v/>
      </c>
      <c r="X100">
        <f>V100-W100</f>
        <v/>
      </c>
      <c r="Y100">
        <f>IF(T100&gt;U100,"Antecipação",IF(X100&lt;-5,"Recebimento em Atraso","Recebimento Regular"))</f>
        <v/>
      </c>
    </row>
    <row r="101">
      <c r="A101" t="inlineStr">
        <is>
          <t>Q013L04</t>
        </is>
      </c>
      <c r="B101" t="inlineStr">
        <is>
          <t>RAQUEL DOS PASSOS DOS SANTOS</t>
        </is>
      </c>
      <c r="C101" t="inlineStr">
        <is>
          <t>020/048</t>
        </is>
      </c>
      <c r="D101" t="n">
        <v>45189</v>
      </c>
      <c r="E101" t="n">
        <v>45190</v>
      </c>
      <c r="F101" t="n">
        <v>45190</v>
      </c>
      <c r="G101" t="n">
        <v>7068.440000000001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7068.440000000001</v>
      </c>
      <c r="S101" t="inlineStr">
        <is>
          <t>IBIRAPITANGA FASE 3</t>
        </is>
      </c>
      <c r="T101" s="118">
        <f>DATE(YEAR(V101),MONTH(V101),1)</f>
        <v/>
      </c>
      <c r="U101" s="118">
        <f>DATE(YEAR(W101),MONTH(W101),1)</f>
        <v/>
      </c>
      <c r="V101" s="118">
        <f>D101</f>
        <v/>
      </c>
      <c r="W101" s="118">
        <f>E101</f>
        <v/>
      </c>
      <c r="X101">
        <f>V101-W101</f>
        <v/>
      </c>
      <c r="Y101">
        <f>IF(T101&gt;U101,"Antecipação",IF(X101&lt;-5,"Recebimento em Atraso","Recebimento Regular"))</f>
        <v/>
      </c>
    </row>
    <row r="102">
      <c r="A102" t="inlineStr">
        <is>
          <t>Q017L05</t>
        </is>
      </c>
      <c r="B102" t="inlineStr">
        <is>
          <t>ANTONIO LUCIANO VIEIRA</t>
        </is>
      </c>
      <c r="C102" t="inlineStr">
        <is>
          <t>006/048</t>
        </is>
      </c>
      <c r="D102" t="n">
        <v>45189</v>
      </c>
      <c r="E102" t="n">
        <v>45190</v>
      </c>
      <c r="F102" t="n">
        <v>45190</v>
      </c>
      <c r="G102" t="n">
        <v>2223.36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2223.36</v>
      </c>
      <c r="S102" t="inlineStr">
        <is>
          <t>IBIRAPITANGA FASE 3</t>
        </is>
      </c>
      <c r="T102" s="118">
        <f>DATE(YEAR(V102),MONTH(V102),1)</f>
        <v/>
      </c>
      <c r="U102" s="118">
        <f>DATE(YEAR(W102),MONTH(W102),1)</f>
        <v/>
      </c>
      <c r="V102" s="118">
        <f>D102</f>
        <v/>
      </c>
      <c r="W102" s="118">
        <f>E102</f>
        <v/>
      </c>
      <c r="X102">
        <f>V102-W102</f>
        <v/>
      </c>
      <c r="Y102">
        <f>IF(T102&gt;U102,"Antecipação",IF(X102&lt;-5,"Recebimento em Atraso","Recebimento Regular"))</f>
        <v/>
      </c>
    </row>
    <row r="103">
      <c r="A103" t="inlineStr">
        <is>
          <t>Q020L03</t>
        </is>
      </c>
      <c r="B103" t="inlineStr">
        <is>
          <t>LUCAS SOUZA MARQUES</t>
        </is>
      </c>
      <c r="C103" t="inlineStr">
        <is>
          <t>033/120</t>
        </is>
      </c>
      <c r="D103" t="n">
        <v>45189</v>
      </c>
      <c r="E103" t="n">
        <v>45190</v>
      </c>
      <c r="F103" t="n">
        <v>45190</v>
      </c>
      <c r="G103" t="n">
        <v>2567.19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2567.19</v>
      </c>
      <c r="S103" t="inlineStr">
        <is>
          <t>IBIRAPITANGA FASE 3</t>
        </is>
      </c>
      <c r="T103" s="118">
        <f>DATE(YEAR(V103),MONTH(V103),1)</f>
        <v/>
      </c>
      <c r="U103" s="118">
        <f>DATE(YEAR(W103),MONTH(W103),1)</f>
        <v/>
      </c>
      <c r="V103" s="118">
        <f>D103</f>
        <v/>
      </c>
      <c r="W103" s="118">
        <f>E103</f>
        <v/>
      </c>
      <c r="X103">
        <f>V103-W103</f>
        <v/>
      </c>
      <c r="Y103">
        <f>IF(T103&gt;U103,"Antecipação",IF(X103&lt;-5,"Recebimento em Atraso","Recebimento Regular"))</f>
        <v/>
      </c>
    </row>
    <row r="104">
      <c r="A104" t="inlineStr">
        <is>
          <t>Q021L010</t>
        </is>
      </c>
      <c r="B104" t="inlineStr">
        <is>
          <t>HENRIQUE CESAR ULBRICH</t>
        </is>
      </c>
      <c r="C104" t="inlineStr">
        <is>
          <t>034/042</t>
        </is>
      </c>
      <c r="D104" t="n">
        <v>45189</v>
      </c>
      <c r="E104" t="n">
        <v>45190</v>
      </c>
      <c r="F104" t="n">
        <v>45190</v>
      </c>
      <c r="G104" t="n">
        <v>4469.13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4469.13</v>
      </c>
      <c r="S104" t="inlineStr">
        <is>
          <t>IBIRAPITANGA FASE 3</t>
        </is>
      </c>
      <c r="T104" s="118">
        <f>DATE(YEAR(V104),MONTH(V104),1)</f>
        <v/>
      </c>
      <c r="U104" s="118">
        <f>DATE(YEAR(W104),MONTH(W104),1)</f>
        <v/>
      </c>
      <c r="V104" s="118">
        <f>D104</f>
        <v/>
      </c>
      <c r="W104" s="118">
        <f>E104</f>
        <v/>
      </c>
      <c r="X104">
        <f>V104-W104</f>
        <v/>
      </c>
      <c r="Y104">
        <f>IF(T104&gt;U104,"Antecipação",IF(X104&lt;-5,"Recebimento em Atraso","Recebimento Regular"))</f>
        <v/>
      </c>
    </row>
    <row r="105">
      <c r="A105" t="inlineStr">
        <is>
          <t>Q028L07</t>
        </is>
      </c>
      <c r="B105" t="inlineStr">
        <is>
          <t>RENAN RACANELI PACHU</t>
        </is>
      </c>
      <c r="C105" t="inlineStr">
        <is>
          <t>003/048</t>
        </is>
      </c>
      <c r="D105" t="n">
        <v>45189</v>
      </c>
      <c r="E105" t="n">
        <v>45190</v>
      </c>
      <c r="F105" t="n">
        <v>45190</v>
      </c>
      <c r="G105" t="n">
        <v>5222.02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5222.02</v>
      </c>
      <c r="S105" t="inlineStr">
        <is>
          <t>IBIRAPITANGA FASE 3</t>
        </is>
      </c>
      <c r="T105" s="118">
        <f>DATE(YEAR(V105),MONTH(V105),1)</f>
        <v/>
      </c>
      <c r="U105" s="118">
        <f>DATE(YEAR(W105),MONTH(W105),1)</f>
        <v/>
      </c>
      <c r="V105" s="118">
        <f>D105</f>
        <v/>
      </c>
      <c r="W105" s="118">
        <f>E105</f>
        <v/>
      </c>
      <c r="X105">
        <f>V105-W105</f>
        <v/>
      </c>
      <c r="Y105">
        <f>IF(T105&gt;U105,"Antecipação",IF(X105&lt;-5,"Recebimento em Atraso","Recebimento Regular"))</f>
        <v/>
      </c>
    </row>
    <row r="106">
      <c r="A106" t="inlineStr">
        <is>
          <t>Q024L015</t>
        </is>
      </c>
      <c r="B106" t="inlineStr">
        <is>
          <t>ANA PAULA OLIVEIRA DA SILVA</t>
        </is>
      </c>
      <c r="C106" t="inlineStr">
        <is>
          <t>033/044</t>
        </is>
      </c>
      <c r="D106" t="n">
        <v>45189</v>
      </c>
      <c r="E106" t="n">
        <v>45190</v>
      </c>
      <c r="F106" t="n">
        <v>45190</v>
      </c>
      <c r="G106" t="n">
        <v>5975.73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5975.73</v>
      </c>
      <c r="S106" t="inlineStr">
        <is>
          <t>IBIRAPITANGA FASE 3</t>
        </is>
      </c>
      <c r="T106" s="118">
        <f>DATE(YEAR(V106),MONTH(V106),1)</f>
        <v/>
      </c>
      <c r="U106" s="118">
        <f>DATE(YEAR(W106),MONTH(W106),1)</f>
        <v/>
      </c>
      <c r="V106" s="118">
        <f>D106</f>
        <v/>
      </c>
      <c r="W106" s="118">
        <f>E106</f>
        <v/>
      </c>
      <c r="X106">
        <f>V106-W106</f>
        <v/>
      </c>
      <c r="Y106">
        <f>IF(T106&gt;U106,"Antecipação",IF(X106&lt;-5,"Recebimento em Atraso","Recebimento Regular"))</f>
        <v/>
      </c>
    </row>
    <row r="107">
      <c r="A107" t="inlineStr">
        <is>
          <t>Q025L015</t>
        </is>
      </c>
      <c r="B107" t="inlineStr">
        <is>
          <t>REGIS CORTEZ BUENO</t>
        </is>
      </c>
      <c r="C107" t="inlineStr">
        <is>
          <t>036/180</t>
        </is>
      </c>
      <c r="D107" t="n">
        <v>45189</v>
      </c>
      <c r="E107" t="n">
        <v>45190</v>
      </c>
      <c r="F107" t="n">
        <v>45190</v>
      </c>
      <c r="G107" t="n">
        <v>2102.52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2102.52</v>
      </c>
      <c r="S107" t="inlineStr">
        <is>
          <t>IBIRAPITANGA FASE 3</t>
        </is>
      </c>
      <c r="T107" s="118">
        <f>DATE(YEAR(V107),MONTH(V107),1)</f>
        <v/>
      </c>
      <c r="U107" s="118">
        <f>DATE(YEAR(W107),MONTH(W107),1)</f>
        <v/>
      </c>
      <c r="V107" s="118">
        <f>D107</f>
        <v/>
      </c>
      <c r="W107" s="118">
        <f>E107</f>
        <v/>
      </c>
      <c r="X107">
        <f>V107-W107</f>
        <v/>
      </c>
      <c r="Y107">
        <f>IF(T107&gt;U107,"Antecipação",IF(X107&lt;-5,"Recebimento em Atraso","Recebimento Regular"))</f>
        <v/>
      </c>
    </row>
    <row r="108">
      <c r="A108" t="inlineStr">
        <is>
          <t>Q022L03</t>
        </is>
      </c>
      <c r="B108" t="inlineStr">
        <is>
          <t>KELLY RODRIGUES DE SANTANA</t>
        </is>
      </c>
      <c r="C108" t="inlineStr">
        <is>
          <t>029/048</t>
        </is>
      </c>
      <c r="D108" t="n">
        <v>45163</v>
      </c>
      <c r="E108" t="n">
        <v>45191</v>
      </c>
      <c r="F108" t="n">
        <v>45191</v>
      </c>
      <c r="G108" t="n">
        <v>4691.77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4691.77</v>
      </c>
      <c r="S108" t="inlineStr">
        <is>
          <t>IBIRAPITANGA FASE 3</t>
        </is>
      </c>
      <c r="T108" s="118">
        <f>DATE(YEAR(V108),MONTH(V108),1)</f>
        <v/>
      </c>
      <c r="U108" s="118">
        <f>DATE(YEAR(W108),MONTH(W108),1)</f>
        <v/>
      </c>
      <c r="V108" s="118">
        <f>D108</f>
        <v/>
      </c>
      <c r="W108" s="118">
        <f>E108</f>
        <v/>
      </c>
      <c r="X108">
        <f>V108-W108</f>
        <v/>
      </c>
      <c r="Y108">
        <f>IF(T108&gt;U108,"Antecipação",IF(X108&lt;-5,"Recebimento em Atraso","Recebimento Regular"))</f>
        <v/>
      </c>
    </row>
    <row r="109">
      <c r="A109" t="inlineStr">
        <is>
          <t>Q015L02</t>
        </is>
      </c>
      <c r="B109" t="inlineStr">
        <is>
          <t>DANIEL DE SOUZA PACHECO</t>
        </is>
      </c>
      <c r="C109" t="inlineStr">
        <is>
          <t>036/048</t>
        </is>
      </c>
      <c r="D109" t="n">
        <v>45194</v>
      </c>
      <c r="E109" t="n">
        <v>45194</v>
      </c>
      <c r="F109" t="n">
        <v>45194</v>
      </c>
      <c r="G109" t="n">
        <v>3938.46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3938.46</v>
      </c>
      <c r="S109" t="inlineStr">
        <is>
          <t>IBIRAPITANGA FASE 3</t>
        </is>
      </c>
      <c r="T109" s="118">
        <f>DATE(YEAR(V109),MONTH(V109),1)</f>
        <v/>
      </c>
      <c r="U109" s="118">
        <f>DATE(YEAR(W109),MONTH(W109),1)</f>
        <v/>
      </c>
      <c r="V109" s="118">
        <f>D109</f>
        <v/>
      </c>
      <c r="W109" s="118">
        <f>E109</f>
        <v/>
      </c>
      <c r="X109">
        <f>V109-W109</f>
        <v/>
      </c>
      <c r="Y109">
        <f>IF(T109&gt;U109,"Antecipação",IF(X109&lt;-5,"Recebimento em Atraso","Recebimento Regular"))</f>
        <v/>
      </c>
    </row>
    <row r="110">
      <c r="A110" t="inlineStr">
        <is>
          <t>Q017L02</t>
        </is>
      </c>
      <c r="B110" t="inlineStr">
        <is>
          <t>GTMS PARTICIPAÇOES E ADM DE BENS PROPRIOS LTDA</t>
        </is>
      </c>
      <c r="C110" t="inlineStr">
        <is>
          <t>034/041</t>
        </is>
      </c>
      <c r="D110" t="n">
        <v>45184</v>
      </c>
      <c r="E110" t="n">
        <v>45194</v>
      </c>
      <c r="F110" t="n">
        <v>45194</v>
      </c>
      <c r="G110" t="n">
        <v>4781.32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4781.32</v>
      </c>
      <c r="S110" t="inlineStr">
        <is>
          <t>IBIRAPITANGA FASE 3</t>
        </is>
      </c>
      <c r="T110" s="118">
        <f>DATE(YEAR(V110),MONTH(V110),1)</f>
        <v/>
      </c>
      <c r="U110" s="118">
        <f>DATE(YEAR(W110),MONTH(W110),1)</f>
        <v/>
      </c>
      <c r="V110" s="118">
        <f>D110</f>
        <v/>
      </c>
      <c r="W110" s="118">
        <f>E110</f>
        <v/>
      </c>
      <c r="X110">
        <f>V110-W110</f>
        <v/>
      </c>
      <c r="Y110">
        <f>IF(T110&gt;U110,"Antecipação",IF(X110&lt;-5,"Recebimento em Atraso","Recebimento Regular"))</f>
        <v/>
      </c>
    </row>
    <row r="111">
      <c r="A111" t="inlineStr">
        <is>
          <t>Q022L08</t>
        </is>
      </c>
      <c r="B111" t="inlineStr">
        <is>
          <t>ANGELICA  ORTIGOZA</t>
        </is>
      </c>
      <c r="C111" t="inlineStr">
        <is>
          <t>002/048</t>
        </is>
      </c>
      <c r="D111" t="n">
        <v>45194</v>
      </c>
      <c r="E111" t="n">
        <v>45194</v>
      </c>
      <c r="F111" t="n">
        <v>45194</v>
      </c>
      <c r="G111" t="n">
        <v>5009.14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5009.14</v>
      </c>
      <c r="S111" t="inlineStr">
        <is>
          <t>IBIRAPITANGA FASE 3</t>
        </is>
      </c>
      <c r="T111" s="118">
        <f>DATE(YEAR(V111),MONTH(V111),1)</f>
        <v/>
      </c>
      <c r="U111" s="118">
        <f>DATE(YEAR(W111),MONTH(W111),1)</f>
        <v/>
      </c>
      <c r="V111" s="118">
        <f>D111</f>
        <v/>
      </c>
      <c r="W111" s="118">
        <f>E111</f>
        <v/>
      </c>
      <c r="X111">
        <f>V111-W111</f>
        <v/>
      </c>
      <c r="Y111">
        <f>IF(T111&gt;U111,"Antecipação",IF(X111&lt;-5,"Recebimento em Atraso","Recebimento Regular"))</f>
        <v/>
      </c>
    </row>
    <row r="112">
      <c r="A112" t="inlineStr">
        <is>
          <t>Q024L03</t>
        </is>
      </c>
      <c r="B112" t="inlineStr">
        <is>
          <t>MOISES YOSHIFUMI KOMATSU</t>
        </is>
      </c>
      <c r="C112" t="inlineStr">
        <is>
          <t>021/048</t>
        </is>
      </c>
      <c r="D112" t="n">
        <v>45194</v>
      </c>
      <c r="E112" t="n">
        <v>45195</v>
      </c>
      <c r="F112" t="n">
        <v>45195</v>
      </c>
      <c r="G112" t="n">
        <v>6049.71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6049.71</v>
      </c>
      <c r="S112" t="inlineStr">
        <is>
          <t>IBIRAPITANGA FASE 3</t>
        </is>
      </c>
      <c r="T112" s="118">
        <f>DATE(YEAR(V112),MONTH(V112),1)</f>
        <v/>
      </c>
      <c r="U112" s="118">
        <f>DATE(YEAR(W112),MONTH(W112),1)</f>
        <v/>
      </c>
      <c r="V112" s="118">
        <f>D112</f>
        <v/>
      </c>
      <c r="W112" s="118">
        <f>E112</f>
        <v/>
      </c>
      <c r="X112">
        <f>V112-W112</f>
        <v/>
      </c>
      <c r="Y112">
        <f>IF(T112&gt;U112,"Antecipação",IF(X112&lt;-5,"Recebimento em Atraso","Recebimento Regular"))</f>
        <v/>
      </c>
    </row>
    <row r="113">
      <c r="A113" t="inlineStr">
        <is>
          <t>Q03L02</t>
        </is>
      </c>
      <c r="B113" t="inlineStr">
        <is>
          <t>MARIO ROBERTO SALTINI</t>
        </is>
      </c>
      <c r="C113" t="inlineStr">
        <is>
          <t>015/176</t>
        </is>
      </c>
      <c r="D113" t="n">
        <v>45194</v>
      </c>
      <c r="E113" t="n">
        <v>45195</v>
      </c>
      <c r="F113" t="n">
        <v>45195</v>
      </c>
      <c r="G113" t="n">
        <v>2847.04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2847.04</v>
      </c>
      <c r="S113" t="inlineStr">
        <is>
          <t>IBIRAPITANGA FASE 3</t>
        </is>
      </c>
      <c r="T113" s="118">
        <f>DATE(YEAR(V113),MONTH(V113),1)</f>
        <v/>
      </c>
      <c r="U113" s="118">
        <f>DATE(YEAR(W113),MONTH(W113),1)</f>
        <v/>
      </c>
      <c r="V113" s="118">
        <f>D113</f>
        <v/>
      </c>
      <c r="W113" s="118">
        <f>E113</f>
        <v/>
      </c>
      <c r="X113">
        <f>V113-W113</f>
        <v/>
      </c>
      <c r="Y113">
        <f>IF(T113&gt;U113,"Antecipação",IF(X113&lt;-5,"Recebimento em Atraso","Recebimento Regular"))</f>
        <v/>
      </c>
    </row>
    <row r="114">
      <c r="A114" t="inlineStr">
        <is>
          <t>Q08L04</t>
        </is>
      </c>
      <c r="B114" t="inlineStr">
        <is>
          <t>HERBERT FIGUEIREDO DE LIMA HELDT</t>
        </is>
      </c>
      <c r="C114" t="inlineStr">
        <is>
          <t>025/042</t>
        </is>
      </c>
      <c r="D114" t="n">
        <v>45194</v>
      </c>
      <c r="E114" t="n">
        <v>45195</v>
      </c>
      <c r="F114" t="n">
        <v>45195</v>
      </c>
      <c r="G114" t="n">
        <v>3681.85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3681.85</v>
      </c>
      <c r="S114" t="inlineStr">
        <is>
          <t>IBIRAPITANGA FASE 3</t>
        </is>
      </c>
      <c r="T114" s="118">
        <f>DATE(YEAR(V114),MONTH(V114),1)</f>
        <v/>
      </c>
      <c r="U114" s="118">
        <f>DATE(YEAR(W114),MONTH(W114),1)</f>
        <v/>
      </c>
      <c r="V114" s="118">
        <f>D114</f>
        <v/>
      </c>
      <c r="W114" s="118">
        <f>E114</f>
        <v/>
      </c>
      <c r="X114">
        <f>V114-W114</f>
        <v/>
      </c>
      <c r="Y114">
        <f>IF(T114&gt;U114,"Antecipação",IF(X114&lt;-5,"Recebimento em Atraso","Recebimento Regular"))</f>
        <v/>
      </c>
    </row>
    <row r="115">
      <c r="A115" t="inlineStr">
        <is>
          <t>Q010L01</t>
        </is>
      </c>
      <c r="B115" t="inlineStr">
        <is>
          <t>VALDECI JOAO LIMA</t>
        </is>
      </c>
      <c r="C115" t="inlineStr">
        <is>
          <t>068/096</t>
        </is>
      </c>
      <c r="D115" t="n">
        <v>45194</v>
      </c>
      <c r="E115" t="n">
        <v>45195</v>
      </c>
      <c r="F115" t="n">
        <v>45195</v>
      </c>
      <c r="G115" t="n">
        <v>3288.94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3288.94</v>
      </c>
      <c r="S115" t="inlineStr">
        <is>
          <t>IBIRAPITANGA FASE 3</t>
        </is>
      </c>
      <c r="T115" s="118">
        <f>DATE(YEAR(V115),MONTH(V115),1)</f>
        <v/>
      </c>
      <c r="U115" s="118">
        <f>DATE(YEAR(W115),MONTH(W115),1)</f>
        <v/>
      </c>
      <c r="V115" s="118">
        <f>D115</f>
        <v/>
      </c>
      <c r="W115" s="118">
        <f>E115</f>
        <v/>
      </c>
      <c r="X115">
        <f>V115-W115</f>
        <v/>
      </c>
      <c r="Y115">
        <f>IF(T115&gt;U115,"Antecipação",IF(X115&lt;-5,"Recebimento em Atraso","Recebimento Regular"))</f>
        <v/>
      </c>
    </row>
    <row r="116">
      <c r="A116" t="inlineStr">
        <is>
          <t>Q015L06</t>
        </is>
      </c>
      <c r="B116" t="inlineStr">
        <is>
          <t>ROSANA DE MARTINI NABOR</t>
        </is>
      </c>
      <c r="C116" t="inlineStr">
        <is>
          <t>064/096</t>
        </is>
      </c>
      <c r="D116" t="n">
        <v>45194</v>
      </c>
      <c r="E116" t="n">
        <v>45195</v>
      </c>
      <c r="F116" t="n">
        <v>45195</v>
      </c>
      <c r="G116" t="n">
        <v>3175.92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3175.92</v>
      </c>
      <c r="S116" t="inlineStr">
        <is>
          <t>IBIRAPITANGA FASE 3</t>
        </is>
      </c>
      <c r="T116" s="118">
        <f>DATE(YEAR(V116),MONTH(V116),1)</f>
        <v/>
      </c>
      <c r="U116" s="118">
        <f>DATE(YEAR(W116),MONTH(W116),1)</f>
        <v/>
      </c>
      <c r="V116" s="118">
        <f>D116</f>
        <v/>
      </c>
      <c r="W116" s="118">
        <f>E116</f>
        <v/>
      </c>
      <c r="X116">
        <f>V116-W116</f>
        <v/>
      </c>
      <c r="Y116">
        <f>IF(T116&gt;U116,"Antecipação",IF(X116&lt;-5,"Recebimento em Atraso","Recebimento Regular"))</f>
        <v/>
      </c>
    </row>
    <row r="117">
      <c r="A117" t="inlineStr">
        <is>
          <t>Q021L01</t>
        </is>
      </c>
      <c r="B117" t="inlineStr">
        <is>
          <t>GUILHERME DE PAULA DA SILVA</t>
        </is>
      </c>
      <c r="C117" t="inlineStr">
        <is>
          <t>013/048</t>
        </is>
      </c>
      <c r="D117" t="n">
        <v>45194</v>
      </c>
      <c r="E117" t="n">
        <v>45195</v>
      </c>
      <c r="F117" t="n">
        <v>45195</v>
      </c>
      <c r="G117" t="n">
        <v>6001.41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6001.41</v>
      </c>
      <c r="S117" t="inlineStr">
        <is>
          <t>IBIRAPITANGA FASE 3</t>
        </is>
      </c>
      <c r="T117" s="118">
        <f>DATE(YEAR(V117),MONTH(V117),1)</f>
        <v/>
      </c>
      <c r="U117" s="118">
        <f>DATE(YEAR(W117),MONTH(W117),1)</f>
        <v/>
      </c>
      <c r="V117" s="118">
        <f>D117</f>
        <v/>
      </c>
      <c r="W117" s="118">
        <f>E117</f>
        <v/>
      </c>
      <c r="X117">
        <f>V117-W117</f>
        <v/>
      </c>
      <c r="Y117">
        <f>IF(T117&gt;U117,"Antecipação",IF(X117&lt;-5,"Recebimento em Atraso","Recebimento Regular"))</f>
        <v/>
      </c>
    </row>
    <row r="118">
      <c r="A118" t="inlineStr">
        <is>
          <t>Q022L06</t>
        </is>
      </c>
      <c r="B118" t="inlineStr">
        <is>
          <t>VALMIR JOSE DE SOUZA</t>
        </is>
      </c>
      <c r="C118" t="inlineStr">
        <is>
          <t>008/045</t>
        </is>
      </c>
      <c r="D118" t="n">
        <v>45194</v>
      </c>
      <c r="E118" t="n">
        <v>45195</v>
      </c>
      <c r="F118" t="n">
        <v>45195</v>
      </c>
      <c r="G118" t="n">
        <v>5313.92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5313.92</v>
      </c>
      <c r="S118" t="inlineStr">
        <is>
          <t>IBIRAPITANGA FASE 3</t>
        </is>
      </c>
      <c r="T118" s="118">
        <f>DATE(YEAR(V118),MONTH(V118),1)</f>
        <v/>
      </c>
      <c r="U118" s="118">
        <f>DATE(YEAR(W118),MONTH(W118),1)</f>
        <v/>
      </c>
      <c r="V118" s="118">
        <f>D118</f>
        <v/>
      </c>
      <c r="W118" s="118">
        <f>E118</f>
        <v/>
      </c>
      <c r="X118">
        <f>V118-W118</f>
        <v/>
      </c>
      <c r="Y118">
        <f>IF(T118&gt;U118,"Antecipação",IF(X118&lt;-5,"Recebimento em Atraso","Recebimento Regular"))</f>
        <v/>
      </c>
    </row>
    <row r="119">
      <c r="A119" t="inlineStr">
        <is>
          <t>Q023L04</t>
        </is>
      </c>
      <c r="B119" t="inlineStr">
        <is>
          <t>LEONIL BRAGA SANTOS</t>
        </is>
      </c>
      <c r="C119" t="inlineStr">
        <is>
          <t>042/120</t>
        </is>
      </c>
      <c r="D119" t="n">
        <v>45194</v>
      </c>
      <c r="E119" t="n">
        <v>45195</v>
      </c>
      <c r="F119" t="n">
        <v>45195</v>
      </c>
      <c r="G119" t="n">
        <v>1652.22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1652.22</v>
      </c>
      <c r="S119" t="inlineStr">
        <is>
          <t>IBIRAPITANGA FASE 3</t>
        </is>
      </c>
      <c r="T119" s="118">
        <f>DATE(YEAR(V119),MONTH(V119),1)</f>
        <v/>
      </c>
      <c r="U119" s="118">
        <f>DATE(YEAR(W119),MONTH(W119),1)</f>
        <v/>
      </c>
      <c r="V119" s="118">
        <f>D119</f>
        <v/>
      </c>
      <c r="W119" s="118">
        <f>E119</f>
        <v/>
      </c>
      <c r="X119">
        <f>V119-W119</f>
        <v/>
      </c>
      <c r="Y119">
        <f>IF(T119&gt;U119,"Antecipação",IF(X119&lt;-5,"Recebimento em Atraso","Recebimento Regular"))</f>
        <v/>
      </c>
    </row>
    <row r="120">
      <c r="A120" t="inlineStr">
        <is>
          <t>Q026L04</t>
        </is>
      </c>
      <c r="B120" t="inlineStr">
        <is>
          <t>AMANDA OLIVEIRA DE ALMEIDA ARAUJO</t>
        </is>
      </c>
      <c r="C120" t="inlineStr">
        <is>
          <t>056/096</t>
        </is>
      </c>
      <c r="D120" t="n">
        <v>45194</v>
      </c>
      <c r="E120" t="n">
        <v>45195</v>
      </c>
      <c r="F120" t="n">
        <v>45195</v>
      </c>
      <c r="G120" t="n">
        <v>2344.76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2344.76</v>
      </c>
      <c r="S120" t="inlineStr">
        <is>
          <t>IBIRAPITANGA FASE 3</t>
        </is>
      </c>
      <c r="T120" s="118">
        <f>DATE(YEAR(V120),MONTH(V120),1)</f>
        <v/>
      </c>
      <c r="U120" s="118">
        <f>DATE(YEAR(W120),MONTH(W120),1)</f>
        <v/>
      </c>
      <c r="V120" s="118">
        <f>D120</f>
        <v/>
      </c>
      <c r="W120" s="118">
        <f>E120</f>
        <v/>
      </c>
      <c r="X120">
        <f>V120-W120</f>
        <v/>
      </c>
      <c r="Y120">
        <f>IF(T120&gt;U120,"Antecipação",IF(X120&lt;-5,"Recebimento em Atraso","Recebimento Regular"))</f>
        <v/>
      </c>
    </row>
    <row r="121">
      <c r="A121" t="inlineStr">
        <is>
          <t>Q024L010</t>
        </is>
      </c>
      <c r="B121" t="inlineStr">
        <is>
          <t>LUCAS DE SOUSA SANTOS</t>
        </is>
      </c>
      <c r="C121" t="inlineStr">
        <is>
          <t>038/044</t>
        </is>
      </c>
      <c r="D121" t="n">
        <v>45194</v>
      </c>
      <c r="E121" t="n">
        <v>45195</v>
      </c>
      <c r="F121" t="n">
        <v>45195</v>
      </c>
      <c r="G121" t="n">
        <v>4006.35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4006.35</v>
      </c>
      <c r="S121" t="inlineStr">
        <is>
          <t>IBIRAPITANGA FASE 3</t>
        </is>
      </c>
      <c r="T121" s="118">
        <f>DATE(YEAR(V121),MONTH(V121),1)</f>
        <v/>
      </c>
      <c r="U121" s="118">
        <f>DATE(YEAR(W121),MONTH(W121),1)</f>
        <v/>
      </c>
      <c r="V121" s="118">
        <f>D121</f>
        <v/>
      </c>
      <c r="W121" s="118">
        <f>E121</f>
        <v/>
      </c>
      <c r="X121">
        <f>V121-W121</f>
        <v/>
      </c>
      <c r="Y121">
        <f>IF(T121&gt;U121,"Antecipação",IF(X121&lt;-5,"Recebimento em Atraso","Recebimento Regular"))</f>
        <v/>
      </c>
    </row>
    <row r="122">
      <c r="A122" t="inlineStr">
        <is>
          <t>Q013L03</t>
        </is>
      </c>
      <c r="B122" t="inlineStr">
        <is>
          <t>TEMISTOCLES PEREIRA DE CARVALHO</t>
        </is>
      </c>
      <c r="C122" t="inlineStr">
        <is>
          <t>006/048</t>
        </is>
      </c>
      <c r="D122" t="n">
        <v>45194</v>
      </c>
      <c r="E122" t="n">
        <v>45196</v>
      </c>
      <c r="F122" t="n">
        <v>45196</v>
      </c>
      <c r="G122" t="n">
        <v>4728.85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4728.85</v>
      </c>
      <c r="S122" t="inlineStr">
        <is>
          <t>IBIRAPITANGA FASE 3</t>
        </is>
      </c>
      <c r="T122" s="118">
        <f>DATE(YEAR(V122),MONTH(V122),1)</f>
        <v/>
      </c>
      <c r="U122" s="118">
        <f>DATE(YEAR(W122),MONTH(W122),1)</f>
        <v/>
      </c>
      <c r="V122" s="118">
        <f>D122</f>
        <v/>
      </c>
      <c r="W122" s="118">
        <f>E122</f>
        <v/>
      </c>
      <c r="X122">
        <f>V122-W122</f>
        <v/>
      </c>
      <c r="Y122">
        <f>IF(T122&gt;U122,"Antecipação",IF(X122&lt;-5,"Recebimento em Atraso","Recebimento Regular"))</f>
        <v/>
      </c>
    </row>
    <row r="123">
      <c r="A123" t="inlineStr">
        <is>
          <t>Q021L06</t>
        </is>
      </c>
      <c r="B123" t="inlineStr">
        <is>
          <t>NATALIA PASCOALOTTO DA SILVA</t>
        </is>
      </c>
      <c r="C123" t="inlineStr">
        <is>
          <t>032/042</t>
        </is>
      </c>
      <c r="D123" t="n">
        <v>45197</v>
      </c>
      <c r="E123" t="n">
        <v>45197</v>
      </c>
      <c r="F123" t="n">
        <v>45197</v>
      </c>
      <c r="G123" t="n">
        <v>5620.79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5620.79</v>
      </c>
      <c r="S123" t="inlineStr">
        <is>
          <t>IBIRAPITANGA FASE 3</t>
        </is>
      </c>
      <c r="T123" s="118">
        <f>DATE(YEAR(V123),MONTH(V123),1)</f>
        <v/>
      </c>
      <c r="U123" s="118">
        <f>DATE(YEAR(W123),MONTH(W123),1)</f>
        <v/>
      </c>
      <c r="V123" s="118">
        <f>D123</f>
        <v/>
      </c>
      <c r="W123" s="118">
        <f>E123</f>
        <v/>
      </c>
      <c r="X123">
        <f>V123-W123</f>
        <v/>
      </c>
      <c r="Y123">
        <f>IF(T123&gt;U123,"Antecipação",IF(X123&lt;-5,"Recebimento em Atraso","Recebimento Regular"))</f>
        <v/>
      </c>
    </row>
    <row r="124">
      <c r="A124" t="inlineStr">
        <is>
          <t>Q05L014</t>
        </is>
      </c>
      <c r="B124" t="inlineStr">
        <is>
          <t>LUIZ  HENRIQUE VIDOTTE</t>
        </is>
      </c>
      <c r="C124" t="inlineStr">
        <is>
          <t>001/001</t>
        </is>
      </c>
      <c r="D124" t="n">
        <v>45168</v>
      </c>
      <c r="E124" t="n">
        <v>45175</v>
      </c>
      <c r="F124" t="n">
        <v>45175</v>
      </c>
      <c r="G124" t="n">
        <v>270.994398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270.994398</v>
      </c>
      <c r="S124" t="inlineStr">
        <is>
          <t>Terra Luz Residencial</t>
        </is>
      </c>
      <c r="T124" s="118">
        <f>DATE(YEAR(V124),MONTH(V124),1)</f>
        <v/>
      </c>
      <c r="U124" s="118">
        <f>DATE(YEAR(W124),MONTH(W124),1)</f>
        <v/>
      </c>
      <c r="V124" s="118">
        <f>D124</f>
        <v/>
      </c>
      <c r="W124" s="118">
        <f>E124</f>
        <v/>
      </c>
      <c r="X124">
        <f>V124-W124</f>
        <v/>
      </c>
      <c r="Y124">
        <f>IF(T124&gt;U124,"Antecipação",IF(X124&lt;-5,"Recebimento em Atraso","Recebimento Regular"))</f>
        <v/>
      </c>
    </row>
    <row r="125">
      <c r="A125" t="inlineStr">
        <is>
          <t>Q05L014</t>
        </is>
      </c>
      <c r="B125" t="inlineStr">
        <is>
          <t>LUIZ  HENRIQUE VIDOTTE</t>
        </is>
      </c>
      <c r="C125" t="inlineStr">
        <is>
          <t>001/001</t>
        </is>
      </c>
      <c r="D125" t="n">
        <v>45168</v>
      </c>
      <c r="E125" t="n">
        <v>45175</v>
      </c>
      <c r="F125" t="n">
        <v>45175</v>
      </c>
      <c r="G125" t="n">
        <v>178.2048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178.2048</v>
      </c>
      <c r="S125" t="inlineStr">
        <is>
          <t>Terra Luz Residencial</t>
        </is>
      </c>
      <c r="T125" s="118">
        <f>DATE(YEAR(V125),MONTH(V125),1)</f>
        <v/>
      </c>
      <c r="U125" s="118">
        <f>DATE(YEAR(W125),MONTH(W125),1)</f>
        <v/>
      </c>
      <c r="V125" s="118">
        <f>D125</f>
        <v/>
      </c>
      <c r="W125" s="118">
        <f>E125</f>
        <v/>
      </c>
      <c r="X125">
        <f>V125-W125</f>
        <v/>
      </c>
      <c r="Y125">
        <f>IF(T125&gt;U125,"Antecipação",IF(X125&lt;-5,"Recebimento em Atraso","Recebimento Regular"))</f>
        <v/>
      </c>
    </row>
    <row r="126">
      <c r="A126" t="inlineStr">
        <is>
          <t>Q08L02</t>
        </is>
      </c>
      <c r="B126" t="inlineStr">
        <is>
          <t>ALEXANDRE RODRIGUES DA CUNHA</t>
        </is>
      </c>
      <c r="C126" t="inlineStr">
        <is>
          <t>044/048</t>
        </is>
      </c>
      <c r="D126" t="n">
        <v>46397</v>
      </c>
      <c r="E126" t="n">
        <v>45182</v>
      </c>
      <c r="F126" t="n">
        <v>45182</v>
      </c>
      <c r="G126" t="n">
        <v>1106.04216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1106.04216</v>
      </c>
      <c r="S126" t="inlineStr">
        <is>
          <t>Terra Luz Residencial</t>
        </is>
      </c>
      <c r="T126" s="118">
        <f>DATE(YEAR(V126),MONTH(V126),1)</f>
        <v/>
      </c>
      <c r="U126" s="118">
        <f>DATE(YEAR(W126),MONTH(W126),1)</f>
        <v/>
      </c>
      <c r="V126" s="118">
        <f>D126</f>
        <v/>
      </c>
      <c r="W126" s="118">
        <f>E126</f>
        <v/>
      </c>
      <c r="X126">
        <f>V126-W126</f>
        <v/>
      </c>
      <c r="Y126">
        <f>IF(T126&gt;U126,"Antecipação",IF(X126&lt;-5,"Recebimento em Atraso","Recebimento Regular"))</f>
        <v/>
      </c>
    </row>
    <row r="127">
      <c r="A127" t="inlineStr">
        <is>
          <t>Q08L02</t>
        </is>
      </c>
      <c r="B127" t="inlineStr">
        <is>
          <t>ALEXANDRE RODRIGUES DA CUNHA</t>
        </is>
      </c>
      <c r="C127" t="inlineStr">
        <is>
          <t>045/048</t>
        </is>
      </c>
      <c r="D127" t="n">
        <v>46428</v>
      </c>
      <c r="E127" t="n">
        <v>45182</v>
      </c>
      <c r="F127" t="n">
        <v>45182</v>
      </c>
      <c r="G127" t="n">
        <v>1106.04216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1106.04216</v>
      </c>
      <c r="S127" t="inlineStr">
        <is>
          <t>Terra Luz Residencial</t>
        </is>
      </c>
      <c r="T127" s="118">
        <f>DATE(YEAR(V127),MONTH(V127),1)</f>
        <v/>
      </c>
      <c r="U127" s="118">
        <f>DATE(YEAR(W127),MONTH(W127),1)</f>
        <v/>
      </c>
      <c r="V127" s="118">
        <f>D127</f>
        <v/>
      </c>
      <c r="W127" s="118">
        <f>E127</f>
        <v/>
      </c>
      <c r="X127">
        <f>V127-W127</f>
        <v/>
      </c>
      <c r="Y127">
        <f>IF(T127&gt;U127,"Antecipação",IF(X127&lt;-5,"Recebimento em Atraso","Recebimento Regular"))</f>
        <v/>
      </c>
    </row>
    <row r="128">
      <c r="A128" t="inlineStr">
        <is>
          <t>Q03L07</t>
        </is>
      </c>
      <c r="B128" t="inlineStr">
        <is>
          <t>CASSIO HANDER NOGUEIRA</t>
        </is>
      </c>
      <c r="C128" t="inlineStr">
        <is>
          <t>001/001</t>
        </is>
      </c>
      <c r="D128" t="n">
        <v>45199</v>
      </c>
      <c r="E128" t="n">
        <v>45197</v>
      </c>
      <c r="F128" t="n">
        <v>45197</v>
      </c>
      <c r="G128" t="n">
        <v>206.10792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206.10792</v>
      </c>
      <c r="S128" t="inlineStr">
        <is>
          <t>Terra Luz Residencial</t>
        </is>
      </c>
      <c r="T128" s="118">
        <f>DATE(YEAR(V128),MONTH(V128),1)</f>
        <v/>
      </c>
      <c r="U128" s="118">
        <f>DATE(YEAR(W128),MONTH(W128),1)</f>
        <v/>
      </c>
      <c r="V128" s="118">
        <f>D128</f>
        <v/>
      </c>
      <c r="W128" s="118">
        <f>E128</f>
        <v/>
      </c>
      <c r="X128">
        <f>V128-W128</f>
        <v/>
      </c>
      <c r="Y128">
        <f>IF(T128&gt;U128,"Antecipação",IF(X128&lt;-5,"Recebimento em Atraso","Recebimento Regular"))</f>
        <v/>
      </c>
    </row>
    <row r="129">
      <c r="A129" t="inlineStr">
        <is>
          <t>Q03L07</t>
        </is>
      </c>
      <c r="B129" t="inlineStr">
        <is>
          <t>CASSIO HANDER NOGUEIRA</t>
        </is>
      </c>
      <c r="C129" t="inlineStr">
        <is>
          <t>001/001</t>
        </is>
      </c>
      <c r="D129" t="n">
        <v>45199</v>
      </c>
      <c r="E129" t="n">
        <v>45197</v>
      </c>
      <c r="F129" t="n">
        <v>45197</v>
      </c>
      <c r="G129" t="n">
        <v>323.7289500000001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323.7289500000001</v>
      </c>
      <c r="S129" t="inlineStr">
        <is>
          <t>Terra Luz Residencial</t>
        </is>
      </c>
      <c r="T129" s="118">
        <f>DATE(YEAR(V129),MONTH(V129),1)</f>
        <v/>
      </c>
      <c r="U129" s="118">
        <f>DATE(YEAR(W129),MONTH(W129),1)</f>
        <v/>
      </c>
      <c r="V129" s="118">
        <f>D129</f>
        <v/>
      </c>
      <c r="W129" s="118">
        <f>E129</f>
        <v/>
      </c>
      <c r="X129">
        <f>V129-W129</f>
        <v/>
      </c>
      <c r="Y129">
        <f>IF(T129&gt;U129,"Antecipação",IF(X129&lt;-5,"Recebimento em Atraso","Recebimento Regular"))</f>
        <v/>
      </c>
    </row>
    <row r="130">
      <c r="A130" t="inlineStr">
        <is>
          <t>Q08L010</t>
        </is>
      </c>
      <c r="B130" t="inlineStr">
        <is>
          <t>MARCELO PACHECO OLIVEIRA</t>
        </is>
      </c>
      <c r="C130" t="inlineStr">
        <is>
          <t>015/180</t>
        </is>
      </c>
      <c r="D130" t="n">
        <v>45174</v>
      </c>
      <c r="E130" t="n">
        <v>45170</v>
      </c>
      <c r="F130" t="n">
        <v>45170</v>
      </c>
      <c r="G130" t="n">
        <v>629.279838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629.279838</v>
      </c>
      <c r="S130" t="inlineStr">
        <is>
          <t>Terra Luz Residencial</t>
        </is>
      </c>
      <c r="T130" s="118">
        <f>DATE(YEAR(V130),MONTH(V130),1)</f>
        <v/>
      </c>
      <c r="U130" s="118">
        <f>DATE(YEAR(W130),MONTH(W130),1)</f>
        <v/>
      </c>
      <c r="V130" s="118">
        <f>D130</f>
        <v/>
      </c>
      <c r="W130" s="118">
        <f>E130</f>
        <v/>
      </c>
      <c r="X130">
        <f>V130-W130</f>
        <v/>
      </c>
      <c r="Y130">
        <f>IF(T130&gt;U130,"Antecipação",IF(X130&lt;-5,"Recebimento em Atraso","Recebimento Regular"))</f>
        <v/>
      </c>
    </row>
    <row r="131">
      <c r="A131" t="inlineStr">
        <is>
          <t>Q06L015</t>
        </is>
      </c>
      <c r="B131" t="inlineStr">
        <is>
          <t>SALATIEL LUZ MARINHO</t>
        </is>
      </c>
      <c r="C131" t="inlineStr">
        <is>
          <t>022/180</t>
        </is>
      </c>
      <c r="D131" t="n">
        <v>45168</v>
      </c>
      <c r="E131" t="n">
        <v>45170</v>
      </c>
      <c r="F131" t="n">
        <v>45170</v>
      </c>
      <c r="G131" t="n">
        <v>1251.75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1251.75</v>
      </c>
      <c r="S131" t="inlineStr">
        <is>
          <t>Terra Luz Residencial</t>
        </is>
      </c>
      <c r="T131" s="118">
        <f>DATE(YEAR(V131),MONTH(V131),1)</f>
        <v/>
      </c>
      <c r="U131" s="118">
        <f>DATE(YEAR(W131),MONTH(W131),1)</f>
        <v/>
      </c>
      <c r="V131" s="118">
        <f>D131</f>
        <v/>
      </c>
      <c r="W131" s="118">
        <f>E131</f>
        <v/>
      </c>
      <c r="X131">
        <f>V131-W131</f>
        <v/>
      </c>
      <c r="Y131">
        <f>IF(T131&gt;U131,"Antecipação",IF(X131&lt;-5,"Recebimento em Atraso","Recebimento Regular"))</f>
        <v/>
      </c>
    </row>
    <row r="132">
      <c r="A132" t="inlineStr">
        <is>
          <t>Q08L013</t>
        </is>
      </c>
      <c r="B132" t="inlineStr">
        <is>
          <t>CARLOS AUGUSTO LOURENCO SILVA</t>
        </is>
      </c>
      <c r="C132" t="inlineStr">
        <is>
          <t>008/043</t>
        </is>
      </c>
      <c r="D132" t="n">
        <v>45179</v>
      </c>
      <c r="E132" t="n">
        <v>45173</v>
      </c>
      <c r="F132" t="n">
        <v>45173</v>
      </c>
      <c r="G132" t="n">
        <v>2128.84392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2128.84392</v>
      </c>
      <c r="S132" t="inlineStr">
        <is>
          <t>Terra Luz Residencial</t>
        </is>
      </c>
      <c r="T132" s="118">
        <f>DATE(YEAR(V132),MONTH(V132),1)</f>
        <v/>
      </c>
      <c r="U132" s="118">
        <f>DATE(YEAR(W132),MONTH(W132),1)</f>
        <v/>
      </c>
      <c r="V132" s="118">
        <f>D132</f>
        <v/>
      </c>
      <c r="W132" s="118">
        <f>E132</f>
        <v/>
      </c>
      <c r="X132">
        <f>V132-W132</f>
        <v/>
      </c>
      <c r="Y132">
        <f>IF(T132&gt;U132,"Antecipação",IF(X132&lt;-5,"Recebimento em Atraso","Recebimento Regular"))</f>
        <v/>
      </c>
    </row>
    <row r="133">
      <c r="A133" t="inlineStr">
        <is>
          <t>Q05L012</t>
        </is>
      </c>
      <c r="B133" t="inlineStr">
        <is>
          <t>SANDERSON SANTOS</t>
        </is>
      </c>
      <c r="C133" t="inlineStr">
        <is>
          <t>001/048</t>
        </is>
      </c>
      <c r="D133" t="n">
        <v>45179</v>
      </c>
      <c r="E133" t="n">
        <v>45174</v>
      </c>
      <c r="F133" t="n">
        <v>45174</v>
      </c>
      <c r="G133" t="n">
        <v>1098.42156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1098.42156</v>
      </c>
      <c r="S133" t="inlineStr">
        <is>
          <t>Terra Luz Residencial</t>
        </is>
      </c>
      <c r="T133" s="118">
        <f>DATE(YEAR(V133),MONTH(V133),1)</f>
        <v/>
      </c>
      <c r="U133" s="118">
        <f>DATE(YEAR(W133),MONTH(W133),1)</f>
        <v/>
      </c>
      <c r="V133" s="118">
        <f>D133</f>
        <v/>
      </c>
      <c r="W133" s="118">
        <f>E133</f>
        <v/>
      </c>
      <c r="X133">
        <f>V133-W133</f>
        <v/>
      </c>
      <c r="Y133">
        <f>IF(T133&gt;U133,"Antecipação",IF(X133&lt;-5,"Recebimento em Atraso","Recebimento Regular"))</f>
        <v/>
      </c>
    </row>
    <row r="134">
      <c r="A134" t="inlineStr">
        <is>
          <t>Q04L03</t>
        </is>
      </c>
      <c r="B134" t="inlineStr">
        <is>
          <t>REINALDO ALMEIDA VIEIRA</t>
        </is>
      </c>
      <c r="C134" t="inlineStr">
        <is>
          <t>015/180</t>
        </is>
      </c>
      <c r="D134" t="n">
        <v>45179</v>
      </c>
      <c r="E134" t="n">
        <v>45175</v>
      </c>
      <c r="F134" t="n">
        <v>45175</v>
      </c>
      <c r="G134" t="n">
        <v>479.4295320000001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479.4295320000001</v>
      </c>
      <c r="S134" t="inlineStr">
        <is>
          <t>Terra Luz Residencial</t>
        </is>
      </c>
      <c r="T134" s="118">
        <f>DATE(YEAR(V134),MONTH(V134),1)</f>
        <v/>
      </c>
      <c r="U134" s="118">
        <f>DATE(YEAR(W134),MONTH(W134),1)</f>
        <v/>
      </c>
      <c r="V134" s="118">
        <f>D134</f>
        <v/>
      </c>
      <c r="W134" s="118">
        <f>E134</f>
        <v/>
      </c>
      <c r="X134">
        <f>V134-W134</f>
        <v/>
      </c>
      <c r="Y134">
        <f>IF(T134&gt;U134,"Antecipação",IF(X134&lt;-5,"Recebimento em Atraso","Recebimento Regular"))</f>
        <v/>
      </c>
    </row>
    <row r="135">
      <c r="A135" t="inlineStr">
        <is>
          <t>Q07L025</t>
        </is>
      </c>
      <c r="B135" t="inlineStr">
        <is>
          <t>ANTONIO CARLOS ALDEBARAN RIBEIRO PINTO</t>
        </is>
      </c>
      <c r="C135" t="inlineStr">
        <is>
          <t>014/048</t>
        </is>
      </c>
      <c r="D135" t="n">
        <v>45184</v>
      </c>
      <c r="E135" t="n">
        <v>45180</v>
      </c>
      <c r="F135" t="n">
        <v>45180</v>
      </c>
      <c r="G135" t="n">
        <v>1050.41178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1050.41178</v>
      </c>
      <c r="S135" t="inlineStr">
        <is>
          <t>Terra Luz Residencial</t>
        </is>
      </c>
      <c r="T135" s="118">
        <f>DATE(YEAR(V135),MONTH(V135),1)</f>
        <v/>
      </c>
      <c r="U135" s="118">
        <f>DATE(YEAR(W135),MONTH(W135),1)</f>
        <v/>
      </c>
      <c r="V135" s="118">
        <f>D135</f>
        <v/>
      </c>
      <c r="W135" s="118">
        <f>E135</f>
        <v/>
      </c>
      <c r="X135">
        <f>V135-W135</f>
        <v/>
      </c>
      <c r="Y135">
        <f>IF(T135&gt;U135,"Antecipação",IF(X135&lt;-5,"Recebimento em Atraso","Recebimento Regular"))</f>
        <v/>
      </c>
    </row>
    <row r="136">
      <c r="A136" t="inlineStr">
        <is>
          <t>Q08L02</t>
        </is>
      </c>
      <c r="B136" t="inlineStr">
        <is>
          <t>ALEXANDRE RODRIGUES DA CUNHA</t>
        </is>
      </c>
      <c r="C136" t="inlineStr">
        <is>
          <t>004/048</t>
        </is>
      </c>
      <c r="D136" t="n">
        <v>45179</v>
      </c>
      <c r="E136" t="n">
        <v>45181</v>
      </c>
      <c r="F136" t="n">
        <v>45181</v>
      </c>
      <c r="G136" t="n">
        <v>1131.963924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1131.963924</v>
      </c>
      <c r="S136" t="inlineStr">
        <is>
          <t>Terra Luz Residencial</t>
        </is>
      </c>
      <c r="T136" s="118">
        <f>DATE(YEAR(V136),MONTH(V136),1)</f>
        <v/>
      </c>
      <c r="U136" s="118">
        <f>DATE(YEAR(W136),MONTH(W136),1)</f>
        <v/>
      </c>
      <c r="V136" s="118">
        <f>D136</f>
        <v/>
      </c>
      <c r="W136" s="118">
        <f>E136</f>
        <v/>
      </c>
      <c r="X136">
        <f>V136-W136</f>
        <v/>
      </c>
      <c r="Y136">
        <f>IF(T136&gt;U136,"Antecipação",IF(X136&lt;-5,"Recebimento em Atraso","Recebimento Regular"))</f>
        <v/>
      </c>
    </row>
    <row r="137">
      <c r="A137" t="inlineStr">
        <is>
          <t>Q08L011</t>
        </is>
      </c>
      <c r="B137" t="inlineStr">
        <is>
          <t>PEDRO HENRIQUE GUEDES BUENO</t>
        </is>
      </c>
      <c r="C137" t="inlineStr">
        <is>
          <t>012/048</t>
        </is>
      </c>
      <c r="D137" t="n">
        <v>45179</v>
      </c>
      <c r="E137" t="n">
        <v>45181</v>
      </c>
      <c r="F137" t="n">
        <v>45181</v>
      </c>
      <c r="G137" t="n">
        <v>1427.701824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1427.701824</v>
      </c>
      <c r="S137" t="inlineStr">
        <is>
          <t>Terra Luz Residencial</t>
        </is>
      </c>
      <c r="T137" s="118">
        <f>DATE(YEAR(V137),MONTH(V137),1)</f>
        <v/>
      </c>
      <c r="U137" s="118">
        <f>DATE(YEAR(W137),MONTH(W137),1)</f>
        <v/>
      </c>
      <c r="V137" s="118">
        <f>D137</f>
        <v/>
      </c>
      <c r="W137" s="118">
        <f>E137</f>
        <v/>
      </c>
      <c r="X137">
        <f>V137-W137</f>
        <v/>
      </c>
      <c r="Y137">
        <f>IF(T137&gt;U137,"Antecipação",IF(X137&lt;-5,"Recebimento em Atraso","Recebimento Regular"))</f>
        <v/>
      </c>
    </row>
    <row r="138">
      <c r="A138" t="inlineStr">
        <is>
          <t>Q07L026</t>
        </is>
      </c>
      <c r="B138" t="inlineStr">
        <is>
          <t>MARCO AURELIO DE OLIVEIRA  GARCIA</t>
        </is>
      </c>
      <c r="C138" t="inlineStr">
        <is>
          <t>016/180</t>
        </is>
      </c>
      <c r="D138" t="n">
        <v>45179</v>
      </c>
      <c r="E138" t="n">
        <v>45182</v>
      </c>
      <c r="F138" t="n">
        <v>45182</v>
      </c>
      <c r="G138" t="n">
        <v>725.7859440000001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725.7859440000001</v>
      </c>
      <c r="S138" t="inlineStr">
        <is>
          <t>Terra Luz Residencial</t>
        </is>
      </c>
      <c r="T138" s="118">
        <f>DATE(YEAR(V138),MONTH(V138),1)</f>
        <v/>
      </c>
      <c r="U138" s="118">
        <f>DATE(YEAR(W138),MONTH(W138),1)</f>
        <v/>
      </c>
      <c r="V138" s="118">
        <f>D138</f>
        <v/>
      </c>
      <c r="W138" s="118">
        <f>E138</f>
        <v/>
      </c>
      <c r="X138">
        <f>V138-W138</f>
        <v/>
      </c>
      <c r="Y138">
        <f>IF(T138&gt;U138,"Antecipação",IF(X138&lt;-5,"Recebimento em Atraso","Recebimento Regular"))</f>
        <v/>
      </c>
    </row>
    <row r="139">
      <c r="A139" t="inlineStr">
        <is>
          <t>Q03L015</t>
        </is>
      </c>
      <c r="B139" t="inlineStr">
        <is>
          <t>THAMYRIS NUNES SUGAHARA</t>
        </is>
      </c>
      <c r="C139" t="inlineStr">
        <is>
          <t>021/180</t>
        </is>
      </c>
      <c r="D139" t="n">
        <v>45163</v>
      </c>
      <c r="E139" t="n">
        <v>45183</v>
      </c>
      <c r="F139" t="n">
        <v>45183</v>
      </c>
      <c r="G139" t="n">
        <v>943.5885540000002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943.5885540000002</v>
      </c>
      <c r="S139" t="inlineStr">
        <is>
          <t>Terra Luz Residencial</t>
        </is>
      </c>
      <c r="T139" s="118">
        <f>DATE(YEAR(V139),MONTH(V139),1)</f>
        <v/>
      </c>
      <c r="U139" s="118">
        <f>DATE(YEAR(W139),MONTH(W139),1)</f>
        <v/>
      </c>
      <c r="V139" s="118">
        <f>D139</f>
        <v/>
      </c>
      <c r="W139" s="118">
        <f>E139</f>
        <v/>
      </c>
      <c r="X139">
        <f>V139-W139</f>
        <v/>
      </c>
      <c r="Y139">
        <f>IF(T139&gt;U139,"Antecipação",IF(X139&lt;-5,"Recebimento em Atraso","Recebimento Regular"))</f>
        <v/>
      </c>
    </row>
    <row r="140">
      <c r="A140" t="inlineStr">
        <is>
          <t>Q01L02</t>
        </is>
      </c>
      <c r="B140" t="inlineStr">
        <is>
          <t>MATHEUS ANTONIO BANDIM MARIANO</t>
        </is>
      </c>
      <c r="C140" t="inlineStr">
        <is>
          <t>005/048</t>
        </is>
      </c>
      <c r="D140" t="n">
        <v>45194</v>
      </c>
      <c r="E140" t="n">
        <v>45183</v>
      </c>
      <c r="F140" t="n">
        <v>45183</v>
      </c>
      <c r="G140" t="n">
        <v>1689.45771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1689.45771</v>
      </c>
      <c r="S140" t="inlineStr">
        <is>
          <t>Terra Luz Residencial</t>
        </is>
      </c>
      <c r="T140" s="118">
        <f>DATE(YEAR(V140),MONTH(V140),1)</f>
        <v/>
      </c>
      <c r="U140" s="118">
        <f>DATE(YEAR(W140),MONTH(W140),1)</f>
        <v/>
      </c>
      <c r="V140" s="118">
        <f>D140</f>
        <v/>
      </c>
      <c r="W140" s="118">
        <f>E140</f>
        <v/>
      </c>
      <c r="X140">
        <f>V140-W140</f>
        <v/>
      </c>
      <c r="Y140">
        <f>IF(T140&gt;U140,"Antecipação",IF(X140&lt;-5,"Recebimento em Atraso","Recebimento Regular"))</f>
        <v/>
      </c>
    </row>
    <row r="141">
      <c r="A141" t="inlineStr">
        <is>
          <t>Q07L02</t>
        </is>
      </c>
      <c r="B141" t="inlineStr">
        <is>
          <t>HILTON CHARLES MASCARENHAS JUNIOR</t>
        </is>
      </c>
      <c r="C141" t="inlineStr">
        <is>
          <t>003/048</t>
        </is>
      </c>
      <c r="D141" t="n">
        <v>45184</v>
      </c>
      <c r="E141" t="n">
        <v>45183</v>
      </c>
      <c r="F141" t="n">
        <v>45183</v>
      </c>
      <c r="G141" t="n">
        <v>879.1710360000001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879.1710360000001</v>
      </c>
      <c r="S141" t="inlineStr">
        <is>
          <t>Terra Luz Residencial</t>
        </is>
      </c>
      <c r="T141" s="118">
        <f>DATE(YEAR(V141),MONTH(V141),1)</f>
        <v/>
      </c>
      <c r="U141" s="118">
        <f>DATE(YEAR(W141),MONTH(W141),1)</f>
        <v/>
      </c>
      <c r="V141" s="118">
        <f>D141</f>
        <v/>
      </c>
      <c r="W141" s="118">
        <f>E141</f>
        <v/>
      </c>
      <c r="X141">
        <f>V141-W141</f>
        <v/>
      </c>
      <c r="Y141">
        <f>IF(T141&gt;U141,"Antecipação",IF(X141&lt;-5,"Recebimento em Atraso","Recebimento Regular"))</f>
        <v/>
      </c>
    </row>
    <row r="142">
      <c r="A142" t="inlineStr">
        <is>
          <t>Q08L017</t>
        </is>
      </c>
      <c r="B142" t="inlineStr">
        <is>
          <t>THIAGO IZAIAS DA MOTTA</t>
        </is>
      </c>
      <c r="C142" t="inlineStr">
        <is>
          <t>022/048</t>
        </is>
      </c>
      <c r="D142" t="n">
        <v>45194</v>
      </c>
      <c r="E142" t="n">
        <v>45187</v>
      </c>
      <c r="F142" t="n">
        <v>45187</v>
      </c>
      <c r="G142" t="n">
        <v>1291.25205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1291.25205</v>
      </c>
      <c r="S142" t="inlineStr">
        <is>
          <t>Terra Luz Residencial</t>
        </is>
      </c>
      <c r="T142" s="118">
        <f>DATE(YEAR(V142),MONTH(V142),1)</f>
        <v/>
      </c>
      <c r="U142" s="118">
        <f>DATE(YEAR(W142),MONTH(W142),1)</f>
        <v/>
      </c>
      <c r="V142" s="118">
        <f>D142</f>
        <v/>
      </c>
      <c r="W142" s="118">
        <f>E142</f>
        <v/>
      </c>
      <c r="X142">
        <f>V142-W142</f>
        <v/>
      </c>
      <c r="Y142">
        <f>IF(T142&gt;U142,"Antecipação",IF(X142&lt;-5,"Recebimento em Atraso","Recebimento Regular"))</f>
        <v/>
      </c>
    </row>
    <row r="143">
      <c r="A143" t="inlineStr">
        <is>
          <t>Q08L05</t>
        </is>
      </c>
      <c r="B143" t="inlineStr">
        <is>
          <t>REYNALDO FERREIRA ALVES</t>
        </is>
      </c>
      <c r="C143" t="inlineStr">
        <is>
          <t>001/042</t>
        </is>
      </c>
      <c r="D143" t="n">
        <v>45158</v>
      </c>
      <c r="E143" t="n">
        <v>45187</v>
      </c>
      <c r="F143" t="n">
        <v>45187</v>
      </c>
      <c r="G143" t="n">
        <v>1264.386504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1264.386504</v>
      </c>
      <c r="S143" t="inlineStr">
        <is>
          <t>Terra Luz Residencial</t>
        </is>
      </c>
      <c r="T143" s="118">
        <f>DATE(YEAR(V143),MONTH(V143),1)</f>
        <v/>
      </c>
      <c r="U143" s="118">
        <f>DATE(YEAR(W143),MONTH(W143),1)</f>
        <v/>
      </c>
      <c r="V143" s="118">
        <f>D143</f>
        <v/>
      </c>
      <c r="W143" s="118">
        <f>E143</f>
        <v/>
      </c>
      <c r="X143">
        <f>V143-W143</f>
        <v/>
      </c>
      <c r="Y143">
        <f>IF(T143&gt;U143,"Antecipação",IF(X143&lt;-5,"Recebimento em Atraso","Recebimento Regular"))</f>
        <v/>
      </c>
    </row>
    <row r="144">
      <c r="A144" t="inlineStr">
        <is>
          <t>Q04L02</t>
        </is>
      </c>
      <c r="B144" t="inlineStr">
        <is>
          <t>JOSE ROBERTO INACIO DA SILVA</t>
        </is>
      </c>
      <c r="C144" t="inlineStr">
        <is>
          <t>010/120</t>
        </is>
      </c>
      <c r="D144" t="n">
        <v>45189</v>
      </c>
      <c r="E144" t="n">
        <v>45188</v>
      </c>
      <c r="F144" t="n">
        <v>45188</v>
      </c>
      <c r="G144" t="n">
        <v>858.818172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858.818172</v>
      </c>
      <c r="S144" t="inlineStr">
        <is>
          <t>Terra Luz Residencial</t>
        </is>
      </c>
      <c r="T144" s="118">
        <f>DATE(YEAR(V144),MONTH(V144),1)</f>
        <v/>
      </c>
      <c r="U144" s="118">
        <f>DATE(YEAR(W144),MONTH(W144),1)</f>
        <v/>
      </c>
      <c r="V144" s="118">
        <f>D144</f>
        <v/>
      </c>
      <c r="W144" s="118">
        <f>E144</f>
        <v/>
      </c>
      <c r="X144">
        <f>V144-W144</f>
        <v/>
      </c>
      <c r="Y144">
        <f>IF(T144&gt;U144,"Antecipação",IF(X144&lt;-5,"Recebimento em Atraso","Recebimento Regular"))</f>
        <v/>
      </c>
    </row>
    <row r="145">
      <c r="A145" t="inlineStr">
        <is>
          <t>Q07L024</t>
        </is>
      </c>
      <c r="B145" t="inlineStr">
        <is>
          <t>THIAGO AUGUSTO DE OLIVEIRA RODRIGUES SILVA</t>
        </is>
      </c>
      <c r="C145" t="inlineStr">
        <is>
          <t>012/046</t>
        </is>
      </c>
      <c r="D145" t="n">
        <v>45199</v>
      </c>
      <c r="E145" t="n">
        <v>45188</v>
      </c>
      <c r="F145" t="n">
        <v>45188</v>
      </c>
      <c r="G145" t="n">
        <v>1130.31084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1130.31084</v>
      </c>
      <c r="S145" t="inlineStr">
        <is>
          <t>Terra Luz Residencial</t>
        </is>
      </c>
      <c r="T145" s="118">
        <f>DATE(YEAR(V145),MONTH(V145),1)</f>
        <v/>
      </c>
      <c r="U145" s="118">
        <f>DATE(YEAR(W145),MONTH(W145),1)</f>
        <v/>
      </c>
      <c r="V145" s="118">
        <f>D145</f>
        <v/>
      </c>
      <c r="W145" s="118">
        <f>E145</f>
        <v/>
      </c>
      <c r="X145">
        <f>V145-W145</f>
        <v/>
      </c>
      <c r="Y145">
        <f>IF(T145&gt;U145,"Antecipação",IF(X145&lt;-5,"Recebimento em Atraso","Recebimento Regular"))</f>
        <v/>
      </c>
    </row>
    <row r="146">
      <c r="A146" t="inlineStr">
        <is>
          <t>Q03L08</t>
        </is>
      </c>
      <c r="B146" t="inlineStr">
        <is>
          <t>RENATO PONTES MAGALHAES</t>
        </is>
      </c>
      <c r="C146" t="inlineStr">
        <is>
          <t>001/002</t>
        </is>
      </c>
      <c r="D146" t="n">
        <v>45199</v>
      </c>
      <c r="E146" t="n">
        <v>45189</v>
      </c>
      <c r="F146" t="n">
        <v>45189</v>
      </c>
      <c r="G146" t="n">
        <v>439.3217280000001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439.3217280000001</v>
      </c>
      <c r="S146" t="inlineStr">
        <is>
          <t>Terra Luz Residencial</t>
        </is>
      </c>
      <c r="T146" s="118">
        <f>DATE(YEAR(V146),MONTH(V146),1)</f>
        <v/>
      </c>
      <c r="U146" s="118">
        <f>DATE(YEAR(W146),MONTH(W146),1)</f>
        <v/>
      </c>
      <c r="V146" s="118">
        <f>D146</f>
        <v/>
      </c>
      <c r="W146" s="118">
        <f>E146</f>
        <v/>
      </c>
      <c r="X146">
        <f>V146-W146</f>
        <v/>
      </c>
      <c r="Y146">
        <f>IF(T146&gt;U146,"Antecipação",IF(X146&lt;-5,"Recebimento em Atraso","Recebimento Regular"))</f>
        <v/>
      </c>
    </row>
    <row r="147">
      <c r="A147" t="inlineStr">
        <is>
          <t>Q07L019</t>
        </is>
      </c>
      <c r="B147" t="inlineStr">
        <is>
          <t>CARLOS AUGUSTO DE OLIVEIRA ARAUJO</t>
        </is>
      </c>
      <c r="C147" t="inlineStr">
        <is>
          <t>001/001</t>
        </is>
      </c>
      <c r="D147" t="n">
        <v>45189</v>
      </c>
      <c r="E147" t="n">
        <v>45189</v>
      </c>
      <c r="F147" t="n">
        <v>45189</v>
      </c>
      <c r="G147" t="n">
        <v>275.92434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275.92434</v>
      </c>
      <c r="S147" t="inlineStr">
        <is>
          <t>Terra Luz Residencial</t>
        </is>
      </c>
      <c r="T147" s="118">
        <f>DATE(YEAR(V147),MONTH(V147),1)</f>
        <v/>
      </c>
      <c r="U147" s="118">
        <f>DATE(YEAR(W147),MONTH(W147),1)</f>
        <v/>
      </c>
      <c r="V147" s="118">
        <f>D147</f>
        <v/>
      </c>
      <c r="W147" s="118">
        <f>E147</f>
        <v/>
      </c>
      <c r="X147">
        <f>V147-W147</f>
        <v/>
      </c>
      <c r="Y147">
        <f>IF(T147&gt;U147,"Antecipação",IF(X147&lt;-5,"Recebimento em Atraso","Recebimento Regular"))</f>
        <v/>
      </c>
    </row>
    <row r="148">
      <c r="A148" t="inlineStr">
        <is>
          <t>Q07L019</t>
        </is>
      </c>
      <c r="B148" t="inlineStr">
        <is>
          <t>CARLOS AUGUSTO DE OLIVEIRA ARAUJO</t>
        </is>
      </c>
      <c r="C148" t="inlineStr">
        <is>
          <t>001/001</t>
        </is>
      </c>
      <c r="D148" t="n">
        <v>45189</v>
      </c>
      <c r="E148" t="n">
        <v>45189</v>
      </c>
      <c r="F148" t="n">
        <v>45189</v>
      </c>
      <c r="G148" t="n">
        <v>234.181038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234.181038</v>
      </c>
      <c r="S148" t="inlineStr">
        <is>
          <t>Terra Luz Residencial</t>
        </is>
      </c>
      <c r="T148" s="118">
        <f>DATE(YEAR(V148),MONTH(V148),1)</f>
        <v/>
      </c>
      <c r="U148" s="118">
        <f>DATE(YEAR(W148),MONTH(W148),1)</f>
        <v/>
      </c>
      <c r="V148" s="118">
        <f>D148</f>
        <v/>
      </c>
      <c r="W148" s="118">
        <f>E148</f>
        <v/>
      </c>
      <c r="X148">
        <f>V148-W148</f>
        <v/>
      </c>
      <c r="Y148">
        <f>IF(T148&gt;U148,"Antecipação",IF(X148&lt;-5,"Recebimento em Atraso","Recebimento Regular"))</f>
        <v/>
      </c>
    </row>
    <row r="149">
      <c r="A149" t="inlineStr">
        <is>
          <t>Q07L027</t>
        </is>
      </c>
      <c r="B149" t="inlineStr">
        <is>
          <t>LILIANE RODRIGUES RIBEIRO</t>
        </is>
      </c>
      <c r="C149" t="inlineStr">
        <is>
          <t>014/180</t>
        </is>
      </c>
      <c r="D149" t="n">
        <v>45189</v>
      </c>
      <c r="E149" t="n">
        <v>45190</v>
      </c>
      <c r="F149" t="n">
        <v>45190</v>
      </c>
      <c r="G149" t="n">
        <v>566.2047180000001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566.2047180000001</v>
      </c>
      <c r="S149" t="inlineStr">
        <is>
          <t>Terra Luz Residencial</t>
        </is>
      </c>
      <c r="T149" s="118">
        <f>DATE(YEAR(V149),MONTH(V149),1)</f>
        <v/>
      </c>
      <c r="U149" s="118">
        <f>DATE(YEAR(W149),MONTH(W149),1)</f>
        <v/>
      </c>
      <c r="V149" s="118">
        <f>D149</f>
        <v/>
      </c>
      <c r="W149" s="118">
        <f>E149</f>
        <v/>
      </c>
      <c r="X149">
        <f>V149-W149</f>
        <v/>
      </c>
      <c r="Y149">
        <f>IF(T149&gt;U149,"Antecipação",IF(X149&lt;-5,"Recebimento em Atraso","Recebimento Regular"))</f>
        <v/>
      </c>
    </row>
    <row r="150">
      <c r="A150" t="inlineStr">
        <is>
          <t>Q08L05</t>
        </is>
      </c>
      <c r="B150" t="inlineStr">
        <is>
          <t>REYNALDO FERREIRA ALVES</t>
        </is>
      </c>
      <c r="C150" t="inlineStr">
        <is>
          <t>002/042</t>
        </is>
      </c>
      <c r="D150" t="n">
        <v>45189</v>
      </c>
      <c r="E150" t="n">
        <v>45190</v>
      </c>
      <c r="F150" t="n">
        <v>45190</v>
      </c>
      <c r="G150" t="n">
        <v>1246.454646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1246.454646</v>
      </c>
      <c r="S150" t="inlineStr">
        <is>
          <t>Terra Luz Residencial</t>
        </is>
      </c>
      <c r="T150" s="118">
        <f>DATE(YEAR(V150),MONTH(V150),1)</f>
        <v/>
      </c>
      <c r="U150" s="118">
        <f>DATE(YEAR(W150),MONTH(W150),1)</f>
        <v/>
      </c>
      <c r="V150" s="118">
        <f>D150</f>
        <v/>
      </c>
      <c r="W150" s="118">
        <f>E150</f>
        <v/>
      </c>
      <c r="X150">
        <f>V150-W150</f>
        <v/>
      </c>
      <c r="Y150">
        <f>IF(T150&gt;U150,"Antecipação",IF(X150&lt;-5,"Recebimento em Atraso","Recebimento Regular"))</f>
        <v/>
      </c>
    </row>
    <row r="151">
      <c r="A151" t="inlineStr">
        <is>
          <t>Q010L09</t>
        </is>
      </c>
      <c r="B151" t="inlineStr">
        <is>
          <t>CRISTIANO EDSON DOS SANTOS</t>
        </is>
      </c>
      <c r="C151" t="inlineStr">
        <is>
          <t>003/180</t>
        </is>
      </c>
      <c r="D151" t="n">
        <v>45194</v>
      </c>
      <c r="E151" t="n">
        <v>45195</v>
      </c>
      <c r="F151" t="n">
        <v>45195</v>
      </c>
      <c r="G151" t="n">
        <v>698.7269520000001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698.7269520000001</v>
      </c>
      <c r="S151" t="inlineStr">
        <is>
          <t>Terra Luz Residencial</t>
        </is>
      </c>
      <c r="T151" s="118">
        <f>DATE(YEAR(V151),MONTH(V151),1)</f>
        <v/>
      </c>
      <c r="U151" s="118">
        <f>DATE(YEAR(W151),MONTH(W151),1)</f>
        <v/>
      </c>
      <c r="V151" s="118">
        <f>D151</f>
        <v/>
      </c>
      <c r="W151" s="118">
        <f>E151</f>
        <v/>
      </c>
      <c r="X151">
        <f>V151-W151</f>
        <v/>
      </c>
      <c r="Y151">
        <f>IF(T151&gt;U151,"Antecipação",IF(X151&lt;-5,"Recebimento em Atraso","Recebimento Regular"))</f>
        <v/>
      </c>
    </row>
    <row r="152">
      <c r="A152" t="inlineStr">
        <is>
          <t>Q03L020</t>
        </is>
      </c>
      <c r="B152" t="inlineStr">
        <is>
          <t>VILMA MENDES DA SILVA</t>
        </is>
      </c>
      <c r="C152" t="inlineStr">
        <is>
          <t>020/072</t>
        </is>
      </c>
      <c r="D152" t="n">
        <v>45197</v>
      </c>
      <c r="E152" t="n">
        <v>45198</v>
      </c>
      <c r="F152" t="n">
        <v>45198</v>
      </c>
      <c r="G152" t="n">
        <v>1469.738226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1469.738226</v>
      </c>
      <c r="S152" t="inlineStr">
        <is>
          <t>Terra Luz Residencial</t>
        </is>
      </c>
      <c r="T152" s="118">
        <f>DATE(YEAR(V152),MONTH(V152),1)</f>
        <v/>
      </c>
      <c r="U152" s="118">
        <f>DATE(YEAR(W152),MONTH(W152),1)</f>
        <v/>
      </c>
      <c r="V152" s="118">
        <f>D152</f>
        <v/>
      </c>
      <c r="W152" s="118">
        <f>E152</f>
        <v/>
      </c>
      <c r="X152">
        <f>V152-W152</f>
        <v/>
      </c>
      <c r="Y152">
        <f>IF(T152&gt;U152,"Antecipação",IF(X152&lt;-5,"Recebimento em Atraso","Recebimento Regular"))</f>
        <v/>
      </c>
    </row>
    <row r="153">
      <c r="A153" t="inlineStr">
        <is>
          <t>Q07L09</t>
        </is>
      </c>
      <c r="B153" t="inlineStr">
        <is>
          <t>CAMILA DA FROTA GUERRA</t>
        </is>
      </c>
      <c r="C153" t="inlineStr">
        <is>
          <t>001/002</t>
        </is>
      </c>
      <c r="D153" t="n">
        <v>45199</v>
      </c>
      <c r="E153" t="n">
        <v>45198</v>
      </c>
      <c r="F153" t="n">
        <v>45198</v>
      </c>
      <c r="G153" t="n">
        <v>439.4331060000001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439.4331060000001</v>
      </c>
      <c r="S153" t="inlineStr">
        <is>
          <t>Terra Luz Residencial</t>
        </is>
      </c>
      <c r="T153" s="118">
        <f>DATE(YEAR(V153),MONTH(V153),1)</f>
        <v/>
      </c>
      <c r="U153" s="118">
        <f>DATE(YEAR(W153),MONTH(W153),1)</f>
        <v/>
      </c>
      <c r="V153" s="118">
        <f>D153</f>
        <v/>
      </c>
      <c r="W153" s="118">
        <f>E153</f>
        <v/>
      </c>
      <c r="X153">
        <f>V153-W153</f>
        <v/>
      </c>
      <c r="Y153">
        <f>IF(T153&gt;U153,"Antecipação",IF(X153&lt;-5,"Recebimento em Atraso","Recebimento Regular"))</f>
        <v/>
      </c>
    </row>
    <row r="154">
      <c r="A154" t="inlineStr">
        <is>
          <t>Q07L017</t>
        </is>
      </c>
      <c r="B154" t="inlineStr">
        <is>
          <t>CAMILA DA FROTA GUERRA</t>
        </is>
      </c>
      <c r="C154" t="inlineStr">
        <is>
          <t>001/002</t>
        </is>
      </c>
      <c r="D154" t="n">
        <v>45199</v>
      </c>
      <c r="E154" t="n">
        <v>45198</v>
      </c>
      <c r="F154" t="n">
        <v>45198</v>
      </c>
      <c r="G154" t="n">
        <v>439.4331060000001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439.4331060000001</v>
      </c>
      <c r="S154" t="inlineStr">
        <is>
          <t>Terra Luz Residencial</t>
        </is>
      </c>
      <c r="T154" s="118">
        <f>DATE(YEAR(V154),MONTH(V154),1)</f>
        <v/>
      </c>
      <c r="U154" s="118">
        <f>DATE(YEAR(W154),MONTH(W154),1)</f>
        <v/>
      </c>
      <c r="V154" s="118">
        <f>D154</f>
        <v/>
      </c>
      <c r="W154" s="118">
        <f>E154</f>
        <v/>
      </c>
      <c r="X154">
        <f>V154-W154</f>
        <v/>
      </c>
      <c r="Y154">
        <f>IF(T154&gt;U154,"Antecipação",IF(X154&lt;-5,"Recebimento em Atraso","Recebimento Regular"))</f>
        <v/>
      </c>
    </row>
  </sheetData>
  <autoFilter ref="A1:Z1"/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tabColor rgb="FFFFFF00"/>
    <outlinePr summaryBelow="1" summaryRight="1"/>
    <pageSetUpPr/>
  </sheetPr>
  <dimension ref="A1:T8929"/>
  <sheetViews>
    <sheetView zoomScale="85" zoomScaleNormal="85" workbookViewId="0">
      <selection activeCell="R7" sqref="R7"/>
    </sheetView>
  </sheetViews>
  <sheetFormatPr baseColWidth="8" defaultColWidth="9.140625" defaultRowHeight="15"/>
  <cols>
    <col width="27.28515625" bestFit="1" customWidth="1" min="1" max="1"/>
    <col width="12.140625" bestFit="1" customWidth="1" min="2" max="2"/>
    <col width="37.28515625" bestFit="1" customWidth="1" min="3" max="3"/>
    <col width="9" bestFit="1" customWidth="1" min="4" max="4"/>
    <col width="9.42578125" bestFit="1" customWidth="1" min="5" max="5"/>
    <col width="9.5703125" customWidth="1" min="6" max="6"/>
    <col width="8.85546875" bestFit="1" customWidth="1" min="7" max="7"/>
    <col width="11.85546875" bestFit="1" customWidth="1" min="8" max="8"/>
    <col width="36.42578125" bestFit="1" customWidth="1" style="118" min="9" max="9"/>
    <col width="13.85546875" customWidth="1" style="118" min="10" max="10"/>
    <col width="28" customWidth="1" min="11" max="11"/>
    <col width="35" bestFit="1" customWidth="1" min="12" max="12"/>
    <col width="32.28515625" customWidth="1" min="13" max="15"/>
    <col width="25" bestFit="1" customWidth="1" min="16" max="16"/>
    <col width="18" bestFit="1" customWidth="1" min="17" max="17"/>
    <col width="17.28515625" customWidth="1" min="18" max="18"/>
    <col width="14.28515625" bestFit="1" customWidth="1" min="19" max="19"/>
    <col width="14.5703125" bestFit="1" customWidth="1" min="20" max="20"/>
  </cols>
  <sheetData>
    <row r="1">
      <c r="I1" s="135" t="inlineStr">
        <is>
          <t>Taxa da Operação Terra Luz (ao mês)</t>
        </is>
      </c>
      <c r="J1" s="134">
        <f>(1+L1)^(1/12)-1</f>
        <v/>
      </c>
      <c r="K1" s="135" t="inlineStr">
        <is>
          <t>Taxa da Operação Terra Luz</t>
        </is>
      </c>
      <c r="L1" s="267" t="n">
        <v>0.15</v>
      </c>
    </row>
    <row r="2">
      <c r="I2" s="135" t="inlineStr">
        <is>
          <t>Taxa da Operação Ibirapitanga (ao mês)</t>
        </is>
      </c>
      <c r="J2" s="134">
        <f>(1+L2)^(1/12)-1</f>
        <v/>
      </c>
      <c r="K2" s="135" t="inlineStr">
        <is>
          <t>Taxa da Operação Ibira</t>
        </is>
      </c>
      <c r="L2" s="134" t="n">
        <v>0.12</v>
      </c>
      <c r="N2" s="139" t="n"/>
    </row>
    <row r="3">
      <c r="K3" s="135" t="inlineStr">
        <is>
          <t>Data de Fechamento</t>
        </is>
      </c>
      <c r="L3" s="136" t="n"/>
      <c r="N3" s="266" t="n"/>
      <c r="Q3" s="139" t="n"/>
    </row>
    <row r="4">
      <c r="N4" s="139" t="n"/>
      <c r="Q4" s="139" t="n"/>
    </row>
    <row r="5">
      <c r="N5" s="140" t="n"/>
      <c r="O5" s="140" t="n"/>
      <c r="Q5" s="139" t="n"/>
    </row>
    <row r="6">
      <c r="A6" s="271" t="inlineStr">
        <is>
          <t>CHAVE TRV</t>
        </is>
      </c>
      <c r="B6" s="268" t="inlineStr">
        <is>
          <t>Quadra/Lote</t>
        </is>
      </c>
      <c r="C6" s="268" t="inlineStr">
        <is>
          <t>Cliente</t>
        </is>
      </c>
      <c r="D6" s="268" t="inlineStr">
        <is>
          <t>Intervalo</t>
        </is>
      </c>
      <c r="E6" s="268" t="inlineStr">
        <is>
          <t>Índice</t>
        </is>
      </c>
      <c r="F6" s="268" t="inlineStr">
        <is>
          <t>Juros</t>
        </is>
      </c>
      <c r="G6" s="268" t="inlineStr">
        <is>
          <t>Correção</t>
        </is>
      </c>
      <c r="H6" s="268" t="inlineStr">
        <is>
          <t>Vencimento</t>
        </is>
      </c>
      <c r="I6" s="269" t="inlineStr">
        <is>
          <t>Mês / Ano</t>
        </is>
      </c>
      <c r="J6" s="269" t="inlineStr">
        <is>
          <t>Sequência</t>
        </is>
      </c>
      <c r="K6" s="268" t="inlineStr">
        <is>
          <t>Tipo Receita</t>
        </is>
      </c>
      <c r="L6" s="268" t="inlineStr">
        <is>
          <t>Origem</t>
        </is>
      </c>
      <c r="M6" s="369" t="inlineStr">
        <is>
          <t>Valor</t>
        </is>
      </c>
      <c r="N6" s="369" t="inlineStr">
        <is>
          <t>Empreendimento</t>
        </is>
      </c>
      <c r="O6" s="368" t="inlineStr">
        <is>
          <t>Mês de Vencimento</t>
        </is>
      </c>
      <c r="P6" s="120" t="inlineStr">
        <is>
          <t>Classificação</t>
        </is>
      </c>
      <c r="Q6" s="120" t="inlineStr">
        <is>
          <t>Meses para Vencer</t>
        </is>
      </c>
      <c r="R6" s="120" t="inlineStr">
        <is>
          <t>VP</t>
        </is>
      </c>
      <c r="S6" s="120" t="inlineStr">
        <is>
          <t>Dias em Atraso</t>
        </is>
      </c>
      <c r="T6" s="120" t="inlineStr">
        <is>
          <t>Faixa de Atraso</t>
        </is>
      </c>
    </row>
    <row r="7">
      <c r="A7" t="inlineStr">
        <is>
          <t>Q01L01</t>
        </is>
      </c>
      <c r="B7" t="inlineStr">
        <is>
          <t>VAGNER LUIS SANCHES DA SILVA</t>
        </is>
      </c>
      <c r="C7" t="n">
        <v>1</v>
      </c>
      <c r="D7" t="inlineStr">
        <is>
          <t>IPCA</t>
        </is>
      </c>
      <c r="E7" t="n">
        <v>0.009488792934583046</v>
      </c>
      <c r="F7" t="inlineStr">
        <is>
          <t>MENSAL</t>
        </is>
      </c>
      <c r="G7" t="n">
        <v>45204</v>
      </c>
      <c r="H7" s="118" t="n">
        <v>45204</v>
      </c>
      <c r="I7" t="inlineStr">
        <is>
          <t>020</t>
        </is>
      </c>
      <c r="J7" s="370" t="inlineStr">
        <is>
          <t>CARTEIRA</t>
        </is>
      </c>
      <c r="K7" t="inlineStr">
        <is>
          <t>CONTRATO</t>
        </is>
      </c>
      <c r="L7" t="n">
        <v>4348.61</v>
      </c>
      <c r="M7" s="366" t="n"/>
      <c r="N7" s="366" t="n"/>
      <c r="O7" s="142">
        <f>DATE(YEAR(H7),MONTH(H7),1)</f>
        <v/>
      </c>
      <c r="P7" s="132">
        <f>IF(H7&gt;$L$3,"Futuro","Atraso")</f>
        <v/>
      </c>
      <c r="Q7">
        <f>12*(YEAR(H7)-YEAR($L$3))+(MONTH(H7)-MONTH($L$3))</f>
        <v/>
      </c>
      <c r="R7" s="366">
        <f>IF(N7="IBIRAPITANGA FASE 3",IF(P7="Atraso",M7,M7/(1+$J$2)^Q7),IF(P7="Atraso",M7,M7/(1+$J$1)^Q7))</f>
        <v/>
      </c>
      <c r="S7">
        <f>IF(P7="Atraso",$L$3-H7,0)</f>
        <v/>
      </c>
      <c r="T7">
        <f>IF(S7&lt;=15,"Até 15",IF(S7&lt;=30,"Entre 15 e 30",IF(S7&lt;=60,"Entre 30 e 60",IF(S7&lt;=90,"Entre 60 e 90",IF(S7&lt;=120,"Entre 90 e 120",IF(S7&lt;=150,"Entre 120 e 150",IF(S7&lt;=180,"Entre 150 e 180","Superior a 180")))))))</f>
        <v/>
      </c>
    </row>
    <row r="8">
      <c r="A8" t="inlineStr">
        <is>
          <t>Q01L01</t>
        </is>
      </c>
      <c r="B8" t="inlineStr">
        <is>
          <t>VAGNER LUIS SANCHES DA SILVA</t>
        </is>
      </c>
      <c r="C8" t="n">
        <v>1</v>
      </c>
      <c r="D8" t="inlineStr">
        <is>
          <t>IPCA</t>
        </is>
      </c>
      <c r="E8" t="n">
        <v>0.009488792934583046</v>
      </c>
      <c r="F8" t="inlineStr">
        <is>
          <t>MENSAL</t>
        </is>
      </c>
      <c r="G8" t="n">
        <v>45235</v>
      </c>
      <c r="H8" s="118" t="n">
        <v>45235</v>
      </c>
      <c r="I8" t="inlineStr">
        <is>
          <t>021</t>
        </is>
      </c>
      <c r="J8" s="370" t="inlineStr">
        <is>
          <t>CARTEIRA</t>
        </is>
      </c>
      <c r="K8" t="inlineStr">
        <is>
          <t>CONTRATO</t>
        </is>
      </c>
      <c r="L8" t="n">
        <v>4348.61</v>
      </c>
      <c r="M8" s="366" t="inlineStr"/>
      <c r="N8" s="366" t="inlineStr"/>
      <c r="O8" s="142">
        <f>DATE(YEAR(H8),MONTH(H8),1)</f>
        <v/>
      </c>
      <c r="P8" s="132">
        <f>IF(H8&gt;$L$3,"Futuro","Atraso")</f>
        <v/>
      </c>
      <c r="Q8">
        <f>12*(YEAR(H8)-YEAR($L$3))+(MONTH(H8)-MONTH($L$3))</f>
        <v/>
      </c>
      <c r="R8" s="366">
        <f>IF(N8="IBIRAPITANGA FASE 3",IF(P8="Atraso",M8,M8/(1+$J$2)^Q8),IF(P8="Atraso",M8,M8/(1+$J$1)^Q8))</f>
        <v/>
      </c>
    </row>
    <row r="9">
      <c r="A9" t="inlineStr">
        <is>
          <t>Q01L01</t>
        </is>
      </c>
      <c r="B9" t="inlineStr">
        <is>
          <t>VAGNER LUIS SANCHES DA SILVA</t>
        </is>
      </c>
      <c r="C9" t="n">
        <v>1</v>
      </c>
      <c r="D9" t="inlineStr">
        <is>
          <t>IPCA</t>
        </is>
      </c>
      <c r="E9" t="n">
        <v>0.009488792934583046</v>
      </c>
      <c r="F9" t="inlineStr">
        <is>
          <t>MENSAL</t>
        </is>
      </c>
      <c r="G9" t="n">
        <v>45265</v>
      </c>
      <c r="H9" s="118" t="n">
        <v>45265</v>
      </c>
      <c r="I9" t="inlineStr">
        <is>
          <t>022</t>
        </is>
      </c>
      <c r="J9" s="370" t="inlineStr">
        <is>
          <t>CARTEIRA</t>
        </is>
      </c>
      <c r="K9" t="inlineStr">
        <is>
          <t>CONTRATO</t>
        </is>
      </c>
      <c r="L9" t="n">
        <v>4348.61</v>
      </c>
      <c r="M9" s="366" t="inlineStr"/>
      <c r="N9" s="366" t="inlineStr"/>
      <c r="O9" s="142">
        <f>DATE(YEAR(H9),MONTH(H9),1)</f>
        <v/>
      </c>
      <c r="P9" s="132">
        <f>IF(H9&gt;$L$3,"Futuro","Atraso")</f>
        <v/>
      </c>
      <c r="Q9">
        <f>12*(YEAR(H9)-YEAR($L$3))+(MONTH(H9)-MONTH($L$3))</f>
        <v/>
      </c>
      <c r="R9" s="366">
        <f>IF(N9="IBIRAPITANGA FASE 3",IF(P9="Atraso",M9,M9/(1+$J$2)^Q9),IF(P9="Atraso",M9,M9/(1+$J$1)^Q9))</f>
        <v/>
      </c>
    </row>
    <row r="10">
      <c r="A10" t="inlineStr">
        <is>
          <t>Q01L01</t>
        </is>
      </c>
      <c r="B10" t="inlineStr">
        <is>
          <t>VAGNER LUIS SANCHES DA SILVA</t>
        </is>
      </c>
      <c r="C10" t="n">
        <v>1</v>
      </c>
      <c r="D10" t="inlineStr">
        <is>
          <t>IPCA</t>
        </is>
      </c>
      <c r="E10" t="n">
        <v>0.009488792934583046</v>
      </c>
      <c r="F10" t="inlineStr">
        <is>
          <t>MENSAL</t>
        </is>
      </c>
      <c r="G10" t="n">
        <v>45296</v>
      </c>
      <c r="H10" s="118" t="n">
        <v>45296</v>
      </c>
      <c r="I10" t="inlineStr">
        <is>
          <t>023</t>
        </is>
      </c>
      <c r="J10" s="370" t="inlineStr">
        <is>
          <t>CARTEIRA</t>
        </is>
      </c>
      <c r="K10" t="inlineStr">
        <is>
          <t>CONTRATO</t>
        </is>
      </c>
      <c r="L10" t="n">
        <v>4348.61</v>
      </c>
      <c r="M10" s="366" t="inlineStr"/>
      <c r="N10" s="366" t="inlineStr"/>
      <c r="O10" s="142">
        <f>DATE(YEAR(H10),MONTH(H10),1)</f>
        <v/>
      </c>
      <c r="P10" s="132">
        <f>IF(H10&gt;$L$3,"Futuro","Atraso")</f>
        <v/>
      </c>
      <c r="Q10">
        <f>12*(YEAR(H10)-YEAR($L$3))+(MONTH(H10)-MONTH($L$3))</f>
        <v/>
      </c>
      <c r="R10" s="366">
        <f>IF(N10="IBIRAPITANGA FASE 3",IF(P10="Atraso",M10,M10/(1+$J$2)^Q10),IF(P10="Atraso",M10,M10/(1+$J$1)^Q10))</f>
        <v/>
      </c>
    </row>
    <row r="11">
      <c r="A11" t="inlineStr">
        <is>
          <t>Q01L01</t>
        </is>
      </c>
      <c r="B11" t="inlineStr">
        <is>
          <t>VAGNER LUIS SANCHES DA SILVA</t>
        </is>
      </c>
      <c r="C11" t="n">
        <v>1</v>
      </c>
      <c r="D11" t="inlineStr">
        <is>
          <t>IPCA</t>
        </is>
      </c>
      <c r="E11" t="n">
        <v>0.009488792934583046</v>
      </c>
      <c r="F11" t="inlineStr">
        <is>
          <t>MENSAL</t>
        </is>
      </c>
      <c r="G11" t="n">
        <v>45327</v>
      </c>
      <c r="H11" s="118" t="n">
        <v>45327</v>
      </c>
      <c r="I11" t="inlineStr">
        <is>
          <t>024</t>
        </is>
      </c>
      <c r="J11" s="370" t="inlineStr">
        <is>
          <t>CARTEIRA</t>
        </is>
      </c>
      <c r="K11" t="inlineStr">
        <is>
          <t>CONTRATO</t>
        </is>
      </c>
      <c r="L11" t="n">
        <v>4348.61</v>
      </c>
      <c r="M11" s="366" t="inlineStr"/>
      <c r="N11" s="366" t="inlineStr"/>
      <c r="O11" s="142">
        <f>DATE(YEAR(H11),MONTH(H11),1)</f>
        <v/>
      </c>
      <c r="P11" s="132">
        <f>IF(H11&gt;$L$3,"Futuro","Atraso")</f>
        <v/>
      </c>
      <c r="Q11">
        <f>12*(YEAR(H11)-YEAR($L$3))+(MONTH(H11)-MONTH($L$3))</f>
        <v/>
      </c>
      <c r="R11" s="366">
        <f>IF(N11="IBIRAPITANGA FASE 3",IF(P11="Atraso",M11,M11/(1+$J$2)^Q11),IF(P11="Atraso",M11,M11/(1+$J$1)^Q11))</f>
        <v/>
      </c>
    </row>
    <row r="12">
      <c r="A12" t="inlineStr">
        <is>
          <t>Q01L01</t>
        </is>
      </c>
      <c r="B12" t="inlineStr">
        <is>
          <t>VAGNER LUIS SANCHES DA SILVA</t>
        </is>
      </c>
      <c r="C12" t="n">
        <v>1</v>
      </c>
      <c r="D12" t="inlineStr">
        <is>
          <t>IPCA</t>
        </is>
      </c>
      <c r="E12" t="n">
        <v>0.009488792934583046</v>
      </c>
      <c r="F12" t="inlineStr">
        <is>
          <t>MENSAL</t>
        </is>
      </c>
      <c r="G12" t="n">
        <v>45356</v>
      </c>
      <c r="H12" s="118" t="n">
        <v>45356</v>
      </c>
      <c r="I12" t="inlineStr">
        <is>
          <t>025</t>
        </is>
      </c>
      <c r="J12" s="370" t="inlineStr">
        <is>
          <t>CARTEIRA</t>
        </is>
      </c>
      <c r="K12" t="inlineStr">
        <is>
          <t>CONTRATO</t>
        </is>
      </c>
      <c r="L12" t="n">
        <v>4348.61</v>
      </c>
      <c r="M12" s="366" t="inlineStr"/>
      <c r="N12" s="366" t="inlineStr"/>
      <c r="O12" s="142">
        <f>DATE(YEAR(H12),MONTH(H12),1)</f>
        <v/>
      </c>
      <c r="P12" s="132">
        <f>IF(H12&gt;$L$3,"Futuro","Atraso")</f>
        <v/>
      </c>
      <c r="Q12">
        <f>12*(YEAR(H12)-YEAR($L$3))+(MONTH(H12)-MONTH($L$3))</f>
        <v/>
      </c>
      <c r="R12" s="366">
        <f>IF(N12="IBIRAPITANGA FASE 3",IF(P12="Atraso",M12,M12/(1+$J$2)^Q12),IF(P12="Atraso",M12,M12/(1+$J$1)^Q12))</f>
        <v/>
      </c>
    </row>
    <row r="13">
      <c r="A13" t="inlineStr">
        <is>
          <t>Q01L01</t>
        </is>
      </c>
      <c r="B13" t="inlineStr">
        <is>
          <t>VAGNER LUIS SANCHES DA SILVA</t>
        </is>
      </c>
      <c r="C13" t="n">
        <v>1</v>
      </c>
      <c r="D13" t="inlineStr">
        <is>
          <t>IPCA</t>
        </is>
      </c>
      <c r="E13" t="n">
        <v>0.009488792934583046</v>
      </c>
      <c r="F13" t="inlineStr">
        <is>
          <t>MENSAL</t>
        </is>
      </c>
      <c r="G13" t="n">
        <v>45387</v>
      </c>
      <c r="H13" s="118" t="n">
        <v>45387</v>
      </c>
      <c r="I13" t="inlineStr">
        <is>
          <t>026</t>
        </is>
      </c>
      <c r="J13" s="370" t="inlineStr">
        <is>
          <t>CARTEIRA</t>
        </is>
      </c>
      <c r="K13" t="inlineStr">
        <is>
          <t>CONTRATO</t>
        </is>
      </c>
      <c r="L13" t="n">
        <v>4348.61</v>
      </c>
      <c r="M13" s="366" t="inlineStr"/>
      <c r="N13" s="366" t="inlineStr"/>
      <c r="O13" s="142">
        <f>DATE(YEAR(H13),MONTH(H13),1)</f>
        <v/>
      </c>
      <c r="P13" s="132">
        <f>IF(H13&gt;$L$3,"Futuro","Atraso")</f>
        <v/>
      </c>
      <c r="Q13">
        <f>12*(YEAR(H13)-YEAR($L$3))+(MONTH(H13)-MONTH($L$3))</f>
        <v/>
      </c>
      <c r="R13" s="366">
        <f>IF(N13="IBIRAPITANGA FASE 3",IF(P13="Atraso",M13,M13/(1+$J$2)^Q13),IF(P13="Atraso",M13,M13/(1+$J$1)^Q13))</f>
        <v/>
      </c>
    </row>
    <row r="14">
      <c r="A14" t="inlineStr">
        <is>
          <t>Q01L01</t>
        </is>
      </c>
      <c r="B14" t="inlineStr">
        <is>
          <t>VAGNER LUIS SANCHES DA SILVA</t>
        </is>
      </c>
      <c r="C14" t="n">
        <v>1</v>
      </c>
      <c r="D14" t="inlineStr">
        <is>
          <t>IPCA</t>
        </is>
      </c>
      <c r="E14" t="n">
        <v>0.009488792934583046</v>
      </c>
      <c r="F14" t="inlineStr">
        <is>
          <t>MENSAL</t>
        </is>
      </c>
      <c r="G14" t="n">
        <v>45417</v>
      </c>
      <c r="H14" s="118" t="n">
        <v>45417</v>
      </c>
      <c r="I14" t="inlineStr">
        <is>
          <t>027</t>
        </is>
      </c>
      <c r="J14" s="370" t="inlineStr">
        <is>
          <t>CARTEIRA</t>
        </is>
      </c>
      <c r="K14" t="inlineStr">
        <is>
          <t>CONTRATO</t>
        </is>
      </c>
      <c r="L14" t="n">
        <v>4348.61</v>
      </c>
      <c r="M14" s="366" t="inlineStr"/>
      <c r="N14" s="366" t="inlineStr"/>
      <c r="O14" s="142">
        <f>DATE(YEAR(H14),MONTH(H14),1)</f>
        <v/>
      </c>
      <c r="P14" s="132">
        <f>IF(H14&gt;$L$3,"Futuro","Atraso")</f>
        <v/>
      </c>
      <c r="Q14">
        <f>12*(YEAR(H14)-YEAR($L$3))+(MONTH(H14)-MONTH($L$3))</f>
        <v/>
      </c>
      <c r="R14" s="366">
        <f>IF(N14="IBIRAPITANGA FASE 3",IF(P14="Atraso",M14,M14/(1+$J$2)^Q14),IF(P14="Atraso",M14,M14/(1+$J$1)^Q14))</f>
        <v/>
      </c>
    </row>
    <row r="15">
      <c r="A15" t="inlineStr">
        <is>
          <t>Q01L01</t>
        </is>
      </c>
      <c r="B15" t="inlineStr">
        <is>
          <t>VAGNER LUIS SANCHES DA SILVA</t>
        </is>
      </c>
      <c r="C15" t="n">
        <v>1</v>
      </c>
      <c r="D15" t="inlineStr">
        <is>
          <t>IPCA</t>
        </is>
      </c>
      <c r="E15" t="n">
        <v>0.009488792934583046</v>
      </c>
      <c r="F15" t="inlineStr">
        <is>
          <t>MENSAL</t>
        </is>
      </c>
      <c r="G15" t="n">
        <v>45448</v>
      </c>
      <c r="H15" s="118" t="n">
        <v>45448</v>
      </c>
      <c r="I15" t="inlineStr">
        <is>
          <t>028</t>
        </is>
      </c>
      <c r="J15" s="370" t="inlineStr">
        <is>
          <t>CARTEIRA</t>
        </is>
      </c>
      <c r="K15" t="inlineStr">
        <is>
          <t>CONTRATO</t>
        </is>
      </c>
      <c r="L15" t="n">
        <v>4348.61</v>
      </c>
      <c r="M15" s="366" t="inlineStr"/>
      <c r="N15" s="366" t="inlineStr"/>
      <c r="O15" s="142">
        <f>DATE(YEAR(H15),MONTH(H15),1)</f>
        <v/>
      </c>
      <c r="P15" s="132">
        <f>IF(H15&gt;$L$3,"Futuro","Atraso")</f>
        <v/>
      </c>
      <c r="Q15">
        <f>12*(YEAR(H15)-YEAR($L$3))+(MONTH(H15)-MONTH($L$3))</f>
        <v/>
      </c>
      <c r="R15" s="366">
        <f>IF(N15="IBIRAPITANGA FASE 3",IF(P15="Atraso",M15,M15/(1+$J$2)^Q15),IF(P15="Atraso",M15,M15/(1+$J$1)^Q15))</f>
        <v/>
      </c>
    </row>
    <row r="16">
      <c r="A16" t="inlineStr">
        <is>
          <t>Q01L01</t>
        </is>
      </c>
      <c r="B16" t="inlineStr">
        <is>
          <t>VAGNER LUIS SANCHES DA SILVA</t>
        </is>
      </c>
      <c r="C16" t="n">
        <v>1</v>
      </c>
      <c r="D16" t="inlineStr">
        <is>
          <t>IPCA</t>
        </is>
      </c>
      <c r="E16" t="n">
        <v>0.009488792934583046</v>
      </c>
      <c r="F16" t="inlineStr">
        <is>
          <t>MENSAL</t>
        </is>
      </c>
      <c r="G16" t="n">
        <v>45478</v>
      </c>
      <c r="H16" s="118" t="n">
        <v>45478</v>
      </c>
      <c r="I16" t="inlineStr">
        <is>
          <t>029</t>
        </is>
      </c>
      <c r="J16" s="370" t="inlineStr">
        <is>
          <t>CARTEIRA</t>
        </is>
      </c>
      <c r="K16" t="inlineStr">
        <is>
          <t>CONTRATO</t>
        </is>
      </c>
      <c r="L16" t="n">
        <v>4348.61</v>
      </c>
      <c r="M16" s="366" t="inlineStr"/>
      <c r="N16" s="366" t="inlineStr"/>
      <c r="O16" s="142">
        <f>DATE(YEAR(H16),MONTH(H16),1)</f>
        <v/>
      </c>
      <c r="P16" s="132">
        <f>IF(H16&gt;$L$3,"Futuro","Atraso")</f>
        <v/>
      </c>
      <c r="Q16">
        <f>12*(YEAR(H16)-YEAR($L$3))+(MONTH(H16)-MONTH($L$3))</f>
        <v/>
      </c>
      <c r="R16" s="366">
        <f>IF(N16="IBIRAPITANGA FASE 3",IF(P16="Atraso",M16,M16/(1+$J$2)^Q16),IF(P16="Atraso",M16,M16/(1+$J$1)^Q16))</f>
        <v/>
      </c>
    </row>
    <row r="17">
      <c r="A17" t="inlineStr">
        <is>
          <t>Q01L01</t>
        </is>
      </c>
      <c r="B17" t="inlineStr">
        <is>
          <t>VAGNER LUIS SANCHES DA SILVA</t>
        </is>
      </c>
      <c r="C17" t="n">
        <v>1</v>
      </c>
      <c r="D17" t="inlineStr">
        <is>
          <t>IPCA</t>
        </is>
      </c>
      <c r="E17" t="n">
        <v>0.009488792934583046</v>
      </c>
      <c r="F17" t="inlineStr">
        <is>
          <t>MENSAL</t>
        </is>
      </c>
      <c r="G17" t="n">
        <v>45509</v>
      </c>
      <c r="H17" s="118" t="n">
        <v>45509</v>
      </c>
      <c r="I17" t="inlineStr">
        <is>
          <t>030</t>
        </is>
      </c>
      <c r="J17" s="370" t="inlineStr">
        <is>
          <t>CARTEIRA</t>
        </is>
      </c>
      <c r="K17" t="inlineStr">
        <is>
          <t>CONTRATO</t>
        </is>
      </c>
      <c r="L17" t="n">
        <v>4348.61</v>
      </c>
      <c r="M17" s="366" t="inlineStr"/>
      <c r="N17" s="366" t="inlineStr"/>
      <c r="O17" s="142">
        <f>DATE(YEAR(H17),MONTH(H17),1)</f>
        <v/>
      </c>
      <c r="P17" s="132">
        <f>IF(H17&gt;$L$3,"Futuro","Atraso")</f>
        <v/>
      </c>
      <c r="Q17">
        <f>12*(YEAR(H17)-YEAR($L$3))+(MONTH(H17)-MONTH($L$3))</f>
        <v/>
      </c>
      <c r="R17" s="366">
        <f>IF(N17="IBIRAPITANGA FASE 3",IF(P17="Atraso",M17,M17/(1+$J$2)^Q17),IF(P17="Atraso",M17,M17/(1+$J$1)^Q17))</f>
        <v/>
      </c>
    </row>
    <row r="18">
      <c r="A18" t="inlineStr">
        <is>
          <t>Q01L01</t>
        </is>
      </c>
      <c r="B18" t="inlineStr">
        <is>
          <t>VAGNER LUIS SANCHES DA SILVA</t>
        </is>
      </c>
      <c r="C18" t="n">
        <v>1</v>
      </c>
      <c r="D18" t="inlineStr">
        <is>
          <t>IPCA</t>
        </is>
      </c>
      <c r="E18" t="n">
        <v>0.009488792934583046</v>
      </c>
      <c r="F18" t="inlineStr">
        <is>
          <t>MENSAL</t>
        </is>
      </c>
      <c r="G18" t="n">
        <v>45540</v>
      </c>
      <c r="H18" s="118" t="n">
        <v>45540</v>
      </c>
      <c r="I18" t="inlineStr">
        <is>
          <t>031</t>
        </is>
      </c>
      <c r="J18" s="370" t="inlineStr">
        <is>
          <t>CARTEIRA</t>
        </is>
      </c>
      <c r="K18" t="inlineStr">
        <is>
          <t>CONTRATO</t>
        </is>
      </c>
      <c r="L18" t="n">
        <v>4348.61</v>
      </c>
      <c r="M18" s="366" t="inlineStr"/>
      <c r="N18" s="366" t="inlineStr"/>
      <c r="O18" s="142">
        <f>DATE(YEAR(H18),MONTH(H18),1)</f>
        <v/>
      </c>
      <c r="P18" s="132">
        <f>IF(H18&gt;$L$3,"Futuro","Atraso")</f>
        <v/>
      </c>
      <c r="Q18">
        <f>12*(YEAR(H18)-YEAR($L$3))+(MONTH(H18)-MONTH($L$3))</f>
        <v/>
      </c>
      <c r="R18" s="366">
        <f>IF(N18="IBIRAPITANGA FASE 3",IF(P18="Atraso",M18,M18/(1+$J$2)^Q18),IF(P18="Atraso",M18,M18/(1+$J$1)^Q18))</f>
        <v/>
      </c>
    </row>
    <row r="19">
      <c r="A19" t="inlineStr">
        <is>
          <t>Q01L01</t>
        </is>
      </c>
      <c r="B19" t="inlineStr">
        <is>
          <t>VAGNER LUIS SANCHES DA SILVA</t>
        </is>
      </c>
      <c r="C19" t="n">
        <v>1</v>
      </c>
      <c r="D19" t="inlineStr">
        <is>
          <t>IPCA</t>
        </is>
      </c>
      <c r="E19" t="n">
        <v>0.009488792934583046</v>
      </c>
      <c r="F19" t="inlineStr">
        <is>
          <t>MENSAL</t>
        </is>
      </c>
      <c r="G19" t="n">
        <v>45570</v>
      </c>
      <c r="H19" s="118" t="n">
        <v>45570</v>
      </c>
      <c r="I19" t="inlineStr">
        <is>
          <t>032</t>
        </is>
      </c>
      <c r="J19" s="370" t="inlineStr">
        <is>
          <t>CARTEIRA</t>
        </is>
      </c>
      <c r="K19" t="inlineStr">
        <is>
          <t>CONTRATO</t>
        </is>
      </c>
      <c r="L19" t="n">
        <v>4348.61</v>
      </c>
      <c r="M19" s="366" t="inlineStr"/>
      <c r="N19" s="366" t="inlineStr"/>
      <c r="O19" s="142">
        <f>DATE(YEAR(H19),MONTH(H19),1)</f>
        <v/>
      </c>
      <c r="P19" s="132">
        <f>IF(H19&gt;$L$3,"Futuro","Atraso")</f>
        <v/>
      </c>
      <c r="Q19">
        <f>12*(YEAR(H19)-YEAR($L$3))+(MONTH(H19)-MONTH($L$3))</f>
        <v/>
      </c>
      <c r="R19" s="366">
        <f>IF(N19="IBIRAPITANGA FASE 3",IF(P19="Atraso",M19,M19/(1+$J$2)^Q19),IF(P19="Atraso",M19,M19/(1+$J$1)^Q19))</f>
        <v/>
      </c>
    </row>
    <row r="20">
      <c r="A20" t="inlineStr">
        <is>
          <t>Q01L01</t>
        </is>
      </c>
      <c r="B20" t="inlineStr">
        <is>
          <t>VAGNER LUIS SANCHES DA SILVA</t>
        </is>
      </c>
      <c r="C20" t="n">
        <v>1</v>
      </c>
      <c r="D20" t="inlineStr">
        <is>
          <t>IPCA</t>
        </is>
      </c>
      <c r="E20" t="n">
        <v>0.009488792934583046</v>
      </c>
      <c r="F20" t="inlineStr">
        <is>
          <t>MENSAL</t>
        </is>
      </c>
      <c r="G20" t="n">
        <v>45601</v>
      </c>
      <c r="H20" s="118" t="n">
        <v>45601</v>
      </c>
      <c r="I20" t="inlineStr">
        <is>
          <t>033</t>
        </is>
      </c>
      <c r="J20" s="370" t="inlineStr">
        <is>
          <t>CARTEIRA</t>
        </is>
      </c>
      <c r="K20" t="inlineStr">
        <is>
          <t>CONTRATO</t>
        </is>
      </c>
      <c r="L20" t="n">
        <v>4348.61</v>
      </c>
      <c r="M20" s="366" t="inlineStr"/>
      <c r="N20" s="366" t="inlineStr"/>
      <c r="O20" s="142">
        <f>DATE(YEAR(H20),MONTH(H20),1)</f>
        <v/>
      </c>
      <c r="P20" s="132">
        <f>IF(H20&gt;$L$3,"Futuro","Atraso")</f>
        <v/>
      </c>
      <c r="Q20">
        <f>12*(YEAR(H20)-YEAR($L$3))+(MONTH(H20)-MONTH($L$3))</f>
        <v/>
      </c>
      <c r="R20" s="366">
        <f>IF(N20="IBIRAPITANGA FASE 3",IF(P20="Atraso",M20,M20/(1+$J$2)^Q20),IF(P20="Atraso",M20,M20/(1+$J$1)^Q20))</f>
        <v/>
      </c>
    </row>
    <row r="21">
      <c r="A21" t="inlineStr">
        <is>
          <t>Q01L01</t>
        </is>
      </c>
      <c r="B21" t="inlineStr">
        <is>
          <t>VAGNER LUIS SANCHES DA SILVA</t>
        </is>
      </c>
      <c r="C21" t="n">
        <v>1</v>
      </c>
      <c r="D21" t="inlineStr">
        <is>
          <t>IPCA</t>
        </is>
      </c>
      <c r="E21" t="n">
        <v>0.009488792934583046</v>
      </c>
      <c r="F21" t="inlineStr">
        <is>
          <t>MENSAL</t>
        </is>
      </c>
      <c r="G21" t="n">
        <v>45631</v>
      </c>
      <c r="H21" s="118" t="n">
        <v>45631</v>
      </c>
      <c r="I21" t="inlineStr">
        <is>
          <t>034</t>
        </is>
      </c>
      <c r="J21" s="370" t="inlineStr">
        <is>
          <t>CARTEIRA</t>
        </is>
      </c>
      <c r="K21" t="inlineStr">
        <is>
          <t>CONTRATO</t>
        </is>
      </c>
      <c r="L21" t="n">
        <v>4348.61</v>
      </c>
      <c r="M21" s="366" t="inlineStr"/>
      <c r="N21" s="366" t="inlineStr"/>
      <c r="O21" s="142">
        <f>DATE(YEAR(H21),MONTH(H21),1)</f>
        <v/>
      </c>
      <c r="P21" s="132">
        <f>IF(H21&gt;$L$3,"Futuro","Atraso")</f>
        <v/>
      </c>
      <c r="Q21">
        <f>12*(YEAR(H21)-YEAR($L$3))+(MONTH(H21)-MONTH($L$3))</f>
        <v/>
      </c>
      <c r="R21" s="366">
        <f>IF(N21="IBIRAPITANGA FASE 3",IF(P21="Atraso",M21,M21/(1+$J$2)^Q21),IF(P21="Atraso",M21,M21/(1+$J$1)^Q21))</f>
        <v/>
      </c>
    </row>
    <row r="22">
      <c r="A22" t="inlineStr">
        <is>
          <t>Q01L01</t>
        </is>
      </c>
      <c r="B22" t="inlineStr">
        <is>
          <t>VAGNER LUIS SANCHES DA SILVA</t>
        </is>
      </c>
      <c r="C22" t="n">
        <v>1</v>
      </c>
      <c r="D22" t="inlineStr">
        <is>
          <t>IPCA</t>
        </is>
      </c>
      <c r="E22" t="n">
        <v>0.009488792934583046</v>
      </c>
      <c r="F22" t="inlineStr">
        <is>
          <t>MENSAL</t>
        </is>
      </c>
      <c r="G22" t="n">
        <v>45662</v>
      </c>
      <c r="H22" s="118" t="n">
        <v>45662</v>
      </c>
      <c r="I22" t="inlineStr">
        <is>
          <t>035</t>
        </is>
      </c>
      <c r="J22" s="370" t="inlineStr">
        <is>
          <t>CARTEIRA</t>
        </is>
      </c>
      <c r="K22" t="inlineStr">
        <is>
          <t>CONTRATO</t>
        </is>
      </c>
      <c r="L22" t="n">
        <v>4348.61</v>
      </c>
      <c r="M22" s="366" t="inlineStr"/>
      <c r="N22" s="366" t="inlineStr"/>
      <c r="O22" s="142">
        <f>DATE(YEAR(H22),MONTH(H22),1)</f>
        <v/>
      </c>
      <c r="P22" s="132">
        <f>IF(H22&gt;$L$3,"Futuro","Atraso")</f>
        <v/>
      </c>
      <c r="Q22">
        <f>12*(YEAR(H22)-YEAR($L$3))+(MONTH(H22)-MONTH($L$3))</f>
        <v/>
      </c>
      <c r="R22" s="366">
        <f>IF(N22="IBIRAPITANGA FASE 3",IF(P22="Atraso",M22,M22/(1+$J$2)^Q22),IF(P22="Atraso",M22,M22/(1+$J$1)^Q22))</f>
        <v/>
      </c>
    </row>
    <row r="23">
      <c r="A23" t="inlineStr">
        <is>
          <t>Q01L01</t>
        </is>
      </c>
      <c r="B23" t="inlineStr">
        <is>
          <t>VAGNER LUIS SANCHES DA SILVA</t>
        </is>
      </c>
      <c r="C23" t="n">
        <v>1</v>
      </c>
      <c r="D23" t="inlineStr">
        <is>
          <t>IPCA</t>
        </is>
      </c>
      <c r="E23" t="n">
        <v>0.009488792934583046</v>
      </c>
      <c r="F23" t="inlineStr">
        <is>
          <t>MENSAL</t>
        </is>
      </c>
      <c r="G23" t="n">
        <v>45693</v>
      </c>
      <c r="H23" s="118" t="n">
        <v>45693</v>
      </c>
      <c r="I23" t="inlineStr">
        <is>
          <t>036</t>
        </is>
      </c>
      <c r="J23" s="370" t="inlineStr">
        <is>
          <t>CARTEIRA</t>
        </is>
      </c>
      <c r="K23" t="inlineStr">
        <is>
          <t>CONTRATO</t>
        </is>
      </c>
      <c r="L23" t="n">
        <v>4348.61</v>
      </c>
      <c r="M23" s="366" t="inlineStr"/>
      <c r="N23" s="366" t="inlineStr"/>
      <c r="O23" s="142">
        <f>DATE(YEAR(H23),MONTH(H23),1)</f>
        <v/>
      </c>
      <c r="P23" s="132">
        <f>IF(H23&gt;$L$3,"Futuro","Atraso")</f>
        <v/>
      </c>
      <c r="Q23">
        <f>12*(YEAR(H23)-YEAR($L$3))+(MONTH(H23)-MONTH($L$3))</f>
        <v/>
      </c>
      <c r="R23" s="366">
        <f>IF(N23="IBIRAPITANGA FASE 3",IF(P23="Atraso",M23,M23/(1+$J$2)^Q23),IF(P23="Atraso",M23,M23/(1+$J$1)^Q23))</f>
        <v/>
      </c>
    </row>
    <row r="24">
      <c r="A24" t="inlineStr">
        <is>
          <t>Q01L01</t>
        </is>
      </c>
      <c r="B24" t="inlineStr">
        <is>
          <t>VAGNER LUIS SANCHES DA SILVA</t>
        </is>
      </c>
      <c r="C24" t="n">
        <v>1</v>
      </c>
      <c r="D24" t="inlineStr">
        <is>
          <t>IPCA</t>
        </is>
      </c>
      <c r="E24" t="n">
        <v>0.009488792934583046</v>
      </c>
      <c r="F24" t="inlineStr">
        <is>
          <t>MENSAL</t>
        </is>
      </c>
      <c r="G24" t="n">
        <v>45721</v>
      </c>
      <c r="H24" s="118" t="n">
        <v>45721</v>
      </c>
      <c r="I24" t="inlineStr">
        <is>
          <t>037</t>
        </is>
      </c>
      <c r="J24" s="370" t="inlineStr">
        <is>
          <t>CARTEIRA</t>
        </is>
      </c>
      <c r="K24" t="inlineStr">
        <is>
          <t>CONTRATO</t>
        </is>
      </c>
      <c r="L24" t="n">
        <v>4348.61</v>
      </c>
      <c r="M24" s="366" t="inlineStr"/>
      <c r="N24" s="366" t="inlineStr"/>
      <c r="O24" s="142">
        <f>DATE(YEAR(H24),MONTH(H24),1)</f>
        <v/>
      </c>
      <c r="P24" s="132">
        <f>IF(H24&gt;$L$3,"Futuro","Atraso")</f>
        <v/>
      </c>
      <c r="Q24">
        <f>12*(YEAR(H24)-YEAR($L$3))+(MONTH(H24)-MONTH($L$3))</f>
        <v/>
      </c>
      <c r="R24" s="366">
        <f>IF(N24="IBIRAPITANGA FASE 3",IF(P24="Atraso",M24,M24/(1+$J$2)^Q24),IF(P24="Atraso",M24,M24/(1+$J$1)^Q24))</f>
        <v/>
      </c>
    </row>
    <row r="25">
      <c r="A25" t="inlineStr">
        <is>
          <t>Q01L01</t>
        </is>
      </c>
      <c r="B25" t="inlineStr">
        <is>
          <t>VAGNER LUIS SANCHES DA SILVA</t>
        </is>
      </c>
      <c r="C25" t="n">
        <v>1</v>
      </c>
      <c r="D25" t="inlineStr">
        <is>
          <t>IPCA</t>
        </is>
      </c>
      <c r="E25" t="n">
        <v>0.009488792934583046</v>
      </c>
      <c r="F25" t="inlineStr">
        <is>
          <t>MENSAL</t>
        </is>
      </c>
      <c r="G25" t="n">
        <v>45752</v>
      </c>
      <c r="H25" s="118" t="n">
        <v>45752</v>
      </c>
      <c r="I25" t="inlineStr">
        <is>
          <t>038</t>
        </is>
      </c>
      <c r="J25" s="370" t="inlineStr">
        <is>
          <t>CARTEIRA</t>
        </is>
      </c>
      <c r="K25" t="inlineStr">
        <is>
          <t>CONTRATO</t>
        </is>
      </c>
      <c r="L25" t="n">
        <v>4348.61</v>
      </c>
      <c r="M25" s="366" t="inlineStr"/>
      <c r="N25" s="366" t="inlineStr"/>
      <c r="O25" s="142">
        <f>DATE(YEAR(H25),MONTH(H25),1)</f>
        <v/>
      </c>
      <c r="P25" s="132">
        <f>IF(H25&gt;$L$3,"Futuro","Atraso")</f>
        <v/>
      </c>
      <c r="Q25">
        <f>12*(YEAR(H25)-YEAR($L$3))+(MONTH(H25)-MONTH($L$3))</f>
        <v/>
      </c>
      <c r="R25" s="366">
        <f>IF(N25="IBIRAPITANGA FASE 3",IF(P25="Atraso",M25,M25/(1+$J$2)^Q25),IF(P25="Atraso",M25,M25/(1+$J$1)^Q25))</f>
        <v/>
      </c>
    </row>
    <row r="26">
      <c r="A26" t="inlineStr">
        <is>
          <t>Q01L01</t>
        </is>
      </c>
      <c r="B26" t="inlineStr">
        <is>
          <t>VAGNER LUIS SANCHES DA SILVA</t>
        </is>
      </c>
      <c r="C26" t="n">
        <v>1</v>
      </c>
      <c r="D26" t="inlineStr">
        <is>
          <t>IPCA</t>
        </is>
      </c>
      <c r="E26" t="n">
        <v>0.009488792934583046</v>
      </c>
      <c r="F26" t="inlineStr">
        <is>
          <t>MENSAL</t>
        </is>
      </c>
      <c r="G26" t="n">
        <v>45782</v>
      </c>
      <c r="H26" s="118" t="n">
        <v>45782</v>
      </c>
      <c r="I26" t="inlineStr">
        <is>
          <t>039</t>
        </is>
      </c>
      <c r="J26" s="370" t="inlineStr">
        <is>
          <t>CARTEIRA</t>
        </is>
      </c>
      <c r="K26" t="inlineStr">
        <is>
          <t>CONTRATO</t>
        </is>
      </c>
      <c r="L26" t="n">
        <v>4348.61</v>
      </c>
      <c r="M26" s="366" t="inlineStr"/>
      <c r="N26" s="366" t="inlineStr"/>
      <c r="O26" s="142">
        <f>DATE(YEAR(H26),MONTH(H26),1)</f>
        <v/>
      </c>
      <c r="P26" s="132">
        <f>IF(H26&gt;$L$3,"Futuro","Atraso")</f>
        <v/>
      </c>
      <c r="Q26">
        <f>12*(YEAR(H26)-YEAR($L$3))+(MONTH(H26)-MONTH($L$3))</f>
        <v/>
      </c>
      <c r="R26" s="366">
        <f>IF(N26="IBIRAPITANGA FASE 3",IF(P26="Atraso",M26,M26/(1+$J$2)^Q26),IF(P26="Atraso",M26,M26/(1+$J$1)^Q26))</f>
        <v/>
      </c>
    </row>
    <row r="27">
      <c r="A27" t="inlineStr">
        <is>
          <t>Q01L01</t>
        </is>
      </c>
      <c r="B27" t="inlineStr">
        <is>
          <t>VAGNER LUIS SANCHES DA SILVA</t>
        </is>
      </c>
      <c r="C27" t="n">
        <v>1</v>
      </c>
      <c r="D27" t="inlineStr">
        <is>
          <t>IPCA</t>
        </is>
      </c>
      <c r="E27" t="n">
        <v>0.009488792934583046</v>
      </c>
      <c r="F27" t="inlineStr">
        <is>
          <t>MENSAL</t>
        </is>
      </c>
      <c r="G27" t="n">
        <v>45813</v>
      </c>
      <c r="H27" s="118" t="n">
        <v>45813</v>
      </c>
      <c r="I27" t="inlineStr">
        <is>
          <t>040</t>
        </is>
      </c>
      <c r="J27" s="370" t="inlineStr">
        <is>
          <t>CARTEIRA</t>
        </is>
      </c>
      <c r="K27" t="inlineStr">
        <is>
          <t>CONTRATO</t>
        </is>
      </c>
      <c r="L27" t="n">
        <v>4348.61</v>
      </c>
      <c r="M27" s="366" t="inlineStr"/>
      <c r="N27" s="366" t="inlineStr"/>
      <c r="O27" s="142">
        <f>DATE(YEAR(H27),MONTH(H27),1)</f>
        <v/>
      </c>
      <c r="P27" s="132">
        <f>IF(H27&gt;$L$3,"Futuro","Atraso")</f>
        <v/>
      </c>
      <c r="Q27">
        <f>12*(YEAR(H27)-YEAR($L$3))+(MONTH(H27)-MONTH($L$3))</f>
        <v/>
      </c>
      <c r="R27" s="366">
        <f>IF(N27="IBIRAPITANGA FASE 3",IF(P27="Atraso",M27,M27/(1+$J$2)^Q27),IF(P27="Atraso",M27,M27/(1+$J$1)^Q27))</f>
        <v/>
      </c>
    </row>
    <row r="28">
      <c r="A28" t="inlineStr">
        <is>
          <t>Q01L01</t>
        </is>
      </c>
      <c r="B28" t="inlineStr">
        <is>
          <t>VAGNER LUIS SANCHES DA SILVA</t>
        </is>
      </c>
      <c r="C28" t="n">
        <v>1</v>
      </c>
      <c r="D28" t="inlineStr">
        <is>
          <t>IPCA</t>
        </is>
      </c>
      <c r="E28" t="n">
        <v>0.009488792934583046</v>
      </c>
      <c r="F28" t="inlineStr">
        <is>
          <t>MENSAL</t>
        </is>
      </c>
      <c r="G28" t="n">
        <v>45843</v>
      </c>
      <c r="H28" s="118" t="n">
        <v>45843</v>
      </c>
      <c r="I28" t="inlineStr">
        <is>
          <t>041</t>
        </is>
      </c>
      <c r="J28" s="370" t="inlineStr">
        <is>
          <t>CARTEIRA</t>
        </is>
      </c>
      <c r="K28" t="inlineStr">
        <is>
          <t>CONTRATO</t>
        </is>
      </c>
      <c r="L28" t="n">
        <v>4348.61</v>
      </c>
      <c r="M28" s="366" t="inlineStr"/>
      <c r="N28" s="366" t="inlineStr"/>
      <c r="O28" s="142">
        <f>DATE(YEAR(H28),MONTH(H28),1)</f>
        <v/>
      </c>
      <c r="P28" s="132">
        <f>IF(H28&gt;$L$3,"Futuro","Atraso")</f>
        <v/>
      </c>
      <c r="Q28">
        <f>12*(YEAR(H28)-YEAR($L$3))+(MONTH(H28)-MONTH($L$3))</f>
        <v/>
      </c>
      <c r="R28" s="366">
        <f>IF(N28="IBIRAPITANGA FASE 3",IF(P28="Atraso",M28,M28/(1+$J$2)^Q28),IF(P28="Atraso",M28,M28/(1+$J$1)^Q28))</f>
        <v/>
      </c>
    </row>
    <row r="29">
      <c r="A29" t="inlineStr">
        <is>
          <t>Q01L01</t>
        </is>
      </c>
      <c r="B29" t="inlineStr">
        <is>
          <t>VAGNER LUIS SANCHES DA SILVA</t>
        </is>
      </c>
      <c r="C29" t="n">
        <v>1</v>
      </c>
      <c r="D29" t="inlineStr">
        <is>
          <t>IPCA</t>
        </is>
      </c>
      <c r="E29" t="n">
        <v>0.009488792934583046</v>
      </c>
      <c r="F29" t="inlineStr">
        <is>
          <t>MENSAL</t>
        </is>
      </c>
      <c r="G29" t="n">
        <v>45874</v>
      </c>
      <c r="H29" s="118" t="n">
        <v>45874</v>
      </c>
      <c r="I29" t="inlineStr">
        <is>
          <t>042</t>
        </is>
      </c>
      <c r="J29" s="370" t="inlineStr">
        <is>
          <t>CARTEIRA</t>
        </is>
      </c>
      <c r="K29" t="inlineStr">
        <is>
          <t>CONTRATO</t>
        </is>
      </c>
      <c r="L29" t="n">
        <v>4348.61</v>
      </c>
      <c r="M29" s="366" t="inlineStr"/>
      <c r="N29" s="366" t="inlineStr"/>
      <c r="O29" s="142">
        <f>DATE(YEAR(H29),MONTH(H29),1)</f>
        <v/>
      </c>
      <c r="P29" s="132">
        <f>IF(H29&gt;$L$3,"Futuro","Atraso")</f>
        <v/>
      </c>
      <c r="Q29">
        <f>12*(YEAR(H29)-YEAR($L$3))+(MONTH(H29)-MONTH($L$3))</f>
        <v/>
      </c>
      <c r="R29" s="366">
        <f>IF(N29="IBIRAPITANGA FASE 3",IF(P29="Atraso",M29,M29/(1+$J$2)^Q29),IF(P29="Atraso",M29,M29/(1+$J$1)^Q29))</f>
        <v/>
      </c>
    </row>
    <row r="30">
      <c r="A30" t="inlineStr">
        <is>
          <t>Q01L01</t>
        </is>
      </c>
      <c r="B30" t="inlineStr">
        <is>
          <t>VAGNER LUIS SANCHES DA SILVA</t>
        </is>
      </c>
      <c r="C30" t="n">
        <v>1</v>
      </c>
      <c r="D30" t="inlineStr">
        <is>
          <t>IPCA</t>
        </is>
      </c>
      <c r="E30" t="n">
        <v>0.009488792934583046</v>
      </c>
      <c r="F30" t="inlineStr">
        <is>
          <t>MENSAL</t>
        </is>
      </c>
      <c r="G30" t="n">
        <v>45905</v>
      </c>
      <c r="H30" s="118" t="n">
        <v>45905</v>
      </c>
      <c r="I30" t="inlineStr">
        <is>
          <t>043</t>
        </is>
      </c>
      <c r="J30" s="370" t="inlineStr">
        <is>
          <t>CARTEIRA</t>
        </is>
      </c>
      <c r="K30" t="inlineStr">
        <is>
          <t>CONTRATO</t>
        </is>
      </c>
      <c r="L30" t="n">
        <v>4348.61</v>
      </c>
      <c r="M30" s="366" t="inlineStr"/>
      <c r="N30" s="366" t="inlineStr"/>
      <c r="O30" s="142">
        <f>DATE(YEAR(H30),MONTH(H30),1)</f>
        <v/>
      </c>
      <c r="P30" s="132">
        <f>IF(H30&gt;$L$3,"Futuro","Atraso")</f>
        <v/>
      </c>
      <c r="Q30">
        <f>12*(YEAR(H30)-YEAR($L$3))+(MONTH(H30)-MONTH($L$3))</f>
        <v/>
      </c>
      <c r="R30" s="366">
        <f>IF(N30="IBIRAPITANGA FASE 3",IF(P30="Atraso",M30,M30/(1+$J$2)^Q30),IF(P30="Atraso",M30,M30/(1+$J$1)^Q30))</f>
        <v/>
      </c>
    </row>
    <row r="31">
      <c r="A31" t="inlineStr">
        <is>
          <t>Q01L01</t>
        </is>
      </c>
      <c r="B31" t="inlineStr">
        <is>
          <t>VAGNER LUIS SANCHES DA SILVA</t>
        </is>
      </c>
      <c r="C31" t="n">
        <v>1</v>
      </c>
      <c r="D31" t="inlineStr">
        <is>
          <t>IPCA</t>
        </is>
      </c>
      <c r="E31" t="n">
        <v>0.009488792934583046</v>
      </c>
      <c r="F31" t="inlineStr">
        <is>
          <t>MENSAL</t>
        </is>
      </c>
      <c r="G31" t="n">
        <v>45935</v>
      </c>
      <c r="H31" s="118" t="n">
        <v>45935</v>
      </c>
      <c r="I31" t="inlineStr">
        <is>
          <t>044</t>
        </is>
      </c>
      <c r="J31" s="370" t="inlineStr">
        <is>
          <t>CARTEIRA</t>
        </is>
      </c>
      <c r="K31" t="inlineStr">
        <is>
          <t>CONTRATO</t>
        </is>
      </c>
      <c r="L31" t="n">
        <v>4348.61</v>
      </c>
      <c r="M31" s="366" t="inlineStr"/>
      <c r="N31" s="366" t="inlineStr"/>
      <c r="O31" s="142">
        <f>DATE(YEAR(H31),MONTH(H31),1)</f>
        <v/>
      </c>
      <c r="P31" s="132">
        <f>IF(H31&gt;$L$3,"Futuro","Atraso")</f>
        <v/>
      </c>
      <c r="Q31">
        <f>12*(YEAR(H31)-YEAR($L$3))+(MONTH(H31)-MONTH($L$3))</f>
        <v/>
      </c>
      <c r="R31" s="366">
        <f>IF(N31="IBIRAPITANGA FASE 3",IF(P31="Atraso",M31,M31/(1+$J$2)^Q31),IF(P31="Atraso",M31,M31/(1+$J$1)^Q31))</f>
        <v/>
      </c>
    </row>
    <row r="32">
      <c r="A32" t="inlineStr">
        <is>
          <t>Q01L01</t>
        </is>
      </c>
      <c r="B32" t="inlineStr">
        <is>
          <t>VAGNER LUIS SANCHES DA SILVA</t>
        </is>
      </c>
      <c r="C32" t="n">
        <v>1</v>
      </c>
      <c r="D32" t="inlineStr">
        <is>
          <t>IPCA</t>
        </is>
      </c>
      <c r="E32" t="n">
        <v>0.009488792934583046</v>
      </c>
      <c r="F32" t="inlineStr">
        <is>
          <t>MENSAL</t>
        </is>
      </c>
      <c r="G32" t="n">
        <v>45966</v>
      </c>
      <c r="H32" s="118" t="n">
        <v>45966</v>
      </c>
      <c r="I32" t="inlineStr">
        <is>
          <t>045</t>
        </is>
      </c>
      <c r="J32" s="370" t="inlineStr">
        <is>
          <t>CARTEIRA</t>
        </is>
      </c>
      <c r="K32" t="inlineStr">
        <is>
          <t>CONTRATO</t>
        </is>
      </c>
      <c r="L32" t="n">
        <v>4348.61</v>
      </c>
      <c r="M32" s="366" t="inlineStr"/>
      <c r="N32" s="366" t="inlineStr"/>
      <c r="O32" s="142">
        <f>DATE(YEAR(H32),MONTH(H32),1)</f>
        <v/>
      </c>
      <c r="P32" s="132">
        <f>IF(H32&gt;$L$3,"Futuro","Atraso")</f>
        <v/>
      </c>
      <c r="Q32">
        <f>12*(YEAR(H32)-YEAR($L$3))+(MONTH(H32)-MONTH($L$3))</f>
        <v/>
      </c>
      <c r="R32" s="366">
        <f>IF(N32="IBIRAPITANGA FASE 3",IF(P32="Atraso",M32,M32/(1+$J$2)^Q32),IF(P32="Atraso",M32,M32/(1+$J$1)^Q32))</f>
        <v/>
      </c>
    </row>
    <row r="33">
      <c r="A33" t="inlineStr">
        <is>
          <t>Q01L01</t>
        </is>
      </c>
      <c r="B33" t="inlineStr">
        <is>
          <t>VAGNER LUIS SANCHES DA SILVA</t>
        </is>
      </c>
      <c r="C33" t="n">
        <v>1</v>
      </c>
      <c r="D33" t="inlineStr">
        <is>
          <t>IPCA</t>
        </is>
      </c>
      <c r="E33" t="n">
        <v>0.009488792934583046</v>
      </c>
      <c r="F33" t="inlineStr">
        <is>
          <t>MENSAL</t>
        </is>
      </c>
      <c r="G33" t="n">
        <v>45996</v>
      </c>
      <c r="H33" s="118" t="n">
        <v>45996</v>
      </c>
      <c r="I33" t="inlineStr">
        <is>
          <t>046</t>
        </is>
      </c>
      <c r="J33" s="370" t="inlineStr">
        <is>
          <t>CARTEIRA</t>
        </is>
      </c>
      <c r="K33" t="inlineStr">
        <is>
          <t>CONTRATO</t>
        </is>
      </c>
      <c r="L33" t="n">
        <v>4348.61</v>
      </c>
      <c r="M33" s="366" t="inlineStr"/>
      <c r="N33" s="366" t="inlineStr"/>
      <c r="O33" s="142">
        <f>DATE(YEAR(H33),MONTH(H33),1)</f>
        <v/>
      </c>
      <c r="P33" s="132">
        <f>IF(H33&gt;$L$3,"Futuro","Atraso")</f>
        <v/>
      </c>
      <c r="Q33">
        <f>12*(YEAR(H33)-YEAR($L$3))+(MONTH(H33)-MONTH($L$3))</f>
        <v/>
      </c>
      <c r="R33" s="366">
        <f>IF(N33="IBIRAPITANGA FASE 3",IF(P33="Atraso",M33,M33/(1+$J$2)^Q33),IF(P33="Atraso",M33,M33/(1+$J$1)^Q33))</f>
        <v/>
      </c>
    </row>
    <row r="34">
      <c r="A34" t="inlineStr">
        <is>
          <t>Q01L01</t>
        </is>
      </c>
      <c r="B34" t="inlineStr">
        <is>
          <t>VAGNER LUIS SANCHES DA SILVA</t>
        </is>
      </c>
      <c r="C34" t="n">
        <v>1</v>
      </c>
      <c r="D34" t="inlineStr">
        <is>
          <t>IPCA</t>
        </is>
      </c>
      <c r="E34" t="n">
        <v>0.009488792934583046</v>
      </c>
      <c r="F34" t="inlineStr">
        <is>
          <t>MENSAL</t>
        </is>
      </c>
      <c r="G34" t="n">
        <v>46027</v>
      </c>
      <c r="H34" s="118" t="n">
        <v>46027</v>
      </c>
      <c r="I34" t="inlineStr">
        <is>
          <t>047</t>
        </is>
      </c>
      <c r="J34" s="370" t="inlineStr">
        <is>
          <t>CARTEIRA</t>
        </is>
      </c>
      <c r="K34" t="inlineStr">
        <is>
          <t>CONTRATO</t>
        </is>
      </c>
      <c r="L34" t="n">
        <v>4348.61</v>
      </c>
      <c r="M34" s="366" t="inlineStr"/>
      <c r="N34" s="366" t="inlineStr"/>
      <c r="O34" s="142">
        <f>DATE(YEAR(H34),MONTH(H34),1)</f>
        <v/>
      </c>
      <c r="P34" s="132">
        <f>IF(H34&gt;$L$3,"Futuro","Atraso")</f>
        <v/>
      </c>
      <c r="Q34">
        <f>12*(YEAR(H34)-YEAR($L$3))+(MONTH(H34)-MONTH($L$3))</f>
        <v/>
      </c>
      <c r="R34" s="366">
        <f>IF(N34="IBIRAPITANGA FASE 3",IF(P34="Atraso",M34,M34/(1+$J$2)^Q34),IF(P34="Atraso",M34,M34/(1+$J$1)^Q34))</f>
        <v/>
      </c>
    </row>
    <row r="35">
      <c r="A35" t="inlineStr">
        <is>
          <t>Q01L01</t>
        </is>
      </c>
      <c r="B35" t="inlineStr">
        <is>
          <t>VAGNER LUIS SANCHES DA SILVA</t>
        </is>
      </c>
      <c r="C35" t="n">
        <v>1</v>
      </c>
      <c r="D35" t="inlineStr">
        <is>
          <t>IPCA</t>
        </is>
      </c>
      <c r="E35" t="n">
        <v>0.009488792934583046</v>
      </c>
      <c r="F35" t="inlineStr">
        <is>
          <t>MENSAL</t>
        </is>
      </c>
      <c r="G35" t="n">
        <v>46058</v>
      </c>
      <c r="H35" s="118" t="n">
        <v>46058</v>
      </c>
      <c r="I35" t="inlineStr">
        <is>
          <t>048</t>
        </is>
      </c>
      <c r="J35" s="370" t="inlineStr">
        <is>
          <t>CARTEIRA</t>
        </is>
      </c>
      <c r="K35" t="inlineStr">
        <is>
          <t>CONTRATO</t>
        </is>
      </c>
      <c r="L35" t="n">
        <v>4348.61</v>
      </c>
      <c r="M35" s="366" t="inlineStr"/>
      <c r="N35" s="366" t="inlineStr"/>
      <c r="O35" s="142">
        <f>DATE(YEAR(H35),MONTH(H35),1)</f>
        <v/>
      </c>
      <c r="P35" s="132">
        <f>IF(H35&gt;$L$3,"Futuro","Atraso")</f>
        <v/>
      </c>
      <c r="Q35">
        <f>12*(YEAR(H35)-YEAR($L$3))+(MONTH(H35)-MONTH($L$3))</f>
        <v/>
      </c>
      <c r="R35" s="366">
        <f>IF(N35="IBIRAPITANGA FASE 3",IF(P35="Atraso",M35,M35/(1+$J$2)^Q35),IF(P35="Atraso",M35,M35/(1+$J$1)^Q35))</f>
        <v/>
      </c>
    </row>
    <row r="36">
      <c r="A36" t="inlineStr">
        <is>
          <t>Q01L01</t>
        </is>
      </c>
      <c r="B36" t="inlineStr">
        <is>
          <t>VAGNER LUIS SANCHES DA SILVA</t>
        </is>
      </c>
      <c r="C36" t="n">
        <v>1</v>
      </c>
      <c r="D36" t="inlineStr">
        <is>
          <t>IPCA</t>
        </is>
      </c>
      <c r="E36" t="n">
        <v>0.009488792934583046</v>
      </c>
      <c r="F36" t="inlineStr">
        <is>
          <t>MENSAL</t>
        </is>
      </c>
      <c r="G36" t="n">
        <v>46086</v>
      </c>
      <c r="H36" s="118" t="n">
        <v>46086</v>
      </c>
      <c r="I36" t="inlineStr">
        <is>
          <t>049</t>
        </is>
      </c>
      <c r="J36" s="370" t="inlineStr">
        <is>
          <t>CARTEIRA</t>
        </is>
      </c>
      <c r="K36" t="inlineStr">
        <is>
          <t>CONTRATO</t>
        </is>
      </c>
      <c r="L36" t="n">
        <v>4348.61</v>
      </c>
      <c r="M36" s="366" t="inlineStr"/>
      <c r="N36" s="366" t="inlineStr"/>
      <c r="O36" s="142">
        <f>DATE(YEAR(H36),MONTH(H36),1)</f>
        <v/>
      </c>
      <c r="P36" s="132">
        <f>IF(H36&gt;$L$3,"Futuro","Atraso")</f>
        <v/>
      </c>
      <c r="Q36">
        <f>12*(YEAR(H36)-YEAR($L$3))+(MONTH(H36)-MONTH($L$3))</f>
        <v/>
      </c>
      <c r="R36" s="366">
        <f>IF(N36="IBIRAPITANGA FASE 3",IF(P36="Atraso",M36,M36/(1+$J$2)^Q36),IF(P36="Atraso",M36,M36/(1+$J$1)^Q36))</f>
        <v/>
      </c>
    </row>
    <row r="37">
      <c r="A37" t="inlineStr">
        <is>
          <t>Q01L01</t>
        </is>
      </c>
      <c r="B37" t="inlineStr">
        <is>
          <t>VAGNER LUIS SANCHES DA SILVA</t>
        </is>
      </c>
      <c r="C37" t="n">
        <v>1</v>
      </c>
      <c r="D37" t="inlineStr">
        <is>
          <t>IPCA</t>
        </is>
      </c>
      <c r="E37" t="n">
        <v>0.009488792934583046</v>
      </c>
      <c r="F37" t="inlineStr">
        <is>
          <t>MENSAL</t>
        </is>
      </c>
      <c r="G37" t="n">
        <v>46117</v>
      </c>
      <c r="H37" s="118" t="n">
        <v>46117</v>
      </c>
      <c r="I37" t="inlineStr">
        <is>
          <t>050</t>
        </is>
      </c>
      <c r="J37" s="370" t="inlineStr">
        <is>
          <t>CARTEIRA</t>
        </is>
      </c>
      <c r="K37" t="inlineStr">
        <is>
          <t>CONTRATO</t>
        </is>
      </c>
      <c r="L37" t="n">
        <v>4348.61</v>
      </c>
      <c r="M37" s="366" t="inlineStr"/>
      <c r="N37" s="366" t="inlineStr"/>
      <c r="O37" s="142">
        <f>DATE(YEAR(H37),MONTH(H37),1)</f>
        <v/>
      </c>
      <c r="P37" s="132">
        <f>IF(H37&gt;$L$3,"Futuro","Atraso")</f>
        <v/>
      </c>
      <c r="Q37">
        <f>12*(YEAR(H37)-YEAR($L$3))+(MONTH(H37)-MONTH($L$3))</f>
        <v/>
      </c>
      <c r="R37" s="366">
        <f>IF(N37="IBIRAPITANGA FASE 3",IF(P37="Atraso",M37,M37/(1+$J$2)^Q37),IF(P37="Atraso",M37,M37/(1+$J$1)^Q37))</f>
        <v/>
      </c>
    </row>
    <row r="38">
      <c r="A38" t="inlineStr">
        <is>
          <t>Q01L01</t>
        </is>
      </c>
      <c r="B38" t="inlineStr">
        <is>
          <t>VAGNER LUIS SANCHES DA SILVA</t>
        </is>
      </c>
      <c r="C38" t="n">
        <v>1</v>
      </c>
      <c r="D38" t="inlineStr">
        <is>
          <t>IPCA</t>
        </is>
      </c>
      <c r="E38" t="n">
        <v>0.009488792934583046</v>
      </c>
      <c r="F38" t="inlineStr">
        <is>
          <t>MENSAL</t>
        </is>
      </c>
      <c r="G38" t="n">
        <v>46147</v>
      </c>
      <c r="H38" s="118" t="n">
        <v>46147</v>
      </c>
      <c r="I38" t="inlineStr">
        <is>
          <t>051</t>
        </is>
      </c>
      <c r="J38" s="370" t="inlineStr">
        <is>
          <t>CARTEIRA</t>
        </is>
      </c>
      <c r="K38" t="inlineStr">
        <is>
          <t>CONTRATO</t>
        </is>
      </c>
      <c r="L38" t="n">
        <v>4348.61</v>
      </c>
      <c r="M38" s="366" t="inlineStr"/>
      <c r="N38" s="366" t="inlineStr"/>
      <c r="O38" s="142">
        <f>DATE(YEAR(H38),MONTH(H38),1)</f>
        <v/>
      </c>
      <c r="P38" s="132">
        <f>IF(H38&gt;$L$3,"Futuro","Atraso")</f>
        <v/>
      </c>
      <c r="Q38">
        <f>12*(YEAR(H38)-YEAR($L$3))+(MONTH(H38)-MONTH($L$3))</f>
        <v/>
      </c>
      <c r="R38" s="366">
        <f>IF(N38="IBIRAPITANGA FASE 3",IF(P38="Atraso",M38,M38/(1+$J$2)^Q38),IF(P38="Atraso",M38,M38/(1+$J$1)^Q38))</f>
        <v/>
      </c>
    </row>
    <row r="39">
      <c r="A39" t="inlineStr">
        <is>
          <t>Q01L01</t>
        </is>
      </c>
      <c r="B39" t="inlineStr">
        <is>
          <t>VAGNER LUIS SANCHES DA SILVA</t>
        </is>
      </c>
      <c r="C39" t="n">
        <v>1</v>
      </c>
      <c r="D39" t="inlineStr">
        <is>
          <t>IPCA</t>
        </is>
      </c>
      <c r="E39" t="n">
        <v>0.009488792934583046</v>
      </c>
      <c r="F39" t="inlineStr">
        <is>
          <t>MENSAL</t>
        </is>
      </c>
      <c r="G39" t="n">
        <v>46178</v>
      </c>
      <c r="H39" s="118" t="n">
        <v>46178</v>
      </c>
      <c r="I39" t="inlineStr">
        <is>
          <t>052</t>
        </is>
      </c>
      <c r="J39" s="370" t="inlineStr">
        <is>
          <t>CARTEIRA</t>
        </is>
      </c>
      <c r="K39" t="inlineStr">
        <is>
          <t>CONTRATO</t>
        </is>
      </c>
      <c r="L39" t="n">
        <v>4348.61</v>
      </c>
      <c r="M39" s="366" t="inlineStr"/>
      <c r="N39" s="366" t="inlineStr"/>
      <c r="O39" s="142">
        <f>DATE(YEAR(H39),MONTH(H39),1)</f>
        <v/>
      </c>
      <c r="P39" s="132">
        <f>IF(H39&gt;$L$3,"Futuro","Atraso")</f>
        <v/>
      </c>
      <c r="Q39">
        <f>12*(YEAR(H39)-YEAR($L$3))+(MONTH(H39)-MONTH($L$3))</f>
        <v/>
      </c>
      <c r="R39" s="366">
        <f>IF(N39="IBIRAPITANGA FASE 3",IF(P39="Atraso",M39,M39/(1+$J$2)^Q39),IF(P39="Atraso",M39,M39/(1+$J$1)^Q39))</f>
        <v/>
      </c>
    </row>
    <row r="40">
      <c r="A40" t="inlineStr">
        <is>
          <t>Q01L01</t>
        </is>
      </c>
      <c r="B40" t="inlineStr">
        <is>
          <t>VAGNER LUIS SANCHES DA SILVA</t>
        </is>
      </c>
      <c r="C40" t="n">
        <v>1</v>
      </c>
      <c r="D40" t="inlineStr">
        <is>
          <t>IPCA</t>
        </is>
      </c>
      <c r="E40" t="n">
        <v>0.009488792934583046</v>
      </c>
      <c r="F40" t="inlineStr">
        <is>
          <t>MENSAL</t>
        </is>
      </c>
      <c r="G40" t="n">
        <v>46208</v>
      </c>
      <c r="H40" s="118" t="n">
        <v>46208</v>
      </c>
      <c r="I40" t="inlineStr">
        <is>
          <t>053</t>
        </is>
      </c>
      <c r="J40" s="370" t="inlineStr">
        <is>
          <t>CARTEIRA</t>
        </is>
      </c>
      <c r="K40" t="inlineStr">
        <is>
          <t>CONTRATO</t>
        </is>
      </c>
      <c r="L40" t="n">
        <v>4348.61</v>
      </c>
      <c r="M40" s="366" t="inlineStr"/>
      <c r="N40" s="366" t="inlineStr"/>
      <c r="O40" s="142">
        <f>DATE(YEAR(H40),MONTH(H40),1)</f>
        <v/>
      </c>
      <c r="P40" s="132">
        <f>IF(H40&gt;$L$3,"Futuro","Atraso")</f>
        <v/>
      </c>
      <c r="Q40">
        <f>12*(YEAR(H40)-YEAR($L$3))+(MONTH(H40)-MONTH($L$3))</f>
        <v/>
      </c>
      <c r="R40" s="366">
        <f>IF(N40="IBIRAPITANGA FASE 3",IF(P40="Atraso",M40,M40/(1+$J$2)^Q40),IF(P40="Atraso",M40,M40/(1+$J$1)^Q40))</f>
        <v/>
      </c>
    </row>
    <row r="41">
      <c r="A41" t="inlineStr">
        <is>
          <t>Q01L01</t>
        </is>
      </c>
      <c r="B41" t="inlineStr">
        <is>
          <t>VAGNER LUIS SANCHES DA SILVA</t>
        </is>
      </c>
      <c r="C41" t="n">
        <v>1</v>
      </c>
      <c r="D41" t="inlineStr">
        <is>
          <t>IPCA</t>
        </is>
      </c>
      <c r="E41" t="n">
        <v>0.009488792934583046</v>
      </c>
      <c r="F41" t="inlineStr">
        <is>
          <t>MENSAL</t>
        </is>
      </c>
      <c r="G41" t="n">
        <v>46239</v>
      </c>
      <c r="H41" s="118" t="n">
        <v>46239</v>
      </c>
      <c r="I41" t="inlineStr">
        <is>
          <t>054</t>
        </is>
      </c>
      <c r="J41" s="370" t="inlineStr">
        <is>
          <t>CARTEIRA</t>
        </is>
      </c>
      <c r="K41" t="inlineStr">
        <is>
          <t>CONTRATO</t>
        </is>
      </c>
      <c r="L41" t="n">
        <v>4348.61</v>
      </c>
      <c r="M41" s="366" t="inlineStr"/>
      <c r="N41" s="366" t="inlineStr"/>
      <c r="O41" s="142">
        <f>DATE(YEAR(H41),MONTH(H41),1)</f>
        <v/>
      </c>
      <c r="P41" s="132">
        <f>IF(H41&gt;$L$3,"Futuro","Atraso")</f>
        <v/>
      </c>
      <c r="Q41">
        <f>12*(YEAR(H41)-YEAR($L$3))+(MONTH(H41)-MONTH($L$3))</f>
        <v/>
      </c>
      <c r="R41" s="366">
        <f>IF(N41="IBIRAPITANGA FASE 3",IF(P41="Atraso",M41,M41/(1+$J$2)^Q41),IF(P41="Atraso",M41,M41/(1+$J$1)^Q41))</f>
        <v/>
      </c>
    </row>
    <row r="42">
      <c r="A42" t="inlineStr">
        <is>
          <t>Q01L01</t>
        </is>
      </c>
      <c r="B42" t="inlineStr">
        <is>
          <t>VAGNER LUIS SANCHES DA SILVA</t>
        </is>
      </c>
      <c r="C42" t="n">
        <v>1</v>
      </c>
      <c r="D42" t="inlineStr">
        <is>
          <t>IPCA</t>
        </is>
      </c>
      <c r="E42" t="n">
        <v>0.009488792934583046</v>
      </c>
      <c r="F42" t="inlineStr">
        <is>
          <t>MENSAL</t>
        </is>
      </c>
      <c r="G42" t="n">
        <v>46270</v>
      </c>
      <c r="H42" s="118" t="n">
        <v>46270</v>
      </c>
      <c r="I42" t="inlineStr">
        <is>
          <t>055</t>
        </is>
      </c>
      <c r="J42" s="370" t="inlineStr">
        <is>
          <t>CARTEIRA</t>
        </is>
      </c>
      <c r="K42" t="inlineStr">
        <is>
          <t>CONTRATO</t>
        </is>
      </c>
      <c r="L42" t="n">
        <v>4348.61</v>
      </c>
      <c r="M42" s="366" t="inlineStr"/>
      <c r="N42" s="366" t="inlineStr"/>
      <c r="O42" s="142">
        <f>DATE(YEAR(H42),MONTH(H42),1)</f>
        <v/>
      </c>
      <c r="P42" s="132">
        <f>IF(H42&gt;$L$3,"Futuro","Atraso")</f>
        <v/>
      </c>
      <c r="Q42">
        <f>12*(YEAR(H42)-YEAR($L$3))+(MONTH(H42)-MONTH($L$3))</f>
        <v/>
      </c>
      <c r="R42" s="366">
        <f>IF(N42="IBIRAPITANGA FASE 3",IF(P42="Atraso",M42,M42/(1+$J$2)^Q42),IF(P42="Atraso",M42,M42/(1+$J$1)^Q42))</f>
        <v/>
      </c>
    </row>
    <row r="43">
      <c r="A43" t="inlineStr">
        <is>
          <t>Q01L01</t>
        </is>
      </c>
      <c r="B43" t="inlineStr">
        <is>
          <t>VAGNER LUIS SANCHES DA SILVA</t>
        </is>
      </c>
      <c r="C43" t="n">
        <v>1</v>
      </c>
      <c r="D43" t="inlineStr">
        <is>
          <t>IPCA</t>
        </is>
      </c>
      <c r="E43" t="n">
        <v>0.009488792934583046</v>
      </c>
      <c r="F43" t="inlineStr">
        <is>
          <t>MENSAL</t>
        </is>
      </c>
      <c r="G43" t="n">
        <v>46300</v>
      </c>
      <c r="H43" s="118" t="n">
        <v>46300</v>
      </c>
      <c r="I43" t="inlineStr">
        <is>
          <t>056</t>
        </is>
      </c>
      <c r="J43" s="370" t="inlineStr">
        <is>
          <t>CARTEIRA</t>
        </is>
      </c>
      <c r="K43" t="inlineStr">
        <is>
          <t>CONTRATO</t>
        </is>
      </c>
      <c r="L43" t="n">
        <v>4348.61</v>
      </c>
      <c r="M43" s="366" t="inlineStr"/>
      <c r="N43" s="366" t="inlineStr"/>
      <c r="O43" s="142">
        <f>DATE(YEAR(H43),MONTH(H43),1)</f>
        <v/>
      </c>
      <c r="P43" s="132">
        <f>IF(H43&gt;$L$3,"Futuro","Atraso")</f>
        <v/>
      </c>
      <c r="Q43">
        <f>12*(YEAR(H43)-YEAR($L$3))+(MONTH(H43)-MONTH($L$3))</f>
        <v/>
      </c>
      <c r="R43" s="366">
        <f>IF(N43="IBIRAPITANGA FASE 3",IF(P43="Atraso",M43,M43/(1+$J$2)^Q43),IF(P43="Atraso",M43,M43/(1+$J$1)^Q43))</f>
        <v/>
      </c>
    </row>
    <row r="44">
      <c r="A44" t="inlineStr">
        <is>
          <t>Q01L01</t>
        </is>
      </c>
      <c r="B44" t="inlineStr">
        <is>
          <t>VAGNER LUIS SANCHES DA SILVA</t>
        </is>
      </c>
      <c r="C44" t="n">
        <v>1</v>
      </c>
      <c r="D44" t="inlineStr">
        <is>
          <t>IPCA</t>
        </is>
      </c>
      <c r="E44" t="n">
        <v>0.009488792934583046</v>
      </c>
      <c r="F44" t="inlineStr">
        <is>
          <t>MENSAL</t>
        </is>
      </c>
      <c r="G44" t="n">
        <v>46331</v>
      </c>
      <c r="H44" s="118" t="n">
        <v>46331</v>
      </c>
      <c r="I44" t="inlineStr">
        <is>
          <t>057</t>
        </is>
      </c>
      <c r="J44" s="370" t="inlineStr">
        <is>
          <t>CARTEIRA</t>
        </is>
      </c>
      <c r="K44" t="inlineStr">
        <is>
          <t>CONTRATO</t>
        </is>
      </c>
      <c r="L44" t="n">
        <v>4348.61</v>
      </c>
      <c r="M44" s="366" t="inlineStr"/>
      <c r="N44" s="366" t="inlineStr"/>
      <c r="O44" s="142">
        <f>DATE(YEAR(H44),MONTH(H44),1)</f>
        <v/>
      </c>
      <c r="P44" s="132">
        <f>IF(H44&gt;$L$3,"Futuro","Atraso")</f>
        <v/>
      </c>
      <c r="Q44">
        <f>12*(YEAR(H44)-YEAR($L$3))+(MONTH(H44)-MONTH($L$3))</f>
        <v/>
      </c>
      <c r="R44" s="366">
        <f>IF(N44="IBIRAPITANGA FASE 3",IF(P44="Atraso",M44,M44/(1+$J$2)^Q44),IF(P44="Atraso",M44,M44/(1+$J$1)^Q44))</f>
        <v/>
      </c>
    </row>
    <row r="45">
      <c r="A45" t="inlineStr">
        <is>
          <t>Q01L01</t>
        </is>
      </c>
      <c r="B45" t="inlineStr">
        <is>
          <t>VAGNER LUIS SANCHES DA SILVA</t>
        </is>
      </c>
      <c r="C45" t="n">
        <v>1</v>
      </c>
      <c r="D45" t="inlineStr">
        <is>
          <t>IPCA</t>
        </is>
      </c>
      <c r="E45" t="n">
        <v>0.009488792934583046</v>
      </c>
      <c r="F45" t="inlineStr">
        <is>
          <t>MENSAL</t>
        </is>
      </c>
      <c r="G45" t="n">
        <v>46361</v>
      </c>
      <c r="H45" s="118" t="n">
        <v>46361</v>
      </c>
      <c r="I45" t="inlineStr">
        <is>
          <t>058</t>
        </is>
      </c>
      <c r="J45" s="370" t="inlineStr">
        <is>
          <t>CARTEIRA</t>
        </is>
      </c>
      <c r="K45" t="inlineStr">
        <is>
          <t>CONTRATO</t>
        </is>
      </c>
      <c r="L45" t="n">
        <v>4348.61</v>
      </c>
      <c r="M45" s="366" t="inlineStr"/>
      <c r="N45" s="366" t="inlineStr"/>
      <c r="O45" s="142">
        <f>DATE(YEAR(H45),MONTH(H45),1)</f>
        <v/>
      </c>
      <c r="P45" s="132">
        <f>IF(H45&gt;$L$3,"Futuro","Atraso")</f>
        <v/>
      </c>
      <c r="Q45">
        <f>12*(YEAR(H45)-YEAR($L$3))+(MONTH(H45)-MONTH($L$3))</f>
        <v/>
      </c>
      <c r="R45" s="366">
        <f>IF(N45="IBIRAPITANGA FASE 3",IF(P45="Atraso",M45,M45/(1+$J$2)^Q45),IF(P45="Atraso",M45,M45/(1+$J$1)^Q45))</f>
        <v/>
      </c>
    </row>
    <row r="46">
      <c r="A46" t="inlineStr">
        <is>
          <t>Q01L01</t>
        </is>
      </c>
      <c r="B46" t="inlineStr">
        <is>
          <t>VAGNER LUIS SANCHES DA SILVA</t>
        </is>
      </c>
      <c r="C46" t="n">
        <v>1</v>
      </c>
      <c r="D46" t="inlineStr">
        <is>
          <t>IPCA</t>
        </is>
      </c>
      <c r="E46" t="n">
        <v>0.009488792934583046</v>
      </c>
      <c r="F46" t="inlineStr">
        <is>
          <t>MENSAL</t>
        </is>
      </c>
      <c r="G46" t="n">
        <v>46392</v>
      </c>
      <c r="H46" s="118" t="n">
        <v>46392</v>
      </c>
      <c r="I46" t="inlineStr">
        <is>
          <t>059</t>
        </is>
      </c>
      <c r="J46" s="370" t="inlineStr">
        <is>
          <t>CARTEIRA</t>
        </is>
      </c>
      <c r="K46" t="inlineStr">
        <is>
          <t>CONTRATO</t>
        </is>
      </c>
      <c r="L46" t="n">
        <v>4348.61</v>
      </c>
      <c r="M46" s="366" t="inlineStr"/>
      <c r="N46" s="366" t="inlineStr"/>
      <c r="O46" s="142">
        <f>DATE(YEAR(H46),MONTH(H46),1)</f>
        <v/>
      </c>
      <c r="P46" s="132">
        <f>IF(H46&gt;$L$3,"Futuro","Atraso")</f>
        <v/>
      </c>
      <c r="Q46">
        <f>12*(YEAR(H46)-YEAR($L$3))+(MONTH(H46)-MONTH($L$3))</f>
        <v/>
      </c>
      <c r="R46" s="366">
        <f>IF(N46="IBIRAPITANGA FASE 3",IF(P46="Atraso",M46,M46/(1+$J$2)^Q46),IF(P46="Atraso",M46,M46/(1+$J$1)^Q46))</f>
        <v/>
      </c>
    </row>
    <row r="47">
      <c r="A47" t="inlineStr">
        <is>
          <t>Q01L01</t>
        </is>
      </c>
      <c r="B47" t="inlineStr">
        <is>
          <t>VAGNER LUIS SANCHES DA SILVA</t>
        </is>
      </c>
      <c r="C47" t="n">
        <v>1</v>
      </c>
      <c r="D47" t="inlineStr">
        <is>
          <t>IPCA</t>
        </is>
      </c>
      <c r="E47" t="n">
        <v>0.009488792934583046</v>
      </c>
      <c r="F47" t="inlineStr">
        <is>
          <t>MENSAL</t>
        </is>
      </c>
      <c r="G47" t="n">
        <v>46423</v>
      </c>
      <c r="H47" s="118" t="n">
        <v>46423</v>
      </c>
      <c r="I47" t="inlineStr">
        <is>
          <t>060</t>
        </is>
      </c>
      <c r="J47" s="370" t="inlineStr">
        <is>
          <t>CARTEIRA</t>
        </is>
      </c>
      <c r="K47" t="inlineStr">
        <is>
          <t>CONTRATO</t>
        </is>
      </c>
      <c r="L47" t="n">
        <v>4348.61</v>
      </c>
      <c r="M47" s="366" t="inlineStr"/>
      <c r="N47" s="366" t="inlineStr"/>
      <c r="O47" s="142">
        <f>DATE(YEAR(H47),MONTH(H47),1)</f>
        <v/>
      </c>
      <c r="P47" s="132">
        <f>IF(H47&gt;$L$3,"Futuro","Atraso")</f>
        <v/>
      </c>
      <c r="Q47">
        <f>12*(YEAR(H47)-YEAR($L$3))+(MONTH(H47)-MONTH($L$3))</f>
        <v/>
      </c>
      <c r="R47" s="366">
        <f>IF(N47="IBIRAPITANGA FASE 3",IF(P47="Atraso",M47,M47/(1+$J$2)^Q47),IF(P47="Atraso",M47,M47/(1+$J$1)^Q47))</f>
        <v/>
      </c>
    </row>
    <row r="48">
      <c r="A48" t="inlineStr">
        <is>
          <t>Q01L01</t>
        </is>
      </c>
      <c r="B48" t="inlineStr">
        <is>
          <t>VAGNER LUIS SANCHES DA SILVA</t>
        </is>
      </c>
      <c r="C48" t="n">
        <v>1</v>
      </c>
      <c r="D48" t="inlineStr">
        <is>
          <t>IPCA</t>
        </is>
      </c>
      <c r="E48" t="n">
        <v>0.009488792934583046</v>
      </c>
      <c r="F48" t="inlineStr">
        <is>
          <t>MENSAL</t>
        </is>
      </c>
      <c r="G48" t="n">
        <v>46451</v>
      </c>
      <c r="H48" s="118" t="n">
        <v>46451</v>
      </c>
      <c r="I48" t="inlineStr">
        <is>
          <t>061</t>
        </is>
      </c>
      <c r="J48" s="370" t="inlineStr">
        <is>
          <t>CARTEIRA</t>
        </is>
      </c>
      <c r="K48" t="inlineStr">
        <is>
          <t>CONTRATO</t>
        </is>
      </c>
      <c r="L48" t="n">
        <v>4348.61</v>
      </c>
      <c r="M48" s="366" t="inlineStr"/>
      <c r="N48" s="366" t="inlineStr"/>
      <c r="O48" s="142">
        <f>DATE(YEAR(H48),MONTH(H48),1)</f>
        <v/>
      </c>
      <c r="P48" s="132">
        <f>IF(H48&gt;$L$3,"Futuro","Atraso")</f>
        <v/>
      </c>
      <c r="Q48">
        <f>12*(YEAR(H48)-YEAR($L$3))+(MONTH(H48)-MONTH($L$3))</f>
        <v/>
      </c>
      <c r="R48" s="366">
        <f>IF(N48="IBIRAPITANGA FASE 3",IF(P48="Atraso",M48,M48/(1+$J$2)^Q48),IF(P48="Atraso",M48,M48/(1+$J$1)^Q48))</f>
        <v/>
      </c>
    </row>
    <row r="49">
      <c r="A49" t="inlineStr">
        <is>
          <t>Q01L01</t>
        </is>
      </c>
      <c r="B49" t="inlineStr">
        <is>
          <t>VAGNER LUIS SANCHES DA SILVA</t>
        </is>
      </c>
      <c r="C49" t="n">
        <v>1</v>
      </c>
      <c r="D49" t="inlineStr">
        <is>
          <t>IPCA</t>
        </is>
      </c>
      <c r="E49" t="n">
        <v>0.009488792934583046</v>
      </c>
      <c r="F49" t="inlineStr">
        <is>
          <t>MENSAL</t>
        </is>
      </c>
      <c r="G49" t="n">
        <v>46482</v>
      </c>
      <c r="H49" s="118" t="n">
        <v>46482</v>
      </c>
      <c r="I49" t="inlineStr">
        <is>
          <t>062</t>
        </is>
      </c>
      <c r="J49" s="370" t="inlineStr">
        <is>
          <t>CARTEIRA</t>
        </is>
      </c>
      <c r="K49" t="inlineStr">
        <is>
          <t>CONTRATO</t>
        </is>
      </c>
      <c r="L49" t="n">
        <v>4348.61</v>
      </c>
      <c r="M49" s="366" t="inlineStr"/>
      <c r="N49" s="366" t="inlineStr"/>
      <c r="O49" s="142">
        <f>DATE(YEAR(H49),MONTH(H49),1)</f>
        <v/>
      </c>
      <c r="P49" s="132">
        <f>IF(H49&gt;$L$3,"Futuro","Atraso")</f>
        <v/>
      </c>
      <c r="Q49">
        <f>12*(YEAR(H49)-YEAR($L$3))+(MONTH(H49)-MONTH($L$3))</f>
        <v/>
      </c>
      <c r="R49" s="366">
        <f>IF(N49="IBIRAPITANGA FASE 3",IF(P49="Atraso",M49,M49/(1+$J$2)^Q49),IF(P49="Atraso",M49,M49/(1+$J$1)^Q49))</f>
        <v/>
      </c>
    </row>
    <row r="50">
      <c r="A50" t="inlineStr">
        <is>
          <t>Q01L01</t>
        </is>
      </c>
      <c r="B50" t="inlineStr">
        <is>
          <t>VAGNER LUIS SANCHES DA SILVA</t>
        </is>
      </c>
      <c r="C50" t="n">
        <v>1</v>
      </c>
      <c r="D50" t="inlineStr">
        <is>
          <t>IPCA</t>
        </is>
      </c>
      <c r="E50" t="n">
        <v>0.009488792934583046</v>
      </c>
      <c r="F50" t="inlineStr">
        <is>
          <t>MENSAL</t>
        </is>
      </c>
      <c r="G50" t="n">
        <v>46512</v>
      </c>
      <c r="H50" s="118" t="n">
        <v>46512</v>
      </c>
      <c r="I50" t="inlineStr">
        <is>
          <t>063</t>
        </is>
      </c>
      <c r="J50" s="370" t="inlineStr">
        <is>
          <t>CARTEIRA</t>
        </is>
      </c>
      <c r="K50" t="inlineStr">
        <is>
          <t>CONTRATO</t>
        </is>
      </c>
      <c r="L50" t="n">
        <v>4348.61</v>
      </c>
      <c r="M50" s="366" t="inlineStr"/>
      <c r="N50" s="366" t="inlineStr"/>
      <c r="O50" s="142">
        <f>DATE(YEAR(H50),MONTH(H50),1)</f>
        <v/>
      </c>
      <c r="P50" s="132">
        <f>IF(H50&gt;$L$3,"Futuro","Atraso")</f>
        <v/>
      </c>
      <c r="Q50">
        <f>12*(YEAR(H50)-YEAR($L$3))+(MONTH(H50)-MONTH($L$3))</f>
        <v/>
      </c>
      <c r="R50" s="366">
        <f>IF(N50="IBIRAPITANGA FASE 3",IF(P50="Atraso",M50,M50/(1+$J$2)^Q50),IF(P50="Atraso",M50,M50/(1+$J$1)^Q50))</f>
        <v/>
      </c>
    </row>
    <row r="51">
      <c r="A51" t="inlineStr">
        <is>
          <t>Q01L01</t>
        </is>
      </c>
      <c r="B51" t="inlineStr">
        <is>
          <t>VAGNER LUIS SANCHES DA SILVA</t>
        </is>
      </c>
      <c r="C51" t="n">
        <v>1</v>
      </c>
      <c r="D51" t="inlineStr">
        <is>
          <t>IPCA</t>
        </is>
      </c>
      <c r="E51" t="n">
        <v>0.009488792934583046</v>
      </c>
      <c r="F51" t="inlineStr">
        <is>
          <t>MENSAL</t>
        </is>
      </c>
      <c r="G51" t="n">
        <v>46543</v>
      </c>
      <c r="H51" s="118" t="n">
        <v>46543</v>
      </c>
      <c r="I51" t="inlineStr">
        <is>
          <t>064</t>
        </is>
      </c>
      <c r="J51" s="370" t="inlineStr">
        <is>
          <t>CARTEIRA</t>
        </is>
      </c>
      <c r="K51" t="inlineStr">
        <is>
          <t>CONTRATO</t>
        </is>
      </c>
      <c r="L51" t="n">
        <v>4348.61</v>
      </c>
      <c r="M51" s="366" t="inlineStr"/>
      <c r="N51" s="366" t="inlineStr"/>
      <c r="O51" s="142">
        <f>DATE(YEAR(H51),MONTH(H51),1)</f>
        <v/>
      </c>
      <c r="P51" s="132">
        <f>IF(H51&gt;$L$3,"Futuro","Atraso")</f>
        <v/>
      </c>
      <c r="Q51">
        <f>12*(YEAR(H51)-YEAR($L$3))+(MONTH(H51)-MONTH($L$3))</f>
        <v/>
      </c>
      <c r="R51" s="366">
        <f>IF(N51="IBIRAPITANGA FASE 3",IF(P51="Atraso",M51,M51/(1+$J$2)^Q51),IF(P51="Atraso",M51,M51/(1+$J$1)^Q51))</f>
        <v/>
      </c>
    </row>
    <row r="52">
      <c r="A52" t="inlineStr">
        <is>
          <t>Q01L01</t>
        </is>
      </c>
      <c r="B52" t="inlineStr">
        <is>
          <t>VAGNER LUIS SANCHES DA SILVA</t>
        </is>
      </c>
      <c r="C52" t="n">
        <v>1</v>
      </c>
      <c r="D52" t="inlineStr">
        <is>
          <t>IPCA</t>
        </is>
      </c>
      <c r="E52" t="n">
        <v>0.009488792934583046</v>
      </c>
      <c r="F52" t="inlineStr">
        <is>
          <t>MENSAL</t>
        </is>
      </c>
      <c r="G52" t="n">
        <v>46573</v>
      </c>
      <c r="H52" s="118" t="n">
        <v>46573</v>
      </c>
      <c r="I52" t="inlineStr">
        <is>
          <t>065</t>
        </is>
      </c>
      <c r="J52" s="370" t="inlineStr">
        <is>
          <t>CARTEIRA</t>
        </is>
      </c>
      <c r="K52" t="inlineStr">
        <is>
          <t>CONTRATO</t>
        </is>
      </c>
      <c r="L52" t="n">
        <v>4348.61</v>
      </c>
      <c r="M52" s="366" t="inlineStr"/>
      <c r="N52" s="366" t="inlineStr"/>
      <c r="O52" s="142">
        <f>DATE(YEAR(H52),MONTH(H52),1)</f>
        <v/>
      </c>
      <c r="P52" s="132">
        <f>IF(H52&gt;$L$3,"Futuro","Atraso")</f>
        <v/>
      </c>
      <c r="Q52">
        <f>12*(YEAR(H52)-YEAR($L$3))+(MONTH(H52)-MONTH($L$3))</f>
        <v/>
      </c>
      <c r="R52" s="366">
        <f>IF(N52="IBIRAPITANGA FASE 3",IF(P52="Atraso",M52,M52/(1+$J$2)^Q52),IF(P52="Atraso",M52,M52/(1+$J$1)^Q52))</f>
        <v/>
      </c>
    </row>
    <row r="53">
      <c r="A53" t="inlineStr">
        <is>
          <t>Q01L01</t>
        </is>
      </c>
      <c r="B53" t="inlineStr">
        <is>
          <t>VAGNER LUIS SANCHES DA SILVA</t>
        </is>
      </c>
      <c r="C53" t="n">
        <v>1</v>
      </c>
      <c r="D53" t="inlineStr">
        <is>
          <t>IPCA</t>
        </is>
      </c>
      <c r="E53" t="n">
        <v>0.009488792934583046</v>
      </c>
      <c r="F53" t="inlineStr">
        <is>
          <t>MENSAL</t>
        </is>
      </c>
      <c r="G53" t="n">
        <v>46604</v>
      </c>
      <c r="H53" s="118" t="n">
        <v>46604</v>
      </c>
      <c r="I53" t="inlineStr">
        <is>
          <t>066</t>
        </is>
      </c>
      <c r="J53" s="370" t="inlineStr">
        <is>
          <t>CARTEIRA</t>
        </is>
      </c>
      <c r="K53" t="inlineStr">
        <is>
          <t>CONTRATO</t>
        </is>
      </c>
      <c r="L53" t="n">
        <v>4348.61</v>
      </c>
      <c r="M53" s="366" t="inlineStr"/>
      <c r="N53" s="366" t="inlineStr"/>
      <c r="O53" s="142">
        <f>DATE(YEAR(H53),MONTH(H53),1)</f>
        <v/>
      </c>
      <c r="P53" s="132">
        <f>IF(H53&gt;$L$3,"Futuro","Atraso")</f>
        <v/>
      </c>
      <c r="Q53">
        <f>12*(YEAR(H53)-YEAR($L$3))+(MONTH(H53)-MONTH($L$3))</f>
        <v/>
      </c>
      <c r="R53" s="366">
        <f>IF(N53="IBIRAPITANGA FASE 3",IF(P53="Atraso",M53,M53/(1+$J$2)^Q53),IF(P53="Atraso",M53,M53/(1+$J$1)^Q53))</f>
        <v/>
      </c>
    </row>
    <row r="54">
      <c r="A54" t="inlineStr">
        <is>
          <t>Q01L01</t>
        </is>
      </c>
      <c r="B54" t="inlineStr">
        <is>
          <t>VAGNER LUIS SANCHES DA SILVA</t>
        </is>
      </c>
      <c r="C54" t="n">
        <v>1</v>
      </c>
      <c r="D54" t="inlineStr">
        <is>
          <t>IPCA</t>
        </is>
      </c>
      <c r="E54" t="n">
        <v>0.009488792934583046</v>
      </c>
      <c r="F54" t="inlineStr">
        <is>
          <t>MENSAL</t>
        </is>
      </c>
      <c r="G54" t="n">
        <v>46635</v>
      </c>
      <c r="H54" s="118" t="n">
        <v>46635</v>
      </c>
      <c r="I54" t="inlineStr">
        <is>
          <t>067</t>
        </is>
      </c>
      <c r="J54" s="370" t="inlineStr">
        <is>
          <t>CARTEIRA</t>
        </is>
      </c>
      <c r="K54" t="inlineStr">
        <is>
          <t>CONTRATO</t>
        </is>
      </c>
      <c r="L54" t="n">
        <v>4348.61</v>
      </c>
      <c r="M54" s="366" t="inlineStr"/>
      <c r="N54" s="366" t="inlineStr"/>
      <c r="O54" s="142">
        <f>DATE(YEAR(H54),MONTH(H54),1)</f>
        <v/>
      </c>
      <c r="P54" s="132">
        <f>IF(H54&gt;$L$3,"Futuro","Atraso")</f>
        <v/>
      </c>
      <c r="Q54">
        <f>12*(YEAR(H54)-YEAR($L$3))+(MONTH(H54)-MONTH($L$3))</f>
        <v/>
      </c>
      <c r="R54" s="366">
        <f>IF(N54="IBIRAPITANGA FASE 3",IF(P54="Atraso",M54,M54/(1+$J$2)^Q54),IF(P54="Atraso",M54,M54/(1+$J$1)^Q54))</f>
        <v/>
      </c>
    </row>
    <row r="55">
      <c r="A55" t="inlineStr">
        <is>
          <t>Q01L01</t>
        </is>
      </c>
      <c r="B55" t="inlineStr">
        <is>
          <t>VAGNER LUIS SANCHES DA SILVA</t>
        </is>
      </c>
      <c r="C55" t="n">
        <v>1</v>
      </c>
      <c r="D55" t="inlineStr">
        <is>
          <t>IPCA</t>
        </is>
      </c>
      <c r="E55" t="n">
        <v>0.009488792934583046</v>
      </c>
      <c r="F55" t="inlineStr">
        <is>
          <t>MENSAL</t>
        </is>
      </c>
      <c r="G55" t="n">
        <v>46665</v>
      </c>
      <c r="H55" s="118" t="n">
        <v>46665</v>
      </c>
      <c r="I55" t="inlineStr">
        <is>
          <t>068</t>
        </is>
      </c>
      <c r="J55" s="370" t="inlineStr">
        <is>
          <t>CARTEIRA</t>
        </is>
      </c>
      <c r="K55" t="inlineStr">
        <is>
          <t>CONTRATO</t>
        </is>
      </c>
      <c r="L55" t="n">
        <v>4348.61</v>
      </c>
      <c r="M55" t="inlineStr"/>
      <c r="N55" t="inlineStr"/>
      <c r="O55" s="142">
        <f>DATE(YEAR(H55),MONTH(H55),1)</f>
        <v/>
      </c>
      <c r="P55" s="132">
        <f>IF(H55&gt;$L$3,"Futuro","Atraso")</f>
        <v/>
      </c>
      <c r="Q55">
        <f>12*(YEAR(H55)-YEAR($L$3))+(MONTH(H55)-MONTH($L$3))</f>
        <v/>
      </c>
      <c r="R55" s="366">
        <f>IF(N55="IBIRAPITANGA FASE 3",IF(P55="Atraso",M55,M55/(1+$J$2)^Q55),IF(P55="Atraso",M55,M55/(1+$J$1)^Q55))</f>
        <v/>
      </c>
    </row>
    <row r="56">
      <c r="A56" t="inlineStr">
        <is>
          <t>Q01L01</t>
        </is>
      </c>
      <c r="B56" t="inlineStr">
        <is>
          <t>VAGNER LUIS SANCHES DA SILVA</t>
        </is>
      </c>
      <c r="C56" t="n">
        <v>1</v>
      </c>
      <c r="D56" t="inlineStr">
        <is>
          <t>IPCA</t>
        </is>
      </c>
      <c r="E56" t="n">
        <v>0.009488792934583046</v>
      </c>
      <c r="F56" t="inlineStr">
        <is>
          <t>MENSAL</t>
        </is>
      </c>
      <c r="G56" t="n">
        <v>46696</v>
      </c>
      <c r="H56" s="118" t="n">
        <v>46696</v>
      </c>
      <c r="I56" t="inlineStr">
        <is>
          <t>069</t>
        </is>
      </c>
      <c r="J56" s="370" t="inlineStr">
        <is>
          <t>CARTEIRA</t>
        </is>
      </c>
      <c r="K56" t="inlineStr">
        <is>
          <t>CONTRATO</t>
        </is>
      </c>
      <c r="L56" t="n">
        <v>4348.61</v>
      </c>
      <c r="M56" t="inlineStr"/>
      <c r="N56" t="inlineStr"/>
      <c r="O56" s="142">
        <f>DATE(YEAR(H56),MONTH(H56),1)</f>
        <v/>
      </c>
      <c r="P56" s="132">
        <f>IF(H56&gt;$L$3,"Futuro","Atraso")</f>
        <v/>
      </c>
      <c r="Q56">
        <f>12*(YEAR(H56)-YEAR($L$3))+(MONTH(H56)-MONTH($L$3))</f>
        <v/>
      </c>
      <c r="R56" s="366">
        <f>IF(N56="IBIRAPITANGA FASE 3",IF(P56="Atraso",M56,M56/(1+$J$2)^Q56),IF(P56="Atraso",M56,M56/(1+$J$1)^Q56))</f>
        <v/>
      </c>
    </row>
    <row r="57">
      <c r="A57" t="inlineStr">
        <is>
          <t>Q01L01</t>
        </is>
      </c>
      <c r="B57" t="inlineStr">
        <is>
          <t>VAGNER LUIS SANCHES DA SILVA</t>
        </is>
      </c>
      <c r="C57" t="n">
        <v>1</v>
      </c>
      <c r="D57" t="inlineStr">
        <is>
          <t>IPCA</t>
        </is>
      </c>
      <c r="E57" t="n">
        <v>0.009488792934583046</v>
      </c>
      <c r="F57" t="inlineStr">
        <is>
          <t>MENSAL</t>
        </is>
      </c>
      <c r="G57" t="n">
        <v>46726</v>
      </c>
      <c r="H57" s="118" t="n">
        <v>46726</v>
      </c>
      <c r="I57" t="inlineStr">
        <is>
          <t>070</t>
        </is>
      </c>
      <c r="J57" s="370" t="inlineStr">
        <is>
          <t>CARTEIRA</t>
        </is>
      </c>
      <c r="K57" t="inlineStr">
        <is>
          <t>CONTRATO</t>
        </is>
      </c>
      <c r="L57" t="n">
        <v>4348.61</v>
      </c>
      <c r="M57" t="inlineStr"/>
      <c r="N57" t="inlineStr"/>
      <c r="O57" s="142">
        <f>DATE(YEAR(H57),MONTH(H57),1)</f>
        <v/>
      </c>
      <c r="P57" s="132">
        <f>IF(H57&gt;$L$3,"Futuro","Atraso")</f>
        <v/>
      </c>
      <c r="Q57">
        <f>12*(YEAR(H57)-YEAR($L$3))+(MONTH(H57)-MONTH($L$3))</f>
        <v/>
      </c>
      <c r="R57" s="366">
        <f>IF(N57="IBIRAPITANGA FASE 3",IF(P57="Atraso",M57,M57/(1+$J$2)^Q57),IF(P57="Atraso",M57,M57/(1+$J$1)^Q57))</f>
        <v/>
      </c>
    </row>
    <row r="58">
      <c r="A58" t="inlineStr">
        <is>
          <t>Q01L01</t>
        </is>
      </c>
      <c r="B58" t="inlineStr">
        <is>
          <t>VAGNER LUIS SANCHES DA SILVA</t>
        </is>
      </c>
      <c r="C58" t="n">
        <v>1</v>
      </c>
      <c r="D58" t="inlineStr">
        <is>
          <t>IPCA</t>
        </is>
      </c>
      <c r="E58" t="n">
        <v>0.009488792934583046</v>
      </c>
      <c r="F58" t="inlineStr">
        <is>
          <t>MENSAL</t>
        </is>
      </c>
      <c r="G58" t="n">
        <v>46757</v>
      </c>
      <c r="H58" s="118" t="n">
        <v>46757</v>
      </c>
      <c r="I58" t="inlineStr">
        <is>
          <t>071</t>
        </is>
      </c>
      <c r="J58" s="370" t="inlineStr">
        <is>
          <t>CARTEIRA</t>
        </is>
      </c>
      <c r="K58" t="inlineStr">
        <is>
          <t>CONTRATO</t>
        </is>
      </c>
      <c r="L58" t="n">
        <v>4348.61</v>
      </c>
      <c r="M58" t="inlineStr"/>
      <c r="N58" t="inlineStr"/>
      <c r="O58" s="142">
        <f>DATE(YEAR(H58),MONTH(H58),1)</f>
        <v/>
      </c>
      <c r="P58" s="132">
        <f>IF(H58&gt;$L$3,"Futuro","Atraso")</f>
        <v/>
      </c>
      <c r="Q58">
        <f>12*(YEAR(H58)-YEAR($L$3))+(MONTH(H58)-MONTH($L$3))</f>
        <v/>
      </c>
      <c r="R58" s="366">
        <f>IF(N58="IBIRAPITANGA FASE 3",IF(P58="Atraso",M58,M58/(1+$J$2)^Q58),IF(P58="Atraso",M58,M58/(1+$J$1)^Q58))</f>
        <v/>
      </c>
    </row>
    <row r="59">
      <c r="A59" t="inlineStr">
        <is>
          <t>Q01L01</t>
        </is>
      </c>
      <c r="B59" t="inlineStr">
        <is>
          <t>VAGNER LUIS SANCHES DA SILVA</t>
        </is>
      </c>
      <c r="C59" t="n">
        <v>1</v>
      </c>
      <c r="D59" t="inlineStr">
        <is>
          <t>IPCA</t>
        </is>
      </c>
      <c r="E59" t="n">
        <v>0.009488792934583046</v>
      </c>
      <c r="F59" t="inlineStr">
        <is>
          <t>MENSAL</t>
        </is>
      </c>
      <c r="G59" t="n">
        <v>46788</v>
      </c>
      <c r="H59" s="118" t="n">
        <v>46788</v>
      </c>
      <c r="I59" t="inlineStr">
        <is>
          <t>072</t>
        </is>
      </c>
      <c r="J59" s="370" t="inlineStr">
        <is>
          <t>CARTEIRA</t>
        </is>
      </c>
      <c r="K59" t="inlineStr">
        <is>
          <t>CONTRATO</t>
        </is>
      </c>
      <c r="L59" t="n">
        <v>4348.61</v>
      </c>
      <c r="M59" t="inlineStr"/>
      <c r="N59" t="inlineStr"/>
      <c r="O59" s="142">
        <f>DATE(YEAR(H59),MONTH(H59),1)</f>
        <v/>
      </c>
      <c r="P59" s="132">
        <f>IF(H59&gt;$L$3,"Futuro","Atraso")</f>
        <v/>
      </c>
      <c r="Q59">
        <f>12*(YEAR(H59)-YEAR($L$3))+(MONTH(H59)-MONTH($L$3))</f>
        <v/>
      </c>
      <c r="R59" s="366">
        <f>IF(N59="IBIRAPITANGA FASE 3",IF(P59="Atraso",M59,M59/(1+$J$2)^Q59),IF(P59="Atraso",M59,M59/(1+$J$1)^Q59))</f>
        <v/>
      </c>
    </row>
    <row r="60">
      <c r="A60" t="inlineStr">
        <is>
          <t>Q01L01</t>
        </is>
      </c>
      <c r="B60" t="inlineStr">
        <is>
          <t>VAGNER LUIS SANCHES DA SILVA</t>
        </is>
      </c>
      <c r="C60" t="n">
        <v>1</v>
      </c>
      <c r="D60" t="inlineStr">
        <is>
          <t>IPCA</t>
        </is>
      </c>
      <c r="E60" t="n">
        <v>0.009488792934583046</v>
      </c>
      <c r="F60" t="inlineStr">
        <is>
          <t>MENSAL</t>
        </is>
      </c>
      <c r="G60" t="n">
        <v>46817</v>
      </c>
      <c r="H60" s="118" t="n">
        <v>46817</v>
      </c>
      <c r="I60" t="inlineStr">
        <is>
          <t>073</t>
        </is>
      </c>
      <c r="J60" s="370" t="inlineStr">
        <is>
          <t>CARTEIRA</t>
        </is>
      </c>
      <c r="K60" t="inlineStr">
        <is>
          <t>CONTRATO</t>
        </is>
      </c>
      <c r="L60" t="n">
        <v>4348.61</v>
      </c>
      <c r="M60" t="inlineStr"/>
      <c r="N60" t="inlineStr"/>
      <c r="O60" s="142">
        <f>DATE(YEAR(H60),MONTH(H60),1)</f>
        <v/>
      </c>
      <c r="P60" s="132">
        <f>IF(H60&gt;$L$3,"Futuro","Atraso")</f>
        <v/>
      </c>
      <c r="Q60">
        <f>12*(YEAR(H60)-YEAR($L$3))+(MONTH(H60)-MONTH($L$3))</f>
        <v/>
      </c>
      <c r="R60" s="366">
        <f>IF(N60="IBIRAPITANGA FASE 3",IF(P60="Atraso",M60,M60/(1+$J$2)^Q60),IF(P60="Atraso",M60,M60/(1+$J$1)^Q60))</f>
        <v/>
      </c>
    </row>
    <row r="61">
      <c r="A61" t="inlineStr">
        <is>
          <t>Q01L01</t>
        </is>
      </c>
      <c r="B61" t="inlineStr">
        <is>
          <t>VAGNER LUIS SANCHES DA SILVA</t>
        </is>
      </c>
      <c r="C61" t="n">
        <v>1</v>
      </c>
      <c r="D61" t="inlineStr">
        <is>
          <t>IPCA</t>
        </is>
      </c>
      <c r="E61" t="n">
        <v>0.009488792934583046</v>
      </c>
      <c r="F61" t="inlineStr">
        <is>
          <t>MENSAL</t>
        </is>
      </c>
      <c r="G61" t="n">
        <v>46848</v>
      </c>
      <c r="H61" s="118" t="n">
        <v>46848</v>
      </c>
      <c r="I61" t="inlineStr">
        <is>
          <t>074</t>
        </is>
      </c>
      <c r="J61" s="370" t="inlineStr">
        <is>
          <t>CARTEIRA</t>
        </is>
      </c>
      <c r="K61" t="inlineStr">
        <is>
          <t>CONTRATO</t>
        </is>
      </c>
      <c r="L61" t="n">
        <v>4348.61</v>
      </c>
      <c r="M61" t="inlineStr"/>
      <c r="N61" t="inlineStr"/>
      <c r="O61" s="142">
        <f>DATE(YEAR(H61),MONTH(H61),1)</f>
        <v/>
      </c>
      <c r="P61" s="132">
        <f>IF(H61&gt;$L$3,"Futuro","Atraso")</f>
        <v/>
      </c>
      <c r="Q61">
        <f>12*(YEAR(H61)-YEAR($L$3))+(MONTH(H61)-MONTH($L$3))</f>
        <v/>
      </c>
      <c r="R61" s="366">
        <f>IF(N61="IBIRAPITANGA FASE 3",IF(P61="Atraso",M61,M61/(1+$J$2)^Q61),IF(P61="Atraso",M61,M61/(1+$J$1)^Q61))</f>
        <v/>
      </c>
    </row>
    <row r="62">
      <c r="A62" t="inlineStr">
        <is>
          <t>Q01L01</t>
        </is>
      </c>
      <c r="B62" t="inlineStr">
        <is>
          <t>VAGNER LUIS SANCHES DA SILVA</t>
        </is>
      </c>
      <c r="C62" t="n">
        <v>1</v>
      </c>
      <c r="D62" t="inlineStr">
        <is>
          <t>IPCA</t>
        </is>
      </c>
      <c r="E62" t="n">
        <v>0.009488792934583046</v>
      </c>
      <c r="F62" t="inlineStr">
        <is>
          <t>MENSAL</t>
        </is>
      </c>
      <c r="G62" t="n">
        <v>46878</v>
      </c>
      <c r="H62" s="118" t="n">
        <v>46878</v>
      </c>
      <c r="I62" t="inlineStr">
        <is>
          <t>075</t>
        </is>
      </c>
      <c r="J62" s="370" t="inlineStr">
        <is>
          <t>CARTEIRA</t>
        </is>
      </c>
      <c r="K62" t="inlineStr">
        <is>
          <t>CONTRATO</t>
        </is>
      </c>
      <c r="L62" t="n">
        <v>4348.61</v>
      </c>
      <c r="M62" t="inlineStr"/>
      <c r="N62" t="inlineStr"/>
      <c r="O62" s="142">
        <f>DATE(YEAR(H62),MONTH(H62),1)</f>
        <v/>
      </c>
      <c r="P62" s="132">
        <f>IF(H62&gt;$L$3,"Futuro","Atraso")</f>
        <v/>
      </c>
      <c r="Q62">
        <f>12*(YEAR(H62)-YEAR($L$3))+(MONTH(H62)-MONTH($L$3))</f>
        <v/>
      </c>
      <c r="R62" s="366">
        <f>IF(N62="IBIRAPITANGA FASE 3",IF(P62="Atraso",M62,M62/(1+$J$2)^Q62),IF(P62="Atraso",M62,M62/(1+$J$1)^Q62))</f>
        <v/>
      </c>
    </row>
    <row r="63">
      <c r="A63" t="inlineStr">
        <is>
          <t>Q01L01</t>
        </is>
      </c>
      <c r="B63" t="inlineStr">
        <is>
          <t>VAGNER LUIS SANCHES DA SILVA</t>
        </is>
      </c>
      <c r="C63" t="n">
        <v>1</v>
      </c>
      <c r="D63" t="inlineStr">
        <is>
          <t>IPCA</t>
        </is>
      </c>
      <c r="E63" t="n">
        <v>0.009488792934583046</v>
      </c>
      <c r="F63" t="inlineStr">
        <is>
          <t>MENSAL</t>
        </is>
      </c>
      <c r="G63" t="n">
        <v>46909</v>
      </c>
      <c r="H63" s="118" t="n">
        <v>46909</v>
      </c>
      <c r="I63" t="inlineStr">
        <is>
          <t>076</t>
        </is>
      </c>
      <c r="J63" s="370" t="inlineStr">
        <is>
          <t>CARTEIRA</t>
        </is>
      </c>
      <c r="K63" t="inlineStr">
        <is>
          <t>CONTRATO</t>
        </is>
      </c>
      <c r="L63" t="n">
        <v>4348.61</v>
      </c>
      <c r="M63" t="inlineStr"/>
      <c r="N63" t="inlineStr"/>
      <c r="O63" s="142">
        <f>DATE(YEAR(H63),MONTH(H63),1)</f>
        <v/>
      </c>
      <c r="P63" s="132">
        <f>IF(H63&gt;$L$3,"Futuro","Atraso")</f>
        <v/>
      </c>
      <c r="Q63">
        <f>12*(YEAR(H63)-YEAR($L$3))+(MONTH(H63)-MONTH($L$3))</f>
        <v/>
      </c>
      <c r="R63" s="366">
        <f>IF(N63="IBIRAPITANGA FASE 3",IF(P63="Atraso",M63,M63/(1+$J$2)^Q63),IF(P63="Atraso",M63,M63/(1+$J$1)^Q63))</f>
        <v/>
      </c>
    </row>
    <row r="64">
      <c r="A64" t="inlineStr">
        <is>
          <t>Q01L01</t>
        </is>
      </c>
      <c r="B64" t="inlineStr">
        <is>
          <t>VAGNER LUIS SANCHES DA SILVA</t>
        </is>
      </c>
      <c r="C64" t="n">
        <v>1</v>
      </c>
      <c r="D64" t="inlineStr">
        <is>
          <t>IPCA</t>
        </is>
      </c>
      <c r="E64" t="n">
        <v>0.009488792934583046</v>
      </c>
      <c r="F64" t="inlineStr">
        <is>
          <t>MENSAL</t>
        </is>
      </c>
      <c r="G64" t="n">
        <v>46939</v>
      </c>
      <c r="H64" s="118" t="n">
        <v>46939</v>
      </c>
      <c r="I64" t="inlineStr">
        <is>
          <t>077</t>
        </is>
      </c>
      <c r="J64" s="370" t="inlineStr">
        <is>
          <t>CARTEIRA</t>
        </is>
      </c>
      <c r="K64" t="inlineStr">
        <is>
          <t>CONTRATO</t>
        </is>
      </c>
      <c r="L64" t="n">
        <v>4348.61</v>
      </c>
      <c r="M64" t="inlineStr"/>
      <c r="N64" t="inlineStr"/>
      <c r="O64" s="142">
        <f>DATE(YEAR(H64),MONTH(H64),1)</f>
        <v/>
      </c>
      <c r="P64" s="132">
        <f>IF(H64&gt;$L$3,"Futuro","Atraso")</f>
        <v/>
      </c>
      <c r="Q64">
        <f>12*(YEAR(H64)-YEAR($L$3))+(MONTH(H64)-MONTH($L$3))</f>
        <v/>
      </c>
      <c r="R64" s="366">
        <f>IF(N64="IBIRAPITANGA FASE 3",IF(P64="Atraso",M64,M64/(1+$J$2)^Q64),IF(P64="Atraso",M64,M64/(1+$J$1)^Q64))</f>
        <v/>
      </c>
    </row>
    <row r="65">
      <c r="A65" t="inlineStr">
        <is>
          <t>Q01L01</t>
        </is>
      </c>
      <c r="B65" t="inlineStr">
        <is>
          <t>VAGNER LUIS SANCHES DA SILVA</t>
        </is>
      </c>
      <c r="C65" t="n">
        <v>1</v>
      </c>
      <c r="D65" t="inlineStr">
        <is>
          <t>IPCA</t>
        </is>
      </c>
      <c r="E65" t="n">
        <v>0.009488792934583046</v>
      </c>
      <c r="F65" t="inlineStr">
        <is>
          <t>MENSAL</t>
        </is>
      </c>
      <c r="G65" t="n">
        <v>46970</v>
      </c>
      <c r="H65" s="118" t="n">
        <v>46970</v>
      </c>
      <c r="I65" t="inlineStr">
        <is>
          <t>078</t>
        </is>
      </c>
      <c r="J65" s="370" t="inlineStr">
        <is>
          <t>CARTEIRA</t>
        </is>
      </c>
      <c r="K65" t="inlineStr">
        <is>
          <t>CONTRATO</t>
        </is>
      </c>
      <c r="L65" t="n">
        <v>4348.61</v>
      </c>
      <c r="M65" t="inlineStr"/>
      <c r="N65" t="inlineStr"/>
      <c r="O65" s="142">
        <f>DATE(YEAR(H65),MONTH(H65),1)</f>
        <v/>
      </c>
      <c r="P65" s="132">
        <f>IF(H65&gt;$L$3,"Futuro","Atraso")</f>
        <v/>
      </c>
      <c r="Q65">
        <f>12*(YEAR(H65)-YEAR($L$3))+(MONTH(H65)-MONTH($L$3))</f>
        <v/>
      </c>
      <c r="R65" s="366">
        <f>IF(N65="IBIRAPITANGA FASE 3",IF(P65="Atraso",M65,M65/(1+$J$2)^Q65),IF(P65="Atraso",M65,M65/(1+$J$1)^Q65))</f>
        <v/>
      </c>
    </row>
    <row r="66">
      <c r="A66" t="inlineStr">
        <is>
          <t>Q01L01</t>
        </is>
      </c>
      <c r="B66" t="inlineStr">
        <is>
          <t>VAGNER LUIS SANCHES DA SILVA</t>
        </is>
      </c>
      <c r="C66" t="n">
        <v>1</v>
      </c>
      <c r="D66" t="inlineStr">
        <is>
          <t>IPCA</t>
        </is>
      </c>
      <c r="E66" t="n">
        <v>0.009488792934583046</v>
      </c>
      <c r="F66" t="inlineStr">
        <is>
          <t>MENSAL</t>
        </is>
      </c>
      <c r="G66" t="n">
        <v>47001</v>
      </c>
      <c r="H66" s="118" t="n">
        <v>47001</v>
      </c>
      <c r="I66" t="inlineStr">
        <is>
          <t>079</t>
        </is>
      </c>
      <c r="J66" s="370" t="inlineStr">
        <is>
          <t>CARTEIRA</t>
        </is>
      </c>
      <c r="K66" t="inlineStr">
        <is>
          <t>CONTRATO</t>
        </is>
      </c>
      <c r="L66" t="n">
        <v>4348.61</v>
      </c>
      <c r="M66" t="inlineStr"/>
      <c r="N66" t="inlineStr"/>
      <c r="O66" s="142">
        <f>DATE(YEAR(H66),MONTH(H66),1)</f>
        <v/>
      </c>
      <c r="P66" s="132">
        <f>IF(H66&gt;$L$3,"Futuro","Atraso")</f>
        <v/>
      </c>
      <c r="Q66">
        <f>12*(YEAR(H66)-YEAR($L$3))+(MONTH(H66)-MONTH($L$3))</f>
        <v/>
      </c>
      <c r="R66" s="366">
        <f>IF(N66="IBIRAPITANGA FASE 3",IF(P66="Atraso",M66,M66/(1+$J$2)^Q66),IF(P66="Atraso",M66,M66/(1+$J$1)^Q66))</f>
        <v/>
      </c>
    </row>
    <row r="67">
      <c r="A67" t="inlineStr">
        <is>
          <t>Q01L01</t>
        </is>
      </c>
      <c r="B67" t="inlineStr">
        <is>
          <t>VAGNER LUIS SANCHES DA SILVA</t>
        </is>
      </c>
      <c r="C67" t="n">
        <v>1</v>
      </c>
      <c r="D67" t="inlineStr">
        <is>
          <t>IPCA</t>
        </is>
      </c>
      <c r="E67" t="n">
        <v>0.009488792934583046</v>
      </c>
      <c r="F67" t="inlineStr">
        <is>
          <t>MENSAL</t>
        </is>
      </c>
      <c r="G67" t="n">
        <v>47031</v>
      </c>
      <c r="H67" s="118" t="n">
        <v>47031</v>
      </c>
      <c r="I67" t="inlineStr">
        <is>
          <t>080</t>
        </is>
      </c>
      <c r="J67" s="370" t="inlineStr">
        <is>
          <t>CARTEIRA</t>
        </is>
      </c>
      <c r="K67" t="inlineStr">
        <is>
          <t>CONTRATO</t>
        </is>
      </c>
      <c r="L67" t="n">
        <v>4348.61</v>
      </c>
      <c r="M67" t="inlineStr"/>
      <c r="N67" t="inlineStr"/>
      <c r="O67" s="142">
        <f>DATE(YEAR(H67),MONTH(H67),1)</f>
        <v/>
      </c>
      <c r="P67" s="132">
        <f>IF(H67&gt;$L$3,"Futuro","Atraso")</f>
        <v/>
      </c>
      <c r="Q67">
        <f>12*(YEAR(H67)-YEAR($L$3))+(MONTH(H67)-MONTH($L$3))</f>
        <v/>
      </c>
      <c r="R67" s="366">
        <f>IF(N67="IBIRAPITANGA FASE 3",IF(P67="Atraso",M67,M67/(1+$J$2)^Q67),IF(P67="Atraso",M67,M67/(1+$J$1)^Q67))</f>
        <v/>
      </c>
    </row>
    <row r="68">
      <c r="A68" t="inlineStr">
        <is>
          <t>Q01L01</t>
        </is>
      </c>
      <c r="B68" t="inlineStr">
        <is>
          <t>VAGNER LUIS SANCHES DA SILVA</t>
        </is>
      </c>
      <c r="C68" t="n">
        <v>1</v>
      </c>
      <c r="D68" t="inlineStr">
        <is>
          <t>IPCA</t>
        </is>
      </c>
      <c r="E68" t="n">
        <v>0.009488792934583046</v>
      </c>
      <c r="F68" t="inlineStr">
        <is>
          <t>MENSAL</t>
        </is>
      </c>
      <c r="G68" t="n">
        <v>47062</v>
      </c>
      <c r="H68" s="118" t="n">
        <v>47062</v>
      </c>
      <c r="I68" t="inlineStr">
        <is>
          <t>081</t>
        </is>
      </c>
      <c r="J68" s="370" t="inlineStr">
        <is>
          <t>CARTEIRA</t>
        </is>
      </c>
      <c r="K68" t="inlineStr">
        <is>
          <t>CONTRATO</t>
        </is>
      </c>
      <c r="L68" t="n">
        <v>4348.61</v>
      </c>
      <c r="M68" t="inlineStr"/>
      <c r="N68" t="inlineStr"/>
      <c r="O68" s="142">
        <f>DATE(YEAR(H68),MONTH(H68),1)</f>
        <v/>
      </c>
      <c r="P68" s="132">
        <f>IF(H68&gt;$L$3,"Futuro","Atraso")</f>
        <v/>
      </c>
      <c r="Q68">
        <f>12*(YEAR(H68)-YEAR($L$3))+(MONTH(H68)-MONTH($L$3))</f>
        <v/>
      </c>
      <c r="R68" s="366">
        <f>IF(N68="IBIRAPITANGA FASE 3",IF(P68="Atraso",M68,M68/(1+$J$2)^Q68),IF(P68="Atraso",M68,M68/(1+$J$1)^Q68))</f>
        <v/>
      </c>
    </row>
    <row r="69">
      <c r="A69" t="inlineStr">
        <is>
          <t>Q01L01</t>
        </is>
      </c>
      <c r="B69" t="inlineStr">
        <is>
          <t>VAGNER LUIS SANCHES DA SILVA</t>
        </is>
      </c>
      <c r="C69" t="n">
        <v>1</v>
      </c>
      <c r="D69" t="inlineStr">
        <is>
          <t>IPCA</t>
        </is>
      </c>
      <c r="E69" t="n">
        <v>0.009488792934583046</v>
      </c>
      <c r="F69" t="inlineStr">
        <is>
          <t>MENSAL</t>
        </is>
      </c>
      <c r="G69" t="n">
        <v>47092</v>
      </c>
      <c r="H69" s="118" t="n">
        <v>47092</v>
      </c>
      <c r="I69" t="inlineStr">
        <is>
          <t>082</t>
        </is>
      </c>
      <c r="J69" s="370" t="inlineStr">
        <is>
          <t>CARTEIRA</t>
        </is>
      </c>
      <c r="K69" t="inlineStr">
        <is>
          <t>CONTRATO</t>
        </is>
      </c>
      <c r="L69" t="n">
        <v>4348.61</v>
      </c>
      <c r="M69" t="inlineStr"/>
      <c r="N69" t="inlineStr"/>
      <c r="O69" s="142">
        <f>DATE(YEAR(H69),MONTH(H69),1)</f>
        <v/>
      </c>
      <c r="P69" s="132">
        <f>IF(H69&gt;$L$3,"Futuro","Atraso")</f>
        <v/>
      </c>
      <c r="Q69">
        <f>12*(YEAR(H69)-YEAR($L$3))+(MONTH(H69)-MONTH($L$3))</f>
        <v/>
      </c>
      <c r="R69" s="366">
        <f>IF(N69="IBIRAPITANGA FASE 3",IF(P69="Atraso",M69,M69/(1+$J$2)^Q69),IF(P69="Atraso",M69,M69/(1+$J$1)^Q69))</f>
        <v/>
      </c>
    </row>
    <row r="70">
      <c r="A70" t="inlineStr">
        <is>
          <t>Q01L01</t>
        </is>
      </c>
      <c r="B70" t="inlineStr">
        <is>
          <t>VAGNER LUIS SANCHES DA SILVA</t>
        </is>
      </c>
      <c r="C70" t="n">
        <v>1</v>
      </c>
      <c r="D70" t="inlineStr">
        <is>
          <t>IPCA</t>
        </is>
      </c>
      <c r="E70" t="n">
        <v>0.009488792934583046</v>
      </c>
      <c r="F70" t="inlineStr">
        <is>
          <t>MENSAL</t>
        </is>
      </c>
      <c r="G70" t="n">
        <v>47123</v>
      </c>
      <c r="H70" s="118" t="n">
        <v>47123</v>
      </c>
      <c r="I70" t="inlineStr">
        <is>
          <t>083</t>
        </is>
      </c>
      <c r="J70" s="370" t="inlineStr">
        <is>
          <t>CARTEIRA</t>
        </is>
      </c>
      <c r="K70" t="inlineStr">
        <is>
          <t>CONTRATO</t>
        </is>
      </c>
      <c r="L70" t="n">
        <v>4348.61</v>
      </c>
      <c r="M70" t="inlineStr"/>
      <c r="N70" t="inlineStr"/>
      <c r="O70" s="142">
        <f>DATE(YEAR(H70),MONTH(H70),1)</f>
        <v/>
      </c>
      <c r="P70" s="132">
        <f>IF(H70&gt;$L$3,"Futuro","Atraso")</f>
        <v/>
      </c>
      <c r="Q70">
        <f>12*(YEAR(H70)-YEAR($L$3))+(MONTH(H70)-MONTH($L$3))</f>
        <v/>
      </c>
      <c r="R70" s="366">
        <f>IF(N70="IBIRAPITANGA FASE 3",IF(P70="Atraso",M70,M70/(1+$J$2)^Q70),IF(P70="Atraso",M70,M70/(1+$J$1)^Q70))</f>
        <v/>
      </c>
    </row>
    <row r="71">
      <c r="A71" t="inlineStr">
        <is>
          <t>Q01L01</t>
        </is>
      </c>
      <c r="B71" t="inlineStr">
        <is>
          <t>VAGNER LUIS SANCHES DA SILVA</t>
        </is>
      </c>
      <c r="C71" t="n">
        <v>1</v>
      </c>
      <c r="D71" t="inlineStr">
        <is>
          <t>IPCA</t>
        </is>
      </c>
      <c r="E71" t="n">
        <v>0.009488792934583046</v>
      </c>
      <c r="F71" t="inlineStr">
        <is>
          <t>MENSAL</t>
        </is>
      </c>
      <c r="G71" t="n">
        <v>47154</v>
      </c>
      <c r="H71" s="118" t="n">
        <v>47154</v>
      </c>
      <c r="I71" t="inlineStr">
        <is>
          <t>084</t>
        </is>
      </c>
      <c r="J71" s="370" t="inlineStr">
        <is>
          <t>CARTEIRA</t>
        </is>
      </c>
      <c r="K71" t="inlineStr">
        <is>
          <t>CONTRATO</t>
        </is>
      </c>
      <c r="L71" t="n">
        <v>4348.61</v>
      </c>
      <c r="M71" t="inlineStr"/>
      <c r="N71" t="inlineStr"/>
      <c r="O71" s="142">
        <f>DATE(YEAR(H71),MONTH(H71),1)</f>
        <v/>
      </c>
      <c r="P71" s="132">
        <f>IF(H71&gt;$L$3,"Futuro","Atraso")</f>
        <v/>
      </c>
      <c r="Q71">
        <f>12*(YEAR(H71)-YEAR($L$3))+(MONTH(H71)-MONTH($L$3))</f>
        <v/>
      </c>
      <c r="R71" s="366">
        <f>IF(N71="IBIRAPITANGA FASE 3",IF(P71="Atraso",M71,M71/(1+$J$2)^Q71),IF(P71="Atraso",M71,M71/(1+$J$1)^Q71))</f>
        <v/>
      </c>
    </row>
    <row r="72">
      <c r="A72" t="inlineStr">
        <is>
          <t>Q01L01</t>
        </is>
      </c>
      <c r="B72" t="inlineStr">
        <is>
          <t>VAGNER LUIS SANCHES DA SILVA</t>
        </is>
      </c>
      <c r="C72" t="n">
        <v>1</v>
      </c>
      <c r="D72" t="inlineStr">
        <is>
          <t>IPCA</t>
        </is>
      </c>
      <c r="E72" t="n">
        <v>0.009488792934583046</v>
      </c>
      <c r="F72" t="inlineStr">
        <is>
          <t>MENSAL</t>
        </is>
      </c>
      <c r="G72" t="n">
        <v>47182</v>
      </c>
      <c r="H72" s="118" t="n">
        <v>47182</v>
      </c>
      <c r="I72" t="inlineStr">
        <is>
          <t>085</t>
        </is>
      </c>
      <c r="J72" s="370" t="inlineStr">
        <is>
          <t>CARTEIRA</t>
        </is>
      </c>
      <c r="K72" t="inlineStr">
        <is>
          <t>CONTRATO</t>
        </is>
      </c>
      <c r="L72" t="n">
        <v>4348.61</v>
      </c>
      <c r="M72" t="inlineStr"/>
      <c r="N72" t="inlineStr"/>
      <c r="O72" s="142">
        <f>DATE(YEAR(H72),MONTH(H72),1)</f>
        <v/>
      </c>
      <c r="P72" s="132">
        <f>IF(H72&gt;$L$3,"Futuro","Atraso")</f>
        <v/>
      </c>
      <c r="Q72">
        <f>12*(YEAR(H72)-YEAR($L$3))+(MONTH(H72)-MONTH($L$3))</f>
        <v/>
      </c>
      <c r="R72" s="366">
        <f>IF(N72="IBIRAPITANGA FASE 3",IF(P72="Atraso",M72,M72/(1+$J$2)^Q72),IF(P72="Atraso",M72,M72/(1+$J$1)^Q72))</f>
        <v/>
      </c>
    </row>
    <row r="73">
      <c r="A73" t="inlineStr">
        <is>
          <t>Q01L01</t>
        </is>
      </c>
      <c r="B73" t="inlineStr">
        <is>
          <t>VAGNER LUIS SANCHES DA SILVA</t>
        </is>
      </c>
      <c r="C73" t="n">
        <v>1</v>
      </c>
      <c r="D73" t="inlineStr">
        <is>
          <t>IPCA</t>
        </is>
      </c>
      <c r="E73" t="n">
        <v>0.009488792934583046</v>
      </c>
      <c r="F73" t="inlineStr">
        <is>
          <t>MENSAL</t>
        </is>
      </c>
      <c r="G73" t="n">
        <v>47213</v>
      </c>
      <c r="H73" s="118" t="n">
        <v>47213</v>
      </c>
      <c r="I73" t="inlineStr">
        <is>
          <t>086</t>
        </is>
      </c>
      <c r="J73" s="370" t="inlineStr">
        <is>
          <t>CARTEIRA</t>
        </is>
      </c>
      <c r="K73" t="inlineStr">
        <is>
          <t>CONTRATO</t>
        </is>
      </c>
      <c r="L73" t="n">
        <v>4348.61</v>
      </c>
      <c r="M73" t="inlineStr"/>
      <c r="N73" t="inlineStr"/>
      <c r="O73" s="142">
        <f>DATE(YEAR(H73),MONTH(H73),1)</f>
        <v/>
      </c>
      <c r="P73" s="132">
        <f>IF(H73&gt;$L$3,"Futuro","Atraso")</f>
        <v/>
      </c>
      <c r="Q73">
        <f>12*(YEAR(H73)-YEAR($L$3))+(MONTH(H73)-MONTH($L$3))</f>
        <v/>
      </c>
      <c r="R73" s="366">
        <f>IF(N73="IBIRAPITANGA FASE 3",IF(P73="Atraso",M73,M73/(1+$J$2)^Q73),IF(P73="Atraso",M73,M73/(1+$J$1)^Q73))</f>
        <v/>
      </c>
    </row>
    <row r="74">
      <c r="A74" t="inlineStr">
        <is>
          <t>Q01L01</t>
        </is>
      </c>
      <c r="B74" t="inlineStr">
        <is>
          <t>VAGNER LUIS SANCHES DA SILVA</t>
        </is>
      </c>
      <c r="C74" t="n">
        <v>1</v>
      </c>
      <c r="D74" t="inlineStr">
        <is>
          <t>IPCA</t>
        </is>
      </c>
      <c r="E74" t="n">
        <v>0.009488792934583046</v>
      </c>
      <c r="F74" t="inlineStr">
        <is>
          <t>MENSAL</t>
        </is>
      </c>
      <c r="G74" t="n">
        <v>47243</v>
      </c>
      <c r="H74" s="118" t="n">
        <v>47243</v>
      </c>
      <c r="I74" t="inlineStr">
        <is>
          <t>087</t>
        </is>
      </c>
      <c r="J74" s="370" t="inlineStr">
        <is>
          <t>CARTEIRA</t>
        </is>
      </c>
      <c r="K74" t="inlineStr">
        <is>
          <t>CONTRATO</t>
        </is>
      </c>
      <c r="L74" t="n">
        <v>4348.61</v>
      </c>
      <c r="M74" t="inlineStr"/>
      <c r="N74" t="inlineStr"/>
      <c r="O74" s="142">
        <f>DATE(YEAR(H74),MONTH(H74),1)</f>
        <v/>
      </c>
      <c r="P74" s="132">
        <f>IF(H74&gt;$L$3,"Futuro","Atraso")</f>
        <v/>
      </c>
      <c r="Q74">
        <f>12*(YEAR(H74)-YEAR($L$3))+(MONTH(H74)-MONTH($L$3))</f>
        <v/>
      </c>
      <c r="R74" s="366">
        <f>IF(N74="IBIRAPITANGA FASE 3",IF(P74="Atraso",M74,M74/(1+$J$2)^Q74),IF(P74="Atraso",M74,M74/(1+$J$1)^Q74))</f>
        <v/>
      </c>
    </row>
    <row r="75">
      <c r="A75" t="inlineStr">
        <is>
          <t>Q01L01</t>
        </is>
      </c>
      <c r="B75" t="inlineStr">
        <is>
          <t>VAGNER LUIS SANCHES DA SILVA</t>
        </is>
      </c>
      <c r="C75" t="n">
        <v>1</v>
      </c>
      <c r="D75" t="inlineStr">
        <is>
          <t>IPCA</t>
        </is>
      </c>
      <c r="E75" t="n">
        <v>0.009488792934583046</v>
      </c>
      <c r="F75" t="inlineStr">
        <is>
          <t>MENSAL</t>
        </is>
      </c>
      <c r="G75" t="n">
        <v>47274</v>
      </c>
      <c r="H75" s="118" t="n">
        <v>47274</v>
      </c>
      <c r="I75" t="inlineStr">
        <is>
          <t>088</t>
        </is>
      </c>
      <c r="J75" s="370" t="inlineStr">
        <is>
          <t>CARTEIRA</t>
        </is>
      </c>
      <c r="K75" t="inlineStr">
        <is>
          <t>CONTRATO</t>
        </is>
      </c>
      <c r="L75" t="n">
        <v>4348.61</v>
      </c>
      <c r="M75" t="inlineStr"/>
      <c r="N75" t="inlineStr"/>
      <c r="O75" s="142">
        <f>DATE(YEAR(H75),MONTH(H75),1)</f>
        <v/>
      </c>
      <c r="P75" s="132">
        <f>IF(H75&gt;$L$3,"Futuro","Atraso")</f>
        <v/>
      </c>
      <c r="Q75">
        <f>12*(YEAR(H75)-YEAR($L$3))+(MONTH(H75)-MONTH($L$3))</f>
        <v/>
      </c>
      <c r="R75" s="366">
        <f>IF(N75="IBIRAPITANGA FASE 3",IF(P75="Atraso",M75,M75/(1+$J$2)^Q75),IF(P75="Atraso",M75,M75/(1+$J$1)^Q75))</f>
        <v/>
      </c>
    </row>
    <row r="76">
      <c r="A76" t="inlineStr">
        <is>
          <t>Q01L01</t>
        </is>
      </c>
      <c r="B76" t="inlineStr">
        <is>
          <t>VAGNER LUIS SANCHES DA SILVA</t>
        </is>
      </c>
      <c r="C76" t="n">
        <v>1</v>
      </c>
      <c r="D76" t="inlineStr">
        <is>
          <t>IPCA</t>
        </is>
      </c>
      <c r="E76" t="n">
        <v>0.009488792934583046</v>
      </c>
      <c r="F76" t="inlineStr">
        <is>
          <t>MENSAL</t>
        </is>
      </c>
      <c r="G76" t="n">
        <v>47304</v>
      </c>
      <c r="H76" s="118" t="n">
        <v>47304</v>
      </c>
      <c r="I76" t="inlineStr">
        <is>
          <t>089</t>
        </is>
      </c>
      <c r="J76" s="370" t="inlineStr">
        <is>
          <t>CARTEIRA</t>
        </is>
      </c>
      <c r="K76" t="inlineStr">
        <is>
          <t>CONTRATO</t>
        </is>
      </c>
      <c r="L76" t="n">
        <v>4348.61</v>
      </c>
      <c r="M76" t="inlineStr"/>
      <c r="N76" t="inlineStr"/>
      <c r="O76" s="142">
        <f>DATE(YEAR(H76),MONTH(H76),1)</f>
        <v/>
      </c>
      <c r="P76" s="132">
        <f>IF(H76&gt;$L$3,"Futuro","Atraso")</f>
        <v/>
      </c>
      <c r="Q76">
        <f>12*(YEAR(H76)-YEAR($L$3))+(MONTH(H76)-MONTH($L$3))</f>
        <v/>
      </c>
      <c r="R76" s="366">
        <f>IF(N76="IBIRAPITANGA FASE 3",IF(P76="Atraso",M76,M76/(1+$J$2)^Q76),IF(P76="Atraso",M76,M76/(1+$J$1)^Q76))</f>
        <v/>
      </c>
    </row>
    <row r="77">
      <c r="A77" t="inlineStr">
        <is>
          <t>Q01L01</t>
        </is>
      </c>
      <c r="B77" t="inlineStr">
        <is>
          <t>VAGNER LUIS SANCHES DA SILVA</t>
        </is>
      </c>
      <c r="C77" t="n">
        <v>1</v>
      </c>
      <c r="D77" t="inlineStr">
        <is>
          <t>IPCA</t>
        </is>
      </c>
      <c r="E77" t="n">
        <v>0.009488792934583046</v>
      </c>
      <c r="F77" t="inlineStr">
        <is>
          <t>MENSAL</t>
        </is>
      </c>
      <c r="G77" t="n">
        <v>47335</v>
      </c>
      <c r="H77" s="118" t="n">
        <v>47335</v>
      </c>
      <c r="I77" t="inlineStr">
        <is>
          <t>090</t>
        </is>
      </c>
      <c r="J77" s="370" t="inlineStr">
        <is>
          <t>CARTEIRA</t>
        </is>
      </c>
      <c r="K77" t="inlineStr">
        <is>
          <t>CONTRATO</t>
        </is>
      </c>
      <c r="L77" t="n">
        <v>4348.61</v>
      </c>
      <c r="M77" t="inlineStr"/>
      <c r="N77" t="inlineStr"/>
      <c r="O77" s="142">
        <f>DATE(YEAR(H77),MONTH(H77),1)</f>
        <v/>
      </c>
      <c r="P77" s="132">
        <f>IF(H77&gt;$L$3,"Futuro","Atraso")</f>
        <v/>
      </c>
      <c r="Q77">
        <f>12*(YEAR(H77)-YEAR($L$3))+(MONTH(H77)-MONTH($L$3))</f>
        <v/>
      </c>
      <c r="R77" s="366">
        <f>IF(N77="IBIRAPITANGA FASE 3",IF(P77="Atraso",M77,M77/(1+$J$2)^Q77),IF(P77="Atraso",M77,M77/(1+$J$1)^Q77))</f>
        <v/>
      </c>
    </row>
    <row r="78">
      <c r="A78" t="inlineStr">
        <is>
          <t>Q01L01</t>
        </is>
      </c>
      <c r="B78" t="inlineStr">
        <is>
          <t>VAGNER LUIS SANCHES DA SILVA</t>
        </is>
      </c>
      <c r="C78" t="n">
        <v>1</v>
      </c>
      <c r="D78" t="inlineStr">
        <is>
          <t>IPCA</t>
        </is>
      </c>
      <c r="E78" t="n">
        <v>0.009488792934583046</v>
      </c>
      <c r="F78" t="inlineStr">
        <is>
          <t>MENSAL</t>
        </is>
      </c>
      <c r="G78" t="n">
        <v>47366</v>
      </c>
      <c r="H78" s="118" t="n">
        <v>47366</v>
      </c>
      <c r="I78" t="inlineStr">
        <is>
          <t>091</t>
        </is>
      </c>
      <c r="J78" s="370" t="inlineStr">
        <is>
          <t>CARTEIRA</t>
        </is>
      </c>
      <c r="K78" t="inlineStr">
        <is>
          <t>CONTRATO</t>
        </is>
      </c>
      <c r="L78" t="n">
        <v>4348.61</v>
      </c>
      <c r="M78" t="inlineStr"/>
      <c r="N78" t="inlineStr"/>
      <c r="O78" s="142">
        <f>DATE(YEAR(H78),MONTH(H78),1)</f>
        <v/>
      </c>
      <c r="P78" s="132">
        <f>IF(H78&gt;$L$3,"Futuro","Atraso")</f>
        <v/>
      </c>
      <c r="Q78">
        <f>12*(YEAR(H78)-YEAR($L$3))+(MONTH(H78)-MONTH($L$3))</f>
        <v/>
      </c>
      <c r="R78" s="366">
        <f>IF(N78="IBIRAPITANGA FASE 3",IF(P78="Atraso",M78,M78/(1+$J$2)^Q78),IF(P78="Atraso",M78,M78/(1+$J$1)^Q78))</f>
        <v/>
      </c>
    </row>
    <row r="79">
      <c r="A79" t="inlineStr">
        <is>
          <t>Q01L01</t>
        </is>
      </c>
      <c r="B79" t="inlineStr">
        <is>
          <t>VAGNER LUIS SANCHES DA SILVA</t>
        </is>
      </c>
      <c r="C79" t="n">
        <v>1</v>
      </c>
      <c r="D79" t="inlineStr">
        <is>
          <t>IPCA</t>
        </is>
      </c>
      <c r="E79" t="n">
        <v>0.009488792934583046</v>
      </c>
      <c r="F79" t="inlineStr">
        <is>
          <t>MENSAL</t>
        </is>
      </c>
      <c r="G79" t="n">
        <v>47396</v>
      </c>
      <c r="H79" s="118" t="n">
        <v>47396</v>
      </c>
      <c r="I79" t="inlineStr">
        <is>
          <t>092</t>
        </is>
      </c>
      <c r="J79" s="370" t="inlineStr">
        <is>
          <t>CARTEIRA</t>
        </is>
      </c>
      <c r="K79" t="inlineStr">
        <is>
          <t>CONTRATO</t>
        </is>
      </c>
      <c r="L79" t="n">
        <v>4348.61</v>
      </c>
      <c r="M79" t="inlineStr"/>
      <c r="N79" t="inlineStr"/>
      <c r="O79" s="142">
        <f>DATE(YEAR(H79),MONTH(H79),1)</f>
        <v/>
      </c>
      <c r="P79" s="132">
        <f>IF(H79&gt;$L$3,"Futuro","Atraso")</f>
        <v/>
      </c>
      <c r="Q79">
        <f>12*(YEAR(H79)-YEAR($L$3))+(MONTH(H79)-MONTH($L$3))</f>
        <v/>
      </c>
      <c r="R79" s="366">
        <f>IF(N79="IBIRAPITANGA FASE 3",IF(P79="Atraso",M79,M79/(1+$J$2)^Q79),IF(P79="Atraso",M79,M79/(1+$J$1)^Q79))</f>
        <v/>
      </c>
    </row>
    <row r="80">
      <c r="A80" t="inlineStr">
        <is>
          <t>Q01L01</t>
        </is>
      </c>
      <c r="B80" t="inlineStr">
        <is>
          <t>VAGNER LUIS SANCHES DA SILVA</t>
        </is>
      </c>
      <c r="C80" t="n">
        <v>1</v>
      </c>
      <c r="D80" t="inlineStr">
        <is>
          <t>IPCA</t>
        </is>
      </c>
      <c r="E80" t="n">
        <v>0.009488792934583046</v>
      </c>
      <c r="F80" t="inlineStr">
        <is>
          <t>MENSAL</t>
        </is>
      </c>
      <c r="G80" t="n">
        <v>47427</v>
      </c>
      <c r="H80" s="118" t="n">
        <v>47427</v>
      </c>
      <c r="I80" t="inlineStr">
        <is>
          <t>093</t>
        </is>
      </c>
      <c r="J80" s="370" t="inlineStr">
        <is>
          <t>CARTEIRA</t>
        </is>
      </c>
      <c r="K80" t="inlineStr">
        <is>
          <t>CONTRATO</t>
        </is>
      </c>
      <c r="L80" t="n">
        <v>4348.61</v>
      </c>
      <c r="M80" t="inlineStr"/>
      <c r="N80" t="inlineStr"/>
      <c r="O80" s="142">
        <f>DATE(YEAR(H80),MONTH(H80),1)</f>
        <v/>
      </c>
      <c r="P80" s="132">
        <f>IF(H80&gt;$L$3,"Futuro","Atraso")</f>
        <v/>
      </c>
      <c r="Q80">
        <f>12*(YEAR(H80)-YEAR($L$3))+(MONTH(H80)-MONTH($L$3))</f>
        <v/>
      </c>
      <c r="R80" s="366">
        <f>IF(N80="IBIRAPITANGA FASE 3",IF(P80="Atraso",M80,M80/(1+$J$2)^Q80),IF(P80="Atraso",M80,M80/(1+$J$1)^Q80))</f>
        <v/>
      </c>
    </row>
    <row r="81">
      <c r="A81" t="inlineStr">
        <is>
          <t>Q01L01</t>
        </is>
      </c>
      <c r="B81" t="inlineStr">
        <is>
          <t>VAGNER LUIS SANCHES DA SILVA</t>
        </is>
      </c>
      <c r="C81" t="n">
        <v>1</v>
      </c>
      <c r="D81" t="inlineStr">
        <is>
          <t>IPCA</t>
        </is>
      </c>
      <c r="E81" t="n">
        <v>0.009488792934583046</v>
      </c>
      <c r="F81" t="inlineStr">
        <is>
          <t>MENSAL</t>
        </is>
      </c>
      <c r="G81" t="n">
        <v>47457</v>
      </c>
      <c r="H81" s="118" t="n">
        <v>47457</v>
      </c>
      <c r="I81" t="inlineStr">
        <is>
          <t>094</t>
        </is>
      </c>
      <c r="J81" s="370" t="inlineStr">
        <is>
          <t>CARTEIRA</t>
        </is>
      </c>
      <c r="K81" t="inlineStr">
        <is>
          <t>CONTRATO</t>
        </is>
      </c>
      <c r="L81" t="n">
        <v>4348.61</v>
      </c>
      <c r="M81" t="inlineStr"/>
      <c r="N81" t="inlineStr"/>
      <c r="O81" s="142">
        <f>DATE(YEAR(H81),MONTH(H81),1)</f>
        <v/>
      </c>
      <c r="P81" s="132">
        <f>IF(H81&gt;$L$3,"Futuro","Atraso")</f>
        <v/>
      </c>
      <c r="Q81">
        <f>12*(YEAR(H81)-YEAR($L$3))+(MONTH(H81)-MONTH($L$3))</f>
        <v/>
      </c>
      <c r="R81" s="366">
        <f>IF(N81="IBIRAPITANGA FASE 3",IF(P81="Atraso",M81,M81/(1+$J$2)^Q81),IF(P81="Atraso",M81,M81/(1+$J$1)^Q81))</f>
        <v/>
      </c>
    </row>
    <row r="82">
      <c r="A82" t="inlineStr">
        <is>
          <t>Q01L01</t>
        </is>
      </c>
      <c r="B82" t="inlineStr">
        <is>
          <t>VAGNER LUIS SANCHES DA SILVA</t>
        </is>
      </c>
      <c r="C82" t="n">
        <v>1</v>
      </c>
      <c r="D82" t="inlineStr">
        <is>
          <t>IPCA</t>
        </is>
      </c>
      <c r="E82" t="n">
        <v>0.009488792934583046</v>
      </c>
      <c r="F82" t="inlineStr">
        <is>
          <t>MENSAL</t>
        </is>
      </c>
      <c r="G82" t="n">
        <v>47488</v>
      </c>
      <c r="H82" s="118" t="n">
        <v>47488</v>
      </c>
      <c r="I82" t="inlineStr">
        <is>
          <t>095</t>
        </is>
      </c>
      <c r="J82" s="370" t="inlineStr">
        <is>
          <t>CARTEIRA</t>
        </is>
      </c>
      <c r="K82" t="inlineStr">
        <is>
          <t>CONTRATO</t>
        </is>
      </c>
      <c r="L82" t="n">
        <v>4348.61</v>
      </c>
      <c r="M82" t="inlineStr"/>
      <c r="N82" t="inlineStr"/>
      <c r="O82" s="142">
        <f>DATE(YEAR(H82),MONTH(H82),1)</f>
        <v/>
      </c>
      <c r="P82" s="132">
        <f>IF(H82&gt;$L$3,"Futuro","Atraso")</f>
        <v/>
      </c>
      <c r="Q82">
        <f>12*(YEAR(H82)-YEAR($L$3))+(MONTH(H82)-MONTH($L$3))</f>
        <v/>
      </c>
      <c r="R82" s="366">
        <f>IF(N82="IBIRAPITANGA FASE 3",IF(P82="Atraso",M82,M82/(1+$J$2)^Q82),IF(P82="Atraso",M82,M82/(1+$J$1)^Q82))</f>
        <v/>
      </c>
    </row>
    <row r="83">
      <c r="A83" t="inlineStr">
        <is>
          <t>Q01L01</t>
        </is>
      </c>
      <c r="B83" t="inlineStr">
        <is>
          <t>VAGNER LUIS SANCHES DA SILVA</t>
        </is>
      </c>
      <c r="C83" t="n">
        <v>1</v>
      </c>
      <c r="D83" t="inlineStr">
        <is>
          <t>IPCA</t>
        </is>
      </c>
      <c r="E83" t="n">
        <v>0.009488792934583046</v>
      </c>
      <c r="F83" t="inlineStr">
        <is>
          <t>MENSAL</t>
        </is>
      </c>
      <c r="G83" t="n">
        <v>47519</v>
      </c>
      <c r="H83" s="118" t="n">
        <v>47519</v>
      </c>
      <c r="I83" t="inlineStr">
        <is>
          <t>096</t>
        </is>
      </c>
      <c r="J83" s="370" t="inlineStr">
        <is>
          <t>CARTEIRA</t>
        </is>
      </c>
      <c r="K83" t="inlineStr">
        <is>
          <t>CONTRATO</t>
        </is>
      </c>
      <c r="L83" t="n">
        <v>4348.61</v>
      </c>
      <c r="M83" t="inlineStr"/>
      <c r="N83" t="inlineStr"/>
      <c r="O83" s="142">
        <f>DATE(YEAR(H83),MONTH(H83),1)</f>
        <v/>
      </c>
      <c r="P83" s="132">
        <f>IF(H83&gt;$L$3,"Futuro","Atraso")</f>
        <v/>
      </c>
      <c r="Q83">
        <f>12*(YEAR(H83)-YEAR($L$3))+(MONTH(H83)-MONTH($L$3))</f>
        <v/>
      </c>
      <c r="R83" s="366">
        <f>IF(N83="IBIRAPITANGA FASE 3",IF(P83="Atraso",M83,M83/(1+$J$2)^Q83),IF(P83="Atraso",M83,M83/(1+$J$1)^Q83))</f>
        <v/>
      </c>
    </row>
    <row r="84">
      <c r="A84" t="inlineStr">
        <is>
          <t>Q01L01</t>
        </is>
      </c>
      <c r="B84" t="inlineStr">
        <is>
          <t>VAGNER LUIS SANCHES DA SILVA</t>
        </is>
      </c>
      <c r="C84" t="n">
        <v>1</v>
      </c>
      <c r="D84" t="inlineStr">
        <is>
          <t>IPCA</t>
        </is>
      </c>
      <c r="E84" t="n">
        <v>0.009488792934583046</v>
      </c>
      <c r="F84" t="inlineStr">
        <is>
          <t>MENSAL</t>
        </is>
      </c>
      <c r="G84" t="n">
        <v>47547</v>
      </c>
      <c r="H84" s="118" t="n">
        <v>47547</v>
      </c>
      <c r="I84" t="inlineStr">
        <is>
          <t>097</t>
        </is>
      </c>
      <c r="J84" s="370" t="inlineStr">
        <is>
          <t>CARTEIRA</t>
        </is>
      </c>
      <c r="K84" t="inlineStr">
        <is>
          <t>CONTRATO</t>
        </is>
      </c>
      <c r="L84" t="n">
        <v>4348.61</v>
      </c>
      <c r="M84" t="inlineStr"/>
      <c r="N84" t="inlineStr"/>
      <c r="O84" s="142">
        <f>DATE(YEAR(H84),MONTH(H84),1)</f>
        <v/>
      </c>
      <c r="P84" s="132">
        <f>IF(H84&gt;$L$3,"Futuro","Atraso")</f>
        <v/>
      </c>
      <c r="Q84">
        <f>12*(YEAR(H84)-YEAR($L$3))+(MONTH(H84)-MONTH($L$3))</f>
        <v/>
      </c>
      <c r="R84" s="366">
        <f>IF(N84="IBIRAPITANGA FASE 3",IF(P84="Atraso",M84,M84/(1+$J$2)^Q84),IF(P84="Atraso",M84,M84/(1+$J$1)^Q84))</f>
        <v/>
      </c>
    </row>
    <row r="85">
      <c r="A85" t="inlineStr">
        <is>
          <t>Q01L01</t>
        </is>
      </c>
      <c r="B85" t="inlineStr">
        <is>
          <t>VAGNER LUIS SANCHES DA SILVA</t>
        </is>
      </c>
      <c r="C85" t="n">
        <v>1</v>
      </c>
      <c r="D85" t="inlineStr">
        <is>
          <t>IPCA</t>
        </is>
      </c>
      <c r="E85" t="n">
        <v>0.009488792934583046</v>
      </c>
      <c r="F85" t="inlineStr">
        <is>
          <t>MENSAL</t>
        </is>
      </c>
      <c r="G85" t="n">
        <v>47578</v>
      </c>
      <c r="H85" s="118" t="n">
        <v>47578</v>
      </c>
      <c r="I85" t="inlineStr">
        <is>
          <t>098</t>
        </is>
      </c>
      <c r="J85" s="370" t="inlineStr">
        <is>
          <t>CARTEIRA</t>
        </is>
      </c>
      <c r="K85" t="inlineStr">
        <is>
          <t>CONTRATO</t>
        </is>
      </c>
      <c r="L85" t="n">
        <v>4348.61</v>
      </c>
      <c r="M85" t="inlineStr"/>
      <c r="N85" t="inlineStr"/>
      <c r="O85" s="142">
        <f>DATE(YEAR(H85),MONTH(H85),1)</f>
        <v/>
      </c>
      <c r="P85" s="132">
        <f>IF(H85&gt;$L$3,"Futuro","Atraso")</f>
        <v/>
      </c>
      <c r="Q85">
        <f>12*(YEAR(H85)-YEAR($L$3))+(MONTH(H85)-MONTH($L$3))</f>
        <v/>
      </c>
      <c r="R85" s="366">
        <f>IF(N85="IBIRAPITANGA FASE 3",IF(P85="Atraso",M85,M85/(1+$J$2)^Q85),IF(P85="Atraso",M85,M85/(1+$J$1)^Q85))</f>
        <v/>
      </c>
    </row>
    <row r="86">
      <c r="A86" t="inlineStr">
        <is>
          <t>Q01L01</t>
        </is>
      </c>
      <c r="B86" t="inlineStr">
        <is>
          <t>VAGNER LUIS SANCHES DA SILVA</t>
        </is>
      </c>
      <c r="C86" t="n">
        <v>1</v>
      </c>
      <c r="D86" t="inlineStr">
        <is>
          <t>IPCA</t>
        </is>
      </c>
      <c r="E86" t="n">
        <v>0.009488792934583046</v>
      </c>
      <c r="F86" t="inlineStr">
        <is>
          <t>MENSAL</t>
        </is>
      </c>
      <c r="G86" t="n">
        <v>47608</v>
      </c>
      <c r="H86" s="118" t="n">
        <v>47608</v>
      </c>
      <c r="I86" t="inlineStr">
        <is>
          <t>099</t>
        </is>
      </c>
      <c r="J86" s="370" t="inlineStr">
        <is>
          <t>CARTEIRA</t>
        </is>
      </c>
      <c r="K86" t="inlineStr">
        <is>
          <t>CONTRATO</t>
        </is>
      </c>
      <c r="L86" t="n">
        <v>4348.61</v>
      </c>
      <c r="M86" t="inlineStr"/>
      <c r="N86" t="inlineStr"/>
      <c r="O86" s="142">
        <f>DATE(YEAR(H86),MONTH(H86),1)</f>
        <v/>
      </c>
      <c r="P86" s="132">
        <f>IF(H86&gt;$L$3,"Futuro","Atraso")</f>
        <v/>
      </c>
      <c r="Q86">
        <f>12*(YEAR(H86)-YEAR($L$3))+(MONTH(H86)-MONTH($L$3))</f>
        <v/>
      </c>
      <c r="R86" s="366">
        <f>IF(N86="IBIRAPITANGA FASE 3",IF(P86="Atraso",M86,M86/(1+$J$2)^Q86),IF(P86="Atraso",M86,M86/(1+$J$1)^Q86))</f>
        <v/>
      </c>
    </row>
    <row r="87">
      <c r="A87" t="inlineStr">
        <is>
          <t>Q01L01</t>
        </is>
      </c>
      <c r="B87" t="inlineStr">
        <is>
          <t>VAGNER LUIS SANCHES DA SILVA</t>
        </is>
      </c>
      <c r="C87" t="n">
        <v>1</v>
      </c>
      <c r="D87" t="inlineStr">
        <is>
          <t>IPCA</t>
        </is>
      </c>
      <c r="E87" t="n">
        <v>0.009488792934583046</v>
      </c>
      <c r="F87" t="inlineStr">
        <is>
          <t>MENSAL</t>
        </is>
      </c>
      <c r="G87" t="n">
        <v>47639</v>
      </c>
      <c r="H87" s="118" t="n">
        <v>47639</v>
      </c>
      <c r="I87" t="inlineStr">
        <is>
          <t>100</t>
        </is>
      </c>
      <c r="J87" s="370" t="inlineStr">
        <is>
          <t>CARTEIRA</t>
        </is>
      </c>
      <c r="K87" t="inlineStr">
        <is>
          <t>CONTRATO</t>
        </is>
      </c>
      <c r="L87" t="n">
        <v>4348.61</v>
      </c>
      <c r="M87" t="inlineStr"/>
      <c r="N87" t="inlineStr"/>
      <c r="O87" s="142">
        <f>DATE(YEAR(H87),MONTH(H87),1)</f>
        <v/>
      </c>
      <c r="P87" s="132">
        <f>IF(H87&gt;$L$3,"Futuro","Atraso")</f>
        <v/>
      </c>
      <c r="Q87">
        <f>12*(YEAR(H87)-YEAR($L$3))+(MONTH(H87)-MONTH($L$3))</f>
        <v/>
      </c>
      <c r="R87" s="366">
        <f>IF(N87="IBIRAPITANGA FASE 3",IF(P87="Atraso",M87,M87/(1+$J$2)^Q87),IF(P87="Atraso",M87,M87/(1+$J$1)^Q87))</f>
        <v/>
      </c>
    </row>
    <row r="88">
      <c r="A88" t="inlineStr">
        <is>
          <t>Q01L01</t>
        </is>
      </c>
      <c r="B88" t="inlineStr">
        <is>
          <t>VAGNER LUIS SANCHES DA SILVA</t>
        </is>
      </c>
      <c r="C88" t="n">
        <v>1</v>
      </c>
      <c r="D88" t="inlineStr">
        <is>
          <t>IPCA</t>
        </is>
      </c>
      <c r="E88" t="n">
        <v>0.009488792934583046</v>
      </c>
      <c r="F88" t="inlineStr">
        <is>
          <t>MENSAL</t>
        </is>
      </c>
      <c r="G88" t="n">
        <v>47669</v>
      </c>
      <c r="H88" s="118" t="n">
        <v>47669</v>
      </c>
      <c r="I88" t="inlineStr">
        <is>
          <t>101</t>
        </is>
      </c>
      <c r="J88" s="370" t="inlineStr">
        <is>
          <t>CARTEIRA</t>
        </is>
      </c>
      <c r="K88" t="inlineStr">
        <is>
          <t>CONTRATO</t>
        </is>
      </c>
      <c r="L88" t="n">
        <v>4348.61</v>
      </c>
      <c r="M88" t="inlineStr"/>
      <c r="N88" t="inlineStr"/>
      <c r="O88" s="142">
        <f>DATE(YEAR(H88),MONTH(H88),1)</f>
        <v/>
      </c>
      <c r="P88" s="132">
        <f>IF(H88&gt;$L$3,"Futuro","Atraso")</f>
        <v/>
      </c>
      <c r="Q88">
        <f>12*(YEAR(H88)-YEAR($L$3))+(MONTH(H88)-MONTH($L$3))</f>
        <v/>
      </c>
      <c r="R88" s="366">
        <f>IF(N88="IBIRAPITANGA FASE 3",IF(P88="Atraso",M88,M88/(1+$J$2)^Q88),IF(P88="Atraso",M88,M88/(1+$J$1)^Q88))</f>
        <v/>
      </c>
    </row>
    <row r="89">
      <c r="A89" t="inlineStr">
        <is>
          <t>Q01L01</t>
        </is>
      </c>
      <c r="B89" t="inlineStr">
        <is>
          <t>VAGNER LUIS SANCHES DA SILVA</t>
        </is>
      </c>
      <c r="C89" t="n">
        <v>1</v>
      </c>
      <c r="D89" t="inlineStr">
        <is>
          <t>IPCA</t>
        </is>
      </c>
      <c r="E89" t="n">
        <v>0.009488792934583046</v>
      </c>
      <c r="F89" t="inlineStr">
        <is>
          <t>MENSAL</t>
        </is>
      </c>
      <c r="G89" t="n">
        <v>47700</v>
      </c>
      <c r="H89" s="118" t="n">
        <v>47700</v>
      </c>
      <c r="I89" t="inlineStr">
        <is>
          <t>102</t>
        </is>
      </c>
      <c r="J89" s="370" t="inlineStr">
        <is>
          <t>CARTEIRA</t>
        </is>
      </c>
      <c r="K89" t="inlineStr">
        <is>
          <t>CONTRATO</t>
        </is>
      </c>
      <c r="L89" t="n">
        <v>4348.61</v>
      </c>
      <c r="M89" t="inlineStr"/>
      <c r="N89" t="inlineStr"/>
      <c r="O89" s="142">
        <f>DATE(YEAR(H89),MONTH(H89),1)</f>
        <v/>
      </c>
      <c r="P89" s="132">
        <f>IF(H89&gt;$L$3,"Futuro","Atraso")</f>
        <v/>
      </c>
      <c r="Q89">
        <f>12*(YEAR(H89)-YEAR($L$3))+(MONTH(H89)-MONTH($L$3))</f>
        <v/>
      </c>
      <c r="R89" s="366">
        <f>IF(N89="IBIRAPITANGA FASE 3",IF(P89="Atraso",M89,M89/(1+$J$2)^Q89),IF(P89="Atraso",M89,M89/(1+$J$1)^Q89))</f>
        <v/>
      </c>
    </row>
    <row r="90">
      <c r="A90" t="inlineStr">
        <is>
          <t>Q01L01</t>
        </is>
      </c>
      <c r="B90" t="inlineStr">
        <is>
          <t>VAGNER LUIS SANCHES DA SILVA</t>
        </is>
      </c>
      <c r="C90" t="n">
        <v>1</v>
      </c>
      <c r="D90" t="inlineStr">
        <is>
          <t>IPCA</t>
        </is>
      </c>
      <c r="E90" t="n">
        <v>0.009488792934583046</v>
      </c>
      <c r="F90" t="inlineStr">
        <is>
          <t>MENSAL</t>
        </is>
      </c>
      <c r="G90" t="n">
        <v>47731</v>
      </c>
      <c r="H90" s="118" t="n">
        <v>47731</v>
      </c>
      <c r="I90" t="inlineStr">
        <is>
          <t>103</t>
        </is>
      </c>
      <c r="J90" s="370" t="inlineStr">
        <is>
          <t>CARTEIRA</t>
        </is>
      </c>
      <c r="K90" t="inlineStr">
        <is>
          <t>CONTRATO</t>
        </is>
      </c>
      <c r="L90" t="n">
        <v>4348.61</v>
      </c>
      <c r="M90" t="inlineStr"/>
      <c r="N90" t="inlineStr"/>
      <c r="O90" s="142">
        <f>DATE(YEAR(H90),MONTH(H90),1)</f>
        <v/>
      </c>
      <c r="P90" s="132">
        <f>IF(H90&gt;$L$3,"Futuro","Atraso")</f>
        <v/>
      </c>
      <c r="Q90">
        <f>12*(YEAR(H90)-YEAR($L$3))+(MONTH(H90)-MONTH($L$3))</f>
        <v/>
      </c>
      <c r="R90" s="366">
        <f>IF(N90="IBIRAPITANGA FASE 3",IF(P90="Atraso",M90,M90/(1+$J$2)^Q90),IF(P90="Atraso",M90,M90/(1+$J$1)^Q90))</f>
        <v/>
      </c>
    </row>
    <row r="91">
      <c r="A91" t="inlineStr">
        <is>
          <t>Q01L01</t>
        </is>
      </c>
      <c r="B91" t="inlineStr">
        <is>
          <t>VAGNER LUIS SANCHES DA SILVA</t>
        </is>
      </c>
      <c r="C91" t="n">
        <v>1</v>
      </c>
      <c r="D91" t="inlineStr">
        <is>
          <t>IPCA</t>
        </is>
      </c>
      <c r="E91" t="n">
        <v>0.009488792934583046</v>
      </c>
      <c r="F91" t="inlineStr">
        <is>
          <t>MENSAL</t>
        </is>
      </c>
      <c r="G91" t="n">
        <v>47761</v>
      </c>
      <c r="H91" s="118" t="n">
        <v>47761</v>
      </c>
      <c r="I91" t="inlineStr">
        <is>
          <t>104</t>
        </is>
      </c>
      <c r="J91" s="370" t="inlineStr">
        <is>
          <t>CARTEIRA</t>
        </is>
      </c>
      <c r="K91" t="inlineStr">
        <is>
          <t>CONTRATO</t>
        </is>
      </c>
      <c r="L91" t="n">
        <v>4348.61</v>
      </c>
      <c r="M91" t="inlineStr"/>
      <c r="N91" t="inlineStr"/>
      <c r="O91" s="142">
        <f>DATE(YEAR(H91),MONTH(H91),1)</f>
        <v/>
      </c>
      <c r="P91" s="132">
        <f>IF(H91&gt;$L$3,"Futuro","Atraso")</f>
        <v/>
      </c>
      <c r="Q91">
        <f>12*(YEAR(H91)-YEAR($L$3))+(MONTH(H91)-MONTH($L$3))</f>
        <v/>
      </c>
      <c r="R91" s="366">
        <f>IF(N91="IBIRAPITANGA FASE 3",IF(P91="Atraso",M91,M91/(1+$J$2)^Q91),IF(P91="Atraso",M91,M91/(1+$J$1)^Q91))</f>
        <v/>
      </c>
    </row>
    <row r="92">
      <c r="A92" t="inlineStr">
        <is>
          <t>Q01L01</t>
        </is>
      </c>
      <c r="B92" t="inlineStr">
        <is>
          <t>VAGNER LUIS SANCHES DA SILVA</t>
        </is>
      </c>
      <c r="C92" t="n">
        <v>1</v>
      </c>
      <c r="D92" t="inlineStr">
        <is>
          <t>IPCA</t>
        </is>
      </c>
      <c r="E92" t="n">
        <v>0.009488792934583046</v>
      </c>
      <c r="F92" t="inlineStr">
        <is>
          <t>MENSAL</t>
        </is>
      </c>
      <c r="G92" t="n">
        <v>47792</v>
      </c>
      <c r="H92" s="118" t="n">
        <v>47792</v>
      </c>
      <c r="I92" t="inlineStr">
        <is>
          <t>105</t>
        </is>
      </c>
      <c r="J92" s="370" t="inlineStr">
        <is>
          <t>CARTEIRA</t>
        </is>
      </c>
      <c r="K92" t="inlineStr">
        <is>
          <t>CONTRATO</t>
        </is>
      </c>
      <c r="L92" t="n">
        <v>4348.61</v>
      </c>
      <c r="M92" t="inlineStr"/>
      <c r="N92" t="inlineStr"/>
      <c r="O92" s="142">
        <f>DATE(YEAR(H92),MONTH(H92),1)</f>
        <v/>
      </c>
      <c r="P92" s="132">
        <f>IF(H92&gt;$L$3,"Futuro","Atraso")</f>
        <v/>
      </c>
      <c r="Q92">
        <f>12*(YEAR(H92)-YEAR($L$3))+(MONTH(H92)-MONTH($L$3))</f>
        <v/>
      </c>
      <c r="R92" s="366">
        <f>IF(N92="IBIRAPITANGA FASE 3",IF(P92="Atraso",M92,M92/(1+$J$2)^Q92),IF(P92="Atraso",M92,M92/(1+$J$1)^Q92))</f>
        <v/>
      </c>
    </row>
    <row r="93">
      <c r="A93" t="inlineStr">
        <is>
          <t>Q01L01</t>
        </is>
      </c>
      <c r="B93" t="inlineStr">
        <is>
          <t>VAGNER LUIS SANCHES DA SILVA</t>
        </is>
      </c>
      <c r="C93" t="n">
        <v>1</v>
      </c>
      <c r="D93" t="inlineStr">
        <is>
          <t>IPCA</t>
        </is>
      </c>
      <c r="E93" t="n">
        <v>0.009488792934583046</v>
      </c>
      <c r="F93" t="inlineStr">
        <is>
          <t>MENSAL</t>
        </is>
      </c>
      <c r="G93" t="n">
        <v>47822</v>
      </c>
      <c r="H93" s="118" t="n">
        <v>47822</v>
      </c>
      <c r="I93" t="inlineStr">
        <is>
          <t>106</t>
        </is>
      </c>
      <c r="J93" s="370" t="inlineStr">
        <is>
          <t>CARTEIRA</t>
        </is>
      </c>
      <c r="K93" t="inlineStr">
        <is>
          <t>CONTRATO</t>
        </is>
      </c>
      <c r="L93" t="n">
        <v>4348.61</v>
      </c>
      <c r="M93" t="inlineStr"/>
      <c r="N93" t="inlineStr"/>
      <c r="O93" s="142">
        <f>DATE(YEAR(H93),MONTH(H93),1)</f>
        <v/>
      </c>
      <c r="P93" s="132">
        <f>IF(H93&gt;$L$3,"Futuro","Atraso")</f>
        <v/>
      </c>
      <c r="Q93">
        <f>12*(YEAR(H93)-YEAR($L$3))+(MONTH(H93)-MONTH($L$3))</f>
        <v/>
      </c>
      <c r="R93" s="366">
        <f>IF(N93="IBIRAPITANGA FASE 3",IF(P93="Atraso",M93,M93/(1+$J$2)^Q93),IF(P93="Atraso",M93,M93/(1+$J$1)^Q93))</f>
        <v/>
      </c>
    </row>
    <row r="94">
      <c r="A94" t="inlineStr">
        <is>
          <t>Q01L01</t>
        </is>
      </c>
      <c r="B94" t="inlineStr">
        <is>
          <t>VAGNER LUIS SANCHES DA SILVA</t>
        </is>
      </c>
      <c r="C94" t="n">
        <v>1</v>
      </c>
      <c r="D94" t="inlineStr">
        <is>
          <t>IPCA</t>
        </is>
      </c>
      <c r="E94" t="n">
        <v>0.009488792934583046</v>
      </c>
      <c r="F94" t="inlineStr">
        <is>
          <t>MENSAL</t>
        </is>
      </c>
      <c r="G94" t="n">
        <v>47853</v>
      </c>
      <c r="H94" s="118" t="n">
        <v>47853</v>
      </c>
      <c r="I94" t="inlineStr">
        <is>
          <t>107</t>
        </is>
      </c>
      <c r="J94" s="370" t="inlineStr">
        <is>
          <t>CARTEIRA</t>
        </is>
      </c>
      <c r="K94" t="inlineStr">
        <is>
          <t>CONTRATO</t>
        </is>
      </c>
      <c r="L94" t="n">
        <v>4348.61</v>
      </c>
      <c r="M94" t="inlineStr"/>
      <c r="N94" t="inlineStr"/>
      <c r="O94" s="142">
        <f>DATE(YEAR(H94),MONTH(H94),1)</f>
        <v/>
      </c>
      <c r="P94" s="132">
        <f>IF(H94&gt;$L$3,"Futuro","Atraso")</f>
        <v/>
      </c>
      <c r="Q94">
        <f>12*(YEAR(H94)-YEAR($L$3))+(MONTH(H94)-MONTH($L$3))</f>
        <v/>
      </c>
      <c r="R94" s="366">
        <f>IF(N94="IBIRAPITANGA FASE 3",IF(P94="Atraso",M94,M94/(1+$J$2)^Q94),IF(P94="Atraso",M94,M94/(1+$J$1)^Q94))</f>
        <v/>
      </c>
    </row>
    <row r="95">
      <c r="A95" t="inlineStr">
        <is>
          <t>Q01L01</t>
        </is>
      </c>
      <c r="B95" t="inlineStr">
        <is>
          <t>VAGNER LUIS SANCHES DA SILVA</t>
        </is>
      </c>
      <c r="C95" t="n">
        <v>1</v>
      </c>
      <c r="D95" t="inlineStr">
        <is>
          <t>IPCA</t>
        </is>
      </c>
      <c r="E95" t="n">
        <v>0.009488792934583046</v>
      </c>
      <c r="F95" t="inlineStr">
        <is>
          <t>MENSAL</t>
        </is>
      </c>
      <c r="G95" t="n">
        <v>47884</v>
      </c>
      <c r="H95" s="118" t="n">
        <v>47884</v>
      </c>
      <c r="I95" t="inlineStr">
        <is>
          <t>108</t>
        </is>
      </c>
      <c r="J95" s="370" t="inlineStr">
        <is>
          <t>CARTEIRA</t>
        </is>
      </c>
      <c r="K95" t="inlineStr">
        <is>
          <t>CONTRATO</t>
        </is>
      </c>
      <c r="L95" t="n">
        <v>4348.61</v>
      </c>
      <c r="M95" t="inlineStr"/>
      <c r="N95" t="inlineStr"/>
      <c r="O95" s="142">
        <f>DATE(YEAR(H95),MONTH(H95),1)</f>
        <v/>
      </c>
      <c r="P95" s="132">
        <f>IF(H95&gt;$L$3,"Futuro","Atraso")</f>
        <v/>
      </c>
      <c r="Q95">
        <f>12*(YEAR(H95)-YEAR($L$3))+(MONTH(H95)-MONTH($L$3))</f>
        <v/>
      </c>
      <c r="R95" s="366">
        <f>IF(N95="IBIRAPITANGA FASE 3",IF(P95="Atraso",M95,M95/(1+$J$2)^Q95),IF(P95="Atraso",M95,M95/(1+$J$1)^Q95))</f>
        <v/>
      </c>
    </row>
    <row r="96">
      <c r="A96" t="inlineStr">
        <is>
          <t>Q01L01</t>
        </is>
      </c>
      <c r="B96" t="inlineStr">
        <is>
          <t>VAGNER LUIS SANCHES DA SILVA</t>
        </is>
      </c>
      <c r="C96" t="n">
        <v>1</v>
      </c>
      <c r="D96" t="inlineStr">
        <is>
          <t>IPCA</t>
        </is>
      </c>
      <c r="E96" t="n">
        <v>0.009488792934583046</v>
      </c>
      <c r="F96" t="inlineStr">
        <is>
          <t>MENSAL</t>
        </is>
      </c>
      <c r="G96" t="n">
        <v>47912</v>
      </c>
      <c r="H96" s="118" t="n">
        <v>47912</v>
      </c>
      <c r="I96" t="inlineStr">
        <is>
          <t>109</t>
        </is>
      </c>
      <c r="J96" s="370" t="inlineStr">
        <is>
          <t>CARTEIRA</t>
        </is>
      </c>
      <c r="K96" t="inlineStr">
        <is>
          <t>CONTRATO</t>
        </is>
      </c>
      <c r="L96" t="n">
        <v>4348.61</v>
      </c>
      <c r="M96" t="inlineStr"/>
      <c r="N96" t="inlineStr"/>
      <c r="O96" s="142">
        <f>DATE(YEAR(H96),MONTH(H96),1)</f>
        <v/>
      </c>
      <c r="P96" s="132">
        <f>IF(H96&gt;$L$3,"Futuro","Atraso")</f>
        <v/>
      </c>
      <c r="Q96">
        <f>12*(YEAR(H96)-YEAR($L$3))+(MONTH(H96)-MONTH($L$3))</f>
        <v/>
      </c>
      <c r="R96" s="366">
        <f>IF(N96="IBIRAPITANGA FASE 3",IF(P96="Atraso",M96,M96/(1+$J$2)^Q96),IF(P96="Atraso",M96,M96/(1+$J$1)^Q96))</f>
        <v/>
      </c>
    </row>
    <row r="97">
      <c r="A97" t="inlineStr">
        <is>
          <t>Q01L01</t>
        </is>
      </c>
      <c r="B97" t="inlineStr">
        <is>
          <t>VAGNER LUIS SANCHES DA SILVA</t>
        </is>
      </c>
      <c r="C97" t="n">
        <v>1</v>
      </c>
      <c r="D97" t="inlineStr">
        <is>
          <t>IPCA</t>
        </is>
      </c>
      <c r="E97" t="n">
        <v>0.009488792934583046</v>
      </c>
      <c r="F97" t="inlineStr">
        <is>
          <t>MENSAL</t>
        </is>
      </c>
      <c r="G97" t="n">
        <v>47943</v>
      </c>
      <c r="H97" s="118" t="n">
        <v>47943</v>
      </c>
      <c r="I97" t="inlineStr">
        <is>
          <t>110</t>
        </is>
      </c>
      <c r="J97" s="370" t="inlineStr">
        <is>
          <t>CARTEIRA</t>
        </is>
      </c>
      <c r="K97" t="inlineStr">
        <is>
          <t>CONTRATO</t>
        </is>
      </c>
      <c r="L97" t="n">
        <v>4348.61</v>
      </c>
      <c r="M97" t="inlineStr"/>
      <c r="N97" t="inlineStr"/>
      <c r="O97" s="142">
        <f>DATE(YEAR(H97),MONTH(H97),1)</f>
        <v/>
      </c>
      <c r="P97" s="132">
        <f>IF(H97&gt;$L$3,"Futuro","Atraso")</f>
        <v/>
      </c>
      <c r="Q97">
        <f>12*(YEAR(H97)-YEAR($L$3))+(MONTH(H97)-MONTH($L$3))</f>
        <v/>
      </c>
      <c r="R97" s="366">
        <f>IF(N97="IBIRAPITANGA FASE 3",IF(P97="Atraso",M97,M97/(1+$J$2)^Q97),IF(P97="Atraso",M97,M97/(1+$J$1)^Q97))</f>
        <v/>
      </c>
    </row>
    <row r="98">
      <c r="A98" t="inlineStr">
        <is>
          <t>Q01L01</t>
        </is>
      </c>
      <c r="B98" t="inlineStr">
        <is>
          <t>VAGNER LUIS SANCHES DA SILVA</t>
        </is>
      </c>
      <c r="C98" t="n">
        <v>1</v>
      </c>
      <c r="D98" t="inlineStr">
        <is>
          <t>IPCA</t>
        </is>
      </c>
      <c r="E98" t="n">
        <v>0.009488792934583046</v>
      </c>
      <c r="F98" t="inlineStr">
        <is>
          <t>MENSAL</t>
        </is>
      </c>
      <c r="G98" t="n">
        <v>47973</v>
      </c>
      <c r="H98" s="118" t="n">
        <v>47973</v>
      </c>
      <c r="I98" t="inlineStr">
        <is>
          <t>111</t>
        </is>
      </c>
      <c r="J98" s="370" t="inlineStr">
        <is>
          <t>CARTEIRA</t>
        </is>
      </c>
      <c r="K98" t="inlineStr">
        <is>
          <t>CONTRATO</t>
        </is>
      </c>
      <c r="L98" t="n">
        <v>4348.61</v>
      </c>
      <c r="M98" t="inlineStr"/>
      <c r="N98" t="inlineStr"/>
      <c r="O98" s="142">
        <f>DATE(YEAR(H98),MONTH(H98),1)</f>
        <v/>
      </c>
      <c r="P98" s="132">
        <f>IF(H98&gt;$L$3,"Futuro","Atraso")</f>
        <v/>
      </c>
      <c r="Q98">
        <f>12*(YEAR(H98)-YEAR($L$3))+(MONTH(H98)-MONTH($L$3))</f>
        <v/>
      </c>
      <c r="R98" s="366">
        <f>IF(N98="IBIRAPITANGA FASE 3",IF(P98="Atraso",M98,M98/(1+$J$2)^Q98),IF(P98="Atraso",M98,M98/(1+$J$1)^Q98))</f>
        <v/>
      </c>
    </row>
    <row r="99">
      <c r="A99" t="inlineStr">
        <is>
          <t>Q01L01</t>
        </is>
      </c>
      <c r="B99" t="inlineStr">
        <is>
          <t>VAGNER LUIS SANCHES DA SILVA</t>
        </is>
      </c>
      <c r="C99" t="n">
        <v>1</v>
      </c>
      <c r="D99" t="inlineStr">
        <is>
          <t>IPCA</t>
        </is>
      </c>
      <c r="E99" t="n">
        <v>0.009488792934583046</v>
      </c>
      <c r="F99" t="inlineStr">
        <is>
          <t>MENSAL</t>
        </is>
      </c>
      <c r="G99" t="n">
        <v>48004</v>
      </c>
      <c r="H99" s="118" t="n">
        <v>48004</v>
      </c>
      <c r="I99" t="inlineStr">
        <is>
          <t>112</t>
        </is>
      </c>
      <c r="J99" s="370" t="inlineStr">
        <is>
          <t>CARTEIRA</t>
        </is>
      </c>
      <c r="K99" t="inlineStr">
        <is>
          <t>CONTRATO</t>
        </is>
      </c>
      <c r="L99" t="n">
        <v>4348.61</v>
      </c>
      <c r="M99" t="inlineStr"/>
      <c r="N99" t="inlineStr"/>
      <c r="O99" s="142">
        <f>DATE(YEAR(H99),MONTH(H99),1)</f>
        <v/>
      </c>
      <c r="P99" s="132">
        <f>IF(H99&gt;$L$3,"Futuro","Atraso")</f>
        <v/>
      </c>
      <c r="Q99">
        <f>12*(YEAR(H99)-YEAR($L$3))+(MONTH(H99)-MONTH($L$3))</f>
        <v/>
      </c>
      <c r="R99" s="366">
        <f>IF(N99="IBIRAPITANGA FASE 3",IF(P99="Atraso",M99,M99/(1+$J$2)^Q99),IF(P99="Atraso",M99,M99/(1+$J$1)^Q99))</f>
        <v/>
      </c>
    </row>
    <row r="100">
      <c r="A100" t="inlineStr">
        <is>
          <t>Q01L01</t>
        </is>
      </c>
      <c r="B100" t="inlineStr">
        <is>
          <t>VAGNER LUIS SANCHES DA SILVA</t>
        </is>
      </c>
      <c r="C100" t="n">
        <v>1</v>
      </c>
      <c r="D100" t="inlineStr">
        <is>
          <t>IPCA</t>
        </is>
      </c>
      <c r="E100" t="n">
        <v>0.009488792934583046</v>
      </c>
      <c r="F100" t="inlineStr">
        <is>
          <t>MENSAL</t>
        </is>
      </c>
      <c r="G100" t="n">
        <v>48034</v>
      </c>
      <c r="H100" s="118" t="n">
        <v>48034</v>
      </c>
      <c r="I100" t="inlineStr">
        <is>
          <t>113</t>
        </is>
      </c>
      <c r="J100" s="370" t="inlineStr">
        <is>
          <t>CARTEIRA</t>
        </is>
      </c>
      <c r="K100" t="inlineStr">
        <is>
          <t>CONTRATO</t>
        </is>
      </c>
      <c r="L100" t="n">
        <v>4348.61</v>
      </c>
      <c r="M100" t="inlineStr"/>
      <c r="N100" t="inlineStr"/>
      <c r="O100" s="142">
        <f>DATE(YEAR(H100),MONTH(H100),1)</f>
        <v/>
      </c>
      <c r="P100" s="132">
        <f>IF(H100&gt;$L$3,"Futuro","Atraso")</f>
        <v/>
      </c>
      <c r="Q100">
        <f>12*(YEAR(H100)-YEAR($L$3))+(MONTH(H100)-MONTH($L$3))</f>
        <v/>
      </c>
      <c r="R100" s="366">
        <f>IF(N100="IBIRAPITANGA FASE 3",IF(P100="Atraso",M100,M100/(1+$J$2)^Q100),IF(P100="Atraso",M100,M100/(1+$J$1)^Q100))</f>
        <v/>
      </c>
    </row>
    <row r="101">
      <c r="A101" t="inlineStr">
        <is>
          <t>Q01L01</t>
        </is>
      </c>
      <c r="B101" t="inlineStr">
        <is>
          <t>VAGNER LUIS SANCHES DA SILVA</t>
        </is>
      </c>
      <c r="C101" t="n">
        <v>1</v>
      </c>
      <c r="D101" t="inlineStr">
        <is>
          <t>IPCA</t>
        </is>
      </c>
      <c r="E101" t="n">
        <v>0.009488792934583046</v>
      </c>
      <c r="F101" t="inlineStr">
        <is>
          <t>MENSAL</t>
        </is>
      </c>
      <c r="G101" t="n">
        <v>48065</v>
      </c>
      <c r="H101" s="118" t="n">
        <v>48065</v>
      </c>
      <c r="I101" t="inlineStr">
        <is>
          <t>114</t>
        </is>
      </c>
      <c r="J101" s="370" t="inlineStr">
        <is>
          <t>CARTEIRA</t>
        </is>
      </c>
      <c r="K101" t="inlineStr">
        <is>
          <t>CONTRATO</t>
        </is>
      </c>
      <c r="L101" t="n">
        <v>4348.61</v>
      </c>
      <c r="M101" t="inlineStr"/>
      <c r="N101" t="inlineStr"/>
      <c r="O101" s="142">
        <f>DATE(YEAR(H101),MONTH(H101),1)</f>
        <v/>
      </c>
      <c r="P101" s="132">
        <f>IF(H101&gt;$L$3,"Futuro","Atraso")</f>
        <v/>
      </c>
      <c r="Q101">
        <f>12*(YEAR(H101)-YEAR($L$3))+(MONTH(H101)-MONTH($L$3))</f>
        <v/>
      </c>
      <c r="R101" s="366">
        <f>IF(N101="IBIRAPITANGA FASE 3",IF(P101="Atraso",M101,M101/(1+$J$2)^Q101),IF(P101="Atraso",M101,M101/(1+$J$1)^Q101))</f>
        <v/>
      </c>
    </row>
    <row r="102">
      <c r="A102" t="inlineStr">
        <is>
          <t>Q01L01</t>
        </is>
      </c>
      <c r="B102" t="inlineStr">
        <is>
          <t>VAGNER LUIS SANCHES DA SILVA</t>
        </is>
      </c>
      <c r="C102" t="n">
        <v>1</v>
      </c>
      <c r="D102" t="inlineStr">
        <is>
          <t>IPCA</t>
        </is>
      </c>
      <c r="E102" t="n">
        <v>0.009488792934583046</v>
      </c>
      <c r="F102" t="inlineStr">
        <is>
          <t>MENSAL</t>
        </is>
      </c>
      <c r="G102" t="n">
        <v>48096</v>
      </c>
      <c r="H102" s="118" t="n">
        <v>48096</v>
      </c>
      <c r="I102" t="inlineStr">
        <is>
          <t>115</t>
        </is>
      </c>
      <c r="J102" s="370" t="inlineStr">
        <is>
          <t>CARTEIRA</t>
        </is>
      </c>
      <c r="K102" t="inlineStr">
        <is>
          <t>CONTRATO</t>
        </is>
      </c>
      <c r="L102" t="n">
        <v>4348.61</v>
      </c>
      <c r="M102" t="inlineStr"/>
      <c r="N102" t="inlineStr"/>
      <c r="O102" s="142">
        <f>DATE(YEAR(H102),MONTH(H102),1)</f>
        <v/>
      </c>
      <c r="P102" s="132">
        <f>IF(H102&gt;$L$3,"Futuro","Atraso")</f>
        <v/>
      </c>
      <c r="Q102">
        <f>12*(YEAR(H102)-YEAR($L$3))+(MONTH(H102)-MONTH($L$3))</f>
        <v/>
      </c>
      <c r="R102" s="366">
        <f>IF(N102="IBIRAPITANGA FASE 3",IF(P102="Atraso",M102,M102/(1+$J$2)^Q102),IF(P102="Atraso",M102,M102/(1+$J$1)^Q102))</f>
        <v/>
      </c>
    </row>
    <row r="103">
      <c r="A103" t="inlineStr">
        <is>
          <t>Q01L01</t>
        </is>
      </c>
      <c r="B103" t="inlineStr">
        <is>
          <t>VAGNER LUIS SANCHES DA SILVA</t>
        </is>
      </c>
      <c r="C103" t="n">
        <v>1</v>
      </c>
      <c r="D103" t="inlineStr">
        <is>
          <t>IPCA</t>
        </is>
      </c>
      <c r="E103" t="n">
        <v>0.009488792934583046</v>
      </c>
      <c r="F103" t="inlineStr">
        <is>
          <t>MENSAL</t>
        </is>
      </c>
      <c r="G103" t="n">
        <v>48126</v>
      </c>
      <c r="H103" s="118" t="n">
        <v>48126</v>
      </c>
      <c r="I103" t="inlineStr">
        <is>
          <t>116</t>
        </is>
      </c>
      <c r="J103" s="370" t="inlineStr">
        <is>
          <t>CARTEIRA</t>
        </is>
      </c>
      <c r="K103" t="inlineStr">
        <is>
          <t>CONTRATO</t>
        </is>
      </c>
      <c r="L103" t="n">
        <v>4348.61</v>
      </c>
      <c r="M103" t="inlineStr"/>
      <c r="N103" t="inlineStr"/>
      <c r="O103" s="142">
        <f>DATE(YEAR(H103),MONTH(H103),1)</f>
        <v/>
      </c>
      <c r="P103" s="132">
        <f>IF(H103&gt;$L$3,"Futuro","Atraso")</f>
        <v/>
      </c>
      <c r="Q103">
        <f>12*(YEAR(H103)-YEAR($L$3))+(MONTH(H103)-MONTH($L$3))</f>
        <v/>
      </c>
      <c r="R103" s="366">
        <f>IF(N103="IBIRAPITANGA FASE 3",IF(P103="Atraso",M103,M103/(1+$J$2)^Q103),IF(P103="Atraso",M103,M103/(1+$J$1)^Q103))</f>
        <v/>
      </c>
    </row>
    <row r="104">
      <c r="A104" t="inlineStr">
        <is>
          <t>Q01L01</t>
        </is>
      </c>
      <c r="B104" t="inlineStr">
        <is>
          <t>VAGNER LUIS SANCHES DA SILVA</t>
        </is>
      </c>
      <c r="C104" t="n">
        <v>1</v>
      </c>
      <c r="D104" t="inlineStr">
        <is>
          <t>IPCA</t>
        </is>
      </c>
      <c r="E104" t="n">
        <v>0.009488792934583046</v>
      </c>
      <c r="F104" t="inlineStr">
        <is>
          <t>MENSAL</t>
        </is>
      </c>
      <c r="G104" t="n">
        <v>48157</v>
      </c>
      <c r="H104" s="118" t="n">
        <v>48157</v>
      </c>
      <c r="I104" t="inlineStr">
        <is>
          <t>117</t>
        </is>
      </c>
      <c r="J104" s="370" t="inlineStr">
        <is>
          <t>CARTEIRA</t>
        </is>
      </c>
      <c r="K104" t="inlineStr">
        <is>
          <t>CONTRATO</t>
        </is>
      </c>
      <c r="L104" t="n">
        <v>4348.61</v>
      </c>
      <c r="M104" t="inlineStr"/>
      <c r="N104" t="inlineStr"/>
      <c r="O104" s="142">
        <f>DATE(YEAR(H104),MONTH(H104),1)</f>
        <v/>
      </c>
      <c r="P104" s="132">
        <f>IF(H104&gt;$L$3,"Futuro","Atraso")</f>
        <v/>
      </c>
      <c r="Q104">
        <f>12*(YEAR(H104)-YEAR($L$3))+(MONTH(H104)-MONTH($L$3))</f>
        <v/>
      </c>
      <c r="R104" s="366">
        <f>IF(N104="IBIRAPITANGA FASE 3",IF(P104="Atraso",M104,M104/(1+$J$2)^Q104),IF(P104="Atraso",M104,M104/(1+$J$1)^Q104))</f>
        <v/>
      </c>
    </row>
    <row r="105">
      <c r="A105" t="inlineStr">
        <is>
          <t>Q01L01</t>
        </is>
      </c>
      <c r="B105" t="inlineStr">
        <is>
          <t>VAGNER LUIS SANCHES DA SILVA</t>
        </is>
      </c>
      <c r="C105" t="n">
        <v>1</v>
      </c>
      <c r="D105" t="inlineStr">
        <is>
          <t>IPCA</t>
        </is>
      </c>
      <c r="E105" t="n">
        <v>0.009488792934583046</v>
      </c>
      <c r="F105" t="inlineStr">
        <is>
          <t>MENSAL</t>
        </is>
      </c>
      <c r="G105" t="n">
        <v>48187</v>
      </c>
      <c r="H105" s="118" t="n">
        <v>48187</v>
      </c>
      <c r="I105" t="inlineStr">
        <is>
          <t>118</t>
        </is>
      </c>
      <c r="J105" s="370" t="inlineStr">
        <is>
          <t>CARTEIRA</t>
        </is>
      </c>
      <c r="K105" t="inlineStr">
        <is>
          <t>CONTRATO</t>
        </is>
      </c>
      <c r="L105" t="n">
        <v>4348.61</v>
      </c>
      <c r="M105" t="inlineStr"/>
      <c r="N105" t="inlineStr"/>
      <c r="O105" s="142">
        <f>DATE(YEAR(H105),MONTH(H105),1)</f>
        <v/>
      </c>
      <c r="P105" s="132">
        <f>IF(H105&gt;$L$3,"Futuro","Atraso")</f>
        <v/>
      </c>
      <c r="Q105">
        <f>12*(YEAR(H105)-YEAR($L$3))+(MONTH(H105)-MONTH($L$3))</f>
        <v/>
      </c>
      <c r="R105" s="366">
        <f>IF(N105="IBIRAPITANGA FASE 3",IF(P105="Atraso",M105,M105/(1+$J$2)^Q105),IF(P105="Atraso",M105,M105/(1+$J$1)^Q105))</f>
        <v/>
      </c>
    </row>
    <row r="106">
      <c r="A106" t="inlineStr">
        <is>
          <t>Q01L01</t>
        </is>
      </c>
      <c r="B106" t="inlineStr">
        <is>
          <t>VAGNER LUIS SANCHES DA SILVA</t>
        </is>
      </c>
      <c r="C106" t="n">
        <v>1</v>
      </c>
      <c r="D106" t="inlineStr">
        <is>
          <t>IPCA</t>
        </is>
      </c>
      <c r="E106" t="n">
        <v>0.009488792934583046</v>
      </c>
      <c r="F106" t="inlineStr">
        <is>
          <t>MENSAL</t>
        </is>
      </c>
      <c r="G106" t="n">
        <v>48218</v>
      </c>
      <c r="H106" s="118" t="n">
        <v>48218</v>
      </c>
      <c r="I106" t="inlineStr">
        <is>
          <t>119</t>
        </is>
      </c>
      <c r="J106" s="370" t="inlineStr">
        <is>
          <t>CARTEIRA</t>
        </is>
      </c>
      <c r="K106" t="inlineStr">
        <is>
          <t>CONTRATO</t>
        </is>
      </c>
      <c r="L106" t="n">
        <v>4348.61</v>
      </c>
      <c r="M106" t="inlineStr"/>
      <c r="N106" t="inlineStr"/>
      <c r="O106" s="142">
        <f>DATE(YEAR(H106),MONTH(H106),1)</f>
        <v/>
      </c>
      <c r="P106" s="132">
        <f>IF(H106&gt;$L$3,"Futuro","Atraso")</f>
        <v/>
      </c>
      <c r="Q106">
        <f>12*(YEAR(H106)-YEAR($L$3))+(MONTH(H106)-MONTH($L$3))</f>
        <v/>
      </c>
      <c r="R106" s="366">
        <f>IF(N106="IBIRAPITANGA FASE 3",IF(P106="Atraso",M106,M106/(1+$J$2)^Q106),IF(P106="Atraso",M106,M106/(1+$J$1)^Q106))</f>
        <v/>
      </c>
    </row>
    <row r="107">
      <c r="A107" t="inlineStr">
        <is>
          <t>Q01L01</t>
        </is>
      </c>
      <c r="B107" t="inlineStr">
        <is>
          <t>VAGNER LUIS SANCHES DA SILVA</t>
        </is>
      </c>
      <c r="C107" t="n">
        <v>1</v>
      </c>
      <c r="D107" t="inlineStr">
        <is>
          <t>IPCA</t>
        </is>
      </c>
      <c r="E107" t="n">
        <v>0.009488792934583046</v>
      </c>
      <c r="F107" t="inlineStr">
        <is>
          <t>MENSAL</t>
        </is>
      </c>
      <c r="G107" t="n">
        <v>48249</v>
      </c>
      <c r="H107" s="118" t="n">
        <v>48249</v>
      </c>
      <c r="I107" t="inlineStr">
        <is>
          <t>120</t>
        </is>
      </c>
      <c r="J107" s="370" t="inlineStr">
        <is>
          <t>CARTEIRA</t>
        </is>
      </c>
      <c r="K107" t="inlineStr">
        <is>
          <t>CONTRATO</t>
        </is>
      </c>
      <c r="L107" t="n">
        <v>4348.61</v>
      </c>
      <c r="M107" t="inlineStr"/>
      <c r="N107" t="inlineStr"/>
      <c r="O107" s="142">
        <f>DATE(YEAR(H107),MONTH(H107),1)</f>
        <v/>
      </c>
      <c r="P107" s="132">
        <f>IF(H107&gt;$L$3,"Futuro","Atraso")</f>
        <v/>
      </c>
      <c r="Q107">
        <f>12*(YEAR(H107)-YEAR($L$3))+(MONTH(H107)-MONTH($L$3))</f>
        <v/>
      </c>
      <c r="R107" s="366">
        <f>IF(N107="IBIRAPITANGA FASE 3",IF(P107="Atraso",M107,M107/(1+$J$2)^Q107),IF(P107="Atraso",M107,M107/(1+$J$1)^Q107))</f>
        <v/>
      </c>
    </row>
    <row r="108">
      <c r="A108" t="inlineStr">
        <is>
          <t>Q01L01</t>
        </is>
      </c>
      <c r="B108" t="inlineStr">
        <is>
          <t>VAGNER LUIS SANCHES DA SILVA</t>
        </is>
      </c>
      <c r="C108" t="n">
        <v>1</v>
      </c>
      <c r="D108" t="inlineStr">
        <is>
          <t>IPCA</t>
        </is>
      </c>
      <c r="E108" t="n">
        <v>0.009488792934583046</v>
      </c>
      <c r="F108" t="inlineStr">
        <is>
          <t>MENSAL</t>
        </is>
      </c>
      <c r="G108" t="n">
        <v>48278</v>
      </c>
      <c r="H108" s="118" t="n">
        <v>48278</v>
      </c>
      <c r="I108" t="inlineStr">
        <is>
          <t>121</t>
        </is>
      </c>
      <c r="J108" s="370" t="inlineStr">
        <is>
          <t>CARTEIRA</t>
        </is>
      </c>
      <c r="K108" t="inlineStr">
        <is>
          <t>CONTRATO</t>
        </is>
      </c>
      <c r="L108" t="n">
        <v>4348.61</v>
      </c>
      <c r="M108" t="inlineStr"/>
      <c r="N108" t="inlineStr"/>
      <c r="O108" s="142">
        <f>DATE(YEAR(H108),MONTH(H108),1)</f>
        <v/>
      </c>
      <c r="P108" s="132">
        <f>IF(H108&gt;$L$3,"Futuro","Atraso")</f>
        <v/>
      </c>
      <c r="Q108">
        <f>12*(YEAR(H108)-YEAR($L$3))+(MONTH(H108)-MONTH($L$3))</f>
        <v/>
      </c>
      <c r="R108" s="366">
        <f>IF(N108="IBIRAPITANGA FASE 3",IF(P108="Atraso",M108,M108/(1+$J$2)^Q108),IF(P108="Atraso",M108,M108/(1+$J$1)^Q108))</f>
        <v/>
      </c>
    </row>
    <row r="109">
      <c r="A109" t="inlineStr">
        <is>
          <t>Q01L01</t>
        </is>
      </c>
      <c r="B109" t="inlineStr">
        <is>
          <t>VAGNER LUIS SANCHES DA SILVA</t>
        </is>
      </c>
      <c r="C109" t="n">
        <v>1</v>
      </c>
      <c r="D109" t="inlineStr">
        <is>
          <t>IPCA</t>
        </is>
      </c>
      <c r="E109" t="n">
        <v>0.009488792934583046</v>
      </c>
      <c r="F109" t="inlineStr">
        <is>
          <t>MENSAL</t>
        </is>
      </c>
      <c r="G109" t="n">
        <v>48309</v>
      </c>
      <c r="H109" s="118" t="n">
        <v>48309</v>
      </c>
      <c r="I109" t="inlineStr">
        <is>
          <t>122</t>
        </is>
      </c>
      <c r="J109" s="370" t="inlineStr">
        <is>
          <t>CARTEIRA</t>
        </is>
      </c>
      <c r="K109" t="inlineStr">
        <is>
          <t>CONTRATO</t>
        </is>
      </c>
      <c r="L109" t="n">
        <v>4348.61</v>
      </c>
      <c r="M109" t="inlineStr"/>
      <c r="N109" t="inlineStr"/>
      <c r="O109" s="142">
        <f>DATE(YEAR(H109),MONTH(H109),1)</f>
        <v/>
      </c>
      <c r="P109" s="132">
        <f>IF(H109&gt;$L$3,"Futuro","Atraso")</f>
        <v/>
      </c>
      <c r="Q109">
        <f>12*(YEAR(H109)-YEAR($L$3))+(MONTH(H109)-MONTH($L$3))</f>
        <v/>
      </c>
      <c r="R109" s="366">
        <f>IF(N109="IBIRAPITANGA FASE 3",IF(P109="Atraso",M109,M109/(1+$J$2)^Q109),IF(P109="Atraso",M109,M109/(1+$J$1)^Q109))</f>
        <v/>
      </c>
    </row>
    <row r="110">
      <c r="A110" t="inlineStr">
        <is>
          <t>Q01L01</t>
        </is>
      </c>
      <c r="B110" t="inlineStr">
        <is>
          <t>VAGNER LUIS SANCHES DA SILVA</t>
        </is>
      </c>
      <c r="C110" t="n">
        <v>1</v>
      </c>
      <c r="D110" t="inlineStr">
        <is>
          <t>IPCA</t>
        </is>
      </c>
      <c r="E110" t="n">
        <v>0.009488792934583046</v>
      </c>
      <c r="F110" t="inlineStr">
        <is>
          <t>MENSAL</t>
        </is>
      </c>
      <c r="G110" t="n">
        <v>48339</v>
      </c>
      <c r="H110" s="118" t="n">
        <v>48339</v>
      </c>
      <c r="I110" t="inlineStr">
        <is>
          <t>123</t>
        </is>
      </c>
      <c r="J110" s="370" t="inlineStr">
        <is>
          <t>CARTEIRA</t>
        </is>
      </c>
      <c r="K110" t="inlineStr">
        <is>
          <t>CONTRATO</t>
        </is>
      </c>
      <c r="L110" t="n">
        <v>4348.61</v>
      </c>
      <c r="M110" t="inlineStr"/>
      <c r="N110" t="inlineStr"/>
      <c r="O110" s="142">
        <f>DATE(YEAR(H110),MONTH(H110),1)</f>
        <v/>
      </c>
      <c r="P110" s="132">
        <f>IF(H110&gt;$L$3,"Futuro","Atraso")</f>
        <v/>
      </c>
      <c r="Q110">
        <f>12*(YEAR(H110)-YEAR($L$3))+(MONTH(H110)-MONTH($L$3))</f>
        <v/>
      </c>
      <c r="R110" s="366">
        <f>IF(N110="IBIRAPITANGA FASE 3",IF(P110="Atraso",M110,M110/(1+$J$2)^Q110),IF(P110="Atraso",M110,M110/(1+$J$1)^Q110))</f>
        <v/>
      </c>
    </row>
    <row r="111">
      <c r="A111" t="inlineStr">
        <is>
          <t>Q01L01</t>
        </is>
      </c>
      <c r="B111" t="inlineStr">
        <is>
          <t>VAGNER LUIS SANCHES DA SILVA</t>
        </is>
      </c>
      <c r="C111" t="n">
        <v>1</v>
      </c>
      <c r="D111" t="inlineStr">
        <is>
          <t>IPCA</t>
        </is>
      </c>
      <c r="E111" t="n">
        <v>0.009488792934583046</v>
      </c>
      <c r="F111" t="inlineStr">
        <is>
          <t>MENSAL</t>
        </is>
      </c>
      <c r="G111" t="n">
        <v>48370</v>
      </c>
      <c r="H111" s="118" t="n">
        <v>48370</v>
      </c>
      <c r="I111" t="inlineStr">
        <is>
          <t>124</t>
        </is>
      </c>
      <c r="J111" s="370" t="inlineStr">
        <is>
          <t>CARTEIRA</t>
        </is>
      </c>
      <c r="K111" t="inlineStr">
        <is>
          <t>CONTRATO</t>
        </is>
      </c>
      <c r="L111" t="n">
        <v>4348.61</v>
      </c>
      <c r="M111" t="inlineStr"/>
      <c r="N111" t="inlineStr"/>
      <c r="O111" s="142">
        <f>DATE(YEAR(H111),MONTH(H111),1)</f>
        <v/>
      </c>
      <c r="P111" s="132">
        <f>IF(H111&gt;$L$3,"Futuro","Atraso")</f>
        <v/>
      </c>
      <c r="Q111">
        <f>12*(YEAR(H111)-YEAR($L$3))+(MONTH(H111)-MONTH($L$3))</f>
        <v/>
      </c>
      <c r="R111" s="366">
        <f>IF(N111="IBIRAPITANGA FASE 3",IF(P111="Atraso",M111,M111/(1+$J$2)^Q111),IF(P111="Atraso",M111,M111/(1+$J$1)^Q111))</f>
        <v/>
      </c>
    </row>
    <row r="112">
      <c r="A112" t="inlineStr">
        <is>
          <t>Q01L01</t>
        </is>
      </c>
      <c r="B112" t="inlineStr">
        <is>
          <t>VAGNER LUIS SANCHES DA SILVA</t>
        </is>
      </c>
      <c r="C112" t="n">
        <v>1</v>
      </c>
      <c r="D112" t="inlineStr">
        <is>
          <t>IPCA</t>
        </is>
      </c>
      <c r="E112" t="n">
        <v>0.009488792934583046</v>
      </c>
      <c r="F112" t="inlineStr">
        <is>
          <t>MENSAL</t>
        </is>
      </c>
      <c r="G112" t="n">
        <v>48400</v>
      </c>
      <c r="H112" s="118" t="n">
        <v>48400</v>
      </c>
      <c r="I112" t="inlineStr">
        <is>
          <t>125</t>
        </is>
      </c>
      <c r="J112" s="370" t="inlineStr">
        <is>
          <t>CARTEIRA</t>
        </is>
      </c>
      <c r="K112" t="inlineStr">
        <is>
          <t>CONTRATO</t>
        </is>
      </c>
      <c r="L112" t="n">
        <v>4348.61</v>
      </c>
      <c r="M112" t="inlineStr"/>
      <c r="N112" t="inlineStr"/>
      <c r="O112" s="142">
        <f>DATE(YEAR(H112),MONTH(H112),1)</f>
        <v/>
      </c>
      <c r="P112" s="132">
        <f>IF(H112&gt;$L$3,"Futuro","Atraso")</f>
        <v/>
      </c>
      <c r="Q112">
        <f>12*(YEAR(H112)-YEAR($L$3))+(MONTH(H112)-MONTH($L$3))</f>
        <v/>
      </c>
      <c r="R112" s="366">
        <f>IF(N112="IBIRAPITANGA FASE 3",IF(P112="Atraso",M112,M112/(1+$J$2)^Q112),IF(P112="Atraso",M112,M112/(1+$J$1)^Q112))</f>
        <v/>
      </c>
    </row>
    <row r="113">
      <c r="A113" t="inlineStr">
        <is>
          <t>Q01L01</t>
        </is>
      </c>
      <c r="B113" t="inlineStr">
        <is>
          <t>VAGNER LUIS SANCHES DA SILVA</t>
        </is>
      </c>
      <c r="C113" t="n">
        <v>1</v>
      </c>
      <c r="D113" t="inlineStr">
        <is>
          <t>IPCA</t>
        </is>
      </c>
      <c r="E113" t="n">
        <v>0.009488792934583046</v>
      </c>
      <c r="F113" t="inlineStr">
        <is>
          <t>MENSAL</t>
        </is>
      </c>
      <c r="G113" t="n">
        <v>48431</v>
      </c>
      <c r="H113" s="118" t="n">
        <v>48431</v>
      </c>
      <c r="I113" t="inlineStr">
        <is>
          <t>126</t>
        </is>
      </c>
      <c r="J113" s="370" t="inlineStr">
        <is>
          <t>CARTEIRA</t>
        </is>
      </c>
      <c r="K113" t="inlineStr">
        <is>
          <t>CONTRATO</t>
        </is>
      </c>
      <c r="L113" t="n">
        <v>4348.61</v>
      </c>
      <c r="M113" t="inlineStr"/>
      <c r="N113" t="inlineStr"/>
      <c r="O113" s="142">
        <f>DATE(YEAR(H113),MONTH(H113),1)</f>
        <v/>
      </c>
      <c r="P113" s="132">
        <f>IF(H113&gt;$L$3,"Futuro","Atraso")</f>
        <v/>
      </c>
      <c r="Q113">
        <f>12*(YEAR(H113)-YEAR($L$3))+(MONTH(H113)-MONTH($L$3))</f>
        <v/>
      </c>
      <c r="R113" s="366">
        <f>IF(N113="IBIRAPITANGA FASE 3",IF(P113="Atraso",M113,M113/(1+$J$2)^Q113),IF(P113="Atraso",M113,M113/(1+$J$1)^Q113))</f>
        <v/>
      </c>
    </row>
    <row r="114">
      <c r="A114" t="inlineStr">
        <is>
          <t>Q01L01</t>
        </is>
      </c>
      <c r="B114" t="inlineStr">
        <is>
          <t>VAGNER LUIS SANCHES DA SILVA</t>
        </is>
      </c>
      <c r="C114" t="n">
        <v>1</v>
      </c>
      <c r="D114" t="inlineStr">
        <is>
          <t>IPCA</t>
        </is>
      </c>
      <c r="E114" t="n">
        <v>0.009488792934583046</v>
      </c>
      <c r="F114" t="inlineStr">
        <is>
          <t>MENSAL</t>
        </is>
      </c>
      <c r="G114" t="n">
        <v>48462</v>
      </c>
      <c r="H114" s="118" t="n">
        <v>48462</v>
      </c>
      <c r="I114" t="inlineStr">
        <is>
          <t>127</t>
        </is>
      </c>
      <c r="J114" s="370" t="inlineStr">
        <is>
          <t>CARTEIRA</t>
        </is>
      </c>
      <c r="K114" t="inlineStr">
        <is>
          <t>CONTRATO</t>
        </is>
      </c>
      <c r="L114" t="n">
        <v>4348.61</v>
      </c>
      <c r="M114" t="inlineStr"/>
      <c r="N114" t="inlineStr"/>
      <c r="O114" s="142">
        <f>DATE(YEAR(H114),MONTH(H114),1)</f>
        <v/>
      </c>
      <c r="P114" s="132">
        <f>IF(H114&gt;$L$3,"Futuro","Atraso")</f>
        <v/>
      </c>
      <c r="Q114">
        <f>12*(YEAR(H114)-YEAR($L$3))+(MONTH(H114)-MONTH($L$3))</f>
        <v/>
      </c>
      <c r="R114" s="366">
        <f>IF(N114="IBIRAPITANGA FASE 3",IF(P114="Atraso",M114,M114/(1+$J$2)^Q114),IF(P114="Atraso",M114,M114/(1+$J$1)^Q114))</f>
        <v/>
      </c>
    </row>
    <row r="115">
      <c r="A115" t="inlineStr">
        <is>
          <t>Q01L01</t>
        </is>
      </c>
      <c r="B115" t="inlineStr">
        <is>
          <t>VAGNER LUIS SANCHES DA SILVA</t>
        </is>
      </c>
      <c r="C115" t="n">
        <v>1</v>
      </c>
      <c r="D115" t="inlineStr">
        <is>
          <t>IPCA</t>
        </is>
      </c>
      <c r="E115" t="n">
        <v>0.009488792934583046</v>
      </c>
      <c r="F115" t="inlineStr">
        <is>
          <t>MENSAL</t>
        </is>
      </c>
      <c r="G115" t="n">
        <v>48492</v>
      </c>
      <c r="H115" s="118" t="n">
        <v>48492</v>
      </c>
      <c r="I115" t="inlineStr">
        <is>
          <t>128</t>
        </is>
      </c>
      <c r="J115" s="370" t="inlineStr">
        <is>
          <t>CARTEIRA</t>
        </is>
      </c>
      <c r="K115" t="inlineStr">
        <is>
          <t>CONTRATO</t>
        </is>
      </c>
      <c r="L115" t="n">
        <v>4348.61</v>
      </c>
      <c r="M115" t="inlineStr"/>
      <c r="N115" t="inlineStr"/>
      <c r="O115" s="142">
        <f>DATE(YEAR(H115),MONTH(H115),1)</f>
        <v/>
      </c>
      <c r="P115" s="132">
        <f>IF(H115&gt;$L$3,"Futuro","Atraso")</f>
        <v/>
      </c>
      <c r="Q115">
        <f>12*(YEAR(H115)-YEAR($L$3))+(MONTH(H115)-MONTH($L$3))</f>
        <v/>
      </c>
      <c r="R115" s="366">
        <f>IF(N115="IBIRAPITANGA FASE 3",IF(P115="Atraso",M115,M115/(1+$J$2)^Q115),IF(P115="Atraso",M115,M115/(1+$J$1)^Q115))</f>
        <v/>
      </c>
    </row>
    <row r="116">
      <c r="A116" t="inlineStr">
        <is>
          <t>Q01L01</t>
        </is>
      </c>
      <c r="B116" t="inlineStr">
        <is>
          <t>VAGNER LUIS SANCHES DA SILVA</t>
        </is>
      </c>
      <c r="C116" t="n">
        <v>1</v>
      </c>
      <c r="D116" t="inlineStr">
        <is>
          <t>IPCA</t>
        </is>
      </c>
      <c r="E116" t="n">
        <v>0.009488792934583046</v>
      </c>
      <c r="F116" t="inlineStr">
        <is>
          <t>MENSAL</t>
        </is>
      </c>
      <c r="G116" t="n">
        <v>48523</v>
      </c>
      <c r="H116" s="118" t="n">
        <v>48523</v>
      </c>
      <c r="I116" t="inlineStr">
        <is>
          <t>129</t>
        </is>
      </c>
      <c r="J116" s="370" t="inlineStr">
        <is>
          <t>CARTEIRA</t>
        </is>
      </c>
      <c r="K116" t="inlineStr">
        <is>
          <t>CONTRATO</t>
        </is>
      </c>
      <c r="L116" t="n">
        <v>4348.61</v>
      </c>
      <c r="M116" t="inlineStr"/>
      <c r="N116" t="inlineStr"/>
      <c r="O116" s="142">
        <f>DATE(YEAR(H116),MONTH(H116),1)</f>
        <v/>
      </c>
      <c r="P116" s="132">
        <f>IF(H116&gt;$L$3,"Futuro","Atraso")</f>
        <v/>
      </c>
      <c r="Q116">
        <f>12*(YEAR(H116)-YEAR($L$3))+(MONTH(H116)-MONTH($L$3))</f>
        <v/>
      </c>
      <c r="R116" s="366">
        <f>IF(N116="IBIRAPITANGA FASE 3",IF(P116="Atraso",M116,M116/(1+$J$2)^Q116),IF(P116="Atraso",M116,M116/(1+$J$1)^Q116))</f>
        <v/>
      </c>
    </row>
    <row r="117">
      <c r="A117" t="inlineStr">
        <is>
          <t>Q01L01</t>
        </is>
      </c>
      <c r="B117" t="inlineStr">
        <is>
          <t>VAGNER LUIS SANCHES DA SILVA</t>
        </is>
      </c>
      <c r="C117" t="n">
        <v>1</v>
      </c>
      <c r="D117" t="inlineStr">
        <is>
          <t>IPCA</t>
        </is>
      </c>
      <c r="E117" t="n">
        <v>0.009488792934583046</v>
      </c>
      <c r="F117" t="inlineStr">
        <is>
          <t>MENSAL</t>
        </is>
      </c>
      <c r="G117" t="n">
        <v>48553</v>
      </c>
      <c r="H117" s="118" t="n">
        <v>48553</v>
      </c>
      <c r="I117" t="inlineStr">
        <is>
          <t>130</t>
        </is>
      </c>
      <c r="J117" s="370" t="inlineStr">
        <is>
          <t>CARTEIRA</t>
        </is>
      </c>
      <c r="K117" t="inlineStr">
        <is>
          <t>CONTRATO</t>
        </is>
      </c>
      <c r="L117" t="n">
        <v>4348.61</v>
      </c>
      <c r="M117" t="inlineStr"/>
      <c r="N117" t="inlineStr"/>
      <c r="O117" s="142">
        <f>DATE(YEAR(H117),MONTH(H117),1)</f>
        <v/>
      </c>
      <c r="P117" s="132">
        <f>IF(H117&gt;$L$3,"Futuro","Atraso")</f>
        <v/>
      </c>
      <c r="Q117">
        <f>12*(YEAR(H117)-YEAR($L$3))+(MONTH(H117)-MONTH($L$3))</f>
        <v/>
      </c>
      <c r="R117" s="366">
        <f>IF(N117="IBIRAPITANGA FASE 3",IF(P117="Atraso",M117,M117/(1+$J$2)^Q117),IF(P117="Atraso",M117,M117/(1+$J$1)^Q117))</f>
        <v/>
      </c>
    </row>
    <row r="118">
      <c r="A118" t="inlineStr">
        <is>
          <t>Q01L01</t>
        </is>
      </c>
      <c r="B118" t="inlineStr">
        <is>
          <t>VAGNER LUIS SANCHES DA SILVA</t>
        </is>
      </c>
      <c r="C118" t="n">
        <v>1</v>
      </c>
      <c r="D118" t="inlineStr">
        <is>
          <t>IPCA</t>
        </is>
      </c>
      <c r="E118" t="n">
        <v>0.009488792934583046</v>
      </c>
      <c r="F118" t="inlineStr">
        <is>
          <t>MENSAL</t>
        </is>
      </c>
      <c r="G118" t="n">
        <v>48584</v>
      </c>
      <c r="H118" s="118" t="n">
        <v>48584</v>
      </c>
      <c r="I118" t="inlineStr">
        <is>
          <t>131</t>
        </is>
      </c>
      <c r="J118" s="370" t="inlineStr">
        <is>
          <t>CARTEIRA</t>
        </is>
      </c>
      <c r="K118" t="inlineStr">
        <is>
          <t>CONTRATO</t>
        </is>
      </c>
      <c r="L118" t="n">
        <v>4348.61</v>
      </c>
      <c r="M118" t="inlineStr"/>
      <c r="N118" t="inlineStr"/>
      <c r="O118" s="142">
        <f>DATE(YEAR(H118),MONTH(H118),1)</f>
        <v/>
      </c>
      <c r="P118" s="132">
        <f>IF(H118&gt;$L$3,"Futuro","Atraso")</f>
        <v/>
      </c>
      <c r="Q118">
        <f>12*(YEAR(H118)-YEAR($L$3))+(MONTH(H118)-MONTH($L$3))</f>
        <v/>
      </c>
      <c r="R118" s="366">
        <f>IF(N118="IBIRAPITANGA FASE 3",IF(P118="Atraso",M118,M118/(1+$J$2)^Q118),IF(P118="Atraso",M118,M118/(1+$J$1)^Q118))</f>
        <v/>
      </c>
    </row>
    <row r="119">
      <c r="A119" t="inlineStr">
        <is>
          <t>Q01L01</t>
        </is>
      </c>
      <c r="B119" t="inlineStr">
        <is>
          <t>VAGNER LUIS SANCHES DA SILVA</t>
        </is>
      </c>
      <c r="C119" t="n">
        <v>1</v>
      </c>
      <c r="D119" t="inlineStr">
        <is>
          <t>IPCA</t>
        </is>
      </c>
      <c r="E119" t="n">
        <v>0.009488792934583046</v>
      </c>
      <c r="F119" t="inlineStr">
        <is>
          <t>MENSAL</t>
        </is>
      </c>
      <c r="G119" t="n">
        <v>48615</v>
      </c>
      <c r="H119" s="118" t="n">
        <v>48615</v>
      </c>
      <c r="I119" t="inlineStr">
        <is>
          <t>132</t>
        </is>
      </c>
      <c r="J119" s="370" t="inlineStr">
        <is>
          <t>CARTEIRA</t>
        </is>
      </c>
      <c r="K119" t="inlineStr">
        <is>
          <t>CONTRATO</t>
        </is>
      </c>
      <c r="L119" t="n">
        <v>4348.61</v>
      </c>
      <c r="M119" t="inlineStr"/>
      <c r="N119" t="inlineStr"/>
      <c r="O119" s="142">
        <f>DATE(YEAR(H119),MONTH(H119),1)</f>
        <v/>
      </c>
      <c r="P119" s="132">
        <f>IF(H119&gt;$L$3,"Futuro","Atraso")</f>
        <v/>
      </c>
      <c r="Q119">
        <f>12*(YEAR(H119)-YEAR($L$3))+(MONTH(H119)-MONTH($L$3))</f>
        <v/>
      </c>
      <c r="R119" s="366">
        <f>IF(N119="IBIRAPITANGA FASE 3",IF(P119="Atraso",M119,M119/(1+$J$2)^Q119),IF(P119="Atraso",M119,M119/(1+$J$1)^Q119))</f>
        <v/>
      </c>
    </row>
    <row r="120">
      <c r="A120" t="inlineStr">
        <is>
          <t>Q01L01</t>
        </is>
      </c>
      <c r="B120" t="inlineStr">
        <is>
          <t>VAGNER LUIS SANCHES DA SILVA</t>
        </is>
      </c>
      <c r="C120" t="n">
        <v>1</v>
      </c>
      <c r="D120" t="inlineStr">
        <is>
          <t>IPCA</t>
        </is>
      </c>
      <c r="E120" t="n">
        <v>0.009488792934583046</v>
      </c>
      <c r="F120" t="inlineStr">
        <is>
          <t>MENSAL</t>
        </is>
      </c>
      <c r="G120" t="n">
        <v>48643</v>
      </c>
      <c r="H120" s="118" t="n">
        <v>48643</v>
      </c>
      <c r="I120" t="inlineStr">
        <is>
          <t>133</t>
        </is>
      </c>
      <c r="J120" s="370" t="inlineStr">
        <is>
          <t>CARTEIRA</t>
        </is>
      </c>
      <c r="K120" t="inlineStr">
        <is>
          <t>CONTRATO</t>
        </is>
      </c>
      <c r="L120" t="n">
        <v>4348.61</v>
      </c>
      <c r="M120" t="inlineStr"/>
      <c r="N120" t="inlineStr"/>
      <c r="O120" s="142">
        <f>DATE(YEAR(H120),MONTH(H120),1)</f>
        <v/>
      </c>
      <c r="P120" s="132">
        <f>IF(H120&gt;$L$3,"Futuro","Atraso")</f>
        <v/>
      </c>
      <c r="Q120">
        <f>12*(YEAR(H120)-YEAR($L$3))+(MONTH(H120)-MONTH($L$3))</f>
        <v/>
      </c>
      <c r="R120" s="366">
        <f>IF(N120="IBIRAPITANGA FASE 3",IF(P120="Atraso",M120,M120/(1+$J$2)^Q120),IF(P120="Atraso",M120,M120/(1+$J$1)^Q120))</f>
        <v/>
      </c>
    </row>
    <row r="121">
      <c r="A121" t="inlineStr">
        <is>
          <t>Q01L01</t>
        </is>
      </c>
      <c r="B121" t="inlineStr">
        <is>
          <t>VAGNER LUIS SANCHES DA SILVA</t>
        </is>
      </c>
      <c r="C121" t="n">
        <v>1</v>
      </c>
      <c r="D121" t="inlineStr">
        <is>
          <t>IPCA</t>
        </is>
      </c>
      <c r="E121" t="n">
        <v>0.009488792934583046</v>
      </c>
      <c r="F121" t="inlineStr">
        <is>
          <t>MENSAL</t>
        </is>
      </c>
      <c r="G121" t="n">
        <v>48674</v>
      </c>
      <c r="H121" s="118" t="n">
        <v>48674</v>
      </c>
      <c r="I121" t="inlineStr">
        <is>
          <t>134</t>
        </is>
      </c>
      <c r="J121" s="370" t="inlineStr">
        <is>
          <t>CARTEIRA</t>
        </is>
      </c>
      <c r="K121" t="inlineStr">
        <is>
          <t>CONTRATO</t>
        </is>
      </c>
      <c r="L121" t="n">
        <v>4348.61</v>
      </c>
      <c r="M121" t="inlineStr"/>
      <c r="N121" t="inlineStr"/>
      <c r="O121" s="142">
        <f>DATE(YEAR(H121),MONTH(H121),1)</f>
        <v/>
      </c>
      <c r="P121" s="132">
        <f>IF(H121&gt;$L$3,"Futuro","Atraso")</f>
        <v/>
      </c>
      <c r="Q121">
        <f>12*(YEAR(H121)-YEAR($L$3))+(MONTH(H121)-MONTH($L$3))</f>
        <v/>
      </c>
      <c r="R121" s="366">
        <f>IF(N121="IBIRAPITANGA FASE 3",IF(P121="Atraso",M121,M121/(1+$J$2)^Q121),IF(P121="Atraso",M121,M121/(1+$J$1)^Q121))</f>
        <v/>
      </c>
    </row>
    <row r="122">
      <c r="A122" t="inlineStr">
        <is>
          <t>Q01L01</t>
        </is>
      </c>
      <c r="B122" t="inlineStr">
        <is>
          <t>VAGNER LUIS SANCHES DA SILVA</t>
        </is>
      </c>
      <c r="C122" t="n">
        <v>1</v>
      </c>
      <c r="D122" t="inlineStr">
        <is>
          <t>IPCA</t>
        </is>
      </c>
      <c r="E122" t="n">
        <v>0.009488792934583046</v>
      </c>
      <c r="F122" t="inlineStr">
        <is>
          <t>MENSAL</t>
        </is>
      </c>
      <c r="G122" t="n">
        <v>48704</v>
      </c>
      <c r="H122" s="118" t="n">
        <v>48704</v>
      </c>
      <c r="I122" t="inlineStr">
        <is>
          <t>135</t>
        </is>
      </c>
      <c r="J122" s="370" t="inlineStr">
        <is>
          <t>CARTEIRA</t>
        </is>
      </c>
      <c r="K122" t="inlineStr">
        <is>
          <t>CONTRATO</t>
        </is>
      </c>
      <c r="L122" t="n">
        <v>4348.61</v>
      </c>
      <c r="M122" t="inlineStr"/>
      <c r="N122" t="inlineStr"/>
      <c r="O122" s="142">
        <f>DATE(YEAR(H122),MONTH(H122),1)</f>
        <v/>
      </c>
      <c r="P122" s="132">
        <f>IF(H122&gt;$L$3,"Futuro","Atraso")</f>
        <v/>
      </c>
      <c r="Q122">
        <f>12*(YEAR(H122)-YEAR($L$3))+(MONTH(H122)-MONTH($L$3))</f>
        <v/>
      </c>
      <c r="R122" s="366">
        <f>IF(N122="IBIRAPITANGA FASE 3",IF(P122="Atraso",M122,M122/(1+$J$2)^Q122),IF(P122="Atraso",M122,M122/(1+$J$1)^Q122))</f>
        <v/>
      </c>
    </row>
    <row r="123">
      <c r="A123" t="inlineStr">
        <is>
          <t>Q01L01</t>
        </is>
      </c>
      <c r="B123" t="inlineStr">
        <is>
          <t>VAGNER LUIS SANCHES DA SILVA</t>
        </is>
      </c>
      <c r="C123" t="n">
        <v>1</v>
      </c>
      <c r="D123" t="inlineStr">
        <is>
          <t>IPCA</t>
        </is>
      </c>
      <c r="E123" t="n">
        <v>0.009488792934583046</v>
      </c>
      <c r="F123" t="inlineStr">
        <is>
          <t>MENSAL</t>
        </is>
      </c>
      <c r="G123" t="n">
        <v>48735</v>
      </c>
      <c r="H123" s="118" t="n">
        <v>48735</v>
      </c>
      <c r="I123" t="inlineStr">
        <is>
          <t>136</t>
        </is>
      </c>
      <c r="J123" s="370" t="inlineStr">
        <is>
          <t>CARTEIRA</t>
        </is>
      </c>
      <c r="K123" t="inlineStr">
        <is>
          <t>CONTRATO</t>
        </is>
      </c>
      <c r="L123" t="n">
        <v>4348.61</v>
      </c>
      <c r="M123" t="inlineStr"/>
      <c r="N123" t="inlineStr"/>
      <c r="O123" s="142">
        <f>DATE(YEAR(H123),MONTH(H123),1)</f>
        <v/>
      </c>
      <c r="P123" s="132">
        <f>IF(H123&gt;$L$3,"Futuro","Atraso")</f>
        <v/>
      </c>
      <c r="Q123">
        <f>12*(YEAR(H123)-YEAR($L$3))+(MONTH(H123)-MONTH($L$3))</f>
        <v/>
      </c>
      <c r="R123" s="366">
        <f>IF(N123="IBIRAPITANGA FASE 3",IF(P123="Atraso",M123,M123/(1+$J$2)^Q123),IF(P123="Atraso",M123,M123/(1+$J$1)^Q123))</f>
        <v/>
      </c>
    </row>
    <row r="124">
      <c r="A124" t="inlineStr">
        <is>
          <t>Q01L01</t>
        </is>
      </c>
      <c r="B124" t="inlineStr">
        <is>
          <t>VAGNER LUIS SANCHES DA SILVA</t>
        </is>
      </c>
      <c r="C124" t="n">
        <v>1</v>
      </c>
      <c r="D124" t="inlineStr">
        <is>
          <t>IPCA</t>
        </is>
      </c>
      <c r="E124" t="n">
        <v>0.009488792934583046</v>
      </c>
      <c r="F124" t="inlineStr">
        <is>
          <t>MENSAL</t>
        </is>
      </c>
      <c r="G124" t="n">
        <v>48765</v>
      </c>
      <c r="H124" s="118" t="n">
        <v>48765</v>
      </c>
      <c r="I124" t="inlineStr">
        <is>
          <t>137</t>
        </is>
      </c>
      <c r="J124" s="370" t="inlineStr">
        <is>
          <t>CARTEIRA</t>
        </is>
      </c>
      <c r="K124" t="inlineStr">
        <is>
          <t>CONTRATO</t>
        </is>
      </c>
      <c r="L124" t="n">
        <v>4348.61</v>
      </c>
      <c r="M124" t="inlineStr"/>
      <c r="N124" t="inlineStr"/>
      <c r="O124" s="142">
        <f>DATE(YEAR(H124),MONTH(H124),1)</f>
        <v/>
      </c>
      <c r="P124" s="132">
        <f>IF(H124&gt;$L$3,"Futuro","Atraso")</f>
        <v/>
      </c>
      <c r="Q124">
        <f>12*(YEAR(H124)-YEAR($L$3))+(MONTH(H124)-MONTH($L$3))</f>
        <v/>
      </c>
      <c r="R124" s="366">
        <f>IF(N124="IBIRAPITANGA FASE 3",IF(P124="Atraso",M124,M124/(1+$J$2)^Q124),IF(P124="Atraso",M124,M124/(1+$J$1)^Q124))</f>
        <v/>
      </c>
    </row>
    <row r="125">
      <c r="A125" t="inlineStr">
        <is>
          <t>Q01L01</t>
        </is>
      </c>
      <c r="B125" t="inlineStr">
        <is>
          <t>VAGNER LUIS SANCHES DA SILVA</t>
        </is>
      </c>
      <c r="C125" t="n">
        <v>1</v>
      </c>
      <c r="D125" t="inlineStr">
        <is>
          <t>IPCA</t>
        </is>
      </c>
      <c r="E125" t="n">
        <v>0.009488792934583046</v>
      </c>
      <c r="F125" t="inlineStr">
        <is>
          <t>MENSAL</t>
        </is>
      </c>
      <c r="G125" t="n">
        <v>48796</v>
      </c>
      <c r="H125" s="118" t="n">
        <v>48796</v>
      </c>
      <c r="I125" t="inlineStr">
        <is>
          <t>138</t>
        </is>
      </c>
      <c r="J125" s="370" t="inlineStr">
        <is>
          <t>CARTEIRA</t>
        </is>
      </c>
      <c r="K125" t="inlineStr">
        <is>
          <t>CONTRATO</t>
        </is>
      </c>
      <c r="L125" t="n">
        <v>4348.61</v>
      </c>
      <c r="M125" t="inlineStr"/>
      <c r="N125" t="inlineStr"/>
      <c r="O125" s="142">
        <f>DATE(YEAR(H125),MONTH(H125),1)</f>
        <v/>
      </c>
      <c r="P125" s="132">
        <f>IF(H125&gt;$L$3,"Futuro","Atraso")</f>
        <v/>
      </c>
      <c r="Q125">
        <f>12*(YEAR(H125)-YEAR($L$3))+(MONTH(H125)-MONTH($L$3))</f>
        <v/>
      </c>
      <c r="R125" s="366">
        <f>IF(N125="IBIRAPITANGA FASE 3",IF(P125="Atraso",M125,M125/(1+$J$2)^Q125),IF(P125="Atraso",M125,M125/(1+$J$1)^Q125))</f>
        <v/>
      </c>
    </row>
    <row r="126">
      <c r="A126" t="inlineStr">
        <is>
          <t>Q01L01</t>
        </is>
      </c>
      <c r="B126" t="inlineStr">
        <is>
          <t>VAGNER LUIS SANCHES DA SILVA</t>
        </is>
      </c>
      <c r="C126" t="n">
        <v>1</v>
      </c>
      <c r="D126" t="inlineStr">
        <is>
          <t>IPCA</t>
        </is>
      </c>
      <c r="E126" t="n">
        <v>0.009488792934583046</v>
      </c>
      <c r="F126" t="inlineStr">
        <is>
          <t>MENSAL</t>
        </is>
      </c>
      <c r="G126" t="n">
        <v>48827</v>
      </c>
      <c r="H126" s="118" t="n">
        <v>48827</v>
      </c>
      <c r="I126" t="inlineStr">
        <is>
          <t>139</t>
        </is>
      </c>
      <c r="J126" s="370" t="inlineStr">
        <is>
          <t>CARTEIRA</t>
        </is>
      </c>
      <c r="K126" t="inlineStr">
        <is>
          <t>CONTRATO</t>
        </is>
      </c>
      <c r="L126" t="n">
        <v>4348.61</v>
      </c>
      <c r="M126" t="inlineStr"/>
      <c r="N126" t="inlineStr"/>
      <c r="O126" s="142">
        <f>DATE(YEAR(H126),MONTH(H126),1)</f>
        <v/>
      </c>
      <c r="P126" s="132">
        <f>IF(H126&gt;$L$3,"Futuro","Atraso")</f>
        <v/>
      </c>
      <c r="Q126">
        <f>12*(YEAR(H126)-YEAR($L$3))+(MONTH(H126)-MONTH($L$3))</f>
        <v/>
      </c>
      <c r="R126" s="366">
        <f>IF(N126="IBIRAPITANGA FASE 3",IF(P126="Atraso",M126,M126/(1+$J$2)^Q126),IF(P126="Atraso",M126,M126/(1+$J$1)^Q126))</f>
        <v/>
      </c>
    </row>
    <row r="127">
      <c r="A127" t="inlineStr">
        <is>
          <t>Q01L01</t>
        </is>
      </c>
      <c r="B127" t="inlineStr">
        <is>
          <t>VAGNER LUIS SANCHES DA SILVA</t>
        </is>
      </c>
      <c r="C127" t="n">
        <v>1</v>
      </c>
      <c r="D127" t="inlineStr">
        <is>
          <t>IPCA</t>
        </is>
      </c>
      <c r="E127" t="n">
        <v>0.009488792934583046</v>
      </c>
      <c r="F127" t="inlineStr">
        <is>
          <t>MENSAL</t>
        </is>
      </c>
      <c r="G127" t="n">
        <v>48857</v>
      </c>
      <c r="H127" s="118" t="n">
        <v>48857</v>
      </c>
      <c r="I127" t="inlineStr">
        <is>
          <t>140</t>
        </is>
      </c>
      <c r="J127" s="370" t="inlineStr">
        <is>
          <t>CARTEIRA</t>
        </is>
      </c>
      <c r="K127" t="inlineStr">
        <is>
          <t>CONTRATO</t>
        </is>
      </c>
      <c r="L127" t="n">
        <v>4348.61</v>
      </c>
      <c r="M127" t="inlineStr"/>
      <c r="N127" t="inlineStr"/>
      <c r="O127" s="142">
        <f>DATE(YEAR(H127),MONTH(H127),1)</f>
        <v/>
      </c>
      <c r="P127" s="132">
        <f>IF(H127&gt;$L$3,"Futuro","Atraso")</f>
        <v/>
      </c>
      <c r="Q127">
        <f>12*(YEAR(H127)-YEAR($L$3))+(MONTH(H127)-MONTH($L$3))</f>
        <v/>
      </c>
      <c r="R127" s="366">
        <f>IF(N127="IBIRAPITANGA FASE 3",IF(P127="Atraso",M127,M127/(1+$J$2)^Q127),IF(P127="Atraso",M127,M127/(1+$J$1)^Q127))</f>
        <v/>
      </c>
    </row>
    <row r="128">
      <c r="A128" t="inlineStr">
        <is>
          <t>Q01L01</t>
        </is>
      </c>
      <c r="B128" t="inlineStr">
        <is>
          <t>VAGNER LUIS SANCHES DA SILVA</t>
        </is>
      </c>
      <c r="C128" t="n">
        <v>1</v>
      </c>
      <c r="D128" t="inlineStr">
        <is>
          <t>IPCA</t>
        </is>
      </c>
      <c r="E128" t="n">
        <v>0.009488792934583046</v>
      </c>
      <c r="F128" t="inlineStr">
        <is>
          <t>MENSAL</t>
        </is>
      </c>
      <c r="G128" t="n">
        <v>48888</v>
      </c>
      <c r="H128" s="118" t="n">
        <v>48888</v>
      </c>
      <c r="I128" t="inlineStr">
        <is>
          <t>141</t>
        </is>
      </c>
      <c r="J128" s="370" t="inlineStr">
        <is>
          <t>CARTEIRA</t>
        </is>
      </c>
      <c r="K128" t="inlineStr">
        <is>
          <t>CONTRATO</t>
        </is>
      </c>
      <c r="L128" t="n">
        <v>4348.61</v>
      </c>
      <c r="M128" t="inlineStr"/>
      <c r="N128" t="inlineStr"/>
      <c r="O128" s="142">
        <f>DATE(YEAR(H128),MONTH(H128),1)</f>
        <v/>
      </c>
      <c r="P128" s="132">
        <f>IF(H128&gt;$L$3,"Futuro","Atraso")</f>
        <v/>
      </c>
      <c r="Q128">
        <f>12*(YEAR(H128)-YEAR($L$3))+(MONTH(H128)-MONTH($L$3))</f>
        <v/>
      </c>
      <c r="R128" s="366">
        <f>IF(N128="IBIRAPITANGA FASE 3",IF(P128="Atraso",M128,M128/(1+$J$2)^Q128),IF(P128="Atraso",M128,M128/(1+$J$1)^Q128))</f>
        <v/>
      </c>
    </row>
    <row r="129">
      <c r="A129" t="inlineStr">
        <is>
          <t>Q01L01</t>
        </is>
      </c>
      <c r="B129" t="inlineStr">
        <is>
          <t>VAGNER LUIS SANCHES DA SILVA</t>
        </is>
      </c>
      <c r="C129" t="n">
        <v>1</v>
      </c>
      <c r="D129" t="inlineStr">
        <is>
          <t>IPCA</t>
        </is>
      </c>
      <c r="E129" t="n">
        <v>0.009488792934583046</v>
      </c>
      <c r="F129" t="inlineStr">
        <is>
          <t>MENSAL</t>
        </is>
      </c>
      <c r="G129" t="n">
        <v>48918</v>
      </c>
      <c r="H129" s="118" t="n">
        <v>48918</v>
      </c>
      <c r="I129" t="inlineStr">
        <is>
          <t>142</t>
        </is>
      </c>
      <c r="J129" s="370" t="inlineStr">
        <is>
          <t>CARTEIRA</t>
        </is>
      </c>
      <c r="K129" t="inlineStr">
        <is>
          <t>CONTRATO</t>
        </is>
      </c>
      <c r="L129" t="n">
        <v>4348.61</v>
      </c>
      <c r="M129" t="inlineStr"/>
      <c r="N129" t="inlineStr"/>
      <c r="O129" s="142">
        <f>DATE(YEAR(H129),MONTH(H129),1)</f>
        <v/>
      </c>
      <c r="P129" s="132">
        <f>IF(H129&gt;$L$3,"Futuro","Atraso")</f>
        <v/>
      </c>
      <c r="Q129">
        <f>12*(YEAR(H129)-YEAR($L$3))+(MONTH(H129)-MONTH($L$3))</f>
        <v/>
      </c>
      <c r="R129" s="366">
        <f>IF(N129="IBIRAPITANGA FASE 3",IF(P129="Atraso",M129,M129/(1+$J$2)^Q129),IF(P129="Atraso",M129,M129/(1+$J$1)^Q129))</f>
        <v/>
      </c>
    </row>
    <row r="130">
      <c r="A130" t="inlineStr">
        <is>
          <t>Q01L01</t>
        </is>
      </c>
      <c r="B130" t="inlineStr">
        <is>
          <t>VAGNER LUIS SANCHES DA SILVA</t>
        </is>
      </c>
      <c r="C130" t="n">
        <v>1</v>
      </c>
      <c r="D130" t="inlineStr">
        <is>
          <t>IPCA</t>
        </is>
      </c>
      <c r="E130" t="n">
        <v>0.009488792934583046</v>
      </c>
      <c r="F130" t="inlineStr">
        <is>
          <t>MENSAL</t>
        </is>
      </c>
      <c r="G130" t="n">
        <v>48949</v>
      </c>
      <c r="H130" s="118" t="n">
        <v>48949</v>
      </c>
      <c r="I130" t="inlineStr">
        <is>
          <t>143</t>
        </is>
      </c>
      <c r="J130" s="370" t="inlineStr">
        <is>
          <t>CARTEIRA</t>
        </is>
      </c>
      <c r="K130" t="inlineStr">
        <is>
          <t>CONTRATO</t>
        </is>
      </c>
      <c r="L130" t="n">
        <v>4348.61</v>
      </c>
      <c r="M130" t="inlineStr"/>
      <c r="N130" t="inlineStr"/>
      <c r="O130" s="142">
        <f>DATE(YEAR(H130),MONTH(H130),1)</f>
        <v/>
      </c>
      <c r="P130" s="132">
        <f>IF(H130&gt;$L$3,"Futuro","Atraso")</f>
        <v/>
      </c>
      <c r="Q130">
        <f>12*(YEAR(H130)-YEAR($L$3))+(MONTH(H130)-MONTH($L$3))</f>
        <v/>
      </c>
      <c r="R130" s="366">
        <f>IF(N130="IBIRAPITANGA FASE 3",IF(P130="Atraso",M130,M130/(1+$J$2)^Q130),IF(P130="Atraso",M130,M130/(1+$J$1)^Q130))</f>
        <v/>
      </c>
    </row>
    <row r="131">
      <c r="A131" t="inlineStr">
        <is>
          <t>Q01L01</t>
        </is>
      </c>
      <c r="B131" t="inlineStr">
        <is>
          <t>VAGNER LUIS SANCHES DA SILVA</t>
        </is>
      </c>
      <c r="C131" t="n">
        <v>1</v>
      </c>
      <c r="D131" t="inlineStr">
        <is>
          <t>IPCA</t>
        </is>
      </c>
      <c r="E131" t="n">
        <v>0.009488792934583046</v>
      </c>
      <c r="F131" t="inlineStr">
        <is>
          <t>MENSAL</t>
        </is>
      </c>
      <c r="G131" t="n">
        <v>48980</v>
      </c>
      <c r="H131" s="118" t="n">
        <v>48980</v>
      </c>
      <c r="I131" t="inlineStr">
        <is>
          <t>144</t>
        </is>
      </c>
      <c r="J131" s="370" t="inlineStr">
        <is>
          <t>CARTEIRA</t>
        </is>
      </c>
      <c r="K131" t="inlineStr">
        <is>
          <t>CONTRATO</t>
        </is>
      </c>
      <c r="L131" t="n">
        <v>4348.61</v>
      </c>
      <c r="M131" t="inlineStr"/>
      <c r="N131" t="inlineStr"/>
      <c r="O131" s="142">
        <f>DATE(YEAR(H131),MONTH(H131),1)</f>
        <v/>
      </c>
      <c r="P131" s="132">
        <f>IF(H131&gt;$L$3,"Futuro","Atraso")</f>
        <v/>
      </c>
      <c r="Q131">
        <f>12*(YEAR(H131)-YEAR($L$3))+(MONTH(H131)-MONTH($L$3))</f>
        <v/>
      </c>
      <c r="R131" s="366">
        <f>IF(N131="IBIRAPITANGA FASE 3",IF(P131="Atraso",M131,M131/(1+$J$2)^Q131),IF(P131="Atraso",M131,M131/(1+$J$1)^Q131))</f>
        <v/>
      </c>
    </row>
    <row r="132">
      <c r="A132" t="inlineStr">
        <is>
          <t>Q01L01</t>
        </is>
      </c>
      <c r="B132" t="inlineStr">
        <is>
          <t>VAGNER LUIS SANCHES DA SILVA</t>
        </is>
      </c>
      <c r="C132" t="n">
        <v>1</v>
      </c>
      <c r="D132" t="inlineStr">
        <is>
          <t>IPCA</t>
        </is>
      </c>
      <c r="E132" t="n">
        <v>0.009488792934583046</v>
      </c>
      <c r="F132" t="inlineStr">
        <is>
          <t>MENSAL</t>
        </is>
      </c>
      <c r="G132" t="n">
        <v>49008</v>
      </c>
      <c r="H132" s="118" t="n">
        <v>49008</v>
      </c>
      <c r="I132" t="inlineStr">
        <is>
          <t>145</t>
        </is>
      </c>
      <c r="J132" s="370" t="inlineStr">
        <is>
          <t>CARTEIRA</t>
        </is>
      </c>
      <c r="K132" t="inlineStr">
        <is>
          <t>CONTRATO</t>
        </is>
      </c>
      <c r="L132" t="n">
        <v>4348.61</v>
      </c>
      <c r="M132" t="inlineStr"/>
      <c r="N132" t="inlineStr"/>
      <c r="O132" s="142">
        <f>DATE(YEAR(H132),MONTH(H132),1)</f>
        <v/>
      </c>
      <c r="P132" s="132">
        <f>IF(H132&gt;$L$3,"Futuro","Atraso")</f>
        <v/>
      </c>
      <c r="Q132">
        <f>12*(YEAR(H132)-YEAR($L$3))+(MONTH(H132)-MONTH($L$3))</f>
        <v/>
      </c>
      <c r="R132" s="366">
        <f>IF(N132="IBIRAPITANGA FASE 3",IF(P132="Atraso",M132,M132/(1+$J$2)^Q132),IF(P132="Atraso",M132,M132/(1+$J$1)^Q132))</f>
        <v/>
      </c>
    </row>
    <row r="133">
      <c r="A133" t="inlineStr">
        <is>
          <t>Q01L01</t>
        </is>
      </c>
      <c r="B133" t="inlineStr">
        <is>
          <t>VAGNER LUIS SANCHES DA SILVA</t>
        </is>
      </c>
      <c r="C133" t="n">
        <v>1</v>
      </c>
      <c r="D133" t="inlineStr">
        <is>
          <t>IPCA</t>
        </is>
      </c>
      <c r="E133" t="n">
        <v>0.009488792934583046</v>
      </c>
      <c r="F133" t="inlineStr">
        <is>
          <t>MENSAL</t>
        </is>
      </c>
      <c r="G133" t="n">
        <v>49039</v>
      </c>
      <c r="H133" s="118" t="n">
        <v>49039</v>
      </c>
      <c r="I133" t="inlineStr">
        <is>
          <t>146</t>
        </is>
      </c>
      <c r="J133" s="370" t="inlineStr">
        <is>
          <t>CARTEIRA</t>
        </is>
      </c>
      <c r="K133" t="inlineStr">
        <is>
          <t>CONTRATO</t>
        </is>
      </c>
      <c r="L133" t="n">
        <v>4348.61</v>
      </c>
      <c r="M133" t="inlineStr"/>
      <c r="N133" t="inlineStr"/>
      <c r="O133" s="142">
        <f>DATE(YEAR(H133),MONTH(H133),1)</f>
        <v/>
      </c>
      <c r="P133" s="132">
        <f>IF(H133&gt;$L$3,"Futuro","Atraso")</f>
        <v/>
      </c>
      <c r="Q133">
        <f>12*(YEAR(H133)-YEAR($L$3))+(MONTH(H133)-MONTH($L$3))</f>
        <v/>
      </c>
      <c r="R133" s="366">
        <f>IF(N133="IBIRAPITANGA FASE 3",IF(P133="Atraso",M133,M133/(1+$J$2)^Q133),IF(P133="Atraso",M133,M133/(1+$J$1)^Q133))</f>
        <v/>
      </c>
    </row>
    <row r="134">
      <c r="A134" t="inlineStr">
        <is>
          <t>Q01L01</t>
        </is>
      </c>
      <c r="B134" t="inlineStr">
        <is>
          <t>VAGNER LUIS SANCHES DA SILVA</t>
        </is>
      </c>
      <c r="C134" t="n">
        <v>1</v>
      </c>
      <c r="D134" t="inlineStr">
        <is>
          <t>IPCA</t>
        </is>
      </c>
      <c r="E134" t="n">
        <v>0.009488792934583046</v>
      </c>
      <c r="F134" t="inlineStr">
        <is>
          <t>MENSAL</t>
        </is>
      </c>
      <c r="G134" t="n">
        <v>49069</v>
      </c>
      <c r="H134" s="118" t="n">
        <v>49069</v>
      </c>
      <c r="I134" t="inlineStr">
        <is>
          <t>147</t>
        </is>
      </c>
      <c r="J134" s="370" t="inlineStr">
        <is>
          <t>CARTEIRA</t>
        </is>
      </c>
      <c r="K134" t="inlineStr">
        <is>
          <t>CONTRATO</t>
        </is>
      </c>
      <c r="L134" t="n">
        <v>4348.61</v>
      </c>
      <c r="M134" t="inlineStr"/>
      <c r="N134" t="inlineStr"/>
      <c r="O134" s="142">
        <f>DATE(YEAR(H134),MONTH(H134),1)</f>
        <v/>
      </c>
      <c r="P134" s="132">
        <f>IF(H134&gt;$L$3,"Futuro","Atraso")</f>
        <v/>
      </c>
      <c r="Q134">
        <f>12*(YEAR(H134)-YEAR($L$3))+(MONTH(H134)-MONTH($L$3))</f>
        <v/>
      </c>
      <c r="R134" s="366">
        <f>IF(N134="IBIRAPITANGA FASE 3",IF(P134="Atraso",M134,M134/(1+$J$2)^Q134),IF(P134="Atraso",M134,M134/(1+$J$1)^Q134))</f>
        <v/>
      </c>
    </row>
    <row r="135">
      <c r="A135" t="inlineStr">
        <is>
          <t>Q01L01</t>
        </is>
      </c>
      <c r="B135" t="inlineStr">
        <is>
          <t>VAGNER LUIS SANCHES DA SILVA</t>
        </is>
      </c>
      <c r="C135" t="n">
        <v>1</v>
      </c>
      <c r="D135" t="inlineStr">
        <is>
          <t>IPCA</t>
        </is>
      </c>
      <c r="E135" t="n">
        <v>0.009488792934583046</v>
      </c>
      <c r="F135" t="inlineStr">
        <is>
          <t>MENSAL</t>
        </is>
      </c>
      <c r="G135" t="n">
        <v>49100</v>
      </c>
      <c r="H135" s="118" t="n">
        <v>49100</v>
      </c>
      <c r="I135" t="inlineStr">
        <is>
          <t>148</t>
        </is>
      </c>
      <c r="J135" s="370" t="inlineStr">
        <is>
          <t>CARTEIRA</t>
        </is>
      </c>
      <c r="K135" t="inlineStr">
        <is>
          <t>CONTRATO</t>
        </is>
      </c>
      <c r="L135" t="n">
        <v>4348.61</v>
      </c>
      <c r="M135" t="inlineStr"/>
      <c r="N135" t="inlineStr"/>
      <c r="O135" s="142">
        <f>DATE(YEAR(H135),MONTH(H135),1)</f>
        <v/>
      </c>
      <c r="P135" s="132">
        <f>IF(H135&gt;$L$3,"Futuro","Atraso")</f>
        <v/>
      </c>
      <c r="Q135">
        <f>12*(YEAR(H135)-YEAR($L$3))+(MONTH(H135)-MONTH($L$3))</f>
        <v/>
      </c>
      <c r="R135" s="366">
        <f>IF(N135="IBIRAPITANGA FASE 3",IF(P135="Atraso",M135,M135/(1+$J$2)^Q135),IF(P135="Atraso",M135,M135/(1+$J$1)^Q135))</f>
        <v/>
      </c>
    </row>
    <row r="136">
      <c r="A136" t="inlineStr">
        <is>
          <t>Q01L01</t>
        </is>
      </c>
      <c r="B136" t="inlineStr">
        <is>
          <t>VAGNER LUIS SANCHES DA SILVA</t>
        </is>
      </c>
      <c r="C136" t="n">
        <v>1</v>
      </c>
      <c r="D136" t="inlineStr">
        <is>
          <t>IPCA</t>
        </is>
      </c>
      <c r="E136" t="n">
        <v>0.009488792934583046</v>
      </c>
      <c r="F136" t="inlineStr">
        <is>
          <t>MENSAL</t>
        </is>
      </c>
      <c r="G136" t="n">
        <v>49130</v>
      </c>
      <c r="H136" s="118" t="n">
        <v>49130</v>
      </c>
      <c r="I136" t="inlineStr">
        <is>
          <t>149</t>
        </is>
      </c>
      <c r="J136" s="370" t="inlineStr">
        <is>
          <t>CARTEIRA</t>
        </is>
      </c>
      <c r="K136" t="inlineStr">
        <is>
          <t>CONTRATO</t>
        </is>
      </c>
      <c r="L136" t="n">
        <v>4348.61</v>
      </c>
      <c r="M136" t="inlineStr"/>
      <c r="N136" t="inlineStr"/>
      <c r="O136" s="142">
        <f>DATE(YEAR(H136),MONTH(H136),1)</f>
        <v/>
      </c>
      <c r="P136" s="132">
        <f>IF(H136&gt;$L$3,"Futuro","Atraso")</f>
        <v/>
      </c>
      <c r="Q136">
        <f>12*(YEAR(H136)-YEAR($L$3))+(MONTH(H136)-MONTH($L$3))</f>
        <v/>
      </c>
      <c r="R136" s="366">
        <f>IF(N136="IBIRAPITANGA FASE 3",IF(P136="Atraso",M136,M136/(1+$J$2)^Q136),IF(P136="Atraso",M136,M136/(1+$J$1)^Q136))</f>
        <v/>
      </c>
    </row>
    <row r="137">
      <c r="A137" t="inlineStr">
        <is>
          <t>Q01L01</t>
        </is>
      </c>
      <c r="B137" t="inlineStr">
        <is>
          <t>VAGNER LUIS SANCHES DA SILVA</t>
        </is>
      </c>
      <c r="C137" t="n">
        <v>1</v>
      </c>
      <c r="D137" t="inlineStr">
        <is>
          <t>IPCA</t>
        </is>
      </c>
      <c r="E137" t="n">
        <v>0.009488792934583046</v>
      </c>
      <c r="F137" t="inlineStr">
        <is>
          <t>MENSAL</t>
        </is>
      </c>
      <c r="G137" t="n">
        <v>49161</v>
      </c>
      <c r="H137" s="118" t="n">
        <v>49161</v>
      </c>
      <c r="I137" t="inlineStr">
        <is>
          <t>150</t>
        </is>
      </c>
      <c r="J137" s="370" t="inlineStr">
        <is>
          <t>CARTEIRA</t>
        </is>
      </c>
      <c r="K137" t="inlineStr">
        <is>
          <t>CONTRATO</t>
        </is>
      </c>
      <c r="L137" t="n">
        <v>4348.61</v>
      </c>
      <c r="M137" t="inlineStr"/>
      <c r="N137" t="inlineStr"/>
      <c r="O137" s="142">
        <f>DATE(YEAR(H137),MONTH(H137),1)</f>
        <v/>
      </c>
      <c r="P137" s="132">
        <f>IF(H137&gt;$L$3,"Futuro","Atraso")</f>
        <v/>
      </c>
      <c r="Q137">
        <f>12*(YEAR(H137)-YEAR($L$3))+(MONTH(H137)-MONTH($L$3))</f>
        <v/>
      </c>
      <c r="R137" s="366">
        <f>IF(N137="IBIRAPITANGA FASE 3",IF(P137="Atraso",M137,M137/(1+$J$2)^Q137),IF(P137="Atraso",M137,M137/(1+$J$1)^Q137))</f>
        <v/>
      </c>
    </row>
    <row r="138">
      <c r="A138" t="inlineStr">
        <is>
          <t>Q01L01</t>
        </is>
      </c>
      <c r="B138" t="inlineStr">
        <is>
          <t>VAGNER LUIS SANCHES DA SILVA</t>
        </is>
      </c>
      <c r="C138" t="n">
        <v>1</v>
      </c>
      <c r="D138" t="inlineStr">
        <is>
          <t>IPCA</t>
        </is>
      </c>
      <c r="E138" t="n">
        <v>0.009488792934583046</v>
      </c>
      <c r="F138" t="inlineStr">
        <is>
          <t>MENSAL</t>
        </is>
      </c>
      <c r="G138" t="n">
        <v>49192</v>
      </c>
      <c r="H138" s="118" t="n">
        <v>49192</v>
      </c>
      <c r="I138" t="inlineStr">
        <is>
          <t>151</t>
        </is>
      </c>
      <c r="J138" s="370" t="inlineStr">
        <is>
          <t>CARTEIRA</t>
        </is>
      </c>
      <c r="K138" t="inlineStr">
        <is>
          <t>CONTRATO</t>
        </is>
      </c>
      <c r="L138" t="n">
        <v>4348.61</v>
      </c>
      <c r="M138" t="inlineStr"/>
      <c r="N138" t="inlineStr"/>
      <c r="O138" s="142">
        <f>DATE(YEAR(H138),MONTH(H138),1)</f>
        <v/>
      </c>
      <c r="P138" s="132">
        <f>IF(H138&gt;$L$3,"Futuro","Atraso")</f>
        <v/>
      </c>
      <c r="Q138">
        <f>12*(YEAR(H138)-YEAR($L$3))+(MONTH(H138)-MONTH($L$3))</f>
        <v/>
      </c>
      <c r="R138" s="366">
        <f>IF(N138="IBIRAPITANGA FASE 3",IF(P138="Atraso",M138,M138/(1+$J$2)^Q138),IF(P138="Atraso",M138,M138/(1+$J$1)^Q138))</f>
        <v/>
      </c>
    </row>
    <row r="139">
      <c r="A139" t="inlineStr">
        <is>
          <t>Q01L01</t>
        </is>
      </c>
      <c r="B139" t="inlineStr">
        <is>
          <t>VAGNER LUIS SANCHES DA SILVA</t>
        </is>
      </c>
      <c r="C139" t="n">
        <v>1</v>
      </c>
      <c r="D139" t="inlineStr">
        <is>
          <t>IPCA</t>
        </is>
      </c>
      <c r="E139" t="n">
        <v>0.009488792934583046</v>
      </c>
      <c r="F139" t="inlineStr">
        <is>
          <t>MENSAL</t>
        </is>
      </c>
      <c r="G139" t="n">
        <v>49222</v>
      </c>
      <c r="H139" s="118" t="n">
        <v>49222</v>
      </c>
      <c r="I139" t="inlineStr">
        <is>
          <t>152</t>
        </is>
      </c>
      <c r="J139" s="370" t="inlineStr">
        <is>
          <t>CARTEIRA</t>
        </is>
      </c>
      <c r="K139" t="inlineStr">
        <is>
          <t>CONTRATO</t>
        </is>
      </c>
      <c r="L139" t="n">
        <v>4348.61</v>
      </c>
      <c r="M139" t="inlineStr"/>
      <c r="N139" t="inlineStr"/>
      <c r="O139" s="142">
        <f>DATE(YEAR(H139),MONTH(H139),1)</f>
        <v/>
      </c>
      <c r="P139" s="132">
        <f>IF(H139&gt;$L$3,"Futuro","Atraso")</f>
        <v/>
      </c>
      <c r="Q139">
        <f>12*(YEAR(H139)-YEAR($L$3))+(MONTH(H139)-MONTH($L$3))</f>
        <v/>
      </c>
      <c r="R139" s="366">
        <f>IF(N139="IBIRAPITANGA FASE 3",IF(P139="Atraso",M139,M139/(1+$J$2)^Q139),IF(P139="Atraso",M139,M139/(1+$J$1)^Q139))</f>
        <v/>
      </c>
    </row>
    <row r="140">
      <c r="A140" t="inlineStr">
        <is>
          <t>Q01L01</t>
        </is>
      </c>
      <c r="B140" t="inlineStr">
        <is>
          <t>VAGNER LUIS SANCHES DA SILVA</t>
        </is>
      </c>
      <c r="C140" t="n">
        <v>1</v>
      </c>
      <c r="D140" t="inlineStr">
        <is>
          <t>IPCA</t>
        </is>
      </c>
      <c r="E140" t="n">
        <v>0.009488792934583046</v>
      </c>
      <c r="F140" t="inlineStr">
        <is>
          <t>MENSAL</t>
        </is>
      </c>
      <c r="G140" t="n">
        <v>49253</v>
      </c>
      <c r="H140" s="118" t="n">
        <v>49253</v>
      </c>
      <c r="I140" t="inlineStr">
        <is>
          <t>153</t>
        </is>
      </c>
      <c r="J140" s="370" t="inlineStr">
        <is>
          <t>CARTEIRA</t>
        </is>
      </c>
      <c r="K140" t="inlineStr">
        <is>
          <t>CONTRATO</t>
        </is>
      </c>
      <c r="L140" t="n">
        <v>4348.61</v>
      </c>
      <c r="M140" t="inlineStr"/>
      <c r="N140" t="inlineStr"/>
      <c r="O140" s="142">
        <f>DATE(YEAR(H140),MONTH(H140),1)</f>
        <v/>
      </c>
      <c r="P140" s="132">
        <f>IF(H140&gt;$L$3,"Futuro","Atraso")</f>
        <v/>
      </c>
      <c r="Q140">
        <f>12*(YEAR(H140)-YEAR($L$3))+(MONTH(H140)-MONTH($L$3))</f>
        <v/>
      </c>
      <c r="R140" s="366">
        <f>IF(N140="IBIRAPITANGA FASE 3",IF(P140="Atraso",M140,M140/(1+$J$2)^Q140),IF(P140="Atraso",M140,M140/(1+$J$1)^Q140))</f>
        <v/>
      </c>
    </row>
    <row r="141">
      <c r="A141" t="inlineStr">
        <is>
          <t>Q01L01</t>
        </is>
      </c>
      <c r="B141" t="inlineStr">
        <is>
          <t>VAGNER LUIS SANCHES DA SILVA</t>
        </is>
      </c>
      <c r="C141" t="n">
        <v>1</v>
      </c>
      <c r="D141" t="inlineStr">
        <is>
          <t>IPCA</t>
        </is>
      </c>
      <c r="E141" t="n">
        <v>0.009488792934583046</v>
      </c>
      <c r="F141" t="inlineStr">
        <is>
          <t>MENSAL</t>
        </is>
      </c>
      <c r="G141" t="n">
        <v>49283</v>
      </c>
      <c r="H141" s="118" t="n">
        <v>49283</v>
      </c>
      <c r="I141" t="inlineStr">
        <is>
          <t>154</t>
        </is>
      </c>
      <c r="J141" s="370" t="inlineStr">
        <is>
          <t>CARTEIRA</t>
        </is>
      </c>
      <c r="K141" t="inlineStr">
        <is>
          <t>CONTRATO</t>
        </is>
      </c>
      <c r="L141" t="n">
        <v>4348.61</v>
      </c>
      <c r="M141" t="inlineStr"/>
      <c r="N141" t="inlineStr"/>
      <c r="O141" s="142">
        <f>DATE(YEAR(H141),MONTH(H141),1)</f>
        <v/>
      </c>
      <c r="P141" s="132">
        <f>IF(H141&gt;$L$3,"Futuro","Atraso")</f>
        <v/>
      </c>
      <c r="Q141">
        <f>12*(YEAR(H141)-YEAR($L$3))+(MONTH(H141)-MONTH($L$3))</f>
        <v/>
      </c>
      <c r="R141" s="366">
        <f>IF(N141="IBIRAPITANGA FASE 3",IF(P141="Atraso",M141,M141/(1+$J$2)^Q141),IF(P141="Atraso",M141,M141/(1+$J$1)^Q141))</f>
        <v/>
      </c>
    </row>
    <row r="142">
      <c r="A142" t="inlineStr">
        <is>
          <t>Q01L01</t>
        </is>
      </c>
      <c r="B142" t="inlineStr">
        <is>
          <t>VAGNER LUIS SANCHES DA SILVA</t>
        </is>
      </c>
      <c r="C142" t="n">
        <v>1</v>
      </c>
      <c r="D142" t="inlineStr">
        <is>
          <t>IPCA</t>
        </is>
      </c>
      <c r="E142" t="n">
        <v>0.009488792934583046</v>
      </c>
      <c r="F142" t="inlineStr">
        <is>
          <t>MENSAL</t>
        </is>
      </c>
      <c r="G142" t="n">
        <v>49314</v>
      </c>
      <c r="H142" s="118" t="n">
        <v>49314</v>
      </c>
      <c r="I142" t="inlineStr">
        <is>
          <t>155</t>
        </is>
      </c>
      <c r="J142" s="370" t="inlineStr">
        <is>
          <t>CARTEIRA</t>
        </is>
      </c>
      <c r="K142" t="inlineStr">
        <is>
          <t>CONTRATO</t>
        </is>
      </c>
      <c r="L142" t="n">
        <v>4348.61</v>
      </c>
      <c r="M142" t="inlineStr"/>
      <c r="N142" t="inlineStr"/>
      <c r="O142" s="142">
        <f>DATE(YEAR(H142),MONTH(H142),1)</f>
        <v/>
      </c>
      <c r="P142" s="132">
        <f>IF(H142&gt;$L$3,"Futuro","Atraso")</f>
        <v/>
      </c>
      <c r="Q142">
        <f>12*(YEAR(H142)-YEAR($L$3))+(MONTH(H142)-MONTH($L$3))</f>
        <v/>
      </c>
      <c r="R142" s="366">
        <f>IF(N142="IBIRAPITANGA FASE 3",IF(P142="Atraso",M142,M142/(1+$J$2)^Q142),IF(P142="Atraso",M142,M142/(1+$J$1)^Q142))</f>
        <v/>
      </c>
    </row>
    <row r="143">
      <c r="A143" t="inlineStr">
        <is>
          <t>Q01L01</t>
        </is>
      </c>
      <c r="B143" t="inlineStr">
        <is>
          <t>VAGNER LUIS SANCHES DA SILVA</t>
        </is>
      </c>
      <c r="C143" t="n">
        <v>1</v>
      </c>
      <c r="D143" t="inlineStr">
        <is>
          <t>IPCA</t>
        </is>
      </c>
      <c r="E143" t="n">
        <v>0.009488792934583046</v>
      </c>
      <c r="F143" t="inlineStr">
        <is>
          <t>MENSAL</t>
        </is>
      </c>
      <c r="G143" t="n">
        <v>49345</v>
      </c>
      <c r="H143" s="118" t="n">
        <v>49345</v>
      </c>
      <c r="I143" t="inlineStr">
        <is>
          <t>156</t>
        </is>
      </c>
      <c r="J143" s="370" t="inlineStr">
        <is>
          <t>CARTEIRA</t>
        </is>
      </c>
      <c r="K143" t="inlineStr">
        <is>
          <t>CONTRATO</t>
        </is>
      </c>
      <c r="L143" t="n">
        <v>4348.61</v>
      </c>
      <c r="M143" t="inlineStr"/>
      <c r="N143" t="inlineStr"/>
      <c r="O143" s="142">
        <f>DATE(YEAR(H143),MONTH(H143),1)</f>
        <v/>
      </c>
      <c r="P143" s="132">
        <f>IF(H143&gt;$L$3,"Futuro","Atraso")</f>
        <v/>
      </c>
      <c r="Q143">
        <f>12*(YEAR(H143)-YEAR($L$3))+(MONTH(H143)-MONTH($L$3))</f>
        <v/>
      </c>
      <c r="R143" s="366">
        <f>IF(N143="IBIRAPITANGA FASE 3",IF(P143="Atraso",M143,M143/(1+$J$2)^Q143),IF(P143="Atraso",M143,M143/(1+$J$1)^Q143))</f>
        <v/>
      </c>
    </row>
    <row r="144">
      <c r="A144" t="inlineStr">
        <is>
          <t>Q01L01</t>
        </is>
      </c>
      <c r="B144" t="inlineStr">
        <is>
          <t>VAGNER LUIS SANCHES DA SILVA</t>
        </is>
      </c>
      <c r="C144" t="n">
        <v>1</v>
      </c>
      <c r="D144" t="inlineStr">
        <is>
          <t>IPCA</t>
        </is>
      </c>
      <c r="E144" t="n">
        <v>0.009488792934583046</v>
      </c>
      <c r="F144" t="inlineStr">
        <is>
          <t>MENSAL</t>
        </is>
      </c>
      <c r="G144" t="n">
        <v>49373</v>
      </c>
      <c r="H144" s="118" t="n">
        <v>49373</v>
      </c>
      <c r="I144" t="inlineStr">
        <is>
          <t>157</t>
        </is>
      </c>
      <c r="J144" s="370" t="inlineStr">
        <is>
          <t>CARTEIRA</t>
        </is>
      </c>
      <c r="K144" t="inlineStr">
        <is>
          <t>CONTRATO</t>
        </is>
      </c>
      <c r="L144" t="n">
        <v>4348.61</v>
      </c>
      <c r="M144" t="inlineStr"/>
      <c r="N144" t="inlineStr"/>
      <c r="O144" s="142">
        <f>DATE(YEAR(H144),MONTH(H144),1)</f>
        <v/>
      </c>
      <c r="P144" s="132">
        <f>IF(H144&gt;$L$3,"Futuro","Atraso")</f>
        <v/>
      </c>
      <c r="Q144">
        <f>12*(YEAR(H144)-YEAR($L$3))+(MONTH(H144)-MONTH($L$3))</f>
        <v/>
      </c>
      <c r="R144" s="366">
        <f>IF(N144="IBIRAPITANGA FASE 3",IF(P144="Atraso",M144,M144/(1+$J$2)^Q144),IF(P144="Atraso",M144,M144/(1+$J$1)^Q144))</f>
        <v/>
      </c>
    </row>
    <row r="145">
      <c r="A145" t="inlineStr">
        <is>
          <t>Q01L01</t>
        </is>
      </c>
      <c r="B145" t="inlineStr">
        <is>
          <t>VAGNER LUIS SANCHES DA SILVA</t>
        </is>
      </c>
      <c r="C145" t="n">
        <v>1</v>
      </c>
      <c r="D145" t="inlineStr">
        <is>
          <t>IPCA</t>
        </is>
      </c>
      <c r="E145" t="n">
        <v>0.009488792934583046</v>
      </c>
      <c r="F145" t="inlineStr">
        <is>
          <t>MENSAL</t>
        </is>
      </c>
      <c r="G145" t="n">
        <v>49404</v>
      </c>
      <c r="H145" s="118" t="n">
        <v>49404</v>
      </c>
      <c r="I145" t="inlineStr">
        <is>
          <t>158</t>
        </is>
      </c>
      <c r="J145" s="370" t="inlineStr">
        <is>
          <t>CARTEIRA</t>
        </is>
      </c>
      <c r="K145" t="inlineStr">
        <is>
          <t>CONTRATO</t>
        </is>
      </c>
      <c r="L145" t="n">
        <v>4348.61</v>
      </c>
      <c r="M145" t="inlineStr"/>
      <c r="N145" t="inlineStr"/>
      <c r="O145" s="142">
        <f>DATE(YEAR(H145),MONTH(H145),1)</f>
        <v/>
      </c>
      <c r="P145" s="132">
        <f>IF(H145&gt;$L$3,"Futuro","Atraso")</f>
        <v/>
      </c>
      <c r="Q145">
        <f>12*(YEAR(H145)-YEAR($L$3))+(MONTH(H145)-MONTH($L$3))</f>
        <v/>
      </c>
      <c r="R145" s="366">
        <f>IF(N145="IBIRAPITANGA FASE 3",IF(P145="Atraso",M145,M145/(1+$J$2)^Q145),IF(P145="Atraso",M145,M145/(1+$J$1)^Q145))</f>
        <v/>
      </c>
    </row>
    <row r="146">
      <c r="A146" t="inlineStr">
        <is>
          <t>Q01L01</t>
        </is>
      </c>
      <c r="B146" t="inlineStr">
        <is>
          <t>VAGNER LUIS SANCHES DA SILVA</t>
        </is>
      </c>
      <c r="C146" t="n">
        <v>1</v>
      </c>
      <c r="D146" t="inlineStr">
        <is>
          <t>IPCA</t>
        </is>
      </c>
      <c r="E146" t="n">
        <v>0.009488792934583046</v>
      </c>
      <c r="F146" t="inlineStr">
        <is>
          <t>MENSAL</t>
        </is>
      </c>
      <c r="G146" t="n">
        <v>49434</v>
      </c>
      <c r="H146" s="118" t="n">
        <v>49434</v>
      </c>
      <c r="I146" t="inlineStr">
        <is>
          <t>159</t>
        </is>
      </c>
      <c r="J146" s="370" t="inlineStr">
        <is>
          <t>CARTEIRA</t>
        </is>
      </c>
      <c r="K146" t="inlineStr">
        <is>
          <t>CONTRATO</t>
        </is>
      </c>
      <c r="L146" t="n">
        <v>4348.61</v>
      </c>
      <c r="M146" t="inlineStr"/>
      <c r="N146" t="inlineStr"/>
      <c r="O146" s="142">
        <f>DATE(YEAR(H146),MONTH(H146),1)</f>
        <v/>
      </c>
      <c r="P146" s="132">
        <f>IF(H146&gt;$L$3,"Futuro","Atraso")</f>
        <v/>
      </c>
      <c r="Q146">
        <f>12*(YEAR(H146)-YEAR($L$3))+(MONTH(H146)-MONTH($L$3))</f>
        <v/>
      </c>
      <c r="R146" s="366">
        <f>IF(N146="IBIRAPITANGA FASE 3",IF(P146="Atraso",M146,M146/(1+$J$2)^Q146),IF(P146="Atraso",M146,M146/(1+$J$1)^Q146))</f>
        <v/>
      </c>
    </row>
    <row r="147">
      <c r="A147" t="inlineStr">
        <is>
          <t>Q01L01</t>
        </is>
      </c>
      <c r="B147" t="inlineStr">
        <is>
          <t>VAGNER LUIS SANCHES DA SILVA</t>
        </is>
      </c>
      <c r="C147" t="n">
        <v>1</v>
      </c>
      <c r="D147" t="inlineStr">
        <is>
          <t>IPCA</t>
        </is>
      </c>
      <c r="E147" t="n">
        <v>0.009488792934583046</v>
      </c>
      <c r="F147" t="inlineStr">
        <is>
          <t>MENSAL</t>
        </is>
      </c>
      <c r="G147" t="n">
        <v>49465</v>
      </c>
      <c r="H147" s="118" t="n">
        <v>49465</v>
      </c>
      <c r="I147" t="inlineStr">
        <is>
          <t>160</t>
        </is>
      </c>
      <c r="J147" s="370" t="inlineStr">
        <is>
          <t>CARTEIRA</t>
        </is>
      </c>
      <c r="K147" t="inlineStr">
        <is>
          <t>CONTRATO</t>
        </is>
      </c>
      <c r="L147" t="n">
        <v>4348.61</v>
      </c>
      <c r="M147" t="inlineStr"/>
      <c r="N147" t="inlineStr"/>
      <c r="O147" s="142">
        <f>DATE(YEAR(H147),MONTH(H147),1)</f>
        <v/>
      </c>
      <c r="P147" s="132">
        <f>IF(H147&gt;$L$3,"Futuro","Atraso")</f>
        <v/>
      </c>
      <c r="Q147">
        <f>12*(YEAR(H147)-YEAR($L$3))+(MONTH(H147)-MONTH($L$3))</f>
        <v/>
      </c>
      <c r="R147" s="366">
        <f>IF(N147="IBIRAPITANGA FASE 3",IF(P147="Atraso",M147,M147/(1+$J$2)^Q147),IF(P147="Atraso",M147,M147/(1+$J$1)^Q147))</f>
        <v/>
      </c>
    </row>
    <row r="148">
      <c r="A148" t="inlineStr">
        <is>
          <t>Q01L01</t>
        </is>
      </c>
      <c r="B148" t="inlineStr">
        <is>
          <t>VAGNER LUIS SANCHES DA SILVA</t>
        </is>
      </c>
      <c r="C148" t="n">
        <v>1</v>
      </c>
      <c r="D148" t="inlineStr">
        <is>
          <t>IPCA</t>
        </is>
      </c>
      <c r="E148" t="n">
        <v>0.009488792934583046</v>
      </c>
      <c r="F148" t="inlineStr">
        <is>
          <t>MENSAL</t>
        </is>
      </c>
      <c r="G148" t="n">
        <v>49495</v>
      </c>
      <c r="H148" s="118" t="n">
        <v>49495</v>
      </c>
      <c r="I148" t="inlineStr">
        <is>
          <t>161</t>
        </is>
      </c>
      <c r="J148" s="370" t="inlineStr">
        <is>
          <t>CARTEIRA</t>
        </is>
      </c>
      <c r="K148" t="inlineStr">
        <is>
          <t>CONTRATO</t>
        </is>
      </c>
      <c r="L148" t="n">
        <v>4348.61</v>
      </c>
      <c r="M148" t="inlineStr"/>
      <c r="N148" t="inlineStr"/>
      <c r="O148" s="142">
        <f>DATE(YEAR(H148),MONTH(H148),1)</f>
        <v/>
      </c>
      <c r="P148" s="132">
        <f>IF(H148&gt;$L$3,"Futuro","Atraso")</f>
        <v/>
      </c>
      <c r="Q148">
        <f>12*(YEAR(H148)-YEAR($L$3))+(MONTH(H148)-MONTH($L$3))</f>
        <v/>
      </c>
      <c r="R148" s="366">
        <f>IF(N148="IBIRAPITANGA FASE 3",IF(P148="Atraso",M148,M148/(1+$J$2)^Q148),IF(P148="Atraso",M148,M148/(1+$J$1)^Q148))</f>
        <v/>
      </c>
    </row>
    <row r="149">
      <c r="A149" t="inlineStr">
        <is>
          <t>Q01L01</t>
        </is>
      </c>
      <c r="B149" t="inlineStr">
        <is>
          <t>VAGNER LUIS SANCHES DA SILVA</t>
        </is>
      </c>
      <c r="C149" t="n">
        <v>1</v>
      </c>
      <c r="D149" t="inlineStr">
        <is>
          <t>IPCA</t>
        </is>
      </c>
      <c r="E149" t="n">
        <v>0.009488792934583046</v>
      </c>
      <c r="F149" t="inlineStr">
        <is>
          <t>MENSAL</t>
        </is>
      </c>
      <c r="G149" t="n">
        <v>49526</v>
      </c>
      <c r="H149" s="118" t="n">
        <v>49526</v>
      </c>
      <c r="I149" t="inlineStr">
        <is>
          <t>162</t>
        </is>
      </c>
      <c r="J149" s="370" t="inlineStr">
        <is>
          <t>CARTEIRA</t>
        </is>
      </c>
      <c r="K149" t="inlineStr">
        <is>
          <t>CONTRATO</t>
        </is>
      </c>
      <c r="L149" t="n">
        <v>4348.61</v>
      </c>
      <c r="M149" t="inlineStr"/>
      <c r="N149" t="inlineStr"/>
      <c r="O149" s="142">
        <f>DATE(YEAR(H149),MONTH(H149),1)</f>
        <v/>
      </c>
      <c r="P149" s="132">
        <f>IF(H149&gt;$L$3,"Futuro","Atraso")</f>
        <v/>
      </c>
      <c r="Q149">
        <f>12*(YEAR(H149)-YEAR($L$3))+(MONTH(H149)-MONTH($L$3))</f>
        <v/>
      </c>
      <c r="R149" s="366">
        <f>IF(N149="IBIRAPITANGA FASE 3",IF(P149="Atraso",M149,M149/(1+$J$2)^Q149),IF(P149="Atraso",M149,M149/(1+$J$1)^Q149))</f>
        <v/>
      </c>
    </row>
    <row r="150">
      <c r="A150" t="inlineStr">
        <is>
          <t>Q01L01</t>
        </is>
      </c>
      <c r="B150" t="inlineStr">
        <is>
          <t>VAGNER LUIS SANCHES DA SILVA</t>
        </is>
      </c>
      <c r="C150" t="n">
        <v>1</v>
      </c>
      <c r="D150" t="inlineStr">
        <is>
          <t>IPCA</t>
        </is>
      </c>
      <c r="E150" t="n">
        <v>0.009488792934583046</v>
      </c>
      <c r="F150" t="inlineStr">
        <is>
          <t>MENSAL</t>
        </is>
      </c>
      <c r="G150" t="n">
        <v>49557</v>
      </c>
      <c r="H150" s="118" t="n">
        <v>49557</v>
      </c>
      <c r="I150" t="inlineStr">
        <is>
          <t>163</t>
        </is>
      </c>
      <c r="J150" s="370" t="inlineStr">
        <is>
          <t>CARTEIRA</t>
        </is>
      </c>
      <c r="K150" t="inlineStr">
        <is>
          <t>CONTRATO</t>
        </is>
      </c>
      <c r="L150" t="n">
        <v>4348.61</v>
      </c>
      <c r="M150" t="inlineStr"/>
      <c r="N150" t="inlineStr"/>
      <c r="O150" s="142">
        <f>DATE(YEAR(H150),MONTH(H150),1)</f>
        <v/>
      </c>
      <c r="P150" s="132">
        <f>IF(H150&gt;$L$3,"Futuro","Atraso")</f>
        <v/>
      </c>
      <c r="Q150">
        <f>12*(YEAR(H150)-YEAR($L$3))+(MONTH(H150)-MONTH($L$3))</f>
        <v/>
      </c>
      <c r="R150" s="366">
        <f>IF(N150="IBIRAPITANGA FASE 3",IF(P150="Atraso",M150,M150/(1+$J$2)^Q150),IF(P150="Atraso",M150,M150/(1+$J$1)^Q150))</f>
        <v/>
      </c>
    </row>
    <row r="151">
      <c r="A151" t="inlineStr">
        <is>
          <t>Q01L01</t>
        </is>
      </c>
      <c r="B151" t="inlineStr">
        <is>
          <t>VAGNER LUIS SANCHES DA SILVA</t>
        </is>
      </c>
      <c r="C151" t="n">
        <v>1</v>
      </c>
      <c r="D151" t="inlineStr">
        <is>
          <t>IPCA</t>
        </is>
      </c>
      <c r="E151" t="n">
        <v>0.009488792934583046</v>
      </c>
      <c r="F151" t="inlineStr">
        <is>
          <t>MENSAL</t>
        </is>
      </c>
      <c r="G151" t="n">
        <v>49587</v>
      </c>
      <c r="H151" s="118" t="n">
        <v>49587</v>
      </c>
      <c r="I151" t="inlineStr">
        <is>
          <t>164</t>
        </is>
      </c>
      <c r="J151" s="370" t="inlineStr">
        <is>
          <t>CARTEIRA</t>
        </is>
      </c>
      <c r="K151" t="inlineStr">
        <is>
          <t>CONTRATO</t>
        </is>
      </c>
      <c r="L151" t="n">
        <v>4348.61</v>
      </c>
      <c r="M151" t="inlineStr"/>
      <c r="N151" t="inlineStr"/>
      <c r="O151" s="142">
        <f>DATE(YEAR(H151),MONTH(H151),1)</f>
        <v/>
      </c>
      <c r="P151" s="132">
        <f>IF(H151&gt;$L$3,"Futuro","Atraso")</f>
        <v/>
      </c>
      <c r="Q151">
        <f>12*(YEAR(H151)-YEAR($L$3))+(MONTH(H151)-MONTH($L$3))</f>
        <v/>
      </c>
      <c r="R151" s="366">
        <f>IF(N151="IBIRAPITANGA FASE 3",IF(P151="Atraso",M151,M151/(1+$J$2)^Q151),IF(P151="Atraso",M151,M151/(1+$J$1)^Q151))</f>
        <v/>
      </c>
    </row>
    <row r="152">
      <c r="A152" t="inlineStr">
        <is>
          <t>Q01L01</t>
        </is>
      </c>
      <c r="B152" t="inlineStr">
        <is>
          <t>VAGNER LUIS SANCHES DA SILVA</t>
        </is>
      </c>
      <c r="C152" t="n">
        <v>1</v>
      </c>
      <c r="D152" t="inlineStr">
        <is>
          <t>IPCA</t>
        </is>
      </c>
      <c r="E152" t="n">
        <v>0.009488792934583046</v>
      </c>
      <c r="F152" t="inlineStr">
        <is>
          <t>MENSAL</t>
        </is>
      </c>
      <c r="G152" t="n">
        <v>49618</v>
      </c>
      <c r="H152" s="118" t="n">
        <v>49618</v>
      </c>
      <c r="I152" t="inlineStr">
        <is>
          <t>165</t>
        </is>
      </c>
      <c r="J152" s="370" t="inlineStr">
        <is>
          <t>CARTEIRA</t>
        </is>
      </c>
      <c r="K152" t="inlineStr">
        <is>
          <t>CONTRATO</t>
        </is>
      </c>
      <c r="L152" t="n">
        <v>4348.61</v>
      </c>
      <c r="M152" t="inlineStr"/>
      <c r="N152" t="inlineStr"/>
      <c r="O152" s="142">
        <f>DATE(YEAR(H152),MONTH(H152),1)</f>
        <v/>
      </c>
      <c r="P152" s="132">
        <f>IF(H152&gt;$L$3,"Futuro","Atraso")</f>
        <v/>
      </c>
      <c r="Q152">
        <f>12*(YEAR(H152)-YEAR($L$3))+(MONTH(H152)-MONTH($L$3))</f>
        <v/>
      </c>
      <c r="R152" s="366">
        <f>IF(N152="IBIRAPITANGA FASE 3",IF(P152="Atraso",M152,M152/(1+$J$2)^Q152),IF(P152="Atraso",M152,M152/(1+$J$1)^Q152))</f>
        <v/>
      </c>
    </row>
    <row r="153">
      <c r="A153" t="inlineStr">
        <is>
          <t>Q01L01</t>
        </is>
      </c>
      <c r="B153" t="inlineStr">
        <is>
          <t>VAGNER LUIS SANCHES DA SILVA</t>
        </is>
      </c>
      <c r="C153" t="n">
        <v>1</v>
      </c>
      <c r="D153" t="inlineStr">
        <is>
          <t>IPCA</t>
        </is>
      </c>
      <c r="E153" t="n">
        <v>0.009488792934583046</v>
      </c>
      <c r="F153" t="inlineStr">
        <is>
          <t>MENSAL</t>
        </is>
      </c>
      <c r="G153" t="n">
        <v>49648</v>
      </c>
      <c r="H153" s="118" t="n">
        <v>49648</v>
      </c>
      <c r="I153" t="inlineStr">
        <is>
          <t>166</t>
        </is>
      </c>
      <c r="J153" s="370" t="inlineStr">
        <is>
          <t>CARTEIRA</t>
        </is>
      </c>
      <c r="K153" t="inlineStr">
        <is>
          <t>CONTRATO</t>
        </is>
      </c>
      <c r="L153" t="n">
        <v>4348.61</v>
      </c>
      <c r="M153" t="inlineStr"/>
      <c r="N153" t="inlineStr"/>
      <c r="O153" s="142">
        <f>DATE(YEAR(H153),MONTH(H153),1)</f>
        <v/>
      </c>
      <c r="P153" s="132">
        <f>IF(H153&gt;$L$3,"Futuro","Atraso")</f>
        <v/>
      </c>
      <c r="Q153">
        <f>12*(YEAR(H153)-YEAR($L$3))+(MONTH(H153)-MONTH($L$3))</f>
        <v/>
      </c>
      <c r="R153" s="366">
        <f>IF(N153="IBIRAPITANGA FASE 3",IF(P153="Atraso",M153,M153/(1+$J$2)^Q153),IF(P153="Atraso",M153,M153/(1+$J$1)^Q153))</f>
        <v/>
      </c>
    </row>
    <row r="154">
      <c r="A154" t="inlineStr">
        <is>
          <t>Q01L01</t>
        </is>
      </c>
      <c r="B154" t="inlineStr">
        <is>
          <t>VAGNER LUIS SANCHES DA SILVA</t>
        </is>
      </c>
      <c r="C154" t="n">
        <v>1</v>
      </c>
      <c r="D154" t="inlineStr">
        <is>
          <t>IPCA</t>
        </is>
      </c>
      <c r="E154" t="n">
        <v>0.009488792934583046</v>
      </c>
      <c r="F154" t="inlineStr">
        <is>
          <t>MENSAL</t>
        </is>
      </c>
      <c r="G154" t="n">
        <v>49679</v>
      </c>
      <c r="H154" s="118" t="n">
        <v>49679</v>
      </c>
      <c r="I154" t="inlineStr">
        <is>
          <t>167</t>
        </is>
      </c>
      <c r="J154" s="370" t="inlineStr">
        <is>
          <t>CARTEIRA</t>
        </is>
      </c>
      <c r="K154" t="inlineStr">
        <is>
          <t>CONTRATO</t>
        </is>
      </c>
      <c r="L154" t="n">
        <v>4348.61</v>
      </c>
      <c r="M154" t="inlineStr"/>
      <c r="N154" t="inlineStr"/>
      <c r="O154" s="142">
        <f>DATE(YEAR(H154),MONTH(H154),1)</f>
        <v/>
      </c>
      <c r="P154" s="132">
        <f>IF(H154&gt;$L$3,"Futuro","Atraso")</f>
        <v/>
      </c>
      <c r="Q154">
        <f>12*(YEAR(H154)-YEAR($L$3))+(MONTH(H154)-MONTH($L$3))</f>
        <v/>
      </c>
      <c r="R154" s="366">
        <f>IF(N154="IBIRAPITANGA FASE 3",IF(P154="Atraso",M154,M154/(1+$J$2)^Q154),IF(P154="Atraso",M154,M154/(1+$J$1)^Q154))</f>
        <v/>
      </c>
    </row>
    <row r="155">
      <c r="A155" t="inlineStr">
        <is>
          <t>Q01L01</t>
        </is>
      </c>
      <c r="B155" t="inlineStr">
        <is>
          <t>VAGNER LUIS SANCHES DA SILVA</t>
        </is>
      </c>
      <c r="C155" t="n">
        <v>1</v>
      </c>
      <c r="D155" t="inlineStr">
        <is>
          <t>IPCA</t>
        </is>
      </c>
      <c r="E155" t="n">
        <v>0.009488792934583046</v>
      </c>
      <c r="F155" t="inlineStr">
        <is>
          <t>MENSAL</t>
        </is>
      </c>
      <c r="G155" t="n">
        <v>49710</v>
      </c>
      <c r="H155" s="118" t="n">
        <v>49710</v>
      </c>
      <c r="I155" t="inlineStr">
        <is>
          <t>168</t>
        </is>
      </c>
      <c r="J155" s="370" t="inlineStr">
        <is>
          <t>CARTEIRA</t>
        </is>
      </c>
      <c r="K155" t="inlineStr">
        <is>
          <t>CONTRATO</t>
        </is>
      </c>
      <c r="L155" t="n">
        <v>4348.61</v>
      </c>
      <c r="M155" t="inlineStr"/>
      <c r="N155" t="inlineStr"/>
      <c r="O155" s="142">
        <f>DATE(YEAR(H155),MONTH(H155),1)</f>
        <v/>
      </c>
      <c r="P155" s="132">
        <f>IF(H155&gt;$L$3,"Futuro","Atraso")</f>
        <v/>
      </c>
      <c r="Q155">
        <f>12*(YEAR(H155)-YEAR($L$3))+(MONTH(H155)-MONTH($L$3))</f>
        <v/>
      </c>
      <c r="R155" s="366">
        <f>IF(N155="IBIRAPITANGA FASE 3",IF(P155="Atraso",M155,M155/(1+$J$2)^Q155),IF(P155="Atraso",M155,M155/(1+$J$1)^Q155))</f>
        <v/>
      </c>
    </row>
    <row r="156">
      <c r="A156" t="inlineStr">
        <is>
          <t>Q01L01</t>
        </is>
      </c>
      <c r="B156" t="inlineStr">
        <is>
          <t>VAGNER LUIS SANCHES DA SILVA</t>
        </is>
      </c>
      <c r="C156" t="n">
        <v>1</v>
      </c>
      <c r="D156" t="inlineStr">
        <is>
          <t>IPCA</t>
        </is>
      </c>
      <c r="E156" t="n">
        <v>0.009488792934583046</v>
      </c>
      <c r="F156" t="inlineStr">
        <is>
          <t>MENSAL</t>
        </is>
      </c>
      <c r="G156" t="n">
        <v>49739</v>
      </c>
      <c r="H156" s="118" t="n">
        <v>49739</v>
      </c>
      <c r="I156" t="inlineStr">
        <is>
          <t>169</t>
        </is>
      </c>
      <c r="J156" s="370" t="inlineStr">
        <is>
          <t>CARTEIRA</t>
        </is>
      </c>
      <c r="K156" t="inlineStr">
        <is>
          <t>CONTRATO</t>
        </is>
      </c>
      <c r="L156" t="n">
        <v>4348.61</v>
      </c>
      <c r="M156" t="inlineStr"/>
      <c r="N156" t="inlineStr"/>
      <c r="O156" s="142">
        <f>DATE(YEAR(H156),MONTH(H156),1)</f>
        <v/>
      </c>
      <c r="P156" s="132">
        <f>IF(H156&gt;$L$3,"Futuro","Atraso")</f>
        <v/>
      </c>
      <c r="Q156">
        <f>12*(YEAR(H156)-YEAR($L$3))+(MONTH(H156)-MONTH($L$3))</f>
        <v/>
      </c>
      <c r="R156" s="366">
        <f>IF(N156="IBIRAPITANGA FASE 3",IF(P156="Atraso",M156,M156/(1+$J$2)^Q156),IF(P156="Atraso",M156,M156/(1+$J$1)^Q156))</f>
        <v/>
      </c>
    </row>
    <row r="157">
      <c r="A157" t="inlineStr">
        <is>
          <t>Q01L01</t>
        </is>
      </c>
      <c r="B157" t="inlineStr">
        <is>
          <t>VAGNER LUIS SANCHES DA SILVA</t>
        </is>
      </c>
      <c r="C157" t="n">
        <v>1</v>
      </c>
      <c r="D157" t="inlineStr">
        <is>
          <t>IPCA</t>
        </is>
      </c>
      <c r="E157" t="n">
        <v>0.009488792934583046</v>
      </c>
      <c r="F157" t="inlineStr">
        <is>
          <t>MENSAL</t>
        </is>
      </c>
      <c r="G157" t="n">
        <v>49770</v>
      </c>
      <c r="H157" s="118" t="n">
        <v>49770</v>
      </c>
      <c r="I157" t="inlineStr">
        <is>
          <t>170</t>
        </is>
      </c>
      <c r="J157" s="370" t="inlineStr">
        <is>
          <t>CARTEIRA</t>
        </is>
      </c>
      <c r="K157" t="inlineStr">
        <is>
          <t>CONTRATO</t>
        </is>
      </c>
      <c r="L157" t="n">
        <v>4348.61</v>
      </c>
      <c r="M157" t="inlineStr"/>
      <c r="N157" t="inlineStr"/>
      <c r="O157" s="142">
        <f>DATE(YEAR(H157),MONTH(H157),1)</f>
        <v/>
      </c>
      <c r="P157" s="132">
        <f>IF(H157&gt;$L$3,"Futuro","Atraso")</f>
        <v/>
      </c>
      <c r="Q157">
        <f>12*(YEAR(H157)-YEAR($L$3))+(MONTH(H157)-MONTH($L$3))</f>
        <v/>
      </c>
      <c r="R157" s="366">
        <f>IF(N157="IBIRAPITANGA FASE 3",IF(P157="Atraso",M157,M157/(1+$J$2)^Q157),IF(P157="Atraso",M157,M157/(1+$J$1)^Q157))</f>
        <v/>
      </c>
    </row>
    <row r="158">
      <c r="A158" t="inlineStr">
        <is>
          <t>Q01L01</t>
        </is>
      </c>
      <c r="B158" t="inlineStr">
        <is>
          <t>VAGNER LUIS SANCHES DA SILVA</t>
        </is>
      </c>
      <c r="C158" t="n">
        <v>1</v>
      </c>
      <c r="D158" t="inlineStr">
        <is>
          <t>IPCA</t>
        </is>
      </c>
      <c r="E158" t="n">
        <v>0.009488792934583046</v>
      </c>
      <c r="F158" t="inlineStr">
        <is>
          <t>MENSAL</t>
        </is>
      </c>
      <c r="G158" t="n">
        <v>49800</v>
      </c>
      <c r="H158" s="118" t="n">
        <v>49800</v>
      </c>
      <c r="I158" t="inlineStr">
        <is>
          <t>171</t>
        </is>
      </c>
      <c r="J158" s="370" t="inlineStr">
        <is>
          <t>CARTEIRA</t>
        </is>
      </c>
      <c r="K158" t="inlineStr">
        <is>
          <t>CONTRATO</t>
        </is>
      </c>
      <c r="L158" t="n">
        <v>4348.61</v>
      </c>
      <c r="M158" t="inlineStr"/>
      <c r="N158" t="inlineStr"/>
      <c r="O158" s="142">
        <f>DATE(YEAR(H158),MONTH(H158),1)</f>
        <v/>
      </c>
      <c r="P158" s="132">
        <f>IF(H158&gt;$L$3,"Futuro","Atraso")</f>
        <v/>
      </c>
      <c r="Q158">
        <f>12*(YEAR(H158)-YEAR($L$3))+(MONTH(H158)-MONTH($L$3))</f>
        <v/>
      </c>
      <c r="R158" s="366">
        <f>IF(N158="IBIRAPITANGA FASE 3",IF(P158="Atraso",M158,M158/(1+$J$2)^Q158),IF(P158="Atraso",M158,M158/(1+$J$1)^Q158))</f>
        <v/>
      </c>
    </row>
    <row r="159">
      <c r="A159" t="inlineStr">
        <is>
          <t>Q01L01</t>
        </is>
      </c>
      <c r="B159" t="inlineStr">
        <is>
          <t>VAGNER LUIS SANCHES DA SILVA</t>
        </is>
      </c>
      <c r="C159" t="n">
        <v>1</v>
      </c>
      <c r="D159" t="inlineStr">
        <is>
          <t>IPCA</t>
        </is>
      </c>
      <c r="E159" t="n">
        <v>0.009488792934583046</v>
      </c>
      <c r="F159" t="inlineStr">
        <is>
          <t>MENSAL</t>
        </is>
      </c>
      <c r="G159" t="n">
        <v>49831</v>
      </c>
      <c r="H159" s="118" t="n">
        <v>49831</v>
      </c>
      <c r="I159" t="inlineStr">
        <is>
          <t>172</t>
        </is>
      </c>
      <c r="J159" s="370" t="inlineStr">
        <is>
          <t>CARTEIRA</t>
        </is>
      </c>
      <c r="K159" t="inlineStr">
        <is>
          <t>CONTRATO</t>
        </is>
      </c>
      <c r="L159" t="n">
        <v>4348.61</v>
      </c>
      <c r="M159" t="inlineStr"/>
      <c r="N159" t="inlineStr"/>
      <c r="O159" s="142">
        <f>DATE(YEAR(H159),MONTH(H159),1)</f>
        <v/>
      </c>
      <c r="P159" s="132">
        <f>IF(H159&gt;$L$3,"Futuro","Atraso")</f>
        <v/>
      </c>
      <c r="Q159">
        <f>12*(YEAR(H159)-YEAR($L$3))+(MONTH(H159)-MONTH($L$3))</f>
        <v/>
      </c>
      <c r="R159" s="366">
        <f>IF(N159="IBIRAPITANGA FASE 3",IF(P159="Atraso",M159,M159/(1+$J$2)^Q159),IF(P159="Atraso",M159,M159/(1+$J$1)^Q159))</f>
        <v/>
      </c>
    </row>
    <row r="160">
      <c r="A160" t="inlineStr">
        <is>
          <t>Q01L01</t>
        </is>
      </c>
      <c r="B160" t="inlineStr">
        <is>
          <t>VAGNER LUIS SANCHES DA SILVA</t>
        </is>
      </c>
      <c r="C160" t="n">
        <v>1</v>
      </c>
      <c r="D160" t="inlineStr">
        <is>
          <t>IPCA</t>
        </is>
      </c>
      <c r="E160" t="n">
        <v>0.009488792934583046</v>
      </c>
      <c r="F160" t="inlineStr">
        <is>
          <t>MENSAL</t>
        </is>
      </c>
      <c r="G160" t="n">
        <v>49861</v>
      </c>
      <c r="H160" s="118" t="n">
        <v>49861</v>
      </c>
      <c r="I160" t="inlineStr">
        <is>
          <t>173</t>
        </is>
      </c>
      <c r="J160" s="370" t="inlineStr">
        <is>
          <t>CARTEIRA</t>
        </is>
      </c>
      <c r="K160" t="inlineStr">
        <is>
          <t>CONTRATO</t>
        </is>
      </c>
      <c r="L160" t="n">
        <v>4348.61</v>
      </c>
      <c r="M160" t="inlineStr"/>
      <c r="N160" t="inlineStr"/>
      <c r="O160" s="142">
        <f>DATE(YEAR(H160),MONTH(H160),1)</f>
        <v/>
      </c>
      <c r="P160" s="132">
        <f>IF(H160&gt;$L$3,"Futuro","Atraso")</f>
        <v/>
      </c>
      <c r="Q160">
        <f>12*(YEAR(H160)-YEAR($L$3))+(MONTH(H160)-MONTH($L$3))</f>
        <v/>
      </c>
      <c r="R160" s="366">
        <f>IF(N160="IBIRAPITANGA FASE 3",IF(P160="Atraso",M160,M160/(1+$J$2)^Q160),IF(P160="Atraso",M160,M160/(1+$J$1)^Q160))</f>
        <v/>
      </c>
    </row>
    <row r="161">
      <c r="A161" t="inlineStr">
        <is>
          <t>Q01L01</t>
        </is>
      </c>
      <c r="B161" t="inlineStr">
        <is>
          <t>VAGNER LUIS SANCHES DA SILVA</t>
        </is>
      </c>
      <c r="C161" t="n">
        <v>1</v>
      </c>
      <c r="D161" t="inlineStr">
        <is>
          <t>IPCA</t>
        </is>
      </c>
      <c r="E161" t="n">
        <v>0.009488792934583046</v>
      </c>
      <c r="F161" t="inlineStr">
        <is>
          <t>MENSAL</t>
        </is>
      </c>
      <c r="G161" t="n">
        <v>49892</v>
      </c>
      <c r="H161" s="118" t="n">
        <v>49892</v>
      </c>
      <c r="I161" t="inlineStr">
        <is>
          <t>174</t>
        </is>
      </c>
      <c r="J161" s="370" t="inlineStr">
        <is>
          <t>CARTEIRA</t>
        </is>
      </c>
      <c r="K161" t="inlineStr">
        <is>
          <t>CONTRATO</t>
        </is>
      </c>
      <c r="L161" t="n">
        <v>4348.61</v>
      </c>
      <c r="M161" t="inlineStr"/>
      <c r="N161" t="inlineStr"/>
      <c r="O161" s="142">
        <f>DATE(YEAR(H161),MONTH(H161),1)</f>
        <v/>
      </c>
      <c r="P161" s="132">
        <f>IF(H161&gt;$L$3,"Futuro","Atraso")</f>
        <v/>
      </c>
      <c r="Q161">
        <f>12*(YEAR(H161)-YEAR($L$3))+(MONTH(H161)-MONTH($L$3))</f>
        <v/>
      </c>
      <c r="R161" s="366">
        <f>IF(N161="IBIRAPITANGA FASE 3",IF(P161="Atraso",M161,M161/(1+$J$2)^Q161),IF(P161="Atraso",M161,M161/(1+$J$1)^Q161))</f>
        <v/>
      </c>
    </row>
    <row r="162">
      <c r="A162" t="inlineStr">
        <is>
          <t>Q01L01</t>
        </is>
      </c>
      <c r="B162" t="inlineStr">
        <is>
          <t>VAGNER LUIS SANCHES DA SILVA</t>
        </is>
      </c>
      <c r="C162" t="n">
        <v>1</v>
      </c>
      <c r="D162" t="inlineStr">
        <is>
          <t>IPCA</t>
        </is>
      </c>
      <c r="E162" t="n">
        <v>0.009488792934583046</v>
      </c>
      <c r="F162" t="inlineStr">
        <is>
          <t>MENSAL</t>
        </is>
      </c>
      <c r="G162" t="n">
        <v>49923</v>
      </c>
      <c r="H162" s="118" t="n">
        <v>49923</v>
      </c>
      <c r="I162" t="inlineStr">
        <is>
          <t>175</t>
        </is>
      </c>
      <c r="J162" s="370" t="inlineStr">
        <is>
          <t>CARTEIRA</t>
        </is>
      </c>
      <c r="K162" t="inlineStr">
        <is>
          <t>CONTRATO</t>
        </is>
      </c>
      <c r="L162" t="n">
        <v>4348.61</v>
      </c>
      <c r="M162" t="inlineStr"/>
      <c r="N162" t="inlineStr"/>
      <c r="O162" s="142">
        <f>DATE(YEAR(H162),MONTH(H162),1)</f>
        <v/>
      </c>
      <c r="P162" s="132">
        <f>IF(H162&gt;$L$3,"Futuro","Atraso")</f>
        <v/>
      </c>
      <c r="Q162">
        <f>12*(YEAR(H162)-YEAR($L$3))+(MONTH(H162)-MONTH($L$3))</f>
        <v/>
      </c>
      <c r="R162" s="366">
        <f>IF(N162="IBIRAPITANGA FASE 3",IF(P162="Atraso",M162,M162/(1+$J$2)^Q162),IF(P162="Atraso",M162,M162/(1+$J$1)^Q162))</f>
        <v/>
      </c>
    </row>
    <row r="163">
      <c r="A163" t="inlineStr">
        <is>
          <t>Q01L01</t>
        </is>
      </c>
      <c r="B163" t="inlineStr">
        <is>
          <t>VAGNER LUIS SANCHES DA SILVA</t>
        </is>
      </c>
      <c r="C163" t="n">
        <v>1</v>
      </c>
      <c r="D163" t="inlineStr">
        <is>
          <t>IPCA</t>
        </is>
      </c>
      <c r="E163" t="n">
        <v>0.009488792934583046</v>
      </c>
      <c r="F163" t="inlineStr">
        <is>
          <t>MENSAL</t>
        </is>
      </c>
      <c r="G163" t="n">
        <v>49953</v>
      </c>
      <c r="H163" s="118" t="n">
        <v>49953</v>
      </c>
      <c r="I163" t="inlineStr">
        <is>
          <t>176</t>
        </is>
      </c>
      <c r="J163" s="370" t="inlineStr">
        <is>
          <t>CARTEIRA</t>
        </is>
      </c>
      <c r="K163" t="inlineStr">
        <is>
          <t>CONTRATO</t>
        </is>
      </c>
      <c r="L163" t="n">
        <v>4348.61</v>
      </c>
      <c r="M163" t="inlineStr"/>
      <c r="N163" t="inlineStr"/>
      <c r="O163" s="142">
        <f>DATE(YEAR(H163),MONTH(H163),1)</f>
        <v/>
      </c>
      <c r="P163" s="132">
        <f>IF(H163&gt;$L$3,"Futuro","Atraso")</f>
        <v/>
      </c>
      <c r="Q163">
        <f>12*(YEAR(H163)-YEAR($L$3))+(MONTH(H163)-MONTH($L$3))</f>
        <v/>
      </c>
      <c r="R163" s="366">
        <f>IF(N163="IBIRAPITANGA FASE 3",IF(P163="Atraso",M163,M163/(1+$J$2)^Q163),IF(P163="Atraso",M163,M163/(1+$J$1)^Q163))</f>
        <v/>
      </c>
    </row>
    <row r="164">
      <c r="A164" t="inlineStr">
        <is>
          <t>Q01L01</t>
        </is>
      </c>
      <c r="B164" t="inlineStr">
        <is>
          <t>VAGNER LUIS SANCHES DA SILVA</t>
        </is>
      </c>
      <c r="C164" t="n">
        <v>1</v>
      </c>
      <c r="D164" t="inlineStr">
        <is>
          <t>IPCA</t>
        </is>
      </c>
      <c r="E164" t="n">
        <v>0.009488792934583046</v>
      </c>
      <c r="F164" t="inlineStr">
        <is>
          <t>MENSAL</t>
        </is>
      </c>
      <c r="G164" t="n">
        <v>49984</v>
      </c>
      <c r="H164" s="118" t="n">
        <v>49984</v>
      </c>
      <c r="I164" t="inlineStr">
        <is>
          <t>177</t>
        </is>
      </c>
      <c r="J164" s="370" t="inlineStr">
        <is>
          <t>CARTEIRA</t>
        </is>
      </c>
      <c r="K164" t="inlineStr">
        <is>
          <t>CONTRATO</t>
        </is>
      </c>
      <c r="L164" t="n">
        <v>4348.61</v>
      </c>
      <c r="M164" t="inlineStr"/>
      <c r="N164" t="inlineStr"/>
      <c r="O164" s="142">
        <f>DATE(YEAR(H164),MONTH(H164),1)</f>
        <v/>
      </c>
      <c r="P164" s="132">
        <f>IF(H164&gt;$L$3,"Futuro","Atraso")</f>
        <v/>
      </c>
      <c r="Q164">
        <f>12*(YEAR(H164)-YEAR($L$3))+(MONTH(H164)-MONTH($L$3))</f>
        <v/>
      </c>
      <c r="R164" s="366">
        <f>IF(N164="IBIRAPITANGA FASE 3",IF(P164="Atraso",M164,M164/(1+$J$2)^Q164),IF(P164="Atraso",M164,M164/(1+$J$1)^Q164))</f>
        <v/>
      </c>
    </row>
    <row r="165">
      <c r="A165" t="inlineStr">
        <is>
          <t>Q01L01</t>
        </is>
      </c>
      <c r="B165" t="inlineStr">
        <is>
          <t>VAGNER LUIS SANCHES DA SILVA</t>
        </is>
      </c>
      <c r="C165" t="n">
        <v>1</v>
      </c>
      <c r="D165" t="inlineStr">
        <is>
          <t>IPCA</t>
        </is>
      </c>
      <c r="E165" t="n">
        <v>0.009488792934583046</v>
      </c>
      <c r="F165" t="inlineStr">
        <is>
          <t>MENSAL</t>
        </is>
      </c>
      <c r="G165" t="n">
        <v>50014</v>
      </c>
      <c r="H165" s="118" t="n">
        <v>50014</v>
      </c>
      <c r="I165" t="inlineStr">
        <is>
          <t>178</t>
        </is>
      </c>
      <c r="J165" s="370" t="inlineStr">
        <is>
          <t>CARTEIRA</t>
        </is>
      </c>
      <c r="K165" t="inlineStr">
        <is>
          <t>CONTRATO</t>
        </is>
      </c>
      <c r="L165" t="n">
        <v>4348.61</v>
      </c>
      <c r="M165" t="inlineStr"/>
      <c r="N165" t="inlineStr"/>
      <c r="O165" s="142">
        <f>DATE(YEAR(H165),MONTH(H165),1)</f>
        <v/>
      </c>
      <c r="P165" s="132">
        <f>IF(H165&gt;$L$3,"Futuro","Atraso")</f>
        <v/>
      </c>
      <c r="Q165">
        <f>12*(YEAR(H165)-YEAR($L$3))+(MONTH(H165)-MONTH($L$3))</f>
        <v/>
      </c>
      <c r="R165" s="366">
        <f>IF(N165="IBIRAPITANGA FASE 3",IF(P165="Atraso",M165,M165/(1+$J$2)^Q165),IF(P165="Atraso",M165,M165/(1+$J$1)^Q165))</f>
        <v/>
      </c>
    </row>
    <row r="166">
      <c r="A166" t="inlineStr">
        <is>
          <t>Q01L01</t>
        </is>
      </c>
      <c r="B166" t="inlineStr">
        <is>
          <t>VAGNER LUIS SANCHES DA SILVA</t>
        </is>
      </c>
      <c r="C166" t="n">
        <v>1</v>
      </c>
      <c r="D166" t="inlineStr">
        <is>
          <t>IPCA</t>
        </is>
      </c>
      <c r="E166" t="n">
        <v>0.009488792934583046</v>
      </c>
      <c r="F166" t="inlineStr">
        <is>
          <t>MENSAL</t>
        </is>
      </c>
      <c r="G166" t="n">
        <v>50045</v>
      </c>
      <c r="H166" s="118" t="n">
        <v>50045</v>
      </c>
      <c r="I166" t="inlineStr">
        <is>
          <t>179</t>
        </is>
      </c>
      <c r="J166" s="370" t="inlineStr">
        <is>
          <t>CARTEIRA</t>
        </is>
      </c>
      <c r="K166" t="inlineStr">
        <is>
          <t>CONTRATO</t>
        </is>
      </c>
      <c r="L166" t="n">
        <v>4348.61</v>
      </c>
      <c r="M166" t="inlineStr"/>
      <c r="N166" t="inlineStr"/>
      <c r="O166" s="142">
        <f>DATE(YEAR(H166),MONTH(H166),1)</f>
        <v/>
      </c>
      <c r="P166" s="132">
        <f>IF(H166&gt;$L$3,"Futuro","Atraso")</f>
        <v/>
      </c>
      <c r="Q166">
        <f>12*(YEAR(H166)-YEAR($L$3))+(MONTH(H166)-MONTH($L$3))</f>
        <v/>
      </c>
      <c r="R166" s="366">
        <f>IF(N166="IBIRAPITANGA FASE 3",IF(P166="Atraso",M166,M166/(1+$J$2)^Q166),IF(P166="Atraso",M166,M166/(1+$J$1)^Q166))</f>
        <v/>
      </c>
    </row>
    <row r="167">
      <c r="A167" t="inlineStr">
        <is>
          <t>Q01L01</t>
        </is>
      </c>
      <c r="B167" t="inlineStr">
        <is>
          <t>VAGNER LUIS SANCHES DA SILVA</t>
        </is>
      </c>
      <c r="C167" t="n">
        <v>1</v>
      </c>
      <c r="D167" t="inlineStr">
        <is>
          <t>IPCA</t>
        </is>
      </c>
      <c r="E167" t="n">
        <v>0.009488792934583046</v>
      </c>
      <c r="F167" t="inlineStr">
        <is>
          <t>MENSAL</t>
        </is>
      </c>
      <c r="G167" t="n">
        <v>50076</v>
      </c>
      <c r="H167" s="118" t="n">
        <v>50076</v>
      </c>
      <c r="I167" t="inlineStr">
        <is>
          <t>180</t>
        </is>
      </c>
      <c r="J167" s="370" t="inlineStr">
        <is>
          <t>CARTEIRA</t>
        </is>
      </c>
      <c r="K167" t="inlineStr">
        <is>
          <t>CONTRATO</t>
        </is>
      </c>
      <c r="L167" t="n">
        <v>4348.61</v>
      </c>
      <c r="M167" t="inlineStr"/>
      <c r="N167" t="inlineStr"/>
      <c r="O167" s="142">
        <f>DATE(YEAR(H167),MONTH(H167),1)</f>
        <v/>
      </c>
      <c r="P167" s="132">
        <f>IF(H167&gt;$L$3,"Futuro","Atraso")</f>
        <v/>
      </c>
      <c r="Q167">
        <f>12*(YEAR(H167)-YEAR($L$3))+(MONTH(H167)-MONTH($L$3))</f>
        <v/>
      </c>
      <c r="R167" s="366">
        <f>IF(N167="IBIRAPITANGA FASE 3",IF(P167="Atraso",M167,M167/(1+$J$2)^Q167),IF(P167="Atraso",M167,M167/(1+$J$1)^Q167))</f>
        <v/>
      </c>
    </row>
    <row r="168">
      <c r="A168" t="inlineStr">
        <is>
          <t>Q02L08</t>
        </is>
      </c>
      <c r="B168" t="inlineStr">
        <is>
          <t>MARIA APARECIDA DOS SANTOS GUIMARAES LIMA</t>
        </is>
      </c>
      <c r="C168" t="n">
        <v>1</v>
      </c>
      <c r="D168" t="inlineStr">
        <is>
          <t>IPCA</t>
        </is>
      </c>
      <c r="E168" t="n">
        <v>0.009488792934583046</v>
      </c>
      <c r="F168" t="inlineStr">
        <is>
          <t>MENSAL</t>
        </is>
      </c>
      <c r="G168" t="n">
        <v>45005</v>
      </c>
      <c r="H168" s="118" t="n">
        <v>45005</v>
      </c>
      <c r="I168" t="inlineStr">
        <is>
          <t>057</t>
        </is>
      </c>
      <c r="J168" s="370" t="inlineStr">
        <is>
          <t>CARTEIRA</t>
        </is>
      </c>
      <c r="K168" t="inlineStr">
        <is>
          <t>CONTRATO</t>
        </is>
      </c>
      <c r="L168" t="n">
        <v>3597.52</v>
      </c>
      <c r="M168" t="inlineStr"/>
      <c r="N168" t="inlineStr"/>
      <c r="O168" s="142">
        <f>DATE(YEAR(H168),MONTH(H168),1)</f>
        <v/>
      </c>
      <c r="P168" s="132">
        <f>IF(H168&gt;$L$3,"Futuro","Atraso")</f>
        <v/>
      </c>
      <c r="Q168">
        <f>12*(YEAR(H168)-YEAR($L$3))+(MONTH(H168)-MONTH($L$3))</f>
        <v/>
      </c>
      <c r="R168" s="366">
        <f>IF(N168="IBIRAPITANGA FASE 3",IF(P168="Atraso",M168,M168/(1+$J$2)^Q168),IF(P168="Atraso",M168,M168/(1+$J$1)^Q168))</f>
        <v/>
      </c>
    </row>
    <row r="169">
      <c r="A169" t="inlineStr">
        <is>
          <t>Q02L08</t>
        </is>
      </c>
      <c r="B169" t="inlineStr">
        <is>
          <t>MARIA APARECIDA DOS SANTOS GUIMARAES LIMA</t>
        </is>
      </c>
      <c r="C169" t="n">
        <v>1</v>
      </c>
      <c r="D169" t="inlineStr">
        <is>
          <t>IPCA</t>
        </is>
      </c>
      <c r="E169" t="n">
        <v>0.009488792934583046</v>
      </c>
      <c r="F169" t="inlineStr">
        <is>
          <t>MENSAL</t>
        </is>
      </c>
      <c r="G169" t="n">
        <v>45036</v>
      </c>
      <c r="H169" s="118" t="n">
        <v>45036</v>
      </c>
      <c r="I169" t="inlineStr">
        <is>
          <t>058</t>
        </is>
      </c>
      <c r="J169" s="370" t="inlineStr">
        <is>
          <t>CARTEIRA</t>
        </is>
      </c>
      <c r="K169" t="inlineStr">
        <is>
          <t>CONTRATO</t>
        </is>
      </c>
      <c r="L169" t="n">
        <v>3578.02</v>
      </c>
      <c r="M169" t="inlineStr"/>
      <c r="N169" t="inlineStr"/>
      <c r="O169" s="142">
        <f>DATE(YEAR(H169),MONTH(H169),1)</f>
        <v/>
      </c>
      <c r="P169" s="132">
        <f>IF(H169&gt;$L$3,"Futuro","Atraso")</f>
        <v/>
      </c>
      <c r="Q169">
        <f>12*(YEAR(H169)-YEAR($L$3))+(MONTH(H169)-MONTH($L$3))</f>
        <v/>
      </c>
      <c r="R169" s="366">
        <f>IF(N169="IBIRAPITANGA FASE 3",IF(P169="Atraso",M169,M169/(1+$J$2)^Q169),IF(P169="Atraso",M169,M169/(1+$J$1)^Q169))</f>
        <v/>
      </c>
    </row>
    <row r="170">
      <c r="A170" t="inlineStr">
        <is>
          <t>Q02L08</t>
        </is>
      </c>
      <c r="B170" t="inlineStr">
        <is>
          <t>MARIA APARECIDA DOS SANTOS GUIMARAES LIMA</t>
        </is>
      </c>
      <c r="C170" t="n">
        <v>1</v>
      </c>
      <c r="D170" t="inlineStr">
        <is>
          <t>IPCA</t>
        </is>
      </c>
      <c r="E170" t="n">
        <v>0.009488792934583046</v>
      </c>
      <c r="F170" t="inlineStr">
        <is>
          <t>MENSAL</t>
        </is>
      </c>
      <c r="G170" t="n">
        <v>45066</v>
      </c>
      <c r="H170" s="118" t="n">
        <v>45066</v>
      </c>
      <c r="I170" t="inlineStr">
        <is>
          <t>059</t>
        </is>
      </c>
      <c r="J170" s="370" t="inlineStr">
        <is>
          <t>CARTEIRA</t>
        </is>
      </c>
      <c r="K170" t="inlineStr">
        <is>
          <t>CONTRATO</t>
        </is>
      </c>
      <c r="L170" t="n">
        <v>3464.02</v>
      </c>
      <c r="M170" t="inlineStr"/>
      <c r="N170" t="inlineStr"/>
      <c r="O170" s="142">
        <f>DATE(YEAR(H170),MONTH(H170),1)</f>
        <v/>
      </c>
      <c r="P170" s="132">
        <f>IF(H170&gt;$L$3,"Futuro","Atraso")</f>
        <v/>
      </c>
      <c r="Q170">
        <f>12*(YEAR(H170)-YEAR($L$3))+(MONTH(H170)-MONTH($L$3))</f>
        <v/>
      </c>
      <c r="R170" s="366">
        <f>IF(N170="IBIRAPITANGA FASE 3",IF(P170="Atraso",M170,M170/(1+$J$2)^Q170),IF(P170="Atraso",M170,M170/(1+$J$1)^Q170))</f>
        <v/>
      </c>
    </row>
    <row r="171">
      <c r="A171" t="inlineStr">
        <is>
          <t>Q02L08</t>
        </is>
      </c>
      <c r="B171" t="inlineStr">
        <is>
          <t>MARIA APARECIDA DOS SANTOS GUIMARAES LIMA</t>
        </is>
      </c>
      <c r="C171" t="n">
        <v>1</v>
      </c>
      <c r="D171" t="inlineStr">
        <is>
          <t>IPCA</t>
        </is>
      </c>
      <c r="E171" t="n">
        <v>0.009488792934583046</v>
      </c>
      <c r="F171" t="inlineStr">
        <is>
          <t>MENSAL</t>
        </is>
      </c>
      <c r="G171" t="n">
        <v>45097</v>
      </c>
      <c r="H171" s="118" t="n">
        <v>45097</v>
      </c>
      <c r="I171" t="inlineStr">
        <is>
          <t>060</t>
        </is>
      </c>
      <c r="J171" s="370" t="inlineStr">
        <is>
          <t>CARTEIRA</t>
        </is>
      </c>
      <c r="K171" t="inlineStr">
        <is>
          <t>CONTRATO</t>
        </is>
      </c>
      <c r="L171" t="n">
        <v>3398.16</v>
      </c>
      <c r="M171" t="inlineStr"/>
      <c r="N171" t="inlineStr"/>
      <c r="O171" s="142">
        <f>DATE(YEAR(H171),MONTH(H171),1)</f>
        <v/>
      </c>
      <c r="P171" s="132">
        <f>IF(H171&gt;$L$3,"Futuro","Atraso")</f>
        <v/>
      </c>
      <c r="Q171">
        <f>12*(YEAR(H171)-YEAR($L$3))+(MONTH(H171)-MONTH($L$3))</f>
        <v/>
      </c>
      <c r="R171" s="366">
        <f>IF(N171="IBIRAPITANGA FASE 3",IF(P171="Atraso",M171,M171/(1+$J$2)^Q171),IF(P171="Atraso",M171,M171/(1+$J$1)^Q171))</f>
        <v/>
      </c>
    </row>
    <row r="172">
      <c r="A172" t="inlineStr">
        <is>
          <t>Q02L08</t>
        </is>
      </c>
      <c r="B172" t="inlineStr">
        <is>
          <t>MARIA APARECIDA DOS SANTOS GUIMARAES LIMA</t>
        </is>
      </c>
      <c r="C172" t="n">
        <v>1</v>
      </c>
      <c r="D172" t="inlineStr">
        <is>
          <t>IPCA</t>
        </is>
      </c>
      <c r="E172" t="n">
        <v>0.009488792934583046</v>
      </c>
      <c r="F172" t="inlineStr">
        <is>
          <t>MENSAL</t>
        </is>
      </c>
      <c r="G172" t="n">
        <v>45127</v>
      </c>
      <c r="H172" s="118" t="n">
        <v>45127</v>
      </c>
      <c r="I172" t="inlineStr">
        <is>
          <t>061</t>
        </is>
      </c>
      <c r="J172" s="370" t="inlineStr">
        <is>
          <t>CARTEIRA</t>
        </is>
      </c>
      <c r="K172" t="inlineStr">
        <is>
          <t>CONTRATO</t>
        </is>
      </c>
      <c r="L172" t="n">
        <v>3334.27</v>
      </c>
      <c r="M172" t="inlineStr"/>
      <c r="N172" t="inlineStr"/>
      <c r="O172" s="142">
        <f>DATE(YEAR(H172),MONTH(H172),1)</f>
        <v/>
      </c>
      <c r="P172" s="132">
        <f>IF(H172&gt;$L$3,"Futuro","Atraso")</f>
        <v/>
      </c>
      <c r="Q172">
        <f>12*(YEAR(H172)-YEAR($L$3))+(MONTH(H172)-MONTH($L$3))</f>
        <v/>
      </c>
      <c r="R172" s="366">
        <f>IF(N172="IBIRAPITANGA FASE 3",IF(P172="Atraso",M172,M172/(1+$J$2)^Q172),IF(P172="Atraso",M172,M172/(1+$J$1)^Q172))</f>
        <v/>
      </c>
    </row>
    <row r="173">
      <c r="A173" t="inlineStr">
        <is>
          <t>Q02L08</t>
        </is>
      </c>
      <c r="B173" t="inlineStr">
        <is>
          <t>MARIA APARECIDA DOS SANTOS GUIMARAES LIMA</t>
        </is>
      </c>
      <c r="C173" t="n">
        <v>1</v>
      </c>
      <c r="D173" t="inlineStr">
        <is>
          <t>IPCA</t>
        </is>
      </c>
      <c r="E173" t="n">
        <v>0.009488792934583046</v>
      </c>
      <c r="F173" t="inlineStr">
        <is>
          <t>MENSAL</t>
        </is>
      </c>
      <c r="G173" t="n">
        <v>45158</v>
      </c>
      <c r="H173" s="118" t="n">
        <v>45158</v>
      </c>
      <c r="I173" t="inlineStr">
        <is>
          <t>062</t>
        </is>
      </c>
      <c r="J173" s="370" t="inlineStr">
        <is>
          <t>CARTEIRA</t>
        </is>
      </c>
      <c r="K173" t="inlineStr">
        <is>
          <t>CONTRATO</t>
        </is>
      </c>
      <c r="L173" t="n">
        <v>3270.24</v>
      </c>
      <c r="M173" t="inlineStr"/>
      <c r="N173" t="inlineStr"/>
      <c r="O173" s="142">
        <f>DATE(YEAR(H173),MONTH(H173),1)</f>
        <v/>
      </c>
      <c r="P173" s="132">
        <f>IF(H173&gt;$L$3,"Futuro","Atraso")</f>
        <v/>
      </c>
      <c r="Q173">
        <f>12*(YEAR(H173)-YEAR($L$3))+(MONTH(H173)-MONTH($L$3))</f>
        <v/>
      </c>
      <c r="R173" s="366">
        <f>IF(N173="IBIRAPITANGA FASE 3",IF(P173="Atraso",M173,M173/(1+$J$2)^Q173),IF(P173="Atraso",M173,M173/(1+$J$1)^Q173))</f>
        <v/>
      </c>
    </row>
    <row r="174">
      <c r="A174" t="inlineStr">
        <is>
          <t>Q02L08</t>
        </is>
      </c>
      <c r="B174" t="inlineStr">
        <is>
          <t>MARIA APARECIDA DOS SANTOS GUIMARAES LIMA</t>
        </is>
      </c>
      <c r="C174" t="n">
        <v>1</v>
      </c>
      <c r="D174" t="inlineStr">
        <is>
          <t>IPCA</t>
        </is>
      </c>
      <c r="E174" t="n">
        <v>0.009488792934583046</v>
      </c>
      <c r="F174" t="inlineStr">
        <is>
          <t>MENSAL</t>
        </is>
      </c>
      <c r="G174" t="n">
        <v>45189</v>
      </c>
      <c r="H174" s="118" t="n">
        <v>45189</v>
      </c>
      <c r="I174" t="inlineStr">
        <is>
          <t>063</t>
        </is>
      </c>
      <c r="J174" s="370" t="inlineStr">
        <is>
          <t>CARTEIRA</t>
        </is>
      </c>
      <c r="K174" t="inlineStr">
        <is>
          <t>CONTRATO</t>
        </is>
      </c>
      <c r="L174" t="n">
        <v>3207.12</v>
      </c>
      <c r="M174" t="inlineStr"/>
      <c r="N174" t="inlineStr"/>
      <c r="O174" s="142">
        <f>DATE(YEAR(H174),MONTH(H174),1)</f>
        <v/>
      </c>
      <c r="P174" s="132">
        <f>IF(H174&gt;$L$3,"Futuro","Atraso")</f>
        <v/>
      </c>
      <c r="Q174">
        <f>12*(YEAR(H174)-YEAR($L$3))+(MONTH(H174)-MONTH($L$3))</f>
        <v/>
      </c>
      <c r="R174" s="366">
        <f>IF(N174="IBIRAPITANGA FASE 3",IF(P174="Atraso",M174,M174/(1+$J$2)^Q174),IF(P174="Atraso",M174,M174/(1+$J$1)^Q174))</f>
        <v/>
      </c>
    </row>
    <row r="175">
      <c r="A175" t="inlineStr">
        <is>
          <t>Q02L08</t>
        </is>
      </c>
      <c r="B175" t="inlineStr">
        <is>
          <t>MARIA APARECIDA DOS SANTOS GUIMARAES LIMA</t>
        </is>
      </c>
      <c r="C175" t="n">
        <v>1</v>
      </c>
      <c r="D175" t="inlineStr">
        <is>
          <t>IPCA</t>
        </is>
      </c>
      <c r="E175" t="n">
        <v>0.009488792934583046</v>
      </c>
      <c r="F175" t="inlineStr">
        <is>
          <t>MENSAL</t>
        </is>
      </c>
      <c r="G175" t="n">
        <v>45219</v>
      </c>
      <c r="H175" s="118" t="n">
        <v>45219</v>
      </c>
      <c r="I175" t="inlineStr">
        <is>
          <t>064</t>
        </is>
      </c>
      <c r="J175" s="370" t="inlineStr">
        <is>
          <t>CARTEIRA</t>
        </is>
      </c>
      <c r="K175" t="inlineStr">
        <is>
          <t>CONTRATO</t>
        </is>
      </c>
      <c r="L175" t="n">
        <v>3139.95</v>
      </c>
      <c r="M175" t="inlineStr"/>
      <c r="N175" t="inlineStr"/>
      <c r="O175" s="142">
        <f>DATE(YEAR(H175),MONTH(H175),1)</f>
        <v/>
      </c>
      <c r="P175" s="132">
        <f>IF(H175&gt;$L$3,"Futuro","Atraso")</f>
        <v/>
      </c>
      <c r="Q175">
        <f>12*(YEAR(H175)-YEAR($L$3))+(MONTH(H175)-MONTH($L$3))</f>
        <v/>
      </c>
      <c r="R175" s="366">
        <f>IF(N175="IBIRAPITANGA FASE 3",IF(P175="Atraso",M175,M175/(1+$J$2)^Q175),IF(P175="Atraso",M175,M175/(1+$J$1)^Q175))</f>
        <v/>
      </c>
    </row>
    <row r="176">
      <c r="A176" t="inlineStr">
        <is>
          <t>Q02L08</t>
        </is>
      </c>
      <c r="B176" t="inlineStr">
        <is>
          <t>MARIA APARECIDA DOS SANTOS GUIMARAES LIMA</t>
        </is>
      </c>
      <c r="C176" t="n">
        <v>1</v>
      </c>
      <c r="D176" t="inlineStr">
        <is>
          <t>IPCA</t>
        </is>
      </c>
      <c r="E176" t="n">
        <v>0.009488792934583046</v>
      </c>
      <c r="F176" t="inlineStr">
        <is>
          <t>MENSAL</t>
        </is>
      </c>
      <c r="G176" t="n">
        <v>45250</v>
      </c>
      <c r="H176" s="118" t="n">
        <v>45250</v>
      </c>
      <c r="I176" t="inlineStr">
        <is>
          <t>065</t>
        </is>
      </c>
      <c r="J176" s="370" t="inlineStr">
        <is>
          <t>CARTEIRA</t>
        </is>
      </c>
      <c r="K176" t="inlineStr">
        <is>
          <t>CONTRATO</t>
        </is>
      </c>
      <c r="L176" t="n">
        <v>3139.95</v>
      </c>
      <c r="M176" t="inlineStr"/>
      <c r="N176" t="inlineStr"/>
      <c r="O176" s="142">
        <f>DATE(YEAR(H176),MONTH(H176),1)</f>
        <v/>
      </c>
      <c r="P176" s="132">
        <f>IF(H176&gt;$L$3,"Futuro","Atraso")</f>
        <v/>
      </c>
      <c r="Q176">
        <f>12*(YEAR(H176)-YEAR($L$3))+(MONTH(H176)-MONTH($L$3))</f>
        <v/>
      </c>
      <c r="R176" s="366">
        <f>IF(N176="IBIRAPITANGA FASE 3",IF(P176="Atraso",M176,M176/(1+$J$2)^Q176),IF(P176="Atraso",M176,M176/(1+$J$1)^Q176))</f>
        <v/>
      </c>
    </row>
    <row r="177">
      <c r="A177" t="inlineStr">
        <is>
          <t>Q02L08</t>
        </is>
      </c>
      <c r="B177" t="inlineStr">
        <is>
          <t>MARIA APARECIDA DOS SANTOS GUIMARAES LIMA</t>
        </is>
      </c>
      <c r="C177" t="n">
        <v>1</v>
      </c>
      <c r="D177" t="inlineStr">
        <is>
          <t>IPCA</t>
        </is>
      </c>
      <c r="E177" t="n">
        <v>0.009488792934583046</v>
      </c>
      <c r="F177" t="inlineStr">
        <is>
          <t>MENSAL</t>
        </is>
      </c>
      <c r="G177" t="n">
        <v>45280</v>
      </c>
      <c r="H177" s="118" t="n">
        <v>45280</v>
      </c>
      <c r="I177" t="inlineStr">
        <is>
          <t>066</t>
        </is>
      </c>
      <c r="J177" s="370" t="inlineStr">
        <is>
          <t>CARTEIRA</t>
        </is>
      </c>
      <c r="K177" t="inlineStr">
        <is>
          <t>CONTRATO</t>
        </is>
      </c>
      <c r="L177" t="n">
        <v>3139.95</v>
      </c>
      <c r="M177" t="inlineStr"/>
      <c r="N177" t="inlineStr"/>
      <c r="O177" s="142">
        <f>DATE(YEAR(H177),MONTH(H177),1)</f>
        <v/>
      </c>
      <c r="P177" s="132">
        <f>IF(H177&gt;$L$3,"Futuro","Atraso")</f>
        <v/>
      </c>
      <c r="Q177">
        <f>12*(YEAR(H177)-YEAR($L$3))+(MONTH(H177)-MONTH($L$3))</f>
        <v/>
      </c>
      <c r="R177" s="366">
        <f>IF(N177="IBIRAPITANGA FASE 3",IF(P177="Atraso",M177,M177/(1+$J$2)^Q177),IF(P177="Atraso",M177,M177/(1+$J$1)^Q177))</f>
        <v/>
      </c>
    </row>
    <row r="178">
      <c r="A178" t="inlineStr">
        <is>
          <t>Q02L08</t>
        </is>
      </c>
      <c r="B178" t="inlineStr">
        <is>
          <t>MARIA APARECIDA DOS SANTOS GUIMARAES LIMA</t>
        </is>
      </c>
      <c r="C178" t="n">
        <v>1</v>
      </c>
      <c r="D178" t="inlineStr">
        <is>
          <t>IPCA</t>
        </is>
      </c>
      <c r="E178" t="n">
        <v>0.009488792934583046</v>
      </c>
      <c r="F178" t="inlineStr">
        <is>
          <t>MENSAL</t>
        </is>
      </c>
      <c r="G178" t="n">
        <v>45311</v>
      </c>
      <c r="H178" s="118" t="n">
        <v>45311</v>
      </c>
      <c r="I178" t="inlineStr">
        <is>
          <t>067</t>
        </is>
      </c>
      <c r="J178" s="370" t="inlineStr">
        <is>
          <t>CARTEIRA</t>
        </is>
      </c>
      <c r="K178" t="inlineStr">
        <is>
          <t>CONTRATO</t>
        </is>
      </c>
      <c r="L178" t="n">
        <v>3139.95</v>
      </c>
      <c r="M178" t="inlineStr"/>
      <c r="N178" t="inlineStr"/>
      <c r="O178" s="142">
        <f>DATE(YEAR(H178),MONTH(H178),1)</f>
        <v/>
      </c>
      <c r="P178" s="132">
        <f>IF(H178&gt;$L$3,"Futuro","Atraso")</f>
        <v/>
      </c>
      <c r="Q178">
        <f>12*(YEAR(H178)-YEAR($L$3))+(MONTH(H178)-MONTH($L$3))</f>
        <v/>
      </c>
      <c r="R178" s="366">
        <f>IF(N178="IBIRAPITANGA FASE 3",IF(P178="Atraso",M178,M178/(1+$J$2)^Q178),IF(P178="Atraso",M178,M178/(1+$J$1)^Q178))</f>
        <v/>
      </c>
    </row>
    <row r="179">
      <c r="A179" t="inlineStr">
        <is>
          <t>Q02L08</t>
        </is>
      </c>
      <c r="B179" t="inlineStr">
        <is>
          <t>MARIA APARECIDA DOS SANTOS GUIMARAES LIMA</t>
        </is>
      </c>
      <c r="C179" t="n">
        <v>1</v>
      </c>
      <c r="D179" t="inlineStr">
        <is>
          <t>IPCA</t>
        </is>
      </c>
      <c r="E179" t="n">
        <v>0.009488792934583046</v>
      </c>
      <c r="F179" t="inlineStr">
        <is>
          <t>MENSAL</t>
        </is>
      </c>
      <c r="G179" t="n">
        <v>45342</v>
      </c>
      <c r="H179" s="118" t="n">
        <v>45342</v>
      </c>
      <c r="I179" t="inlineStr">
        <is>
          <t>068</t>
        </is>
      </c>
      <c r="J179" s="370" t="inlineStr">
        <is>
          <t>CARTEIRA</t>
        </is>
      </c>
      <c r="K179" t="inlineStr">
        <is>
          <t>CONTRATO</t>
        </is>
      </c>
      <c r="L179" t="n">
        <v>3139.95</v>
      </c>
      <c r="M179" t="inlineStr"/>
      <c r="N179" t="inlineStr"/>
      <c r="O179" s="142">
        <f>DATE(YEAR(H179),MONTH(H179),1)</f>
        <v/>
      </c>
      <c r="P179" s="132">
        <f>IF(H179&gt;$L$3,"Futuro","Atraso")</f>
        <v/>
      </c>
      <c r="Q179">
        <f>12*(YEAR(H179)-YEAR($L$3))+(MONTH(H179)-MONTH($L$3))</f>
        <v/>
      </c>
      <c r="R179" s="366">
        <f>IF(N179="IBIRAPITANGA FASE 3",IF(P179="Atraso",M179,M179/(1+$J$2)^Q179),IF(P179="Atraso",M179,M179/(1+$J$1)^Q179))</f>
        <v/>
      </c>
    </row>
    <row r="180">
      <c r="A180" t="inlineStr">
        <is>
          <t>Q02L08</t>
        </is>
      </c>
      <c r="B180" t="inlineStr">
        <is>
          <t>MARIA APARECIDA DOS SANTOS GUIMARAES LIMA</t>
        </is>
      </c>
      <c r="C180" t="n">
        <v>1</v>
      </c>
      <c r="D180" t="inlineStr">
        <is>
          <t>IPCA</t>
        </is>
      </c>
      <c r="E180" t="n">
        <v>0.009488792934583046</v>
      </c>
      <c r="F180" t="inlineStr">
        <is>
          <t>MENSAL</t>
        </is>
      </c>
      <c r="G180" t="n">
        <v>45371</v>
      </c>
      <c r="H180" s="118" t="n">
        <v>45371</v>
      </c>
      <c r="I180" t="inlineStr">
        <is>
          <t>069</t>
        </is>
      </c>
      <c r="J180" s="370" t="inlineStr">
        <is>
          <t>CARTEIRA</t>
        </is>
      </c>
      <c r="K180" t="inlineStr">
        <is>
          <t>CONTRATO</t>
        </is>
      </c>
      <c r="L180" t="n">
        <v>3139.95</v>
      </c>
      <c r="M180" t="inlineStr"/>
      <c r="N180" t="inlineStr"/>
      <c r="O180" s="142">
        <f>DATE(YEAR(H180),MONTH(H180),1)</f>
        <v/>
      </c>
      <c r="P180" s="132">
        <f>IF(H180&gt;$L$3,"Futuro","Atraso")</f>
        <v/>
      </c>
      <c r="Q180">
        <f>12*(YEAR(H180)-YEAR($L$3))+(MONTH(H180)-MONTH($L$3))</f>
        <v/>
      </c>
      <c r="R180" s="366">
        <f>IF(N180="IBIRAPITANGA FASE 3",IF(P180="Atraso",M180,M180/(1+$J$2)^Q180),IF(P180="Atraso",M180,M180/(1+$J$1)^Q180))</f>
        <v/>
      </c>
    </row>
    <row r="181">
      <c r="A181" t="inlineStr">
        <is>
          <t>Q02L08</t>
        </is>
      </c>
      <c r="B181" t="inlineStr">
        <is>
          <t>MARIA APARECIDA DOS SANTOS GUIMARAES LIMA</t>
        </is>
      </c>
      <c r="C181" t="n">
        <v>1</v>
      </c>
      <c r="D181" t="inlineStr">
        <is>
          <t>IPCA</t>
        </is>
      </c>
      <c r="E181" t="n">
        <v>0.009488792934583046</v>
      </c>
      <c r="F181" t="inlineStr">
        <is>
          <t>MENSAL</t>
        </is>
      </c>
      <c r="G181" t="n">
        <v>45402</v>
      </c>
      <c r="H181" s="118" t="n">
        <v>45402</v>
      </c>
      <c r="I181" t="inlineStr">
        <is>
          <t>070</t>
        </is>
      </c>
      <c r="J181" s="370" t="inlineStr">
        <is>
          <t>CARTEIRA</t>
        </is>
      </c>
      <c r="K181" t="inlineStr">
        <is>
          <t>CONTRATO</t>
        </is>
      </c>
      <c r="L181" t="n">
        <v>3139.95</v>
      </c>
      <c r="M181" t="inlineStr"/>
      <c r="N181" t="inlineStr"/>
      <c r="O181" s="142">
        <f>DATE(YEAR(H181),MONTH(H181),1)</f>
        <v/>
      </c>
      <c r="P181" s="132">
        <f>IF(H181&gt;$L$3,"Futuro","Atraso")</f>
        <v/>
      </c>
      <c r="Q181">
        <f>12*(YEAR(H181)-YEAR($L$3))+(MONTH(H181)-MONTH($L$3))</f>
        <v/>
      </c>
      <c r="R181" s="366">
        <f>IF(N181="IBIRAPITANGA FASE 3",IF(P181="Atraso",M181,M181/(1+$J$2)^Q181),IF(P181="Atraso",M181,M181/(1+$J$1)^Q181))</f>
        <v/>
      </c>
    </row>
    <row r="182">
      <c r="A182" t="inlineStr">
        <is>
          <t>Q02L08</t>
        </is>
      </c>
      <c r="B182" t="inlineStr">
        <is>
          <t>MARIA APARECIDA DOS SANTOS GUIMARAES LIMA</t>
        </is>
      </c>
      <c r="C182" t="n">
        <v>1</v>
      </c>
      <c r="D182" t="inlineStr">
        <is>
          <t>IPCA</t>
        </is>
      </c>
      <c r="E182" t="n">
        <v>0.009488792934583046</v>
      </c>
      <c r="F182" t="inlineStr">
        <is>
          <t>MENSAL</t>
        </is>
      </c>
      <c r="G182" t="n">
        <v>45432</v>
      </c>
      <c r="H182" s="118" t="n">
        <v>45432</v>
      </c>
      <c r="I182" t="inlineStr">
        <is>
          <t>071</t>
        </is>
      </c>
      <c r="J182" s="370" t="inlineStr">
        <is>
          <t>CARTEIRA</t>
        </is>
      </c>
      <c r="K182" t="inlineStr">
        <is>
          <t>CONTRATO</t>
        </is>
      </c>
      <c r="L182" t="n">
        <v>3139.95</v>
      </c>
      <c r="M182" t="inlineStr"/>
      <c r="N182" t="inlineStr"/>
      <c r="O182" s="142">
        <f>DATE(YEAR(H182),MONTH(H182),1)</f>
        <v/>
      </c>
      <c r="P182" s="132">
        <f>IF(H182&gt;$L$3,"Futuro","Atraso")</f>
        <v/>
      </c>
      <c r="Q182">
        <f>12*(YEAR(H182)-YEAR($L$3))+(MONTH(H182)-MONTH($L$3))</f>
        <v/>
      </c>
      <c r="R182" s="366">
        <f>IF(N182="IBIRAPITANGA FASE 3",IF(P182="Atraso",M182,M182/(1+$J$2)^Q182),IF(P182="Atraso",M182,M182/(1+$J$1)^Q182))</f>
        <v/>
      </c>
    </row>
    <row r="183">
      <c r="A183" t="inlineStr">
        <is>
          <t>Q02L08</t>
        </is>
      </c>
      <c r="B183" t="inlineStr">
        <is>
          <t>MARIA APARECIDA DOS SANTOS GUIMARAES LIMA</t>
        </is>
      </c>
      <c r="C183" t="n">
        <v>1</v>
      </c>
      <c r="D183" t="inlineStr">
        <is>
          <t>IPCA</t>
        </is>
      </c>
      <c r="E183" t="n">
        <v>0.009488792934583046</v>
      </c>
      <c r="F183" t="inlineStr">
        <is>
          <t>MENSAL</t>
        </is>
      </c>
      <c r="G183" t="n">
        <v>45463</v>
      </c>
      <c r="H183" s="118" t="n">
        <v>45463</v>
      </c>
      <c r="I183" t="inlineStr">
        <is>
          <t>072</t>
        </is>
      </c>
      <c r="J183" s="370" t="inlineStr">
        <is>
          <t>CARTEIRA</t>
        </is>
      </c>
      <c r="K183" t="inlineStr">
        <is>
          <t>CONTRATO</t>
        </is>
      </c>
      <c r="L183" t="n">
        <v>3139.95</v>
      </c>
      <c r="M183" t="inlineStr"/>
      <c r="N183" t="inlineStr"/>
      <c r="O183" s="142">
        <f>DATE(YEAR(H183),MONTH(H183),1)</f>
        <v/>
      </c>
      <c r="P183" s="132">
        <f>IF(H183&gt;$L$3,"Futuro","Atraso")</f>
        <v/>
      </c>
      <c r="Q183">
        <f>12*(YEAR(H183)-YEAR($L$3))+(MONTH(H183)-MONTH($L$3))</f>
        <v/>
      </c>
      <c r="R183" s="366">
        <f>IF(N183="IBIRAPITANGA FASE 3",IF(P183="Atraso",M183,M183/(1+$J$2)^Q183),IF(P183="Atraso",M183,M183/(1+$J$1)^Q183))</f>
        <v/>
      </c>
    </row>
    <row r="184">
      <c r="A184" t="inlineStr">
        <is>
          <t>Q02L08</t>
        </is>
      </c>
      <c r="B184" t="inlineStr">
        <is>
          <t>MARIA APARECIDA DOS SANTOS GUIMARAES LIMA</t>
        </is>
      </c>
      <c r="C184" t="n">
        <v>1</v>
      </c>
      <c r="D184" t="inlineStr">
        <is>
          <t>IPCA</t>
        </is>
      </c>
      <c r="E184" t="n">
        <v>0.009488792934583046</v>
      </c>
      <c r="F184" t="inlineStr">
        <is>
          <t>MENSAL</t>
        </is>
      </c>
      <c r="G184" t="n">
        <v>45493</v>
      </c>
      <c r="H184" s="118" t="n">
        <v>45493</v>
      </c>
      <c r="I184" t="inlineStr">
        <is>
          <t>073</t>
        </is>
      </c>
      <c r="J184" s="370" t="inlineStr">
        <is>
          <t>CARTEIRA</t>
        </is>
      </c>
      <c r="K184" t="inlineStr">
        <is>
          <t>CONTRATO</t>
        </is>
      </c>
      <c r="L184" t="n">
        <v>3139.95</v>
      </c>
      <c r="M184" t="inlineStr"/>
      <c r="N184" t="inlineStr"/>
      <c r="O184" s="142">
        <f>DATE(YEAR(H184),MONTH(H184),1)</f>
        <v/>
      </c>
      <c r="P184" s="132">
        <f>IF(H184&gt;$L$3,"Futuro","Atraso")</f>
        <v/>
      </c>
      <c r="Q184">
        <f>12*(YEAR(H184)-YEAR($L$3))+(MONTH(H184)-MONTH($L$3))</f>
        <v/>
      </c>
      <c r="R184" s="366">
        <f>IF(N184="IBIRAPITANGA FASE 3",IF(P184="Atraso",M184,M184/(1+$J$2)^Q184),IF(P184="Atraso",M184,M184/(1+$J$1)^Q184))</f>
        <v/>
      </c>
    </row>
    <row r="185">
      <c r="A185" t="inlineStr">
        <is>
          <t>Q02L08</t>
        </is>
      </c>
      <c r="B185" t="inlineStr">
        <is>
          <t>MARIA APARECIDA DOS SANTOS GUIMARAES LIMA</t>
        </is>
      </c>
      <c r="C185" t="n">
        <v>1</v>
      </c>
      <c r="D185" t="inlineStr">
        <is>
          <t>IPCA</t>
        </is>
      </c>
      <c r="E185" t="n">
        <v>0.009488792934583046</v>
      </c>
      <c r="F185" t="inlineStr">
        <is>
          <t>MENSAL</t>
        </is>
      </c>
      <c r="G185" t="n">
        <v>45524</v>
      </c>
      <c r="H185" s="118" t="n">
        <v>45524</v>
      </c>
      <c r="I185" t="inlineStr">
        <is>
          <t>074</t>
        </is>
      </c>
      <c r="J185" s="370" t="inlineStr">
        <is>
          <t>CARTEIRA</t>
        </is>
      </c>
      <c r="K185" t="inlineStr">
        <is>
          <t>CONTRATO</t>
        </is>
      </c>
      <c r="L185" t="n">
        <v>3139.95</v>
      </c>
      <c r="M185" t="inlineStr"/>
      <c r="N185" t="inlineStr"/>
      <c r="O185" s="142">
        <f>DATE(YEAR(H185),MONTH(H185),1)</f>
        <v/>
      </c>
      <c r="P185" s="132">
        <f>IF(H185&gt;$L$3,"Futuro","Atraso")</f>
        <v/>
      </c>
      <c r="Q185">
        <f>12*(YEAR(H185)-YEAR($L$3))+(MONTH(H185)-MONTH($L$3))</f>
        <v/>
      </c>
      <c r="R185" s="366">
        <f>IF(N185="IBIRAPITANGA FASE 3",IF(P185="Atraso",M185,M185/(1+$J$2)^Q185),IF(P185="Atraso",M185,M185/(1+$J$1)^Q185))</f>
        <v/>
      </c>
    </row>
    <row r="186">
      <c r="A186" t="inlineStr">
        <is>
          <t>Q02L08</t>
        </is>
      </c>
      <c r="B186" t="inlineStr">
        <is>
          <t>MARIA APARECIDA DOS SANTOS GUIMARAES LIMA</t>
        </is>
      </c>
      <c r="C186" t="n">
        <v>1</v>
      </c>
      <c r="D186" t="inlineStr">
        <is>
          <t>IPCA</t>
        </is>
      </c>
      <c r="E186" t="n">
        <v>0.009488792934583046</v>
      </c>
      <c r="F186" t="inlineStr">
        <is>
          <t>MENSAL</t>
        </is>
      </c>
      <c r="G186" t="n">
        <v>45555</v>
      </c>
      <c r="H186" s="118" t="n">
        <v>45555</v>
      </c>
      <c r="I186" t="inlineStr">
        <is>
          <t>075</t>
        </is>
      </c>
      <c r="J186" s="370" t="inlineStr">
        <is>
          <t>CARTEIRA</t>
        </is>
      </c>
      <c r="K186" t="inlineStr">
        <is>
          <t>CONTRATO</t>
        </is>
      </c>
      <c r="L186" t="n">
        <v>3139.95</v>
      </c>
      <c r="M186" t="inlineStr"/>
      <c r="N186" t="inlineStr"/>
      <c r="O186" s="142">
        <f>DATE(YEAR(H186),MONTH(H186),1)</f>
        <v/>
      </c>
      <c r="P186" s="132">
        <f>IF(H186&gt;$L$3,"Futuro","Atraso")</f>
        <v/>
      </c>
      <c r="Q186">
        <f>12*(YEAR(H186)-YEAR($L$3))+(MONTH(H186)-MONTH($L$3))</f>
        <v/>
      </c>
      <c r="R186" s="366">
        <f>IF(N186="IBIRAPITANGA FASE 3",IF(P186="Atraso",M186,M186/(1+$J$2)^Q186),IF(P186="Atraso",M186,M186/(1+$J$1)^Q186))</f>
        <v/>
      </c>
    </row>
    <row r="187">
      <c r="A187" t="inlineStr">
        <is>
          <t>Q02L08</t>
        </is>
      </c>
      <c r="B187" t="inlineStr">
        <is>
          <t>MARIA APARECIDA DOS SANTOS GUIMARAES LIMA</t>
        </is>
      </c>
      <c r="C187" t="n">
        <v>1</v>
      </c>
      <c r="D187" t="inlineStr">
        <is>
          <t>IPCA</t>
        </is>
      </c>
      <c r="E187" t="n">
        <v>0.009488792934583046</v>
      </c>
      <c r="F187" t="inlineStr">
        <is>
          <t>MENSAL</t>
        </is>
      </c>
      <c r="G187" t="n">
        <v>45585</v>
      </c>
      <c r="H187" s="118" t="n">
        <v>45585</v>
      </c>
      <c r="I187" t="inlineStr">
        <is>
          <t>076</t>
        </is>
      </c>
      <c r="J187" s="370" t="inlineStr">
        <is>
          <t>CARTEIRA</t>
        </is>
      </c>
      <c r="K187" t="inlineStr">
        <is>
          <t>CONTRATO</t>
        </is>
      </c>
      <c r="L187" t="n">
        <v>3139.95</v>
      </c>
      <c r="M187" t="inlineStr"/>
      <c r="N187" t="inlineStr"/>
      <c r="O187" s="142">
        <f>DATE(YEAR(H187),MONTH(H187),1)</f>
        <v/>
      </c>
      <c r="P187" s="132">
        <f>IF(H187&gt;$L$3,"Futuro","Atraso")</f>
        <v/>
      </c>
      <c r="Q187">
        <f>12*(YEAR(H187)-YEAR($L$3))+(MONTH(H187)-MONTH($L$3))</f>
        <v/>
      </c>
      <c r="R187" s="366">
        <f>IF(N187="IBIRAPITANGA FASE 3",IF(P187="Atraso",M187,M187/(1+$J$2)^Q187),IF(P187="Atraso",M187,M187/(1+$J$1)^Q187))</f>
        <v/>
      </c>
    </row>
    <row r="188">
      <c r="A188" t="inlineStr">
        <is>
          <t>Q02L08</t>
        </is>
      </c>
      <c r="B188" t="inlineStr">
        <is>
          <t>MARIA APARECIDA DOS SANTOS GUIMARAES LIMA</t>
        </is>
      </c>
      <c r="C188" t="n">
        <v>1</v>
      </c>
      <c r="D188" t="inlineStr">
        <is>
          <t>IPCA</t>
        </is>
      </c>
      <c r="E188" t="n">
        <v>0.009488792934583046</v>
      </c>
      <c r="F188" t="inlineStr">
        <is>
          <t>MENSAL</t>
        </is>
      </c>
      <c r="G188" t="n">
        <v>45616</v>
      </c>
      <c r="H188" s="118" t="n">
        <v>45616</v>
      </c>
      <c r="I188" t="inlineStr">
        <is>
          <t>077</t>
        </is>
      </c>
      <c r="J188" s="370" t="inlineStr">
        <is>
          <t>CARTEIRA</t>
        </is>
      </c>
      <c r="K188" t="inlineStr">
        <is>
          <t>CONTRATO</t>
        </is>
      </c>
      <c r="L188" t="n">
        <v>3139.95</v>
      </c>
      <c r="M188" t="inlineStr"/>
      <c r="N188" t="inlineStr"/>
      <c r="O188" s="142">
        <f>DATE(YEAR(H188),MONTH(H188),1)</f>
        <v/>
      </c>
      <c r="P188" s="132">
        <f>IF(H188&gt;$L$3,"Futuro","Atraso")</f>
        <v/>
      </c>
      <c r="Q188">
        <f>12*(YEAR(H188)-YEAR($L$3))+(MONTH(H188)-MONTH($L$3))</f>
        <v/>
      </c>
      <c r="R188" s="366">
        <f>IF(N188="IBIRAPITANGA FASE 3",IF(P188="Atraso",M188,M188/(1+$J$2)^Q188),IF(P188="Atraso",M188,M188/(1+$J$1)^Q188))</f>
        <v/>
      </c>
    </row>
    <row r="189">
      <c r="A189" t="inlineStr">
        <is>
          <t>Q02L08</t>
        </is>
      </c>
      <c r="B189" t="inlineStr">
        <is>
          <t>MARIA APARECIDA DOS SANTOS GUIMARAES LIMA</t>
        </is>
      </c>
      <c r="C189" t="n">
        <v>1</v>
      </c>
      <c r="D189" t="inlineStr">
        <is>
          <t>IPCA</t>
        </is>
      </c>
      <c r="E189" t="n">
        <v>0.009488792934583046</v>
      </c>
      <c r="F189" t="inlineStr">
        <is>
          <t>MENSAL</t>
        </is>
      </c>
      <c r="G189" t="n">
        <v>45646</v>
      </c>
      <c r="H189" s="118" t="n">
        <v>45646</v>
      </c>
      <c r="I189" t="inlineStr">
        <is>
          <t>078</t>
        </is>
      </c>
      <c r="J189" s="370" t="inlineStr">
        <is>
          <t>CARTEIRA</t>
        </is>
      </c>
      <c r="K189" t="inlineStr">
        <is>
          <t>CONTRATO</t>
        </is>
      </c>
      <c r="L189" t="n">
        <v>3139.95</v>
      </c>
      <c r="M189" t="inlineStr"/>
      <c r="N189" t="inlineStr"/>
      <c r="O189" s="142">
        <f>DATE(YEAR(H189),MONTH(H189),1)</f>
        <v/>
      </c>
      <c r="P189" s="132">
        <f>IF(H189&gt;$L$3,"Futuro","Atraso")</f>
        <v/>
      </c>
      <c r="Q189">
        <f>12*(YEAR(H189)-YEAR($L$3))+(MONTH(H189)-MONTH($L$3))</f>
        <v/>
      </c>
      <c r="R189" s="366">
        <f>IF(N189="IBIRAPITANGA FASE 3",IF(P189="Atraso",M189,M189/(1+$J$2)^Q189),IF(P189="Atraso",M189,M189/(1+$J$1)^Q189))</f>
        <v/>
      </c>
    </row>
    <row r="190">
      <c r="A190" t="inlineStr">
        <is>
          <t>Q02L08</t>
        </is>
      </c>
      <c r="B190" t="inlineStr">
        <is>
          <t>MARIA APARECIDA DOS SANTOS GUIMARAES LIMA</t>
        </is>
      </c>
      <c r="C190" t="n">
        <v>1</v>
      </c>
      <c r="D190" t="inlineStr">
        <is>
          <t>IPCA</t>
        </is>
      </c>
      <c r="E190" t="n">
        <v>0.009488792934583046</v>
      </c>
      <c r="F190" t="inlineStr">
        <is>
          <t>MENSAL</t>
        </is>
      </c>
      <c r="G190" t="n">
        <v>45677</v>
      </c>
      <c r="H190" s="118" t="n">
        <v>45677</v>
      </c>
      <c r="I190" t="inlineStr">
        <is>
          <t>079</t>
        </is>
      </c>
      <c r="J190" s="370" t="inlineStr">
        <is>
          <t>CARTEIRA</t>
        </is>
      </c>
      <c r="K190" t="inlineStr">
        <is>
          <t>CONTRATO</t>
        </is>
      </c>
      <c r="L190" t="n">
        <v>3139.95</v>
      </c>
      <c r="M190" t="inlineStr"/>
      <c r="N190" t="inlineStr"/>
      <c r="O190" s="142">
        <f>DATE(YEAR(H190),MONTH(H190),1)</f>
        <v/>
      </c>
      <c r="P190" s="132">
        <f>IF(H190&gt;$L$3,"Futuro","Atraso")</f>
        <v/>
      </c>
      <c r="Q190">
        <f>12*(YEAR(H190)-YEAR($L$3))+(MONTH(H190)-MONTH($L$3))</f>
        <v/>
      </c>
      <c r="R190" s="366">
        <f>IF(N190="IBIRAPITANGA FASE 3",IF(P190="Atraso",M190,M190/(1+$J$2)^Q190),IF(P190="Atraso",M190,M190/(1+$J$1)^Q190))</f>
        <v/>
      </c>
    </row>
    <row r="191">
      <c r="A191" t="inlineStr">
        <is>
          <t>Q02L08</t>
        </is>
      </c>
      <c r="B191" t="inlineStr">
        <is>
          <t>MARIA APARECIDA DOS SANTOS GUIMARAES LIMA</t>
        </is>
      </c>
      <c r="C191" t="n">
        <v>1</v>
      </c>
      <c r="D191" t="inlineStr">
        <is>
          <t>IPCA</t>
        </is>
      </c>
      <c r="E191" t="n">
        <v>0.009488792934583046</v>
      </c>
      <c r="F191" t="inlineStr">
        <is>
          <t>MENSAL</t>
        </is>
      </c>
      <c r="G191" t="n">
        <v>45708</v>
      </c>
      <c r="H191" s="118" t="n">
        <v>45708</v>
      </c>
      <c r="I191" t="inlineStr">
        <is>
          <t>080</t>
        </is>
      </c>
      <c r="J191" s="370" t="inlineStr">
        <is>
          <t>CARTEIRA</t>
        </is>
      </c>
      <c r="K191" t="inlineStr">
        <is>
          <t>CONTRATO</t>
        </is>
      </c>
      <c r="L191" t="n">
        <v>3139.95</v>
      </c>
      <c r="M191" t="inlineStr"/>
      <c r="N191" t="inlineStr"/>
      <c r="O191" s="142">
        <f>DATE(YEAR(H191),MONTH(H191),1)</f>
        <v/>
      </c>
      <c r="P191" s="132">
        <f>IF(H191&gt;$L$3,"Futuro","Atraso")</f>
        <v/>
      </c>
      <c r="Q191">
        <f>12*(YEAR(H191)-YEAR($L$3))+(MONTH(H191)-MONTH($L$3))</f>
        <v/>
      </c>
      <c r="R191" s="366">
        <f>IF(N191="IBIRAPITANGA FASE 3",IF(P191="Atraso",M191,M191/(1+$J$2)^Q191),IF(P191="Atraso",M191,M191/(1+$J$1)^Q191))</f>
        <v/>
      </c>
    </row>
    <row r="192">
      <c r="A192" t="inlineStr">
        <is>
          <t>Q02L08</t>
        </is>
      </c>
      <c r="B192" t="inlineStr">
        <is>
          <t>MARIA APARECIDA DOS SANTOS GUIMARAES LIMA</t>
        </is>
      </c>
      <c r="C192" t="n">
        <v>1</v>
      </c>
      <c r="D192" t="inlineStr">
        <is>
          <t>IPCA</t>
        </is>
      </c>
      <c r="E192" t="n">
        <v>0.009488792934583046</v>
      </c>
      <c r="F192" t="inlineStr">
        <is>
          <t>MENSAL</t>
        </is>
      </c>
      <c r="G192" t="n">
        <v>45736</v>
      </c>
      <c r="H192" s="118" t="n">
        <v>45736</v>
      </c>
      <c r="I192" t="inlineStr">
        <is>
          <t>081</t>
        </is>
      </c>
      <c r="J192" s="370" t="inlineStr">
        <is>
          <t>CARTEIRA</t>
        </is>
      </c>
      <c r="K192" t="inlineStr">
        <is>
          <t>CONTRATO</t>
        </is>
      </c>
      <c r="L192" t="n">
        <v>3139.95</v>
      </c>
      <c r="M192" t="inlineStr"/>
      <c r="N192" t="inlineStr"/>
      <c r="O192" s="142">
        <f>DATE(YEAR(H192),MONTH(H192),1)</f>
        <v/>
      </c>
      <c r="P192" s="132">
        <f>IF(H192&gt;$L$3,"Futuro","Atraso")</f>
        <v/>
      </c>
      <c r="Q192">
        <f>12*(YEAR(H192)-YEAR($L$3))+(MONTH(H192)-MONTH($L$3))</f>
        <v/>
      </c>
      <c r="R192" s="366">
        <f>IF(N192="IBIRAPITANGA FASE 3",IF(P192="Atraso",M192,M192/(1+$J$2)^Q192),IF(P192="Atraso",M192,M192/(1+$J$1)^Q192))</f>
        <v/>
      </c>
    </row>
    <row r="193">
      <c r="A193" t="inlineStr">
        <is>
          <t>Q02L08</t>
        </is>
      </c>
      <c r="B193" t="inlineStr">
        <is>
          <t>MARIA APARECIDA DOS SANTOS GUIMARAES LIMA</t>
        </is>
      </c>
      <c r="C193" t="n">
        <v>1</v>
      </c>
      <c r="D193" t="inlineStr">
        <is>
          <t>IPCA</t>
        </is>
      </c>
      <c r="E193" t="n">
        <v>0.009488792934583046</v>
      </c>
      <c r="F193" t="inlineStr">
        <is>
          <t>MENSAL</t>
        </is>
      </c>
      <c r="G193" t="n">
        <v>45767</v>
      </c>
      <c r="H193" s="118" t="n">
        <v>45767</v>
      </c>
      <c r="I193" t="inlineStr">
        <is>
          <t>082</t>
        </is>
      </c>
      <c r="J193" s="370" t="inlineStr">
        <is>
          <t>CARTEIRA</t>
        </is>
      </c>
      <c r="K193" t="inlineStr">
        <is>
          <t>CONTRATO</t>
        </is>
      </c>
      <c r="L193" t="n">
        <v>3139.95</v>
      </c>
      <c r="M193" t="inlineStr"/>
      <c r="N193" t="inlineStr"/>
      <c r="O193" s="142">
        <f>DATE(YEAR(H193),MONTH(H193),1)</f>
        <v/>
      </c>
      <c r="P193" s="132">
        <f>IF(H193&gt;$L$3,"Futuro","Atraso")</f>
        <v/>
      </c>
      <c r="Q193">
        <f>12*(YEAR(H193)-YEAR($L$3))+(MONTH(H193)-MONTH($L$3))</f>
        <v/>
      </c>
      <c r="R193" s="366">
        <f>IF(N193="IBIRAPITANGA FASE 3",IF(P193="Atraso",M193,M193/(1+$J$2)^Q193),IF(P193="Atraso",M193,M193/(1+$J$1)^Q193))</f>
        <v/>
      </c>
    </row>
    <row r="194">
      <c r="A194" t="inlineStr">
        <is>
          <t>Q02L08</t>
        </is>
      </c>
      <c r="B194" t="inlineStr">
        <is>
          <t>MARIA APARECIDA DOS SANTOS GUIMARAES LIMA</t>
        </is>
      </c>
      <c r="C194" t="n">
        <v>1</v>
      </c>
      <c r="D194" t="inlineStr">
        <is>
          <t>IPCA</t>
        </is>
      </c>
      <c r="E194" t="n">
        <v>0.009488792934583046</v>
      </c>
      <c r="F194" t="inlineStr">
        <is>
          <t>MENSAL</t>
        </is>
      </c>
      <c r="G194" t="n">
        <v>45797</v>
      </c>
      <c r="H194" s="118" t="n">
        <v>45797</v>
      </c>
      <c r="I194" t="inlineStr">
        <is>
          <t>083</t>
        </is>
      </c>
      <c r="J194" s="370" t="inlineStr">
        <is>
          <t>CARTEIRA</t>
        </is>
      </c>
      <c r="K194" t="inlineStr">
        <is>
          <t>CONTRATO</t>
        </is>
      </c>
      <c r="L194" t="n">
        <v>3139.95</v>
      </c>
      <c r="M194" t="inlineStr"/>
      <c r="N194" t="inlineStr"/>
      <c r="O194" s="142">
        <f>DATE(YEAR(H194),MONTH(H194),1)</f>
        <v/>
      </c>
      <c r="P194" s="132">
        <f>IF(H194&gt;$L$3,"Futuro","Atraso")</f>
        <v/>
      </c>
      <c r="Q194">
        <f>12*(YEAR(H194)-YEAR($L$3))+(MONTH(H194)-MONTH($L$3))</f>
        <v/>
      </c>
      <c r="R194" s="366">
        <f>IF(N194="IBIRAPITANGA FASE 3",IF(P194="Atraso",M194,M194/(1+$J$2)^Q194),IF(P194="Atraso",M194,M194/(1+$J$1)^Q194))</f>
        <v/>
      </c>
    </row>
    <row r="195">
      <c r="A195" t="inlineStr">
        <is>
          <t>Q02L08</t>
        </is>
      </c>
      <c r="B195" t="inlineStr">
        <is>
          <t>MARIA APARECIDA DOS SANTOS GUIMARAES LIMA</t>
        </is>
      </c>
      <c r="C195" t="n">
        <v>1</v>
      </c>
      <c r="D195" t="inlineStr">
        <is>
          <t>IPCA</t>
        </is>
      </c>
      <c r="E195" t="n">
        <v>0.009488792934583046</v>
      </c>
      <c r="F195" t="inlineStr">
        <is>
          <t>MENSAL</t>
        </is>
      </c>
      <c r="G195" t="n">
        <v>45828</v>
      </c>
      <c r="H195" s="118" t="n">
        <v>45828</v>
      </c>
      <c r="I195" t="inlineStr">
        <is>
          <t>084</t>
        </is>
      </c>
      <c r="J195" s="370" t="inlineStr">
        <is>
          <t>CARTEIRA</t>
        </is>
      </c>
      <c r="K195" t="inlineStr">
        <is>
          <t>CONTRATO</t>
        </is>
      </c>
      <c r="L195" t="n">
        <v>3139.95</v>
      </c>
      <c r="M195" t="inlineStr"/>
      <c r="N195" t="inlineStr"/>
      <c r="O195" s="142">
        <f>DATE(YEAR(H195),MONTH(H195),1)</f>
        <v/>
      </c>
      <c r="P195" s="132">
        <f>IF(H195&gt;$L$3,"Futuro","Atraso")</f>
        <v/>
      </c>
      <c r="Q195">
        <f>12*(YEAR(H195)-YEAR($L$3))+(MONTH(H195)-MONTH($L$3))</f>
        <v/>
      </c>
      <c r="R195" s="366">
        <f>IF(N195="IBIRAPITANGA FASE 3",IF(P195="Atraso",M195,M195/(1+$J$2)^Q195),IF(P195="Atraso",M195,M195/(1+$J$1)^Q195))</f>
        <v/>
      </c>
    </row>
    <row r="196">
      <c r="A196" t="inlineStr">
        <is>
          <t>Q02L08</t>
        </is>
      </c>
      <c r="B196" t="inlineStr">
        <is>
          <t>MARIA APARECIDA DOS SANTOS GUIMARAES LIMA</t>
        </is>
      </c>
      <c r="C196" t="n">
        <v>1</v>
      </c>
      <c r="D196" t="inlineStr">
        <is>
          <t>IPCA</t>
        </is>
      </c>
      <c r="E196" t="n">
        <v>0.009488792934583046</v>
      </c>
      <c r="F196" t="inlineStr">
        <is>
          <t>MENSAL</t>
        </is>
      </c>
      <c r="G196" t="n">
        <v>45858</v>
      </c>
      <c r="H196" s="118" t="n">
        <v>45858</v>
      </c>
      <c r="I196" t="inlineStr">
        <is>
          <t>085</t>
        </is>
      </c>
      <c r="J196" s="370" t="inlineStr">
        <is>
          <t>CARTEIRA</t>
        </is>
      </c>
      <c r="K196" t="inlineStr">
        <is>
          <t>CONTRATO</t>
        </is>
      </c>
      <c r="L196" t="n">
        <v>3139.95</v>
      </c>
      <c r="M196" t="inlineStr"/>
      <c r="N196" t="inlineStr"/>
      <c r="O196" s="142">
        <f>DATE(YEAR(H196),MONTH(H196),1)</f>
        <v/>
      </c>
      <c r="P196" s="132">
        <f>IF(H196&gt;$L$3,"Futuro","Atraso")</f>
        <v/>
      </c>
      <c r="Q196">
        <f>12*(YEAR(H196)-YEAR($L$3))+(MONTH(H196)-MONTH($L$3))</f>
        <v/>
      </c>
      <c r="R196" s="366">
        <f>IF(N196="IBIRAPITANGA FASE 3",IF(P196="Atraso",M196,M196/(1+$J$2)^Q196),IF(P196="Atraso",M196,M196/(1+$J$1)^Q196))</f>
        <v/>
      </c>
    </row>
    <row r="197">
      <c r="A197" t="inlineStr">
        <is>
          <t>Q02L08</t>
        </is>
      </c>
      <c r="B197" t="inlineStr">
        <is>
          <t>MARIA APARECIDA DOS SANTOS GUIMARAES LIMA</t>
        </is>
      </c>
      <c r="C197" t="n">
        <v>1</v>
      </c>
      <c r="D197" t="inlineStr">
        <is>
          <t>IPCA</t>
        </is>
      </c>
      <c r="E197" t="n">
        <v>0.009488792934583046</v>
      </c>
      <c r="F197" t="inlineStr">
        <is>
          <t>MENSAL</t>
        </is>
      </c>
      <c r="G197" t="n">
        <v>45889</v>
      </c>
      <c r="H197" s="118" t="n">
        <v>45889</v>
      </c>
      <c r="I197" t="inlineStr">
        <is>
          <t>086</t>
        </is>
      </c>
      <c r="J197" s="370" t="inlineStr">
        <is>
          <t>CARTEIRA</t>
        </is>
      </c>
      <c r="K197" t="inlineStr">
        <is>
          <t>CONTRATO</t>
        </is>
      </c>
      <c r="L197" t="n">
        <v>3139.95</v>
      </c>
      <c r="M197" t="inlineStr"/>
      <c r="N197" t="inlineStr"/>
      <c r="O197" s="142">
        <f>DATE(YEAR(H197),MONTH(H197),1)</f>
        <v/>
      </c>
      <c r="P197" s="132">
        <f>IF(H197&gt;$L$3,"Futuro","Atraso")</f>
        <v/>
      </c>
      <c r="Q197">
        <f>12*(YEAR(H197)-YEAR($L$3))+(MONTH(H197)-MONTH($L$3))</f>
        <v/>
      </c>
      <c r="R197" s="366">
        <f>IF(N197="IBIRAPITANGA FASE 3",IF(P197="Atraso",M197,M197/(1+$J$2)^Q197),IF(P197="Atraso",M197,M197/(1+$J$1)^Q197))</f>
        <v/>
      </c>
    </row>
    <row r="198">
      <c r="A198" t="inlineStr">
        <is>
          <t>Q02L08</t>
        </is>
      </c>
      <c r="B198" t="inlineStr">
        <is>
          <t>MARIA APARECIDA DOS SANTOS GUIMARAES LIMA</t>
        </is>
      </c>
      <c r="C198" t="n">
        <v>1</v>
      </c>
      <c r="D198" t="inlineStr">
        <is>
          <t>IPCA</t>
        </is>
      </c>
      <c r="E198" t="n">
        <v>0.009488792934583046</v>
      </c>
      <c r="F198" t="inlineStr">
        <is>
          <t>MENSAL</t>
        </is>
      </c>
      <c r="G198" t="n">
        <v>45920</v>
      </c>
      <c r="H198" s="118" t="n">
        <v>45920</v>
      </c>
      <c r="I198" t="inlineStr">
        <is>
          <t>087</t>
        </is>
      </c>
      <c r="J198" s="370" t="inlineStr">
        <is>
          <t>CARTEIRA</t>
        </is>
      </c>
      <c r="K198" t="inlineStr">
        <is>
          <t>CONTRATO</t>
        </is>
      </c>
      <c r="L198" t="n">
        <v>3139.95</v>
      </c>
      <c r="M198" t="inlineStr"/>
      <c r="N198" t="inlineStr"/>
      <c r="O198" s="142">
        <f>DATE(YEAR(H198),MONTH(H198),1)</f>
        <v/>
      </c>
      <c r="P198" s="132">
        <f>IF(H198&gt;$L$3,"Futuro","Atraso")</f>
        <v/>
      </c>
      <c r="Q198">
        <f>12*(YEAR(H198)-YEAR($L$3))+(MONTH(H198)-MONTH($L$3))</f>
        <v/>
      </c>
      <c r="R198" s="366">
        <f>IF(N198="IBIRAPITANGA FASE 3",IF(P198="Atraso",M198,M198/(1+$J$2)^Q198),IF(P198="Atraso",M198,M198/(1+$J$1)^Q198))</f>
        <v/>
      </c>
    </row>
    <row r="199">
      <c r="A199" t="inlineStr">
        <is>
          <t>Q02L08</t>
        </is>
      </c>
      <c r="B199" t="inlineStr">
        <is>
          <t>MARIA APARECIDA DOS SANTOS GUIMARAES LIMA</t>
        </is>
      </c>
      <c r="C199" t="n">
        <v>1</v>
      </c>
      <c r="D199" t="inlineStr">
        <is>
          <t>IPCA</t>
        </is>
      </c>
      <c r="E199" t="n">
        <v>0.009488792934583046</v>
      </c>
      <c r="F199" t="inlineStr">
        <is>
          <t>MENSAL</t>
        </is>
      </c>
      <c r="G199" t="n">
        <v>45950</v>
      </c>
      <c r="H199" s="118" t="n">
        <v>45950</v>
      </c>
      <c r="I199" t="inlineStr">
        <is>
          <t>088</t>
        </is>
      </c>
      <c r="J199" s="370" t="inlineStr">
        <is>
          <t>CARTEIRA</t>
        </is>
      </c>
      <c r="K199" t="inlineStr">
        <is>
          <t>CONTRATO</t>
        </is>
      </c>
      <c r="L199" t="n">
        <v>3139.95</v>
      </c>
      <c r="M199" t="inlineStr"/>
      <c r="N199" t="inlineStr"/>
      <c r="O199" s="142">
        <f>DATE(YEAR(H199),MONTH(H199),1)</f>
        <v/>
      </c>
      <c r="P199" s="132">
        <f>IF(H199&gt;$L$3,"Futuro","Atraso")</f>
        <v/>
      </c>
      <c r="Q199">
        <f>12*(YEAR(H199)-YEAR($L$3))+(MONTH(H199)-MONTH($L$3))</f>
        <v/>
      </c>
      <c r="R199" s="366">
        <f>IF(N199="IBIRAPITANGA FASE 3",IF(P199="Atraso",M199,M199/(1+$J$2)^Q199),IF(P199="Atraso",M199,M199/(1+$J$1)^Q199))</f>
        <v/>
      </c>
    </row>
    <row r="200">
      <c r="A200" t="inlineStr">
        <is>
          <t>Q02L08</t>
        </is>
      </c>
      <c r="B200" t="inlineStr">
        <is>
          <t>MARIA APARECIDA DOS SANTOS GUIMARAES LIMA</t>
        </is>
      </c>
      <c r="C200" t="n">
        <v>1</v>
      </c>
      <c r="D200" t="inlineStr">
        <is>
          <t>IPCA</t>
        </is>
      </c>
      <c r="E200" t="n">
        <v>0.009488792934583046</v>
      </c>
      <c r="F200" t="inlineStr">
        <is>
          <t>MENSAL</t>
        </is>
      </c>
      <c r="G200" t="n">
        <v>45981</v>
      </c>
      <c r="H200" s="118" t="n">
        <v>45981</v>
      </c>
      <c r="I200" t="inlineStr">
        <is>
          <t>089</t>
        </is>
      </c>
      <c r="J200" s="370" t="inlineStr">
        <is>
          <t>CARTEIRA</t>
        </is>
      </c>
      <c r="K200" t="inlineStr">
        <is>
          <t>CONTRATO</t>
        </is>
      </c>
      <c r="L200" t="n">
        <v>3139.95</v>
      </c>
      <c r="M200" t="inlineStr"/>
      <c r="N200" t="inlineStr"/>
      <c r="O200" s="142">
        <f>DATE(YEAR(H200),MONTH(H200),1)</f>
        <v/>
      </c>
      <c r="P200" s="132">
        <f>IF(H200&gt;$L$3,"Futuro","Atraso")</f>
        <v/>
      </c>
      <c r="Q200">
        <f>12*(YEAR(H200)-YEAR($L$3))+(MONTH(H200)-MONTH($L$3))</f>
        <v/>
      </c>
      <c r="R200" s="366">
        <f>IF(N200="IBIRAPITANGA FASE 3",IF(P200="Atraso",M200,M200/(1+$J$2)^Q200),IF(P200="Atraso",M200,M200/(1+$J$1)^Q200))</f>
        <v/>
      </c>
    </row>
    <row r="201">
      <c r="A201" t="inlineStr">
        <is>
          <t>Q02L08</t>
        </is>
      </c>
      <c r="B201" t="inlineStr">
        <is>
          <t>MARIA APARECIDA DOS SANTOS GUIMARAES LIMA</t>
        </is>
      </c>
      <c r="C201" t="n">
        <v>1</v>
      </c>
      <c r="D201" t="inlineStr">
        <is>
          <t>IPCA</t>
        </is>
      </c>
      <c r="E201" t="n">
        <v>0.009488792934583046</v>
      </c>
      <c r="F201" t="inlineStr">
        <is>
          <t>MENSAL</t>
        </is>
      </c>
      <c r="G201" t="n">
        <v>46011</v>
      </c>
      <c r="H201" s="118" t="n">
        <v>46011</v>
      </c>
      <c r="I201" t="inlineStr">
        <is>
          <t>090</t>
        </is>
      </c>
      <c r="J201" s="370" t="inlineStr">
        <is>
          <t>CARTEIRA</t>
        </is>
      </c>
      <c r="K201" t="inlineStr">
        <is>
          <t>CONTRATO</t>
        </is>
      </c>
      <c r="L201" t="n">
        <v>3139.95</v>
      </c>
      <c r="M201" t="inlineStr"/>
      <c r="N201" t="inlineStr"/>
      <c r="O201" s="142">
        <f>DATE(YEAR(H201),MONTH(H201),1)</f>
        <v/>
      </c>
      <c r="P201" s="132">
        <f>IF(H201&gt;$L$3,"Futuro","Atraso")</f>
        <v/>
      </c>
      <c r="Q201">
        <f>12*(YEAR(H201)-YEAR($L$3))+(MONTH(H201)-MONTH($L$3))</f>
        <v/>
      </c>
      <c r="R201" s="366">
        <f>IF(N201="IBIRAPITANGA FASE 3",IF(P201="Atraso",M201,M201/(1+$J$2)^Q201),IF(P201="Atraso",M201,M201/(1+$J$1)^Q201))</f>
        <v/>
      </c>
    </row>
    <row r="202">
      <c r="A202" t="inlineStr">
        <is>
          <t>Q02L08</t>
        </is>
      </c>
      <c r="B202" t="inlineStr">
        <is>
          <t>MARIA APARECIDA DOS SANTOS GUIMARAES LIMA</t>
        </is>
      </c>
      <c r="C202" t="n">
        <v>1</v>
      </c>
      <c r="D202" t="inlineStr">
        <is>
          <t>IPCA</t>
        </is>
      </c>
      <c r="E202" t="n">
        <v>0.009488792934583046</v>
      </c>
      <c r="F202" t="inlineStr">
        <is>
          <t>MENSAL</t>
        </is>
      </c>
      <c r="G202" t="n">
        <v>46042</v>
      </c>
      <c r="H202" s="118" t="n">
        <v>46042</v>
      </c>
      <c r="I202" t="inlineStr">
        <is>
          <t>091</t>
        </is>
      </c>
      <c r="J202" s="370" t="inlineStr">
        <is>
          <t>CARTEIRA</t>
        </is>
      </c>
      <c r="K202" t="inlineStr">
        <is>
          <t>CONTRATO</t>
        </is>
      </c>
      <c r="L202" t="n">
        <v>3139.95</v>
      </c>
      <c r="M202" t="inlineStr"/>
      <c r="N202" t="inlineStr"/>
      <c r="O202" s="142">
        <f>DATE(YEAR(H202),MONTH(H202),1)</f>
        <v/>
      </c>
      <c r="P202" s="132">
        <f>IF(H202&gt;$L$3,"Futuro","Atraso")</f>
        <v/>
      </c>
      <c r="Q202">
        <f>12*(YEAR(H202)-YEAR($L$3))+(MONTH(H202)-MONTH($L$3))</f>
        <v/>
      </c>
      <c r="R202" s="366">
        <f>IF(N202="IBIRAPITANGA FASE 3",IF(P202="Atraso",M202,M202/(1+$J$2)^Q202),IF(P202="Atraso",M202,M202/(1+$J$1)^Q202))</f>
        <v/>
      </c>
    </row>
    <row r="203">
      <c r="A203" t="inlineStr">
        <is>
          <t>Q02L08</t>
        </is>
      </c>
      <c r="B203" t="inlineStr">
        <is>
          <t>MARIA APARECIDA DOS SANTOS GUIMARAES LIMA</t>
        </is>
      </c>
      <c r="C203" t="n">
        <v>1</v>
      </c>
      <c r="D203" t="inlineStr">
        <is>
          <t>IPCA</t>
        </is>
      </c>
      <c r="E203" t="n">
        <v>0.009488792934583046</v>
      </c>
      <c r="F203" t="inlineStr">
        <is>
          <t>MENSAL</t>
        </is>
      </c>
      <c r="G203" t="n">
        <v>46073</v>
      </c>
      <c r="H203" s="118" t="n">
        <v>46073</v>
      </c>
      <c r="I203" t="inlineStr">
        <is>
          <t>092</t>
        </is>
      </c>
      <c r="J203" s="370" t="inlineStr">
        <is>
          <t>CARTEIRA</t>
        </is>
      </c>
      <c r="K203" t="inlineStr">
        <is>
          <t>CONTRATO</t>
        </is>
      </c>
      <c r="L203" t="n">
        <v>3139.95</v>
      </c>
      <c r="M203" t="inlineStr"/>
      <c r="N203" t="inlineStr"/>
      <c r="O203" s="142">
        <f>DATE(YEAR(H203),MONTH(H203),1)</f>
        <v/>
      </c>
      <c r="P203" s="132">
        <f>IF(H203&gt;$L$3,"Futuro","Atraso")</f>
        <v/>
      </c>
      <c r="Q203">
        <f>12*(YEAR(H203)-YEAR($L$3))+(MONTH(H203)-MONTH($L$3))</f>
        <v/>
      </c>
      <c r="R203" s="366">
        <f>IF(N203="IBIRAPITANGA FASE 3",IF(P203="Atraso",M203,M203/(1+$J$2)^Q203),IF(P203="Atraso",M203,M203/(1+$J$1)^Q203))</f>
        <v/>
      </c>
    </row>
    <row r="204">
      <c r="A204" t="inlineStr">
        <is>
          <t>Q02L08</t>
        </is>
      </c>
      <c r="B204" t="inlineStr">
        <is>
          <t>MARIA APARECIDA DOS SANTOS GUIMARAES LIMA</t>
        </is>
      </c>
      <c r="C204" t="n">
        <v>1</v>
      </c>
      <c r="D204" t="inlineStr">
        <is>
          <t>IPCA</t>
        </is>
      </c>
      <c r="E204" t="n">
        <v>0.009488792934583046</v>
      </c>
      <c r="F204" t="inlineStr">
        <is>
          <t>MENSAL</t>
        </is>
      </c>
      <c r="G204" t="n">
        <v>46101</v>
      </c>
      <c r="H204" s="118" t="n">
        <v>46101</v>
      </c>
      <c r="I204" t="inlineStr">
        <is>
          <t>093</t>
        </is>
      </c>
      <c r="J204" s="370" t="inlineStr">
        <is>
          <t>CARTEIRA</t>
        </is>
      </c>
      <c r="K204" t="inlineStr">
        <is>
          <t>CONTRATO</t>
        </is>
      </c>
      <c r="L204" t="n">
        <v>3139.95</v>
      </c>
      <c r="M204" t="inlineStr"/>
      <c r="N204" t="inlineStr"/>
      <c r="O204" s="142">
        <f>DATE(YEAR(H204),MONTH(H204),1)</f>
        <v/>
      </c>
      <c r="P204" s="132">
        <f>IF(H204&gt;$L$3,"Futuro","Atraso")</f>
        <v/>
      </c>
      <c r="Q204">
        <f>12*(YEAR(H204)-YEAR($L$3))+(MONTH(H204)-MONTH($L$3))</f>
        <v/>
      </c>
      <c r="R204" s="366">
        <f>IF(N204="IBIRAPITANGA FASE 3",IF(P204="Atraso",M204,M204/(1+$J$2)^Q204),IF(P204="Atraso",M204,M204/(1+$J$1)^Q204))</f>
        <v/>
      </c>
    </row>
    <row r="205">
      <c r="A205" t="inlineStr">
        <is>
          <t>Q02L08</t>
        </is>
      </c>
      <c r="B205" t="inlineStr">
        <is>
          <t>MARIA APARECIDA DOS SANTOS GUIMARAES LIMA</t>
        </is>
      </c>
      <c r="C205" t="n">
        <v>1</v>
      </c>
      <c r="D205" t="inlineStr">
        <is>
          <t>IPCA</t>
        </is>
      </c>
      <c r="E205" t="n">
        <v>0.009488792934583046</v>
      </c>
      <c r="F205" t="inlineStr">
        <is>
          <t>MENSAL</t>
        </is>
      </c>
      <c r="G205" t="n">
        <v>46132</v>
      </c>
      <c r="H205" s="118" t="n">
        <v>46132</v>
      </c>
      <c r="I205" t="inlineStr">
        <is>
          <t>094</t>
        </is>
      </c>
      <c r="J205" s="370" t="inlineStr">
        <is>
          <t>CARTEIRA</t>
        </is>
      </c>
      <c r="K205" t="inlineStr">
        <is>
          <t>CONTRATO</t>
        </is>
      </c>
      <c r="L205" t="n">
        <v>3139.95</v>
      </c>
      <c r="M205" t="inlineStr"/>
      <c r="N205" t="inlineStr"/>
      <c r="O205" s="142">
        <f>DATE(YEAR(H205),MONTH(H205),1)</f>
        <v/>
      </c>
      <c r="P205" s="132">
        <f>IF(H205&gt;$L$3,"Futuro","Atraso")</f>
        <v/>
      </c>
      <c r="Q205">
        <f>12*(YEAR(H205)-YEAR($L$3))+(MONTH(H205)-MONTH($L$3))</f>
        <v/>
      </c>
      <c r="R205" s="366">
        <f>IF(N205="IBIRAPITANGA FASE 3",IF(P205="Atraso",M205,M205/(1+$J$2)^Q205),IF(P205="Atraso",M205,M205/(1+$J$1)^Q205))</f>
        <v/>
      </c>
    </row>
    <row r="206">
      <c r="A206" t="inlineStr">
        <is>
          <t>Q02L08</t>
        </is>
      </c>
      <c r="B206" t="inlineStr">
        <is>
          <t>MARIA APARECIDA DOS SANTOS GUIMARAES LIMA</t>
        </is>
      </c>
      <c r="C206" t="n">
        <v>1</v>
      </c>
      <c r="D206" t="inlineStr">
        <is>
          <t>IPCA</t>
        </is>
      </c>
      <c r="E206" t="n">
        <v>0.009488792934583046</v>
      </c>
      <c r="F206" t="inlineStr">
        <is>
          <t>MENSAL</t>
        </is>
      </c>
      <c r="G206" t="n">
        <v>46162</v>
      </c>
      <c r="H206" s="118" t="n">
        <v>46162</v>
      </c>
      <c r="I206" t="inlineStr">
        <is>
          <t>095</t>
        </is>
      </c>
      <c r="J206" s="370" t="inlineStr">
        <is>
          <t>CARTEIRA</t>
        </is>
      </c>
      <c r="K206" t="inlineStr">
        <is>
          <t>CONTRATO</t>
        </is>
      </c>
      <c r="L206" t="n">
        <v>3139.95</v>
      </c>
      <c r="M206" t="inlineStr"/>
      <c r="N206" t="inlineStr"/>
      <c r="O206" s="142">
        <f>DATE(YEAR(H206),MONTH(H206),1)</f>
        <v/>
      </c>
      <c r="P206" s="132">
        <f>IF(H206&gt;$L$3,"Futuro","Atraso")</f>
        <v/>
      </c>
      <c r="Q206">
        <f>12*(YEAR(H206)-YEAR($L$3))+(MONTH(H206)-MONTH($L$3))</f>
        <v/>
      </c>
      <c r="R206" s="366">
        <f>IF(N206="IBIRAPITANGA FASE 3",IF(P206="Atraso",M206,M206/(1+$J$2)^Q206),IF(P206="Atraso",M206,M206/(1+$J$1)^Q206))</f>
        <v/>
      </c>
    </row>
    <row r="207">
      <c r="A207" t="inlineStr">
        <is>
          <t>Q02L08</t>
        </is>
      </c>
      <c r="B207" t="inlineStr">
        <is>
          <t>MARIA APARECIDA DOS SANTOS GUIMARAES LIMA</t>
        </is>
      </c>
      <c r="C207" t="n">
        <v>1</v>
      </c>
      <c r="D207" t="inlineStr">
        <is>
          <t>IPCA</t>
        </is>
      </c>
      <c r="E207" t="n">
        <v>0.009488792934583046</v>
      </c>
      <c r="F207" t="inlineStr">
        <is>
          <t>MENSAL</t>
        </is>
      </c>
      <c r="G207" t="n">
        <v>46193</v>
      </c>
      <c r="H207" s="118" t="n">
        <v>46193</v>
      </c>
      <c r="I207" t="inlineStr">
        <is>
          <t>096</t>
        </is>
      </c>
      <c r="J207" s="370" t="inlineStr">
        <is>
          <t>CARTEIRA</t>
        </is>
      </c>
      <c r="K207" t="inlineStr">
        <is>
          <t>CONTRATO</t>
        </is>
      </c>
      <c r="L207" t="n">
        <v>3139.95</v>
      </c>
      <c r="M207" t="inlineStr"/>
      <c r="N207" t="inlineStr"/>
      <c r="O207" s="142">
        <f>DATE(YEAR(H207),MONTH(H207),1)</f>
        <v/>
      </c>
      <c r="P207" s="132">
        <f>IF(H207&gt;$L$3,"Futuro","Atraso")</f>
        <v/>
      </c>
      <c r="Q207">
        <f>12*(YEAR(H207)-YEAR($L$3))+(MONTH(H207)-MONTH($L$3))</f>
        <v/>
      </c>
      <c r="R207" s="366">
        <f>IF(N207="IBIRAPITANGA FASE 3",IF(P207="Atraso",M207,M207/(1+$J$2)^Q207),IF(P207="Atraso",M207,M207/(1+$J$1)^Q207))</f>
        <v/>
      </c>
    </row>
    <row r="208">
      <c r="A208" t="inlineStr">
        <is>
          <t>Q02L09</t>
        </is>
      </c>
      <c r="B208" t="inlineStr">
        <is>
          <t>DESTAK BENEFICIOS ADM E CORRETORA DE SEGUROS LTDA</t>
        </is>
      </c>
      <c r="C208" t="n">
        <v>1</v>
      </c>
      <c r="D208" t="inlineStr">
        <is>
          <t>IPCA</t>
        </is>
      </c>
      <c r="E208" t="n">
        <v>0</v>
      </c>
      <c r="F208" t="inlineStr">
        <is>
          <t>MENSAL</t>
        </is>
      </c>
      <c r="G208" t="n">
        <v>45229</v>
      </c>
      <c r="H208" s="118" t="n">
        <v>45229</v>
      </c>
      <c r="I208" t="inlineStr">
        <is>
          <t>028</t>
        </is>
      </c>
      <c r="J208" s="370" t="inlineStr">
        <is>
          <t>CARTEIRA</t>
        </is>
      </c>
      <c r="K208" t="inlineStr">
        <is>
          <t>CONTRATO</t>
        </is>
      </c>
      <c r="L208" t="n">
        <v>3601.22</v>
      </c>
      <c r="M208" t="inlineStr"/>
      <c r="N208" t="inlineStr"/>
      <c r="O208" s="142">
        <f>DATE(YEAR(H208),MONTH(H208),1)</f>
        <v/>
      </c>
      <c r="P208" s="132">
        <f>IF(H208&gt;$L$3,"Futuro","Atraso")</f>
        <v/>
      </c>
      <c r="Q208">
        <f>12*(YEAR(H208)-YEAR($L$3))+(MONTH(H208)-MONTH($L$3))</f>
        <v/>
      </c>
      <c r="R208" s="366">
        <f>IF(N208="IBIRAPITANGA FASE 3",IF(P208="Atraso",M208,M208/(1+$J$2)^Q208),IF(P208="Atraso",M208,M208/(1+$J$1)^Q208))</f>
        <v/>
      </c>
    </row>
    <row r="209">
      <c r="A209" t="inlineStr">
        <is>
          <t>Q02L09</t>
        </is>
      </c>
      <c r="B209" t="inlineStr">
        <is>
          <t>DESTAK BENEFICIOS ADM E CORRETORA DE SEGUROS LTDA</t>
        </is>
      </c>
      <c r="C209" t="n">
        <v>1</v>
      </c>
      <c r="D209" t="inlineStr">
        <is>
          <t>IPCA</t>
        </is>
      </c>
      <c r="E209" t="n">
        <v>0</v>
      </c>
      <c r="F209" t="inlineStr">
        <is>
          <t>MENSAL</t>
        </is>
      </c>
      <c r="G209" t="n">
        <v>45229</v>
      </c>
      <c r="H209" s="118" t="n">
        <v>45229</v>
      </c>
      <c r="I209" t="inlineStr">
        <is>
          <t>004</t>
        </is>
      </c>
      <c r="J209" s="370" t="inlineStr">
        <is>
          <t>CARTEIRA</t>
        </is>
      </c>
      <c r="K209" t="inlineStr">
        <is>
          <t>CONTRATO</t>
        </is>
      </c>
      <c r="L209" t="n">
        <v>21176.82</v>
      </c>
      <c r="M209" t="inlineStr"/>
      <c r="N209" t="inlineStr"/>
      <c r="O209" s="142">
        <f>DATE(YEAR(H209),MONTH(H209),1)</f>
        <v/>
      </c>
      <c r="P209" s="132">
        <f>IF(H209&gt;$L$3,"Futuro","Atraso")</f>
        <v/>
      </c>
      <c r="Q209">
        <f>12*(YEAR(H209)-YEAR($L$3))+(MONTH(H209)-MONTH($L$3))</f>
        <v/>
      </c>
      <c r="R209" s="366">
        <f>IF(N209="IBIRAPITANGA FASE 3",IF(P209="Atraso",M209,M209/(1+$J$2)^Q209),IF(P209="Atraso",M209,M209/(1+$J$1)^Q209))</f>
        <v/>
      </c>
    </row>
    <row r="210">
      <c r="A210" t="inlineStr">
        <is>
          <t>Q02L09</t>
        </is>
      </c>
      <c r="B210" t="inlineStr">
        <is>
          <t>DESTAK BENEFICIOS ADM E CORRETORA DE SEGUROS LTDA</t>
        </is>
      </c>
      <c r="C210" t="n">
        <v>1</v>
      </c>
      <c r="D210" t="inlineStr">
        <is>
          <t>IPCA</t>
        </is>
      </c>
      <c r="E210" t="n">
        <v>0</v>
      </c>
      <c r="F210" t="inlineStr">
        <is>
          <t>MENSAL</t>
        </is>
      </c>
      <c r="G210" t="n">
        <v>45260</v>
      </c>
      <c r="H210" s="118" t="n">
        <v>45260</v>
      </c>
      <c r="I210" t="inlineStr">
        <is>
          <t>029</t>
        </is>
      </c>
      <c r="J210" s="370" t="inlineStr">
        <is>
          <t>CARTEIRA</t>
        </is>
      </c>
      <c r="K210" t="inlineStr">
        <is>
          <t>CONTRATO</t>
        </is>
      </c>
      <c r="L210" t="n">
        <v>3529.47</v>
      </c>
      <c r="M210" t="inlineStr"/>
      <c r="N210" t="inlineStr"/>
      <c r="O210" s="142">
        <f>DATE(YEAR(H210),MONTH(H210),1)</f>
        <v/>
      </c>
      <c r="P210" s="132">
        <f>IF(H210&gt;$L$3,"Futuro","Atraso")</f>
        <v/>
      </c>
      <c r="Q210">
        <f>12*(YEAR(H210)-YEAR($L$3))+(MONTH(H210)-MONTH($L$3))</f>
        <v/>
      </c>
      <c r="R210" s="366">
        <f>IF(N210="IBIRAPITANGA FASE 3",IF(P210="Atraso",M210,M210/(1+$J$2)^Q210),IF(P210="Atraso",M210,M210/(1+$J$1)^Q210))</f>
        <v/>
      </c>
    </row>
    <row r="211">
      <c r="A211" t="inlineStr">
        <is>
          <t>Q02L09</t>
        </is>
      </c>
      <c r="B211" t="inlineStr">
        <is>
          <t>DESTAK BENEFICIOS ADM E CORRETORA DE SEGUROS LTDA</t>
        </is>
      </c>
      <c r="C211" t="n">
        <v>1</v>
      </c>
      <c r="D211" t="inlineStr">
        <is>
          <t>IPCA</t>
        </is>
      </c>
      <c r="E211" t="n">
        <v>0</v>
      </c>
      <c r="F211" t="inlineStr">
        <is>
          <t>MENSAL</t>
        </is>
      </c>
      <c r="G211" t="n">
        <v>45290</v>
      </c>
      <c r="H211" s="118" t="n">
        <v>45290</v>
      </c>
      <c r="I211" t="inlineStr">
        <is>
          <t>030</t>
        </is>
      </c>
      <c r="J211" s="370" t="inlineStr">
        <is>
          <t>CARTEIRA</t>
        </is>
      </c>
      <c r="K211" t="inlineStr">
        <is>
          <t>CONTRATO</t>
        </is>
      </c>
      <c r="L211" t="n">
        <v>3529.47</v>
      </c>
      <c r="M211" t="inlineStr"/>
      <c r="N211" t="inlineStr"/>
      <c r="O211" s="142">
        <f>DATE(YEAR(H211),MONTH(H211),1)</f>
        <v/>
      </c>
      <c r="P211" s="132">
        <f>IF(H211&gt;$L$3,"Futuro","Atraso")</f>
        <v/>
      </c>
      <c r="Q211">
        <f>12*(YEAR(H211)-YEAR($L$3))+(MONTH(H211)-MONTH($L$3))</f>
        <v/>
      </c>
      <c r="R211" s="366">
        <f>IF(N211="IBIRAPITANGA FASE 3",IF(P211="Atraso",M211,M211/(1+$J$2)^Q211),IF(P211="Atraso",M211,M211/(1+$J$1)^Q211))</f>
        <v/>
      </c>
    </row>
    <row r="212">
      <c r="A212" t="inlineStr">
        <is>
          <t>Q02L09</t>
        </is>
      </c>
      <c r="B212" t="inlineStr">
        <is>
          <t>DESTAK BENEFICIOS ADM E CORRETORA DE SEGUROS LTDA</t>
        </is>
      </c>
      <c r="C212" t="n">
        <v>1</v>
      </c>
      <c r="D212" t="inlineStr">
        <is>
          <t>IPCA</t>
        </is>
      </c>
      <c r="E212" t="n">
        <v>0</v>
      </c>
      <c r="F212" t="inlineStr">
        <is>
          <t>MENSAL</t>
        </is>
      </c>
      <c r="G212" t="n">
        <v>45290</v>
      </c>
      <c r="H212" s="118" t="n">
        <v>45290</v>
      </c>
      <c r="I212" t="inlineStr">
        <is>
          <t>005</t>
        </is>
      </c>
      <c r="J212" s="370" t="inlineStr">
        <is>
          <t>CARTEIRA</t>
        </is>
      </c>
      <c r="K212" t="inlineStr">
        <is>
          <t>CONTRATO</t>
        </is>
      </c>
      <c r="L212" t="n">
        <v>21176.82</v>
      </c>
      <c r="M212" t="inlineStr"/>
      <c r="N212" t="inlineStr"/>
      <c r="O212" s="142">
        <f>DATE(YEAR(H212),MONTH(H212),1)</f>
        <v/>
      </c>
      <c r="P212" s="132">
        <f>IF(H212&gt;$L$3,"Futuro","Atraso")</f>
        <v/>
      </c>
      <c r="Q212">
        <f>12*(YEAR(H212)-YEAR($L$3))+(MONTH(H212)-MONTH($L$3))</f>
        <v/>
      </c>
      <c r="R212" s="366">
        <f>IF(N212="IBIRAPITANGA FASE 3",IF(P212="Atraso",M212,M212/(1+$J$2)^Q212),IF(P212="Atraso",M212,M212/(1+$J$1)^Q212))</f>
        <v/>
      </c>
    </row>
    <row r="213">
      <c r="A213" t="inlineStr">
        <is>
          <t>Q02L09</t>
        </is>
      </c>
      <c r="B213" t="inlineStr">
        <is>
          <t>DESTAK BENEFICIOS ADM E CORRETORA DE SEGUROS LTDA</t>
        </is>
      </c>
      <c r="C213" t="n">
        <v>1</v>
      </c>
      <c r="D213" t="inlineStr">
        <is>
          <t>IPCA</t>
        </is>
      </c>
      <c r="E213" t="n">
        <v>0</v>
      </c>
      <c r="F213" t="inlineStr">
        <is>
          <t>MENSAL</t>
        </is>
      </c>
      <c r="G213" t="n">
        <v>45321</v>
      </c>
      <c r="H213" s="118" t="n">
        <v>45321</v>
      </c>
      <c r="I213" t="inlineStr">
        <is>
          <t>031</t>
        </is>
      </c>
      <c r="J213" s="370" t="inlineStr">
        <is>
          <t>CARTEIRA</t>
        </is>
      </c>
      <c r="K213" t="inlineStr">
        <is>
          <t>CONTRATO</t>
        </is>
      </c>
      <c r="L213" t="n">
        <v>3529.47</v>
      </c>
      <c r="M213" t="inlineStr"/>
      <c r="N213" t="inlineStr"/>
      <c r="O213" s="142">
        <f>DATE(YEAR(H213),MONTH(H213),1)</f>
        <v/>
      </c>
      <c r="P213" s="132">
        <f>IF(H213&gt;$L$3,"Futuro","Atraso")</f>
        <v/>
      </c>
      <c r="Q213">
        <f>12*(YEAR(H213)-YEAR($L$3))+(MONTH(H213)-MONTH($L$3))</f>
        <v/>
      </c>
      <c r="R213" s="366">
        <f>IF(N213="IBIRAPITANGA FASE 3",IF(P213="Atraso",M213,M213/(1+$J$2)^Q213),IF(P213="Atraso",M213,M213/(1+$J$1)^Q213))</f>
        <v/>
      </c>
    </row>
    <row r="214">
      <c r="A214" t="inlineStr">
        <is>
          <t>Q02L09</t>
        </is>
      </c>
      <c r="B214" t="inlineStr">
        <is>
          <t>DESTAK BENEFICIOS ADM E CORRETORA DE SEGUROS LTDA</t>
        </is>
      </c>
      <c r="C214" t="n">
        <v>1</v>
      </c>
      <c r="D214" t="inlineStr">
        <is>
          <t>IPCA</t>
        </is>
      </c>
      <c r="E214" t="n">
        <v>0</v>
      </c>
      <c r="F214" t="inlineStr">
        <is>
          <t>MENSAL</t>
        </is>
      </c>
      <c r="G214" t="n">
        <v>45351</v>
      </c>
      <c r="H214" s="118" t="n">
        <v>45351</v>
      </c>
      <c r="I214" t="inlineStr">
        <is>
          <t>032</t>
        </is>
      </c>
      <c r="J214" s="370" t="inlineStr">
        <is>
          <t>CARTEIRA</t>
        </is>
      </c>
      <c r="K214" t="inlineStr">
        <is>
          <t>CONTRATO</t>
        </is>
      </c>
      <c r="L214" t="n">
        <v>3529.47</v>
      </c>
      <c r="M214" t="inlineStr"/>
      <c r="N214" t="inlineStr"/>
      <c r="O214" s="142">
        <f>DATE(YEAR(H214),MONTH(H214),1)</f>
        <v/>
      </c>
      <c r="P214" s="132">
        <f>IF(H214&gt;$L$3,"Futuro","Atraso")</f>
        <v/>
      </c>
      <c r="Q214">
        <f>12*(YEAR(H214)-YEAR($L$3))+(MONTH(H214)-MONTH($L$3))</f>
        <v/>
      </c>
      <c r="R214" s="366">
        <f>IF(N214="IBIRAPITANGA FASE 3",IF(P214="Atraso",M214,M214/(1+$J$2)^Q214),IF(P214="Atraso",M214,M214/(1+$J$1)^Q214))</f>
        <v/>
      </c>
    </row>
    <row r="215">
      <c r="A215" t="inlineStr">
        <is>
          <t>Q02L09</t>
        </is>
      </c>
      <c r="B215" t="inlineStr">
        <is>
          <t>DESTAK BENEFICIOS ADM E CORRETORA DE SEGUROS LTDA</t>
        </is>
      </c>
      <c r="C215" t="n">
        <v>1</v>
      </c>
      <c r="D215" t="inlineStr">
        <is>
          <t>IPCA</t>
        </is>
      </c>
      <c r="E215" t="n">
        <v>0</v>
      </c>
      <c r="F215" t="inlineStr">
        <is>
          <t>MENSAL</t>
        </is>
      </c>
      <c r="G215" t="n">
        <v>45381</v>
      </c>
      <c r="H215" s="118" t="n">
        <v>45381</v>
      </c>
      <c r="I215" t="inlineStr">
        <is>
          <t>033</t>
        </is>
      </c>
      <c r="J215" s="370" t="inlineStr">
        <is>
          <t>CARTEIRA</t>
        </is>
      </c>
      <c r="K215" t="inlineStr">
        <is>
          <t>CONTRATO</t>
        </is>
      </c>
      <c r="L215" t="n">
        <v>3529.47</v>
      </c>
      <c r="M215" t="inlineStr"/>
      <c r="N215" t="inlineStr"/>
      <c r="O215" s="142">
        <f>DATE(YEAR(H215),MONTH(H215),1)</f>
        <v/>
      </c>
      <c r="P215" s="132">
        <f>IF(H215&gt;$L$3,"Futuro","Atraso")</f>
        <v/>
      </c>
      <c r="Q215">
        <f>12*(YEAR(H215)-YEAR($L$3))+(MONTH(H215)-MONTH($L$3))</f>
        <v/>
      </c>
      <c r="R215" s="366">
        <f>IF(N215="IBIRAPITANGA FASE 3",IF(P215="Atraso",M215,M215/(1+$J$2)^Q215),IF(P215="Atraso",M215,M215/(1+$J$1)^Q215))</f>
        <v/>
      </c>
    </row>
    <row r="216">
      <c r="A216" t="inlineStr">
        <is>
          <t>Q02L09</t>
        </is>
      </c>
      <c r="B216" t="inlineStr">
        <is>
          <t>DESTAK BENEFICIOS ADM E CORRETORA DE SEGUROS LTDA</t>
        </is>
      </c>
      <c r="C216" t="n">
        <v>1</v>
      </c>
      <c r="D216" t="inlineStr">
        <is>
          <t>IPCA</t>
        </is>
      </c>
      <c r="E216" t="n">
        <v>0</v>
      </c>
      <c r="F216" t="inlineStr">
        <is>
          <t>MENSAL</t>
        </is>
      </c>
      <c r="G216" t="n">
        <v>45412</v>
      </c>
      <c r="H216" s="118" t="n">
        <v>45412</v>
      </c>
      <c r="I216" t="inlineStr">
        <is>
          <t>034</t>
        </is>
      </c>
      <c r="J216" s="370" t="inlineStr">
        <is>
          <t>CARTEIRA</t>
        </is>
      </c>
      <c r="K216" t="inlineStr">
        <is>
          <t>CONTRATO</t>
        </is>
      </c>
      <c r="L216" t="n">
        <v>3529.47</v>
      </c>
      <c r="M216" t="inlineStr"/>
      <c r="N216" t="inlineStr"/>
      <c r="O216" s="142">
        <f>DATE(YEAR(H216),MONTH(H216),1)</f>
        <v/>
      </c>
      <c r="P216" s="132">
        <f>IF(H216&gt;$L$3,"Futuro","Atraso")</f>
        <v/>
      </c>
      <c r="Q216">
        <f>12*(YEAR(H216)-YEAR($L$3))+(MONTH(H216)-MONTH($L$3))</f>
        <v/>
      </c>
      <c r="R216" s="366">
        <f>IF(N216="IBIRAPITANGA FASE 3",IF(P216="Atraso",M216,M216/(1+$J$2)^Q216),IF(P216="Atraso",M216,M216/(1+$J$1)^Q216))</f>
        <v/>
      </c>
    </row>
    <row r="217">
      <c r="A217" t="inlineStr">
        <is>
          <t>Q02L09</t>
        </is>
      </c>
      <c r="B217" t="inlineStr">
        <is>
          <t>DESTAK BENEFICIOS ADM E CORRETORA DE SEGUROS LTDA</t>
        </is>
      </c>
      <c r="C217" t="n">
        <v>1</v>
      </c>
      <c r="D217" t="inlineStr">
        <is>
          <t>IPCA</t>
        </is>
      </c>
      <c r="E217" t="n">
        <v>0</v>
      </c>
      <c r="F217" t="inlineStr">
        <is>
          <t>MENSAL</t>
        </is>
      </c>
      <c r="G217" t="n">
        <v>45442</v>
      </c>
      <c r="H217" s="118" t="n">
        <v>45442</v>
      </c>
      <c r="I217" t="inlineStr">
        <is>
          <t>035</t>
        </is>
      </c>
      <c r="J217" s="370" t="inlineStr">
        <is>
          <t>CARTEIRA</t>
        </is>
      </c>
      <c r="K217" t="inlineStr">
        <is>
          <t>CONTRATO</t>
        </is>
      </c>
      <c r="L217" t="n">
        <v>3529.47</v>
      </c>
      <c r="M217" t="inlineStr"/>
      <c r="N217" t="inlineStr"/>
      <c r="O217" s="142">
        <f>DATE(YEAR(H217),MONTH(H217),1)</f>
        <v/>
      </c>
      <c r="P217" s="132">
        <f>IF(H217&gt;$L$3,"Futuro","Atraso")</f>
        <v/>
      </c>
      <c r="Q217">
        <f>12*(YEAR(H217)-YEAR($L$3))+(MONTH(H217)-MONTH($L$3))</f>
        <v/>
      </c>
      <c r="R217" s="366">
        <f>IF(N217="IBIRAPITANGA FASE 3",IF(P217="Atraso",M217,M217/(1+$J$2)^Q217),IF(P217="Atraso",M217,M217/(1+$J$1)^Q217))</f>
        <v/>
      </c>
    </row>
    <row r="218">
      <c r="A218" t="inlineStr">
        <is>
          <t>Q02L09</t>
        </is>
      </c>
      <c r="B218" t="inlineStr">
        <is>
          <t>DESTAK BENEFICIOS ADM E CORRETORA DE SEGUROS LTDA</t>
        </is>
      </c>
      <c r="C218" t="n">
        <v>1</v>
      </c>
      <c r="D218" t="inlineStr">
        <is>
          <t>IPCA</t>
        </is>
      </c>
      <c r="E218" t="n">
        <v>0</v>
      </c>
      <c r="F218" t="inlineStr">
        <is>
          <t>MENSAL</t>
        </is>
      </c>
      <c r="G218" t="n">
        <v>45473</v>
      </c>
      <c r="H218" s="118" t="n">
        <v>45473</v>
      </c>
      <c r="I218" t="inlineStr">
        <is>
          <t>036</t>
        </is>
      </c>
      <c r="J218" s="370" t="inlineStr">
        <is>
          <t>CARTEIRA</t>
        </is>
      </c>
      <c r="K218" t="inlineStr">
        <is>
          <t>CONTRATO</t>
        </is>
      </c>
      <c r="L218" t="n">
        <v>3529.47</v>
      </c>
      <c r="M218" t="inlineStr"/>
      <c r="N218" t="inlineStr"/>
      <c r="O218" s="142">
        <f>DATE(YEAR(H218),MONTH(H218),1)</f>
        <v/>
      </c>
      <c r="P218" s="132">
        <f>IF(H218&gt;$L$3,"Futuro","Atraso")</f>
        <v/>
      </c>
      <c r="Q218">
        <f>12*(YEAR(H218)-YEAR($L$3))+(MONTH(H218)-MONTH($L$3))</f>
        <v/>
      </c>
      <c r="R218" s="366">
        <f>IF(N218="IBIRAPITANGA FASE 3",IF(P218="Atraso",M218,M218/(1+$J$2)^Q218),IF(P218="Atraso",M218,M218/(1+$J$1)^Q218))</f>
        <v/>
      </c>
    </row>
    <row r="219">
      <c r="A219" t="inlineStr">
        <is>
          <t>Q02L09</t>
        </is>
      </c>
      <c r="B219" t="inlineStr">
        <is>
          <t>DESTAK BENEFICIOS ADM E CORRETORA DE SEGUROS LTDA</t>
        </is>
      </c>
      <c r="C219" t="n">
        <v>1</v>
      </c>
      <c r="D219" t="inlineStr">
        <is>
          <t>IPCA</t>
        </is>
      </c>
      <c r="E219" t="n">
        <v>0</v>
      </c>
      <c r="F219" t="inlineStr">
        <is>
          <t>MENSAL</t>
        </is>
      </c>
      <c r="G219" t="n">
        <v>45473</v>
      </c>
      <c r="H219" s="118" t="n">
        <v>45473</v>
      </c>
      <c r="I219" t="inlineStr">
        <is>
          <t>006</t>
        </is>
      </c>
      <c r="J219" s="370" t="inlineStr">
        <is>
          <t>CARTEIRA</t>
        </is>
      </c>
      <c r="K219" t="inlineStr">
        <is>
          <t>CONTRATO</t>
        </is>
      </c>
      <c r="L219" t="n">
        <v>21176.82</v>
      </c>
      <c r="M219" t="inlineStr"/>
      <c r="N219" t="inlineStr"/>
      <c r="O219" s="142">
        <f>DATE(YEAR(H219),MONTH(H219),1)</f>
        <v/>
      </c>
      <c r="P219" s="132">
        <f>IF(H219&gt;$L$3,"Futuro","Atraso")</f>
        <v/>
      </c>
      <c r="Q219">
        <f>12*(YEAR(H219)-YEAR($L$3))+(MONTH(H219)-MONTH($L$3))</f>
        <v/>
      </c>
      <c r="R219" s="366">
        <f>IF(N219="IBIRAPITANGA FASE 3",IF(P219="Atraso",M219,M219/(1+$J$2)^Q219),IF(P219="Atraso",M219,M219/(1+$J$1)^Q219))</f>
        <v/>
      </c>
    </row>
    <row r="220">
      <c r="A220" t="inlineStr">
        <is>
          <t>Q02L09</t>
        </is>
      </c>
      <c r="B220" t="inlineStr">
        <is>
          <t>DESTAK BENEFICIOS ADM E CORRETORA DE SEGUROS LTDA</t>
        </is>
      </c>
      <c r="C220" t="n">
        <v>1</v>
      </c>
      <c r="D220" t="inlineStr">
        <is>
          <t>IPCA</t>
        </is>
      </c>
      <c r="E220" t="n">
        <v>0</v>
      </c>
      <c r="F220" t="inlineStr">
        <is>
          <t>MENSAL</t>
        </is>
      </c>
      <c r="G220" t="n">
        <v>45503</v>
      </c>
      <c r="H220" s="118" t="n">
        <v>45503</v>
      </c>
      <c r="I220" t="inlineStr">
        <is>
          <t>037</t>
        </is>
      </c>
      <c r="J220" s="370" t="inlineStr">
        <is>
          <t>CARTEIRA</t>
        </is>
      </c>
      <c r="K220" t="inlineStr">
        <is>
          <t>CONTRATO</t>
        </is>
      </c>
      <c r="L220" t="n">
        <v>3529.47</v>
      </c>
      <c r="M220" t="inlineStr"/>
      <c r="N220" t="inlineStr"/>
      <c r="O220" s="142">
        <f>DATE(YEAR(H220),MONTH(H220),1)</f>
        <v/>
      </c>
      <c r="P220" s="132">
        <f>IF(H220&gt;$L$3,"Futuro","Atraso")</f>
        <v/>
      </c>
      <c r="Q220">
        <f>12*(YEAR(H220)-YEAR($L$3))+(MONTH(H220)-MONTH($L$3))</f>
        <v/>
      </c>
      <c r="R220" s="366">
        <f>IF(N220="IBIRAPITANGA FASE 3",IF(P220="Atraso",M220,M220/(1+$J$2)^Q220),IF(P220="Atraso",M220,M220/(1+$J$1)^Q220))</f>
        <v/>
      </c>
    </row>
    <row r="221">
      <c r="A221" t="inlineStr">
        <is>
          <t>Q02L09</t>
        </is>
      </c>
      <c r="B221" t="inlineStr">
        <is>
          <t>DESTAK BENEFICIOS ADM E CORRETORA DE SEGUROS LTDA</t>
        </is>
      </c>
      <c r="C221" t="n">
        <v>1</v>
      </c>
      <c r="D221" t="inlineStr">
        <is>
          <t>IPCA</t>
        </is>
      </c>
      <c r="E221" t="n">
        <v>0</v>
      </c>
      <c r="F221" t="inlineStr">
        <is>
          <t>MENSAL</t>
        </is>
      </c>
      <c r="G221" t="n">
        <v>45534</v>
      </c>
      <c r="H221" s="118" t="n">
        <v>45534</v>
      </c>
      <c r="I221" t="inlineStr">
        <is>
          <t>038</t>
        </is>
      </c>
      <c r="J221" s="370" t="inlineStr">
        <is>
          <t>CARTEIRA</t>
        </is>
      </c>
      <c r="K221" t="inlineStr">
        <is>
          <t>CONTRATO</t>
        </is>
      </c>
      <c r="L221" t="n">
        <v>3529.47</v>
      </c>
      <c r="M221" t="inlineStr"/>
      <c r="N221" t="inlineStr"/>
      <c r="O221" s="142">
        <f>DATE(YEAR(H221),MONTH(H221),1)</f>
        <v/>
      </c>
      <c r="P221" s="132">
        <f>IF(H221&gt;$L$3,"Futuro","Atraso")</f>
        <v/>
      </c>
      <c r="Q221">
        <f>12*(YEAR(H221)-YEAR($L$3))+(MONTH(H221)-MONTH($L$3))</f>
        <v/>
      </c>
      <c r="R221" s="366">
        <f>IF(N221="IBIRAPITANGA FASE 3",IF(P221="Atraso",M221,M221/(1+$J$2)^Q221),IF(P221="Atraso",M221,M221/(1+$J$1)^Q221))</f>
        <v/>
      </c>
    </row>
    <row r="222">
      <c r="A222" t="inlineStr">
        <is>
          <t>Q02L09</t>
        </is>
      </c>
      <c r="B222" t="inlineStr">
        <is>
          <t>DESTAK BENEFICIOS ADM E CORRETORA DE SEGUROS LTDA</t>
        </is>
      </c>
      <c r="C222" t="n">
        <v>1</v>
      </c>
      <c r="D222" t="inlineStr">
        <is>
          <t>IPCA</t>
        </is>
      </c>
      <c r="E222" t="n">
        <v>0</v>
      </c>
      <c r="F222" t="inlineStr">
        <is>
          <t>MENSAL</t>
        </is>
      </c>
      <c r="G222" t="n">
        <v>45565</v>
      </c>
      <c r="H222" s="118" t="n">
        <v>45565</v>
      </c>
      <c r="I222" t="inlineStr">
        <is>
          <t>039</t>
        </is>
      </c>
      <c r="J222" s="370" t="inlineStr">
        <is>
          <t>CARTEIRA</t>
        </is>
      </c>
      <c r="K222" t="inlineStr">
        <is>
          <t>CONTRATO</t>
        </is>
      </c>
      <c r="L222" t="n">
        <v>3529.47</v>
      </c>
      <c r="M222" t="inlineStr"/>
      <c r="N222" t="inlineStr"/>
      <c r="O222" s="142">
        <f>DATE(YEAR(H222),MONTH(H222),1)</f>
        <v/>
      </c>
      <c r="P222" s="132">
        <f>IF(H222&gt;$L$3,"Futuro","Atraso")</f>
        <v/>
      </c>
      <c r="Q222">
        <f>12*(YEAR(H222)-YEAR($L$3))+(MONTH(H222)-MONTH($L$3))</f>
        <v/>
      </c>
      <c r="R222" s="366">
        <f>IF(N222="IBIRAPITANGA FASE 3",IF(P222="Atraso",M222,M222/(1+$J$2)^Q222),IF(P222="Atraso",M222,M222/(1+$J$1)^Q222))</f>
        <v/>
      </c>
    </row>
    <row r="223">
      <c r="A223" t="inlineStr">
        <is>
          <t>Q02L09</t>
        </is>
      </c>
      <c r="B223" t="inlineStr">
        <is>
          <t>DESTAK BENEFICIOS ADM E CORRETORA DE SEGUROS LTDA</t>
        </is>
      </c>
      <c r="C223" t="n">
        <v>1</v>
      </c>
      <c r="D223" t="inlineStr">
        <is>
          <t>IPCA</t>
        </is>
      </c>
      <c r="E223" t="n">
        <v>0</v>
      </c>
      <c r="F223" t="inlineStr">
        <is>
          <t>MENSAL</t>
        </is>
      </c>
      <c r="G223" t="n">
        <v>45595</v>
      </c>
      <c r="H223" s="118" t="n">
        <v>45595</v>
      </c>
      <c r="I223" t="inlineStr">
        <is>
          <t>040</t>
        </is>
      </c>
      <c r="J223" s="370" t="inlineStr">
        <is>
          <t>CARTEIRA</t>
        </is>
      </c>
      <c r="K223" t="inlineStr">
        <is>
          <t>CONTRATO</t>
        </is>
      </c>
      <c r="L223" t="n">
        <v>3529.47</v>
      </c>
      <c r="M223" t="inlineStr"/>
      <c r="N223" t="inlineStr"/>
      <c r="O223" s="142">
        <f>DATE(YEAR(H223),MONTH(H223),1)</f>
        <v/>
      </c>
      <c r="P223" s="132">
        <f>IF(H223&gt;$L$3,"Futuro","Atraso")</f>
        <v/>
      </c>
      <c r="Q223">
        <f>12*(YEAR(H223)-YEAR($L$3))+(MONTH(H223)-MONTH($L$3))</f>
        <v/>
      </c>
      <c r="R223" s="366">
        <f>IF(N223="IBIRAPITANGA FASE 3",IF(P223="Atraso",M223,M223/(1+$J$2)^Q223),IF(P223="Atraso",M223,M223/(1+$J$1)^Q223))</f>
        <v/>
      </c>
    </row>
    <row r="224">
      <c r="A224" t="inlineStr">
        <is>
          <t>Q02L09</t>
        </is>
      </c>
      <c r="B224" t="inlineStr">
        <is>
          <t>DESTAK BENEFICIOS ADM E CORRETORA DE SEGUROS LTDA</t>
        </is>
      </c>
      <c r="C224" t="n">
        <v>1</v>
      </c>
      <c r="D224" t="inlineStr">
        <is>
          <t>IPCA</t>
        </is>
      </c>
      <c r="E224" t="n">
        <v>0</v>
      </c>
      <c r="F224" t="inlineStr">
        <is>
          <t>MENSAL</t>
        </is>
      </c>
      <c r="G224" t="n">
        <v>45626</v>
      </c>
      <c r="H224" s="118" t="n">
        <v>45626</v>
      </c>
      <c r="I224" t="inlineStr">
        <is>
          <t>041</t>
        </is>
      </c>
      <c r="J224" s="370" t="inlineStr">
        <is>
          <t>CARTEIRA</t>
        </is>
      </c>
      <c r="K224" t="inlineStr">
        <is>
          <t>CONTRATO</t>
        </is>
      </c>
      <c r="L224" t="n">
        <v>3529.47</v>
      </c>
      <c r="M224" t="inlineStr"/>
      <c r="N224" t="inlineStr"/>
      <c r="O224" s="142">
        <f>DATE(YEAR(H224),MONTH(H224),1)</f>
        <v/>
      </c>
      <c r="P224" s="132">
        <f>IF(H224&gt;$L$3,"Futuro","Atraso")</f>
        <v/>
      </c>
      <c r="Q224">
        <f>12*(YEAR(H224)-YEAR($L$3))+(MONTH(H224)-MONTH($L$3))</f>
        <v/>
      </c>
      <c r="R224" s="366">
        <f>IF(N224="IBIRAPITANGA FASE 3",IF(P224="Atraso",M224,M224/(1+$J$2)^Q224),IF(P224="Atraso",M224,M224/(1+$J$1)^Q224))</f>
        <v/>
      </c>
    </row>
    <row r="225">
      <c r="A225" t="inlineStr">
        <is>
          <t>Q02L09</t>
        </is>
      </c>
      <c r="B225" t="inlineStr">
        <is>
          <t>DESTAK BENEFICIOS ADM E CORRETORA DE SEGUROS LTDA</t>
        </is>
      </c>
      <c r="C225" t="n">
        <v>1</v>
      </c>
      <c r="D225" t="inlineStr">
        <is>
          <t>IPCA</t>
        </is>
      </c>
      <c r="E225" t="n">
        <v>0</v>
      </c>
      <c r="F225" t="inlineStr">
        <is>
          <t>MENSAL</t>
        </is>
      </c>
      <c r="G225" t="n">
        <v>45656</v>
      </c>
      <c r="H225" s="118" t="n">
        <v>45656</v>
      </c>
      <c r="I225" t="inlineStr">
        <is>
          <t>042</t>
        </is>
      </c>
      <c r="J225" s="370" t="inlineStr">
        <is>
          <t>CARTEIRA</t>
        </is>
      </c>
      <c r="K225" t="inlineStr">
        <is>
          <t>CONTRATO</t>
        </is>
      </c>
      <c r="L225" t="n">
        <v>3529.47</v>
      </c>
      <c r="M225" t="inlineStr"/>
      <c r="N225" t="inlineStr"/>
      <c r="O225" s="142">
        <f>DATE(YEAR(H225),MONTH(H225),1)</f>
        <v/>
      </c>
      <c r="P225" s="132">
        <f>IF(H225&gt;$L$3,"Futuro","Atraso")</f>
        <v/>
      </c>
      <c r="Q225">
        <f>12*(YEAR(H225)-YEAR($L$3))+(MONTH(H225)-MONTH($L$3))</f>
        <v/>
      </c>
      <c r="R225" s="366">
        <f>IF(N225="IBIRAPITANGA FASE 3",IF(P225="Atraso",M225,M225/(1+$J$2)^Q225),IF(P225="Atraso",M225,M225/(1+$J$1)^Q225))</f>
        <v/>
      </c>
    </row>
    <row r="226">
      <c r="A226" t="inlineStr">
        <is>
          <t>Q02L09</t>
        </is>
      </c>
      <c r="B226" t="inlineStr">
        <is>
          <t>DESTAK BENEFICIOS ADM E CORRETORA DE SEGUROS LTDA</t>
        </is>
      </c>
      <c r="C226" t="n">
        <v>1</v>
      </c>
      <c r="D226" t="inlineStr">
        <is>
          <t>IPCA</t>
        </is>
      </c>
      <c r="E226" t="n">
        <v>0</v>
      </c>
      <c r="F226" t="inlineStr">
        <is>
          <t>MENSAL</t>
        </is>
      </c>
      <c r="G226" t="n">
        <v>45656</v>
      </c>
      <c r="H226" s="118" t="n">
        <v>45656</v>
      </c>
      <c r="I226" t="inlineStr">
        <is>
          <t>007</t>
        </is>
      </c>
      <c r="J226" s="370" t="inlineStr">
        <is>
          <t>CARTEIRA</t>
        </is>
      </c>
      <c r="K226" t="inlineStr">
        <is>
          <t>CONTRATO</t>
        </is>
      </c>
      <c r="L226" t="n">
        <v>21176.82</v>
      </c>
      <c r="M226" t="inlineStr"/>
      <c r="N226" t="inlineStr"/>
      <c r="O226" s="142">
        <f>DATE(YEAR(H226),MONTH(H226),1)</f>
        <v/>
      </c>
      <c r="P226" s="132">
        <f>IF(H226&gt;$L$3,"Futuro","Atraso")</f>
        <v/>
      </c>
      <c r="Q226">
        <f>12*(YEAR(H226)-YEAR($L$3))+(MONTH(H226)-MONTH($L$3))</f>
        <v/>
      </c>
      <c r="R226" s="366">
        <f>IF(N226="IBIRAPITANGA FASE 3",IF(P226="Atraso",M226,M226/(1+$J$2)^Q226),IF(P226="Atraso",M226,M226/(1+$J$1)^Q226))</f>
        <v/>
      </c>
    </row>
    <row r="227">
      <c r="A227" t="inlineStr">
        <is>
          <t>Q02L09</t>
        </is>
      </c>
      <c r="B227" t="inlineStr">
        <is>
          <t>DESTAK BENEFICIOS ADM E CORRETORA DE SEGUROS LTDA</t>
        </is>
      </c>
      <c r="C227" t="n">
        <v>1</v>
      </c>
      <c r="D227" t="inlineStr">
        <is>
          <t>IPCA</t>
        </is>
      </c>
      <c r="E227" t="n">
        <v>0</v>
      </c>
      <c r="F227" t="inlineStr">
        <is>
          <t>MENSAL</t>
        </is>
      </c>
      <c r="G227" t="n">
        <v>45687</v>
      </c>
      <c r="H227" s="118" t="n">
        <v>45687</v>
      </c>
      <c r="I227" t="inlineStr">
        <is>
          <t>043</t>
        </is>
      </c>
      <c r="J227" s="370" t="inlineStr">
        <is>
          <t>CARTEIRA</t>
        </is>
      </c>
      <c r="K227" t="inlineStr">
        <is>
          <t>CONTRATO</t>
        </is>
      </c>
      <c r="L227" t="n">
        <v>3529.47</v>
      </c>
      <c r="M227" t="inlineStr"/>
      <c r="N227" t="inlineStr"/>
      <c r="O227" s="142">
        <f>DATE(YEAR(H227),MONTH(H227),1)</f>
        <v/>
      </c>
      <c r="P227" s="132">
        <f>IF(H227&gt;$L$3,"Futuro","Atraso")</f>
        <v/>
      </c>
      <c r="Q227">
        <f>12*(YEAR(H227)-YEAR($L$3))+(MONTH(H227)-MONTH($L$3))</f>
        <v/>
      </c>
      <c r="R227" s="366">
        <f>IF(N227="IBIRAPITANGA FASE 3",IF(P227="Atraso",M227,M227/(1+$J$2)^Q227),IF(P227="Atraso",M227,M227/(1+$J$1)^Q227))</f>
        <v/>
      </c>
    </row>
    <row r="228">
      <c r="A228" t="inlineStr">
        <is>
          <t>Q02L09</t>
        </is>
      </c>
      <c r="B228" t="inlineStr">
        <is>
          <t>DESTAK BENEFICIOS ADM E CORRETORA DE SEGUROS LTDA</t>
        </is>
      </c>
      <c r="C228" t="n">
        <v>1</v>
      </c>
      <c r="D228" t="inlineStr">
        <is>
          <t>IPCA</t>
        </is>
      </c>
      <c r="E228" t="n">
        <v>0</v>
      </c>
      <c r="F228" t="inlineStr">
        <is>
          <t>MENSAL</t>
        </is>
      </c>
      <c r="G228" t="n">
        <v>45716</v>
      </c>
      <c r="H228" s="118" t="n">
        <v>45716</v>
      </c>
      <c r="I228" t="inlineStr">
        <is>
          <t>044</t>
        </is>
      </c>
      <c r="J228" s="370" t="inlineStr">
        <is>
          <t>CARTEIRA</t>
        </is>
      </c>
      <c r="K228" t="inlineStr">
        <is>
          <t>CONTRATO</t>
        </is>
      </c>
      <c r="L228" t="n">
        <v>3529.47</v>
      </c>
      <c r="M228" t="inlineStr"/>
      <c r="N228" t="inlineStr"/>
      <c r="O228" s="142">
        <f>DATE(YEAR(H228),MONTH(H228),1)</f>
        <v/>
      </c>
      <c r="P228" s="132">
        <f>IF(H228&gt;$L$3,"Futuro","Atraso")</f>
        <v/>
      </c>
      <c r="Q228">
        <f>12*(YEAR(H228)-YEAR($L$3))+(MONTH(H228)-MONTH($L$3))</f>
        <v/>
      </c>
      <c r="R228" s="366">
        <f>IF(N228="IBIRAPITANGA FASE 3",IF(P228="Atraso",M228,M228/(1+$J$2)^Q228),IF(P228="Atraso",M228,M228/(1+$J$1)^Q228))</f>
        <v/>
      </c>
    </row>
    <row r="229">
      <c r="A229" t="inlineStr">
        <is>
          <t>Q02L09</t>
        </is>
      </c>
      <c r="B229" t="inlineStr">
        <is>
          <t>DESTAK BENEFICIOS ADM E CORRETORA DE SEGUROS LTDA</t>
        </is>
      </c>
      <c r="C229" t="n">
        <v>1</v>
      </c>
      <c r="D229" t="inlineStr">
        <is>
          <t>IPCA</t>
        </is>
      </c>
      <c r="E229" t="n">
        <v>0</v>
      </c>
      <c r="F229" t="inlineStr">
        <is>
          <t>MENSAL</t>
        </is>
      </c>
      <c r="G229" t="n">
        <v>45746</v>
      </c>
      <c r="H229" s="118" t="n">
        <v>45746</v>
      </c>
      <c r="I229" t="inlineStr">
        <is>
          <t>045</t>
        </is>
      </c>
      <c r="J229" s="370" t="inlineStr">
        <is>
          <t>CARTEIRA</t>
        </is>
      </c>
      <c r="K229" t="inlineStr">
        <is>
          <t>CONTRATO</t>
        </is>
      </c>
      <c r="L229" t="n">
        <v>3529.47</v>
      </c>
      <c r="M229" t="inlineStr"/>
      <c r="N229" t="inlineStr"/>
      <c r="O229" s="142">
        <f>DATE(YEAR(H229),MONTH(H229),1)</f>
        <v/>
      </c>
      <c r="P229" s="132">
        <f>IF(H229&gt;$L$3,"Futuro","Atraso")</f>
        <v/>
      </c>
      <c r="Q229">
        <f>12*(YEAR(H229)-YEAR($L$3))+(MONTH(H229)-MONTH($L$3))</f>
        <v/>
      </c>
      <c r="R229" s="366">
        <f>IF(N229="IBIRAPITANGA FASE 3",IF(P229="Atraso",M229,M229/(1+$J$2)^Q229),IF(P229="Atraso",M229,M229/(1+$J$1)^Q229))</f>
        <v/>
      </c>
    </row>
    <row r="230">
      <c r="A230" t="inlineStr">
        <is>
          <t>Q02L09</t>
        </is>
      </c>
      <c r="B230" t="inlineStr">
        <is>
          <t>DESTAK BENEFICIOS ADM E CORRETORA DE SEGUROS LTDA</t>
        </is>
      </c>
      <c r="C230" t="n">
        <v>1</v>
      </c>
      <c r="D230" t="inlineStr">
        <is>
          <t>IPCA</t>
        </is>
      </c>
      <c r="E230" t="n">
        <v>0</v>
      </c>
      <c r="F230" t="inlineStr">
        <is>
          <t>MENSAL</t>
        </is>
      </c>
      <c r="G230" t="n">
        <v>45777</v>
      </c>
      <c r="H230" s="118" t="n">
        <v>45777</v>
      </c>
      <c r="I230" t="inlineStr">
        <is>
          <t>046</t>
        </is>
      </c>
      <c r="J230" s="370" t="inlineStr">
        <is>
          <t>CARTEIRA</t>
        </is>
      </c>
      <c r="K230" t="inlineStr">
        <is>
          <t>CONTRATO</t>
        </is>
      </c>
      <c r="L230" t="n">
        <v>3529.47</v>
      </c>
      <c r="M230" t="inlineStr"/>
      <c r="N230" t="inlineStr"/>
      <c r="O230" s="142">
        <f>DATE(YEAR(H230),MONTH(H230),1)</f>
        <v/>
      </c>
      <c r="P230" s="132">
        <f>IF(H230&gt;$L$3,"Futuro","Atraso")</f>
        <v/>
      </c>
      <c r="Q230">
        <f>12*(YEAR(H230)-YEAR($L$3))+(MONTH(H230)-MONTH($L$3))</f>
        <v/>
      </c>
      <c r="R230" s="366">
        <f>IF(N230="IBIRAPITANGA FASE 3",IF(P230="Atraso",M230,M230/(1+$J$2)^Q230),IF(P230="Atraso",M230,M230/(1+$J$1)^Q230))</f>
        <v/>
      </c>
    </row>
    <row r="231">
      <c r="A231" t="inlineStr">
        <is>
          <t>Q02L09</t>
        </is>
      </c>
      <c r="B231" t="inlineStr">
        <is>
          <t>DESTAK BENEFICIOS ADM E CORRETORA DE SEGUROS LTDA</t>
        </is>
      </c>
      <c r="C231" t="n">
        <v>1</v>
      </c>
      <c r="D231" t="inlineStr">
        <is>
          <t>IPCA</t>
        </is>
      </c>
      <c r="E231" t="n">
        <v>0</v>
      </c>
      <c r="F231" t="inlineStr">
        <is>
          <t>MENSAL</t>
        </is>
      </c>
      <c r="G231" t="n">
        <v>45807</v>
      </c>
      <c r="H231" s="118" t="n">
        <v>45807</v>
      </c>
      <c r="I231" t="inlineStr">
        <is>
          <t>047</t>
        </is>
      </c>
      <c r="J231" s="370" t="inlineStr">
        <is>
          <t>CARTEIRA</t>
        </is>
      </c>
      <c r="K231" t="inlineStr">
        <is>
          <t>CONTRATO</t>
        </is>
      </c>
      <c r="L231" t="n">
        <v>3529.47</v>
      </c>
      <c r="M231" t="inlineStr"/>
      <c r="N231" t="inlineStr"/>
      <c r="O231" s="142">
        <f>DATE(YEAR(H231),MONTH(H231),1)</f>
        <v/>
      </c>
      <c r="P231" s="132">
        <f>IF(H231&gt;$L$3,"Futuro","Atraso")</f>
        <v/>
      </c>
      <c r="Q231">
        <f>12*(YEAR(H231)-YEAR($L$3))+(MONTH(H231)-MONTH($L$3))</f>
        <v/>
      </c>
      <c r="R231" s="366">
        <f>IF(N231="IBIRAPITANGA FASE 3",IF(P231="Atraso",M231,M231/(1+$J$2)^Q231),IF(P231="Atraso",M231,M231/(1+$J$1)^Q231))</f>
        <v/>
      </c>
    </row>
    <row r="232">
      <c r="A232" t="inlineStr">
        <is>
          <t>Q02L09</t>
        </is>
      </c>
      <c r="B232" t="inlineStr">
        <is>
          <t>DESTAK BENEFICIOS ADM E CORRETORA DE SEGUROS LTDA</t>
        </is>
      </c>
      <c r="C232" t="n">
        <v>1</v>
      </c>
      <c r="D232" t="inlineStr">
        <is>
          <t>IPCA</t>
        </is>
      </c>
      <c r="E232" t="n">
        <v>0</v>
      </c>
      <c r="F232" t="inlineStr">
        <is>
          <t>MENSAL</t>
        </is>
      </c>
      <c r="G232" t="n">
        <v>45838</v>
      </c>
      <c r="H232" s="118" t="n">
        <v>45838</v>
      </c>
      <c r="I232" t="inlineStr">
        <is>
          <t>048</t>
        </is>
      </c>
      <c r="J232" s="370" t="inlineStr">
        <is>
          <t>CARTEIRA</t>
        </is>
      </c>
      <c r="K232" t="inlineStr">
        <is>
          <t>CONTRATO</t>
        </is>
      </c>
      <c r="L232" t="n">
        <v>3529.47</v>
      </c>
      <c r="M232" t="inlineStr"/>
      <c r="N232" t="inlineStr"/>
      <c r="O232" s="142">
        <f>DATE(YEAR(H232),MONTH(H232),1)</f>
        <v/>
      </c>
      <c r="P232" s="132">
        <f>IF(H232&gt;$L$3,"Futuro","Atraso")</f>
        <v/>
      </c>
      <c r="Q232">
        <f>12*(YEAR(H232)-YEAR($L$3))+(MONTH(H232)-MONTH($L$3))</f>
        <v/>
      </c>
      <c r="R232" s="366">
        <f>IF(N232="IBIRAPITANGA FASE 3",IF(P232="Atraso",M232,M232/(1+$J$2)^Q232),IF(P232="Atraso",M232,M232/(1+$J$1)^Q232))</f>
        <v/>
      </c>
    </row>
    <row r="233">
      <c r="A233" t="inlineStr">
        <is>
          <t>Q02L09</t>
        </is>
      </c>
      <c r="B233" t="inlineStr">
        <is>
          <t>DESTAK BENEFICIOS ADM E CORRETORA DE SEGUROS LTDA</t>
        </is>
      </c>
      <c r="C233" t="n">
        <v>1</v>
      </c>
      <c r="D233" t="inlineStr">
        <is>
          <t>IPCA</t>
        </is>
      </c>
      <c r="E233" t="n">
        <v>0</v>
      </c>
      <c r="F233" t="inlineStr">
        <is>
          <t>MENSAL</t>
        </is>
      </c>
      <c r="G233" t="n">
        <v>45838</v>
      </c>
      <c r="H233" s="118" t="n">
        <v>45838</v>
      </c>
      <c r="I233" t="inlineStr">
        <is>
          <t>008</t>
        </is>
      </c>
      <c r="J233" s="370" t="inlineStr">
        <is>
          <t>CARTEIRA</t>
        </is>
      </c>
      <c r="K233" t="inlineStr">
        <is>
          <t>CONTRATO</t>
        </is>
      </c>
      <c r="L233" t="n">
        <v>21176.82</v>
      </c>
      <c r="M233" t="inlineStr"/>
      <c r="N233" t="inlineStr"/>
      <c r="O233" s="142">
        <f>DATE(YEAR(H233),MONTH(H233),1)</f>
        <v/>
      </c>
      <c r="P233" s="132">
        <f>IF(H233&gt;$L$3,"Futuro","Atraso")</f>
        <v/>
      </c>
      <c r="Q233">
        <f>12*(YEAR(H233)-YEAR($L$3))+(MONTH(H233)-MONTH($L$3))</f>
        <v/>
      </c>
      <c r="R233" s="366">
        <f>IF(N233="IBIRAPITANGA FASE 3",IF(P233="Atraso",M233,M233/(1+$J$2)^Q233),IF(P233="Atraso",M233,M233/(1+$J$1)^Q233))</f>
        <v/>
      </c>
    </row>
    <row r="234">
      <c r="A234" t="inlineStr">
        <is>
          <t>Q02L010</t>
        </is>
      </c>
      <c r="B234" t="inlineStr">
        <is>
          <t>ROBERTA PERAL MIGUES</t>
        </is>
      </c>
      <c r="C234" t="n">
        <v>1</v>
      </c>
      <c r="D234" t="inlineStr">
        <is>
          <t>IPCA</t>
        </is>
      </c>
      <c r="E234" t="n">
        <v>0</v>
      </c>
      <c r="F234" t="inlineStr">
        <is>
          <t>MENSAL</t>
        </is>
      </c>
      <c r="G234" t="n">
        <v>45102</v>
      </c>
      <c r="H234" s="118" t="n">
        <v>45102</v>
      </c>
      <c r="I234" t="inlineStr">
        <is>
          <t>023</t>
        </is>
      </c>
      <c r="J234" s="370" t="inlineStr">
        <is>
          <t>CARTEIRA</t>
        </is>
      </c>
      <c r="K234" t="inlineStr">
        <is>
          <t>CONTRATO</t>
        </is>
      </c>
      <c r="L234" t="n">
        <v>9015.35</v>
      </c>
      <c r="M234" t="inlineStr"/>
      <c r="N234" t="inlineStr"/>
      <c r="O234" s="142">
        <f>DATE(YEAR(H234),MONTH(H234),1)</f>
        <v/>
      </c>
      <c r="P234" s="132">
        <f>IF(H234&gt;$L$3,"Futuro","Atraso")</f>
        <v/>
      </c>
      <c r="Q234">
        <f>12*(YEAR(H234)-YEAR($L$3))+(MONTH(H234)-MONTH($L$3))</f>
        <v/>
      </c>
      <c r="R234" s="366">
        <f>IF(N234="IBIRAPITANGA FASE 3",IF(P234="Atraso",M234,M234/(1+$J$2)^Q234),IF(P234="Atraso",M234,M234/(1+$J$1)^Q234))</f>
        <v/>
      </c>
    </row>
    <row r="235">
      <c r="A235" t="inlineStr">
        <is>
          <t>Q02L010</t>
        </is>
      </c>
      <c r="B235" t="inlineStr">
        <is>
          <t>ROBERTA PERAL MIGUES</t>
        </is>
      </c>
      <c r="C235" t="n">
        <v>1</v>
      </c>
      <c r="D235" t="inlineStr">
        <is>
          <t>IPCA</t>
        </is>
      </c>
      <c r="E235" t="n">
        <v>0</v>
      </c>
      <c r="F235" t="inlineStr">
        <is>
          <t>MENSAL</t>
        </is>
      </c>
      <c r="G235" t="n">
        <v>45132</v>
      </c>
      <c r="H235" s="118" t="n">
        <v>45132</v>
      </c>
      <c r="I235" t="inlineStr">
        <is>
          <t>024</t>
        </is>
      </c>
      <c r="J235" s="370" t="inlineStr">
        <is>
          <t>CARTEIRA</t>
        </is>
      </c>
      <c r="K235" t="inlineStr">
        <is>
          <t>CONTRATO</t>
        </is>
      </c>
      <c r="L235" t="n">
        <v>8929.68</v>
      </c>
      <c r="M235" t="inlineStr"/>
      <c r="N235" t="inlineStr"/>
      <c r="O235" s="142">
        <f>DATE(YEAR(H235),MONTH(H235),1)</f>
        <v/>
      </c>
      <c r="P235" s="132">
        <f>IF(H235&gt;$L$3,"Futuro","Atraso")</f>
        <v/>
      </c>
      <c r="Q235">
        <f>12*(YEAR(H235)-YEAR($L$3))+(MONTH(H235)-MONTH($L$3))</f>
        <v/>
      </c>
      <c r="R235" s="366">
        <f>IF(N235="IBIRAPITANGA FASE 3",IF(P235="Atraso",M235,M235/(1+$J$2)^Q235),IF(P235="Atraso",M235,M235/(1+$J$1)^Q235))</f>
        <v/>
      </c>
    </row>
    <row r="236">
      <c r="A236" t="inlineStr">
        <is>
          <t>Q02L010</t>
        </is>
      </c>
      <c r="B236" t="inlineStr">
        <is>
          <t>ROBERTA PERAL MIGUES</t>
        </is>
      </c>
      <c r="C236" t="n">
        <v>1</v>
      </c>
      <c r="D236" t="inlineStr">
        <is>
          <t>IPCA</t>
        </is>
      </c>
      <c r="E236" t="n">
        <v>0</v>
      </c>
      <c r="F236" t="inlineStr">
        <is>
          <t>MENSAL</t>
        </is>
      </c>
      <c r="G236" t="n">
        <v>45163</v>
      </c>
      <c r="H236" s="118" t="n">
        <v>45163</v>
      </c>
      <c r="I236" t="inlineStr">
        <is>
          <t>025</t>
        </is>
      </c>
      <c r="J236" s="370" t="inlineStr">
        <is>
          <t>CARTEIRA</t>
        </is>
      </c>
      <c r="K236" t="inlineStr">
        <is>
          <t>CONTRATO</t>
        </is>
      </c>
      <c r="L236" t="n">
        <v>8841.15</v>
      </c>
      <c r="M236" t="inlineStr"/>
      <c r="N236" t="inlineStr"/>
      <c r="O236" s="142">
        <f>DATE(YEAR(H236),MONTH(H236),1)</f>
        <v/>
      </c>
      <c r="P236" s="132">
        <f>IF(H236&gt;$L$3,"Futuro","Atraso")</f>
        <v/>
      </c>
      <c r="Q236">
        <f>12*(YEAR(H236)-YEAR($L$3))+(MONTH(H236)-MONTH($L$3))</f>
        <v/>
      </c>
      <c r="R236" s="366">
        <f>IF(N236="IBIRAPITANGA FASE 3",IF(P236="Atraso",M236,M236/(1+$J$2)^Q236),IF(P236="Atraso",M236,M236/(1+$J$1)^Q236))</f>
        <v/>
      </c>
    </row>
    <row r="237">
      <c r="A237" t="inlineStr">
        <is>
          <t>Q02L010</t>
        </is>
      </c>
      <c r="B237" t="inlineStr">
        <is>
          <t>ROBERTA PERAL MIGUES</t>
        </is>
      </c>
      <c r="C237" t="n">
        <v>1</v>
      </c>
      <c r="D237" t="inlineStr">
        <is>
          <t>IPCA</t>
        </is>
      </c>
      <c r="E237" t="n">
        <v>0</v>
      </c>
      <c r="F237" t="inlineStr">
        <is>
          <t>MENSAL</t>
        </is>
      </c>
      <c r="G237" t="n">
        <v>45194</v>
      </c>
      <c r="H237" s="118" t="n">
        <v>45194</v>
      </c>
      <c r="I237" t="inlineStr">
        <is>
          <t>026</t>
        </is>
      </c>
      <c r="J237" s="370" t="inlineStr">
        <is>
          <t>CARTEIRA</t>
        </is>
      </c>
      <c r="K237" t="inlineStr">
        <is>
          <t>CONTRATO</t>
        </is>
      </c>
      <c r="L237" t="n">
        <v>8752.629999999999</v>
      </c>
      <c r="M237" t="inlineStr"/>
      <c r="N237" t="inlineStr"/>
      <c r="O237" s="142">
        <f>DATE(YEAR(H237),MONTH(H237),1)</f>
        <v/>
      </c>
      <c r="P237" s="132">
        <f>IF(H237&gt;$L$3,"Futuro","Atraso")</f>
        <v/>
      </c>
      <c r="Q237">
        <f>12*(YEAR(H237)-YEAR($L$3))+(MONTH(H237)-MONTH($L$3))</f>
        <v/>
      </c>
      <c r="R237" s="366">
        <f>IF(N237="IBIRAPITANGA FASE 3",IF(P237="Atraso",M237,M237/(1+$J$2)^Q237),IF(P237="Atraso",M237,M237/(1+$J$1)^Q237))</f>
        <v/>
      </c>
    </row>
    <row r="238">
      <c r="A238" t="inlineStr">
        <is>
          <t>Q02L010</t>
        </is>
      </c>
      <c r="B238" t="inlineStr">
        <is>
          <t>ROBERTA PERAL MIGUES</t>
        </is>
      </c>
      <c r="C238" t="n">
        <v>1</v>
      </c>
      <c r="D238" t="inlineStr">
        <is>
          <t>IPCA</t>
        </is>
      </c>
      <c r="E238" t="n">
        <v>0</v>
      </c>
      <c r="F238" t="inlineStr">
        <is>
          <t>MENSAL</t>
        </is>
      </c>
      <c r="G238" t="n">
        <v>45224</v>
      </c>
      <c r="H238" s="118" t="n">
        <v>45224</v>
      </c>
      <c r="I238" t="inlineStr">
        <is>
          <t>027</t>
        </is>
      </c>
      <c r="J238" s="370" t="inlineStr">
        <is>
          <t>CARTEIRA</t>
        </is>
      </c>
      <c r="K238" t="inlineStr">
        <is>
          <t>CONTRATO</t>
        </is>
      </c>
      <c r="L238" t="n">
        <v>8585</v>
      </c>
      <c r="M238" t="inlineStr"/>
      <c r="N238" t="inlineStr"/>
      <c r="O238" s="142">
        <f>DATE(YEAR(H238),MONTH(H238),1)</f>
        <v/>
      </c>
      <c r="P238" s="132">
        <f>IF(H238&gt;$L$3,"Futuro","Atraso")</f>
        <v/>
      </c>
      <c r="Q238">
        <f>12*(YEAR(H238)-YEAR($L$3))+(MONTH(H238)-MONTH($L$3))</f>
        <v/>
      </c>
      <c r="R238" s="366">
        <f>IF(N238="IBIRAPITANGA FASE 3",IF(P238="Atraso",M238,M238/(1+$J$2)^Q238),IF(P238="Atraso",M238,M238/(1+$J$1)^Q238))</f>
        <v/>
      </c>
    </row>
    <row r="239">
      <c r="A239" t="inlineStr">
        <is>
          <t>Q02L010</t>
        </is>
      </c>
      <c r="B239" t="inlineStr">
        <is>
          <t>ROBERTA PERAL MIGUES</t>
        </is>
      </c>
      <c r="C239" t="n">
        <v>1</v>
      </c>
      <c r="D239" t="inlineStr">
        <is>
          <t>IPCA</t>
        </is>
      </c>
      <c r="E239" t="n">
        <v>0</v>
      </c>
      <c r="F239" t="inlineStr">
        <is>
          <t>MENSAL</t>
        </is>
      </c>
      <c r="G239" t="n">
        <v>45255</v>
      </c>
      <c r="H239" s="118" t="n">
        <v>45255</v>
      </c>
      <c r="I239" t="inlineStr">
        <is>
          <t>028</t>
        </is>
      </c>
      <c r="J239" s="370" t="inlineStr">
        <is>
          <t>CARTEIRA</t>
        </is>
      </c>
      <c r="K239" t="inlineStr">
        <is>
          <t>CONTRATO</t>
        </is>
      </c>
      <c r="L239" t="n">
        <v>8585</v>
      </c>
      <c r="M239" t="inlineStr"/>
      <c r="N239" t="inlineStr"/>
      <c r="O239" s="142">
        <f>DATE(YEAR(H239),MONTH(H239),1)</f>
        <v/>
      </c>
      <c r="P239" s="132">
        <f>IF(H239&gt;$L$3,"Futuro","Atraso")</f>
        <v/>
      </c>
      <c r="Q239">
        <f>12*(YEAR(H239)-YEAR($L$3))+(MONTH(H239)-MONTH($L$3))</f>
        <v/>
      </c>
      <c r="R239" s="366">
        <f>IF(N239="IBIRAPITANGA FASE 3",IF(P239="Atraso",M239,M239/(1+$J$2)^Q239),IF(P239="Atraso",M239,M239/(1+$J$1)^Q239))</f>
        <v/>
      </c>
    </row>
    <row r="240">
      <c r="A240" t="inlineStr">
        <is>
          <t>Q02L010</t>
        </is>
      </c>
      <c r="B240" t="inlineStr">
        <is>
          <t>ROBERTA PERAL MIGUES</t>
        </is>
      </c>
      <c r="C240" t="n">
        <v>1</v>
      </c>
      <c r="D240" t="inlineStr">
        <is>
          <t>IPCA</t>
        </is>
      </c>
      <c r="E240" t="n">
        <v>0</v>
      </c>
      <c r="F240" t="inlineStr">
        <is>
          <t>MENSAL</t>
        </is>
      </c>
      <c r="G240" t="n">
        <v>45285</v>
      </c>
      <c r="H240" s="118" t="n">
        <v>45285</v>
      </c>
      <c r="I240" t="inlineStr">
        <is>
          <t>029</t>
        </is>
      </c>
      <c r="J240" s="370" t="inlineStr">
        <is>
          <t>CARTEIRA</t>
        </is>
      </c>
      <c r="K240" t="inlineStr">
        <is>
          <t>CONTRATO</t>
        </is>
      </c>
      <c r="L240" t="n">
        <v>8585</v>
      </c>
      <c r="M240" t="inlineStr"/>
      <c r="N240" t="inlineStr"/>
      <c r="O240" s="142">
        <f>DATE(YEAR(H240),MONTH(H240),1)</f>
        <v/>
      </c>
      <c r="P240" s="132">
        <f>IF(H240&gt;$L$3,"Futuro","Atraso")</f>
        <v/>
      </c>
      <c r="Q240">
        <f>12*(YEAR(H240)-YEAR($L$3))+(MONTH(H240)-MONTH($L$3))</f>
        <v/>
      </c>
      <c r="R240" s="366">
        <f>IF(N240="IBIRAPITANGA FASE 3",IF(P240="Atraso",M240,M240/(1+$J$2)^Q240),IF(P240="Atraso",M240,M240/(1+$J$1)^Q240))</f>
        <v/>
      </c>
    </row>
    <row r="241">
      <c r="A241" t="inlineStr">
        <is>
          <t>Q02L010</t>
        </is>
      </c>
      <c r="B241" t="inlineStr">
        <is>
          <t>ROBERTA PERAL MIGUES</t>
        </is>
      </c>
      <c r="C241" t="n">
        <v>1</v>
      </c>
      <c r="D241" t="inlineStr">
        <is>
          <t>IPCA</t>
        </is>
      </c>
      <c r="E241" t="n">
        <v>0</v>
      </c>
      <c r="F241" t="inlineStr">
        <is>
          <t>MENSAL</t>
        </is>
      </c>
      <c r="G241" t="n">
        <v>45316</v>
      </c>
      <c r="H241" s="118" t="n">
        <v>45316</v>
      </c>
      <c r="I241" t="inlineStr">
        <is>
          <t>030</t>
        </is>
      </c>
      <c r="J241" s="370" t="inlineStr">
        <is>
          <t>CARTEIRA</t>
        </is>
      </c>
      <c r="K241" t="inlineStr">
        <is>
          <t>CONTRATO</t>
        </is>
      </c>
      <c r="L241" t="n">
        <v>8585</v>
      </c>
      <c r="M241" t="inlineStr"/>
      <c r="N241" t="inlineStr"/>
      <c r="O241" s="142">
        <f>DATE(YEAR(H241),MONTH(H241),1)</f>
        <v/>
      </c>
      <c r="P241" s="132">
        <f>IF(H241&gt;$L$3,"Futuro","Atraso")</f>
        <v/>
      </c>
      <c r="Q241">
        <f>12*(YEAR(H241)-YEAR($L$3))+(MONTH(H241)-MONTH($L$3))</f>
        <v/>
      </c>
      <c r="R241" s="366">
        <f>IF(N241="IBIRAPITANGA FASE 3",IF(P241="Atraso",M241,M241/(1+$J$2)^Q241),IF(P241="Atraso",M241,M241/(1+$J$1)^Q241))</f>
        <v/>
      </c>
    </row>
    <row r="242">
      <c r="A242" t="inlineStr">
        <is>
          <t>Q02L010</t>
        </is>
      </c>
      <c r="B242" t="inlineStr">
        <is>
          <t>ROBERTA PERAL MIGUES</t>
        </is>
      </c>
      <c r="C242" t="n">
        <v>1</v>
      </c>
      <c r="D242" t="inlineStr">
        <is>
          <t>IPCA</t>
        </is>
      </c>
      <c r="E242" t="n">
        <v>0</v>
      </c>
      <c r="F242" t="inlineStr">
        <is>
          <t>MENSAL</t>
        </is>
      </c>
      <c r="G242" t="n">
        <v>45347</v>
      </c>
      <c r="H242" s="118" t="n">
        <v>45347</v>
      </c>
      <c r="I242" t="inlineStr">
        <is>
          <t>031</t>
        </is>
      </c>
      <c r="J242" s="370" t="inlineStr">
        <is>
          <t>CARTEIRA</t>
        </is>
      </c>
      <c r="K242" t="inlineStr">
        <is>
          <t>CONTRATO</t>
        </is>
      </c>
      <c r="L242" t="n">
        <v>8585</v>
      </c>
      <c r="M242" t="inlineStr"/>
      <c r="N242" t="inlineStr"/>
      <c r="O242" s="142">
        <f>DATE(YEAR(H242),MONTH(H242),1)</f>
        <v/>
      </c>
      <c r="P242" s="132">
        <f>IF(H242&gt;$L$3,"Futuro","Atraso")</f>
        <v/>
      </c>
      <c r="Q242">
        <f>12*(YEAR(H242)-YEAR($L$3))+(MONTH(H242)-MONTH($L$3))</f>
        <v/>
      </c>
      <c r="R242" s="366">
        <f>IF(N242="IBIRAPITANGA FASE 3",IF(P242="Atraso",M242,M242/(1+$J$2)^Q242),IF(P242="Atraso",M242,M242/(1+$J$1)^Q242))</f>
        <v/>
      </c>
    </row>
    <row r="243">
      <c r="A243" t="inlineStr">
        <is>
          <t>Q02L010</t>
        </is>
      </c>
      <c r="B243" t="inlineStr">
        <is>
          <t>ROBERTA PERAL MIGUES</t>
        </is>
      </c>
      <c r="C243" t="n">
        <v>1</v>
      </c>
      <c r="D243" t="inlineStr">
        <is>
          <t>IPCA</t>
        </is>
      </c>
      <c r="E243" t="n">
        <v>0</v>
      </c>
      <c r="F243" t="inlineStr">
        <is>
          <t>MENSAL</t>
        </is>
      </c>
      <c r="G243" t="n">
        <v>45376</v>
      </c>
      <c r="H243" s="118" t="n">
        <v>45376</v>
      </c>
      <c r="I243" t="inlineStr">
        <is>
          <t>032</t>
        </is>
      </c>
      <c r="J243" s="370" t="inlineStr">
        <is>
          <t>CARTEIRA</t>
        </is>
      </c>
      <c r="K243" t="inlineStr">
        <is>
          <t>CONTRATO</t>
        </is>
      </c>
      <c r="L243" t="n">
        <v>8585</v>
      </c>
      <c r="M243" t="inlineStr"/>
      <c r="N243" t="inlineStr"/>
      <c r="O243" s="142">
        <f>DATE(YEAR(H243),MONTH(H243),1)</f>
        <v/>
      </c>
      <c r="P243" s="132">
        <f>IF(H243&gt;$L$3,"Futuro","Atraso")</f>
        <v/>
      </c>
      <c r="Q243">
        <f>12*(YEAR(H243)-YEAR($L$3))+(MONTH(H243)-MONTH($L$3))</f>
        <v/>
      </c>
      <c r="R243" s="366">
        <f>IF(N243="IBIRAPITANGA FASE 3",IF(P243="Atraso",M243,M243/(1+$J$2)^Q243),IF(P243="Atraso",M243,M243/(1+$J$1)^Q243))</f>
        <v/>
      </c>
    </row>
    <row r="244">
      <c r="A244" t="inlineStr">
        <is>
          <t>Q02L010</t>
        </is>
      </c>
      <c r="B244" t="inlineStr">
        <is>
          <t>ROBERTA PERAL MIGUES</t>
        </is>
      </c>
      <c r="C244" t="n">
        <v>1</v>
      </c>
      <c r="D244" t="inlineStr">
        <is>
          <t>IPCA</t>
        </is>
      </c>
      <c r="E244" t="n">
        <v>0</v>
      </c>
      <c r="F244" t="inlineStr">
        <is>
          <t>MENSAL</t>
        </is>
      </c>
      <c r="G244" t="n">
        <v>45407</v>
      </c>
      <c r="H244" s="118" t="n">
        <v>45407</v>
      </c>
      <c r="I244" t="inlineStr">
        <is>
          <t>033</t>
        </is>
      </c>
      <c r="J244" s="370" t="inlineStr">
        <is>
          <t>CARTEIRA</t>
        </is>
      </c>
      <c r="K244" t="inlineStr">
        <is>
          <t>CONTRATO</t>
        </is>
      </c>
      <c r="L244" t="n">
        <v>8585</v>
      </c>
      <c r="M244" t="inlineStr"/>
      <c r="N244" t="inlineStr"/>
      <c r="O244" s="142">
        <f>DATE(YEAR(H244),MONTH(H244),1)</f>
        <v/>
      </c>
      <c r="P244" s="132">
        <f>IF(H244&gt;$L$3,"Futuro","Atraso")</f>
        <v/>
      </c>
      <c r="Q244">
        <f>12*(YEAR(H244)-YEAR($L$3))+(MONTH(H244)-MONTH($L$3))</f>
        <v/>
      </c>
      <c r="R244" s="366">
        <f>IF(N244="IBIRAPITANGA FASE 3",IF(P244="Atraso",M244,M244/(1+$J$2)^Q244),IF(P244="Atraso",M244,M244/(1+$J$1)^Q244))</f>
        <v/>
      </c>
    </row>
    <row r="245">
      <c r="A245" t="inlineStr">
        <is>
          <t>Q02L010</t>
        </is>
      </c>
      <c r="B245" t="inlineStr">
        <is>
          <t>ROBERTA PERAL MIGUES</t>
        </is>
      </c>
      <c r="C245" t="n">
        <v>1</v>
      </c>
      <c r="D245" t="inlineStr">
        <is>
          <t>IPCA</t>
        </is>
      </c>
      <c r="E245" t="n">
        <v>0</v>
      </c>
      <c r="F245" t="inlineStr">
        <is>
          <t>MENSAL</t>
        </is>
      </c>
      <c r="G245" t="n">
        <v>45437</v>
      </c>
      <c r="H245" s="118" t="n">
        <v>45437</v>
      </c>
      <c r="I245" t="inlineStr">
        <is>
          <t>034</t>
        </is>
      </c>
      <c r="J245" s="370" t="inlineStr">
        <is>
          <t>CARTEIRA</t>
        </is>
      </c>
      <c r="K245" t="inlineStr">
        <is>
          <t>CONTRATO</t>
        </is>
      </c>
      <c r="L245" t="n">
        <v>8585</v>
      </c>
      <c r="M245" t="inlineStr"/>
      <c r="N245" t="inlineStr"/>
      <c r="O245" s="142">
        <f>DATE(YEAR(H245),MONTH(H245),1)</f>
        <v/>
      </c>
      <c r="P245" s="132">
        <f>IF(H245&gt;$L$3,"Futuro","Atraso")</f>
        <v/>
      </c>
      <c r="Q245">
        <f>12*(YEAR(H245)-YEAR($L$3))+(MONTH(H245)-MONTH($L$3))</f>
        <v/>
      </c>
      <c r="R245" s="366">
        <f>IF(N245="IBIRAPITANGA FASE 3",IF(P245="Atraso",M245,M245/(1+$J$2)^Q245),IF(P245="Atraso",M245,M245/(1+$J$1)^Q245))</f>
        <v/>
      </c>
    </row>
    <row r="246">
      <c r="A246" t="inlineStr">
        <is>
          <t>Q02L010</t>
        </is>
      </c>
      <c r="B246" t="inlineStr">
        <is>
          <t>ROBERTA PERAL MIGUES</t>
        </is>
      </c>
      <c r="C246" t="n">
        <v>1</v>
      </c>
      <c r="D246" t="inlineStr">
        <is>
          <t>IPCA</t>
        </is>
      </c>
      <c r="E246" t="n">
        <v>0</v>
      </c>
      <c r="F246" t="inlineStr">
        <is>
          <t>MENSAL</t>
        </is>
      </c>
      <c r="G246" t="n">
        <v>45468</v>
      </c>
      <c r="H246" s="118" t="n">
        <v>45468</v>
      </c>
      <c r="I246" t="inlineStr">
        <is>
          <t>035</t>
        </is>
      </c>
      <c r="J246" s="370" t="inlineStr">
        <is>
          <t>CARTEIRA</t>
        </is>
      </c>
      <c r="K246" t="inlineStr">
        <is>
          <t>CONTRATO</t>
        </is>
      </c>
      <c r="L246" t="n">
        <v>8585</v>
      </c>
      <c r="M246" t="inlineStr"/>
      <c r="N246" t="inlineStr"/>
      <c r="O246" s="142">
        <f>DATE(YEAR(H246),MONTH(H246),1)</f>
        <v/>
      </c>
      <c r="P246" s="132">
        <f>IF(H246&gt;$L$3,"Futuro","Atraso")</f>
        <v/>
      </c>
      <c r="Q246">
        <f>12*(YEAR(H246)-YEAR($L$3))+(MONTH(H246)-MONTH($L$3))</f>
        <v/>
      </c>
      <c r="R246" s="366">
        <f>IF(N246="IBIRAPITANGA FASE 3",IF(P246="Atraso",M246,M246/(1+$J$2)^Q246),IF(P246="Atraso",M246,M246/(1+$J$1)^Q246))</f>
        <v/>
      </c>
    </row>
    <row r="247">
      <c r="A247" t="inlineStr">
        <is>
          <t>Q02L010</t>
        </is>
      </c>
      <c r="B247" t="inlineStr">
        <is>
          <t>ROBERTA PERAL MIGUES</t>
        </is>
      </c>
      <c r="C247" t="n">
        <v>1</v>
      </c>
      <c r="D247" t="inlineStr">
        <is>
          <t>IPCA</t>
        </is>
      </c>
      <c r="E247" t="n">
        <v>0</v>
      </c>
      <c r="F247" t="inlineStr">
        <is>
          <t>MENSAL</t>
        </is>
      </c>
      <c r="G247" t="n">
        <v>45498</v>
      </c>
      <c r="H247" s="118" t="n">
        <v>45498</v>
      </c>
      <c r="I247" t="inlineStr">
        <is>
          <t>036</t>
        </is>
      </c>
      <c r="J247" s="370" t="inlineStr">
        <is>
          <t>CARTEIRA</t>
        </is>
      </c>
      <c r="K247" t="inlineStr">
        <is>
          <t>CONTRATO</t>
        </is>
      </c>
      <c r="L247" t="n">
        <v>8585</v>
      </c>
      <c r="M247" t="inlineStr"/>
      <c r="N247" t="inlineStr"/>
      <c r="O247" s="142">
        <f>DATE(YEAR(H247),MONTH(H247),1)</f>
        <v/>
      </c>
      <c r="P247" s="132">
        <f>IF(H247&gt;$L$3,"Futuro","Atraso")</f>
        <v/>
      </c>
      <c r="Q247">
        <f>12*(YEAR(H247)-YEAR($L$3))+(MONTH(H247)-MONTH($L$3))</f>
        <v/>
      </c>
      <c r="R247" s="366">
        <f>IF(N247="IBIRAPITANGA FASE 3",IF(P247="Atraso",M247,M247/(1+$J$2)^Q247),IF(P247="Atraso",M247,M247/(1+$J$1)^Q247))</f>
        <v/>
      </c>
    </row>
    <row r="248">
      <c r="A248" t="inlineStr">
        <is>
          <t>Q02L010</t>
        </is>
      </c>
      <c r="B248" t="inlineStr">
        <is>
          <t>ROBERTA PERAL MIGUES</t>
        </is>
      </c>
      <c r="C248" t="n">
        <v>1</v>
      </c>
      <c r="D248" t="inlineStr">
        <is>
          <t>IPCA</t>
        </is>
      </c>
      <c r="E248" t="n">
        <v>0</v>
      </c>
      <c r="F248" t="inlineStr">
        <is>
          <t>MENSAL</t>
        </is>
      </c>
      <c r="G248" t="n">
        <v>45529</v>
      </c>
      <c r="H248" s="118" t="n">
        <v>45529</v>
      </c>
      <c r="I248" t="inlineStr">
        <is>
          <t>037</t>
        </is>
      </c>
      <c r="J248" s="370" t="inlineStr">
        <is>
          <t>CARTEIRA</t>
        </is>
      </c>
      <c r="K248" t="inlineStr">
        <is>
          <t>CONTRATO</t>
        </is>
      </c>
      <c r="L248" t="n">
        <v>8585</v>
      </c>
      <c r="M248" t="inlineStr"/>
      <c r="N248" t="inlineStr"/>
      <c r="O248" s="142">
        <f>DATE(YEAR(H248),MONTH(H248),1)</f>
        <v/>
      </c>
      <c r="P248" s="132">
        <f>IF(H248&gt;$L$3,"Futuro","Atraso")</f>
        <v/>
      </c>
      <c r="Q248">
        <f>12*(YEAR(H248)-YEAR($L$3))+(MONTH(H248)-MONTH($L$3))</f>
        <v/>
      </c>
      <c r="R248" s="366">
        <f>IF(N248="IBIRAPITANGA FASE 3",IF(P248="Atraso",M248,M248/(1+$J$2)^Q248),IF(P248="Atraso",M248,M248/(1+$J$1)^Q248))</f>
        <v/>
      </c>
    </row>
    <row r="249">
      <c r="A249" t="inlineStr">
        <is>
          <t>Q02L010</t>
        </is>
      </c>
      <c r="B249" t="inlineStr">
        <is>
          <t>ROBERTA PERAL MIGUES</t>
        </is>
      </c>
      <c r="C249" t="n">
        <v>1</v>
      </c>
      <c r="D249" t="inlineStr">
        <is>
          <t>IPCA</t>
        </is>
      </c>
      <c r="E249" t="n">
        <v>0</v>
      </c>
      <c r="F249" t="inlineStr">
        <is>
          <t>MENSAL</t>
        </is>
      </c>
      <c r="G249" t="n">
        <v>45560</v>
      </c>
      <c r="H249" s="118" t="n">
        <v>45560</v>
      </c>
      <c r="I249" t="inlineStr">
        <is>
          <t>038</t>
        </is>
      </c>
      <c r="J249" s="370" t="inlineStr">
        <is>
          <t>CARTEIRA</t>
        </is>
      </c>
      <c r="K249" t="inlineStr">
        <is>
          <t>CONTRATO</t>
        </is>
      </c>
      <c r="L249" t="n">
        <v>8585</v>
      </c>
      <c r="M249" t="inlineStr"/>
      <c r="N249" t="inlineStr"/>
      <c r="O249" s="142">
        <f>DATE(YEAR(H249),MONTH(H249),1)</f>
        <v/>
      </c>
      <c r="P249" s="132">
        <f>IF(H249&gt;$L$3,"Futuro","Atraso")</f>
        <v/>
      </c>
      <c r="Q249">
        <f>12*(YEAR(H249)-YEAR($L$3))+(MONTH(H249)-MONTH($L$3))</f>
        <v/>
      </c>
      <c r="R249" s="366">
        <f>IF(N249="IBIRAPITANGA FASE 3",IF(P249="Atraso",M249,M249/(1+$J$2)^Q249),IF(P249="Atraso",M249,M249/(1+$J$1)^Q249))</f>
        <v/>
      </c>
    </row>
    <row r="250">
      <c r="A250" t="inlineStr">
        <is>
          <t>Q02L010</t>
        </is>
      </c>
      <c r="B250" t="inlineStr">
        <is>
          <t>ROBERTA PERAL MIGUES</t>
        </is>
      </c>
      <c r="C250" t="n">
        <v>1</v>
      </c>
      <c r="D250" t="inlineStr">
        <is>
          <t>IPCA</t>
        </is>
      </c>
      <c r="E250" t="n">
        <v>0</v>
      </c>
      <c r="F250" t="inlineStr">
        <is>
          <t>MENSAL</t>
        </is>
      </c>
      <c r="G250" t="n">
        <v>45590</v>
      </c>
      <c r="H250" s="118" t="n">
        <v>45590</v>
      </c>
      <c r="I250" t="inlineStr">
        <is>
          <t>039</t>
        </is>
      </c>
      <c r="J250" s="370" t="inlineStr">
        <is>
          <t>CARTEIRA</t>
        </is>
      </c>
      <c r="K250" t="inlineStr">
        <is>
          <t>CONTRATO</t>
        </is>
      </c>
      <c r="L250" t="n">
        <v>8585</v>
      </c>
      <c r="M250" t="inlineStr"/>
      <c r="N250" t="inlineStr"/>
      <c r="O250" s="142">
        <f>DATE(YEAR(H250),MONTH(H250),1)</f>
        <v/>
      </c>
      <c r="P250" s="132">
        <f>IF(H250&gt;$L$3,"Futuro","Atraso")</f>
        <v/>
      </c>
      <c r="Q250">
        <f>12*(YEAR(H250)-YEAR($L$3))+(MONTH(H250)-MONTH($L$3))</f>
        <v/>
      </c>
      <c r="R250" s="366">
        <f>IF(N250="IBIRAPITANGA FASE 3",IF(P250="Atraso",M250,M250/(1+$J$2)^Q250),IF(P250="Atraso",M250,M250/(1+$J$1)^Q250))</f>
        <v/>
      </c>
    </row>
    <row r="251">
      <c r="A251" t="inlineStr">
        <is>
          <t>Q02L010</t>
        </is>
      </c>
      <c r="B251" t="inlineStr">
        <is>
          <t>ROBERTA PERAL MIGUES</t>
        </is>
      </c>
      <c r="C251" t="n">
        <v>1</v>
      </c>
      <c r="D251" t="inlineStr">
        <is>
          <t>IPCA</t>
        </is>
      </c>
      <c r="E251" t="n">
        <v>0</v>
      </c>
      <c r="F251" t="inlineStr">
        <is>
          <t>MENSAL</t>
        </is>
      </c>
      <c r="G251" t="n">
        <v>45621</v>
      </c>
      <c r="H251" s="118" t="n">
        <v>45621</v>
      </c>
      <c r="I251" t="inlineStr">
        <is>
          <t>040</t>
        </is>
      </c>
      <c r="J251" s="370" t="inlineStr">
        <is>
          <t>CARTEIRA</t>
        </is>
      </c>
      <c r="K251" t="inlineStr">
        <is>
          <t>CONTRATO</t>
        </is>
      </c>
      <c r="L251" t="n">
        <v>8585</v>
      </c>
      <c r="M251" t="inlineStr"/>
      <c r="N251" t="inlineStr"/>
      <c r="O251" s="142">
        <f>DATE(YEAR(H251),MONTH(H251),1)</f>
        <v/>
      </c>
      <c r="P251" s="132">
        <f>IF(H251&gt;$L$3,"Futuro","Atraso")</f>
        <v/>
      </c>
      <c r="Q251">
        <f>12*(YEAR(H251)-YEAR($L$3))+(MONTH(H251)-MONTH($L$3))</f>
        <v/>
      </c>
      <c r="R251" s="366">
        <f>IF(N251="IBIRAPITANGA FASE 3",IF(P251="Atraso",M251,M251/(1+$J$2)^Q251),IF(P251="Atraso",M251,M251/(1+$J$1)^Q251))</f>
        <v/>
      </c>
    </row>
    <row r="252">
      <c r="A252" t="inlineStr">
        <is>
          <t>Q02L010</t>
        </is>
      </c>
      <c r="B252" t="inlineStr">
        <is>
          <t>ROBERTA PERAL MIGUES</t>
        </is>
      </c>
      <c r="C252" t="n">
        <v>1</v>
      </c>
      <c r="D252" t="inlineStr">
        <is>
          <t>IPCA</t>
        </is>
      </c>
      <c r="E252" t="n">
        <v>0</v>
      </c>
      <c r="F252" t="inlineStr">
        <is>
          <t>MENSAL</t>
        </is>
      </c>
      <c r="G252" t="n">
        <v>45651</v>
      </c>
      <c r="H252" s="118" t="n">
        <v>45651</v>
      </c>
      <c r="I252" t="inlineStr">
        <is>
          <t>041</t>
        </is>
      </c>
      <c r="J252" s="370" t="inlineStr">
        <is>
          <t>CARTEIRA</t>
        </is>
      </c>
      <c r="K252" t="inlineStr">
        <is>
          <t>CONTRATO</t>
        </is>
      </c>
      <c r="L252" t="n">
        <v>8585</v>
      </c>
      <c r="M252" t="inlineStr"/>
      <c r="N252" t="inlineStr"/>
      <c r="O252" s="142">
        <f>DATE(YEAR(H252),MONTH(H252),1)</f>
        <v/>
      </c>
      <c r="P252" s="132">
        <f>IF(H252&gt;$L$3,"Futuro","Atraso")</f>
        <v/>
      </c>
      <c r="Q252">
        <f>12*(YEAR(H252)-YEAR($L$3))+(MONTH(H252)-MONTH($L$3))</f>
        <v/>
      </c>
      <c r="R252" s="366">
        <f>IF(N252="IBIRAPITANGA FASE 3",IF(P252="Atraso",M252,M252/(1+$J$2)^Q252),IF(P252="Atraso",M252,M252/(1+$J$1)^Q252))</f>
        <v/>
      </c>
    </row>
    <row r="253">
      <c r="A253" t="inlineStr">
        <is>
          <t>Q02L010</t>
        </is>
      </c>
      <c r="B253" t="inlineStr">
        <is>
          <t>ROBERTA PERAL MIGUES</t>
        </is>
      </c>
      <c r="C253" t="n">
        <v>1</v>
      </c>
      <c r="D253" t="inlineStr">
        <is>
          <t>IPCA</t>
        </is>
      </c>
      <c r="E253" t="n">
        <v>0</v>
      </c>
      <c r="F253" t="inlineStr">
        <is>
          <t>MENSAL</t>
        </is>
      </c>
      <c r="G253" t="n">
        <v>45682</v>
      </c>
      <c r="H253" s="118" t="n">
        <v>45682</v>
      </c>
      <c r="I253" t="inlineStr">
        <is>
          <t>042</t>
        </is>
      </c>
      <c r="J253" s="370" t="inlineStr">
        <is>
          <t>CARTEIRA</t>
        </is>
      </c>
      <c r="K253" t="inlineStr">
        <is>
          <t>CONTRATO</t>
        </is>
      </c>
      <c r="L253" t="n">
        <v>8585</v>
      </c>
      <c r="M253" t="inlineStr"/>
      <c r="N253" t="inlineStr"/>
      <c r="O253" s="142">
        <f>DATE(YEAR(H253),MONTH(H253),1)</f>
        <v/>
      </c>
      <c r="P253" s="132">
        <f>IF(H253&gt;$L$3,"Futuro","Atraso")</f>
        <v/>
      </c>
      <c r="Q253">
        <f>12*(YEAR(H253)-YEAR($L$3))+(MONTH(H253)-MONTH($L$3))</f>
        <v/>
      </c>
      <c r="R253" s="366">
        <f>IF(N253="IBIRAPITANGA FASE 3",IF(P253="Atraso",M253,M253/(1+$J$2)^Q253),IF(P253="Atraso",M253,M253/(1+$J$1)^Q253))</f>
        <v/>
      </c>
    </row>
    <row r="254">
      <c r="A254" t="inlineStr">
        <is>
          <t>Q02L011</t>
        </is>
      </c>
      <c r="B254" t="inlineStr">
        <is>
          <t>MARIANA RAGOSTA  SERRÃO</t>
        </is>
      </c>
      <c r="C254" t="n">
        <v>1</v>
      </c>
      <c r="D254" t="inlineStr">
        <is>
          <t>IPCA</t>
        </is>
      </c>
      <c r="E254" t="n">
        <v>0</v>
      </c>
      <c r="F254" t="inlineStr">
        <is>
          <t>MENSAL</t>
        </is>
      </c>
      <c r="G254" t="n">
        <v>45219</v>
      </c>
      <c r="H254" s="118" t="n">
        <v>45219</v>
      </c>
      <c r="I254" t="inlineStr">
        <is>
          <t>038</t>
        </is>
      </c>
      <c r="J254" s="370" t="inlineStr">
        <is>
          <t>CARTEIRA</t>
        </is>
      </c>
      <c r="K254" t="inlineStr">
        <is>
          <t>CONTRATO</t>
        </is>
      </c>
      <c r="L254" t="n">
        <v>5123.2</v>
      </c>
      <c r="M254" t="inlineStr"/>
      <c r="N254" t="inlineStr"/>
      <c r="O254" s="142">
        <f>DATE(YEAR(H254),MONTH(H254),1)</f>
        <v/>
      </c>
      <c r="P254" s="132">
        <f>IF(H254&gt;$L$3,"Futuro","Atraso")</f>
        <v/>
      </c>
      <c r="Q254">
        <f>12*(YEAR(H254)-YEAR($L$3))+(MONTH(H254)-MONTH($L$3))</f>
        <v/>
      </c>
      <c r="R254" s="366">
        <f>IF(N254="IBIRAPITANGA FASE 3",IF(P254="Atraso",M254,M254/(1+$J$2)^Q254),IF(P254="Atraso",M254,M254/(1+$J$1)^Q254))</f>
        <v/>
      </c>
    </row>
    <row r="255">
      <c r="A255" t="inlineStr">
        <is>
          <t>Q02L011</t>
        </is>
      </c>
      <c r="B255" t="inlineStr">
        <is>
          <t>MARIANA RAGOSTA  SERRÃO</t>
        </is>
      </c>
      <c r="C255" t="n">
        <v>1</v>
      </c>
      <c r="D255" t="inlineStr">
        <is>
          <t>IPCA</t>
        </is>
      </c>
      <c r="E255" t="n">
        <v>0</v>
      </c>
      <c r="F255" t="inlineStr">
        <is>
          <t>MENSAL</t>
        </is>
      </c>
      <c r="G255" t="n">
        <v>45250</v>
      </c>
      <c r="H255" s="118" t="n">
        <v>45250</v>
      </c>
      <c r="I255" t="inlineStr">
        <is>
          <t>039</t>
        </is>
      </c>
      <c r="J255" s="370" t="inlineStr">
        <is>
          <t>CARTEIRA</t>
        </is>
      </c>
      <c r="K255" t="inlineStr">
        <is>
          <t>CONTRATO</t>
        </is>
      </c>
      <c r="L255" t="n">
        <v>5123.2</v>
      </c>
      <c r="M255" t="inlineStr"/>
      <c r="N255" t="inlineStr"/>
      <c r="O255" s="142">
        <f>DATE(YEAR(H255),MONTH(H255),1)</f>
        <v/>
      </c>
      <c r="P255" s="132">
        <f>IF(H255&gt;$L$3,"Futuro","Atraso")</f>
        <v/>
      </c>
      <c r="Q255">
        <f>12*(YEAR(H255)-YEAR($L$3))+(MONTH(H255)-MONTH($L$3))</f>
        <v/>
      </c>
      <c r="R255" s="366">
        <f>IF(N255="IBIRAPITANGA FASE 3",IF(P255="Atraso",M255,M255/(1+$J$2)^Q255),IF(P255="Atraso",M255,M255/(1+$J$1)^Q255))</f>
        <v/>
      </c>
    </row>
    <row r="256">
      <c r="A256" t="inlineStr">
        <is>
          <t>Q02L011</t>
        </is>
      </c>
      <c r="B256" t="inlineStr">
        <is>
          <t>MARIANA RAGOSTA  SERRÃO</t>
        </is>
      </c>
      <c r="C256" t="n">
        <v>1</v>
      </c>
      <c r="D256" t="inlineStr">
        <is>
          <t>IPCA</t>
        </is>
      </c>
      <c r="E256" t="n">
        <v>0</v>
      </c>
      <c r="F256" t="inlineStr">
        <is>
          <t>MENSAL</t>
        </is>
      </c>
      <c r="G256" t="n">
        <v>45280</v>
      </c>
      <c r="H256" s="118" t="n">
        <v>45280</v>
      </c>
      <c r="I256" t="inlineStr">
        <is>
          <t>040</t>
        </is>
      </c>
      <c r="J256" s="370" t="inlineStr">
        <is>
          <t>CARTEIRA</t>
        </is>
      </c>
      <c r="K256" t="inlineStr">
        <is>
          <t>CONTRATO</t>
        </is>
      </c>
      <c r="L256" t="n">
        <v>5123.2</v>
      </c>
      <c r="M256" t="inlineStr"/>
      <c r="N256" t="inlineStr"/>
      <c r="O256" s="142">
        <f>DATE(YEAR(H256),MONTH(H256),1)</f>
        <v/>
      </c>
      <c r="P256" s="132">
        <f>IF(H256&gt;$L$3,"Futuro","Atraso")</f>
        <v/>
      </c>
      <c r="Q256">
        <f>12*(YEAR(H256)-YEAR($L$3))+(MONTH(H256)-MONTH($L$3))</f>
        <v/>
      </c>
      <c r="R256" s="366">
        <f>IF(N256="IBIRAPITANGA FASE 3",IF(P256="Atraso",M256,M256/(1+$J$2)^Q256),IF(P256="Atraso",M256,M256/(1+$J$1)^Q256))</f>
        <v/>
      </c>
    </row>
    <row r="257">
      <c r="A257" t="inlineStr">
        <is>
          <t>Q02L011</t>
        </is>
      </c>
      <c r="B257" t="inlineStr">
        <is>
          <t>MARIANA RAGOSTA  SERRÃO</t>
        </is>
      </c>
      <c r="C257" t="n">
        <v>1</v>
      </c>
      <c r="D257" t="inlineStr">
        <is>
          <t>IPCA</t>
        </is>
      </c>
      <c r="E257" t="n">
        <v>0</v>
      </c>
      <c r="F257" t="inlineStr">
        <is>
          <t>MENSAL</t>
        </is>
      </c>
      <c r="G257" t="n">
        <v>45311</v>
      </c>
      <c r="H257" s="118" t="n">
        <v>45311</v>
      </c>
      <c r="I257" t="inlineStr">
        <is>
          <t>041</t>
        </is>
      </c>
      <c r="J257" s="370" t="inlineStr">
        <is>
          <t>CARTEIRA</t>
        </is>
      </c>
      <c r="K257" t="inlineStr">
        <is>
          <t>CONTRATO</t>
        </is>
      </c>
      <c r="L257" t="n">
        <v>5123.2</v>
      </c>
      <c r="M257" t="inlineStr"/>
      <c r="N257" t="inlineStr"/>
      <c r="O257" s="142">
        <f>DATE(YEAR(H257),MONTH(H257),1)</f>
        <v/>
      </c>
      <c r="P257" s="132">
        <f>IF(H257&gt;$L$3,"Futuro","Atraso")</f>
        <v/>
      </c>
      <c r="Q257">
        <f>12*(YEAR(H257)-YEAR($L$3))+(MONTH(H257)-MONTH($L$3))</f>
        <v/>
      </c>
      <c r="R257" s="366">
        <f>IF(N257="IBIRAPITANGA FASE 3",IF(P257="Atraso",M257,M257/(1+$J$2)^Q257),IF(P257="Atraso",M257,M257/(1+$J$1)^Q257))</f>
        <v/>
      </c>
    </row>
    <row r="258">
      <c r="A258" t="inlineStr">
        <is>
          <t>Q02L011</t>
        </is>
      </c>
      <c r="B258" t="inlineStr">
        <is>
          <t>MARIANA RAGOSTA  SERRÃO</t>
        </is>
      </c>
      <c r="C258" t="n">
        <v>1</v>
      </c>
      <c r="D258" t="inlineStr">
        <is>
          <t>IPCA</t>
        </is>
      </c>
      <c r="E258" t="n">
        <v>0</v>
      </c>
      <c r="F258" t="inlineStr">
        <is>
          <t>MENSAL</t>
        </is>
      </c>
      <c r="G258" t="n">
        <v>45342</v>
      </c>
      <c r="H258" s="118" t="n">
        <v>45342</v>
      </c>
      <c r="I258" t="inlineStr">
        <is>
          <t>042</t>
        </is>
      </c>
      <c r="J258" s="370" t="inlineStr">
        <is>
          <t>CARTEIRA</t>
        </is>
      </c>
      <c r="K258" t="inlineStr">
        <is>
          <t>CONTRATO</t>
        </is>
      </c>
      <c r="L258" t="n">
        <v>5123.2</v>
      </c>
      <c r="M258" t="inlineStr"/>
      <c r="N258" t="inlineStr"/>
      <c r="O258" s="142">
        <f>DATE(YEAR(H258),MONTH(H258),1)</f>
        <v/>
      </c>
      <c r="P258" s="132">
        <f>IF(H258&gt;$L$3,"Futuro","Atraso")</f>
        <v/>
      </c>
      <c r="Q258">
        <f>12*(YEAR(H258)-YEAR($L$3))+(MONTH(H258)-MONTH($L$3))</f>
        <v/>
      </c>
      <c r="R258" s="366">
        <f>IF(N258="IBIRAPITANGA FASE 3",IF(P258="Atraso",M258,M258/(1+$J$2)^Q258),IF(P258="Atraso",M258,M258/(1+$J$1)^Q258))</f>
        <v/>
      </c>
    </row>
    <row r="259">
      <c r="A259" t="inlineStr">
        <is>
          <t>Q02L011</t>
        </is>
      </c>
      <c r="B259" t="inlineStr">
        <is>
          <t>MARIANA RAGOSTA  SERRÃO</t>
        </is>
      </c>
      <c r="C259" t="n">
        <v>1</v>
      </c>
      <c r="D259" t="inlineStr">
        <is>
          <t>IPCA</t>
        </is>
      </c>
      <c r="E259" t="n">
        <v>0</v>
      </c>
      <c r="F259" t="inlineStr">
        <is>
          <t>MENSAL</t>
        </is>
      </c>
      <c r="G259" t="n">
        <v>45371</v>
      </c>
      <c r="H259" s="118" t="n">
        <v>45371</v>
      </c>
      <c r="I259" t="inlineStr">
        <is>
          <t>043</t>
        </is>
      </c>
      <c r="J259" s="370" t="inlineStr">
        <is>
          <t>CARTEIRA</t>
        </is>
      </c>
      <c r="K259" t="inlineStr">
        <is>
          <t>CONTRATO</t>
        </is>
      </c>
      <c r="L259" t="n">
        <v>5123.2</v>
      </c>
      <c r="M259" t="inlineStr"/>
      <c r="N259" t="inlineStr"/>
      <c r="O259" s="142">
        <f>DATE(YEAR(H259),MONTH(H259),1)</f>
        <v/>
      </c>
      <c r="P259" s="132">
        <f>IF(H259&gt;$L$3,"Futuro","Atraso")</f>
        <v/>
      </c>
      <c r="Q259">
        <f>12*(YEAR(H259)-YEAR($L$3))+(MONTH(H259)-MONTH($L$3))</f>
        <v/>
      </c>
      <c r="R259" s="366">
        <f>IF(N259="IBIRAPITANGA FASE 3",IF(P259="Atraso",M259,M259/(1+$J$2)^Q259),IF(P259="Atraso",M259,M259/(1+$J$1)^Q259))</f>
        <v/>
      </c>
    </row>
    <row r="260">
      <c r="A260" t="inlineStr">
        <is>
          <t>Q02L011</t>
        </is>
      </c>
      <c r="B260" t="inlineStr">
        <is>
          <t>MARIANA RAGOSTA  SERRÃO</t>
        </is>
      </c>
      <c r="C260" t="n">
        <v>1</v>
      </c>
      <c r="D260" t="inlineStr">
        <is>
          <t>IPCA</t>
        </is>
      </c>
      <c r="E260" t="n">
        <v>0</v>
      </c>
      <c r="F260" t="inlineStr">
        <is>
          <t>MENSAL</t>
        </is>
      </c>
      <c r="G260" t="n">
        <v>45402</v>
      </c>
      <c r="H260" s="118" t="n">
        <v>45402</v>
      </c>
      <c r="I260" t="inlineStr">
        <is>
          <t>044</t>
        </is>
      </c>
      <c r="J260" s="370" t="inlineStr">
        <is>
          <t>CARTEIRA</t>
        </is>
      </c>
      <c r="K260" t="inlineStr">
        <is>
          <t>CONTRATO</t>
        </is>
      </c>
      <c r="L260" t="n">
        <v>5123.2</v>
      </c>
      <c r="M260" t="inlineStr"/>
      <c r="N260" t="inlineStr"/>
      <c r="O260" s="142">
        <f>DATE(YEAR(H260),MONTH(H260),1)</f>
        <v/>
      </c>
      <c r="P260" s="132">
        <f>IF(H260&gt;$L$3,"Futuro","Atraso")</f>
        <v/>
      </c>
      <c r="Q260">
        <f>12*(YEAR(H260)-YEAR($L$3))+(MONTH(H260)-MONTH($L$3))</f>
        <v/>
      </c>
      <c r="R260" s="366">
        <f>IF(N260="IBIRAPITANGA FASE 3",IF(P260="Atraso",M260,M260/(1+$J$2)^Q260),IF(P260="Atraso",M260,M260/(1+$J$1)^Q260))</f>
        <v/>
      </c>
    </row>
    <row r="261">
      <c r="A261" t="inlineStr">
        <is>
          <t>Q02L011</t>
        </is>
      </c>
      <c r="B261" t="inlineStr">
        <is>
          <t>MARIANA RAGOSTA  SERRÃO</t>
        </is>
      </c>
      <c r="C261" t="n">
        <v>1</v>
      </c>
      <c r="D261" t="inlineStr">
        <is>
          <t>IPCA</t>
        </is>
      </c>
      <c r="E261" t="n">
        <v>0</v>
      </c>
      <c r="F261" t="inlineStr">
        <is>
          <t>MENSAL</t>
        </is>
      </c>
      <c r="G261" t="n">
        <v>45432</v>
      </c>
      <c r="H261" s="118" t="n">
        <v>45432</v>
      </c>
      <c r="I261" t="inlineStr">
        <is>
          <t>045</t>
        </is>
      </c>
      <c r="J261" s="370" t="inlineStr">
        <is>
          <t>CARTEIRA</t>
        </is>
      </c>
      <c r="K261" t="inlineStr">
        <is>
          <t>CONTRATO</t>
        </is>
      </c>
      <c r="L261" t="n">
        <v>5123.2</v>
      </c>
      <c r="M261" t="inlineStr"/>
      <c r="N261" t="inlineStr"/>
      <c r="O261" s="142">
        <f>DATE(YEAR(H261),MONTH(H261),1)</f>
        <v/>
      </c>
      <c r="P261" s="132">
        <f>IF(H261&gt;$L$3,"Futuro","Atraso")</f>
        <v/>
      </c>
      <c r="Q261">
        <f>12*(YEAR(H261)-YEAR($L$3))+(MONTH(H261)-MONTH($L$3))</f>
        <v/>
      </c>
      <c r="R261" s="366">
        <f>IF(N261="IBIRAPITANGA FASE 3",IF(P261="Atraso",M261,M261/(1+$J$2)^Q261),IF(P261="Atraso",M261,M261/(1+$J$1)^Q261))</f>
        <v/>
      </c>
    </row>
    <row r="262">
      <c r="A262" t="inlineStr">
        <is>
          <t>Q02L011</t>
        </is>
      </c>
      <c r="B262" t="inlineStr">
        <is>
          <t>MARIANA RAGOSTA  SERRÃO</t>
        </is>
      </c>
      <c r="C262" t="n">
        <v>1</v>
      </c>
      <c r="D262" t="inlineStr">
        <is>
          <t>IPCA</t>
        </is>
      </c>
      <c r="E262" t="n">
        <v>0</v>
      </c>
      <c r="F262" t="inlineStr">
        <is>
          <t>MENSAL</t>
        </is>
      </c>
      <c r="G262" t="n">
        <v>45463</v>
      </c>
      <c r="H262" s="118" t="n">
        <v>45463</v>
      </c>
      <c r="I262" t="inlineStr">
        <is>
          <t>004</t>
        </is>
      </c>
      <c r="J262" s="370" t="inlineStr">
        <is>
          <t>CARTEIRA</t>
        </is>
      </c>
      <c r="K262" t="inlineStr">
        <is>
          <t>CONTRATO</t>
        </is>
      </c>
      <c r="L262" t="n">
        <v>19211.99</v>
      </c>
      <c r="M262" t="inlineStr"/>
      <c r="N262" t="inlineStr"/>
      <c r="O262" s="142">
        <f>DATE(YEAR(H262),MONTH(H262),1)</f>
        <v/>
      </c>
      <c r="P262" s="132">
        <f>IF(H262&gt;$L$3,"Futuro","Atraso")</f>
        <v/>
      </c>
      <c r="Q262">
        <f>12*(YEAR(H262)-YEAR($L$3))+(MONTH(H262)-MONTH($L$3))</f>
        <v/>
      </c>
      <c r="R262" s="366">
        <f>IF(N262="IBIRAPITANGA FASE 3",IF(P262="Atraso",M262,M262/(1+$J$2)^Q262),IF(P262="Atraso",M262,M262/(1+$J$1)^Q262))</f>
        <v/>
      </c>
    </row>
    <row r="263">
      <c r="A263" t="inlineStr">
        <is>
          <t>Q02L012</t>
        </is>
      </c>
      <c r="B263" t="inlineStr">
        <is>
          <t>ARMANDO ALCAYDE</t>
        </is>
      </c>
      <c r="C263" t="n">
        <v>1</v>
      </c>
      <c r="D263" t="inlineStr">
        <is>
          <t>IPCA</t>
        </is>
      </c>
      <c r="E263" t="n">
        <v>0</v>
      </c>
      <c r="F263" t="inlineStr">
        <is>
          <t>MENSAL</t>
        </is>
      </c>
      <c r="G263" t="n">
        <v>45209</v>
      </c>
      <c r="H263" s="118" t="n">
        <v>45209</v>
      </c>
      <c r="I263" t="inlineStr">
        <is>
          <t>005</t>
        </is>
      </c>
      <c r="J263" s="370" t="inlineStr">
        <is>
          <t>CARTEIRA</t>
        </is>
      </c>
      <c r="K263" t="inlineStr">
        <is>
          <t>CONTRATO</t>
        </is>
      </c>
      <c r="L263" t="n">
        <v>3123.91</v>
      </c>
      <c r="M263" t="inlineStr"/>
      <c r="N263" t="inlineStr"/>
      <c r="O263" s="142">
        <f>DATE(YEAR(H263),MONTH(H263),1)</f>
        <v/>
      </c>
      <c r="P263" s="132">
        <f>IF(H263&gt;$L$3,"Futuro","Atraso")</f>
        <v/>
      </c>
      <c r="Q263">
        <f>12*(YEAR(H263)-YEAR($L$3))+(MONTH(H263)-MONTH($L$3))</f>
        <v/>
      </c>
      <c r="R263" s="366">
        <f>IF(N263="IBIRAPITANGA FASE 3",IF(P263="Atraso",M263,M263/(1+$J$2)^Q263),IF(P263="Atraso",M263,M263/(1+$J$1)^Q263))</f>
        <v/>
      </c>
    </row>
    <row r="264">
      <c r="A264" t="inlineStr">
        <is>
          <t>Q02L012</t>
        </is>
      </c>
      <c r="B264" t="inlineStr">
        <is>
          <t>ARMANDO ALCAYDE</t>
        </is>
      </c>
      <c r="C264" t="n">
        <v>1</v>
      </c>
      <c r="D264" t="inlineStr">
        <is>
          <t>IPCA</t>
        </is>
      </c>
      <c r="E264" t="n">
        <v>0</v>
      </c>
      <c r="F264" t="inlineStr">
        <is>
          <t>MENSAL</t>
        </is>
      </c>
      <c r="G264" t="n">
        <v>45240</v>
      </c>
      <c r="H264" s="118" t="n">
        <v>45240</v>
      </c>
      <c r="I264" t="inlineStr">
        <is>
          <t>006</t>
        </is>
      </c>
      <c r="J264" s="370" t="inlineStr">
        <is>
          <t>CARTEIRA</t>
        </is>
      </c>
      <c r="K264" t="inlineStr">
        <is>
          <t>CONTRATO</t>
        </is>
      </c>
      <c r="L264" t="n">
        <v>3123.91</v>
      </c>
      <c r="M264" t="inlineStr"/>
      <c r="N264" t="inlineStr"/>
      <c r="O264" s="142">
        <f>DATE(YEAR(H264),MONTH(H264),1)</f>
        <v/>
      </c>
      <c r="P264" s="132">
        <f>IF(H264&gt;$L$3,"Futuro","Atraso")</f>
        <v/>
      </c>
      <c r="Q264">
        <f>12*(YEAR(H264)-YEAR($L$3))+(MONTH(H264)-MONTH($L$3))</f>
        <v/>
      </c>
      <c r="R264" s="366">
        <f>IF(N264="IBIRAPITANGA FASE 3",IF(P264="Atraso",M264,M264/(1+$J$2)^Q264),IF(P264="Atraso",M264,M264/(1+$J$1)^Q264))</f>
        <v/>
      </c>
    </row>
    <row r="265">
      <c r="A265" t="inlineStr">
        <is>
          <t>Q02L012</t>
        </is>
      </c>
      <c r="B265" t="inlineStr">
        <is>
          <t>ARMANDO ALCAYDE</t>
        </is>
      </c>
      <c r="C265" t="n">
        <v>1</v>
      </c>
      <c r="D265" t="inlineStr">
        <is>
          <t>IPCA</t>
        </is>
      </c>
      <c r="E265" t="n">
        <v>0</v>
      </c>
      <c r="F265" t="inlineStr">
        <is>
          <t>MENSAL</t>
        </is>
      </c>
      <c r="G265" t="n">
        <v>45270</v>
      </c>
      <c r="H265" s="118" t="n">
        <v>45270</v>
      </c>
      <c r="I265" t="inlineStr">
        <is>
          <t>007</t>
        </is>
      </c>
      <c r="J265" s="370" t="inlineStr">
        <is>
          <t>CARTEIRA</t>
        </is>
      </c>
      <c r="K265" t="inlineStr">
        <is>
          <t>CONTRATO</t>
        </is>
      </c>
      <c r="L265" t="n">
        <v>3123.91</v>
      </c>
      <c r="M265" t="inlineStr"/>
      <c r="N265" t="inlineStr"/>
      <c r="O265" s="142">
        <f>DATE(YEAR(H265),MONTH(H265),1)</f>
        <v/>
      </c>
      <c r="P265" s="132">
        <f>IF(H265&gt;$L$3,"Futuro","Atraso")</f>
        <v/>
      </c>
      <c r="Q265">
        <f>12*(YEAR(H265)-YEAR($L$3))+(MONTH(H265)-MONTH($L$3))</f>
        <v/>
      </c>
      <c r="R265" s="366">
        <f>IF(N265="IBIRAPITANGA FASE 3",IF(P265="Atraso",M265,M265/(1+$J$2)^Q265),IF(P265="Atraso",M265,M265/(1+$J$1)^Q265))</f>
        <v/>
      </c>
    </row>
    <row r="266">
      <c r="A266" t="inlineStr">
        <is>
          <t>Q02L012</t>
        </is>
      </c>
      <c r="B266" t="inlineStr">
        <is>
          <t>ARMANDO ALCAYDE</t>
        </is>
      </c>
      <c r="C266" t="n">
        <v>1</v>
      </c>
      <c r="D266" t="inlineStr">
        <is>
          <t>IPCA</t>
        </is>
      </c>
      <c r="E266" t="n">
        <v>0</v>
      </c>
      <c r="F266" t="inlineStr">
        <is>
          <t>MENSAL</t>
        </is>
      </c>
      <c r="G266" t="n">
        <v>45301</v>
      </c>
      <c r="H266" s="118" t="n">
        <v>45301</v>
      </c>
      <c r="I266" t="inlineStr">
        <is>
          <t>008</t>
        </is>
      </c>
      <c r="J266" s="370" t="inlineStr">
        <is>
          <t>CARTEIRA</t>
        </is>
      </c>
      <c r="K266" t="inlineStr">
        <is>
          <t>CONTRATO</t>
        </is>
      </c>
      <c r="L266" t="n">
        <v>3123.91</v>
      </c>
      <c r="M266" t="inlineStr"/>
      <c r="N266" t="inlineStr"/>
      <c r="O266" s="142">
        <f>DATE(YEAR(H266),MONTH(H266),1)</f>
        <v/>
      </c>
      <c r="P266" s="132">
        <f>IF(H266&gt;$L$3,"Futuro","Atraso")</f>
        <v/>
      </c>
      <c r="Q266">
        <f>12*(YEAR(H266)-YEAR($L$3))+(MONTH(H266)-MONTH($L$3))</f>
        <v/>
      </c>
      <c r="R266" s="366">
        <f>IF(N266="IBIRAPITANGA FASE 3",IF(P266="Atraso",M266,M266/(1+$J$2)^Q266),IF(P266="Atraso",M266,M266/(1+$J$1)^Q266))</f>
        <v/>
      </c>
    </row>
    <row r="267">
      <c r="A267" t="inlineStr">
        <is>
          <t>Q02L012</t>
        </is>
      </c>
      <c r="B267" t="inlineStr">
        <is>
          <t>ARMANDO ALCAYDE</t>
        </is>
      </c>
      <c r="C267" t="n">
        <v>1</v>
      </c>
      <c r="D267" t="inlineStr">
        <is>
          <t>IPCA</t>
        </is>
      </c>
      <c r="E267" t="n">
        <v>0</v>
      </c>
      <c r="F267" t="inlineStr">
        <is>
          <t>MENSAL</t>
        </is>
      </c>
      <c r="G267" t="n">
        <v>45332</v>
      </c>
      <c r="H267" s="118" t="n">
        <v>45332</v>
      </c>
      <c r="I267" t="inlineStr">
        <is>
          <t>009</t>
        </is>
      </c>
      <c r="J267" s="370" t="inlineStr">
        <is>
          <t>CARTEIRA</t>
        </is>
      </c>
      <c r="K267" t="inlineStr">
        <is>
          <t>CONTRATO</t>
        </is>
      </c>
      <c r="L267" t="n">
        <v>3123.91</v>
      </c>
      <c r="M267" t="inlineStr"/>
      <c r="N267" t="inlineStr"/>
      <c r="O267" s="142">
        <f>DATE(YEAR(H267),MONTH(H267),1)</f>
        <v/>
      </c>
      <c r="P267" s="132">
        <f>IF(H267&gt;$L$3,"Futuro","Atraso")</f>
        <v/>
      </c>
      <c r="Q267">
        <f>12*(YEAR(H267)-YEAR($L$3))+(MONTH(H267)-MONTH($L$3))</f>
        <v/>
      </c>
      <c r="R267" s="366">
        <f>IF(N267="IBIRAPITANGA FASE 3",IF(P267="Atraso",M267,M267/(1+$J$2)^Q267),IF(P267="Atraso",M267,M267/(1+$J$1)^Q267))</f>
        <v/>
      </c>
    </row>
    <row r="268">
      <c r="A268" t="inlineStr">
        <is>
          <t>Q02L012</t>
        </is>
      </c>
      <c r="B268" t="inlineStr">
        <is>
          <t>ARMANDO ALCAYDE</t>
        </is>
      </c>
      <c r="C268" t="n">
        <v>1</v>
      </c>
      <c r="D268" t="inlineStr">
        <is>
          <t>IPCA</t>
        </is>
      </c>
      <c r="E268" t="n">
        <v>0</v>
      </c>
      <c r="F268" t="inlineStr">
        <is>
          <t>MENSAL</t>
        </is>
      </c>
      <c r="G268" t="n">
        <v>45361</v>
      </c>
      <c r="H268" s="118" t="n">
        <v>45361</v>
      </c>
      <c r="I268" t="inlineStr">
        <is>
          <t>010</t>
        </is>
      </c>
      <c r="J268" s="370" t="inlineStr">
        <is>
          <t>CARTEIRA</t>
        </is>
      </c>
      <c r="K268" t="inlineStr">
        <is>
          <t>CONTRATO</t>
        </is>
      </c>
      <c r="L268" t="n">
        <v>3123.91</v>
      </c>
      <c r="M268" t="inlineStr"/>
      <c r="N268" t="inlineStr"/>
      <c r="O268" s="142">
        <f>DATE(YEAR(H268),MONTH(H268),1)</f>
        <v/>
      </c>
      <c r="P268" s="132">
        <f>IF(H268&gt;$L$3,"Futuro","Atraso")</f>
        <v/>
      </c>
      <c r="Q268">
        <f>12*(YEAR(H268)-YEAR($L$3))+(MONTH(H268)-MONTH($L$3))</f>
        <v/>
      </c>
      <c r="R268" s="366">
        <f>IF(N268="IBIRAPITANGA FASE 3",IF(P268="Atraso",M268,M268/(1+$J$2)^Q268),IF(P268="Atraso",M268,M268/(1+$J$1)^Q268))</f>
        <v/>
      </c>
    </row>
    <row r="269">
      <c r="A269" t="inlineStr">
        <is>
          <t>Q02L012</t>
        </is>
      </c>
      <c r="B269" t="inlineStr">
        <is>
          <t>ARMANDO ALCAYDE</t>
        </is>
      </c>
      <c r="C269" t="n">
        <v>1</v>
      </c>
      <c r="D269" t="inlineStr">
        <is>
          <t>IPCA</t>
        </is>
      </c>
      <c r="E269" t="n">
        <v>0</v>
      </c>
      <c r="F269" t="inlineStr">
        <is>
          <t>MENSAL</t>
        </is>
      </c>
      <c r="G269" t="n">
        <v>45392</v>
      </c>
      <c r="H269" s="118" t="n">
        <v>45392</v>
      </c>
      <c r="I269" t="inlineStr">
        <is>
          <t>011</t>
        </is>
      </c>
      <c r="J269" s="370" t="inlineStr">
        <is>
          <t>CARTEIRA</t>
        </is>
      </c>
      <c r="K269" t="inlineStr">
        <is>
          <t>CONTRATO</t>
        </is>
      </c>
      <c r="L269" t="n">
        <v>3123.91</v>
      </c>
      <c r="M269" t="inlineStr"/>
      <c r="N269" t="inlineStr"/>
      <c r="O269" s="142">
        <f>DATE(YEAR(H269),MONTH(H269),1)</f>
        <v/>
      </c>
      <c r="P269" s="132">
        <f>IF(H269&gt;$L$3,"Futuro","Atraso")</f>
        <v/>
      </c>
      <c r="Q269">
        <f>12*(YEAR(H269)-YEAR($L$3))+(MONTH(H269)-MONTH($L$3))</f>
        <v/>
      </c>
      <c r="R269" s="366">
        <f>IF(N269="IBIRAPITANGA FASE 3",IF(P269="Atraso",M269,M269/(1+$J$2)^Q269),IF(P269="Atraso",M269,M269/(1+$J$1)^Q269))</f>
        <v/>
      </c>
    </row>
    <row r="270">
      <c r="A270" t="inlineStr">
        <is>
          <t>Q02L012</t>
        </is>
      </c>
      <c r="B270" t="inlineStr">
        <is>
          <t>ARMANDO ALCAYDE</t>
        </is>
      </c>
      <c r="C270" t="n">
        <v>1</v>
      </c>
      <c r="D270" t="inlineStr">
        <is>
          <t>IPCA</t>
        </is>
      </c>
      <c r="E270" t="n">
        <v>0</v>
      </c>
      <c r="F270" t="inlineStr">
        <is>
          <t>MENSAL</t>
        </is>
      </c>
      <c r="G270" t="n">
        <v>45422</v>
      </c>
      <c r="H270" s="118" t="n">
        <v>45422</v>
      </c>
      <c r="I270" t="inlineStr">
        <is>
          <t>012</t>
        </is>
      </c>
      <c r="J270" s="370" t="inlineStr">
        <is>
          <t>CARTEIRA</t>
        </is>
      </c>
      <c r="K270" t="inlineStr">
        <is>
          <t>CONTRATO</t>
        </is>
      </c>
      <c r="L270" t="n">
        <v>3123.91</v>
      </c>
      <c r="M270" t="inlineStr"/>
      <c r="N270" t="inlineStr"/>
      <c r="O270" s="142">
        <f>DATE(YEAR(H270),MONTH(H270),1)</f>
        <v/>
      </c>
      <c r="P270" s="132">
        <f>IF(H270&gt;$L$3,"Futuro","Atraso")</f>
        <v/>
      </c>
      <c r="Q270">
        <f>12*(YEAR(H270)-YEAR($L$3))+(MONTH(H270)-MONTH($L$3))</f>
        <v/>
      </c>
      <c r="R270" s="366">
        <f>IF(N270="IBIRAPITANGA FASE 3",IF(P270="Atraso",M270,M270/(1+$J$2)^Q270),IF(P270="Atraso",M270,M270/(1+$J$1)^Q270))</f>
        <v/>
      </c>
    </row>
    <row r="271">
      <c r="A271" t="inlineStr">
        <is>
          <t>Q02L012</t>
        </is>
      </c>
      <c r="B271" t="inlineStr">
        <is>
          <t>ARMANDO ALCAYDE</t>
        </is>
      </c>
      <c r="C271" t="n">
        <v>1</v>
      </c>
      <c r="D271" t="inlineStr">
        <is>
          <t>IPCA</t>
        </is>
      </c>
      <c r="E271" t="n">
        <v>0</v>
      </c>
      <c r="F271" t="inlineStr">
        <is>
          <t>MENSAL</t>
        </is>
      </c>
      <c r="G271" t="n">
        <v>45453</v>
      </c>
      <c r="H271" s="118" t="n">
        <v>45453</v>
      </c>
      <c r="I271" t="inlineStr">
        <is>
          <t>013</t>
        </is>
      </c>
      <c r="J271" s="370" t="inlineStr">
        <is>
          <t>CARTEIRA</t>
        </is>
      </c>
      <c r="K271" t="inlineStr">
        <is>
          <t>CONTRATO</t>
        </is>
      </c>
      <c r="L271" t="n">
        <v>3123.91</v>
      </c>
      <c r="M271" t="inlineStr"/>
      <c r="N271" t="inlineStr"/>
      <c r="O271" s="142">
        <f>DATE(YEAR(H271),MONTH(H271),1)</f>
        <v/>
      </c>
      <c r="P271" s="132">
        <f>IF(H271&gt;$L$3,"Futuro","Atraso")</f>
        <v/>
      </c>
      <c r="Q271">
        <f>12*(YEAR(H271)-YEAR($L$3))+(MONTH(H271)-MONTH($L$3))</f>
        <v/>
      </c>
      <c r="R271" s="366">
        <f>IF(N271="IBIRAPITANGA FASE 3",IF(P271="Atraso",M271,M271/(1+$J$2)^Q271),IF(P271="Atraso",M271,M271/(1+$J$1)^Q271))</f>
        <v/>
      </c>
    </row>
    <row r="272">
      <c r="A272" t="inlineStr">
        <is>
          <t>Q02L012</t>
        </is>
      </c>
      <c r="B272" t="inlineStr">
        <is>
          <t>ARMANDO ALCAYDE</t>
        </is>
      </c>
      <c r="C272" t="n">
        <v>1</v>
      </c>
      <c r="D272" t="inlineStr">
        <is>
          <t>IPCA</t>
        </is>
      </c>
      <c r="E272" t="n">
        <v>0</v>
      </c>
      <c r="F272" t="inlineStr">
        <is>
          <t>MENSAL</t>
        </is>
      </c>
      <c r="G272" t="n">
        <v>45483</v>
      </c>
      <c r="H272" s="118" t="n">
        <v>45483</v>
      </c>
      <c r="I272" t="inlineStr">
        <is>
          <t>014</t>
        </is>
      </c>
      <c r="J272" s="370" t="inlineStr">
        <is>
          <t>CARTEIRA</t>
        </is>
      </c>
      <c r="K272" t="inlineStr">
        <is>
          <t>CONTRATO</t>
        </is>
      </c>
      <c r="L272" t="n">
        <v>3123.91</v>
      </c>
      <c r="M272" t="inlineStr"/>
      <c r="N272" t="inlineStr"/>
      <c r="O272" s="142">
        <f>DATE(YEAR(H272),MONTH(H272),1)</f>
        <v/>
      </c>
      <c r="P272" s="132">
        <f>IF(H272&gt;$L$3,"Futuro","Atraso")</f>
        <v/>
      </c>
      <c r="Q272">
        <f>12*(YEAR(H272)-YEAR($L$3))+(MONTH(H272)-MONTH($L$3))</f>
        <v/>
      </c>
      <c r="R272" s="366">
        <f>IF(N272="IBIRAPITANGA FASE 3",IF(P272="Atraso",M272,M272/(1+$J$2)^Q272),IF(P272="Atraso",M272,M272/(1+$J$1)^Q272))</f>
        <v/>
      </c>
    </row>
    <row r="273">
      <c r="A273" t="inlineStr">
        <is>
          <t>Q02L012</t>
        </is>
      </c>
      <c r="B273" t="inlineStr">
        <is>
          <t>ARMANDO ALCAYDE</t>
        </is>
      </c>
      <c r="C273" t="n">
        <v>1</v>
      </c>
      <c r="D273" t="inlineStr">
        <is>
          <t>IPCA</t>
        </is>
      </c>
      <c r="E273" t="n">
        <v>0</v>
      </c>
      <c r="F273" t="inlineStr">
        <is>
          <t>MENSAL</t>
        </is>
      </c>
      <c r="G273" t="n">
        <v>45514</v>
      </c>
      <c r="H273" s="118" t="n">
        <v>45514</v>
      </c>
      <c r="I273" t="inlineStr">
        <is>
          <t>015</t>
        </is>
      </c>
      <c r="J273" s="370" t="inlineStr">
        <is>
          <t>CARTEIRA</t>
        </is>
      </c>
      <c r="K273" t="inlineStr">
        <is>
          <t>CONTRATO</t>
        </is>
      </c>
      <c r="L273" t="n">
        <v>3123.91</v>
      </c>
      <c r="M273" t="inlineStr"/>
      <c r="N273" t="inlineStr"/>
      <c r="O273" s="142">
        <f>DATE(YEAR(H273),MONTH(H273),1)</f>
        <v/>
      </c>
      <c r="P273" s="132">
        <f>IF(H273&gt;$L$3,"Futuro","Atraso")</f>
        <v/>
      </c>
      <c r="Q273">
        <f>12*(YEAR(H273)-YEAR($L$3))+(MONTH(H273)-MONTH($L$3))</f>
        <v/>
      </c>
      <c r="R273" s="366">
        <f>IF(N273="IBIRAPITANGA FASE 3",IF(P273="Atraso",M273,M273/(1+$J$2)^Q273),IF(P273="Atraso",M273,M273/(1+$J$1)^Q273))</f>
        <v/>
      </c>
    </row>
    <row r="274">
      <c r="A274" t="inlineStr">
        <is>
          <t>Q02L012</t>
        </is>
      </c>
      <c r="B274" t="inlineStr">
        <is>
          <t>ARMANDO ALCAYDE</t>
        </is>
      </c>
      <c r="C274" t="n">
        <v>1</v>
      </c>
      <c r="D274" t="inlineStr">
        <is>
          <t>IPCA</t>
        </is>
      </c>
      <c r="E274" t="n">
        <v>0</v>
      </c>
      <c r="F274" t="inlineStr">
        <is>
          <t>MENSAL</t>
        </is>
      </c>
      <c r="G274" t="n">
        <v>45545</v>
      </c>
      <c r="H274" s="118" t="n">
        <v>45545</v>
      </c>
      <c r="I274" t="inlineStr">
        <is>
          <t>016</t>
        </is>
      </c>
      <c r="J274" s="370" t="inlineStr">
        <is>
          <t>CARTEIRA</t>
        </is>
      </c>
      <c r="K274" t="inlineStr">
        <is>
          <t>CONTRATO</t>
        </is>
      </c>
      <c r="L274" t="n">
        <v>3123.91</v>
      </c>
      <c r="M274" t="inlineStr"/>
      <c r="N274" t="inlineStr"/>
      <c r="O274" s="142">
        <f>DATE(YEAR(H274),MONTH(H274),1)</f>
        <v/>
      </c>
      <c r="P274" s="132">
        <f>IF(H274&gt;$L$3,"Futuro","Atraso")</f>
        <v/>
      </c>
      <c r="Q274">
        <f>12*(YEAR(H274)-YEAR($L$3))+(MONTH(H274)-MONTH($L$3))</f>
        <v/>
      </c>
      <c r="R274" s="366">
        <f>IF(N274="IBIRAPITANGA FASE 3",IF(P274="Atraso",M274,M274/(1+$J$2)^Q274),IF(P274="Atraso",M274,M274/(1+$J$1)^Q274))</f>
        <v/>
      </c>
    </row>
    <row r="275">
      <c r="A275" t="inlineStr">
        <is>
          <t>Q02L012</t>
        </is>
      </c>
      <c r="B275" t="inlineStr">
        <is>
          <t>ARMANDO ALCAYDE</t>
        </is>
      </c>
      <c r="C275" t="n">
        <v>1</v>
      </c>
      <c r="D275" t="inlineStr">
        <is>
          <t>IPCA</t>
        </is>
      </c>
      <c r="E275" t="n">
        <v>0</v>
      </c>
      <c r="F275" t="inlineStr">
        <is>
          <t>MENSAL</t>
        </is>
      </c>
      <c r="G275" t="n">
        <v>45575</v>
      </c>
      <c r="H275" s="118" t="n">
        <v>45575</v>
      </c>
      <c r="I275" t="inlineStr">
        <is>
          <t>017</t>
        </is>
      </c>
      <c r="J275" s="370" t="inlineStr">
        <is>
          <t>CARTEIRA</t>
        </is>
      </c>
      <c r="K275" t="inlineStr">
        <is>
          <t>CONTRATO</t>
        </is>
      </c>
      <c r="L275" t="n">
        <v>3123.91</v>
      </c>
      <c r="M275" t="inlineStr"/>
      <c r="N275" t="inlineStr"/>
      <c r="O275" s="142">
        <f>DATE(YEAR(H275),MONTH(H275),1)</f>
        <v/>
      </c>
      <c r="P275" s="132">
        <f>IF(H275&gt;$L$3,"Futuro","Atraso")</f>
        <v/>
      </c>
      <c r="Q275">
        <f>12*(YEAR(H275)-YEAR($L$3))+(MONTH(H275)-MONTH($L$3))</f>
        <v/>
      </c>
      <c r="R275" s="366">
        <f>IF(N275="IBIRAPITANGA FASE 3",IF(P275="Atraso",M275,M275/(1+$J$2)^Q275),IF(P275="Atraso",M275,M275/(1+$J$1)^Q275))</f>
        <v/>
      </c>
    </row>
    <row r="276">
      <c r="A276" t="inlineStr">
        <is>
          <t>Q02L012</t>
        </is>
      </c>
      <c r="B276" t="inlineStr">
        <is>
          <t>ARMANDO ALCAYDE</t>
        </is>
      </c>
      <c r="C276" t="n">
        <v>1</v>
      </c>
      <c r="D276" t="inlineStr">
        <is>
          <t>IPCA</t>
        </is>
      </c>
      <c r="E276" t="n">
        <v>0</v>
      </c>
      <c r="F276" t="inlineStr">
        <is>
          <t>MENSAL</t>
        </is>
      </c>
      <c r="G276" t="n">
        <v>45606</v>
      </c>
      <c r="H276" s="118" t="n">
        <v>45606</v>
      </c>
      <c r="I276" t="inlineStr">
        <is>
          <t>018</t>
        </is>
      </c>
      <c r="J276" s="370" t="inlineStr">
        <is>
          <t>CARTEIRA</t>
        </is>
      </c>
      <c r="K276" t="inlineStr">
        <is>
          <t>CONTRATO</t>
        </is>
      </c>
      <c r="L276" t="n">
        <v>3123.91</v>
      </c>
      <c r="M276" t="inlineStr"/>
      <c r="N276" t="inlineStr"/>
      <c r="O276" s="142">
        <f>DATE(YEAR(H276),MONTH(H276),1)</f>
        <v/>
      </c>
      <c r="P276" s="132">
        <f>IF(H276&gt;$L$3,"Futuro","Atraso")</f>
        <v/>
      </c>
      <c r="Q276">
        <f>12*(YEAR(H276)-YEAR($L$3))+(MONTH(H276)-MONTH($L$3))</f>
        <v/>
      </c>
      <c r="R276" s="366">
        <f>IF(N276="IBIRAPITANGA FASE 3",IF(P276="Atraso",M276,M276/(1+$J$2)^Q276),IF(P276="Atraso",M276,M276/(1+$J$1)^Q276))</f>
        <v/>
      </c>
    </row>
    <row r="277">
      <c r="A277" t="inlineStr">
        <is>
          <t>Q02L012</t>
        </is>
      </c>
      <c r="B277" t="inlineStr">
        <is>
          <t>ARMANDO ALCAYDE</t>
        </is>
      </c>
      <c r="C277" t="n">
        <v>1</v>
      </c>
      <c r="D277" t="inlineStr">
        <is>
          <t>IPCA</t>
        </is>
      </c>
      <c r="E277" t="n">
        <v>0</v>
      </c>
      <c r="F277" t="inlineStr">
        <is>
          <t>MENSAL</t>
        </is>
      </c>
      <c r="G277" t="n">
        <v>45636</v>
      </c>
      <c r="H277" s="118" t="n">
        <v>45636</v>
      </c>
      <c r="I277" t="inlineStr">
        <is>
          <t>019</t>
        </is>
      </c>
      <c r="J277" s="370" t="inlineStr">
        <is>
          <t>CARTEIRA</t>
        </is>
      </c>
      <c r="K277" t="inlineStr">
        <is>
          <t>CONTRATO</t>
        </is>
      </c>
      <c r="L277" t="n">
        <v>3123.91</v>
      </c>
      <c r="M277" t="inlineStr"/>
      <c r="N277" t="inlineStr"/>
      <c r="O277" s="142">
        <f>DATE(YEAR(H277),MONTH(H277),1)</f>
        <v/>
      </c>
      <c r="P277" s="132">
        <f>IF(H277&gt;$L$3,"Futuro","Atraso")</f>
        <v/>
      </c>
      <c r="Q277">
        <f>12*(YEAR(H277)-YEAR($L$3))+(MONTH(H277)-MONTH($L$3))</f>
        <v/>
      </c>
      <c r="R277" s="366">
        <f>IF(N277="IBIRAPITANGA FASE 3",IF(P277="Atraso",M277,M277/(1+$J$2)^Q277),IF(P277="Atraso",M277,M277/(1+$J$1)^Q277))</f>
        <v/>
      </c>
    </row>
    <row r="278">
      <c r="A278" t="inlineStr">
        <is>
          <t>Q02L012</t>
        </is>
      </c>
      <c r="B278" t="inlineStr">
        <is>
          <t>ARMANDO ALCAYDE</t>
        </is>
      </c>
      <c r="C278" t="n">
        <v>1</v>
      </c>
      <c r="D278" t="inlineStr">
        <is>
          <t>IPCA</t>
        </is>
      </c>
      <c r="E278" t="n">
        <v>0</v>
      </c>
      <c r="F278" t="inlineStr">
        <is>
          <t>MENSAL</t>
        </is>
      </c>
      <c r="G278" t="n">
        <v>45667</v>
      </c>
      <c r="H278" s="118" t="n">
        <v>45667</v>
      </c>
      <c r="I278" t="inlineStr">
        <is>
          <t>020</t>
        </is>
      </c>
      <c r="J278" s="370" t="inlineStr">
        <is>
          <t>CARTEIRA</t>
        </is>
      </c>
      <c r="K278" t="inlineStr">
        <is>
          <t>CONTRATO</t>
        </is>
      </c>
      <c r="L278" t="n">
        <v>3123.91</v>
      </c>
      <c r="M278" t="inlineStr"/>
      <c r="N278" t="inlineStr"/>
      <c r="O278" s="142">
        <f>DATE(YEAR(H278),MONTH(H278),1)</f>
        <v/>
      </c>
      <c r="P278" s="132">
        <f>IF(H278&gt;$L$3,"Futuro","Atraso")</f>
        <v/>
      </c>
      <c r="Q278">
        <f>12*(YEAR(H278)-YEAR($L$3))+(MONTH(H278)-MONTH($L$3))</f>
        <v/>
      </c>
      <c r="R278" s="366">
        <f>IF(N278="IBIRAPITANGA FASE 3",IF(P278="Atraso",M278,M278/(1+$J$2)^Q278),IF(P278="Atraso",M278,M278/(1+$J$1)^Q278))</f>
        <v/>
      </c>
    </row>
    <row r="279">
      <c r="A279" t="inlineStr">
        <is>
          <t>Q02L012</t>
        </is>
      </c>
      <c r="B279" t="inlineStr">
        <is>
          <t>ARMANDO ALCAYDE</t>
        </is>
      </c>
      <c r="C279" t="n">
        <v>1</v>
      </c>
      <c r="D279" t="inlineStr">
        <is>
          <t>IPCA</t>
        </is>
      </c>
      <c r="E279" t="n">
        <v>0</v>
      </c>
      <c r="F279" t="inlineStr">
        <is>
          <t>MENSAL</t>
        </is>
      </c>
      <c r="G279" t="n">
        <v>45698</v>
      </c>
      <c r="H279" s="118" t="n">
        <v>45698</v>
      </c>
      <c r="I279" t="inlineStr">
        <is>
          <t>021</t>
        </is>
      </c>
      <c r="J279" s="370" t="inlineStr">
        <is>
          <t>CARTEIRA</t>
        </is>
      </c>
      <c r="K279" t="inlineStr">
        <is>
          <t>CONTRATO</t>
        </is>
      </c>
      <c r="L279" t="n">
        <v>3123.91</v>
      </c>
      <c r="M279" t="inlineStr"/>
      <c r="N279" t="inlineStr"/>
      <c r="O279" s="142">
        <f>DATE(YEAR(H279),MONTH(H279),1)</f>
        <v/>
      </c>
      <c r="P279" s="132">
        <f>IF(H279&gt;$L$3,"Futuro","Atraso")</f>
        <v/>
      </c>
      <c r="Q279">
        <f>12*(YEAR(H279)-YEAR($L$3))+(MONTH(H279)-MONTH($L$3))</f>
        <v/>
      </c>
      <c r="R279" s="366">
        <f>IF(N279="IBIRAPITANGA FASE 3",IF(P279="Atraso",M279,M279/(1+$J$2)^Q279),IF(P279="Atraso",M279,M279/(1+$J$1)^Q279))</f>
        <v/>
      </c>
    </row>
    <row r="280">
      <c r="A280" t="inlineStr">
        <is>
          <t>Q02L012</t>
        </is>
      </c>
      <c r="B280" t="inlineStr">
        <is>
          <t>ARMANDO ALCAYDE</t>
        </is>
      </c>
      <c r="C280" t="n">
        <v>1</v>
      </c>
      <c r="D280" t="inlineStr">
        <is>
          <t>IPCA</t>
        </is>
      </c>
      <c r="E280" t="n">
        <v>0</v>
      </c>
      <c r="F280" t="inlineStr">
        <is>
          <t>MENSAL</t>
        </is>
      </c>
      <c r="G280" t="n">
        <v>45726</v>
      </c>
      <c r="H280" s="118" t="n">
        <v>45726</v>
      </c>
      <c r="I280" t="inlineStr">
        <is>
          <t>022</t>
        </is>
      </c>
      <c r="J280" s="370" t="inlineStr">
        <is>
          <t>CARTEIRA</t>
        </is>
      </c>
      <c r="K280" t="inlineStr">
        <is>
          <t>CONTRATO</t>
        </is>
      </c>
      <c r="L280" t="n">
        <v>3123.91</v>
      </c>
      <c r="M280" t="inlineStr"/>
      <c r="N280" t="inlineStr"/>
      <c r="O280" s="142">
        <f>DATE(YEAR(H280),MONTH(H280),1)</f>
        <v/>
      </c>
      <c r="P280" s="132">
        <f>IF(H280&gt;$L$3,"Futuro","Atraso")</f>
        <v/>
      </c>
      <c r="Q280">
        <f>12*(YEAR(H280)-YEAR($L$3))+(MONTH(H280)-MONTH($L$3))</f>
        <v/>
      </c>
      <c r="R280" s="366">
        <f>IF(N280="IBIRAPITANGA FASE 3",IF(P280="Atraso",M280,M280/(1+$J$2)^Q280),IF(P280="Atraso",M280,M280/(1+$J$1)^Q280))</f>
        <v/>
      </c>
    </row>
    <row r="281">
      <c r="A281" t="inlineStr">
        <is>
          <t>Q02L012</t>
        </is>
      </c>
      <c r="B281" t="inlineStr">
        <is>
          <t>ARMANDO ALCAYDE</t>
        </is>
      </c>
      <c r="C281" t="n">
        <v>1</v>
      </c>
      <c r="D281" t="inlineStr">
        <is>
          <t>IPCA</t>
        </is>
      </c>
      <c r="E281" t="n">
        <v>0</v>
      </c>
      <c r="F281" t="inlineStr">
        <is>
          <t>MENSAL</t>
        </is>
      </c>
      <c r="G281" t="n">
        <v>45757</v>
      </c>
      <c r="H281" s="118" t="n">
        <v>45757</v>
      </c>
      <c r="I281" t="inlineStr">
        <is>
          <t>023</t>
        </is>
      </c>
      <c r="J281" s="370" t="inlineStr">
        <is>
          <t>CARTEIRA</t>
        </is>
      </c>
      <c r="K281" t="inlineStr">
        <is>
          <t>CONTRATO</t>
        </is>
      </c>
      <c r="L281" t="n">
        <v>3123.91</v>
      </c>
      <c r="M281" t="inlineStr"/>
      <c r="N281" t="inlineStr"/>
      <c r="O281" s="142">
        <f>DATE(YEAR(H281),MONTH(H281),1)</f>
        <v/>
      </c>
      <c r="P281" s="132">
        <f>IF(H281&gt;$L$3,"Futuro","Atraso")</f>
        <v/>
      </c>
      <c r="Q281">
        <f>12*(YEAR(H281)-YEAR($L$3))+(MONTH(H281)-MONTH($L$3))</f>
        <v/>
      </c>
      <c r="R281" s="366">
        <f>IF(N281="IBIRAPITANGA FASE 3",IF(P281="Atraso",M281,M281/(1+$J$2)^Q281),IF(P281="Atraso",M281,M281/(1+$J$1)^Q281))</f>
        <v/>
      </c>
    </row>
    <row r="282">
      <c r="A282" t="inlineStr">
        <is>
          <t>Q02L012</t>
        </is>
      </c>
      <c r="B282" t="inlineStr">
        <is>
          <t>ARMANDO ALCAYDE</t>
        </is>
      </c>
      <c r="C282" t="n">
        <v>1</v>
      </c>
      <c r="D282" t="inlineStr">
        <is>
          <t>IPCA</t>
        </is>
      </c>
      <c r="E282" t="n">
        <v>0</v>
      </c>
      <c r="F282" t="inlineStr">
        <is>
          <t>MENSAL</t>
        </is>
      </c>
      <c r="G282" t="n">
        <v>45787</v>
      </c>
      <c r="H282" s="118" t="n">
        <v>45787</v>
      </c>
      <c r="I282" t="inlineStr">
        <is>
          <t>024</t>
        </is>
      </c>
      <c r="J282" s="370" t="inlineStr">
        <is>
          <t>CARTEIRA</t>
        </is>
      </c>
      <c r="K282" t="inlineStr">
        <is>
          <t>CONTRATO</t>
        </is>
      </c>
      <c r="L282" t="n">
        <v>3123.91</v>
      </c>
      <c r="M282" t="inlineStr"/>
      <c r="N282" t="inlineStr"/>
      <c r="O282" s="142">
        <f>DATE(YEAR(H282),MONTH(H282),1)</f>
        <v/>
      </c>
      <c r="P282" s="132">
        <f>IF(H282&gt;$L$3,"Futuro","Atraso")</f>
        <v/>
      </c>
      <c r="Q282">
        <f>12*(YEAR(H282)-YEAR($L$3))+(MONTH(H282)-MONTH($L$3))</f>
        <v/>
      </c>
      <c r="R282" s="366">
        <f>IF(N282="IBIRAPITANGA FASE 3",IF(P282="Atraso",M282,M282/(1+$J$2)^Q282),IF(P282="Atraso",M282,M282/(1+$J$1)^Q282))</f>
        <v/>
      </c>
    </row>
    <row r="283">
      <c r="A283" t="inlineStr">
        <is>
          <t>Q02L012</t>
        </is>
      </c>
      <c r="B283" t="inlineStr">
        <is>
          <t>ARMANDO ALCAYDE</t>
        </is>
      </c>
      <c r="C283" t="n">
        <v>1</v>
      </c>
      <c r="D283" t="inlineStr">
        <is>
          <t>IPCA</t>
        </is>
      </c>
      <c r="E283" t="n">
        <v>0</v>
      </c>
      <c r="F283" t="inlineStr">
        <is>
          <t>MENSAL</t>
        </is>
      </c>
      <c r="G283" t="n">
        <v>45818</v>
      </c>
      <c r="H283" s="118" t="n">
        <v>45818</v>
      </c>
      <c r="I283" t="inlineStr">
        <is>
          <t>025</t>
        </is>
      </c>
      <c r="J283" s="370" t="inlineStr">
        <is>
          <t>CARTEIRA</t>
        </is>
      </c>
      <c r="K283" t="inlineStr">
        <is>
          <t>CONTRATO</t>
        </is>
      </c>
      <c r="L283" t="n">
        <v>3123.91</v>
      </c>
      <c r="M283" t="inlineStr"/>
      <c r="N283" t="inlineStr"/>
      <c r="O283" s="142">
        <f>DATE(YEAR(H283),MONTH(H283),1)</f>
        <v/>
      </c>
      <c r="P283" s="132">
        <f>IF(H283&gt;$L$3,"Futuro","Atraso")</f>
        <v/>
      </c>
      <c r="Q283">
        <f>12*(YEAR(H283)-YEAR($L$3))+(MONTH(H283)-MONTH($L$3))</f>
        <v/>
      </c>
      <c r="R283" s="366">
        <f>IF(N283="IBIRAPITANGA FASE 3",IF(P283="Atraso",M283,M283/(1+$J$2)^Q283),IF(P283="Atraso",M283,M283/(1+$J$1)^Q283))</f>
        <v/>
      </c>
    </row>
    <row r="284">
      <c r="A284" t="inlineStr">
        <is>
          <t>Q02L012</t>
        </is>
      </c>
      <c r="B284" t="inlineStr">
        <is>
          <t>ARMANDO ALCAYDE</t>
        </is>
      </c>
      <c r="C284" t="n">
        <v>1</v>
      </c>
      <c r="D284" t="inlineStr">
        <is>
          <t>IPCA</t>
        </is>
      </c>
      <c r="E284" t="n">
        <v>0</v>
      </c>
      <c r="F284" t="inlineStr">
        <is>
          <t>MENSAL</t>
        </is>
      </c>
      <c r="G284" t="n">
        <v>45848</v>
      </c>
      <c r="H284" s="118" t="n">
        <v>45848</v>
      </c>
      <c r="I284" t="inlineStr">
        <is>
          <t>026</t>
        </is>
      </c>
      <c r="J284" s="370" t="inlineStr">
        <is>
          <t>CARTEIRA</t>
        </is>
      </c>
      <c r="K284" t="inlineStr">
        <is>
          <t>CONTRATO</t>
        </is>
      </c>
      <c r="L284" t="n">
        <v>3123.91</v>
      </c>
      <c r="M284" t="inlineStr"/>
      <c r="N284" t="inlineStr"/>
      <c r="O284" s="142">
        <f>DATE(YEAR(H284),MONTH(H284),1)</f>
        <v/>
      </c>
      <c r="P284" s="132">
        <f>IF(H284&gt;$L$3,"Futuro","Atraso")</f>
        <v/>
      </c>
      <c r="Q284">
        <f>12*(YEAR(H284)-YEAR($L$3))+(MONTH(H284)-MONTH($L$3))</f>
        <v/>
      </c>
      <c r="R284" s="366">
        <f>IF(N284="IBIRAPITANGA FASE 3",IF(P284="Atraso",M284,M284/(1+$J$2)^Q284),IF(P284="Atraso",M284,M284/(1+$J$1)^Q284))</f>
        <v/>
      </c>
    </row>
    <row r="285">
      <c r="A285" t="inlineStr">
        <is>
          <t>Q02L012</t>
        </is>
      </c>
      <c r="B285" t="inlineStr">
        <is>
          <t>ARMANDO ALCAYDE</t>
        </is>
      </c>
      <c r="C285" t="n">
        <v>1</v>
      </c>
      <c r="D285" t="inlineStr">
        <is>
          <t>IPCA</t>
        </is>
      </c>
      <c r="E285" t="n">
        <v>0</v>
      </c>
      <c r="F285" t="inlineStr">
        <is>
          <t>MENSAL</t>
        </is>
      </c>
      <c r="G285" t="n">
        <v>45879</v>
      </c>
      <c r="H285" s="118" t="n">
        <v>45879</v>
      </c>
      <c r="I285" t="inlineStr">
        <is>
          <t>027</t>
        </is>
      </c>
      <c r="J285" s="370" t="inlineStr">
        <is>
          <t>CARTEIRA</t>
        </is>
      </c>
      <c r="K285" t="inlineStr">
        <is>
          <t>CONTRATO</t>
        </is>
      </c>
      <c r="L285" t="n">
        <v>3123.91</v>
      </c>
      <c r="M285" t="inlineStr"/>
      <c r="N285" t="inlineStr"/>
      <c r="O285" s="142">
        <f>DATE(YEAR(H285),MONTH(H285),1)</f>
        <v/>
      </c>
      <c r="P285" s="132">
        <f>IF(H285&gt;$L$3,"Futuro","Atraso")</f>
        <v/>
      </c>
      <c r="Q285">
        <f>12*(YEAR(H285)-YEAR($L$3))+(MONTH(H285)-MONTH($L$3))</f>
        <v/>
      </c>
      <c r="R285" s="366">
        <f>IF(N285="IBIRAPITANGA FASE 3",IF(P285="Atraso",M285,M285/(1+$J$2)^Q285),IF(P285="Atraso",M285,M285/(1+$J$1)^Q285))</f>
        <v/>
      </c>
    </row>
    <row r="286">
      <c r="A286" t="inlineStr">
        <is>
          <t>Q02L012</t>
        </is>
      </c>
      <c r="B286" t="inlineStr">
        <is>
          <t>ARMANDO ALCAYDE</t>
        </is>
      </c>
      <c r="C286" t="n">
        <v>1</v>
      </c>
      <c r="D286" t="inlineStr">
        <is>
          <t>IPCA</t>
        </is>
      </c>
      <c r="E286" t="n">
        <v>0</v>
      </c>
      <c r="F286" t="inlineStr">
        <is>
          <t>MENSAL</t>
        </is>
      </c>
      <c r="G286" t="n">
        <v>45910</v>
      </c>
      <c r="H286" s="118" t="n">
        <v>45910</v>
      </c>
      <c r="I286" t="inlineStr">
        <is>
          <t>028</t>
        </is>
      </c>
      <c r="J286" s="370" t="inlineStr">
        <is>
          <t>CARTEIRA</t>
        </is>
      </c>
      <c r="K286" t="inlineStr">
        <is>
          <t>CONTRATO</t>
        </is>
      </c>
      <c r="L286" t="n">
        <v>3123.91</v>
      </c>
      <c r="M286" t="inlineStr"/>
      <c r="N286" t="inlineStr"/>
      <c r="O286" s="142">
        <f>DATE(YEAR(H286),MONTH(H286),1)</f>
        <v/>
      </c>
      <c r="P286" s="132">
        <f>IF(H286&gt;$L$3,"Futuro","Atraso")</f>
        <v/>
      </c>
      <c r="Q286">
        <f>12*(YEAR(H286)-YEAR($L$3))+(MONTH(H286)-MONTH($L$3))</f>
        <v/>
      </c>
      <c r="R286" s="366">
        <f>IF(N286="IBIRAPITANGA FASE 3",IF(P286="Atraso",M286,M286/(1+$J$2)^Q286),IF(P286="Atraso",M286,M286/(1+$J$1)^Q286))</f>
        <v/>
      </c>
    </row>
    <row r="287">
      <c r="A287" t="inlineStr">
        <is>
          <t>Q02L012</t>
        </is>
      </c>
      <c r="B287" t="inlineStr">
        <is>
          <t>ARMANDO ALCAYDE</t>
        </is>
      </c>
      <c r="C287" t="n">
        <v>1</v>
      </c>
      <c r="D287" t="inlineStr">
        <is>
          <t>IPCA</t>
        </is>
      </c>
      <c r="E287" t="n">
        <v>0</v>
      </c>
      <c r="F287" t="inlineStr">
        <is>
          <t>MENSAL</t>
        </is>
      </c>
      <c r="G287" t="n">
        <v>45940</v>
      </c>
      <c r="H287" s="118" t="n">
        <v>45940</v>
      </c>
      <c r="I287" t="inlineStr">
        <is>
          <t>029</t>
        </is>
      </c>
      <c r="J287" s="370" t="inlineStr">
        <is>
          <t>CARTEIRA</t>
        </is>
      </c>
      <c r="K287" t="inlineStr">
        <is>
          <t>CONTRATO</t>
        </is>
      </c>
      <c r="L287" t="n">
        <v>3123.91</v>
      </c>
      <c r="M287" t="inlineStr"/>
      <c r="N287" t="inlineStr"/>
      <c r="O287" s="142">
        <f>DATE(YEAR(H287),MONTH(H287),1)</f>
        <v/>
      </c>
      <c r="P287" s="132">
        <f>IF(H287&gt;$L$3,"Futuro","Atraso")</f>
        <v/>
      </c>
      <c r="Q287">
        <f>12*(YEAR(H287)-YEAR($L$3))+(MONTH(H287)-MONTH($L$3))</f>
        <v/>
      </c>
      <c r="R287" s="366">
        <f>IF(N287="IBIRAPITANGA FASE 3",IF(P287="Atraso",M287,M287/(1+$J$2)^Q287),IF(P287="Atraso",M287,M287/(1+$J$1)^Q287))</f>
        <v/>
      </c>
    </row>
    <row r="288">
      <c r="A288" t="inlineStr">
        <is>
          <t>Q02L012</t>
        </is>
      </c>
      <c r="B288" t="inlineStr">
        <is>
          <t>ARMANDO ALCAYDE</t>
        </is>
      </c>
      <c r="C288" t="n">
        <v>1</v>
      </c>
      <c r="D288" t="inlineStr">
        <is>
          <t>IPCA</t>
        </is>
      </c>
      <c r="E288" t="n">
        <v>0</v>
      </c>
      <c r="F288" t="inlineStr">
        <is>
          <t>MENSAL</t>
        </is>
      </c>
      <c r="G288" t="n">
        <v>45971</v>
      </c>
      <c r="H288" s="118" t="n">
        <v>45971</v>
      </c>
      <c r="I288" t="inlineStr">
        <is>
          <t>030</t>
        </is>
      </c>
      <c r="J288" s="370" t="inlineStr">
        <is>
          <t>CARTEIRA</t>
        </is>
      </c>
      <c r="K288" t="inlineStr">
        <is>
          <t>CONTRATO</t>
        </is>
      </c>
      <c r="L288" t="n">
        <v>3123.91</v>
      </c>
      <c r="M288" t="inlineStr"/>
      <c r="N288" t="inlineStr"/>
      <c r="O288" s="142">
        <f>DATE(YEAR(H288),MONTH(H288),1)</f>
        <v/>
      </c>
      <c r="P288" s="132">
        <f>IF(H288&gt;$L$3,"Futuro","Atraso")</f>
        <v/>
      </c>
      <c r="Q288">
        <f>12*(YEAR(H288)-YEAR($L$3))+(MONTH(H288)-MONTH($L$3))</f>
        <v/>
      </c>
      <c r="R288" s="366">
        <f>IF(N288="IBIRAPITANGA FASE 3",IF(P288="Atraso",M288,M288/(1+$J$2)^Q288),IF(P288="Atraso",M288,M288/(1+$J$1)^Q288))</f>
        <v/>
      </c>
    </row>
    <row r="289">
      <c r="A289" t="inlineStr">
        <is>
          <t>Q02L012</t>
        </is>
      </c>
      <c r="B289" t="inlineStr">
        <is>
          <t>ARMANDO ALCAYDE</t>
        </is>
      </c>
      <c r="C289" t="n">
        <v>1</v>
      </c>
      <c r="D289" t="inlineStr">
        <is>
          <t>IPCA</t>
        </is>
      </c>
      <c r="E289" t="n">
        <v>0</v>
      </c>
      <c r="F289" t="inlineStr">
        <is>
          <t>MENSAL</t>
        </is>
      </c>
      <c r="G289" t="n">
        <v>46001</v>
      </c>
      <c r="H289" s="118" t="n">
        <v>46001</v>
      </c>
      <c r="I289" t="inlineStr">
        <is>
          <t>031</t>
        </is>
      </c>
      <c r="J289" s="370" t="inlineStr">
        <is>
          <t>CARTEIRA</t>
        </is>
      </c>
      <c r="K289" t="inlineStr">
        <is>
          <t>CONTRATO</t>
        </is>
      </c>
      <c r="L289" t="n">
        <v>3123.91</v>
      </c>
      <c r="M289" t="inlineStr"/>
      <c r="N289" t="inlineStr"/>
      <c r="O289" s="142">
        <f>DATE(YEAR(H289),MONTH(H289),1)</f>
        <v/>
      </c>
      <c r="P289" s="132">
        <f>IF(H289&gt;$L$3,"Futuro","Atraso")</f>
        <v/>
      </c>
      <c r="Q289">
        <f>12*(YEAR(H289)-YEAR($L$3))+(MONTH(H289)-MONTH($L$3))</f>
        <v/>
      </c>
      <c r="R289" s="366">
        <f>IF(N289="IBIRAPITANGA FASE 3",IF(P289="Atraso",M289,M289/(1+$J$2)^Q289),IF(P289="Atraso",M289,M289/(1+$J$1)^Q289))</f>
        <v/>
      </c>
    </row>
    <row r="290">
      <c r="A290" t="inlineStr">
        <is>
          <t>Q02L012</t>
        </is>
      </c>
      <c r="B290" t="inlineStr">
        <is>
          <t>ARMANDO ALCAYDE</t>
        </is>
      </c>
      <c r="C290" t="n">
        <v>1</v>
      </c>
      <c r="D290" t="inlineStr">
        <is>
          <t>IPCA</t>
        </is>
      </c>
      <c r="E290" t="n">
        <v>0</v>
      </c>
      <c r="F290" t="inlineStr">
        <is>
          <t>MENSAL</t>
        </is>
      </c>
      <c r="G290" t="n">
        <v>46032</v>
      </c>
      <c r="H290" s="118" t="n">
        <v>46032</v>
      </c>
      <c r="I290" t="inlineStr">
        <is>
          <t>032</t>
        </is>
      </c>
      <c r="J290" s="370" t="inlineStr">
        <is>
          <t>CARTEIRA</t>
        </is>
      </c>
      <c r="K290" t="inlineStr">
        <is>
          <t>CONTRATO</t>
        </is>
      </c>
      <c r="L290" t="n">
        <v>3123.91</v>
      </c>
      <c r="M290" t="inlineStr"/>
      <c r="N290" t="inlineStr"/>
      <c r="O290" s="142">
        <f>DATE(YEAR(H290),MONTH(H290),1)</f>
        <v/>
      </c>
      <c r="P290" s="132">
        <f>IF(H290&gt;$L$3,"Futuro","Atraso")</f>
        <v/>
      </c>
      <c r="Q290">
        <f>12*(YEAR(H290)-YEAR($L$3))+(MONTH(H290)-MONTH($L$3))</f>
        <v/>
      </c>
      <c r="R290" s="366">
        <f>IF(N290="IBIRAPITANGA FASE 3",IF(P290="Atraso",M290,M290/(1+$J$2)^Q290),IF(P290="Atraso",M290,M290/(1+$J$1)^Q290))</f>
        <v/>
      </c>
    </row>
    <row r="291">
      <c r="A291" t="inlineStr">
        <is>
          <t>Q02L012</t>
        </is>
      </c>
      <c r="B291" t="inlineStr">
        <is>
          <t>ARMANDO ALCAYDE</t>
        </is>
      </c>
      <c r="C291" t="n">
        <v>1</v>
      </c>
      <c r="D291" t="inlineStr">
        <is>
          <t>IPCA</t>
        </is>
      </c>
      <c r="E291" t="n">
        <v>0</v>
      </c>
      <c r="F291" t="inlineStr">
        <is>
          <t>MENSAL</t>
        </is>
      </c>
      <c r="G291" t="n">
        <v>46063</v>
      </c>
      <c r="H291" s="118" t="n">
        <v>46063</v>
      </c>
      <c r="I291" t="inlineStr">
        <is>
          <t>033</t>
        </is>
      </c>
      <c r="J291" s="370" t="inlineStr">
        <is>
          <t>CARTEIRA</t>
        </is>
      </c>
      <c r="K291" t="inlineStr">
        <is>
          <t>CONTRATO</t>
        </is>
      </c>
      <c r="L291" t="n">
        <v>3123.91</v>
      </c>
      <c r="M291" t="inlineStr"/>
      <c r="N291" t="inlineStr"/>
      <c r="O291" s="142">
        <f>DATE(YEAR(H291),MONTH(H291),1)</f>
        <v/>
      </c>
      <c r="P291" s="132">
        <f>IF(H291&gt;$L$3,"Futuro","Atraso")</f>
        <v/>
      </c>
      <c r="Q291">
        <f>12*(YEAR(H291)-YEAR($L$3))+(MONTH(H291)-MONTH($L$3))</f>
        <v/>
      </c>
      <c r="R291" s="366">
        <f>IF(N291="IBIRAPITANGA FASE 3",IF(P291="Atraso",M291,M291/(1+$J$2)^Q291),IF(P291="Atraso",M291,M291/(1+$J$1)^Q291))</f>
        <v/>
      </c>
    </row>
    <row r="292">
      <c r="A292" t="inlineStr">
        <is>
          <t>Q02L012</t>
        </is>
      </c>
      <c r="B292" t="inlineStr">
        <is>
          <t>ARMANDO ALCAYDE</t>
        </is>
      </c>
      <c r="C292" t="n">
        <v>1</v>
      </c>
      <c r="D292" t="inlineStr">
        <is>
          <t>IPCA</t>
        </is>
      </c>
      <c r="E292" t="n">
        <v>0</v>
      </c>
      <c r="F292" t="inlineStr">
        <is>
          <t>MENSAL</t>
        </is>
      </c>
      <c r="G292" t="n">
        <v>46091</v>
      </c>
      <c r="H292" s="118" t="n">
        <v>46091</v>
      </c>
      <c r="I292" t="inlineStr">
        <is>
          <t>034</t>
        </is>
      </c>
      <c r="J292" s="370" t="inlineStr">
        <is>
          <t>CARTEIRA</t>
        </is>
      </c>
      <c r="K292" t="inlineStr">
        <is>
          <t>CONTRATO</t>
        </is>
      </c>
      <c r="L292" t="n">
        <v>3123.91</v>
      </c>
      <c r="M292" t="inlineStr"/>
      <c r="N292" t="inlineStr"/>
      <c r="O292" s="142">
        <f>DATE(YEAR(H292),MONTH(H292),1)</f>
        <v/>
      </c>
      <c r="P292" s="132">
        <f>IF(H292&gt;$L$3,"Futuro","Atraso")</f>
        <v/>
      </c>
      <c r="Q292">
        <f>12*(YEAR(H292)-YEAR($L$3))+(MONTH(H292)-MONTH($L$3))</f>
        <v/>
      </c>
      <c r="R292" s="366">
        <f>IF(N292="IBIRAPITANGA FASE 3",IF(P292="Atraso",M292,M292/(1+$J$2)^Q292),IF(P292="Atraso",M292,M292/(1+$J$1)^Q292))</f>
        <v/>
      </c>
    </row>
    <row r="293">
      <c r="A293" t="inlineStr">
        <is>
          <t>Q02L012</t>
        </is>
      </c>
      <c r="B293" t="inlineStr">
        <is>
          <t>ARMANDO ALCAYDE</t>
        </is>
      </c>
      <c r="C293" t="n">
        <v>1</v>
      </c>
      <c r="D293" t="inlineStr">
        <is>
          <t>IPCA</t>
        </is>
      </c>
      <c r="E293" t="n">
        <v>0</v>
      </c>
      <c r="F293" t="inlineStr">
        <is>
          <t>MENSAL</t>
        </is>
      </c>
      <c r="G293" t="n">
        <v>46122</v>
      </c>
      <c r="H293" s="118" t="n">
        <v>46122</v>
      </c>
      <c r="I293" t="inlineStr">
        <is>
          <t>035</t>
        </is>
      </c>
      <c r="J293" s="370" t="inlineStr">
        <is>
          <t>CARTEIRA</t>
        </is>
      </c>
      <c r="K293" t="inlineStr">
        <is>
          <t>CONTRATO</t>
        </is>
      </c>
      <c r="L293" t="n">
        <v>3123.91</v>
      </c>
      <c r="M293" t="inlineStr"/>
      <c r="N293" t="inlineStr"/>
      <c r="O293" s="142">
        <f>DATE(YEAR(H293),MONTH(H293),1)</f>
        <v/>
      </c>
      <c r="P293" s="132">
        <f>IF(H293&gt;$L$3,"Futuro","Atraso")</f>
        <v/>
      </c>
      <c r="Q293">
        <f>12*(YEAR(H293)-YEAR($L$3))+(MONTH(H293)-MONTH($L$3))</f>
        <v/>
      </c>
      <c r="R293" s="366">
        <f>IF(N293="IBIRAPITANGA FASE 3",IF(P293="Atraso",M293,M293/(1+$J$2)^Q293),IF(P293="Atraso",M293,M293/(1+$J$1)^Q293))</f>
        <v/>
      </c>
    </row>
    <row r="294">
      <c r="A294" t="inlineStr">
        <is>
          <t>Q02L012</t>
        </is>
      </c>
      <c r="B294" t="inlineStr">
        <is>
          <t>ARMANDO ALCAYDE</t>
        </is>
      </c>
      <c r="C294" t="n">
        <v>1</v>
      </c>
      <c r="D294" t="inlineStr">
        <is>
          <t>IPCA</t>
        </is>
      </c>
      <c r="E294" t="n">
        <v>0</v>
      </c>
      <c r="F294" t="inlineStr">
        <is>
          <t>MENSAL</t>
        </is>
      </c>
      <c r="G294" t="n">
        <v>46152</v>
      </c>
      <c r="H294" s="118" t="n">
        <v>46152</v>
      </c>
      <c r="I294" t="inlineStr">
        <is>
          <t>036</t>
        </is>
      </c>
      <c r="J294" s="370" t="inlineStr">
        <is>
          <t>CARTEIRA</t>
        </is>
      </c>
      <c r="K294" t="inlineStr">
        <is>
          <t>CONTRATO</t>
        </is>
      </c>
      <c r="L294" t="n">
        <v>3123.91</v>
      </c>
      <c r="M294" t="inlineStr"/>
      <c r="N294" t="inlineStr"/>
      <c r="O294" s="142">
        <f>DATE(YEAR(H294),MONTH(H294),1)</f>
        <v/>
      </c>
      <c r="P294" s="132">
        <f>IF(H294&gt;$L$3,"Futuro","Atraso")</f>
        <v/>
      </c>
      <c r="Q294">
        <f>12*(YEAR(H294)-YEAR($L$3))+(MONTH(H294)-MONTH($L$3))</f>
        <v/>
      </c>
      <c r="R294" s="366">
        <f>IF(N294="IBIRAPITANGA FASE 3",IF(P294="Atraso",M294,M294/(1+$J$2)^Q294),IF(P294="Atraso",M294,M294/(1+$J$1)^Q294))</f>
        <v/>
      </c>
    </row>
    <row r="295">
      <c r="A295" t="inlineStr">
        <is>
          <t>Q02L012</t>
        </is>
      </c>
      <c r="B295" t="inlineStr">
        <is>
          <t>ARMANDO ALCAYDE</t>
        </is>
      </c>
      <c r="C295" t="n">
        <v>1</v>
      </c>
      <c r="D295" t="inlineStr">
        <is>
          <t>IPCA</t>
        </is>
      </c>
      <c r="E295" t="n">
        <v>0</v>
      </c>
      <c r="F295" t="inlineStr">
        <is>
          <t>MENSAL</t>
        </is>
      </c>
      <c r="G295" t="n">
        <v>46183</v>
      </c>
      <c r="H295" s="118" t="n">
        <v>46183</v>
      </c>
      <c r="I295" t="inlineStr">
        <is>
          <t>037</t>
        </is>
      </c>
      <c r="J295" s="370" t="inlineStr">
        <is>
          <t>CARTEIRA</t>
        </is>
      </c>
      <c r="K295" t="inlineStr">
        <is>
          <t>CONTRATO</t>
        </is>
      </c>
      <c r="L295" t="n">
        <v>3123.91</v>
      </c>
      <c r="M295" t="inlineStr"/>
      <c r="N295" t="inlineStr"/>
      <c r="O295" s="142">
        <f>DATE(YEAR(H295),MONTH(H295),1)</f>
        <v/>
      </c>
      <c r="P295" s="132">
        <f>IF(H295&gt;$L$3,"Futuro","Atraso")</f>
        <v/>
      </c>
      <c r="Q295">
        <f>12*(YEAR(H295)-YEAR($L$3))+(MONTH(H295)-MONTH($L$3))</f>
        <v/>
      </c>
      <c r="R295" s="366">
        <f>IF(N295="IBIRAPITANGA FASE 3",IF(P295="Atraso",M295,M295/(1+$J$2)^Q295),IF(P295="Atraso",M295,M295/(1+$J$1)^Q295))</f>
        <v/>
      </c>
    </row>
    <row r="296">
      <c r="A296" t="inlineStr">
        <is>
          <t>Q02L012</t>
        </is>
      </c>
      <c r="B296" t="inlineStr">
        <is>
          <t>ARMANDO ALCAYDE</t>
        </is>
      </c>
      <c r="C296" t="n">
        <v>1</v>
      </c>
      <c r="D296" t="inlineStr">
        <is>
          <t>IPCA</t>
        </is>
      </c>
      <c r="E296" t="n">
        <v>0</v>
      </c>
      <c r="F296" t="inlineStr">
        <is>
          <t>MENSAL</t>
        </is>
      </c>
      <c r="G296" t="n">
        <v>46213</v>
      </c>
      <c r="H296" s="118" t="n">
        <v>46213</v>
      </c>
      <c r="I296" t="inlineStr">
        <is>
          <t>038</t>
        </is>
      </c>
      <c r="J296" s="370" t="inlineStr">
        <is>
          <t>CARTEIRA</t>
        </is>
      </c>
      <c r="K296" t="inlineStr">
        <is>
          <t>CONTRATO</t>
        </is>
      </c>
      <c r="L296" t="n">
        <v>3123.91</v>
      </c>
      <c r="M296" t="inlineStr"/>
      <c r="N296" t="inlineStr"/>
      <c r="O296" s="142">
        <f>DATE(YEAR(H296),MONTH(H296),1)</f>
        <v/>
      </c>
      <c r="P296" s="132">
        <f>IF(H296&gt;$L$3,"Futuro","Atraso")</f>
        <v/>
      </c>
      <c r="Q296">
        <f>12*(YEAR(H296)-YEAR($L$3))+(MONTH(H296)-MONTH($L$3))</f>
        <v/>
      </c>
      <c r="R296" s="366">
        <f>IF(N296="IBIRAPITANGA FASE 3",IF(P296="Atraso",M296,M296/(1+$J$2)^Q296),IF(P296="Atraso",M296,M296/(1+$J$1)^Q296))</f>
        <v/>
      </c>
    </row>
    <row r="297">
      <c r="A297" t="inlineStr">
        <is>
          <t>Q02L012</t>
        </is>
      </c>
      <c r="B297" t="inlineStr">
        <is>
          <t>ARMANDO ALCAYDE</t>
        </is>
      </c>
      <c r="C297" t="n">
        <v>1</v>
      </c>
      <c r="D297" t="inlineStr">
        <is>
          <t>IPCA</t>
        </is>
      </c>
      <c r="E297" t="n">
        <v>0</v>
      </c>
      <c r="F297" t="inlineStr">
        <is>
          <t>MENSAL</t>
        </is>
      </c>
      <c r="G297" t="n">
        <v>46244</v>
      </c>
      <c r="H297" s="118" t="n">
        <v>46244</v>
      </c>
      <c r="I297" t="inlineStr">
        <is>
          <t>039</t>
        </is>
      </c>
      <c r="J297" s="370" t="inlineStr">
        <is>
          <t>CARTEIRA</t>
        </is>
      </c>
      <c r="K297" t="inlineStr">
        <is>
          <t>CONTRATO</t>
        </is>
      </c>
      <c r="L297" t="n">
        <v>3123.91</v>
      </c>
      <c r="M297" t="inlineStr"/>
      <c r="N297" t="inlineStr"/>
      <c r="O297" s="142">
        <f>DATE(YEAR(H297),MONTH(H297),1)</f>
        <v/>
      </c>
      <c r="P297" s="132">
        <f>IF(H297&gt;$L$3,"Futuro","Atraso")</f>
        <v/>
      </c>
      <c r="Q297">
        <f>12*(YEAR(H297)-YEAR($L$3))+(MONTH(H297)-MONTH($L$3))</f>
        <v/>
      </c>
      <c r="R297" s="366">
        <f>IF(N297="IBIRAPITANGA FASE 3",IF(P297="Atraso",M297,M297/(1+$J$2)^Q297),IF(P297="Atraso",M297,M297/(1+$J$1)^Q297))</f>
        <v/>
      </c>
    </row>
    <row r="298">
      <c r="A298" t="inlineStr">
        <is>
          <t>Q02L012</t>
        </is>
      </c>
      <c r="B298" t="inlineStr">
        <is>
          <t>ARMANDO ALCAYDE</t>
        </is>
      </c>
      <c r="C298" t="n">
        <v>1</v>
      </c>
      <c r="D298" t="inlineStr">
        <is>
          <t>IPCA</t>
        </is>
      </c>
      <c r="E298" t="n">
        <v>0</v>
      </c>
      <c r="F298" t="inlineStr">
        <is>
          <t>MENSAL</t>
        </is>
      </c>
      <c r="G298" t="n">
        <v>46275</v>
      </c>
      <c r="H298" s="118" t="n">
        <v>46275</v>
      </c>
      <c r="I298" t="inlineStr">
        <is>
          <t>040</t>
        </is>
      </c>
      <c r="J298" s="370" t="inlineStr">
        <is>
          <t>CARTEIRA</t>
        </is>
      </c>
      <c r="K298" t="inlineStr">
        <is>
          <t>CONTRATO</t>
        </is>
      </c>
      <c r="L298" t="n">
        <v>3123.91</v>
      </c>
      <c r="M298" t="inlineStr"/>
      <c r="N298" t="inlineStr"/>
      <c r="O298" s="142">
        <f>DATE(YEAR(H298),MONTH(H298),1)</f>
        <v/>
      </c>
      <c r="P298" s="132">
        <f>IF(H298&gt;$L$3,"Futuro","Atraso")</f>
        <v/>
      </c>
      <c r="Q298">
        <f>12*(YEAR(H298)-YEAR($L$3))+(MONTH(H298)-MONTH($L$3))</f>
        <v/>
      </c>
      <c r="R298" s="366">
        <f>IF(N298="IBIRAPITANGA FASE 3",IF(P298="Atraso",M298,M298/(1+$J$2)^Q298),IF(P298="Atraso",M298,M298/(1+$J$1)^Q298))</f>
        <v/>
      </c>
    </row>
    <row r="299">
      <c r="A299" t="inlineStr">
        <is>
          <t>Q02L012</t>
        </is>
      </c>
      <c r="B299" t="inlineStr">
        <is>
          <t>ARMANDO ALCAYDE</t>
        </is>
      </c>
      <c r="C299" t="n">
        <v>1</v>
      </c>
      <c r="D299" t="inlineStr">
        <is>
          <t>IPCA</t>
        </is>
      </c>
      <c r="E299" t="n">
        <v>0</v>
      </c>
      <c r="F299" t="inlineStr">
        <is>
          <t>MENSAL</t>
        </is>
      </c>
      <c r="G299" t="n">
        <v>46305</v>
      </c>
      <c r="H299" s="118" t="n">
        <v>46305</v>
      </c>
      <c r="I299" t="inlineStr">
        <is>
          <t>041</t>
        </is>
      </c>
      <c r="J299" s="370" t="inlineStr">
        <is>
          <t>CARTEIRA</t>
        </is>
      </c>
      <c r="K299" t="inlineStr">
        <is>
          <t>CONTRATO</t>
        </is>
      </c>
      <c r="L299" t="n">
        <v>3123.91</v>
      </c>
      <c r="M299" t="inlineStr"/>
      <c r="N299" t="inlineStr"/>
      <c r="O299" s="142">
        <f>DATE(YEAR(H299),MONTH(H299),1)</f>
        <v/>
      </c>
      <c r="P299" s="132">
        <f>IF(H299&gt;$L$3,"Futuro","Atraso")</f>
        <v/>
      </c>
      <c r="Q299">
        <f>12*(YEAR(H299)-YEAR($L$3))+(MONTH(H299)-MONTH($L$3))</f>
        <v/>
      </c>
      <c r="R299" s="366">
        <f>IF(N299="IBIRAPITANGA FASE 3",IF(P299="Atraso",M299,M299/(1+$J$2)^Q299),IF(P299="Atraso",M299,M299/(1+$J$1)^Q299))</f>
        <v/>
      </c>
    </row>
    <row r="300">
      <c r="A300" t="inlineStr">
        <is>
          <t>Q02L012</t>
        </is>
      </c>
      <c r="B300" t="inlineStr">
        <is>
          <t>ARMANDO ALCAYDE</t>
        </is>
      </c>
      <c r="C300" t="n">
        <v>1</v>
      </c>
      <c r="D300" t="inlineStr">
        <is>
          <t>IPCA</t>
        </is>
      </c>
      <c r="E300" t="n">
        <v>0</v>
      </c>
      <c r="F300" t="inlineStr">
        <is>
          <t>MENSAL</t>
        </is>
      </c>
      <c r="G300" t="n">
        <v>46336</v>
      </c>
      <c r="H300" s="118" t="n">
        <v>46336</v>
      </c>
      <c r="I300" t="inlineStr">
        <is>
          <t>042</t>
        </is>
      </c>
      <c r="J300" s="370" t="inlineStr">
        <is>
          <t>CARTEIRA</t>
        </is>
      </c>
      <c r="K300" t="inlineStr">
        <is>
          <t>CONTRATO</t>
        </is>
      </c>
      <c r="L300" t="n">
        <v>3123.91</v>
      </c>
      <c r="M300" t="inlineStr"/>
      <c r="N300" t="inlineStr"/>
      <c r="O300" s="142">
        <f>DATE(YEAR(H300),MONTH(H300),1)</f>
        <v/>
      </c>
      <c r="P300" s="132">
        <f>IF(H300&gt;$L$3,"Futuro","Atraso")</f>
        <v/>
      </c>
      <c r="Q300">
        <f>12*(YEAR(H300)-YEAR($L$3))+(MONTH(H300)-MONTH($L$3))</f>
        <v/>
      </c>
      <c r="R300" s="366">
        <f>IF(N300="IBIRAPITANGA FASE 3",IF(P300="Atraso",M300,M300/(1+$J$2)^Q300),IF(P300="Atraso",M300,M300/(1+$J$1)^Q300))</f>
        <v/>
      </c>
    </row>
    <row r="301">
      <c r="A301" t="inlineStr">
        <is>
          <t>Q02L012</t>
        </is>
      </c>
      <c r="B301" t="inlineStr">
        <is>
          <t>ARMANDO ALCAYDE</t>
        </is>
      </c>
      <c r="C301" t="n">
        <v>1</v>
      </c>
      <c r="D301" t="inlineStr">
        <is>
          <t>IPCA</t>
        </is>
      </c>
      <c r="E301" t="n">
        <v>0</v>
      </c>
      <c r="F301" t="inlineStr">
        <is>
          <t>MENSAL</t>
        </is>
      </c>
      <c r="G301" t="n">
        <v>46366</v>
      </c>
      <c r="H301" s="118" t="n">
        <v>46366</v>
      </c>
      <c r="I301" t="inlineStr">
        <is>
          <t>043</t>
        </is>
      </c>
      <c r="J301" s="370" t="inlineStr">
        <is>
          <t>CARTEIRA</t>
        </is>
      </c>
      <c r="K301" t="inlineStr">
        <is>
          <t>CONTRATO</t>
        </is>
      </c>
      <c r="L301" t="n">
        <v>3123.91</v>
      </c>
      <c r="M301" t="inlineStr"/>
      <c r="N301" t="inlineStr"/>
      <c r="O301" s="142">
        <f>DATE(YEAR(H301),MONTH(H301),1)</f>
        <v/>
      </c>
      <c r="P301" s="132">
        <f>IF(H301&gt;$L$3,"Futuro","Atraso")</f>
        <v/>
      </c>
      <c r="Q301">
        <f>12*(YEAR(H301)-YEAR($L$3))+(MONTH(H301)-MONTH($L$3))</f>
        <v/>
      </c>
      <c r="R301" s="366">
        <f>IF(N301="IBIRAPITANGA FASE 3",IF(P301="Atraso",M301,M301/(1+$J$2)^Q301),IF(P301="Atraso",M301,M301/(1+$J$1)^Q301))</f>
        <v/>
      </c>
    </row>
    <row r="302">
      <c r="A302" t="inlineStr">
        <is>
          <t>Q02L012</t>
        </is>
      </c>
      <c r="B302" t="inlineStr">
        <is>
          <t>ARMANDO ALCAYDE</t>
        </is>
      </c>
      <c r="C302" t="n">
        <v>1</v>
      </c>
      <c r="D302" t="inlineStr">
        <is>
          <t>IPCA</t>
        </is>
      </c>
      <c r="E302" t="n">
        <v>0</v>
      </c>
      <c r="F302" t="inlineStr">
        <is>
          <t>MENSAL</t>
        </is>
      </c>
      <c r="G302" t="n">
        <v>46397</v>
      </c>
      <c r="H302" s="118" t="n">
        <v>46397</v>
      </c>
      <c r="I302" t="inlineStr">
        <is>
          <t>044</t>
        </is>
      </c>
      <c r="J302" s="370" t="inlineStr">
        <is>
          <t>CARTEIRA</t>
        </is>
      </c>
      <c r="K302" t="inlineStr">
        <is>
          <t>CONTRATO</t>
        </is>
      </c>
      <c r="L302" t="n">
        <v>3123.91</v>
      </c>
      <c r="M302" t="inlineStr"/>
      <c r="N302" t="inlineStr"/>
      <c r="O302" s="142">
        <f>DATE(YEAR(H302),MONTH(H302),1)</f>
        <v/>
      </c>
      <c r="P302" s="132">
        <f>IF(H302&gt;$L$3,"Futuro","Atraso")</f>
        <v/>
      </c>
      <c r="Q302">
        <f>12*(YEAR(H302)-YEAR($L$3))+(MONTH(H302)-MONTH($L$3))</f>
        <v/>
      </c>
      <c r="R302" s="366">
        <f>IF(N302="IBIRAPITANGA FASE 3",IF(P302="Atraso",M302,M302/(1+$J$2)^Q302),IF(P302="Atraso",M302,M302/(1+$J$1)^Q302))</f>
        <v/>
      </c>
    </row>
    <row r="303">
      <c r="A303" t="inlineStr">
        <is>
          <t>Q02L012</t>
        </is>
      </c>
      <c r="B303" t="inlineStr">
        <is>
          <t>ARMANDO ALCAYDE</t>
        </is>
      </c>
      <c r="C303" t="n">
        <v>1</v>
      </c>
      <c r="D303" t="inlineStr">
        <is>
          <t>IPCA</t>
        </is>
      </c>
      <c r="E303" t="n">
        <v>0</v>
      </c>
      <c r="F303" t="inlineStr">
        <is>
          <t>MENSAL</t>
        </is>
      </c>
      <c r="G303" t="n">
        <v>46428</v>
      </c>
      <c r="H303" s="118" t="n">
        <v>46428</v>
      </c>
      <c r="I303" t="inlineStr">
        <is>
          <t>045</t>
        </is>
      </c>
      <c r="J303" s="370" t="inlineStr">
        <is>
          <t>CARTEIRA</t>
        </is>
      </c>
      <c r="K303" t="inlineStr">
        <is>
          <t>CONTRATO</t>
        </is>
      </c>
      <c r="L303" t="n">
        <v>3123.91</v>
      </c>
      <c r="M303" t="inlineStr"/>
      <c r="N303" t="inlineStr"/>
      <c r="O303" s="142">
        <f>DATE(YEAR(H303),MONTH(H303),1)</f>
        <v/>
      </c>
      <c r="P303" s="132">
        <f>IF(H303&gt;$L$3,"Futuro","Atraso")</f>
        <v/>
      </c>
      <c r="Q303">
        <f>12*(YEAR(H303)-YEAR($L$3))+(MONTH(H303)-MONTH($L$3))</f>
        <v/>
      </c>
      <c r="R303" s="366">
        <f>IF(N303="IBIRAPITANGA FASE 3",IF(P303="Atraso",M303,M303/(1+$J$2)^Q303),IF(P303="Atraso",M303,M303/(1+$J$1)^Q303))</f>
        <v/>
      </c>
    </row>
    <row r="304">
      <c r="A304" t="inlineStr">
        <is>
          <t>Q02L012</t>
        </is>
      </c>
      <c r="B304" t="inlineStr">
        <is>
          <t>ARMANDO ALCAYDE</t>
        </is>
      </c>
      <c r="C304" t="n">
        <v>1</v>
      </c>
      <c r="D304" t="inlineStr">
        <is>
          <t>IPCA</t>
        </is>
      </c>
      <c r="E304" t="n">
        <v>0</v>
      </c>
      <c r="F304" t="inlineStr">
        <is>
          <t>MENSAL</t>
        </is>
      </c>
      <c r="G304" t="n">
        <v>46456</v>
      </c>
      <c r="H304" s="118" t="n">
        <v>46456</v>
      </c>
      <c r="I304" t="inlineStr">
        <is>
          <t>046</t>
        </is>
      </c>
      <c r="J304" s="370" t="inlineStr">
        <is>
          <t>CARTEIRA</t>
        </is>
      </c>
      <c r="K304" t="inlineStr">
        <is>
          <t>CONTRATO</t>
        </is>
      </c>
      <c r="L304" t="n">
        <v>3123.91</v>
      </c>
      <c r="M304" t="inlineStr"/>
      <c r="N304" t="inlineStr"/>
      <c r="O304" s="142">
        <f>DATE(YEAR(H304),MONTH(H304),1)</f>
        <v/>
      </c>
      <c r="P304" s="132">
        <f>IF(H304&gt;$L$3,"Futuro","Atraso")</f>
        <v/>
      </c>
      <c r="Q304">
        <f>12*(YEAR(H304)-YEAR($L$3))+(MONTH(H304)-MONTH($L$3))</f>
        <v/>
      </c>
      <c r="R304" s="366">
        <f>IF(N304="IBIRAPITANGA FASE 3",IF(P304="Atraso",M304,M304/(1+$J$2)^Q304),IF(P304="Atraso",M304,M304/(1+$J$1)^Q304))</f>
        <v/>
      </c>
    </row>
    <row r="305">
      <c r="A305" t="inlineStr">
        <is>
          <t>Q02L012</t>
        </is>
      </c>
      <c r="B305" t="inlineStr">
        <is>
          <t>ARMANDO ALCAYDE</t>
        </is>
      </c>
      <c r="C305" t="n">
        <v>1</v>
      </c>
      <c r="D305" t="inlineStr">
        <is>
          <t>IPCA</t>
        </is>
      </c>
      <c r="E305" t="n">
        <v>0</v>
      </c>
      <c r="F305" t="inlineStr">
        <is>
          <t>MENSAL</t>
        </is>
      </c>
      <c r="G305" t="n">
        <v>46487</v>
      </c>
      <c r="H305" s="118" t="n">
        <v>46487</v>
      </c>
      <c r="I305" t="inlineStr">
        <is>
          <t>047</t>
        </is>
      </c>
      <c r="J305" s="370" t="inlineStr">
        <is>
          <t>CARTEIRA</t>
        </is>
      </c>
      <c r="K305" t="inlineStr">
        <is>
          <t>CONTRATO</t>
        </is>
      </c>
      <c r="L305" t="n">
        <v>3123.91</v>
      </c>
      <c r="M305" t="inlineStr"/>
      <c r="N305" t="inlineStr"/>
      <c r="O305" s="142">
        <f>DATE(YEAR(H305),MONTH(H305),1)</f>
        <v/>
      </c>
      <c r="P305" s="132">
        <f>IF(H305&gt;$L$3,"Futuro","Atraso")</f>
        <v/>
      </c>
      <c r="Q305">
        <f>12*(YEAR(H305)-YEAR($L$3))+(MONTH(H305)-MONTH($L$3))</f>
        <v/>
      </c>
      <c r="R305" s="366">
        <f>IF(N305="IBIRAPITANGA FASE 3",IF(P305="Atraso",M305,M305/(1+$J$2)^Q305),IF(P305="Atraso",M305,M305/(1+$J$1)^Q305))</f>
        <v/>
      </c>
    </row>
    <row r="306">
      <c r="A306" t="inlineStr">
        <is>
          <t>Q02L012</t>
        </is>
      </c>
      <c r="B306" t="inlineStr">
        <is>
          <t>ARMANDO ALCAYDE</t>
        </is>
      </c>
      <c r="C306" t="n">
        <v>1</v>
      </c>
      <c r="D306" t="inlineStr">
        <is>
          <t>IPCA</t>
        </is>
      </c>
      <c r="E306" t="n">
        <v>0</v>
      </c>
      <c r="F306" t="inlineStr">
        <is>
          <t>MENSAL</t>
        </is>
      </c>
      <c r="G306" t="n">
        <v>46517</v>
      </c>
      <c r="H306" s="118" t="n">
        <v>46517</v>
      </c>
      <c r="I306" t="inlineStr">
        <is>
          <t>048</t>
        </is>
      </c>
      <c r="J306" s="370" t="inlineStr">
        <is>
          <t>CARTEIRA</t>
        </is>
      </c>
      <c r="K306" t="inlineStr">
        <is>
          <t>CONTRATO</t>
        </is>
      </c>
      <c r="L306" t="n">
        <v>3123.91</v>
      </c>
      <c r="M306" t="inlineStr"/>
      <c r="N306" t="inlineStr"/>
      <c r="O306" s="142">
        <f>DATE(YEAR(H306),MONTH(H306),1)</f>
        <v/>
      </c>
      <c r="P306" s="132">
        <f>IF(H306&gt;$L$3,"Futuro","Atraso")</f>
        <v/>
      </c>
      <c r="Q306">
        <f>12*(YEAR(H306)-YEAR($L$3))+(MONTH(H306)-MONTH($L$3))</f>
        <v/>
      </c>
      <c r="R306" s="366">
        <f>IF(N306="IBIRAPITANGA FASE 3",IF(P306="Atraso",M306,M306/(1+$J$2)^Q306),IF(P306="Atraso",M306,M306/(1+$J$1)^Q306))</f>
        <v/>
      </c>
    </row>
    <row r="307">
      <c r="A307" t="inlineStr">
        <is>
          <t>Q02L012</t>
        </is>
      </c>
      <c r="B307" t="inlineStr">
        <is>
          <t>ARMANDO ALCAYDE</t>
        </is>
      </c>
      <c r="C307" t="n">
        <v>1</v>
      </c>
      <c r="D307" t="inlineStr">
        <is>
          <t>IPCA</t>
        </is>
      </c>
      <c r="E307" t="n">
        <v>0</v>
      </c>
      <c r="F307" t="inlineStr">
        <is>
          <t>MENSAL</t>
        </is>
      </c>
      <c r="G307" t="n">
        <v>46548</v>
      </c>
      <c r="H307" s="118" t="n">
        <v>46548</v>
      </c>
      <c r="I307" t="inlineStr">
        <is>
          <t>049</t>
        </is>
      </c>
      <c r="J307" s="370" t="inlineStr">
        <is>
          <t>CARTEIRA</t>
        </is>
      </c>
      <c r="K307" t="inlineStr">
        <is>
          <t>CONTRATO</t>
        </is>
      </c>
      <c r="L307" t="n">
        <v>3123.91</v>
      </c>
      <c r="M307" t="inlineStr"/>
      <c r="N307" t="inlineStr"/>
      <c r="O307" s="142">
        <f>DATE(YEAR(H307),MONTH(H307),1)</f>
        <v/>
      </c>
      <c r="P307" s="132">
        <f>IF(H307&gt;$L$3,"Futuro","Atraso")</f>
        <v/>
      </c>
      <c r="Q307">
        <f>12*(YEAR(H307)-YEAR($L$3))+(MONTH(H307)-MONTH($L$3))</f>
        <v/>
      </c>
      <c r="R307" s="366">
        <f>IF(N307="IBIRAPITANGA FASE 3",IF(P307="Atraso",M307,M307/(1+$J$2)^Q307),IF(P307="Atraso",M307,M307/(1+$J$1)^Q307))</f>
        <v/>
      </c>
    </row>
    <row r="308">
      <c r="A308" t="inlineStr">
        <is>
          <t>Q02L012</t>
        </is>
      </c>
      <c r="B308" t="inlineStr">
        <is>
          <t>ARMANDO ALCAYDE</t>
        </is>
      </c>
      <c r="C308" t="n">
        <v>1</v>
      </c>
      <c r="D308" t="inlineStr">
        <is>
          <t>IPCA</t>
        </is>
      </c>
      <c r="E308" t="n">
        <v>0</v>
      </c>
      <c r="F308" t="inlineStr">
        <is>
          <t>MENSAL</t>
        </is>
      </c>
      <c r="G308" t="n">
        <v>46578</v>
      </c>
      <c r="H308" s="118" t="n">
        <v>46578</v>
      </c>
      <c r="I308" t="inlineStr">
        <is>
          <t>050</t>
        </is>
      </c>
      <c r="J308" s="370" t="inlineStr">
        <is>
          <t>CARTEIRA</t>
        </is>
      </c>
      <c r="K308" t="inlineStr">
        <is>
          <t>CONTRATO</t>
        </is>
      </c>
      <c r="L308" t="n">
        <v>3123.91</v>
      </c>
      <c r="M308" t="inlineStr"/>
      <c r="N308" t="inlineStr"/>
      <c r="O308" s="142">
        <f>DATE(YEAR(H308),MONTH(H308),1)</f>
        <v/>
      </c>
      <c r="P308" s="132">
        <f>IF(H308&gt;$L$3,"Futuro","Atraso")</f>
        <v/>
      </c>
      <c r="Q308">
        <f>12*(YEAR(H308)-YEAR($L$3))+(MONTH(H308)-MONTH($L$3))</f>
        <v/>
      </c>
      <c r="R308" s="366">
        <f>IF(N308="IBIRAPITANGA FASE 3",IF(P308="Atraso",M308,M308/(1+$J$2)^Q308),IF(P308="Atraso",M308,M308/(1+$J$1)^Q308))</f>
        <v/>
      </c>
    </row>
    <row r="309">
      <c r="A309" t="inlineStr">
        <is>
          <t>Q02L012</t>
        </is>
      </c>
      <c r="B309" t="inlineStr">
        <is>
          <t>ARMANDO ALCAYDE</t>
        </is>
      </c>
      <c r="C309" t="n">
        <v>1</v>
      </c>
      <c r="D309" t="inlineStr">
        <is>
          <t>IPCA</t>
        </is>
      </c>
      <c r="E309" t="n">
        <v>0</v>
      </c>
      <c r="F309" t="inlineStr">
        <is>
          <t>MENSAL</t>
        </is>
      </c>
      <c r="G309" t="n">
        <v>46609</v>
      </c>
      <c r="H309" s="118" t="n">
        <v>46609</v>
      </c>
      <c r="I309" t="inlineStr">
        <is>
          <t>051</t>
        </is>
      </c>
      <c r="J309" s="370" t="inlineStr">
        <is>
          <t>CARTEIRA</t>
        </is>
      </c>
      <c r="K309" t="inlineStr">
        <is>
          <t>CONTRATO</t>
        </is>
      </c>
      <c r="L309" t="n">
        <v>3123.91</v>
      </c>
      <c r="M309" t="inlineStr"/>
      <c r="N309" t="inlineStr"/>
      <c r="O309" s="142">
        <f>DATE(YEAR(H309),MONTH(H309),1)</f>
        <v/>
      </c>
      <c r="P309" s="132">
        <f>IF(H309&gt;$L$3,"Futuro","Atraso")</f>
        <v/>
      </c>
      <c r="Q309">
        <f>12*(YEAR(H309)-YEAR($L$3))+(MONTH(H309)-MONTH($L$3))</f>
        <v/>
      </c>
      <c r="R309" s="366">
        <f>IF(N309="IBIRAPITANGA FASE 3",IF(P309="Atraso",M309,M309/(1+$J$2)^Q309),IF(P309="Atraso",M309,M309/(1+$J$1)^Q309))</f>
        <v/>
      </c>
    </row>
    <row r="310">
      <c r="A310" t="inlineStr">
        <is>
          <t>Q02L012</t>
        </is>
      </c>
      <c r="B310" t="inlineStr">
        <is>
          <t>ARMANDO ALCAYDE</t>
        </is>
      </c>
      <c r="C310" t="n">
        <v>1</v>
      </c>
      <c r="D310" t="inlineStr">
        <is>
          <t>IPCA</t>
        </is>
      </c>
      <c r="E310" t="n">
        <v>0</v>
      </c>
      <c r="F310" t="inlineStr">
        <is>
          <t>MENSAL</t>
        </is>
      </c>
      <c r="G310" t="n">
        <v>46640</v>
      </c>
      <c r="H310" s="118" t="n">
        <v>46640</v>
      </c>
      <c r="I310" t="inlineStr">
        <is>
          <t>052</t>
        </is>
      </c>
      <c r="J310" s="370" t="inlineStr">
        <is>
          <t>CARTEIRA</t>
        </is>
      </c>
      <c r="K310" t="inlineStr">
        <is>
          <t>CONTRATO</t>
        </is>
      </c>
      <c r="L310" t="n">
        <v>3123.91</v>
      </c>
      <c r="M310" t="inlineStr"/>
      <c r="N310" t="inlineStr"/>
      <c r="O310" s="142">
        <f>DATE(YEAR(H310),MONTH(H310),1)</f>
        <v/>
      </c>
      <c r="P310" s="132">
        <f>IF(H310&gt;$L$3,"Futuro","Atraso")</f>
        <v/>
      </c>
      <c r="Q310">
        <f>12*(YEAR(H310)-YEAR($L$3))+(MONTH(H310)-MONTH($L$3))</f>
        <v/>
      </c>
      <c r="R310" s="366">
        <f>IF(N310="IBIRAPITANGA FASE 3",IF(P310="Atraso",M310,M310/(1+$J$2)^Q310),IF(P310="Atraso",M310,M310/(1+$J$1)^Q310))</f>
        <v/>
      </c>
    </row>
    <row r="311">
      <c r="A311" t="inlineStr">
        <is>
          <t>Q02L012</t>
        </is>
      </c>
      <c r="B311" t="inlineStr">
        <is>
          <t>ARMANDO ALCAYDE</t>
        </is>
      </c>
      <c r="C311" t="n">
        <v>1</v>
      </c>
      <c r="D311" t="inlineStr">
        <is>
          <t>IPCA</t>
        </is>
      </c>
      <c r="E311" t="n">
        <v>0</v>
      </c>
      <c r="F311" t="inlineStr">
        <is>
          <t>MENSAL</t>
        </is>
      </c>
      <c r="G311" t="n">
        <v>46670</v>
      </c>
      <c r="H311" s="118" t="n">
        <v>46670</v>
      </c>
      <c r="I311" t="inlineStr">
        <is>
          <t>053</t>
        </is>
      </c>
      <c r="J311" s="370" t="inlineStr">
        <is>
          <t>CARTEIRA</t>
        </is>
      </c>
      <c r="K311" t="inlineStr">
        <is>
          <t>CONTRATO</t>
        </is>
      </c>
      <c r="L311" t="n">
        <v>3123.91</v>
      </c>
      <c r="M311" t="inlineStr"/>
      <c r="N311" t="inlineStr"/>
      <c r="O311" s="142">
        <f>DATE(YEAR(H311),MONTH(H311),1)</f>
        <v/>
      </c>
      <c r="P311" s="132">
        <f>IF(H311&gt;$L$3,"Futuro","Atraso")</f>
        <v/>
      </c>
      <c r="Q311">
        <f>12*(YEAR(H311)-YEAR($L$3))+(MONTH(H311)-MONTH($L$3))</f>
        <v/>
      </c>
      <c r="R311" s="366">
        <f>IF(N311="IBIRAPITANGA FASE 3",IF(P311="Atraso",M311,M311/(1+$J$2)^Q311),IF(P311="Atraso",M311,M311/(1+$J$1)^Q311))</f>
        <v/>
      </c>
    </row>
    <row r="312">
      <c r="A312" t="inlineStr">
        <is>
          <t>Q02L012</t>
        </is>
      </c>
      <c r="B312" t="inlineStr">
        <is>
          <t>ARMANDO ALCAYDE</t>
        </is>
      </c>
      <c r="C312" t="n">
        <v>1</v>
      </c>
      <c r="D312" t="inlineStr">
        <is>
          <t>IPCA</t>
        </is>
      </c>
      <c r="E312" t="n">
        <v>0</v>
      </c>
      <c r="F312" t="inlineStr">
        <is>
          <t>MENSAL</t>
        </is>
      </c>
      <c r="G312" t="n">
        <v>46701</v>
      </c>
      <c r="H312" s="118" t="n">
        <v>46701</v>
      </c>
      <c r="I312" t="inlineStr">
        <is>
          <t>054</t>
        </is>
      </c>
      <c r="J312" s="370" t="inlineStr">
        <is>
          <t>CARTEIRA</t>
        </is>
      </c>
      <c r="K312" t="inlineStr">
        <is>
          <t>CONTRATO</t>
        </is>
      </c>
      <c r="L312" t="n">
        <v>3123.91</v>
      </c>
      <c r="M312" t="inlineStr"/>
      <c r="N312" t="inlineStr"/>
      <c r="O312" s="142">
        <f>DATE(YEAR(H312),MONTH(H312),1)</f>
        <v/>
      </c>
      <c r="P312" s="132">
        <f>IF(H312&gt;$L$3,"Futuro","Atraso")</f>
        <v/>
      </c>
      <c r="Q312">
        <f>12*(YEAR(H312)-YEAR($L$3))+(MONTH(H312)-MONTH($L$3))</f>
        <v/>
      </c>
      <c r="R312" s="366">
        <f>IF(N312="IBIRAPITANGA FASE 3",IF(P312="Atraso",M312,M312/(1+$J$2)^Q312),IF(P312="Atraso",M312,M312/(1+$J$1)^Q312))</f>
        <v/>
      </c>
    </row>
    <row r="313">
      <c r="A313" t="inlineStr">
        <is>
          <t>Q02L012</t>
        </is>
      </c>
      <c r="B313" t="inlineStr">
        <is>
          <t>ARMANDO ALCAYDE</t>
        </is>
      </c>
      <c r="C313" t="n">
        <v>1</v>
      </c>
      <c r="D313" t="inlineStr">
        <is>
          <t>IPCA</t>
        </is>
      </c>
      <c r="E313" t="n">
        <v>0</v>
      </c>
      <c r="F313" t="inlineStr">
        <is>
          <t>MENSAL</t>
        </is>
      </c>
      <c r="G313" t="n">
        <v>46731</v>
      </c>
      <c r="H313" s="118" t="n">
        <v>46731</v>
      </c>
      <c r="I313" t="inlineStr">
        <is>
          <t>055</t>
        </is>
      </c>
      <c r="J313" s="370" t="inlineStr">
        <is>
          <t>CARTEIRA</t>
        </is>
      </c>
      <c r="K313" t="inlineStr">
        <is>
          <t>CONTRATO</t>
        </is>
      </c>
      <c r="L313" t="n">
        <v>3123.91</v>
      </c>
      <c r="M313" t="inlineStr"/>
      <c r="N313" t="inlineStr"/>
      <c r="O313" s="142">
        <f>DATE(YEAR(H313),MONTH(H313),1)</f>
        <v/>
      </c>
      <c r="P313" s="132">
        <f>IF(H313&gt;$L$3,"Futuro","Atraso")</f>
        <v/>
      </c>
      <c r="Q313">
        <f>12*(YEAR(H313)-YEAR($L$3))+(MONTH(H313)-MONTH($L$3))</f>
        <v/>
      </c>
      <c r="R313" s="366">
        <f>IF(N313="IBIRAPITANGA FASE 3",IF(P313="Atraso",M313,M313/(1+$J$2)^Q313),IF(P313="Atraso",M313,M313/(1+$J$1)^Q313))</f>
        <v/>
      </c>
    </row>
    <row r="314">
      <c r="A314" t="inlineStr">
        <is>
          <t>Q02L012</t>
        </is>
      </c>
      <c r="B314" t="inlineStr">
        <is>
          <t>ARMANDO ALCAYDE</t>
        </is>
      </c>
      <c r="C314" t="n">
        <v>1</v>
      </c>
      <c r="D314" t="inlineStr">
        <is>
          <t>IPCA</t>
        </is>
      </c>
      <c r="E314" t="n">
        <v>0</v>
      </c>
      <c r="F314" t="inlineStr">
        <is>
          <t>MENSAL</t>
        </is>
      </c>
      <c r="G314" t="n">
        <v>46762</v>
      </c>
      <c r="H314" s="118" t="n">
        <v>46762</v>
      </c>
      <c r="I314" t="inlineStr">
        <is>
          <t>056</t>
        </is>
      </c>
      <c r="J314" s="370" t="inlineStr">
        <is>
          <t>CARTEIRA</t>
        </is>
      </c>
      <c r="K314" t="inlineStr">
        <is>
          <t>CONTRATO</t>
        </is>
      </c>
      <c r="L314" t="n">
        <v>3123.91</v>
      </c>
      <c r="M314" t="inlineStr"/>
      <c r="N314" t="inlineStr"/>
      <c r="O314" s="142">
        <f>DATE(YEAR(H314),MONTH(H314),1)</f>
        <v/>
      </c>
      <c r="P314" s="132">
        <f>IF(H314&gt;$L$3,"Futuro","Atraso")</f>
        <v/>
      </c>
      <c r="Q314">
        <f>12*(YEAR(H314)-YEAR($L$3))+(MONTH(H314)-MONTH($L$3))</f>
        <v/>
      </c>
      <c r="R314" s="366">
        <f>IF(N314="IBIRAPITANGA FASE 3",IF(P314="Atraso",M314,M314/(1+$J$2)^Q314),IF(P314="Atraso",M314,M314/(1+$J$1)^Q314))</f>
        <v/>
      </c>
    </row>
    <row r="315">
      <c r="A315" t="inlineStr">
        <is>
          <t>Q02L012</t>
        </is>
      </c>
      <c r="B315" t="inlineStr">
        <is>
          <t>ARMANDO ALCAYDE</t>
        </is>
      </c>
      <c r="C315" t="n">
        <v>1</v>
      </c>
      <c r="D315" t="inlineStr">
        <is>
          <t>IPCA</t>
        </is>
      </c>
      <c r="E315" t="n">
        <v>0</v>
      </c>
      <c r="F315" t="inlineStr">
        <is>
          <t>MENSAL</t>
        </is>
      </c>
      <c r="G315" t="n">
        <v>46793</v>
      </c>
      <c r="H315" s="118" t="n">
        <v>46793</v>
      </c>
      <c r="I315" t="inlineStr">
        <is>
          <t>057</t>
        </is>
      </c>
      <c r="J315" s="370" t="inlineStr">
        <is>
          <t>CARTEIRA</t>
        </is>
      </c>
      <c r="K315" t="inlineStr">
        <is>
          <t>CONTRATO</t>
        </is>
      </c>
      <c r="L315" t="n">
        <v>3123.91</v>
      </c>
      <c r="M315" t="inlineStr"/>
      <c r="N315" t="inlineStr"/>
      <c r="O315" s="142">
        <f>DATE(YEAR(H315),MONTH(H315),1)</f>
        <v/>
      </c>
      <c r="P315" s="132">
        <f>IF(H315&gt;$L$3,"Futuro","Atraso")</f>
        <v/>
      </c>
      <c r="Q315">
        <f>12*(YEAR(H315)-YEAR($L$3))+(MONTH(H315)-MONTH($L$3))</f>
        <v/>
      </c>
      <c r="R315" s="366">
        <f>IF(N315="IBIRAPITANGA FASE 3",IF(P315="Atraso",M315,M315/(1+$J$2)^Q315),IF(P315="Atraso",M315,M315/(1+$J$1)^Q315))</f>
        <v/>
      </c>
    </row>
    <row r="316">
      <c r="A316" t="inlineStr">
        <is>
          <t>Q02L012</t>
        </is>
      </c>
      <c r="B316" t="inlineStr">
        <is>
          <t>ARMANDO ALCAYDE</t>
        </is>
      </c>
      <c r="C316" t="n">
        <v>1</v>
      </c>
      <c r="D316" t="inlineStr">
        <is>
          <t>IPCA</t>
        </is>
      </c>
      <c r="E316" t="n">
        <v>0</v>
      </c>
      <c r="F316" t="inlineStr">
        <is>
          <t>MENSAL</t>
        </is>
      </c>
      <c r="G316" t="n">
        <v>46822</v>
      </c>
      <c r="H316" s="118" t="n">
        <v>46822</v>
      </c>
      <c r="I316" t="inlineStr">
        <is>
          <t>058</t>
        </is>
      </c>
      <c r="J316" s="370" t="inlineStr">
        <is>
          <t>CARTEIRA</t>
        </is>
      </c>
      <c r="K316" t="inlineStr">
        <is>
          <t>CONTRATO</t>
        </is>
      </c>
      <c r="L316" t="n">
        <v>3123.91</v>
      </c>
      <c r="M316" t="inlineStr"/>
      <c r="N316" t="inlineStr"/>
      <c r="O316" s="142">
        <f>DATE(YEAR(H316),MONTH(H316),1)</f>
        <v/>
      </c>
      <c r="P316" s="132">
        <f>IF(H316&gt;$L$3,"Futuro","Atraso")</f>
        <v/>
      </c>
      <c r="Q316">
        <f>12*(YEAR(H316)-YEAR($L$3))+(MONTH(H316)-MONTH($L$3))</f>
        <v/>
      </c>
      <c r="R316" s="366">
        <f>IF(N316="IBIRAPITANGA FASE 3",IF(P316="Atraso",M316,M316/(1+$J$2)^Q316),IF(P316="Atraso",M316,M316/(1+$J$1)^Q316))</f>
        <v/>
      </c>
    </row>
    <row r="317">
      <c r="A317" t="inlineStr">
        <is>
          <t>Q02L012</t>
        </is>
      </c>
      <c r="B317" t="inlineStr">
        <is>
          <t>ARMANDO ALCAYDE</t>
        </is>
      </c>
      <c r="C317" t="n">
        <v>1</v>
      </c>
      <c r="D317" t="inlineStr">
        <is>
          <t>IPCA</t>
        </is>
      </c>
      <c r="E317" t="n">
        <v>0</v>
      </c>
      <c r="F317" t="inlineStr">
        <is>
          <t>MENSAL</t>
        </is>
      </c>
      <c r="G317" t="n">
        <v>46853</v>
      </c>
      <c r="H317" s="118" t="n">
        <v>46853</v>
      </c>
      <c r="I317" t="inlineStr">
        <is>
          <t>059</t>
        </is>
      </c>
      <c r="J317" s="370" t="inlineStr">
        <is>
          <t>CARTEIRA</t>
        </is>
      </c>
      <c r="K317" t="inlineStr">
        <is>
          <t>CONTRATO</t>
        </is>
      </c>
      <c r="L317" t="n">
        <v>3123.91</v>
      </c>
      <c r="M317" t="inlineStr"/>
      <c r="N317" t="inlineStr"/>
      <c r="O317" s="142">
        <f>DATE(YEAR(H317),MONTH(H317),1)</f>
        <v/>
      </c>
      <c r="P317" s="132">
        <f>IF(H317&gt;$L$3,"Futuro","Atraso")</f>
        <v/>
      </c>
      <c r="Q317">
        <f>12*(YEAR(H317)-YEAR($L$3))+(MONTH(H317)-MONTH($L$3))</f>
        <v/>
      </c>
      <c r="R317" s="366">
        <f>IF(N317="IBIRAPITANGA FASE 3",IF(P317="Atraso",M317,M317/(1+$J$2)^Q317),IF(P317="Atraso",M317,M317/(1+$J$1)^Q317))</f>
        <v/>
      </c>
    </row>
    <row r="318">
      <c r="A318" t="inlineStr">
        <is>
          <t>Q02L012</t>
        </is>
      </c>
      <c r="B318" t="inlineStr">
        <is>
          <t>ARMANDO ALCAYDE</t>
        </is>
      </c>
      <c r="C318" t="n">
        <v>1</v>
      </c>
      <c r="D318" t="inlineStr">
        <is>
          <t>IPCA</t>
        </is>
      </c>
      <c r="E318" t="n">
        <v>0</v>
      </c>
      <c r="F318" t="inlineStr">
        <is>
          <t>MENSAL</t>
        </is>
      </c>
      <c r="G318" t="n">
        <v>46883</v>
      </c>
      <c r="H318" s="118" t="n">
        <v>46883</v>
      </c>
      <c r="I318" t="inlineStr">
        <is>
          <t>060</t>
        </is>
      </c>
      <c r="J318" s="370" t="inlineStr">
        <is>
          <t>CARTEIRA</t>
        </is>
      </c>
      <c r="K318" t="inlineStr">
        <is>
          <t>CONTRATO</t>
        </is>
      </c>
      <c r="L318" t="n">
        <v>3123.91</v>
      </c>
      <c r="M318" t="inlineStr"/>
      <c r="N318" t="inlineStr"/>
      <c r="O318" s="142">
        <f>DATE(YEAR(H318),MONTH(H318),1)</f>
        <v/>
      </c>
      <c r="P318" s="132">
        <f>IF(H318&gt;$L$3,"Futuro","Atraso")</f>
        <v/>
      </c>
      <c r="Q318">
        <f>12*(YEAR(H318)-YEAR($L$3))+(MONTH(H318)-MONTH($L$3))</f>
        <v/>
      </c>
      <c r="R318" s="366">
        <f>IF(N318="IBIRAPITANGA FASE 3",IF(P318="Atraso",M318,M318/(1+$J$2)^Q318),IF(P318="Atraso",M318,M318/(1+$J$1)^Q318))</f>
        <v/>
      </c>
    </row>
    <row r="319">
      <c r="A319" t="inlineStr">
        <is>
          <t>Q02L012</t>
        </is>
      </c>
      <c r="B319" t="inlineStr">
        <is>
          <t>ARMANDO ALCAYDE</t>
        </is>
      </c>
      <c r="C319" t="n">
        <v>1</v>
      </c>
      <c r="D319" t="inlineStr">
        <is>
          <t>IPCA</t>
        </is>
      </c>
      <c r="E319" t="n">
        <v>0</v>
      </c>
      <c r="F319" t="inlineStr">
        <is>
          <t>MENSAL</t>
        </is>
      </c>
      <c r="G319" t="n">
        <v>46914</v>
      </c>
      <c r="H319" s="118" t="n">
        <v>46914</v>
      </c>
      <c r="I319" t="inlineStr">
        <is>
          <t>061</t>
        </is>
      </c>
      <c r="J319" s="370" t="inlineStr">
        <is>
          <t>CARTEIRA</t>
        </is>
      </c>
      <c r="K319" t="inlineStr">
        <is>
          <t>CONTRATO</t>
        </is>
      </c>
      <c r="L319" t="n">
        <v>3123.91</v>
      </c>
      <c r="M319" t="inlineStr"/>
      <c r="N319" t="inlineStr"/>
      <c r="O319" s="142">
        <f>DATE(YEAR(H319),MONTH(H319),1)</f>
        <v/>
      </c>
      <c r="P319" s="132">
        <f>IF(H319&gt;$L$3,"Futuro","Atraso")</f>
        <v/>
      </c>
      <c r="Q319">
        <f>12*(YEAR(H319)-YEAR($L$3))+(MONTH(H319)-MONTH($L$3))</f>
        <v/>
      </c>
      <c r="R319" s="366">
        <f>IF(N319="IBIRAPITANGA FASE 3",IF(P319="Atraso",M319,M319/(1+$J$2)^Q319),IF(P319="Atraso",M319,M319/(1+$J$1)^Q319))</f>
        <v/>
      </c>
    </row>
    <row r="320">
      <c r="A320" t="inlineStr">
        <is>
          <t>Q02L012</t>
        </is>
      </c>
      <c r="B320" t="inlineStr">
        <is>
          <t>ARMANDO ALCAYDE</t>
        </is>
      </c>
      <c r="C320" t="n">
        <v>1</v>
      </c>
      <c r="D320" t="inlineStr">
        <is>
          <t>IPCA</t>
        </is>
      </c>
      <c r="E320" t="n">
        <v>0</v>
      </c>
      <c r="F320" t="inlineStr">
        <is>
          <t>MENSAL</t>
        </is>
      </c>
      <c r="G320" t="n">
        <v>46944</v>
      </c>
      <c r="H320" s="118" t="n">
        <v>46944</v>
      </c>
      <c r="I320" t="inlineStr">
        <is>
          <t>062</t>
        </is>
      </c>
      <c r="J320" s="370" t="inlineStr">
        <is>
          <t>CARTEIRA</t>
        </is>
      </c>
      <c r="K320" t="inlineStr">
        <is>
          <t>CONTRATO</t>
        </is>
      </c>
      <c r="L320" t="n">
        <v>3123.91</v>
      </c>
      <c r="M320" t="inlineStr"/>
      <c r="N320" t="inlineStr"/>
      <c r="O320" s="142">
        <f>DATE(YEAR(H320),MONTH(H320),1)</f>
        <v/>
      </c>
      <c r="P320" s="132">
        <f>IF(H320&gt;$L$3,"Futuro","Atraso")</f>
        <v/>
      </c>
      <c r="Q320">
        <f>12*(YEAR(H320)-YEAR($L$3))+(MONTH(H320)-MONTH($L$3))</f>
        <v/>
      </c>
      <c r="R320" s="366">
        <f>IF(N320="IBIRAPITANGA FASE 3",IF(P320="Atraso",M320,M320/(1+$J$2)^Q320),IF(P320="Atraso",M320,M320/(1+$J$1)^Q320))</f>
        <v/>
      </c>
    </row>
    <row r="321">
      <c r="A321" t="inlineStr">
        <is>
          <t>Q02L012</t>
        </is>
      </c>
      <c r="B321" t="inlineStr">
        <is>
          <t>ARMANDO ALCAYDE</t>
        </is>
      </c>
      <c r="C321" t="n">
        <v>1</v>
      </c>
      <c r="D321" t="inlineStr">
        <is>
          <t>IPCA</t>
        </is>
      </c>
      <c r="E321" t="n">
        <v>0</v>
      </c>
      <c r="F321" t="inlineStr">
        <is>
          <t>MENSAL</t>
        </is>
      </c>
      <c r="G321" t="n">
        <v>46975</v>
      </c>
      <c r="H321" s="118" t="n">
        <v>46975</v>
      </c>
      <c r="I321" t="inlineStr">
        <is>
          <t>063</t>
        </is>
      </c>
      <c r="J321" s="370" t="inlineStr">
        <is>
          <t>CARTEIRA</t>
        </is>
      </c>
      <c r="K321" t="inlineStr">
        <is>
          <t>CONTRATO</t>
        </is>
      </c>
      <c r="L321" t="n">
        <v>3123.91</v>
      </c>
      <c r="M321" t="inlineStr"/>
      <c r="N321" t="inlineStr"/>
      <c r="O321" s="142">
        <f>DATE(YEAR(H321),MONTH(H321),1)</f>
        <v/>
      </c>
      <c r="P321" s="132">
        <f>IF(H321&gt;$L$3,"Futuro","Atraso")</f>
        <v/>
      </c>
      <c r="Q321">
        <f>12*(YEAR(H321)-YEAR($L$3))+(MONTH(H321)-MONTH($L$3))</f>
        <v/>
      </c>
      <c r="R321" s="366">
        <f>IF(N321="IBIRAPITANGA FASE 3",IF(P321="Atraso",M321,M321/(1+$J$2)^Q321),IF(P321="Atraso",M321,M321/(1+$J$1)^Q321))</f>
        <v/>
      </c>
    </row>
    <row r="322">
      <c r="A322" t="inlineStr">
        <is>
          <t>Q02L012</t>
        </is>
      </c>
      <c r="B322" t="inlineStr">
        <is>
          <t>ARMANDO ALCAYDE</t>
        </is>
      </c>
      <c r="C322" t="n">
        <v>1</v>
      </c>
      <c r="D322" t="inlineStr">
        <is>
          <t>IPCA</t>
        </is>
      </c>
      <c r="E322" t="n">
        <v>0</v>
      </c>
      <c r="F322" t="inlineStr">
        <is>
          <t>MENSAL</t>
        </is>
      </c>
      <c r="G322" t="n">
        <v>47006</v>
      </c>
      <c r="H322" s="118" t="n">
        <v>47006</v>
      </c>
      <c r="I322" t="inlineStr">
        <is>
          <t>064</t>
        </is>
      </c>
      <c r="J322" s="370" t="inlineStr">
        <is>
          <t>CARTEIRA</t>
        </is>
      </c>
      <c r="K322" t="inlineStr">
        <is>
          <t>CONTRATO</t>
        </is>
      </c>
      <c r="L322" t="n">
        <v>3123.91</v>
      </c>
      <c r="M322" t="inlineStr"/>
      <c r="N322" t="inlineStr"/>
      <c r="O322" s="142">
        <f>DATE(YEAR(H322),MONTH(H322),1)</f>
        <v/>
      </c>
      <c r="P322" s="132">
        <f>IF(H322&gt;$L$3,"Futuro","Atraso")</f>
        <v/>
      </c>
      <c r="Q322">
        <f>12*(YEAR(H322)-YEAR($L$3))+(MONTH(H322)-MONTH($L$3))</f>
        <v/>
      </c>
      <c r="R322" s="366">
        <f>IF(N322="IBIRAPITANGA FASE 3",IF(P322="Atraso",M322,M322/(1+$J$2)^Q322),IF(P322="Atraso",M322,M322/(1+$J$1)^Q322))</f>
        <v/>
      </c>
    </row>
    <row r="323">
      <c r="A323" t="inlineStr">
        <is>
          <t>Q02L012</t>
        </is>
      </c>
      <c r="B323" t="inlineStr">
        <is>
          <t>ARMANDO ALCAYDE</t>
        </is>
      </c>
      <c r="C323" t="n">
        <v>1</v>
      </c>
      <c r="D323" t="inlineStr">
        <is>
          <t>IPCA</t>
        </is>
      </c>
      <c r="E323" t="n">
        <v>0</v>
      </c>
      <c r="F323" t="inlineStr">
        <is>
          <t>MENSAL</t>
        </is>
      </c>
      <c r="G323" t="n">
        <v>47036</v>
      </c>
      <c r="H323" s="118" t="n">
        <v>47036</v>
      </c>
      <c r="I323" t="inlineStr">
        <is>
          <t>065</t>
        </is>
      </c>
      <c r="J323" s="370" t="inlineStr">
        <is>
          <t>CARTEIRA</t>
        </is>
      </c>
      <c r="K323" t="inlineStr">
        <is>
          <t>CONTRATO</t>
        </is>
      </c>
      <c r="L323" t="n">
        <v>3123.91</v>
      </c>
      <c r="M323" t="inlineStr"/>
      <c r="N323" t="inlineStr"/>
      <c r="O323" s="142">
        <f>DATE(YEAR(H323),MONTH(H323),1)</f>
        <v/>
      </c>
      <c r="P323" s="132">
        <f>IF(H323&gt;$L$3,"Futuro","Atraso")</f>
        <v/>
      </c>
      <c r="Q323">
        <f>12*(YEAR(H323)-YEAR($L$3))+(MONTH(H323)-MONTH($L$3))</f>
        <v/>
      </c>
      <c r="R323" s="366">
        <f>IF(N323="IBIRAPITANGA FASE 3",IF(P323="Atraso",M323,M323/(1+$J$2)^Q323),IF(P323="Atraso",M323,M323/(1+$J$1)^Q323))</f>
        <v/>
      </c>
    </row>
    <row r="324">
      <c r="A324" t="inlineStr">
        <is>
          <t>Q02L012</t>
        </is>
      </c>
      <c r="B324" t="inlineStr">
        <is>
          <t>ARMANDO ALCAYDE</t>
        </is>
      </c>
      <c r="C324" t="n">
        <v>1</v>
      </c>
      <c r="D324" t="inlineStr">
        <is>
          <t>IPCA</t>
        </is>
      </c>
      <c r="E324" t="n">
        <v>0</v>
      </c>
      <c r="F324" t="inlineStr">
        <is>
          <t>MENSAL</t>
        </is>
      </c>
      <c r="G324" t="n">
        <v>47067</v>
      </c>
      <c r="H324" s="118" t="n">
        <v>47067</v>
      </c>
      <c r="I324" t="inlineStr">
        <is>
          <t>066</t>
        </is>
      </c>
      <c r="J324" s="370" t="inlineStr">
        <is>
          <t>CARTEIRA</t>
        </is>
      </c>
      <c r="K324" t="inlineStr">
        <is>
          <t>CONTRATO</t>
        </is>
      </c>
      <c r="L324" t="n">
        <v>3123.91</v>
      </c>
      <c r="M324" t="inlineStr"/>
      <c r="N324" t="inlineStr"/>
      <c r="O324" s="142">
        <f>DATE(YEAR(H324),MONTH(H324),1)</f>
        <v/>
      </c>
      <c r="P324" s="132">
        <f>IF(H324&gt;$L$3,"Futuro","Atraso")</f>
        <v/>
      </c>
      <c r="Q324">
        <f>12*(YEAR(H324)-YEAR($L$3))+(MONTH(H324)-MONTH($L$3))</f>
        <v/>
      </c>
      <c r="R324" s="366">
        <f>IF(N324="IBIRAPITANGA FASE 3",IF(P324="Atraso",M324,M324/(1+$J$2)^Q324),IF(P324="Atraso",M324,M324/(1+$J$1)^Q324))</f>
        <v/>
      </c>
    </row>
    <row r="325">
      <c r="A325" t="inlineStr">
        <is>
          <t>Q02L012</t>
        </is>
      </c>
      <c r="B325" t="inlineStr">
        <is>
          <t>ARMANDO ALCAYDE</t>
        </is>
      </c>
      <c r="C325" t="n">
        <v>1</v>
      </c>
      <c r="D325" t="inlineStr">
        <is>
          <t>IPCA</t>
        </is>
      </c>
      <c r="E325" t="n">
        <v>0</v>
      </c>
      <c r="F325" t="inlineStr">
        <is>
          <t>MENSAL</t>
        </is>
      </c>
      <c r="G325" t="n">
        <v>47097</v>
      </c>
      <c r="H325" s="118" t="n">
        <v>47097</v>
      </c>
      <c r="I325" t="inlineStr">
        <is>
          <t>067</t>
        </is>
      </c>
      <c r="J325" s="370" t="inlineStr">
        <is>
          <t>CARTEIRA</t>
        </is>
      </c>
      <c r="K325" t="inlineStr">
        <is>
          <t>CONTRATO</t>
        </is>
      </c>
      <c r="L325" t="n">
        <v>3123.91</v>
      </c>
      <c r="M325" t="inlineStr"/>
      <c r="N325" t="inlineStr"/>
      <c r="O325" s="142">
        <f>DATE(YEAR(H325),MONTH(H325),1)</f>
        <v/>
      </c>
      <c r="P325" s="132">
        <f>IF(H325&gt;$L$3,"Futuro","Atraso")</f>
        <v/>
      </c>
      <c r="Q325">
        <f>12*(YEAR(H325)-YEAR($L$3))+(MONTH(H325)-MONTH($L$3))</f>
        <v/>
      </c>
      <c r="R325" s="366">
        <f>IF(N325="IBIRAPITANGA FASE 3",IF(P325="Atraso",M325,M325/(1+$J$2)^Q325),IF(P325="Atraso",M325,M325/(1+$J$1)^Q325))</f>
        <v/>
      </c>
    </row>
    <row r="326">
      <c r="A326" t="inlineStr">
        <is>
          <t>Q02L012</t>
        </is>
      </c>
      <c r="B326" t="inlineStr">
        <is>
          <t>ARMANDO ALCAYDE</t>
        </is>
      </c>
      <c r="C326" t="n">
        <v>1</v>
      </c>
      <c r="D326" t="inlineStr">
        <is>
          <t>IPCA</t>
        </is>
      </c>
      <c r="E326" t="n">
        <v>0</v>
      </c>
      <c r="F326" t="inlineStr">
        <is>
          <t>MENSAL</t>
        </is>
      </c>
      <c r="G326" t="n">
        <v>47128</v>
      </c>
      <c r="H326" s="118" t="n">
        <v>47128</v>
      </c>
      <c r="I326" t="inlineStr">
        <is>
          <t>068</t>
        </is>
      </c>
      <c r="J326" s="370" t="inlineStr">
        <is>
          <t>CARTEIRA</t>
        </is>
      </c>
      <c r="K326" t="inlineStr">
        <is>
          <t>CONTRATO</t>
        </is>
      </c>
      <c r="L326" t="n">
        <v>3123.91</v>
      </c>
      <c r="M326" t="inlineStr"/>
      <c r="N326" t="inlineStr"/>
      <c r="O326" s="142">
        <f>DATE(YEAR(H326),MONTH(H326),1)</f>
        <v/>
      </c>
      <c r="P326" s="132">
        <f>IF(H326&gt;$L$3,"Futuro","Atraso")</f>
        <v/>
      </c>
      <c r="Q326">
        <f>12*(YEAR(H326)-YEAR($L$3))+(MONTH(H326)-MONTH($L$3))</f>
        <v/>
      </c>
      <c r="R326" s="366">
        <f>IF(N326="IBIRAPITANGA FASE 3",IF(P326="Atraso",M326,M326/(1+$J$2)^Q326),IF(P326="Atraso",M326,M326/(1+$J$1)^Q326))</f>
        <v/>
      </c>
    </row>
    <row r="327">
      <c r="A327" t="inlineStr">
        <is>
          <t>Q02L012</t>
        </is>
      </c>
      <c r="B327" t="inlineStr">
        <is>
          <t>ARMANDO ALCAYDE</t>
        </is>
      </c>
      <c r="C327" t="n">
        <v>1</v>
      </c>
      <c r="D327" t="inlineStr">
        <is>
          <t>IPCA</t>
        </is>
      </c>
      <c r="E327" t="n">
        <v>0</v>
      </c>
      <c r="F327" t="inlineStr">
        <is>
          <t>MENSAL</t>
        </is>
      </c>
      <c r="G327" t="n">
        <v>47159</v>
      </c>
      <c r="H327" s="118" t="n">
        <v>47159</v>
      </c>
      <c r="I327" t="inlineStr">
        <is>
          <t>069</t>
        </is>
      </c>
      <c r="J327" s="370" t="inlineStr">
        <is>
          <t>CARTEIRA</t>
        </is>
      </c>
      <c r="K327" t="inlineStr">
        <is>
          <t>CONTRATO</t>
        </is>
      </c>
      <c r="L327" t="n">
        <v>3123.91</v>
      </c>
      <c r="M327" t="inlineStr"/>
      <c r="N327" t="inlineStr"/>
      <c r="O327" s="142">
        <f>DATE(YEAR(H327),MONTH(H327),1)</f>
        <v/>
      </c>
      <c r="P327" s="132">
        <f>IF(H327&gt;$L$3,"Futuro","Atraso")</f>
        <v/>
      </c>
      <c r="Q327">
        <f>12*(YEAR(H327)-YEAR($L$3))+(MONTH(H327)-MONTH($L$3))</f>
        <v/>
      </c>
      <c r="R327" s="366">
        <f>IF(N327="IBIRAPITANGA FASE 3",IF(P327="Atraso",M327,M327/(1+$J$2)^Q327),IF(P327="Atraso",M327,M327/(1+$J$1)^Q327))</f>
        <v/>
      </c>
    </row>
    <row r="328">
      <c r="A328" t="inlineStr">
        <is>
          <t>Q02L012</t>
        </is>
      </c>
      <c r="B328" t="inlineStr">
        <is>
          <t>ARMANDO ALCAYDE</t>
        </is>
      </c>
      <c r="C328" t="n">
        <v>1</v>
      </c>
      <c r="D328" t="inlineStr">
        <is>
          <t>IPCA</t>
        </is>
      </c>
      <c r="E328" t="n">
        <v>0</v>
      </c>
      <c r="F328" t="inlineStr">
        <is>
          <t>MENSAL</t>
        </is>
      </c>
      <c r="G328" t="n">
        <v>47187</v>
      </c>
      <c r="H328" s="118" t="n">
        <v>47187</v>
      </c>
      <c r="I328" t="inlineStr">
        <is>
          <t>070</t>
        </is>
      </c>
      <c r="J328" s="370" t="inlineStr">
        <is>
          <t>CARTEIRA</t>
        </is>
      </c>
      <c r="K328" t="inlineStr">
        <is>
          <t>CONTRATO</t>
        </is>
      </c>
      <c r="L328" t="n">
        <v>3123.91</v>
      </c>
      <c r="M328" t="inlineStr"/>
      <c r="N328" t="inlineStr"/>
      <c r="O328" s="142">
        <f>DATE(YEAR(H328),MONTH(H328),1)</f>
        <v/>
      </c>
      <c r="P328" s="132">
        <f>IF(H328&gt;$L$3,"Futuro","Atraso")</f>
        <v/>
      </c>
      <c r="Q328">
        <f>12*(YEAR(H328)-YEAR($L$3))+(MONTH(H328)-MONTH($L$3))</f>
        <v/>
      </c>
      <c r="R328" s="366">
        <f>IF(N328="IBIRAPITANGA FASE 3",IF(P328="Atraso",M328,M328/(1+$J$2)^Q328),IF(P328="Atraso",M328,M328/(1+$J$1)^Q328))</f>
        <v/>
      </c>
    </row>
    <row r="329">
      <c r="A329" t="inlineStr">
        <is>
          <t>Q02L012</t>
        </is>
      </c>
      <c r="B329" t="inlineStr">
        <is>
          <t>ARMANDO ALCAYDE</t>
        </is>
      </c>
      <c r="C329" t="n">
        <v>1</v>
      </c>
      <c r="D329" t="inlineStr">
        <is>
          <t>IPCA</t>
        </is>
      </c>
      <c r="E329" t="n">
        <v>0</v>
      </c>
      <c r="F329" t="inlineStr">
        <is>
          <t>MENSAL</t>
        </is>
      </c>
      <c r="G329" t="n">
        <v>47218</v>
      </c>
      <c r="H329" s="118" t="n">
        <v>47218</v>
      </c>
      <c r="I329" t="inlineStr">
        <is>
          <t>071</t>
        </is>
      </c>
      <c r="J329" s="370" t="inlineStr">
        <is>
          <t>CARTEIRA</t>
        </is>
      </c>
      <c r="K329" t="inlineStr">
        <is>
          <t>CONTRATO</t>
        </is>
      </c>
      <c r="L329" t="n">
        <v>3123.91</v>
      </c>
      <c r="M329" t="inlineStr"/>
      <c r="N329" t="inlineStr"/>
      <c r="O329" s="142">
        <f>DATE(YEAR(H329),MONTH(H329),1)</f>
        <v/>
      </c>
      <c r="P329" s="132">
        <f>IF(H329&gt;$L$3,"Futuro","Atraso")</f>
        <v/>
      </c>
      <c r="Q329">
        <f>12*(YEAR(H329)-YEAR($L$3))+(MONTH(H329)-MONTH($L$3))</f>
        <v/>
      </c>
      <c r="R329" s="366">
        <f>IF(N329="IBIRAPITANGA FASE 3",IF(P329="Atraso",M329,M329/(1+$J$2)^Q329),IF(P329="Atraso",M329,M329/(1+$J$1)^Q329))</f>
        <v/>
      </c>
    </row>
    <row r="330">
      <c r="A330" t="inlineStr">
        <is>
          <t>Q02L012</t>
        </is>
      </c>
      <c r="B330" t="inlineStr">
        <is>
          <t>ARMANDO ALCAYDE</t>
        </is>
      </c>
      <c r="C330" t="n">
        <v>1</v>
      </c>
      <c r="D330" t="inlineStr">
        <is>
          <t>IPCA</t>
        </is>
      </c>
      <c r="E330" t="n">
        <v>0</v>
      </c>
      <c r="F330" t="inlineStr">
        <is>
          <t>MENSAL</t>
        </is>
      </c>
      <c r="G330" t="n">
        <v>47248</v>
      </c>
      <c r="H330" s="118" t="n">
        <v>47248</v>
      </c>
      <c r="I330" t="inlineStr">
        <is>
          <t>072</t>
        </is>
      </c>
      <c r="J330" s="370" t="inlineStr">
        <is>
          <t>CARTEIRA</t>
        </is>
      </c>
      <c r="K330" t="inlineStr">
        <is>
          <t>CONTRATO</t>
        </is>
      </c>
      <c r="L330" t="n">
        <v>3123.91</v>
      </c>
      <c r="M330" t="inlineStr"/>
      <c r="N330" t="inlineStr"/>
      <c r="O330" s="142">
        <f>DATE(YEAR(H330),MONTH(H330),1)</f>
        <v/>
      </c>
      <c r="P330" s="132">
        <f>IF(H330&gt;$L$3,"Futuro","Atraso")</f>
        <v/>
      </c>
      <c r="Q330">
        <f>12*(YEAR(H330)-YEAR($L$3))+(MONTH(H330)-MONTH($L$3))</f>
        <v/>
      </c>
      <c r="R330" s="366">
        <f>IF(N330="IBIRAPITANGA FASE 3",IF(P330="Atraso",M330,M330/(1+$J$2)^Q330),IF(P330="Atraso",M330,M330/(1+$J$1)^Q330))</f>
        <v/>
      </c>
    </row>
    <row r="331">
      <c r="A331" t="inlineStr">
        <is>
          <t>Q02L012</t>
        </is>
      </c>
      <c r="B331" t="inlineStr">
        <is>
          <t>ARMANDO ALCAYDE</t>
        </is>
      </c>
      <c r="C331" t="n">
        <v>1</v>
      </c>
      <c r="D331" t="inlineStr">
        <is>
          <t>IPCA</t>
        </is>
      </c>
      <c r="E331" t="n">
        <v>0</v>
      </c>
      <c r="F331" t="inlineStr">
        <is>
          <t>MENSAL</t>
        </is>
      </c>
      <c r="G331" t="n">
        <v>47279</v>
      </c>
      <c r="H331" s="118" t="n">
        <v>47279</v>
      </c>
      <c r="I331" t="inlineStr">
        <is>
          <t>073</t>
        </is>
      </c>
      <c r="J331" s="370" t="inlineStr">
        <is>
          <t>CARTEIRA</t>
        </is>
      </c>
      <c r="K331" t="inlineStr">
        <is>
          <t>CONTRATO</t>
        </is>
      </c>
      <c r="L331" t="n">
        <v>3123.91</v>
      </c>
      <c r="M331" t="inlineStr"/>
      <c r="N331" t="inlineStr"/>
      <c r="O331" s="142">
        <f>DATE(YEAR(H331),MONTH(H331),1)</f>
        <v/>
      </c>
      <c r="P331" s="132">
        <f>IF(H331&gt;$L$3,"Futuro","Atraso")</f>
        <v/>
      </c>
      <c r="Q331">
        <f>12*(YEAR(H331)-YEAR($L$3))+(MONTH(H331)-MONTH($L$3))</f>
        <v/>
      </c>
      <c r="R331" s="366">
        <f>IF(N331="IBIRAPITANGA FASE 3",IF(P331="Atraso",M331,M331/(1+$J$2)^Q331),IF(P331="Atraso",M331,M331/(1+$J$1)^Q331))</f>
        <v/>
      </c>
    </row>
    <row r="332">
      <c r="A332" t="inlineStr">
        <is>
          <t>Q02L012</t>
        </is>
      </c>
      <c r="B332" t="inlineStr">
        <is>
          <t>ARMANDO ALCAYDE</t>
        </is>
      </c>
      <c r="C332" t="n">
        <v>1</v>
      </c>
      <c r="D332" t="inlineStr">
        <is>
          <t>IPCA</t>
        </is>
      </c>
      <c r="E332" t="n">
        <v>0</v>
      </c>
      <c r="F332" t="inlineStr">
        <is>
          <t>MENSAL</t>
        </is>
      </c>
      <c r="G332" t="n">
        <v>47309</v>
      </c>
      <c r="H332" s="118" t="n">
        <v>47309</v>
      </c>
      <c r="I332" t="inlineStr">
        <is>
          <t>074</t>
        </is>
      </c>
      <c r="J332" s="370" t="inlineStr">
        <is>
          <t>CARTEIRA</t>
        </is>
      </c>
      <c r="K332" t="inlineStr">
        <is>
          <t>CONTRATO</t>
        </is>
      </c>
      <c r="L332" t="n">
        <v>3123.91</v>
      </c>
      <c r="M332" t="inlineStr"/>
      <c r="N332" t="inlineStr"/>
      <c r="O332" s="142">
        <f>DATE(YEAR(H332),MONTH(H332),1)</f>
        <v/>
      </c>
      <c r="P332" s="132">
        <f>IF(H332&gt;$L$3,"Futuro","Atraso")</f>
        <v/>
      </c>
      <c r="Q332">
        <f>12*(YEAR(H332)-YEAR($L$3))+(MONTH(H332)-MONTH($L$3))</f>
        <v/>
      </c>
      <c r="R332" s="366">
        <f>IF(N332="IBIRAPITANGA FASE 3",IF(P332="Atraso",M332,M332/(1+$J$2)^Q332),IF(P332="Atraso",M332,M332/(1+$J$1)^Q332))</f>
        <v/>
      </c>
    </row>
    <row r="333">
      <c r="A333" t="inlineStr">
        <is>
          <t>Q02L012</t>
        </is>
      </c>
      <c r="B333" t="inlineStr">
        <is>
          <t>ARMANDO ALCAYDE</t>
        </is>
      </c>
      <c r="C333" t="n">
        <v>1</v>
      </c>
      <c r="D333" t="inlineStr">
        <is>
          <t>IPCA</t>
        </is>
      </c>
      <c r="E333" t="n">
        <v>0</v>
      </c>
      <c r="F333" t="inlineStr">
        <is>
          <t>MENSAL</t>
        </is>
      </c>
      <c r="G333" t="n">
        <v>47340</v>
      </c>
      <c r="H333" s="118" t="n">
        <v>47340</v>
      </c>
      <c r="I333" t="inlineStr">
        <is>
          <t>075</t>
        </is>
      </c>
      <c r="J333" s="370" t="inlineStr">
        <is>
          <t>CARTEIRA</t>
        </is>
      </c>
      <c r="K333" t="inlineStr">
        <is>
          <t>CONTRATO</t>
        </is>
      </c>
      <c r="L333" t="n">
        <v>3123.91</v>
      </c>
      <c r="M333" t="inlineStr"/>
      <c r="N333" t="inlineStr"/>
      <c r="O333" s="142">
        <f>DATE(YEAR(H333),MONTH(H333),1)</f>
        <v/>
      </c>
      <c r="P333" s="132">
        <f>IF(H333&gt;$L$3,"Futuro","Atraso")</f>
        <v/>
      </c>
      <c r="Q333">
        <f>12*(YEAR(H333)-YEAR($L$3))+(MONTH(H333)-MONTH($L$3))</f>
        <v/>
      </c>
      <c r="R333" s="366">
        <f>IF(N333="IBIRAPITANGA FASE 3",IF(P333="Atraso",M333,M333/(1+$J$2)^Q333),IF(P333="Atraso",M333,M333/(1+$J$1)^Q333))</f>
        <v/>
      </c>
    </row>
    <row r="334">
      <c r="A334" t="inlineStr">
        <is>
          <t>Q02L012</t>
        </is>
      </c>
      <c r="B334" t="inlineStr">
        <is>
          <t>ARMANDO ALCAYDE</t>
        </is>
      </c>
      <c r="C334" t="n">
        <v>1</v>
      </c>
      <c r="D334" t="inlineStr">
        <is>
          <t>IPCA</t>
        </is>
      </c>
      <c r="E334" t="n">
        <v>0</v>
      </c>
      <c r="F334" t="inlineStr">
        <is>
          <t>MENSAL</t>
        </is>
      </c>
      <c r="G334" t="n">
        <v>47371</v>
      </c>
      <c r="H334" s="118" t="n">
        <v>47371</v>
      </c>
      <c r="I334" t="inlineStr">
        <is>
          <t>076</t>
        </is>
      </c>
      <c r="J334" s="370" t="inlineStr">
        <is>
          <t>CARTEIRA</t>
        </is>
      </c>
      <c r="K334" t="inlineStr">
        <is>
          <t>CONTRATO</t>
        </is>
      </c>
      <c r="L334" t="n">
        <v>3123.91</v>
      </c>
      <c r="M334" t="inlineStr"/>
      <c r="N334" t="inlineStr"/>
      <c r="O334" s="142">
        <f>DATE(YEAR(H334),MONTH(H334),1)</f>
        <v/>
      </c>
      <c r="P334" s="132">
        <f>IF(H334&gt;$L$3,"Futuro","Atraso")</f>
        <v/>
      </c>
      <c r="Q334">
        <f>12*(YEAR(H334)-YEAR($L$3))+(MONTH(H334)-MONTH($L$3))</f>
        <v/>
      </c>
      <c r="R334" s="366">
        <f>IF(N334="IBIRAPITANGA FASE 3",IF(P334="Atraso",M334,M334/(1+$J$2)^Q334),IF(P334="Atraso",M334,M334/(1+$J$1)^Q334))</f>
        <v/>
      </c>
    </row>
    <row r="335">
      <c r="A335" t="inlineStr">
        <is>
          <t>Q02L012</t>
        </is>
      </c>
      <c r="B335" t="inlineStr">
        <is>
          <t>ARMANDO ALCAYDE</t>
        </is>
      </c>
      <c r="C335" t="n">
        <v>1</v>
      </c>
      <c r="D335" t="inlineStr">
        <is>
          <t>IPCA</t>
        </is>
      </c>
      <c r="E335" t="n">
        <v>0</v>
      </c>
      <c r="F335" t="inlineStr">
        <is>
          <t>MENSAL</t>
        </is>
      </c>
      <c r="G335" t="n">
        <v>47401</v>
      </c>
      <c r="H335" s="118" t="n">
        <v>47401</v>
      </c>
      <c r="I335" t="inlineStr">
        <is>
          <t>077</t>
        </is>
      </c>
      <c r="J335" s="370" t="inlineStr">
        <is>
          <t>CARTEIRA</t>
        </is>
      </c>
      <c r="K335" t="inlineStr">
        <is>
          <t>CONTRATO</t>
        </is>
      </c>
      <c r="L335" t="n">
        <v>3123.91</v>
      </c>
      <c r="M335" t="inlineStr"/>
      <c r="N335" t="inlineStr"/>
      <c r="O335" s="142">
        <f>DATE(YEAR(H335),MONTH(H335),1)</f>
        <v/>
      </c>
      <c r="P335" s="132">
        <f>IF(H335&gt;$L$3,"Futuro","Atraso")</f>
        <v/>
      </c>
      <c r="Q335">
        <f>12*(YEAR(H335)-YEAR($L$3))+(MONTH(H335)-MONTH($L$3))</f>
        <v/>
      </c>
      <c r="R335" s="366">
        <f>IF(N335="IBIRAPITANGA FASE 3",IF(P335="Atraso",M335,M335/(1+$J$2)^Q335),IF(P335="Atraso",M335,M335/(1+$J$1)^Q335))</f>
        <v/>
      </c>
    </row>
    <row r="336">
      <c r="A336" t="inlineStr">
        <is>
          <t>Q02L012</t>
        </is>
      </c>
      <c r="B336" t="inlineStr">
        <is>
          <t>ARMANDO ALCAYDE</t>
        </is>
      </c>
      <c r="C336" t="n">
        <v>1</v>
      </c>
      <c r="D336" t="inlineStr">
        <is>
          <t>IPCA</t>
        </is>
      </c>
      <c r="E336" t="n">
        <v>0</v>
      </c>
      <c r="F336" t="inlineStr">
        <is>
          <t>MENSAL</t>
        </is>
      </c>
      <c r="G336" t="n">
        <v>47432</v>
      </c>
      <c r="H336" s="118" t="n">
        <v>47432</v>
      </c>
      <c r="I336" t="inlineStr">
        <is>
          <t>078</t>
        </is>
      </c>
      <c r="J336" s="370" t="inlineStr">
        <is>
          <t>CARTEIRA</t>
        </is>
      </c>
      <c r="K336" t="inlineStr">
        <is>
          <t>CONTRATO</t>
        </is>
      </c>
      <c r="L336" t="n">
        <v>3123.91</v>
      </c>
      <c r="M336" t="inlineStr"/>
      <c r="N336" t="inlineStr"/>
      <c r="O336" s="142">
        <f>DATE(YEAR(H336),MONTH(H336),1)</f>
        <v/>
      </c>
      <c r="P336" s="132">
        <f>IF(H336&gt;$L$3,"Futuro","Atraso")</f>
        <v/>
      </c>
      <c r="Q336">
        <f>12*(YEAR(H336)-YEAR($L$3))+(MONTH(H336)-MONTH($L$3))</f>
        <v/>
      </c>
      <c r="R336" s="366">
        <f>IF(N336="IBIRAPITANGA FASE 3",IF(P336="Atraso",M336,M336/(1+$J$2)^Q336),IF(P336="Atraso",M336,M336/(1+$J$1)^Q336))</f>
        <v/>
      </c>
    </row>
    <row r="337">
      <c r="A337" t="inlineStr">
        <is>
          <t>Q02L012</t>
        </is>
      </c>
      <c r="B337" t="inlineStr">
        <is>
          <t>ARMANDO ALCAYDE</t>
        </is>
      </c>
      <c r="C337" t="n">
        <v>1</v>
      </c>
      <c r="D337" t="inlineStr">
        <is>
          <t>IPCA</t>
        </is>
      </c>
      <c r="E337" t="n">
        <v>0</v>
      </c>
      <c r="F337" t="inlineStr">
        <is>
          <t>MENSAL</t>
        </is>
      </c>
      <c r="G337" t="n">
        <v>47462</v>
      </c>
      <c r="H337" s="118" t="n">
        <v>47462</v>
      </c>
      <c r="I337" t="inlineStr">
        <is>
          <t>079</t>
        </is>
      </c>
      <c r="J337" s="370" t="inlineStr">
        <is>
          <t>CARTEIRA</t>
        </is>
      </c>
      <c r="K337" t="inlineStr">
        <is>
          <t>CONTRATO</t>
        </is>
      </c>
      <c r="L337" t="n">
        <v>3123.91</v>
      </c>
      <c r="M337" t="inlineStr"/>
      <c r="N337" t="inlineStr"/>
      <c r="O337" s="142">
        <f>DATE(YEAR(H337),MONTH(H337),1)</f>
        <v/>
      </c>
      <c r="P337" s="132">
        <f>IF(H337&gt;$L$3,"Futuro","Atraso")</f>
        <v/>
      </c>
      <c r="Q337">
        <f>12*(YEAR(H337)-YEAR($L$3))+(MONTH(H337)-MONTH($L$3))</f>
        <v/>
      </c>
      <c r="R337" s="366">
        <f>IF(N337="IBIRAPITANGA FASE 3",IF(P337="Atraso",M337,M337/(1+$J$2)^Q337),IF(P337="Atraso",M337,M337/(1+$J$1)^Q337))</f>
        <v/>
      </c>
    </row>
    <row r="338">
      <c r="A338" t="inlineStr">
        <is>
          <t>Q02L012</t>
        </is>
      </c>
      <c r="B338" t="inlineStr">
        <is>
          <t>ARMANDO ALCAYDE</t>
        </is>
      </c>
      <c r="C338" t="n">
        <v>1</v>
      </c>
      <c r="D338" t="inlineStr">
        <is>
          <t>IPCA</t>
        </is>
      </c>
      <c r="E338" t="n">
        <v>0</v>
      </c>
      <c r="F338" t="inlineStr">
        <is>
          <t>MENSAL</t>
        </is>
      </c>
      <c r="G338" t="n">
        <v>47493</v>
      </c>
      <c r="H338" s="118" t="n">
        <v>47493</v>
      </c>
      <c r="I338" t="inlineStr">
        <is>
          <t>080</t>
        </is>
      </c>
      <c r="J338" s="370" t="inlineStr">
        <is>
          <t>CARTEIRA</t>
        </is>
      </c>
      <c r="K338" t="inlineStr">
        <is>
          <t>CONTRATO</t>
        </is>
      </c>
      <c r="L338" t="n">
        <v>3123.91</v>
      </c>
      <c r="M338" t="inlineStr"/>
      <c r="N338" t="inlineStr"/>
      <c r="O338" s="142">
        <f>DATE(YEAR(H338),MONTH(H338),1)</f>
        <v/>
      </c>
      <c r="P338" s="132">
        <f>IF(H338&gt;$L$3,"Futuro","Atraso")</f>
        <v/>
      </c>
      <c r="Q338">
        <f>12*(YEAR(H338)-YEAR($L$3))+(MONTH(H338)-MONTH($L$3))</f>
        <v/>
      </c>
      <c r="R338" s="366">
        <f>IF(N338="IBIRAPITANGA FASE 3",IF(P338="Atraso",M338,M338/(1+$J$2)^Q338),IF(P338="Atraso",M338,M338/(1+$J$1)^Q338))</f>
        <v/>
      </c>
    </row>
    <row r="339">
      <c r="A339" t="inlineStr">
        <is>
          <t>Q02L013</t>
        </is>
      </c>
      <c r="B339" t="inlineStr">
        <is>
          <t>ANTONIA MARIA TEIXEIRA</t>
        </is>
      </c>
      <c r="C339" t="n">
        <v>1</v>
      </c>
      <c r="D339" t="inlineStr">
        <is>
          <t>IPCA</t>
        </is>
      </c>
      <c r="E339" t="n">
        <v>0.009488792934583046</v>
      </c>
      <c r="F339" t="inlineStr">
        <is>
          <t>MENSAL</t>
        </is>
      </c>
      <c r="G339" t="n">
        <v>45209</v>
      </c>
      <c r="H339" s="118" t="n">
        <v>45209</v>
      </c>
      <c r="I339" t="inlineStr">
        <is>
          <t>021</t>
        </is>
      </c>
      <c r="J339" s="370" t="inlineStr">
        <is>
          <t>CARTEIRA</t>
        </is>
      </c>
      <c r="K339" t="inlineStr">
        <is>
          <t>CONTRATO</t>
        </is>
      </c>
      <c r="L339" t="n">
        <v>3642.69</v>
      </c>
      <c r="M339" t="inlineStr"/>
      <c r="N339" t="inlineStr"/>
      <c r="O339" s="142">
        <f>DATE(YEAR(H339),MONTH(H339),1)</f>
        <v/>
      </c>
      <c r="P339" s="132">
        <f>IF(H339&gt;$L$3,"Futuro","Atraso")</f>
        <v/>
      </c>
      <c r="Q339">
        <f>12*(YEAR(H339)-YEAR($L$3))+(MONTH(H339)-MONTH($L$3))</f>
        <v/>
      </c>
      <c r="R339" s="366">
        <f>IF(N339="IBIRAPITANGA FASE 3",IF(P339="Atraso",M339,M339/(1+$J$2)^Q339),IF(P339="Atraso",M339,M339/(1+$J$1)^Q339))</f>
        <v/>
      </c>
    </row>
    <row r="340">
      <c r="A340" t="inlineStr">
        <is>
          <t>Q02L013</t>
        </is>
      </c>
      <c r="B340" t="inlineStr">
        <is>
          <t>ANTONIA MARIA TEIXEIRA</t>
        </is>
      </c>
      <c r="C340" t="n">
        <v>1</v>
      </c>
      <c r="D340" t="inlineStr">
        <is>
          <t>IPCA</t>
        </is>
      </c>
      <c r="E340" t="n">
        <v>0.009488792934583046</v>
      </c>
      <c r="F340" t="inlineStr">
        <is>
          <t>MENSAL</t>
        </is>
      </c>
      <c r="G340" t="n">
        <v>45240</v>
      </c>
      <c r="H340" s="118" t="n">
        <v>45240</v>
      </c>
      <c r="I340" t="inlineStr">
        <is>
          <t>022</t>
        </is>
      </c>
      <c r="J340" s="370" t="inlineStr">
        <is>
          <t>CARTEIRA</t>
        </is>
      </c>
      <c r="K340" t="inlineStr">
        <is>
          <t>CONTRATO</t>
        </is>
      </c>
      <c r="L340" t="n">
        <v>3642.69</v>
      </c>
      <c r="M340" t="inlineStr"/>
      <c r="N340" t="inlineStr"/>
      <c r="O340" s="142">
        <f>DATE(YEAR(H340),MONTH(H340),1)</f>
        <v/>
      </c>
      <c r="P340" s="132">
        <f>IF(H340&gt;$L$3,"Futuro","Atraso")</f>
        <v/>
      </c>
      <c r="Q340">
        <f>12*(YEAR(H340)-YEAR($L$3))+(MONTH(H340)-MONTH($L$3))</f>
        <v/>
      </c>
      <c r="R340" s="366">
        <f>IF(N340="IBIRAPITANGA FASE 3",IF(P340="Atraso",M340,M340/(1+$J$2)^Q340),IF(P340="Atraso",M340,M340/(1+$J$1)^Q340))</f>
        <v/>
      </c>
    </row>
    <row r="341">
      <c r="A341" t="inlineStr">
        <is>
          <t>Q02L013</t>
        </is>
      </c>
      <c r="B341" t="inlineStr">
        <is>
          <t>ANTONIA MARIA TEIXEIRA</t>
        </is>
      </c>
      <c r="C341" t="n">
        <v>1</v>
      </c>
      <c r="D341" t="inlineStr">
        <is>
          <t>IPCA</t>
        </is>
      </c>
      <c r="E341" t="n">
        <v>0.009488792934583046</v>
      </c>
      <c r="F341" t="inlineStr">
        <is>
          <t>MENSAL</t>
        </is>
      </c>
      <c r="G341" t="n">
        <v>45270</v>
      </c>
      <c r="H341" s="118" t="n">
        <v>45270</v>
      </c>
      <c r="I341" t="inlineStr">
        <is>
          <t>023</t>
        </is>
      </c>
      <c r="J341" s="370" t="inlineStr">
        <is>
          <t>CARTEIRA</t>
        </is>
      </c>
      <c r="K341" t="inlineStr">
        <is>
          <t>CONTRATO</t>
        </is>
      </c>
      <c r="L341" t="n">
        <v>3642.69</v>
      </c>
      <c r="M341" t="inlineStr"/>
      <c r="N341" t="inlineStr"/>
      <c r="O341" s="142">
        <f>DATE(YEAR(H341),MONTH(H341),1)</f>
        <v/>
      </c>
      <c r="P341" s="132">
        <f>IF(H341&gt;$L$3,"Futuro","Atraso")</f>
        <v/>
      </c>
      <c r="Q341">
        <f>12*(YEAR(H341)-YEAR($L$3))+(MONTH(H341)-MONTH($L$3))</f>
        <v/>
      </c>
      <c r="R341" s="366">
        <f>IF(N341="IBIRAPITANGA FASE 3",IF(P341="Atraso",M341,M341/(1+$J$2)^Q341),IF(P341="Atraso",M341,M341/(1+$J$1)^Q341))</f>
        <v/>
      </c>
    </row>
    <row r="342">
      <c r="A342" t="inlineStr">
        <is>
          <t>Q02L013</t>
        </is>
      </c>
      <c r="B342" t="inlineStr">
        <is>
          <t>ANTONIA MARIA TEIXEIRA</t>
        </is>
      </c>
      <c r="C342" t="n">
        <v>1</v>
      </c>
      <c r="D342" t="inlineStr">
        <is>
          <t>IPCA</t>
        </is>
      </c>
      <c r="E342" t="n">
        <v>0.009488792934583046</v>
      </c>
      <c r="F342" t="inlineStr">
        <is>
          <t>MENSAL</t>
        </is>
      </c>
      <c r="G342" t="n">
        <v>45301</v>
      </c>
      <c r="H342" s="118" t="n">
        <v>45301</v>
      </c>
      <c r="I342" t="inlineStr">
        <is>
          <t>024</t>
        </is>
      </c>
      <c r="J342" s="370" t="inlineStr">
        <is>
          <t>CARTEIRA</t>
        </is>
      </c>
      <c r="K342" t="inlineStr">
        <is>
          <t>CONTRATO</t>
        </is>
      </c>
      <c r="L342" t="n">
        <v>3642.69</v>
      </c>
      <c r="M342" t="inlineStr"/>
      <c r="N342" t="inlineStr"/>
      <c r="O342" s="142">
        <f>DATE(YEAR(H342),MONTH(H342),1)</f>
        <v/>
      </c>
      <c r="P342" s="132">
        <f>IF(H342&gt;$L$3,"Futuro","Atraso")</f>
        <v/>
      </c>
      <c r="Q342">
        <f>12*(YEAR(H342)-YEAR($L$3))+(MONTH(H342)-MONTH($L$3))</f>
        <v/>
      </c>
      <c r="R342" s="366">
        <f>IF(N342="IBIRAPITANGA FASE 3",IF(P342="Atraso",M342,M342/(1+$J$2)^Q342),IF(P342="Atraso",M342,M342/(1+$J$1)^Q342))</f>
        <v/>
      </c>
    </row>
    <row r="343">
      <c r="A343" t="inlineStr">
        <is>
          <t>Q02L013</t>
        </is>
      </c>
      <c r="B343" t="inlineStr">
        <is>
          <t>ANTONIA MARIA TEIXEIRA</t>
        </is>
      </c>
      <c r="C343" t="n">
        <v>1</v>
      </c>
      <c r="D343" t="inlineStr">
        <is>
          <t>IPCA</t>
        </is>
      </c>
      <c r="E343" t="n">
        <v>0.009488792934583046</v>
      </c>
      <c r="F343" t="inlineStr">
        <is>
          <t>MENSAL</t>
        </is>
      </c>
      <c r="G343" t="n">
        <v>45332</v>
      </c>
      <c r="H343" s="118" t="n">
        <v>45332</v>
      </c>
      <c r="I343" t="inlineStr">
        <is>
          <t>025</t>
        </is>
      </c>
      <c r="J343" s="370" t="inlineStr">
        <is>
          <t>CARTEIRA</t>
        </is>
      </c>
      <c r="K343" t="inlineStr">
        <is>
          <t>CONTRATO</t>
        </is>
      </c>
      <c r="L343" t="n">
        <v>3642.69</v>
      </c>
      <c r="M343" t="inlineStr"/>
      <c r="N343" t="inlineStr"/>
      <c r="O343" s="142">
        <f>DATE(YEAR(H343),MONTH(H343),1)</f>
        <v/>
      </c>
      <c r="P343" s="132">
        <f>IF(H343&gt;$L$3,"Futuro","Atraso")</f>
        <v/>
      </c>
      <c r="Q343">
        <f>12*(YEAR(H343)-YEAR($L$3))+(MONTH(H343)-MONTH($L$3))</f>
        <v/>
      </c>
      <c r="R343" s="366">
        <f>IF(N343="IBIRAPITANGA FASE 3",IF(P343="Atraso",M343,M343/(1+$J$2)^Q343),IF(P343="Atraso",M343,M343/(1+$J$1)^Q343))</f>
        <v/>
      </c>
    </row>
    <row r="344">
      <c r="A344" t="inlineStr">
        <is>
          <t>Q02L013</t>
        </is>
      </c>
      <c r="B344" t="inlineStr">
        <is>
          <t>ANTONIA MARIA TEIXEIRA</t>
        </is>
      </c>
      <c r="C344" t="n">
        <v>1</v>
      </c>
      <c r="D344" t="inlineStr">
        <is>
          <t>IPCA</t>
        </is>
      </c>
      <c r="E344" t="n">
        <v>0.009488792934583046</v>
      </c>
      <c r="F344" t="inlineStr">
        <is>
          <t>MENSAL</t>
        </is>
      </c>
      <c r="G344" t="n">
        <v>45361</v>
      </c>
      <c r="H344" s="118" t="n">
        <v>45361</v>
      </c>
      <c r="I344" t="inlineStr">
        <is>
          <t>026</t>
        </is>
      </c>
      <c r="J344" s="370" t="inlineStr">
        <is>
          <t>CARTEIRA</t>
        </is>
      </c>
      <c r="K344" t="inlineStr">
        <is>
          <t>CONTRATO</t>
        </is>
      </c>
      <c r="L344" t="n">
        <v>3642.69</v>
      </c>
      <c r="M344" t="inlineStr"/>
      <c r="N344" t="inlineStr"/>
      <c r="O344" s="142">
        <f>DATE(YEAR(H344),MONTH(H344),1)</f>
        <v/>
      </c>
      <c r="P344" s="132">
        <f>IF(H344&gt;$L$3,"Futuro","Atraso")</f>
        <v/>
      </c>
      <c r="Q344">
        <f>12*(YEAR(H344)-YEAR($L$3))+(MONTH(H344)-MONTH($L$3))</f>
        <v/>
      </c>
      <c r="R344" s="366">
        <f>IF(N344="IBIRAPITANGA FASE 3",IF(P344="Atraso",M344,M344/(1+$J$2)^Q344),IF(P344="Atraso",M344,M344/(1+$J$1)^Q344))</f>
        <v/>
      </c>
    </row>
    <row r="345">
      <c r="A345" t="inlineStr">
        <is>
          <t>Q02L013</t>
        </is>
      </c>
      <c r="B345" t="inlineStr">
        <is>
          <t>ANTONIA MARIA TEIXEIRA</t>
        </is>
      </c>
      <c r="C345" t="n">
        <v>1</v>
      </c>
      <c r="D345" t="inlineStr">
        <is>
          <t>IPCA</t>
        </is>
      </c>
      <c r="E345" t="n">
        <v>0.009488792934583046</v>
      </c>
      <c r="F345" t="inlineStr">
        <is>
          <t>MENSAL</t>
        </is>
      </c>
      <c r="G345" t="n">
        <v>45392</v>
      </c>
      <c r="H345" s="118" t="n">
        <v>45392</v>
      </c>
      <c r="I345" t="inlineStr">
        <is>
          <t>027</t>
        </is>
      </c>
      <c r="J345" t="inlineStr">
        <is>
          <t>CARTEIRA</t>
        </is>
      </c>
      <c r="K345" t="inlineStr">
        <is>
          <t>CONTRATO</t>
        </is>
      </c>
      <c r="L345" t="n">
        <v>3642.69</v>
      </c>
      <c r="M345" t="inlineStr"/>
      <c r="N345" t="inlineStr"/>
      <c r="O345" s="142">
        <f>DATE(YEAR(H345),MONTH(H345),1)</f>
        <v/>
      </c>
      <c r="P345" s="132">
        <f>IF(H345&gt;$L$3,"Futuro","Atraso")</f>
        <v/>
      </c>
      <c r="Q345">
        <f>12*(YEAR(H345)-YEAR($L$3))+(MONTH(H345)-MONTH($L$3))</f>
        <v/>
      </c>
      <c r="R345" s="366">
        <f>IF(N345="IBIRAPITANGA FASE 3",IF(P345="Atraso",M345,M345/(1+$J$2)^Q345),IF(P345="Atraso",M345,M345/(1+$J$1)^Q345))</f>
        <v/>
      </c>
    </row>
    <row r="346">
      <c r="A346" t="inlineStr">
        <is>
          <t>Q02L013</t>
        </is>
      </c>
      <c r="B346" t="inlineStr">
        <is>
          <t>ANTONIA MARIA TEIXEIRA</t>
        </is>
      </c>
      <c r="C346" t="n">
        <v>1</v>
      </c>
      <c r="D346" t="inlineStr">
        <is>
          <t>IPCA</t>
        </is>
      </c>
      <c r="E346" t="n">
        <v>0.009488792934583046</v>
      </c>
      <c r="F346" t="inlineStr">
        <is>
          <t>MENSAL</t>
        </is>
      </c>
      <c r="G346" t="n">
        <v>45422</v>
      </c>
      <c r="H346" s="118" t="n">
        <v>45422</v>
      </c>
      <c r="I346" t="inlineStr">
        <is>
          <t>028</t>
        </is>
      </c>
      <c r="J346" t="inlineStr">
        <is>
          <t>CARTEIRA</t>
        </is>
      </c>
      <c r="K346" t="inlineStr">
        <is>
          <t>CONTRATO</t>
        </is>
      </c>
      <c r="L346" t="n">
        <v>3642.69</v>
      </c>
      <c r="M346" t="inlineStr"/>
      <c r="N346" t="inlineStr"/>
      <c r="O346" s="142">
        <f>DATE(YEAR(H346),MONTH(H346),1)</f>
        <v/>
      </c>
      <c r="P346" s="132">
        <f>IF(H346&gt;$L$3,"Futuro","Atraso")</f>
        <v/>
      </c>
      <c r="Q346">
        <f>12*(YEAR(H346)-YEAR($L$3))+(MONTH(H346)-MONTH($L$3))</f>
        <v/>
      </c>
      <c r="R346" s="366">
        <f>IF(N346="IBIRAPITANGA FASE 3",IF(P346="Atraso",M346,M346/(1+$J$2)^Q346),IF(P346="Atraso",M346,M346/(1+$J$1)^Q346))</f>
        <v/>
      </c>
    </row>
    <row r="347">
      <c r="A347" t="inlineStr">
        <is>
          <t>Q02L013</t>
        </is>
      </c>
      <c r="B347" t="inlineStr">
        <is>
          <t>ANTONIA MARIA TEIXEIRA</t>
        </is>
      </c>
      <c r="C347" t="n">
        <v>1</v>
      </c>
      <c r="D347" t="inlineStr">
        <is>
          <t>IPCA</t>
        </is>
      </c>
      <c r="E347" t="n">
        <v>0.009488792934583046</v>
      </c>
      <c r="F347" t="inlineStr">
        <is>
          <t>MENSAL</t>
        </is>
      </c>
      <c r="G347" t="n">
        <v>45453</v>
      </c>
      <c r="H347" s="118" t="n">
        <v>45453</v>
      </c>
      <c r="I347" t="inlineStr">
        <is>
          <t>029</t>
        </is>
      </c>
      <c r="J347" t="inlineStr">
        <is>
          <t>CARTEIRA</t>
        </is>
      </c>
      <c r="K347" t="inlineStr">
        <is>
          <t>CONTRATO</t>
        </is>
      </c>
      <c r="L347" t="n">
        <v>3642.69</v>
      </c>
      <c r="M347" t="inlineStr"/>
      <c r="N347" t="inlineStr"/>
      <c r="O347" s="142">
        <f>DATE(YEAR(H347),MONTH(H347),1)</f>
        <v/>
      </c>
      <c r="P347" s="132">
        <f>IF(H347&gt;$L$3,"Futuro","Atraso")</f>
        <v/>
      </c>
      <c r="Q347">
        <f>12*(YEAR(H347)-YEAR($L$3))+(MONTH(H347)-MONTH($L$3))</f>
        <v/>
      </c>
      <c r="R347" s="366">
        <f>IF(N347="IBIRAPITANGA FASE 3",IF(P347="Atraso",M347,M347/(1+$J$2)^Q347),IF(P347="Atraso",M347,M347/(1+$J$1)^Q347))</f>
        <v/>
      </c>
    </row>
    <row r="348">
      <c r="A348" t="inlineStr">
        <is>
          <t>Q02L013</t>
        </is>
      </c>
      <c r="B348" t="inlineStr">
        <is>
          <t>ANTONIA MARIA TEIXEIRA</t>
        </is>
      </c>
      <c r="C348" t="n">
        <v>1</v>
      </c>
      <c r="D348" t="inlineStr">
        <is>
          <t>IPCA</t>
        </is>
      </c>
      <c r="E348" t="n">
        <v>0.009488792934583046</v>
      </c>
      <c r="F348" t="inlineStr">
        <is>
          <t>MENSAL</t>
        </is>
      </c>
      <c r="G348" t="n">
        <v>45483</v>
      </c>
      <c r="H348" s="118" t="n">
        <v>45483</v>
      </c>
      <c r="I348" t="inlineStr">
        <is>
          <t>030</t>
        </is>
      </c>
      <c r="J348" t="inlineStr">
        <is>
          <t>CARTEIRA</t>
        </is>
      </c>
      <c r="K348" t="inlineStr">
        <is>
          <t>CONTRATO</t>
        </is>
      </c>
      <c r="L348" t="n">
        <v>3642.69</v>
      </c>
      <c r="M348" t="inlineStr"/>
      <c r="N348" t="inlineStr"/>
      <c r="O348" s="142">
        <f>DATE(YEAR(H348),MONTH(H348),1)</f>
        <v/>
      </c>
      <c r="P348" s="132">
        <f>IF(H348&gt;$L$3,"Futuro","Atraso")</f>
        <v/>
      </c>
      <c r="Q348">
        <f>12*(YEAR(H348)-YEAR($L$3))+(MONTH(H348)-MONTH($L$3))</f>
        <v/>
      </c>
      <c r="R348" s="366">
        <f>IF(N348="IBIRAPITANGA FASE 3",IF(P348="Atraso",M348,M348/(1+$J$2)^Q348),IF(P348="Atraso",M348,M348/(1+$J$1)^Q348))</f>
        <v/>
      </c>
    </row>
    <row r="349">
      <c r="A349" t="inlineStr">
        <is>
          <t>Q02L013</t>
        </is>
      </c>
      <c r="B349" t="inlineStr">
        <is>
          <t>ANTONIA MARIA TEIXEIRA</t>
        </is>
      </c>
      <c r="C349" t="n">
        <v>1</v>
      </c>
      <c r="D349" t="inlineStr">
        <is>
          <t>IPCA</t>
        </is>
      </c>
      <c r="E349" t="n">
        <v>0.009488792934583046</v>
      </c>
      <c r="F349" t="inlineStr">
        <is>
          <t>MENSAL</t>
        </is>
      </c>
      <c r="G349" t="n">
        <v>45514</v>
      </c>
      <c r="H349" s="118" t="n">
        <v>45514</v>
      </c>
      <c r="I349" t="inlineStr">
        <is>
          <t>031</t>
        </is>
      </c>
      <c r="J349" t="inlineStr">
        <is>
          <t>CARTEIRA</t>
        </is>
      </c>
      <c r="K349" t="inlineStr">
        <is>
          <t>CONTRATO</t>
        </is>
      </c>
      <c r="L349" t="n">
        <v>3642.69</v>
      </c>
      <c r="M349" t="inlineStr"/>
      <c r="N349" t="inlineStr"/>
      <c r="O349" s="142">
        <f>DATE(YEAR(H349),MONTH(H349),1)</f>
        <v/>
      </c>
      <c r="P349" s="132">
        <f>IF(H349&gt;$L$3,"Futuro","Atraso")</f>
        <v/>
      </c>
      <c r="Q349">
        <f>12*(YEAR(H349)-YEAR($L$3))+(MONTH(H349)-MONTH($L$3))</f>
        <v/>
      </c>
      <c r="R349" s="366">
        <f>IF(N349="IBIRAPITANGA FASE 3",IF(P349="Atraso",M349,M349/(1+$J$2)^Q349),IF(P349="Atraso",M349,M349/(1+$J$1)^Q349))</f>
        <v/>
      </c>
    </row>
    <row r="350">
      <c r="A350" t="inlineStr">
        <is>
          <t>Q02L013</t>
        </is>
      </c>
      <c r="B350" t="inlineStr">
        <is>
          <t>ANTONIA MARIA TEIXEIRA</t>
        </is>
      </c>
      <c r="C350" t="n">
        <v>1</v>
      </c>
      <c r="D350" t="inlineStr">
        <is>
          <t>IPCA</t>
        </is>
      </c>
      <c r="E350" t="n">
        <v>0.009488792934583046</v>
      </c>
      <c r="F350" t="inlineStr">
        <is>
          <t>MENSAL</t>
        </is>
      </c>
      <c r="G350" t="n">
        <v>45545</v>
      </c>
      <c r="H350" s="118" t="n">
        <v>45545</v>
      </c>
      <c r="I350" t="inlineStr">
        <is>
          <t>032</t>
        </is>
      </c>
      <c r="J350" t="inlineStr">
        <is>
          <t>CARTEIRA</t>
        </is>
      </c>
      <c r="K350" t="inlineStr">
        <is>
          <t>CONTRATO</t>
        </is>
      </c>
      <c r="L350" t="n">
        <v>3642.69</v>
      </c>
      <c r="M350" t="inlineStr"/>
      <c r="N350" t="inlineStr"/>
      <c r="O350" s="142">
        <f>DATE(YEAR(H350),MONTH(H350),1)</f>
        <v/>
      </c>
      <c r="P350" s="132">
        <f>IF(H350&gt;$L$3,"Futuro","Atraso")</f>
        <v/>
      </c>
      <c r="Q350">
        <f>12*(YEAR(H350)-YEAR($L$3))+(MONTH(H350)-MONTH($L$3))</f>
        <v/>
      </c>
      <c r="R350" s="366">
        <f>IF(N350="IBIRAPITANGA FASE 3",IF(P350="Atraso",M350,M350/(1+$J$2)^Q350),IF(P350="Atraso",M350,M350/(1+$J$1)^Q350))</f>
        <v/>
      </c>
    </row>
    <row r="351">
      <c r="A351" t="inlineStr">
        <is>
          <t>Q02L013</t>
        </is>
      </c>
      <c r="B351" t="inlineStr">
        <is>
          <t>ANTONIA MARIA TEIXEIRA</t>
        </is>
      </c>
      <c r="C351" t="n">
        <v>1</v>
      </c>
      <c r="D351" t="inlineStr">
        <is>
          <t>IPCA</t>
        </is>
      </c>
      <c r="E351" t="n">
        <v>0.009488792934583046</v>
      </c>
      <c r="F351" t="inlineStr">
        <is>
          <t>MENSAL</t>
        </is>
      </c>
      <c r="G351" t="n">
        <v>45575</v>
      </c>
      <c r="H351" s="118" t="n">
        <v>45575</v>
      </c>
      <c r="I351" t="inlineStr">
        <is>
          <t>033</t>
        </is>
      </c>
      <c r="J351" t="inlineStr">
        <is>
          <t>CARTEIRA</t>
        </is>
      </c>
      <c r="K351" t="inlineStr">
        <is>
          <t>CONTRATO</t>
        </is>
      </c>
      <c r="L351" t="n">
        <v>3642.69</v>
      </c>
      <c r="M351" t="inlineStr"/>
      <c r="N351" t="inlineStr"/>
      <c r="O351" s="142">
        <f>DATE(YEAR(H351),MONTH(H351),1)</f>
        <v/>
      </c>
      <c r="P351" s="132">
        <f>IF(H351&gt;$L$3,"Futuro","Atraso")</f>
        <v/>
      </c>
      <c r="Q351">
        <f>12*(YEAR(H351)-YEAR($L$3))+(MONTH(H351)-MONTH($L$3))</f>
        <v/>
      </c>
      <c r="R351" s="366">
        <f>IF(N351="IBIRAPITANGA FASE 3",IF(P351="Atraso",M351,M351/(1+$J$2)^Q351),IF(P351="Atraso",M351,M351/(1+$J$1)^Q351))</f>
        <v/>
      </c>
    </row>
    <row r="352">
      <c r="A352" t="inlineStr">
        <is>
          <t>Q02L013</t>
        </is>
      </c>
      <c r="B352" t="inlineStr">
        <is>
          <t>ANTONIA MARIA TEIXEIRA</t>
        </is>
      </c>
      <c r="C352" t="n">
        <v>1</v>
      </c>
      <c r="D352" t="inlineStr">
        <is>
          <t>IPCA</t>
        </is>
      </c>
      <c r="E352" t="n">
        <v>0.009488792934583046</v>
      </c>
      <c r="F352" t="inlineStr">
        <is>
          <t>MENSAL</t>
        </is>
      </c>
      <c r="G352" t="n">
        <v>45606</v>
      </c>
      <c r="H352" s="118" t="n">
        <v>45606</v>
      </c>
      <c r="I352" t="inlineStr">
        <is>
          <t>034</t>
        </is>
      </c>
      <c r="J352" t="inlineStr">
        <is>
          <t>CARTEIRA</t>
        </is>
      </c>
      <c r="K352" t="inlineStr">
        <is>
          <t>CONTRATO</t>
        </is>
      </c>
      <c r="L352" t="n">
        <v>3642.69</v>
      </c>
      <c r="M352" t="inlineStr"/>
      <c r="N352" t="inlineStr"/>
      <c r="O352" s="142">
        <f>DATE(YEAR(H352),MONTH(H352),1)</f>
        <v/>
      </c>
      <c r="P352" s="132">
        <f>IF(H352&gt;$L$3,"Futuro","Atraso")</f>
        <v/>
      </c>
      <c r="Q352">
        <f>12*(YEAR(H352)-YEAR($L$3))+(MONTH(H352)-MONTH($L$3))</f>
        <v/>
      </c>
      <c r="R352" s="366">
        <f>IF(N352="IBIRAPITANGA FASE 3",IF(P352="Atraso",M352,M352/(1+$J$2)^Q352),IF(P352="Atraso",M352,M352/(1+$J$1)^Q352))</f>
        <v/>
      </c>
    </row>
    <row r="353">
      <c r="A353" t="inlineStr">
        <is>
          <t>Q02L013</t>
        </is>
      </c>
      <c r="B353" t="inlineStr">
        <is>
          <t>ANTONIA MARIA TEIXEIRA</t>
        </is>
      </c>
      <c r="C353" t="n">
        <v>1</v>
      </c>
      <c r="D353" t="inlineStr">
        <is>
          <t>IPCA</t>
        </is>
      </c>
      <c r="E353" t="n">
        <v>0.009488792934583046</v>
      </c>
      <c r="F353" t="inlineStr">
        <is>
          <t>MENSAL</t>
        </is>
      </c>
      <c r="G353" t="n">
        <v>45636</v>
      </c>
      <c r="H353" s="118" t="n">
        <v>45636</v>
      </c>
      <c r="I353" t="inlineStr">
        <is>
          <t>035</t>
        </is>
      </c>
      <c r="J353" t="inlineStr">
        <is>
          <t>CARTEIRA</t>
        </is>
      </c>
      <c r="K353" t="inlineStr">
        <is>
          <t>CONTRATO</t>
        </is>
      </c>
      <c r="L353" t="n">
        <v>3642.69</v>
      </c>
      <c r="M353" t="inlineStr"/>
      <c r="N353" t="inlineStr"/>
      <c r="O353" s="142">
        <f>DATE(YEAR(H353),MONTH(H353),1)</f>
        <v/>
      </c>
      <c r="P353" s="132">
        <f>IF(H353&gt;$L$3,"Futuro","Atraso")</f>
        <v/>
      </c>
      <c r="Q353">
        <f>12*(YEAR(H353)-YEAR($L$3))+(MONTH(H353)-MONTH($L$3))</f>
        <v/>
      </c>
      <c r="R353" s="366">
        <f>IF(N353="IBIRAPITANGA FASE 3",IF(P353="Atraso",M353,M353/(1+$J$2)^Q353),IF(P353="Atraso",M353,M353/(1+$J$1)^Q353))</f>
        <v/>
      </c>
    </row>
    <row r="354" customFormat="1" s="118">
      <c r="A354" t="inlineStr">
        <is>
          <t>Q02L013</t>
        </is>
      </c>
      <c r="B354" t="inlineStr">
        <is>
          <t>ANTONIA MARIA TEIXEIRA</t>
        </is>
      </c>
      <c r="C354" t="n">
        <v>1</v>
      </c>
      <c r="D354" t="inlineStr">
        <is>
          <t>IPCA</t>
        </is>
      </c>
      <c r="E354" t="n">
        <v>0.009488792934583046</v>
      </c>
      <c r="F354" t="inlineStr">
        <is>
          <t>MENSAL</t>
        </is>
      </c>
      <c r="G354" t="n">
        <v>45667</v>
      </c>
      <c r="H354" t="n">
        <v>45667</v>
      </c>
      <c r="I354" t="inlineStr">
        <is>
          <t>036</t>
        </is>
      </c>
      <c r="J354" t="inlineStr">
        <is>
          <t>CARTEIRA</t>
        </is>
      </c>
      <c r="K354" t="inlineStr">
        <is>
          <t>CONTRATO</t>
        </is>
      </c>
      <c r="L354" t="n">
        <v>3642.69</v>
      </c>
      <c r="M354" t="inlineStr"/>
      <c r="N354" t="inlineStr"/>
      <c r="O354" s="142">
        <f>DATE(YEAR(H354),MONTH(H354),1)</f>
        <v/>
      </c>
      <c r="P354" s="132">
        <f>IF(H354&gt;$L$3,"Futuro","Atraso")</f>
        <v/>
      </c>
      <c r="Q354">
        <f>12*(YEAR(H354)-YEAR($L$3))+(MONTH(H354)-MONTH($L$3))</f>
        <v/>
      </c>
      <c r="R354" s="366">
        <f>IF(N354="IBIRAPITANGA FASE 3",IF(P354="Atraso",M354,M354/(1+$J$2)^Q354),IF(P354="Atraso",M354,M354/(1+$J$1)^Q354))</f>
        <v/>
      </c>
    </row>
    <row r="355" customFormat="1" s="118">
      <c r="A355" t="inlineStr">
        <is>
          <t>Q02L013</t>
        </is>
      </c>
      <c r="B355" t="inlineStr">
        <is>
          <t>ANTONIA MARIA TEIXEIRA</t>
        </is>
      </c>
      <c r="C355" t="n">
        <v>1</v>
      </c>
      <c r="D355" t="inlineStr">
        <is>
          <t>IPCA</t>
        </is>
      </c>
      <c r="E355" t="n">
        <v>0.009488792934583046</v>
      </c>
      <c r="F355" t="inlineStr">
        <is>
          <t>MENSAL</t>
        </is>
      </c>
      <c r="G355" t="n">
        <v>45698</v>
      </c>
      <c r="H355" t="n">
        <v>45698</v>
      </c>
      <c r="I355" t="inlineStr">
        <is>
          <t>037</t>
        </is>
      </c>
      <c r="J355" t="inlineStr">
        <is>
          <t>CARTEIRA</t>
        </is>
      </c>
      <c r="K355" t="inlineStr">
        <is>
          <t>CONTRATO</t>
        </is>
      </c>
      <c r="L355" t="n">
        <v>3642.69</v>
      </c>
      <c r="M355" t="inlineStr"/>
      <c r="N355" t="inlineStr"/>
      <c r="O355" s="142">
        <f>DATE(YEAR(H355),MONTH(H355),1)</f>
        <v/>
      </c>
      <c r="P355" s="132">
        <f>IF(H355&gt;$L$3,"Futuro","Atraso")</f>
        <v/>
      </c>
      <c r="Q355">
        <f>12*(YEAR(H355)-YEAR($L$3))+(MONTH(H355)-MONTH($L$3))</f>
        <v/>
      </c>
      <c r="R355" s="366">
        <f>IF(N355="IBIRAPITANGA FASE 3",IF(P355="Atraso",M355,M355/(1+$J$2)^Q355),IF(P355="Atraso",M355,M355/(1+$J$1)^Q355))</f>
        <v/>
      </c>
    </row>
    <row r="356" customFormat="1" s="118">
      <c r="A356" t="inlineStr">
        <is>
          <t>Q02L013</t>
        </is>
      </c>
      <c r="B356" t="inlineStr">
        <is>
          <t>ANTONIA MARIA TEIXEIRA</t>
        </is>
      </c>
      <c r="C356" t="n">
        <v>1</v>
      </c>
      <c r="D356" t="inlineStr">
        <is>
          <t>IPCA</t>
        </is>
      </c>
      <c r="E356" t="n">
        <v>0.009488792934583046</v>
      </c>
      <c r="F356" t="inlineStr">
        <is>
          <t>MENSAL</t>
        </is>
      </c>
      <c r="G356" t="n">
        <v>45726</v>
      </c>
      <c r="H356" t="n">
        <v>45726</v>
      </c>
      <c r="I356" t="inlineStr">
        <is>
          <t>038</t>
        </is>
      </c>
      <c r="J356" t="inlineStr">
        <is>
          <t>CARTEIRA</t>
        </is>
      </c>
      <c r="K356" t="inlineStr">
        <is>
          <t>CONTRATO</t>
        </is>
      </c>
      <c r="L356" t="n">
        <v>3642.69</v>
      </c>
      <c r="M356" t="inlineStr"/>
      <c r="N356" t="inlineStr"/>
      <c r="O356" s="142">
        <f>DATE(YEAR(H356),MONTH(H356),1)</f>
        <v/>
      </c>
      <c r="P356" s="132">
        <f>IF(H356&gt;$L$3,"Futuro","Atraso")</f>
        <v/>
      </c>
      <c r="Q356">
        <f>12*(YEAR(H356)-YEAR($L$3))+(MONTH(H356)-MONTH($L$3))</f>
        <v/>
      </c>
      <c r="R356" s="366">
        <f>IF(N356="IBIRAPITANGA FASE 3",IF(P356="Atraso",M356,M356/(1+$J$2)^Q356),IF(P356="Atraso",M356,M356/(1+$J$1)^Q356))</f>
        <v/>
      </c>
    </row>
    <row r="357" customFormat="1" s="118">
      <c r="A357" t="inlineStr">
        <is>
          <t>Q02L013</t>
        </is>
      </c>
      <c r="B357" t="inlineStr">
        <is>
          <t>ANTONIA MARIA TEIXEIRA</t>
        </is>
      </c>
      <c r="C357" t="n">
        <v>1</v>
      </c>
      <c r="D357" t="inlineStr">
        <is>
          <t>IPCA</t>
        </is>
      </c>
      <c r="E357" t="n">
        <v>0.009488792934583046</v>
      </c>
      <c r="F357" t="inlineStr">
        <is>
          <t>MENSAL</t>
        </is>
      </c>
      <c r="G357" t="n">
        <v>45757</v>
      </c>
      <c r="H357" t="n">
        <v>45757</v>
      </c>
      <c r="I357" t="inlineStr">
        <is>
          <t>039</t>
        </is>
      </c>
      <c r="J357" t="inlineStr">
        <is>
          <t>CARTEIRA</t>
        </is>
      </c>
      <c r="K357" t="inlineStr">
        <is>
          <t>CONTRATO</t>
        </is>
      </c>
      <c r="L357" t="n">
        <v>3642.69</v>
      </c>
      <c r="M357" t="inlineStr"/>
      <c r="N357" t="inlineStr"/>
      <c r="O357" s="142">
        <f>DATE(YEAR(H357),MONTH(H357),1)</f>
        <v/>
      </c>
      <c r="P357" s="132">
        <f>IF(H357&gt;$L$3,"Futuro","Atraso")</f>
        <v/>
      </c>
      <c r="Q357">
        <f>12*(YEAR(H357)-YEAR($L$3))+(MONTH(H357)-MONTH($L$3))</f>
        <v/>
      </c>
      <c r="R357" s="366">
        <f>IF(N357="IBIRAPITANGA FASE 3",IF(P357="Atraso",M357,M357/(1+$J$2)^Q357),IF(P357="Atraso",M357,M357/(1+$J$1)^Q357))</f>
        <v/>
      </c>
    </row>
    <row r="358" customFormat="1" s="118">
      <c r="A358" t="inlineStr">
        <is>
          <t>Q02L013</t>
        </is>
      </c>
      <c r="B358" t="inlineStr">
        <is>
          <t>ANTONIA MARIA TEIXEIRA</t>
        </is>
      </c>
      <c r="C358" t="n">
        <v>1</v>
      </c>
      <c r="D358" t="inlineStr">
        <is>
          <t>IPCA</t>
        </is>
      </c>
      <c r="E358" t="n">
        <v>0.009488792934583046</v>
      </c>
      <c r="F358" t="inlineStr">
        <is>
          <t>MENSAL</t>
        </is>
      </c>
      <c r="G358" t="n">
        <v>45787</v>
      </c>
      <c r="H358" t="n">
        <v>45787</v>
      </c>
      <c r="I358" t="inlineStr">
        <is>
          <t>040</t>
        </is>
      </c>
      <c r="J358" t="inlineStr">
        <is>
          <t>CARTEIRA</t>
        </is>
      </c>
      <c r="K358" t="inlineStr">
        <is>
          <t>CONTRATO</t>
        </is>
      </c>
      <c r="L358" t="n">
        <v>3642.69</v>
      </c>
      <c r="M358" t="inlineStr"/>
      <c r="N358" t="inlineStr"/>
      <c r="O358" s="142">
        <f>DATE(YEAR(H358),MONTH(H358),1)</f>
        <v/>
      </c>
      <c r="P358" s="132">
        <f>IF(H358&gt;$L$3,"Futuro","Atraso")</f>
        <v/>
      </c>
      <c r="Q358">
        <f>12*(YEAR(H358)-YEAR($L$3))+(MONTH(H358)-MONTH($L$3))</f>
        <v/>
      </c>
      <c r="R358" s="366">
        <f>IF(N358="IBIRAPITANGA FASE 3",IF(P358="Atraso",M358,M358/(1+$J$2)^Q358),IF(P358="Atraso",M358,M358/(1+$J$1)^Q358))</f>
        <v/>
      </c>
    </row>
    <row r="359" customFormat="1" s="118">
      <c r="A359" t="inlineStr">
        <is>
          <t>Q02L013</t>
        </is>
      </c>
      <c r="B359" t="inlineStr">
        <is>
          <t>ANTONIA MARIA TEIXEIRA</t>
        </is>
      </c>
      <c r="C359" t="n">
        <v>1</v>
      </c>
      <c r="D359" t="inlineStr">
        <is>
          <t>IPCA</t>
        </is>
      </c>
      <c r="E359" t="n">
        <v>0.009488792934583046</v>
      </c>
      <c r="F359" t="inlineStr">
        <is>
          <t>MENSAL</t>
        </is>
      </c>
      <c r="G359" t="n">
        <v>45818</v>
      </c>
      <c r="H359" t="n">
        <v>45818</v>
      </c>
      <c r="I359" t="inlineStr">
        <is>
          <t>041</t>
        </is>
      </c>
      <c r="J359" t="inlineStr">
        <is>
          <t>CARTEIRA</t>
        </is>
      </c>
      <c r="K359" t="inlineStr">
        <is>
          <t>CONTRATO</t>
        </is>
      </c>
      <c r="L359" t="n">
        <v>3642.69</v>
      </c>
      <c r="M359" t="inlineStr"/>
      <c r="N359" t="inlineStr"/>
      <c r="O359" s="142">
        <f>DATE(YEAR(H359),MONTH(H359),1)</f>
        <v/>
      </c>
      <c r="P359" s="132">
        <f>IF(H359&gt;$L$3,"Futuro","Atraso")</f>
        <v/>
      </c>
      <c r="Q359">
        <f>12*(YEAR(H359)-YEAR($L$3))+(MONTH(H359)-MONTH($L$3))</f>
        <v/>
      </c>
      <c r="R359" s="366">
        <f>IF(N359="IBIRAPITANGA FASE 3",IF(P359="Atraso",M359,M359/(1+$J$2)^Q359),IF(P359="Atraso",M359,M359/(1+$J$1)^Q359))</f>
        <v/>
      </c>
    </row>
    <row r="360" customFormat="1" s="118">
      <c r="A360" t="inlineStr">
        <is>
          <t>Q02L013</t>
        </is>
      </c>
      <c r="B360" t="inlineStr">
        <is>
          <t>ANTONIA MARIA TEIXEIRA</t>
        </is>
      </c>
      <c r="C360" t="n">
        <v>1</v>
      </c>
      <c r="D360" t="inlineStr">
        <is>
          <t>IPCA</t>
        </is>
      </c>
      <c r="E360" t="n">
        <v>0.009488792934583046</v>
      </c>
      <c r="F360" t="inlineStr">
        <is>
          <t>MENSAL</t>
        </is>
      </c>
      <c r="G360" t="n">
        <v>45848</v>
      </c>
      <c r="H360" t="n">
        <v>45848</v>
      </c>
      <c r="I360" t="inlineStr">
        <is>
          <t>042</t>
        </is>
      </c>
      <c r="J360" t="inlineStr">
        <is>
          <t>CARTEIRA</t>
        </is>
      </c>
      <c r="K360" t="inlineStr">
        <is>
          <t>CONTRATO</t>
        </is>
      </c>
      <c r="L360" t="n">
        <v>3642.69</v>
      </c>
      <c r="M360" t="inlineStr"/>
      <c r="N360" t="inlineStr"/>
      <c r="O360" s="142">
        <f>DATE(YEAR(H360),MONTH(H360),1)</f>
        <v/>
      </c>
      <c r="P360" s="132">
        <f>IF(H360&gt;$L$3,"Futuro","Atraso")</f>
        <v/>
      </c>
      <c r="Q360">
        <f>12*(YEAR(H360)-YEAR($L$3))+(MONTH(H360)-MONTH($L$3))</f>
        <v/>
      </c>
      <c r="R360" s="366">
        <f>IF(N360="IBIRAPITANGA FASE 3",IF(P360="Atraso",M360,M360/(1+$J$2)^Q360),IF(P360="Atraso",M360,M360/(1+$J$1)^Q360))</f>
        <v/>
      </c>
    </row>
    <row r="361" customFormat="1" s="118">
      <c r="A361" t="inlineStr">
        <is>
          <t>Q02L013</t>
        </is>
      </c>
      <c r="B361" t="inlineStr">
        <is>
          <t>ANTONIA MARIA TEIXEIRA</t>
        </is>
      </c>
      <c r="C361" t="n">
        <v>1</v>
      </c>
      <c r="D361" t="inlineStr">
        <is>
          <t>IPCA</t>
        </is>
      </c>
      <c r="E361" t="n">
        <v>0.009488792934583046</v>
      </c>
      <c r="F361" t="inlineStr">
        <is>
          <t>MENSAL</t>
        </is>
      </c>
      <c r="G361" t="n">
        <v>45879</v>
      </c>
      <c r="H361" t="n">
        <v>45879</v>
      </c>
      <c r="I361" t="inlineStr">
        <is>
          <t>043</t>
        </is>
      </c>
      <c r="J361" t="inlineStr">
        <is>
          <t>CARTEIRA</t>
        </is>
      </c>
      <c r="K361" t="inlineStr">
        <is>
          <t>CONTRATO</t>
        </is>
      </c>
      <c r="L361" t="n">
        <v>3642.69</v>
      </c>
      <c r="M361" t="inlineStr"/>
      <c r="N361" t="inlineStr"/>
      <c r="O361" s="142">
        <f>DATE(YEAR(H361),MONTH(H361),1)</f>
        <v/>
      </c>
      <c r="P361" s="132">
        <f>IF(H361&gt;$L$3,"Futuro","Atraso")</f>
        <v/>
      </c>
      <c r="Q361">
        <f>12*(YEAR(H361)-YEAR($L$3))+(MONTH(H361)-MONTH($L$3))</f>
        <v/>
      </c>
      <c r="R361" s="366">
        <f>IF(N361="IBIRAPITANGA FASE 3",IF(P361="Atraso",M361,M361/(1+$J$2)^Q361),IF(P361="Atraso",M361,M361/(1+$J$1)^Q361))</f>
        <v/>
      </c>
    </row>
    <row r="362" customFormat="1" s="118">
      <c r="A362" t="inlineStr">
        <is>
          <t>Q02L013</t>
        </is>
      </c>
      <c r="B362" t="inlineStr">
        <is>
          <t>ANTONIA MARIA TEIXEIRA</t>
        </is>
      </c>
      <c r="C362" t="n">
        <v>1</v>
      </c>
      <c r="D362" t="inlineStr">
        <is>
          <t>IPCA</t>
        </is>
      </c>
      <c r="E362" t="n">
        <v>0.009488792934583046</v>
      </c>
      <c r="F362" t="inlineStr">
        <is>
          <t>MENSAL</t>
        </is>
      </c>
      <c r="G362" t="n">
        <v>45910</v>
      </c>
      <c r="H362" t="n">
        <v>45910</v>
      </c>
      <c r="I362" t="inlineStr">
        <is>
          <t>044</t>
        </is>
      </c>
      <c r="J362" t="inlineStr">
        <is>
          <t>CARTEIRA</t>
        </is>
      </c>
      <c r="K362" t="inlineStr">
        <is>
          <t>CONTRATO</t>
        </is>
      </c>
      <c r="L362" t="n">
        <v>3642.69</v>
      </c>
      <c r="M362" t="inlineStr"/>
      <c r="N362" t="inlineStr"/>
      <c r="O362" s="142">
        <f>DATE(YEAR(H362),MONTH(H362),1)</f>
        <v/>
      </c>
      <c r="P362" s="132">
        <f>IF(H362&gt;$L$3,"Futuro","Atraso")</f>
        <v/>
      </c>
      <c r="Q362">
        <f>12*(YEAR(H362)-YEAR($L$3))+(MONTH(H362)-MONTH($L$3))</f>
        <v/>
      </c>
      <c r="R362" s="366">
        <f>IF(N362="IBIRAPITANGA FASE 3",IF(P362="Atraso",M362,M362/(1+$J$2)^Q362),IF(P362="Atraso",M362,M362/(1+$J$1)^Q362))</f>
        <v/>
      </c>
    </row>
    <row r="363" customFormat="1" s="118">
      <c r="A363" t="inlineStr">
        <is>
          <t>Q02L013</t>
        </is>
      </c>
      <c r="B363" t="inlineStr">
        <is>
          <t>ANTONIA MARIA TEIXEIRA</t>
        </is>
      </c>
      <c r="C363" t="n">
        <v>1</v>
      </c>
      <c r="D363" t="inlineStr">
        <is>
          <t>IPCA</t>
        </is>
      </c>
      <c r="E363" t="n">
        <v>0.009488792934583046</v>
      </c>
      <c r="F363" t="inlineStr">
        <is>
          <t>MENSAL</t>
        </is>
      </c>
      <c r="G363" t="n">
        <v>45940</v>
      </c>
      <c r="H363" t="n">
        <v>45940</v>
      </c>
      <c r="I363" t="inlineStr">
        <is>
          <t>045</t>
        </is>
      </c>
      <c r="J363" t="inlineStr">
        <is>
          <t>CARTEIRA</t>
        </is>
      </c>
      <c r="K363" t="inlineStr">
        <is>
          <t>CONTRATO</t>
        </is>
      </c>
      <c r="L363" t="n">
        <v>3642.69</v>
      </c>
      <c r="M363" t="inlineStr"/>
      <c r="N363" t="inlineStr"/>
      <c r="O363" s="142">
        <f>DATE(YEAR(H363),MONTH(H363),1)</f>
        <v/>
      </c>
      <c r="P363" s="132">
        <f>IF(H363&gt;$L$3,"Futuro","Atraso")</f>
        <v/>
      </c>
      <c r="Q363">
        <f>12*(YEAR(H363)-YEAR($L$3))+(MONTH(H363)-MONTH($L$3))</f>
        <v/>
      </c>
      <c r="R363" s="366">
        <f>IF(N363="IBIRAPITANGA FASE 3",IF(P363="Atraso",M363,M363/(1+$J$2)^Q363),IF(P363="Atraso",M363,M363/(1+$J$1)^Q363))</f>
        <v/>
      </c>
    </row>
    <row r="364" customFormat="1" s="118">
      <c r="A364" t="inlineStr">
        <is>
          <t>Q02L013</t>
        </is>
      </c>
      <c r="B364" t="inlineStr">
        <is>
          <t>ANTONIA MARIA TEIXEIRA</t>
        </is>
      </c>
      <c r="C364" t="n">
        <v>1</v>
      </c>
      <c r="D364" t="inlineStr">
        <is>
          <t>IPCA</t>
        </is>
      </c>
      <c r="E364" t="n">
        <v>0.009488792934583046</v>
      </c>
      <c r="F364" t="inlineStr">
        <is>
          <t>MENSAL</t>
        </is>
      </c>
      <c r="G364" t="n">
        <v>45971</v>
      </c>
      <c r="H364" t="n">
        <v>45971</v>
      </c>
      <c r="I364" t="inlineStr">
        <is>
          <t>046</t>
        </is>
      </c>
      <c r="J364" t="inlineStr">
        <is>
          <t>CARTEIRA</t>
        </is>
      </c>
      <c r="K364" t="inlineStr">
        <is>
          <t>CONTRATO</t>
        </is>
      </c>
      <c r="L364" t="n">
        <v>3642.69</v>
      </c>
      <c r="M364" t="inlineStr"/>
      <c r="N364" t="inlineStr"/>
      <c r="O364" s="142">
        <f>DATE(YEAR(H364),MONTH(H364),1)</f>
        <v/>
      </c>
      <c r="P364" s="132">
        <f>IF(H364&gt;$L$3,"Futuro","Atraso")</f>
        <v/>
      </c>
      <c r="Q364">
        <f>12*(YEAR(H364)-YEAR($L$3))+(MONTH(H364)-MONTH($L$3))</f>
        <v/>
      </c>
      <c r="R364" s="366">
        <f>IF(N364="IBIRAPITANGA FASE 3",IF(P364="Atraso",M364,M364/(1+$J$2)^Q364),IF(P364="Atraso",M364,M364/(1+$J$1)^Q364))</f>
        <v/>
      </c>
    </row>
    <row r="365" customFormat="1" s="118">
      <c r="A365" t="inlineStr">
        <is>
          <t>Q02L013</t>
        </is>
      </c>
      <c r="B365" t="inlineStr">
        <is>
          <t>ANTONIA MARIA TEIXEIRA</t>
        </is>
      </c>
      <c r="C365" t="n">
        <v>1</v>
      </c>
      <c r="D365" t="inlineStr">
        <is>
          <t>IPCA</t>
        </is>
      </c>
      <c r="E365" t="n">
        <v>0.009488792934583046</v>
      </c>
      <c r="F365" t="inlineStr">
        <is>
          <t>MENSAL</t>
        </is>
      </c>
      <c r="G365" t="n">
        <v>46001</v>
      </c>
      <c r="H365" t="n">
        <v>46001</v>
      </c>
      <c r="I365" t="inlineStr">
        <is>
          <t>047</t>
        </is>
      </c>
      <c r="J365" t="inlineStr">
        <is>
          <t>CARTEIRA</t>
        </is>
      </c>
      <c r="K365" t="inlineStr">
        <is>
          <t>CONTRATO</t>
        </is>
      </c>
      <c r="L365" t="n">
        <v>3642.69</v>
      </c>
      <c r="M365" t="inlineStr"/>
      <c r="N365" t="inlineStr"/>
      <c r="O365" s="142">
        <f>DATE(YEAR(H365),MONTH(H365),1)</f>
        <v/>
      </c>
      <c r="P365" s="132">
        <f>IF(H365&gt;$L$3,"Futuro","Atraso")</f>
        <v/>
      </c>
      <c r="Q365">
        <f>12*(YEAR(H365)-YEAR($L$3))+(MONTH(H365)-MONTH($L$3))</f>
        <v/>
      </c>
      <c r="R365" s="366">
        <f>IF(N365="IBIRAPITANGA FASE 3",IF(P365="Atraso",M365,M365/(1+$J$2)^Q365),IF(P365="Atraso",M365,M365/(1+$J$1)^Q365))</f>
        <v/>
      </c>
    </row>
    <row r="366" customFormat="1" s="118">
      <c r="A366" t="inlineStr">
        <is>
          <t>Q02L013</t>
        </is>
      </c>
      <c r="B366" t="inlineStr">
        <is>
          <t>ANTONIA MARIA TEIXEIRA</t>
        </is>
      </c>
      <c r="C366" t="n">
        <v>1</v>
      </c>
      <c r="D366" t="inlineStr">
        <is>
          <t>IPCA</t>
        </is>
      </c>
      <c r="E366" t="n">
        <v>0.009488792934583046</v>
      </c>
      <c r="F366" t="inlineStr">
        <is>
          <t>MENSAL</t>
        </is>
      </c>
      <c r="G366" t="n">
        <v>46032</v>
      </c>
      <c r="H366" t="n">
        <v>46032</v>
      </c>
      <c r="I366" t="inlineStr">
        <is>
          <t>048</t>
        </is>
      </c>
      <c r="J366" t="inlineStr">
        <is>
          <t>CARTEIRA</t>
        </is>
      </c>
      <c r="K366" t="inlineStr">
        <is>
          <t>CONTRATO</t>
        </is>
      </c>
      <c r="L366" t="n">
        <v>3642.69</v>
      </c>
      <c r="M366" t="inlineStr"/>
      <c r="N366" t="inlineStr"/>
      <c r="O366" s="142">
        <f>DATE(YEAR(H366),MONTH(H366),1)</f>
        <v/>
      </c>
      <c r="P366" s="132">
        <f>IF(H366&gt;$L$3,"Futuro","Atraso")</f>
        <v/>
      </c>
      <c r="Q366">
        <f>12*(YEAR(H366)-YEAR($L$3))+(MONTH(H366)-MONTH($L$3))</f>
        <v/>
      </c>
      <c r="R366" s="366">
        <f>IF(N366="IBIRAPITANGA FASE 3",IF(P366="Atraso",M366,M366/(1+$J$2)^Q366),IF(P366="Atraso",M366,M366/(1+$J$1)^Q366))</f>
        <v/>
      </c>
    </row>
    <row r="367">
      <c r="A367" t="inlineStr">
        <is>
          <t>Q02L013</t>
        </is>
      </c>
      <c r="B367" t="inlineStr">
        <is>
          <t>ANTONIA MARIA TEIXEIRA</t>
        </is>
      </c>
      <c r="C367" t="n">
        <v>1</v>
      </c>
      <c r="D367" t="inlineStr">
        <is>
          <t>IPCA</t>
        </is>
      </c>
      <c r="E367" t="n">
        <v>0.009488792934583046</v>
      </c>
      <c r="F367" t="inlineStr">
        <is>
          <t>MENSAL</t>
        </is>
      </c>
      <c r="G367" t="n">
        <v>46063</v>
      </c>
      <c r="H367" t="n">
        <v>46063</v>
      </c>
      <c r="I367" t="inlineStr">
        <is>
          <t>049</t>
        </is>
      </c>
      <c r="J367" t="inlineStr">
        <is>
          <t>CARTEIRA</t>
        </is>
      </c>
      <c r="K367" t="inlineStr">
        <is>
          <t>CONTRATO</t>
        </is>
      </c>
      <c r="L367" t="n">
        <v>3642.69</v>
      </c>
      <c r="M367" t="inlineStr"/>
      <c r="N367" t="inlineStr"/>
      <c r="O367" s="142">
        <f>DATE(YEAR(H367),MONTH(H367),1)</f>
        <v/>
      </c>
      <c r="P367" s="132">
        <f>IF(H367&gt;$L$3,"Futuro","Atraso")</f>
        <v/>
      </c>
      <c r="Q367">
        <f>12*(YEAR(H367)-YEAR($L$3))+(MONTH(H367)-MONTH($L$3))</f>
        <v/>
      </c>
      <c r="R367" s="366">
        <f>IF(N367="IBIRAPITANGA FASE 3",IF(P367="Atraso",M367,M367/(1+$J$2)^Q367),IF(P367="Atraso",M367,M367/(1+$J$1)^Q367))</f>
        <v/>
      </c>
    </row>
    <row r="368">
      <c r="A368" t="inlineStr">
        <is>
          <t>Q02L013</t>
        </is>
      </c>
      <c r="B368" t="inlineStr">
        <is>
          <t>ANTONIA MARIA TEIXEIRA</t>
        </is>
      </c>
      <c r="C368" t="n">
        <v>1</v>
      </c>
      <c r="D368" t="inlineStr">
        <is>
          <t>IPCA</t>
        </is>
      </c>
      <c r="E368" t="n">
        <v>0.009488792934583046</v>
      </c>
      <c r="F368" t="inlineStr">
        <is>
          <t>MENSAL</t>
        </is>
      </c>
      <c r="G368" t="n">
        <v>46091</v>
      </c>
      <c r="H368" t="n">
        <v>46091</v>
      </c>
      <c r="I368" t="inlineStr">
        <is>
          <t>050</t>
        </is>
      </c>
      <c r="J368" t="inlineStr">
        <is>
          <t>CARTEIRA</t>
        </is>
      </c>
      <c r="K368" t="inlineStr">
        <is>
          <t>CONTRATO</t>
        </is>
      </c>
      <c r="L368" t="n">
        <v>3642.69</v>
      </c>
      <c r="M368" t="inlineStr"/>
      <c r="N368" t="inlineStr"/>
      <c r="O368" s="142">
        <f>DATE(YEAR(H368),MONTH(H368),1)</f>
        <v/>
      </c>
      <c r="P368" s="132">
        <f>IF(H368&gt;$L$3,"Futuro","Atraso")</f>
        <v/>
      </c>
      <c r="Q368">
        <f>12*(YEAR(H368)-YEAR($L$3))+(MONTH(H368)-MONTH($L$3))</f>
        <v/>
      </c>
      <c r="R368" s="366">
        <f>IF(N368="IBIRAPITANGA FASE 3",IF(P368="Atraso",M368,M368/(1+$J$2)^Q368),IF(P368="Atraso",M368,M368/(1+$J$1)^Q368))</f>
        <v/>
      </c>
    </row>
    <row r="369">
      <c r="A369" t="inlineStr">
        <is>
          <t>Q02L013</t>
        </is>
      </c>
      <c r="B369" t="inlineStr">
        <is>
          <t>ANTONIA MARIA TEIXEIRA</t>
        </is>
      </c>
      <c r="C369" t="n">
        <v>1</v>
      </c>
      <c r="D369" t="inlineStr">
        <is>
          <t>IPCA</t>
        </is>
      </c>
      <c r="E369" t="n">
        <v>0.009488792934583046</v>
      </c>
      <c r="F369" t="inlineStr">
        <is>
          <t>MENSAL</t>
        </is>
      </c>
      <c r="G369" t="n">
        <v>46122</v>
      </c>
      <c r="H369" t="n">
        <v>46122</v>
      </c>
      <c r="I369" t="inlineStr">
        <is>
          <t>051</t>
        </is>
      </c>
      <c r="J369" t="inlineStr">
        <is>
          <t>CARTEIRA</t>
        </is>
      </c>
      <c r="K369" t="inlineStr">
        <is>
          <t>CONTRATO</t>
        </is>
      </c>
      <c r="L369" t="n">
        <v>3642.69</v>
      </c>
      <c r="M369" t="inlineStr"/>
      <c r="N369" t="inlineStr"/>
      <c r="O369" s="142">
        <f>DATE(YEAR(H369),MONTH(H369),1)</f>
        <v/>
      </c>
      <c r="P369" s="132">
        <f>IF(H369&gt;$L$3,"Futuro","Atraso")</f>
        <v/>
      </c>
      <c r="Q369">
        <f>12*(YEAR(H369)-YEAR($L$3))+(MONTH(H369)-MONTH($L$3))</f>
        <v/>
      </c>
      <c r="R369" s="366">
        <f>IF(N369="IBIRAPITANGA FASE 3",IF(P369="Atraso",M369,M369/(1+$J$2)^Q369),IF(P369="Atraso",M369,M369/(1+$J$1)^Q369))</f>
        <v/>
      </c>
    </row>
    <row r="370">
      <c r="A370" t="inlineStr">
        <is>
          <t>Q02L013</t>
        </is>
      </c>
      <c r="B370" t="inlineStr">
        <is>
          <t>ANTONIA MARIA TEIXEIRA</t>
        </is>
      </c>
      <c r="C370" t="n">
        <v>1</v>
      </c>
      <c r="D370" t="inlineStr">
        <is>
          <t>IPCA</t>
        </is>
      </c>
      <c r="E370" t="n">
        <v>0.009488792934583046</v>
      </c>
      <c r="F370" t="inlineStr">
        <is>
          <t>MENSAL</t>
        </is>
      </c>
      <c r="G370" t="n">
        <v>46152</v>
      </c>
      <c r="H370" t="n">
        <v>46152</v>
      </c>
      <c r="I370" t="inlineStr">
        <is>
          <t>052</t>
        </is>
      </c>
      <c r="J370" t="inlineStr">
        <is>
          <t>CARTEIRA</t>
        </is>
      </c>
      <c r="K370" t="inlineStr">
        <is>
          <t>CONTRATO</t>
        </is>
      </c>
      <c r="L370" t="n">
        <v>3642.69</v>
      </c>
      <c r="M370" t="inlineStr"/>
      <c r="N370" t="inlineStr"/>
      <c r="O370" s="142">
        <f>DATE(YEAR(H370),MONTH(H370),1)</f>
        <v/>
      </c>
      <c r="P370" s="132">
        <f>IF(H370&gt;$L$3,"Futuro","Atraso")</f>
        <v/>
      </c>
      <c r="Q370">
        <f>12*(YEAR(H370)-YEAR($L$3))+(MONTH(H370)-MONTH($L$3))</f>
        <v/>
      </c>
      <c r="R370" s="366">
        <f>IF(N370="IBIRAPITANGA FASE 3",IF(P370="Atraso",M370,M370/(1+$J$2)^Q370),IF(P370="Atraso",M370,M370/(1+$J$1)^Q370))</f>
        <v/>
      </c>
    </row>
    <row r="371">
      <c r="A371" t="inlineStr">
        <is>
          <t>Q02L013</t>
        </is>
      </c>
      <c r="B371" t="inlineStr">
        <is>
          <t>ANTONIA MARIA TEIXEIRA</t>
        </is>
      </c>
      <c r="C371" t="n">
        <v>1</v>
      </c>
      <c r="D371" t="inlineStr">
        <is>
          <t>IPCA</t>
        </is>
      </c>
      <c r="E371" t="n">
        <v>0.009488792934583046</v>
      </c>
      <c r="F371" t="inlineStr">
        <is>
          <t>MENSAL</t>
        </is>
      </c>
      <c r="G371" t="n">
        <v>46183</v>
      </c>
      <c r="H371" t="n">
        <v>46183</v>
      </c>
      <c r="I371" t="inlineStr">
        <is>
          <t>053</t>
        </is>
      </c>
      <c r="J371" t="inlineStr">
        <is>
          <t>CARTEIRA</t>
        </is>
      </c>
      <c r="K371" t="inlineStr">
        <is>
          <t>CONTRATO</t>
        </is>
      </c>
      <c r="L371" t="n">
        <v>3642.69</v>
      </c>
      <c r="M371" t="inlineStr"/>
      <c r="N371" t="inlineStr"/>
      <c r="O371" s="142">
        <f>DATE(YEAR(H371),MONTH(H371),1)</f>
        <v/>
      </c>
      <c r="P371" s="132">
        <f>IF(H371&gt;$L$3,"Futuro","Atraso")</f>
        <v/>
      </c>
      <c r="Q371">
        <f>12*(YEAR(H371)-YEAR($L$3))+(MONTH(H371)-MONTH($L$3))</f>
        <v/>
      </c>
      <c r="R371" s="366">
        <f>IF(N371="IBIRAPITANGA FASE 3",IF(P371="Atraso",M371,M371/(1+$J$2)^Q371),IF(P371="Atraso",M371,M371/(1+$J$1)^Q371))</f>
        <v/>
      </c>
    </row>
    <row r="372">
      <c r="A372" t="inlineStr">
        <is>
          <t>Q02L013</t>
        </is>
      </c>
      <c r="B372" t="inlineStr">
        <is>
          <t>ANTONIA MARIA TEIXEIRA</t>
        </is>
      </c>
      <c r="C372" t="n">
        <v>1</v>
      </c>
      <c r="D372" t="inlineStr">
        <is>
          <t>IPCA</t>
        </is>
      </c>
      <c r="E372" t="n">
        <v>0.009488792934583046</v>
      </c>
      <c r="F372" t="inlineStr">
        <is>
          <t>MENSAL</t>
        </is>
      </c>
      <c r="G372" t="n">
        <v>46213</v>
      </c>
      <c r="H372" t="n">
        <v>46213</v>
      </c>
      <c r="I372" t="inlineStr">
        <is>
          <t>054</t>
        </is>
      </c>
      <c r="J372" t="inlineStr">
        <is>
          <t>CARTEIRA</t>
        </is>
      </c>
      <c r="K372" t="inlineStr">
        <is>
          <t>CONTRATO</t>
        </is>
      </c>
      <c r="L372" t="n">
        <v>3642.69</v>
      </c>
      <c r="M372" t="inlineStr"/>
      <c r="N372" t="inlineStr"/>
      <c r="O372" s="142">
        <f>DATE(YEAR(H372),MONTH(H372),1)</f>
        <v/>
      </c>
      <c r="P372" s="132">
        <f>IF(H372&gt;$L$3,"Futuro","Atraso")</f>
        <v/>
      </c>
      <c r="Q372">
        <f>12*(YEAR(H372)-YEAR($L$3))+(MONTH(H372)-MONTH($L$3))</f>
        <v/>
      </c>
      <c r="R372" s="366">
        <f>IF(N372="IBIRAPITANGA FASE 3",IF(P372="Atraso",M372,M372/(1+$J$2)^Q372),IF(P372="Atraso",M372,M372/(1+$J$1)^Q372))</f>
        <v/>
      </c>
    </row>
    <row r="373">
      <c r="A373" t="inlineStr">
        <is>
          <t>Q02L013</t>
        </is>
      </c>
      <c r="B373" t="inlineStr">
        <is>
          <t>ANTONIA MARIA TEIXEIRA</t>
        </is>
      </c>
      <c r="C373" t="n">
        <v>1</v>
      </c>
      <c r="D373" t="inlineStr">
        <is>
          <t>IPCA</t>
        </is>
      </c>
      <c r="E373" t="n">
        <v>0.009488792934583046</v>
      </c>
      <c r="F373" t="inlineStr">
        <is>
          <t>MENSAL</t>
        </is>
      </c>
      <c r="G373" t="n">
        <v>46244</v>
      </c>
      <c r="H373" t="n">
        <v>46244</v>
      </c>
      <c r="I373" t="inlineStr">
        <is>
          <t>055</t>
        </is>
      </c>
      <c r="J373" t="inlineStr">
        <is>
          <t>CARTEIRA</t>
        </is>
      </c>
      <c r="K373" t="inlineStr">
        <is>
          <t>CONTRATO</t>
        </is>
      </c>
      <c r="L373" t="n">
        <v>3642.69</v>
      </c>
      <c r="M373" t="inlineStr"/>
      <c r="N373" t="inlineStr"/>
      <c r="O373" s="142">
        <f>DATE(YEAR(H373),MONTH(H373),1)</f>
        <v/>
      </c>
      <c r="P373" s="132">
        <f>IF(H373&gt;$L$3,"Futuro","Atraso")</f>
        <v/>
      </c>
      <c r="Q373">
        <f>12*(YEAR(H373)-YEAR($L$3))+(MONTH(H373)-MONTH($L$3))</f>
        <v/>
      </c>
      <c r="R373" s="366">
        <f>IF(N373="IBIRAPITANGA FASE 3",IF(P373="Atraso",M373,M373/(1+$J$2)^Q373),IF(P373="Atraso",M373,M373/(1+$J$1)^Q373))</f>
        <v/>
      </c>
    </row>
    <row r="374">
      <c r="A374" t="inlineStr">
        <is>
          <t>Q02L013</t>
        </is>
      </c>
      <c r="B374" t="inlineStr">
        <is>
          <t>ANTONIA MARIA TEIXEIRA</t>
        </is>
      </c>
      <c r="C374" t="n">
        <v>1</v>
      </c>
      <c r="D374" t="inlineStr">
        <is>
          <t>IPCA</t>
        </is>
      </c>
      <c r="E374" t="n">
        <v>0.009488792934583046</v>
      </c>
      <c r="F374" t="inlineStr">
        <is>
          <t>MENSAL</t>
        </is>
      </c>
      <c r="G374" t="n">
        <v>46275</v>
      </c>
      <c r="H374" t="n">
        <v>46275</v>
      </c>
      <c r="I374" t="inlineStr">
        <is>
          <t>056</t>
        </is>
      </c>
      <c r="J374" t="inlineStr">
        <is>
          <t>CARTEIRA</t>
        </is>
      </c>
      <c r="K374" t="inlineStr">
        <is>
          <t>CONTRATO</t>
        </is>
      </c>
      <c r="L374" t="n">
        <v>3642.69</v>
      </c>
      <c r="M374" t="inlineStr"/>
      <c r="N374" t="inlineStr"/>
      <c r="O374" s="142">
        <f>DATE(YEAR(H374),MONTH(H374),1)</f>
        <v/>
      </c>
      <c r="P374" s="132">
        <f>IF(H374&gt;$L$3,"Futuro","Atraso")</f>
        <v/>
      </c>
      <c r="Q374">
        <f>12*(YEAR(H374)-YEAR($L$3))+(MONTH(H374)-MONTH($L$3))</f>
        <v/>
      </c>
      <c r="R374" s="366">
        <f>IF(N374="IBIRAPITANGA FASE 3",IF(P374="Atraso",M374,M374/(1+$J$2)^Q374),IF(P374="Atraso",M374,M374/(1+$J$1)^Q374))</f>
        <v/>
      </c>
    </row>
    <row r="375">
      <c r="A375" t="inlineStr">
        <is>
          <t>Q02L013</t>
        </is>
      </c>
      <c r="B375" t="inlineStr">
        <is>
          <t>ANTONIA MARIA TEIXEIRA</t>
        </is>
      </c>
      <c r="C375" t="n">
        <v>1</v>
      </c>
      <c r="D375" t="inlineStr">
        <is>
          <t>IPCA</t>
        </is>
      </c>
      <c r="E375" t="n">
        <v>0.009488792934583046</v>
      </c>
      <c r="F375" t="inlineStr">
        <is>
          <t>MENSAL</t>
        </is>
      </c>
      <c r="G375" t="n">
        <v>46305</v>
      </c>
      <c r="H375" t="n">
        <v>46305</v>
      </c>
      <c r="I375" t="inlineStr">
        <is>
          <t>057</t>
        </is>
      </c>
      <c r="J375" t="inlineStr">
        <is>
          <t>CARTEIRA</t>
        </is>
      </c>
      <c r="K375" t="inlineStr">
        <is>
          <t>CONTRATO</t>
        </is>
      </c>
      <c r="L375" t="n">
        <v>3642.69</v>
      </c>
      <c r="M375" t="inlineStr"/>
      <c r="N375" t="inlineStr"/>
      <c r="O375" s="142">
        <f>DATE(YEAR(H375),MONTH(H375),1)</f>
        <v/>
      </c>
      <c r="P375" s="132">
        <f>IF(H375&gt;$L$3,"Futuro","Atraso")</f>
        <v/>
      </c>
      <c r="Q375">
        <f>12*(YEAR(H375)-YEAR($L$3))+(MONTH(H375)-MONTH($L$3))</f>
        <v/>
      </c>
      <c r="R375" s="366">
        <f>IF(N375="IBIRAPITANGA FASE 3",IF(P375="Atraso",M375,M375/(1+$J$2)^Q375),IF(P375="Atraso",M375,M375/(1+$J$1)^Q375))</f>
        <v/>
      </c>
    </row>
    <row r="376">
      <c r="A376" t="inlineStr">
        <is>
          <t>Q02L013</t>
        </is>
      </c>
      <c r="B376" t="inlineStr">
        <is>
          <t>ANTONIA MARIA TEIXEIRA</t>
        </is>
      </c>
      <c r="C376" t="n">
        <v>1</v>
      </c>
      <c r="D376" t="inlineStr">
        <is>
          <t>IPCA</t>
        </is>
      </c>
      <c r="E376" t="n">
        <v>0.009488792934583046</v>
      </c>
      <c r="F376" t="inlineStr">
        <is>
          <t>MENSAL</t>
        </is>
      </c>
      <c r="G376" t="n">
        <v>46336</v>
      </c>
      <c r="H376" t="n">
        <v>46336</v>
      </c>
      <c r="I376" t="inlineStr">
        <is>
          <t>058</t>
        </is>
      </c>
      <c r="J376" t="inlineStr">
        <is>
          <t>CARTEIRA</t>
        </is>
      </c>
      <c r="K376" t="inlineStr">
        <is>
          <t>CONTRATO</t>
        </is>
      </c>
      <c r="L376" t="n">
        <v>3642.69</v>
      </c>
      <c r="M376" t="inlineStr"/>
      <c r="N376" t="inlineStr"/>
      <c r="O376" s="142">
        <f>DATE(YEAR(H376),MONTH(H376),1)</f>
        <v/>
      </c>
      <c r="P376" s="132">
        <f>IF(H376&gt;$L$3,"Futuro","Atraso")</f>
        <v/>
      </c>
      <c r="Q376">
        <f>12*(YEAR(H376)-YEAR($L$3))+(MONTH(H376)-MONTH($L$3))</f>
        <v/>
      </c>
      <c r="R376" s="366">
        <f>IF(N376="IBIRAPITANGA FASE 3",IF(P376="Atraso",M376,M376/(1+$J$2)^Q376),IF(P376="Atraso",M376,M376/(1+$J$1)^Q376))</f>
        <v/>
      </c>
    </row>
    <row r="377">
      <c r="A377" t="inlineStr">
        <is>
          <t>Q02L013</t>
        </is>
      </c>
      <c r="B377" t="inlineStr">
        <is>
          <t>ANTONIA MARIA TEIXEIRA</t>
        </is>
      </c>
      <c r="C377" t="n">
        <v>1</v>
      </c>
      <c r="D377" t="inlineStr">
        <is>
          <t>IPCA</t>
        </is>
      </c>
      <c r="E377" t="n">
        <v>0.009488792934583046</v>
      </c>
      <c r="F377" t="inlineStr">
        <is>
          <t>MENSAL</t>
        </is>
      </c>
      <c r="G377" t="n">
        <v>46366</v>
      </c>
      <c r="H377" t="n">
        <v>46366</v>
      </c>
      <c r="I377" t="inlineStr">
        <is>
          <t>059</t>
        </is>
      </c>
      <c r="J377" t="inlineStr">
        <is>
          <t>CARTEIRA</t>
        </is>
      </c>
      <c r="K377" t="inlineStr">
        <is>
          <t>CONTRATO</t>
        </is>
      </c>
      <c r="L377" t="n">
        <v>3642.69</v>
      </c>
      <c r="M377" t="inlineStr"/>
      <c r="N377" t="inlineStr"/>
      <c r="O377" s="142">
        <f>DATE(YEAR(H377),MONTH(H377),1)</f>
        <v/>
      </c>
      <c r="P377" s="132">
        <f>IF(H377&gt;$L$3,"Futuro","Atraso")</f>
        <v/>
      </c>
      <c r="Q377">
        <f>12*(YEAR(H377)-YEAR($L$3))+(MONTH(H377)-MONTH($L$3))</f>
        <v/>
      </c>
      <c r="R377" s="366">
        <f>IF(N377="IBIRAPITANGA FASE 3",IF(P377="Atraso",M377,M377/(1+$J$2)^Q377),IF(P377="Atraso",M377,M377/(1+$J$1)^Q377))</f>
        <v/>
      </c>
    </row>
    <row r="378">
      <c r="A378" t="inlineStr">
        <is>
          <t>Q02L013</t>
        </is>
      </c>
      <c r="B378" t="inlineStr">
        <is>
          <t>ANTONIA MARIA TEIXEIRA</t>
        </is>
      </c>
      <c r="C378" t="n">
        <v>1</v>
      </c>
      <c r="D378" t="inlineStr">
        <is>
          <t>IPCA</t>
        </is>
      </c>
      <c r="E378" t="n">
        <v>0.009488792934583046</v>
      </c>
      <c r="F378" t="inlineStr">
        <is>
          <t>MENSAL</t>
        </is>
      </c>
      <c r="G378" t="n">
        <v>46397</v>
      </c>
      <c r="H378" t="n">
        <v>46397</v>
      </c>
      <c r="I378" t="inlineStr">
        <is>
          <t>060</t>
        </is>
      </c>
      <c r="J378" t="inlineStr">
        <is>
          <t>CARTEIRA</t>
        </is>
      </c>
      <c r="K378" t="inlineStr">
        <is>
          <t>CONTRATO</t>
        </is>
      </c>
      <c r="L378" t="n">
        <v>3642.69</v>
      </c>
      <c r="M378" t="inlineStr"/>
      <c r="N378" t="inlineStr"/>
      <c r="O378" s="142">
        <f>DATE(YEAR(H378),MONTH(H378),1)</f>
        <v/>
      </c>
      <c r="P378" s="132">
        <f>IF(H378&gt;$L$3,"Futuro","Atraso")</f>
        <v/>
      </c>
      <c r="Q378">
        <f>12*(YEAR(H378)-YEAR($L$3))+(MONTH(H378)-MONTH($L$3))</f>
        <v/>
      </c>
      <c r="R378" s="366">
        <f>IF(N378="IBIRAPITANGA FASE 3",IF(P378="Atraso",M378,M378/(1+$J$2)^Q378),IF(P378="Atraso",M378,M378/(1+$J$1)^Q378))</f>
        <v/>
      </c>
    </row>
    <row r="379">
      <c r="A379" t="inlineStr">
        <is>
          <t>Q02L013</t>
        </is>
      </c>
      <c r="B379" t="inlineStr">
        <is>
          <t>ANTONIA MARIA TEIXEIRA</t>
        </is>
      </c>
      <c r="C379" t="n">
        <v>1</v>
      </c>
      <c r="D379" t="inlineStr">
        <is>
          <t>IPCA</t>
        </is>
      </c>
      <c r="E379" t="n">
        <v>0.009488792934583046</v>
      </c>
      <c r="F379" t="inlineStr">
        <is>
          <t>MENSAL</t>
        </is>
      </c>
      <c r="G379" t="n">
        <v>46428</v>
      </c>
      <c r="H379" t="n">
        <v>46428</v>
      </c>
      <c r="I379" t="inlineStr">
        <is>
          <t>061</t>
        </is>
      </c>
      <c r="J379" t="inlineStr">
        <is>
          <t>CARTEIRA</t>
        </is>
      </c>
      <c r="K379" t="inlineStr">
        <is>
          <t>CONTRATO</t>
        </is>
      </c>
      <c r="L379" t="n">
        <v>3642.69</v>
      </c>
      <c r="M379" t="inlineStr"/>
      <c r="N379" t="inlineStr"/>
      <c r="O379" s="142">
        <f>DATE(YEAR(H379),MONTH(H379),1)</f>
        <v/>
      </c>
      <c r="P379" s="132">
        <f>IF(H379&gt;$L$3,"Futuro","Atraso")</f>
        <v/>
      </c>
      <c r="Q379">
        <f>12*(YEAR(H379)-YEAR($L$3))+(MONTH(H379)-MONTH($L$3))</f>
        <v/>
      </c>
      <c r="R379" s="366">
        <f>IF(N379="IBIRAPITANGA FASE 3",IF(P379="Atraso",M379,M379/(1+$J$2)^Q379),IF(P379="Atraso",M379,M379/(1+$J$1)^Q379))</f>
        <v/>
      </c>
    </row>
    <row r="380">
      <c r="A380" t="inlineStr">
        <is>
          <t>Q02L013</t>
        </is>
      </c>
      <c r="B380" t="inlineStr">
        <is>
          <t>ANTONIA MARIA TEIXEIRA</t>
        </is>
      </c>
      <c r="C380" t="n">
        <v>1</v>
      </c>
      <c r="D380" t="inlineStr">
        <is>
          <t>IPCA</t>
        </is>
      </c>
      <c r="E380" t="n">
        <v>0.009488792934583046</v>
      </c>
      <c r="F380" t="inlineStr">
        <is>
          <t>MENSAL</t>
        </is>
      </c>
      <c r="G380" t="n">
        <v>46456</v>
      </c>
      <c r="H380" t="n">
        <v>46456</v>
      </c>
      <c r="I380" t="inlineStr">
        <is>
          <t>062</t>
        </is>
      </c>
      <c r="J380" t="inlineStr">
        <is>
          <t>CARTEIRA</t>
        </is>
      </c>
      <c r="K380" t="inlineStr">
        <is>
          <t>CONTRATO</t>
        </is>
      </c>
      <c r="L380" t="n">
        <v>3642.69</v>
      </c>
      <c r="M380" t="inlineStr"/>
      <c r="N380" t="inlineStr"/>
      <c r="O380" s="142">
        <f>DATE(YEAR(H380),MONTH(H380),1)</f>
        <v/>
      </c>
      <c r="P380" s="132">
        <f>IF(H380&gt;$L$3,"Futuro","Atraso")</f>
        <v/>
      </c>
      <c r="Q380">
        <f>12*(YEAR(H380)-YEAR($L$3))+(MONTH(H380)-MONTH($L$3))</f>
        <v/>
      </c>
      <c r="R380" s="366">
        <f>IF(N380="IBIRAPITANGA FASE 3",IF(P380="Atraso",M380,M380/(1+$J$2)^Q380),IF(P380="Atraso",M380,M380/(1+$J$1)^Q380))</f>
        <v/>
      </c>
    </row>
    <row r="381">
      <c r="A381" t="inlineStr">
        <is>
          <t>Q02L013</t>
        </is>
      </c>
      <c r="B381" t="inlineStr">
        <is>
          <t>ANTONIA MARIA TEIXEIRA</t>
        </is>
      </c>
      <c r="C381" t="n">
        <v>1</v>
      </c>
      <c r="D381" t="inlineStr">
        <is>
          <t>IPCA</t>
        </is>
      </c>
      <c r="E381" t="n">
        <v>0.009488792934583046</v>
      </c>
      <c r="F381" t="inlineStr">
        <is>
          <t>MENSAL</t>
        </is>
      </c>
      <c r="G381" t="n">
        <v>46487</v>
      </c>
      <c r="H381" t="n">
        <v>46487</v>
      </c>
      <c r="I381" t="inlineStr">
        <is>
          <t>063</t>
        </is>
      </c>
      <c r="J381" t="inlineStr">
        <is>
          <t>CARTEIRA</t>
        </is>
      </c>
      <c r="K381" t="inlineStr">
        <is>
          <t>CONTRATO</t>
        </is>
      </c>
      <c r="L381" t="n">
        <v>3642.69</v>
      </c>
      <c r="M381" t="inlineStr"/>
      <c r="N381" t="inlineStr"/>
      <c r="O381" s="142">
        <f>DATE(YEAR(H381),MONTH(H381),1)</f>
        <v/>
      </c>
      <c r="P381" s="132">
        <f>IF(H381&gt;$L$3,"Futuro","Atraso")</f>
        <v/>
      </c>
      <c r="Q381">
        <f>12*(YEAR(H381)-YEAR($L$3))+(MONTH(H381)-MONTH($L$3))</f>
        <v/>
      </c>
      <c r="R381" s="366">
        <f>IF(N381="IBIRAPITANGA FASE 3",IF(P381="Atraso",M381,M381/(1+$J$2)^Q381),IF(P381="Atraso",M381,M381/(1+$J$1)^Q381))</f>
        <v/>
      </c>
    </row>
    <row r="382">
      <c r="A382" t="inlineStr">
        <is>
          <t>Q02L013</t>
        </is>
      </c>
      <c r="B382" t="inlineStr">
        <is>
          <t>ANTONIA MARIA TEIXEIRA</t>
        </is>
      </c>
      <c r="C382" t="n">
        <v>1</v>
      </c>
      <c r="D382" t="inlineStr">
        <is>
          <t>IPCA</t>
        </is>
      </c>
      <c r="E382" t="n">
        <v>0.009488792934583046</v>
      </c>
      <c r="F382" t="inlineStr">
        <is>
          <t>MENSAL</t>
        </is>
      </c>
      <c r="G382" t="n">
        <v>46517</v>
      </c>
      <c r="H382" t="n">
        <v>46517</v>
      </c>
      <c r="I382" t="inlineStr">
        <is>
          <t>064</t>
        </is>
      </c>
      <c r="J382" t="inlineStr">
        <is>
          <t>CARTEIRA</t>
        </is>
      </c>
      <c r="K382" t="inlineStr">
        <is>
          <t>CONTRATO</t>
        </is>
      </c>
      <c r="L382" t="n">
        <v>3642.69</v>
      </c>
      <c r="M382" t="inlineStr"/>
      <c r="N382" t="inlineStr"/>
      <c r="O382" s="142">
        <f>DATE(YEAR(H382),MONTH(H382),1)</f>
        <v/>
      </c>
      <c r="P382" s="132">
        <f>IF(H382&gt;$L$3,"Futuro","Atraso")</f>
        <v/>
      </c>
      <c r="Q382">
        <f>12*(YEAR(H382)-YEAR($L$3))+(MONTH(H382)-MONTH($L$3))</f>
        <v/>
      </c>
      <c r="R382" s="366">
        <f>IF(N382="IBIRAPITANGA FASE 3",IF(P382="Atraso",M382,M382/(1+$J$2)^Q382),IF(P382="Atraso",M382,M382/(1+$J$1)^Q382))</f>
        <v/>
      </c>
    </row>
    <row r="383">
      <c r="A383" t="inlineStr">
        <is>
          <t>Q02L013</t>
        </is>
      </c>
      <c r="B383" t="inlineStr">
        <is>
          <t>ANTONIA MARIA TEIXEIRA</t>
        </is>
      </c>
      <c r="C383" t="n">
        <v>1</v>
      </c>
      <c r="D383" t="inlineStr">
        <is>
          <t>IPCA</t>
        </is>
      </c>
      <c r="E383" t="n">
        <v>0.009488792934583046</v>
      </c>
      <c r="F383" t="inlineStr">
        <is>
          <t>MENSAL</t>
        </is>
      </c>
      <c r="G383" t="n">
        <v>46548</v>
      </c>
      <c r="H383" t="n">
        <v>46548</v>
      </c>
      <c r="I383" t="inlineStr">
        <is>
          <t>065</t>
        </is>
      </c>
      <c r="J383" t="inlineStr">
        <is>
          <t>CARTEIRA</t>
        </is>
      </c>
      <c r="K383" t="inlineStr">
        <is>
          <t>CONTRATO</t>
        </is>
      </c>
      <c r="L383" t="n">
        <v>3642.69</v>
      </c>
      <c r="M383" t="inlineStr"/>
      <c r="N383" t="inlineStr"/>
      <c r="O383" s="142">
        <f>DATE(YEAR(H383),MONTH(H383),1)</f>
        <v/>
      </c>
      <c r="P383" s="132">
        <f>IF(H383&gt;$L$3,"Futuro","Atraso")</f>
        <v/>
      </c>
      <c r="Q383">
        <f>12*(YEAR(H383)-YEAR($L$3))+(MONTH(H383)-MONTH($L$3))</f>
        <v/>
      </c>
      <c r="R383" s="366">
        <f>IF(N383="IBIRAPITANGA FASE 3",IF(P383="Atraso",M383,M383/(1+$J$2)^Q383),IF(P383="Atraso",M383,M383/(1+$J$1)^Q383))</f>
        <v/>
      </c>
    </row>
    <row r="384">
      <c r="A384" t="inlineStr">
        <is>
          <t>Q02L013</t>
        </is>
      </c>
      <c r="B384" t="inlineStr">
        <is>
          <t>ANTONIA MARIA TEIXEIRA</t>
        </is>
      </c>
      <c r="C384" t="n">
        <v>1</v>
      </c>
      <c r="D384" t="inlineStr">
        <is>
          <t>IPCA</t>
        </is>
      </c>
      <c r="E384" t="n">
        <v>0.009488792934583046</v>
      </c>
      <c r="F384" t="inlineStr">
        <is>
          <t>MENSAL</t>
        </is>
      </c>
      <c r="G384" t="n">
        <v>46578</v>
      </c>
      <c r="H384" t="n">
        <v>46578</v>
      </c>
      <c r="I384" t="inlineStr">
        <is>
          <t>066</t>
        </is>
      </c>
      <c r="J384" t="inlineStr">
        <is>
          <t>CARTEIRA</t>
        </is>
      </c>
      <c r="K384" t="inlineStr">
        <is>
          <t>CONTRATO</t>
        </is>
      </c>
      <c r="L384" t="n">
        <v>3642.69</v>
      </c>
      <c r="M384" t="inlineStr"/>
      <c r="N384" t="inlineStr"/>
      <c r="O384" s="142">
        <f>DATE(YEAR(H384),MONTH(H384),1)</f>
        <v/>
      </c>
      <c r="P384" s="132">
        <f>IF(H384&gt;$L$3,"Futuro","Atraso")</f>
        <v/>
      </c>
      <c r="Q384">
        <f>12*(YEAR(H384)-YEAR($L$3))+(MONTH(H384)-MONTH($L$3))</f>
        <v/>
      </c>
      <c r="R384" s="366">
        <f>IF(N384="IBIRAPITANGA FASE 3",IF(P384="Atraso",M384,M384/(1+$J$2)^Q384),IF(P384="Atraso",M384,M384/(1+$J$1)^Q384))</f>
        <v/>
      </c>
    </row>
    <row r="385">
      <c r="A385" t="inlineStr">
        <is>
          <t>Q02L013</t>
        </is>
      </c>
      <c r="B385" t="inlineStr">
        <is>
          <t>ANTONIA MARIA TEIXEIRA</t>
        </is>
      </c>
      <c r="C385" t="n">
        <v>1</v>
      </c>
      <c r="D385" t="inlineStr">
        <is>
          <t>IPCA</t>
        </is>
      </c>
      <c r="E385" t="n">
        <v>0.009488792934583046</v>
      </c>
      <c r="F385" t="inlineStr">
        <is>
          <t>MENSAL</t>
        </is>
      </c>
      <c r="G385" t="n">
        <v>46609</v>
      </c>
      <c r="H385" t="n">
        <v>46609</v>
      </c>
      <c r="I385" t="inlineStr">
        <is>
          <t>067</t>
        </is>
      </c>
      <c r="J385" t="inlineStr">
        <is>
          <t>CARTEIRA</t>
        </is>
      </c>
      <c r="K385" t="inlineStr">
        <is>
          <t>CONTRATO</t>
        </is>
      </c>
      <c r="L385" t="n">
        <v>3642.69</v>
      </c>
      <c r="M385" t="inlineStr"/>
      <c r="N385" t="inlineStr"/>
      <c r="O385" s="142">
        <f>DATE(YEAR(H385),MONTH(H385),1)</f>
        <v/>
      </c>
      <c r="P385" s="132">
        <f>IF(H385&gt;$L$3,"Futuro","Atraso")</f>
        <v/>
      </c>
      <c r="Q385">
        <f>12*(YEAR(H385)-YEAR($L$3))+(MONTH(H385)-MONTH($L$3))</f>
        <v/>
      </c>
      <c r="R385" s="366">
        <f>IF(N385="IBIRAPITANGA FASE 3",IF(P385="Atraso",M385,M385/(1+$J$2)^Q385),IF(P385="Atraso",M385,M385/(1+$J$1)^Q385))</f>
        <v/>
      </c>
    </row>
    <row r="386">
      <c r="A386" t="inlineStr">
        <is>
          <t>Q02L013</t>
        </is>
      </c>
      <c r="B386" t="inlineStr">
        <is>
          <t>ANTONIA MARIA TEIXEIRA</t>
        </is>
      </c>
      <c r="C386" t="n">
        <v>1</v>
      </c>
      <c r="D386" t="inlineStr">
        <is>
          <t>IPCA</t>
        </is>
      </c>
      <c r="E386" t="n">
        <v>0.009488792934583046</v>
      </c>
      <c r="F386" t="inlineStr">
        <is>
          <t>MENSAL</t>
        </is>
      </c>
      <c r="G386" t="n">
        <v>46640</v>
      </c>
      <c r="H386" t="n">
        <v>46640</v>
      </c>
      <c r="I386" t="inlineStr">
        <is>
          <t>068</t>
        </is>
      </c>
      <c r="J386" t="inlineStr">
        <is>
          <t>CARTEIRA</t>
        </is>
      </c>
      <c r="K386" t="inlineStr">
        <is>
          <t>CONTRATO</t>
        </is>
      </c>
      <c r="L386" t="n">
        <v>3642.69</v>
      </c>
      <c r="M386" t="inlineStr"/>
      <c r="N386" t="inlineStr"/>
      <c r="O386" s="142">
        <f>DATE(YEAR(H386),MONTH(H386),1)</f>
        <v/>
      </c>
      <c r="P386" s="132">
        <f>IF(H386&gt;$L$3,"Futuro","Atraso")</f>
        <v/>
      </c>
      <c r="Q386">
        <f>12*(YEAR(H386)-YEAR($L$3))+(MONTH(H386)-MONTH($L$3))</f>
        <v/>
      </c>
      <c r="R386" s="366">
        <f>IF(N386="IBIRAPITANGA FASE 3",IF(P386="Atraso",M386,M386/(1+$J$2)^Q386),IF(P386="Atraso",M386,M386/(1+$J$1)^Q386))</f>
        <v/>
      </c>
    </row>
    <row r="387">
      <c r="A387" t="inlineStr">
        <is>
          <t>Q02L013</t>
        </is>
      </c>
      <c r="B387" t="inlineStr">
        <is>
          <t>ANTONIA MARIA TEIXEIRA</t>
        </is>
      </c>
      <c r="C387" t="n">
        <v>1</v>
      </c>
      <c r="D387" t="inlineStr">
        <is>
          <t>IPCA</t>
        </is>
      </c>
      <c r="E387" t="n">
        <v>0.009488792934583046</v>
      </c>
      <c r="F387" t="inlineStr">
        <is>
          <t>MENSAL</t>
        </is>
      </c>
      <c r="G387" t="n">
        <v>46670</v>
      </c>
      <c r="H387" t="n">
        <v>46670</v>
      </c>
      <c r="I387" t="inlineStr">
        <is>
          <t>069</t>
        </is>
      </c>
      <c r="J387" t="inlineStr">
        <is>
          <t>CARTEIRA</t>
        </is>
      </c>
      <c r="K387" t="inlineStr">
        <is>
          <t>CONTRATO</t>
        </is>
      </c>
      <c r="L387" t="n">
        <v>3642.69</v>
      </c>
      <c r="M387" t="inlineStr"/>
      <c r="N387" t="inlineStr"/>
      <c r="O387" s="142">
        <f>DATE(YEAR(H387),MONTH(H387),1)</f>
        <v/>
      </c>
      <c r="P387" s="132">
        <f>IF(H387&gt;$L$3,"Futuro","Atraso")</f>
        <v/>
      </c>
      <c r="Q387">
        <f>12*(YEAR(H387)-YEAR($L$3))+(MONTH(H387)-MONTH($L$3))</f>
        <v/>
      </c>
      <c r="R387" s="366">
        <f>IF(N387="IBIRAPITANGA FASE 3",IF(P387="Atraso",M387,M387/(1+$J$2)^Q387),IF(P387="Atraso",M387,M387/(1+$J$1)^Q387))</f>
        <v/>
      </c>
    </row>
    <row r="388">
      <c r="A388" t="inlineStr">
        <is>
          <t>Q02L013</t>
        </is>
      </c>
      <c r="B388" t="inlineStr">
        <is>
          <t>ANTONIA MARIA TEIXEIRA</t>
        </is>
      </c>
      <c r="C388" t="n">
        <v>1</v>
      </c>
      <c r="D388" t="inlineStr">
        <is>
          <t>IPCA</t>
        </is>
      </c>
      <c r="E388" t="n">
        <v>0.009488792934583046</v>
      </c>
      <c r="F388" t="inlineStr">
        <is>
          <t>MENSAL</t>
        </is>
      </c>
      <c r="G388" t="n">
        <v>46701</v>
      </c>
      <c r="H388" t="n">
        <v>46701</v>
      </c>
      <c r="I388" t="inlineStr">
        <is>
          <t>070</t>
        </is>
      </c>
      <c r="J388" t="inlineStr">
        <is>
          <t>CARTEIRA</t>
        </is>
      </c>
      <c r="K388" t="inlineStr">
        <is>
          <t>CONTRATO</t>
        </is>
      </c>
      <c r="L388" t="n">
        <v>3642.69</v>
      </c>
      <c r="M388" t="inlineStr"/>
      <c r="N388" t="inlineStr"/>
      <c r="O388" s="142">
        <f>DATE(YEAR(H388),MONTH(H388),1)</f>
        <v/>
      </c>
      <c r="P388" s="132">
        <f>IF(H388&gt;$L$3,"Futuro","Atraso")</f>
        <v/>
      </c>
      <c r="Q388">
        <f>12*(YEAR(H388)-YEAR($L$3))+(MONTH(H388)-MONTH($L$3))</f>
        <v/>
      </c>
      <c r="R388" s="366">
        <f>IF(N388="IBIRAPITANGA FASE 3",IF(P388="Atraso",M388,M388/(1+$J$2)^Q388),IF(P388="Atraso",M388,M388/(1+$J$1)^Q388))</f>
        <v/>
      </c>
    </row>
    <row r="389">
      <c r="A389" t="inlineStr">
        <is>
          <t>Q02L013</t>
        </is>
      </c>
      <c r="B389" t="inlineStr">
        <is>
          <t>ANTONIA MARIA TEIXEIRA</t>
        </is>
      </c>
      <c r="C389" t="n">
        <v>1</v>
      </c>
      <c r="D389" t="inlineStr">
        <is>
          <t>IPCA</t>
        </is>
      </c>
      <c r="E389" t="n">
        <v>0.009488792934583046</v>
      </c>
      <c r="F389" t="inlineStr">
        <is>
          <t>MENSAL</t>
        </is>
      </c>
      <c r="G389" t="n">
        <v>46731</v>
      </c>
      <c r="H389" t="n">
        <v>46731</v>
      </c>
      <c r="I389" t="inlineStr">
        <is>
          <t>071</t>
        </is>
      </c>
      <c r="J389" t="inlineStr">
        <is>
          <t>CARTEIRA</t>
        </is>
      </c>
      <c r="K389" t="inlineStr">
        <is>
          <t>CONTRATO</t>
        </is>
      </c>
      <c r="L389" t="n">
        <v>3642.69</v>
      </c>
      <c r="M389" t="inlineStr"/>
      <c r="N389" t="inlineStr"/>
      <c r="O389" s="142">
        <f>DATE(YEAR(H389),MONTH(H389),1)</f>
        <v/>
      </c>
      <c r="P389" s="132">
        <f>IF(H389&gt;$L$3,"Futuro","Atraso")</f>
        <v/>
      </c>
      <c r="Q389">
        <f>12*(YEAR(H389)-YEAR($L$3))+(MONTH(H389)-MONTH($L$3))</f>
        <v/>
      </c>
      <c r="R389" s="366">
        <f>IF(N389="IBIRAPITANGA FASE 3",IF(P389="Atraso",M389,M389/(1+$J$2)^Q389),IF(P389="Atraso",M389,M389/(1+$J$1)^Q389))</f>
        <v/>
      </c>
    </row>
    <row r="390">
      <c r="A390" t="inlineStr">
        <is>
          <t>Q02L013</t>
        </is>
      </c>
      <c r="B390" t="inlineStr">
        <is>
          <t>ANTONIA MARIA TEIXEIRA</t>
        </is>
      </c>
      <c r="C390" t="n">
        <v>1</v>
      </c>
      <c r="D390" t="inlineStr">
        <is>
          <t>IPCA</t>
        </is>
      </c>
      <c r="E390" t="n">
        <v>0.009488792934583046</v>
      </c>
      <c r="F390" t="inlineStr">
        <is>
          <t>MENSAL</t>
        </is>
      </c>
      <c r="G390" t="n">
        <v>46762</v>
      </c>
      <c r="H390" t="n">
        <v>46762</v>
      </c>
      <c r="I390" t="inlineStr">
        <is>
          <t>072</t>
        </is>
      </c>
      <c r="J390" t="inlineStr">
        <is>
          <t>CARTEIRA</t>
        </is>
      </c>
      <c r="K390" t="inlineStr">
        <is>
          <t>CONTRATO</t>
        </is>
      </c>
      <c r="L390" t="n">
        <v>3642.69</v>
      </c>
      <c r="M390" t="inlineStr"/>
      <c r="N390" t="inlineStr"/>
      <c r="O390" s="142">
        <f>DATE(YEAR(H390),MONTH(H390),1)</f>
        <v/>
      </c>
      <c r="P390" s="132">
        <f>IF(H390&gt;$L$3,"Futuro","Atraso")</f>
        <v/>
      </c>
      <c r="Q390">
        <f>12*(YEAR(H390)-YEAR($L$3))+(MONTH(H390)-MONTH($L$3))</f>
        <v/>
      </c>
      <c r="R390" s="366">
        <f>IF(N390="IBIRAPITANGA FASE 3",IF(P390="Atraso",M390,M390/(1+$J$2)^Q390),IF(P390="Atraso",M390,M390/(1+$J$1)^Q390))</f>
        <v/>
      </c>
    </row>
    <row r="391">
      <c r="A391" t="inlineStr">
        <is>
          <t>Q02L013</t>
        </is>
      </c>
      <c r="B391" t="inlineStr">
        <is>
          <t>ANTONIA MARIA TEIXEIRA</t>
        </is>
      </c>
      <c r="C391" t="n">
        <v>1</v>
      </c>
      <c r="D391" t="inlineStr">
        <is>
          <t>IPCA</t>
        </is>
      </c>
      <c r="E391" t="n">
        <v>0.009488792934583046</v>
      </c>
      <c r="F391" t="inlineStr">
        <is>
          <t>MENSAL</t>
        </is>
      </c>
      <c r="G391" t="n">
        <v>46793</v>
      </c>
      <c r="H391" t="n">
        <v>46793</v>
      </c>
      <c r="I391" t="inlineStr">
        <is>
          <t>073</t>
        </is>
      </c>
      <c r="J391" t="inlineStr">
        <is>
          <t>CARTEIRA</t>
        </is>
      </c>
      <c r="K391" t="inlineStr">
        <is>
          <t>CONTRATO</t>
        </is>
      </c>
      <c r="L391" t="n">
        <v>3642.69</v>
      </c>
      <c r="M391" t="inlineStr"/>
      <c r="N391" t="inlineStr"/>
      <c r="O391" s="142">
        <f>DATE(YEAR(H391),MONTH(H391),1)</f>
        <v/>
      </c>
      <c r="P391" s="132">
        <f>IF(H391&gt;$L$3,"Futuro","Atraso")</f>
        <v/>
      </c>
      <c r="Q391">
        <f>12*(YEAR(H391)-YEAR($L$3))+(MONTH(H391)-MONTH($L$3))</f>
        <v/>
      </c>
      <c r="R391" s="366">
        <f>IF(N391="IBIRAPITANGA FASE 3",IF(P391="Atraso",M391,M391/(1+$J$2)^Q391),IF(P391="Atraso",M391,M391/(1+$J$1)^Q391))</f>
        <v/>
      </c>
    </row>
    <row r="392">
      <c r="A392" t="inlineStr">
        <is>
          <t>Q02L013</t>
        </is>
      </c>
      <c r="B392" t="inlineStr">
        <is>
          <t>ANTONIA MARIA TEIXEIRA</t>
        </is>
      </c>
      <c r="C392" t="n">
        <v>1</v>
      </c>
      <c r="D392" t="inlineStr">
        <is>
          <t>IPCA</t>
        </is>
      </c>
      <c r="E392" t="n">
        <v>0.009488792934583046</v>
      </c>
      <c r="F392" t="inlineStr">
        <is>
          <t>MENSAL</t>
        </is>
      </c>
      <c r="G392" t="n">
        <v>46822</v>
      </c>
      <c r="H392" t="n">
        <v>46822</v>
      </c>
      <c r="I392" t="inlineStr">
        <is>
          <t>074</t>
        </is>
      </c>
      <c r="J392" t="inlineStr">
        <is>
          <t>CARTEIRA</t>
        </is>
      </c>
      <c r="K392" t="inlineStr">
        <is>
          <t>CONTRATO</t>
        </is>
      </c>
      <c r="L392" t="n">
        <v>3642.69</v>
      </c>
      <c r="M392" t="inlineStr"/>
      <c r="N392" t="inlineStr"/>
      <c r="O392" s="142">
        <f>DATE(YEAR(H392),MONTH(H392),1)</f>
        <v/>
      </c>
      <c r="P392" s="132">
        <f>IF(H392&gt;$L$3,"Futuro","Atraso")</f>
        <v/>
      </c>
      <c r="Q392">
        <f>12*(YEAR(H392)-YEAR($L$3))+(MONTH(H392)-MONTH($L$3))</f>
        <v/>
      </c>
      <c r="R392" s="366">
        <f>IF(N392="IBIRAPITANGA FASE 3",IF(P392="Atraso",M392,M392/(1+$J$2)^Q392),IF(P392="Atraso",M392,M392/(1+$J$1)^Q392))</f>
        <v/>
      </c>
    </row>
    <row r="393">
      <c r="A393" t="inlineStr">
        <is>
          <t>Q02L013</t>
        </is>
      </c>
      <c r="B393" t="inlineStr">
        <is>
          <t>ANTONIA MARIA TEIXEIRA</t>
        </is>
      </c>
      <c r="C393" t="n">
        <v>1</v>
      </c>
      <c r="D393" t="inlineStr">
        <is>
          <t>IPCA</t>
        </is>
      </c>
      <c r="E393" t="n">
        <v>0.009488792934583046</v>
      </c>
      <c r="F393" t="inlineStr">
        <is>
          <t>MENSAL</t>
        </is>
      </c>
      <c r="G393" t="n">
        <v>46853</v>
      </c>
      <c r="H393" t="n">
        <v>46853</v>
      </c>
      <c r="I393" t="inlineStr">
        <is>
          <t>075</t>
        </is>
      </c>
      <c r="J393" t="inlineStr">
        <is>
          <t>CARTEIRA</t>
        </is>
      </c>
      <c r="K393" t="inlineStr">
        <is>
          <t>CONTRATO</t>
        </is>
      </c>
      <c r="L393" t="n">
        <v>3642.69</v>
      </c>
      <c r="M393" t="inlineStr"/>
      <c r="N393" t="inlineStr"/>
      <c r="O393" s="142">
        <f>DATE(YEAR(H393),MONTH(H393),1)</f>
        <v/>
      </c>
      <c r="P393" s="132">
        <f>IF(H393&gt;$L$3,"Futuro","Atraso")</f>
        <v/>
      </c>
      <c r="Q393">
        <f>12*(YEAR(H393)-YEAR($L$3))+(MONTH(H393)-MONTH($L$3))</f>
        <v/>
      </c>
      <c r="R393" s="366">
        <f>IF(N393="IBIRAPITANGA FASE 3",IF(P393="Atraso",M393,M393/(1+$J$2)^Q393),IF(P393="Atraso",M393,M393/(1+$J$1)^Q393))</f>
        <v/>
      </c>
    </row>
    <row r="394">
      <c r="A394" t="inlineStr">
        <is>
          <t>Q02L013</t>
        </is>
      </c>
      <c r="B394" t="inlineStr">
        <is>
          <t>ANTONIA MARIA TEIXEIRA</t>
        </is>
      </c>
      <c r="C394" t="n">
        <v>1</v>
      </c>
      <c r="D394" t="inlineStr">
        <is>
          <t>IPCA</t>
        </is>
      </c>
      <c r="E394" t="n">
        <v>0.009488792934583046</v>
      </c>
      <c r="F394" t="inlineStr">
        <is>
          <t>MENSAL</t>
        </is>
      </c>
      <c r="G394" t="n">
        <v>46883</v>
      </c>
      <c r="H394" t="n">
        <v>46883</v>
      </c>
      <c r="I394" t="inlineStr">
        <is>
          <t>076</t>
        </is>
      </c>
      <c r="J394" t="inlineStr">
        <is>
          <t>CARTEIRA</t>
        </is>
      </c>
      <c r="K394" t="inlineStr">
        <is>
          <t>CONTRATO</t>
        </is>
      </c>
      <c r="L394" t="n">
        <v>3642.69</v>
      </c>
      <c r="M394" t="inlineStr"/>
      <c r="N394" t="inlineStr"/>
      <c r="O394" s="142">
        <f>DATE(YEAR(H394),MONTH(H394),1)</f>
        <v/>
      </c>
      <c r="P394" s="132">
        <f>IF(H394&gt;$L$3,"Futuro","Atraso")</f>
        <v/>
      </c>
      <c r="Q394">
        <f>12*(YEAR(H394)-YEAR($L$3))+(MONTH(H394)-MONTH($L$3))</f>
        <v/>
      </c>
      <c r="R394" s="366">
        <f>IF(N394="IBIRAPITANGA FASE 3",IF(P394="Atraso",M394,M394/(1+$J$2)^Q394),IF(P394="Atraso",M394,M394/(1+$J$1)^Q394))</f>
        <v/>
      </c>
    </row>
    <row r="395">
      <c r="A395" t="inlineStr">
        <is>
          <t>Q02L013</t>
        </is>
      </c>
      <c r="B395" t="inlineStr">
        <is>
          <t>ANTONIA MARIA TEIXEIRA</t>
        </is>
      </c>
      <c r="C395" t="n">
        <v>1</v>
      </c>
      <c r="D395" t="inlineStr">
        <is>
          <t>IPCA</t>
        </is>
      </c>
      <c r="E395" t="n">
        <v>0.009488792934583046</v>
      </c>
      <c r="F395" t="inlineStr">
        <is>
          <t>MENSAL</t>
        </is>
      </c>
      <c r="G395" t="n">
        <v>46914</v>
      </c>
      <c r="H395" t="n">
        <v>46914</v>
      </c>
      <c r="I395" t="inlineStr">
        <is>
          <t>077</t>
        </is>
      </c>
      <c r="J395" t="inlineStr">
        <is>
          <t>CARTEIRA</t>
        </is>
      </c>
      <c r="K395" t="inlineStr">
        <is>
          <t>CONTRATO</t>
        </is>
      </c>
      <c r="L395" t="n">
        <v>3642.69</v>
      </c>
      <c r="M395" t="inlineStr"/>
      <c r="N395" t="inlineStr"/>
      <c r="O395" s="142">
        <f>DATE(YEAR(H395),MONTH(H395),1)</f>
        <v/>
      </c>
      <c r="P395" s="132">
        <f>IF(H395&gt;$L$3,"Futuro","Atraso")</f>
        <v/>
      </c>
      <c r="Q395">
        <f>12*(YEAR(H395)-YEAR($L$3))+(MONTH(H395)-MONTH($L$3))</f>
        <v/>
      </c>
      <c r="R395" s="366">
        <f>IF(N395="IBIRAPITANGA FASE 3",IF(P395="Atraso",M395,M395/(1+$J$2)^Q395),IF(P395="Atraso",M395,M395/(1+$J$1)^Q395))</f>
        <v/>
      </c>
    </row>
    <row r="396">
      <c r="A396" t="inlineStr">
        <is>
          <t>Q02L013</t>
        </is>
      </c>
      <c r="B396" t="inlineStr">
        <is>
          <t>ANTONIA MARIA TEIXEIRA</t>
        </is>
      </c>
      <c r="C396" t="n">
        <v>1</v>
      </c>
      <c r="D396" t="inlineStr">
        <is>
          <t>IPCA</t>
        </is>
      </c>
      <c r="E396" t="n">
        <v>0.009488792934583046</v>
      </c>
      <c r="F396" t="inlineStr">
        <is>
          <t>MENSAL</t>
        </is>
      </c>
      <c r="G396" t="n">
        <v>46944</v>
      </c>
      <c r="H396" t="n">
        <v>46944</v>
      </c>
      <c r="I396" t="inlineStr">
        <is>
          <t>078</t>
        </is>
      </c>
      <c r="J396" t="inlineStr">
        <is>
          <t>CARTEIRA</t>
        </is>
      </c>
      <c r="K396" t="inlineStr">
        <is>
          <t>CONTRATO</t>
        </is>
      </c>
      <c r="L396" t="n">
        <v>3642.69</v>
      </c>
      <c r="M396" t="inlineStr"/>
      <c r="N396" t="inlineStr"/>
      <c r="O396" s="142">
        <f>DATE(YEAR(H396),MONTH(H396),1)</f>
        <v/>
      </c>
      <c r="P396" s="132">
        <f>IF(H396&gt;$L$3,"Futuro","Atraso")</f>
        <v/>
      </c>
      <c r="Q396">
        <f>12*(YEAR(H396)-YEAR($L$3))+(MONTH(H396)-MONTH($L$3))</f>
        <v/>
      </c>
      <c r="R396" s="366">
        <f>IF(N396="IBIRAPITANGA FASE 3",IF(P396="Atraso",M396,M396/(1+$J$2)^Q396),IF(P396="Atraso",M396,M396/(1+$J$1)^Q396))</f>
        <v/>
      </c>
    </row>
    <row r="397">
      <c r="A397" t="inlineStr">
        <is>
          <t>Q02L013</t>
        </is>
      </c>
      <c r="B397" t="inlineStr">
        <is>
          <t>ANTONIA MARIA TEIXEIRA</t>
        </is>
      </c>
      <c r="C397" t="n">
        <v>1</v>
      </c>
      <c r="D397" t="inlineStr">
        <is>
          <t>IPCA</t>
        </is>
      </c>
      <c r="E397" t="n">
        <v>0.009488792934583046</v>
      </c>
      <c r="F397" t="inlineStr">
        <is>
          <t>MENSAL</t>
        </is>
      </c>
      <c r="G397" t="n">
        <v>46975</v>
      </c>
      <c r="H397" t="n">
        <v>46975</v>
      </c>
      <c r="I397" t="inlineStr">
        <is>
          <t>079</t>
        </is>
      </c>
      <c r="J397" t="inlineStr">
        <is>
          <t>CARTEIRA</t>
        </is>
      </c>
      <c r="K397" t="inlineStr">
        <is>
          <t>CONTRATO</t>
        </is>
      </c>
      <c r="L397" t="n">
        <v>3642.69</v>
      </c>
      <c r="M397" t="inlineStr"/>
      <c r="N397" t="inlineStr"/>
      <c r="O397" s="142">
        <f>DATE(YEAR(H397),MONTH(H397),1)</f>
        <v/>
      </c>
      <c r="P397" s="132">
        <f>IF(H397&gt;$L$3,"Futuro","Atraso")</f>
        <v/>
      </c>
      <c r="Q397">
        <f>12*(YEAR(H397)-YEAR($L$3))+(MONTH(H397)-MONTH($L$3))</f>
        <v/>
      </c>
      <c r="R397" s="366">
        <f>IF(N397="IBIRAPITANGA FASE 3",IF(P397="Atraso",M397,M397/(1+$J$2)^Q397),IF(P397="Atraso",M397,M397/(1+$J$1)^Q397))</f>
        <v/>
      </c>
    </row>
    <row r="398">
      <c r="A398" t="inlineStr">
        <is>
          <t>Q02L013</t>
        </is>
      </c>
      <c r="B398" t="inlineStr">
        <is>
          <t>ANTONIA MARIA TEIXEIRA</t>
        </is>
      </c>
      <c r="C398" t="n">
        <v>1</v>
      </c>
      <c r="D398" t="inlineStr">
        <is>
          <t>IPCA</t>
        </is>
      </c>
      <c r="E398" t="n">
        <v>0.009488792934583046</v>
      </c>
      <c r="F398" t="inlineStr">
        <is>
          <t>MENSAL</t>
        </is>
      </c>
      <c r="G398" t="n">
        <v>47006</v>
      </c>
      <c r="H398" t="n">
        <v>47006</v>
      </c>
      <c r="I398" t="inlineStr">
        <is>
          <t>080</t>
        </is>
      </c>
      <c r="J398" t="inlineStr">
        <is>
          <t>CARTEIRA</t>
        </is>
      </c>
      <c r="K398" t="inlineStr">
        <is>
          <t>CONTRATO</t>
        </is>
      </c>
      <c r="L398" t="n">
        <v>3642.69</v>
      </c>
      <c r="M398" t="inlineStr"/>
      <c r="N398" t="inlineStr"/>
      <c r="O398" s="142">
        <f>DATE(YEAR(H398),MONTH(H398),1)</f>
        <v/>
      </c>
      <c r="P398" s="132">
        <f>IF(H398&gt;$L$3,"Futuro","Atraso")</f>
        <v/>
      </c>
      <c r="Q398">
        <f>12*(YEAR(H398)-YEAR($L$3))+(MONTH(H398)-MONTH($L$3))</f>
        <v/>
      </c>
      <c r="R398" s="366">
        <f>IF(N398="IBIRAPITANGA FASE 3",IF(P398="Atraso",M398,M398/(1+$J$2)^Q398),IF(P398="Atraso",M398,M398/(1+$J$1)^Q398))</f>
        <v/>
      </c>
    </row>
    <row r="399">
      <c r="A399" t="inlineStr">
        <is>
          <t>Q02L013</t>
        </is>
      </c>
      <c r="B399" t="inlineStr">
        <is>
          <t>ANTONIA MARIA TEIXEIRA</t>
        </is>
      </c>
      <c r="C399" t="n">
        <v>1</v>
      </c>
      <c r="D399" t="inlineStr">
        <is>
          <t>IPCA</t>
        </is>
      </c>
      <c r="E399" t="n">
        <v>0.009488792934583046</v>
      </c>
      <c r="F399" t="inlineStr">
        <is>
          <t>MENSAL</t>
        </is>
      </c>
      <c r="G399" t="n">
        <v>47036</v>
      </c>
      <c r="H399" t="n">
        <v>47036</v>
      </c>
      <c r="I399" t="inlineStr">
        <is>
          <t>081</t>
        </is>
      </c>
      <c r="J399" t="inlineStr">
        <is>
          <t>CARTEIRA</t>
        </is>
      </c>
      <c r="K399" t="inlineStr">
        <is>
          <t>CONTRATO</t>
        </is>
      </c>
      <c r="L399" t="n">
        <v>3642.69</v>
      </c>
      <c r="M399" t="inlineStr"/>
      <c r="N399" t="inlineStr"/>
      <c r="O399" s="142">
        <f>DATE(YEAR(H399),MONTH(H399),1)</f>
        <v/>
      </c>
      <c r="P399" s="132">
        <f>IF(H399&gt;$L$3,"Futuro","Atraso")</f>
        <v/>
      </c>
      <c r="Q399">
        <f>12*(YEAR(H399)-YEAR($L$3))+(MONTH(H399)-MONTH($L$3))</f>
        <v/>
      </c>
      <c r="R399" s="366">
        <f>IF(N399="IBIRAPITANGA FASE 3",IF(P399="Atraso",M399,M399/(1+$J$2)^Q399),IF(P399="Atraso",M399,M399/(1+$J$1)^Q399))</f>
        <v/>
      </c>
    </row>
    <row r="400">
      <c r="A400" t="inlineStr">
        <is>
          <t>Q02L013</t>
        </is>
      </c>
      <c r="B400" t="inlineStr">
        <is>
          <t>ANTONIA MARIA TEIXEIRA</t>
        </is>
      </c>
      <c r="C400" t="n">
        <v>1</v>
      </c>
      <c r="D400" t="inlineStr">
        <is>
          <t>IPCA</t>
        </is>
      </c>
      <c r="E400" t="n">
        <v>0.009488792934583046</v>
      </c>
      <c r="F400" t="inlineStr">
        <is>
          <t>MENSAL</t>
        </is>
      </c>
      <c r="G400" t="n">
        <v>47067</v>
      </c>
      <c r="H400" t="n">
        <v>47067</v>
      </c>
      <c r="I400" t="inlineStr">
        <is>
          <t>082</t>
        </is>
      </c>
      <c r="J400" t="inlineStr">
        <is>
          <t>CARTEIRA</t>
        </is>
      </c>
      <c r="K400" t="inlineStr">
        <is>
          <t>CONTRATO</t>
        </is>
      </c>
      <c r="L400" t="n">
        <v>3642.69</v>
      </c>
      <c r="M400" t="inlineStr"/>
      <c r="N400" t="inlineStr"/>
      <c r="O400" s="142">
        <f>DATE(YEAR(H400),MONTH(H400),1)</f>
        <v/>
      </c>
      <c r="P400" s="132">
        <f>IF(H400&gt;$L$3,"Futuro","Atraso")</f>
        <v/>
      </c>
      <c r="Q400">
        <f>12*(YEAR(H400)-YEAR($L$3))+(MONTH(H400)-MONTH($L$3))</f>
        <v/>
      </c>
      <c r="R400" s="366">
        <f>IF(N400="IBIRAPITANGA FASE 3",IF(P400="Atraso",M400,M400/(1+$J$2)^Q400),IF(P400="Atraso",M400,M400/(1+$J$1)^Q400))</f>
        <v/>
      </c>
    </row>
    <row r="401">
      <c r="A401" t="inlineStr">
        <is>
          <t>Q02L013</t>
        </is>
      </c>
      <c r="B401" t="inlineStr">
        <is>
          <t>ANTONIA MARIA TEIXEIRA</t>
        </is>
      </c>
      <c r="C401" t="n">
        <v>1</v>
      </c>
      <c r="D401" t="inlineStr">
        <is>
          <t>IPCA</t>
        </is>
      </c>
      <c r="E401" t="n">
        <v>0.009488792934583046</v>
      </c>
      <c r="F401" t="inlineStr">
        <is>
          <t>MENSAL</t>
        </is>
      </c>
      <c r="G401" t="n">
        <v>47097</v>
      </c>
      <c r="H401" t="n">
        <v>47097</v>
      </c>
      <c r="I401" t="inlineStr">
        <is>
          <t>083</t>
        </is>
      </c>
      <c r="J401" t="inlineStr">
        <is>
          <t>CARTEIRA</t>
        </is>
      </c>
      <c r="K401" t="inlineStr">
        <is>
          <t>CONTRATO</t>
        </is>
      </c>
      <c r="L401" t="n">
        <v>3642.69</v>
      </c>
      <c r="M401" t="inlineStr"/>
      <c r="N401" t="inlineStr"/>
      <c r="O401" s="142">
        <f>DATE(YEAR(H401),MONTH(H401),1)</f>
        <v/>
      </c>
      <c r="P401" s="132">
        <f>IF(H401&gt;$L$3,"Futuro","Atraso")</f>
        <v/>
      </c>
      <c r="Q401">
        <f>12*(YEAR(H401)-YEAR($L$3))+(MONTH(H401)-MONTH($L$3))</f>
        <v/>
      </c>
      <c r="R401" s="366">
        <f>IF(N401="IBIRAPITANGA FASE 3",IF(P401="Atraso",M401,M401/(1+$J$2)^Q401),IF(P401="Atraso",M401,M401/(1+$J$1)^Q401))</f>
        <v/>
      </c>
    </row>
    <row r="402">
      <c r="A402" t="inlineStr">
        <is>
          <t>Q02L013</t>
        </is>
      </c>
      <c r="B402" t="inlineStr">
        <is>
          <t>ANTONIA MARIA TEIXEIRA</t>
        </is>
      </c>
      <c r="C402" t="n">
        <v>1</v>
      </c>
      <c r="D402" t="inlineStr">
        <is>
          <t>IPCA</t>
        </is>
      </c>
      <c r="E402" t="n">
        <v>0.009488792934583046</v>
      </c>
      <c r="F402" t="inlineStr">
        <is>
          <t>MENSAL</t>
        </is>
      </c>
      <c r="G402" t="n">
        <v>47128</v>
      </c>
      <c r="H402" t="n">
        <v>47128</v>
      </c>
      <c r="I402" t="inlineStr">
        <is>
          <t>084</t>
        </is>
      </c>
      <c r="J402" t="inlineStr">
        <is>
          <t>CARTEIRA</t>
        </is>
      </c>
      <c r="K402" t="inlineStr">
        <is>
          <t>CONTRATO</t>
        </is>
      </c>
      <c r="L402" t="n">
        <v>3642.69</v>
      </c>
      <c r="M402" t="inlineStr"/>
      <c r="N402" t="inlineStr"/>
      <c r="O402" s="142">
        <f>DATE(YEAR(H402),MONTH(H402),1)</f>
        <v/>
      </c>
      <c r="P402" s="132">
        <f>IF(H402&gt;$L$3,"Futuro","Atraso")</f>
        <v/>
      </c>
      <c r="Q402">
        <f>12*(YEAR(H402)-YEAR($L$3))+(MONTH(H402)-MONTH($L$3))</f>
        <v/>
      </c>
      <c r="R402" s="366">
        <f>IF(N402="IBIRAPITANGA FASE 3",IF(P402="Atraso",M402,M402/(1+$J$2)^Q402),IF(P402="Atraso",M402,M402/(1+$J$1)^Q402))</f>
        <v/>
      </c>
    </row>
    <row r="403">
      <c r="A403" t="inlineStr">
        <is>
          <t>Q02L013</t>
        </is>
      </c>
      <c r="B403" t="inlineStr">
        <is>
          <t>ANTONIA MARIA TEIXEIRA</t>
        </is>
      </c>
      <c r="C403" t="n">
        <v>1</v>
      </c>
      <c r="D403" t="inlineStr">
        <is>
          <t>IPCA</t>
        </is>
      </c>
      <c r="E403" t="n">
        <v>0.009488792934583046</v>
      </c>
      <c r="F403" t="inlineStr">
        <is>
          <t>MENSAL</t>
        </is>
      </c>
      <c r="G403" t="n">
        <v>47159</v>
      </c>
      <c r="H403" t="n">
        <v>47159</v>
      </c>
      <c r="I403" t="inlineStr">
        <is>
          <t>085</t>
        </is>
      </c>
      <c r="J403" t="inlineStr">
        <is>
          <t>CARTEIRA</t>
        </is>
      </c>
      <c r="K403" t="inlineStr">
        <is>
          <t>CONTRATO</t>
        </is>
      </c>
      <c r="L403" t="n">
        <v>3642.69</v>
      </c>
      <c r="M403" t="inlineStr"/>
      <c r="N403" t="inlineStr"/>
      <c r="O403" s="142">
        <f>DATE(YEAR(H403),MONTH(H403),1)</f>
        <v/>
      </c>
      <c r="P403" s="132">
        <f>IF(H403&gt;$L$3,"Futuro","Atraso")</f>
        <v/>
      </c>
      <c r="Q403">
        <f>12*(YEAR(H403)-YEAR($L$3))+(MONTH(H403)-MONTH($L$3))</f>
        <v/>
      </c>
      <c r="R403" s="366">
        <f>IF(N403="IBIRAPITANGA FASE 3",IF(P403="Atraso",M403,M403/(1+$J$2)^Q403),IF(P403="Atraso",M403,M403/(1+$J$1)^Q403))</f>
        <v/>
      </c>
    </row>
    <row r="404">
      <c r="A404" t="inlineStr">
        <is>
          <t>Q02L013</t>
        </is>
      </c>
      <c r="B404" t="inlineStr">
        <is>
          <t>ANTONIA MARIA TEIXEIRA</t>
        </is>
      </c>
      <c r="C404" t="n">
        <v>1</v>
      </c>
      <c r="D404" t="inlineStr">
        <is>
          <t>IPCA</t>
        </is>
      </c>
      <c r="E404" t="n">
        <v>0.009488792934583046</v>
      </c>
      <c r="F404" t="inlineStr">
        <is>
          <t>MENSAL</t>
        </is>
      </c>
      <c r="G404" t="n">
        <v>47187</v>
      </c>
      <c r="H404" t="n">
        <v>47187</v>
      </c>
      <c r="I404" t="inlineStr">
        <is>
          <t>086</t>
        </is>
      </c>
      <c r="J404" t="inlineStr">
        <is>
          <t>CARTEIRA</t>
        </is>
      </c>
      <c r="K404" t="inlineStr">
        <is>
          <t>CONTRATO</t>
        </is>
      </c>
      <c r="L404" t="n">
        <v>3642.69</v>
      </c>
      <c r="M404" t="inlineStr"/>
      <c r="N404" t="inlineStr"/>
      <c r="O404" s="142">
        <f>DATE(YEAR(H404),MONTH(H404),1)</f>
        <v/>
      </c>
      <c r="P404" s="132">
        <f>IF(H404&gt;$L$3,"Futuro","Atraso")</f>
        <v/>
      </c>
      <c r="Q404">
        <f>12*(YEAR(H404)-YEAR($L$3))+(MONTH(H404)-MONTH($L$3))</f>
        <v/>
      </c>
      <c r="R404" s="366">
        <f>IF(N404="IBIRAPITANGA FASE 3",IF(P404="Atraso",M404,M404/(1+$J$2)^Q404),IF(P404="Atraso",M404,M404/(1+$J$1)^Q404))</f>
        <v/>
      </c>
    </row>
    <row r="405">
      <c r="A405" t="inlineStr">
        <is>
          <t>Q02L013</t>
        </is>
      </c>
      <c r="B405" t="inlineStr">
        <is>
          <t>ANTONIA MARIA TEIXEIRA</t>
        </is>
      </c>
      <c r="C405" t="n">
        <v>1</v>
      </c>
      <c r="D405" t="inlineStr">
        <is>
          <t>IPCA</t>
        </is>
      </c>
      <c r="E405" t="n">
        <v>0.009488792934583046</v>
      </c>
      <c r="F405" t="inlineStr">
        <is>
          <t>MENSAL</t>
        </is>
      </c>
      <c r="G405" t="n">
        <v>47218</v>
      </c>
      <c r="H405" t="n">
        <v>47218</v>
      </c>
      <c r="I405" t="inlineStr">
        <is>
          <t>087</t>
        </is>
      </c>
      <c r="J405" t="inlineStr">
        <is>
          <t>CARTEIRA</t>
        </is>
      </c>
      <c r="K405" t="inlineStr">
        <is>
          <t>CONTRATO</t>
        </is>
      </c>
      <c r="L405" t="n">
        <v>3642.69</v>
      </c>
      <c r="M405" t="inlineStr"/>
      <c r="N405" t="inlineStr"/>
      <c r="O405" s="142">
        <f>DATE(YEAR(H405),MONTH(H405),1)</f>
        <v/>
      </c>
      <c r="P405" s="132">
        <f>IF(H405&gt;$L$3,"Futuro","Atraso")</f>
        <v/>
      </c>
      <c r="Q405">
        <f>12*(YEAR(H405)-YEAR($L$3))+(MONTH(H405)-MONTH($L$3))</f>
        <v/>
      </c>
      <c r="R405" s="366">
        <f>IF(N405="IBIRAPITANGA FASE 3",IF(P405="Atraso",M405,M405/(1+$J$2)^Q405),IF(P405="Atraso",M405,M405/(1+$J$1)^Q405))</f>
        <v/>
      </c>
    </row>
    <row r="406">
      <c r="A406" t="inlineStr">
        <is>
          <t>Q02L013</t>
        </is>
      </c>
      <c r="B406" t="inlineStr">
        <is>
          <t>ANTONIA MARIA TEIXEIRA</t>
        </is>
      </c>
      <c r="C406" t="n">
        <v>1</v>
      </c>
      <c r="D406" t="inlineStr">
        <is>
          <t>IPCA</t>
        </is>
      </c>
      <c r="E406" t="n">
        <v>0.009488792934583046</v>
      </c>
      <c r="F406" t="inlineStr">
        <is>
          <t>MENSAL</t>
        </is>
      </c>
      <c r="G406" t="n">
        <v>47248</v>
      </c>
      <c r="H406" t="n">
        <v>47248</v>
      </c>
      <c r="I406" t="inlineStr">
        <is>
          <t>088</t>
        </is>
      </c>
      <c r="J406" t="inlineStr">
        <is>
          <t>CARTEIRA</t>
        </is>
      </c>
      <c r="K406" t="inlineStr">
        <is>
          <t>CONTRATO</t>
        </is>
      </c>
      <c r="L406" t="n">
        <v>3642.69</v>
      </c>
      <c r="M406" t="inlineStr"/>
      <c r="N406" t="inlineStr"/>
      <c r="O406" s="142">
        <f>DATE(YEAR(H406),MONTH(H406),1)</f>
        <v/>
      </c>
      <c r="P406" s="132">
        <f>IF(H406&gt;$L$3,"Futuro","Atraso")</f>
        <v/>
      </c>
      <c r="Q406">
        <f>12*(YEAR(H406)-YEAR($L$3))+(MONTH(H406)-MONTH($L$3))</f>
        <v/>
      </c>
      <c r="R406" s="366">
        <f>IF(N406="IBIRAPITANGA FASE 3",IF(P406="Atraso",M406,M406/(1+$J$2)^Q406),IF(P406="Atraso",M406,M406/(1+$J$1)^Q406))</f>
        <v/>
      </c>
    </row>
    <row r="407">
      <c r="A407" t="inlineStr">
        <is>
          <t>Q02L013</t>
        </is>
      </c>
      <c r="B407" t="inlineStr">
        <is>
          <t>ANTONIA MARIA TEIXEIRA</t>
        </is>
      </c>
      <c r="C407" t="n">
        <v>1</v>
      </c>
      <c r="D407" t="inlineStr">
        <is>
          <t>IPCA</t>
        </is>
      </c>
      <c r="E407" t="n">
        <v>0.009488792934583046</v>
      </c>
      <c r="F407" t="inlineStr">
        <is>
          <t>MENSAL</t>
        </is>
      </c>
      <c r="G407" t="n">
        <v>47279</v>
      </c>
      <c r="H407" t="n">
        <v>47279</v>
      </c>
      <c r="I407" t="inlineStr">
        <is>
          <t>089</t>
        </is>
      </c>
      <c r="J407" t="inlineStr">
        <is>
          <t>CARTEIRA</t>
        </is>
      </c>
      <c r="K407" t="inlineStr">
        <is>
          <t>CONTRATO</t>
        </is>
      </c>
      <c r="L407" t="n">
        <v>3642.69</v>
      </c>
      <c r="M407" t="inlineStr"/>
      <c r="N407" t="inlineStr"/>
      <c r="O407" s="142">
        <f>DATE(YEAR(H407),MONTH(H407),1)</f>
        <v/>
      </c>
      <c r="P407" s="132">
        <f>IF(H407&gt;$L$3,"Futuro","Atraso")</f>
        <v/>
      </c>
      <c r="Q407">
        <f>12*(YEAR(H407)-YEAR($L$3))+(MONTH(H407)-MONTH($L$3))</f>
        <v/>
      </c>
      <c r="R407" s="366">
        <f>IF(N407="IBIRAPITANGA FASE 3",IF(P407="Atraso",M407,M407/(1+$J$2)^Q407),IF(P407="Atraso",M407,M407/(1+$J$1)^Q407))</f>
        <v/>
      </c>
    </row>
    <row r="408">
      <c r="A408" t="inlineStr">
        <is>
          <t>Q02L013</t>
        </is>
      </c>
      <c r="B408" t="inlineStr">
        <is>
          <t>ANTONIA MARIA TEIXEIRA</t>
        </is>
      </c>
      <c r="C408" t="n">
        <v>1</v>
      </c>
      <c r="D408" t="inlineStr">
        <is>
          <t>IPCA</t>
        </is>
      </c>
      <c r="E408" t="n">
        <v>0.009488792934583046</v>
      </c>
      <c r="F408" t="inlineStr">
        <is>
          <t>MENSAL</t>
        </is>
      </c>
      <c r="G408" t="n">
        <v>47309</v>
      </c>
      <c r="H408" t="n">
        <v>47309</v>
      </c>
      <c r="I408" t="inlineStr">
        <is>
          <t>090</t>
        </is>
      </c>
      <c r="J408" t="inlineStr">
        <is>
          <t>CARTEIRA</t>
        </is>
      </c>
      <c r="K408" t="inlineStr">
        <is>
          <t>CONTRATO</t>
        </is>
      </c>
      <c r="L408" t="n">
        <v>3642.69</v>
      </c>
      <c r="M408" t="inlineStr"/>
      <c r="N408" t="inlineStr"/>
      <c r="O408" s="142">
        <f>DATE(YEAR(H408),MONTH(H408),1)</f>
        <v/>
      </c>
      <c r="P408" s="132">
        <f>IF(H408&gt;$L$3,"Futuro","Atraso")</f>
        <v/>
      </c>
      <c r="Q408">
        <f>12*(YEAR(H408)-YEAR($L$3))+(MONTH(H408)-MONTH($L$3))</f>
        <v/>
      </c>
      <c r="R408" s="366">
        <f>IF(N408="IBIRAPITANGA FASE 3",IF(P408="Atraso",M408,M408/(1+$J$2)^Q408),IF(P408="Atraso",M408,M408/(1+$J$1)^Q408))</f>
        <v/>
      </c>
    </row>
    <row r="409">
      <c r="A409" t="inlineStr">
        <is>
          <t>Q02L013</t>
        </is>
      </c>
      <c r="B409" t="inlineStr">
        <is>
          <t>ANTONIA MARIA TEIXEIRA</t>
        </is>
      </c>
      <c r="C409" t="n">
        <v>1</v>
      </c>
      <c r="D409" t="inlineStr">
        <is>
          <t>IPCA</t>
        </is>
      </c>
      <c r="E409" t="n">
        <v>0.009488792934583046</v>
      </c>
      <c r="F409" t="inlineStr">
        <is>
          <t>MENSAL</t>
        </is>
      </c>
      <c r="G409" t="n">
        <v>47340</v>
      </c>
      <c r="H409" t="n">
        <v>47340</v>
      </c>
      <c r="I409" t="inlineStr">
        <is>
          <t>091</t>
        </is>
      </c>
      <c r="J409" t="inlineStr">
        <is>
          <t>CARTEIRA</t>
        </is>
      </c>
      <c r="K409" t="inlineStr">
        <is>
          <t>CONTRATO</t>
        </is>
      </c>
      <c r="L409" t="n">
        <v>3642.69</v>
      </c>
      <c r="M409" t="inlineStr"/>
      <c r="N409" t="inlineStr"/>
      <c r="O409" s="142">
        <f>DATE(YEAR(H409),MONTH(H409),1)</f>
        <v/>
      </c>
      <c r="P409" s="132">
        <f>IF(H409&gt;$L$3,"Futuro","Atraso")</f>
        <v/>
      </c>
      <c r="Q409">
        <f>12*(YEAR(H409)-YEAR($L$3))+(MONTH(H409)-MONTH($L$3))</f>
        <v/>
      </c>
      <c r="R409" s="366">
        <f>IF(N409="IBIRAPITANGA FASE 3",IF(P409="Atraso",M409,M409/(1+$J$2)^Q409),IF(P409="Atraso",M409,M409/(1+$J$1)^Q409))</f>
        <v/>
      </c>
    </row>
    <row r="410">
      <c r="A410" t="inlineStr">
        <is>
          <t>Q02L013</t>
        </is>
      </c>
      <c r="B410" t="inlineStr">
        <is>
          <t>ANTONIA MARIA TEIXEIRA</t>
        </is>
      </c>
      <c r="C410" t="n">
        <v>1</v>
      </c>
      <c r="D410" t="inlineStr">
        <is>
          <t>IPCA</t>
        </is>
      </c>
      <c r="E410" t="n">
        <v>0.009488792934583046</v>
      </c>
      <c r="F410" t="inlineStr">
        <is>
          <t>MENSAL</t>
        </is>
      </c>
      <c r="G410" t="n">
        <v>47371</v>
      </c>
      <c r="H410" t="n">
        <v>47371</v>
      </c>
      <c r="I410" t="inlineStr">
        <is>
          <t>092</t>
        </is>
      </c>
      <c r="J410" t="inlineStr">
        <is>
          <t>CARTEIRA</t>
        </is>
      </c>
      <c r="K410" t="inlineStr">
        <is>
          <t>CONTRATO</t>
        </is>
      </c>
      <c r="L410" t="n">
        <v>3642.69</v>
      </c>
      <c r="M410" t="inlineStr"/>
      <c r="N410" t="inlineStr"/>
      <c r="O410" s="142">
        <f>DATE(YEAR(H410),MONTH(H410),1)</f>
        <v/>
      </c>
      <c r="P410" s="132">
        <f>IF(H410&gt;$L$3,"Futuro","Atraso")</f>
        <v/>
      </c>
      <c r="Q410">
        <f>12*(YEAR(H410)-YEAR($L$3))+(MONTH(H410)-MONTH($L$3))</f>
        <v/>
      </c>
      <c r="R410" s="366">
        <f>IF(N410="IBIRAPITANGA FASE 3",IF(P410="Atraso",M410,M410/(1+$J$2)^Q410),IF(P410="Atraso",M410,M410/(1+$J$1)^Q410))</f>
        <v/>
      </c>
    </row>
    <row r="411">
      <c r="A411" t="inlineStr">
        <is>
          <t>Q02L013</t>
        </is>
      </c>
      <c r="B411" t="inlineStr">
        <is>
          <t>ANTONIA MARIA TEIXEIRA</t>
        </is>
      </c>
      <c r="C411" t="n">
        <v>1</v>
      </c>
      <c r="D411" t="inlineStr">
        <is>
          <t>IPCA</t>
        </is>
      </c>
      <c r="E411" t="n">
        <v>0.009488792934583046</v>
      </c>
      <c r="F411" t="inlineStr">
        <is>
          <t>MENSAL</t>
        </is>
      </c>
      <c r="G411" t="n">
        <v>47401</v>
      </c>
      <c r="H411" t="n">
        <v>47401</v>
      </c>
      <c r="I411" t="inlineStr">
        <is>
          <t>093</t>
        </is>
      </c>
      <c r="J411" t="inlineStr">
        <is>
          <t>CARTEIRA</t>
        </is>
      </c>
      <c r="K411" t="inlineStr">
        <is>
          <t>CONTRATO</t>
        </is>
      </c>
      <c r="L411" t="n">
        <v>3642.69</v>
      </c>
      <c r="M411" t="inlineStr"/>
      <c r="N411" t="inlineStr"/>
      <c r="O411" s="142">
        <f>DATE(YEAR(H411),MONTH(H411),1)</f>
        <v/>
      </c>
      <c r="P411" s="132">
        <f>IF(H411&gt;$L$3,"Futuro","Atraso")</f>
        <v/>
      </c>
      <c r="Q411">
        <f>12*(YEAR(H411)-YEAR($L$3))+(MONTH(H411)-MONTH($L$3))</f>
        <v/>
      </c>
      <c r="R411" s="366">
        <f>IF(N411="IBIRAPITANGA FASE 3",IF(P411="Atraso",M411,M411/(1+$J$2)^Q411),IF(P411="Atraso",M411,M411/(1+$J$1)^Q411))</f>
        <v/>
      </c>
    </row>
    <row r="412">
      <c r="A412" t="inlineStr">
        <is>
          <t>Q02L013</t>
        </is>
      </c>
      <c r="B412" t="inlineStr">
        <is>
          <t>ANTONIA MARIA TEIXEIRA</t>
        </is>
      </c>
      <c r="C412" t="n">
        <v>1</v>
      </c>
      <c r="D412" t="inlineStr">
        <is>
          <t>IPCA</t>
        </is>
      </c>
      <c r="E412" t="n">
        <v>0.009488792934583046</v>
      </c>
      <c r="F412" t="inlineStr">
        <is>
          <t>MENSAL</t>
        </is>
      </c>
      <c r="G412" t="n">
        <v>47432</v>
      </c>
      <c r="H412" t="n">
        <v>47432</v>
      </c>
      <c r="I412" t="inlineStr">
        <is>
          <t>094</t>
        </is>
      </c>
      <c r="J412" t="inlineStr">
        <is>
          <t>CARTEIRA</t>
        </is>
      </c>
      <c r="K412" t="inlineStr">
        <is>
          <t>CONTRATO</t>
        </is>
      </c>
      <c r="L412" t="n">
        <v>3642.69</v>
      </c>
      <c r="M412" t="inlineStr"/>
      <c r="N412" t="inlineStr"/>
      <c r="O412" s="142">
        <f>DATE(YEAR(H412),MONTH(H412),1)</f>
        <v/>
      </c>
      <c r="P412" s="132">
        <f>IF(H412&gt;$L$3,"Futuro","Atraso")</f>
        <v/>
      </c>
      <c r="Q412">
        <f>12*(YEAR(H412)-YEAR($L$3))+(MONTH(H412)-MONTH($L$3))</f>
        <v/>
      </c>
      <c r="R412" s="366">
        <f>IF(N412="IBIRAPITANGA FASE 3",IF(P412="Atraso",M412,M412/(1+$J$2)^Q412),IF(P412="Atraso",M412,M412/(1+$J$1)^Q412))</f>
        <v/>
      </c>
    </row>
    <row r="413">
      <c r="A413" t="inlineStr">
        <is>
          <t>Q02L013</t>
        </is>
      </c>
      <c r="B413" t="inlineStr">
        <is>
          <t>ANTONIA MARIA TEIXEIRA</t>
        </is>
      </c>
      <c r="C413" t="n">
        <v>1</v>
      </c>
      <c r="D413" t="inlineStr">
        <is>
          <t>IPCA</t>
        </is>
      </c>
      <c r="E413" t="n">
        <v>0.009488792934583046</v>
      </c>
      <c r="F413" t="inlineStr">
        <is>
          <t>MENSAL</t>
        </is>
      </c>
      <c r="G413" t="n">
        <v>47462</v>
      </c>
      <c r="H413" t="n">
        <v>47462</v>
      </c>
      <c r="I413" t="inlineStr">
        <is>
          <t>095</t>
        </is>
      </c>
      <c r="J413" t="inlineStr">
        <is>
          <t>CARTEIRA</t>
        </is>
      </c>
      <c r="K413" t="inlineStr">
        <is>
          <t>CONTRATO</t>
        </is>
      </c>
      <c r="L413" t="n">
        <v>3642.69</v>
      </c>
      <c r="M413" t="inlineStr"/>
      <c r="N413" t="inlineStr"/>
      <c r="O413" s="142">
        <f>DATE(YEAR(H413),MONTH(H413),1)</f>
        <v/>
      </c>
      <c r="P413" s="132">
        <f>IF(H413&gt;$L$3,"Futuro","Atraso")</f>
        <v/>
      </c>
      <c r="Q413">
        <f>12*(YEAR(H413)-YEAR($L$3))+(MONTH(H413)-MONTH($L$3))</f>
        <v/>
      </c>
      <c r="R413" s="366">
        <f>IF(N413="IBIRAPITANGA FASE 3",IF(P413="Atraso",M413,M413/(1+$J$2)^Q413),IF(P413="Atraso",M413,M413/(1+$J$1)^Q413))</f>
        <v/>
      </c>
    </row>
    <row r="414">
      <c r="A414" t="inlineStr">
        <is>
          <t>Q02L013</t>
        </is>
      </c>
      <c r="B414" t="inlineStr">
        <is>
          <t>ANTONIA MARIA TEIXEIRA</t>
        </is>
      </c>
      <c r="C414" t="n">
        <v>1</v>
      </c>
      <c r="D414" t="inlineStr">
        <is>
          <t>IPCA</t>
        </is>
      </c>
      <c r="E414" t="n">
        <v>0.009488792934583046</v>
      </c>
      <c r="F414" t="inlineStr">
        <is>
          <t>MENSAL</t>
        </is>
      </c>
      <c r="G414" t="n">
        <v>47493</v>
      </c>
      <c r="H414" t="n">
        <v>47493</v>
      </c>
      <c r="I414" t="inlineStr">
        <is>
          <t>096</t>
        </is>
      </c>
      <c r="J414" t="inlineStr">
        <is>
          <t>CARTEIRA</t>
        </is>
      </c>
      <c r="K414" t="inlineStr">
        <is>
          <t>CONTRATO</t>
        </is>
      </c>
      <c r="L414" t="n">
        <v>3642.69</v>
      </c>
      <c r="M414" t="inlineStr"/>
      <c r="N414" t="inlineStr"/>
      <c r="O414" s="142">
        <f>DATE(YEAR(H414),MONTH(H414),1)</f>
        <v/>
      </c>
      <c r="P414" s="132">
        <f>IF(H414&gt;$L$3,"Futuro","Atraso")</f>
        <v/>
      </c>
      <c r="Q414">
        <f>12*(YEAR(H414)-YEAR($L$3))+(MONTH(H414)-MONTH($L$3))</f>
        <v/>
      </c>
      <c r="R414" s="366">
        <f>IF(N414="IBIRAPITANGA FASE 3",IF(P414="Atraso",M414,M414/(1+$J$2)^Q414),IF(P414="Atraso",M414,M414/(1+$J$1)^Q414))</f>
        <v/>
      </c>
    </row>
    <row r="415">
      <c r="A415" t="inlineStr">
        <is>
          <t>Q02L013</t>
        </is>
      </c>
      <c r="B415" t="inlineStr">
        <is>
          <t>ANTONIA MARIA TEIXEIRA</t>
        </is>
      </c>
      <c r="C415" t="n">
        <v>1</v>
      </c>
      <c r="D415" t="inlineStr">
        <is>
          <t>IPCA</t>
        </is>
      </c>
      <c r="E415" t="n">
        <v>0.009488792934583046</v>
      </c>
      <c r="F415" t="inlineStr">
        <is>
          <t>MENSAL</t>
        </is>
      </c>
      <c r="G415" t="n">
        <v>47524</v>
      </c>
      <c r="H415" t="n">
        <v>47524</v>
      </c>
      <c r="I415" t="inlineStr">
        <is>
          <t>097</t>
        </is>
      </c>
      <c r="J415" t="inlineStr">
        <is>
          <t>CARTEIRA</t>
        </is>
      </c>
      <c r="K415" t="inlineStr">
        <is>
          <t>CONTRATO</t>
        </is>
      </c>
      <c r="L415" t="n">
        <v>3642.69</v>
      </c>
      <c r="M415" t="inlineStr"/>
      <c r="N415" t="inlineStr"/>
      <c r="O415" s="142">
        <f>DATE(YEAR(H415),MONTH(H415),1)</f>
        <v/>
      </c>
      <c r="P415" s="132">
        <f>IF(H415&gt;$L$3,"Futuro","Atraso")</f>
        <v/>
      </c>
      <c r="Q415">
        <f>12*(YEAR(H415)-YEAR($L$3))+(MONTH(H415)-MONTH($L$3))</f>
        <v/>
      </c>
      <c r="R415" s="366">
        <f>IF(N415="IBIRAPITANGA FASE 3",IF(P415="Atraso",M415,M415/(1+$J$2)^Q415),IF(P415="Atraso",M415,M415/(1+$J$1)^Q415))</f>
        <v/>
      </c>
    </row>
    <row r="416">
      <c r="A416" t="inlineStr">
        <is>
          <t>Q02L013</t>
        </is>
      </c>
      <c r="B416" t="inlineStr">
        <is>
          <t>ANTONIA MARIA TEIXEIRA</t>
        </is>
      </c>
      <c r="C416" t="n">
        <v>1</v>
      </c>
      <c r="D416" t="inlineStr">
        <is>
          <t>IPCA</t>
        </is>
      </c>
      <c r="E416" t="n">
        <v>0.009488792934583046</v>
      </c>
      <c r="F416" t="inlineStr">
        <is>
          <t>MENSAL</t>
        </is>
      </c>
      <c r="G416" t="n">
        <v>47552</v>
      </c>
      <c r="H416" t="n">
        <v>47552</v>
      </c>
      <c r="I416" t="inlineStr">
        <is>
          <t>098</t>
        </is>
      </c>
      <c r="J416" t="inlineStr">
        <is>
          <t>CARTEIRA</t>
        </is>
      </c>
      <c r="K416" t="inlineStr">
        <is>
          <t>CONTRATO</t>
        </is>
      </c>
      <c r="L416" t="n">
        <v>3642.69</v>
      </c>
      <c r="M416" t="inlineStr"/>
      <c r="N416" t="inlineStr"/>
      <c r="O416" s="142">
        <f>DATE(YEAR(H416),MONTH(H416),1)</f>
        <v/>
      </c>
      <c r="P416" s="132">
        <f>IF(H416&gt;$L$3,"Futuro","Atraso")</f>
        <v/>
      </c>
      <c r="Q416">
        <f>12*(YEAR(H416)-YEAR($L$3))+(MONTH(H416)-MONTH($L$3))</f>
        <v/>
      </c>
      <c r="R416" s="366">
        <f>IF(N416="IBIRAPITANGA FASE 3",IF(P416="Atraso",M416,M416/(1+$J$2)^Q416),IF(P416="Atraso",M416,M416/(1+$J$1)^Q416))</f>
        <v/>
      </c>
    </row>
    <row r="417">
      <c r="A417" t="inlineStr">
        <is>
          <t>Q02L013</t>
        </is>
      </c>
      <c r="B417" t="inlineStr">
        <is>
          <t>ANTONIA MARIA TEIXEIRA</t>
        </is>
      </c>
      <c r="C417" t="n">
        <v>1</v>
      </c>
      <c r="D417" t="inlineStr">
        <is>
          <t>IPCA</t>
        </is>
      </c>
      <c r="E417" t="n">
        <v>0.009488792934583046</v>
      </c>
      <c r="F417" t="inlineStr">
        <is>
          <t>MENSAL</t>
        </is>
      </c>
      <c r="G417" t="n">
        <v>47583</v>
      </c>
      <c r="H417" t="n">
        <v>47583</v>
      </c>
      <c r="I417" t="inlineStr">
        <is>
          <t>099</t>
        </is>
      </c>
      <c r="J417" t="inlineStr">
        <is>
          <t>CARTEIRA</t>
        </is>
      </c>
      <c r="K417" t="inlineStr">
        <is>
          <t>CONTRATO</t>
        </is>
      </c>
      <c r="L417" t="n">
        <v>3642.69</v>
      </c>
      <c r="M417" t="inlineStr"/>
      <c r="N417" t="inlineStr"/>
      <c r="O417" s="142">
        <f>DATE(YEAR(H417),MONTH(H417),1)</f>
        <v/>
      </c>
      <c r="P417" s="132">
        <f>IF(H417&gt;$L$3,"Futuro","Atraso")</f>
        <v/>
      </c>
      <c r="Q417">
        <f>12*(YEAR(H417)-YEAR($L$3))+(MONTH(H417)-MONTH($L$3))</f>
        <v/>
      </c>
      <c r="R417" s="366">
        <f>IF(N417="IBIRAPITANGA FASE 3",IF(P417="Atraso",M417,M417/(1+$J$2)^Q417),IF(P417="Atraso",M417,M417/(1+$J$1)^Q417))</f>
        <v/>
      </c>
    </row>
    <row r="418">
      <c r="A418" t="inlineStr">
        <is>
          <t>Q02L013</t>
        </is>
      </c>
      <c r="B418" t="inlineStr">
        <is>
          <t>ANTONIA MARIA TEIXEIRA</t>
        </is>
      </c>
      <c r="C418" t="n">
        <v>1</v>
      </c>
      <c r="D418" t="inlineStr">
        <is>
          <t>IPCA</t>
        </is>
      </c>
      <c r="E418" t="n">
        <v>0.009488792934583046</v>
      </c>
      <c r="F418" t="inlineStr">
        <is>
          <t>MENSAL</t>
        </is>
      </c>
      <c r="G418" t="n">
        <v>47613</v>
      </c>
      <c r="H418" t="n">
        <v>47613</v>
      </c>
      <c r="I418" t="inlineStr">
        <is>
          <t>100</t>
        </is>
      </c>
      <c r="J418" t="inlineStr">
        <is>
          <t>CARTEIRA</t>
        </is>
      </c>
      <c r="K418" t="inlineStr">
        <is>
          <t>CONTRATO</t>
        </is>
      </c>
      <c r="L418" t="n">
        <v>3642.69</v>
      </c>
      <c r="M418" t="inlineStr"/>
      <c r="N418" t="inlineStr"/>
      <c r="O418" s="142">
        <f>DATE(YEAR(H418),MONTH(H418),1)</f>
        <v/>
      </c>
      <c r="P418" s="132">
        <f>IF(H418&gt;$L$3,"Futuro","Atraso")</f>
        <v/>
      </c>
      <c r="Q418">
        <f>12*(YEAR(H418)-YEAR($L$3))+(MONTH(H418)-MONTH($L$3))</f>
        <v/>
      </c>
      <c r="R418" s="366">
        <f>IF(N418="IBIRAPITANGA FASE 3",IF(P418="Atraso",M418,M418/(1+$J$2)^Q418),IF(P418="Atraso",M418,M418/(1+$J$1)^Q418))</f>
        <v/>
      </c>
    </row>
    <row r="419">
      <c r="A419" t="inlineStr">
        <is>
          <t>Q02L013</t>
        </is>
      </c>
      <c r="B419" t="inlineStr">
        <is>
          <t>ANTONIA MARIA TEIXEIRA</t>
        </is>
      </c>
      <c r="C419" t="n">
        <v>1</v>
      </c>
      <c r="D419" t="inlineStr">
        <is>
          <t>IPCA</t>
        </is>
      </c>
      <c r="E419" t="n">
        <v>0.009488792934583046</v>
      </c>
      <c r="F419" t="inlineStr">
        <is>
          <t>MENSAL</t>
        </is>
      </c>
      <c r="G419" t="n">
        <v>47644</v>
      </c>
      <c r="H419" t="n">
        <v>47644</v>
      </c>
      <c r="I419" t="inlineStr">
        <is>
          <t>101</t>
        </is>
      </c>
      <c r="J419" t="inlineStr">
        <is>
          <t>CARTEIRA</t>
        </is>
      </c>
      <c r="K419" t="inlineStr">
        <is>
          <t>CONTRATO</t>
        </is>
      </c>
      <c r="L419" t="n">
        <v>3642.69</v>
      </c>
      <c r="M419" t="inlineStr"/>
      <c r="N419" t="inlineStr"/>
      <c r="O419" s="142">
        <f>DATE(YEAR(H419),MONTH(H419),1)</f>
        <v/>
      </c>
      <c r="P419" s="132">
        <f>IF(H419&gt;$L$3,"Futuro","Atraso")</f>
        <v/>
      </c>
      <c r="Q419">
        <f>12*(YEAR(H419)-YEAR($L$3))+(MONTH(H419)-MONTH($L$3))</f>
        <v/>
      </c>
      <c r="R419" s="366">
        <f>IF(N419="IBIRAPITANGA FASE 3",IF(P419="Atraso",M419,M419/(1+$J$2)^Q419),IF(P419="Atraso",M419,M419/(1+$J$1)^Q419))</f>
        <v/>
      </c>
    </row>
    <row r="420">
      <c r="A420" t="inlineStr">
        <is>
          <t>Q02L013</t>
        </is>
      </c>
      <c r="B420" t="inlineStr">
        <is>
          <t>ANTONIA MARIA TEIXEIRA</t>
        </is>
      </c>
      <c r="C420" t="n">
        <v>1</v>
      </c>
      <c r="D420" t="inlineStr">
        <is>
          <t>IPCA</t>
        </is>
      </c>
      <c r="E420" t="n">
        <v>0.009488792934583046</v>
      </c>
      <c r="F420" t="inlineStr">
        <is>
          <t>MENSAL</t>
        </is>
      </c>
      <c r="G420" t="n">
        <v>47674</v>
      </c>
      <c r="H420" t="n">
        <v>47674</v>
      </c>
      <c r="I420" t="inlineStr">
        <is>
          <t>102</t>
        </is>
      </c>
      <c r="J420" t="inlineStr">
        <is>
          <t>CARTEIRA</t>
        </is>
      </c>
      <c r="K420" t="inlineStr">
        <is>
          <t>CONTRATO</t>
        </is>
      </c>
      <c r="L420" t="n">
        <v>3642.69</v>
      </c>
      <c r="M420" t="inlineStr"/>
      <c r="N420" t="inlineStr"/>
      <c r="O420" s="142">
        <f>DATE(YEAR(H420),MONTH(H420),1)</f>
        <v/>
      </c>
      <c r="P420" s="132">
        <f>IF(H420&gt;$L$3,"Futuro","Atraso")</f>
        <v/>
      </c>
      <c r="Q420">
        <f>12*(YEAR(H420)-YEAR($L$3))+(MONTH(H420)-MONTH($L$3))</f>
        <v/>
      </c>
      <c r="R420" s="366">
        <f>IF(N420="IBIRAPITANGA FASE 3",IF(P420="Atraso",M420,M420/(1+$J$2)^Q420),IF(P420="Atraso",M420,M420/(1+$J$1)^Q420))</f>
        <v/>
      </c>
    </row>
    <row r="421">
      <c r="A421" t="inlineStr">
        <is>
          <t>Q02L013</t>
        </is>
      </c>
      <c r="B421" t="inlineStr">
        <is>
          <t>ANTONIA MARIA TEIXEIRA</t>
        </is>
      </c>
      <c r="C421" t="n">
        <v>1</v>
      </c>
      <c r="D421" t="inlineStr">
        <is>
          <t>IPCA</t>
        </is>
      </c>
      <c r="E421" t="n">
        <v>0.009488792934583046</v>
      </c>
      <c r="F421" t="inlineStr">
        <is>
          <t>MENSAL</t>
        </is>
      </c>
      <c r="G421" t="n">
        <v>47705</v>
      </c>
      <c r="H421" t="n">
        <v>47705</v>
      </c>
      <c r="I421" t="inlineStr">
        <is>
          <t>103</t>
        </is>
      </c>
      <c r="J421" t="inlineStr">
        <is>
          <t>CARTEIRA</t>
        </is>
      </c>
      <c r="K421" t="inlineStr">
        <is>
          <t>CONTRATO</t>
        </is>
      </c>
      <c r="L421" t="n">
        <v>3642.69</v>
      </c>
      <c r="M421" t="inlineStr"/>
      <c r="N421" t="inlineStr"/>
      <c r="O421" s="142">
        <f>DATE(YEAR(H421),MONTH(H421),1)</f>
        <v/>
      </c>
      <c r="P421" s="132">
        <f>IF(H421&gt;$L$3,"Futuro","Atraso")</f>
        <v/>
      </c>
      <c r="Q421">
        <f>12*(YEAR(H421)-YEAR($L$3))+(MONTH(H421)-MONTH($L$3))</f>
        <v/>
      </c>
      <c r="R421" s="366">
        <f>IF(N421="IBIRAPITANGA FASE 3",IF(P421="Atraso",M421,M421/(1+$J$2)^Q421),IF(P421="Atraso",M421,M421/(1+$J$1)^Q421))</f>
        <v/>
      </c>
    </row>
    <row r="422">
      <c r="A422" t="inlineStr">
        <is>
          <t>Q02L013</t>
        </is>
      </c>
      <c r="B422" t="inlineStr">
        <is>
          <t>ANTONIA MARIA TEIXEIRA</t>
        </is>
      </c>
      <c r="C422" t="n">
        <v>1</v>
      </c>
      <c r="D422" t="inlineStr">
        <is>
          <t>IPCA</t>
        </is>
      </c>
      <c r="E422" t="n">
        <v>0.009488792934583046</v>
      </c>
      <c r="F422" t="inlineStr">
        <is>
          <t>MENSAL</t>
        </is>
      </c>
      <c r="G422" t="n">
        <v>47736</v>
      </c>
      <c r="H422" t="n">
        <v>47736</v>
      </c>
      <c r="I422" t="inlineStr">
        <is>
          <t>104</t>
        </is>
      </c>
      <c r="J422" t="inlineStr">
        <is>
          <t>CARTEIRA</t>
        </is>
      </c>
      <c r="K422" t="inlineStr">
        <is>
          <t>CONTRATO</t>
        </is>
      </c>
      <c r="L422" t="n">
        <v>3642.69</v>
      </c>
      <c r="M422" t="inlineStr"/>
      <c r="N422" t="inlineStr"/>
      <c r="O422" s="142">
        <f>DATE(YEAR(H422),MONTH(H422),1)</f>
        <v/>
      </c>
      <c r="P422" s="132">
        <f>IF(H422&gt;$L$3,"Futuro","Atraso")</f>
        <v/>
      </c>
      <c r="Q422">
        <f>12*(YEAR(H422)-YEAR($L$3))+(MONTH(H422)-MONTH($L$3))</f>
        <v/>
      </c>
      <c r="R422" s="366">
        <f>IF(N422="IBIRAPITANGA FASE 3",IF(P422="Atraso",M422,M422/(1+$J$2)^Q422),IF(P422="Atraso",M422,M422/(1+$J$1)^Q422))</f>
        <v/>
      </c>
    </row>
    <row r="423">
      <c r="A423" t="inlineStr">
        <is>
          <t>Q02L013</t>
        </is>
      </c>
      <c r="B423" t="inlineStr">
        <is>
          <t>ANTONIA MARIA TEIXEIRA</t>
        </is>
      </c>
      <c r="C423" t="n">
        <v>1</v>
      </c>
      <c r="D423" t="inlineStr">
        <is>
          <t>IPCA</t>
        </is>
      </c>
      <c r="E423" t="n">
        <v>0.009488792934583046</v>
      </c>
      <c r="F423" t="inlineStr">
        <is>
          <t>MENSAL</t>
        </is>
      </c>
      <c r="G423" t="n">
        <v>47766</v>
      </c>
      <c r="H423" t="n">
        <v>47766</v>
      </c>
      <c r="I423" t="inlineStr">
        <is>
          <t>105</t>
        </is>
      </c>
      <c r="J423" t="inlineStr">
        <is>
          <t>CARTEIRA</t>
        </is>
      </c>
      <c r="K423" t="inlineStr">
        <is>
          <t>CONTRATO</t>
        </is>
      </c>
      <c r="L423" t="n">
        <v>3642.69</v>
      </c>
      <c r="M423" t="inlineStr"/>
      <c r="N423" t="inlineStr"/>
      <c r="O423" s="142">
        <f>DATE(YEAR(H423),MONTH(H423),1)</f>
        <v/>
      </c>
      <c r="P423" s="132">
        <f>IF(H423&gt;$L$3,"Futuro","Atraso")</f>
        <v/>
      </c>
      <c r="Q423">
        <f>12*(YEAR(H423)-YEAR($L$3))+(MONTH(H423)-MONTH($L$3))</f>
        <v/>
      </c>
      <c r="R423" s="366">
        <f>IF(N423="IBIRAPITANGA FASE 3",IF(P423="Atraso",M423,M423/(1+$J$2)^Q423),IF(P423="Atraso",M423,M423/(1+$J$1)^Q423))</f>
        <v/>
      </c>
    </row>
    <row r="424">
      <c r="A424" t="inlineStr">
        <is>
          <t>Q02L013</t>
        </is>
      </c>
      <c r="B424" t="inlineStr">
        <is>
          <t>ANTONIA MARIA TEIXEIRA</t>
        </is>
      </c>
      <c r="C424" t="n">
        <v>1</v>
      </c>
      <c r="D424" t="inlineStr">
        <is>
          <t>IPCA</t>
        </is>
      </c>
      <c r="E424" t="n">
        <v>0.009488792934583046</v>
      </c>
      <c r="F424" t="inlineStr">
        <is>
          <t>MENSAL</t>
        </is>
      </c>
      <c r="G424" t="n">
        <v>47797</v>
      </c>
      <c r="H424" t="n">
        <v>47797</v>
      </c>
      <c r="I424" t="inlineStr">
        <is>
          <t>106</t>
        </is>
      </c>
      <c r="J424" t="inlineStr">
        <is>
          <t>CARTEIRA</t>
        </is>
      </c>
      <c r="K424" t="inlineStr">
        <is>
          <t>CONTRATO</t>
        </is>
      </c>
      <c r="L424" t="n">
        <v>3642.69</v>
      </c>
      <c r="M424" t="inlineStr"/>
      <c r="N424" t="inlineStr"/>
      <c r="O424" s="142">
        <f>DATE(YEAR(H424),MONTH(H424),1)</f>
        <v/>
      </c>
      <c r="P424" s="132">
        <f>IF(H424&gt;$L$3,"Futuro","Atraso")</f>
        <v/>
      </c>
      <c r="Q424">
        <f>12*(YEAR(H424)-YEAR($L$3))+(MONTH(H424)-MONTH($L$3))</f>
        <v/>
      </c>
      <c r="R424" s="366">
        <f>IF(N424="IBIRAPITANGA FASE 3",IF(P424="Atraso",M424,M424/(1+$J$2)^Q424),IF(P424="Atraso",M424,M424/(1+$J$1)^Q424))</f>
        <v/>
      </c>
    </row>
    <row r="425">
      <c r="A425" t="inlineStr">
        <is>
          <t>Q02L013</t>
        </is>
      </c>
      <c r="B425" t="inlineStr">
        <is>
          <t>ANTONIA MARIA TEIXEIRA</t>
        </is>
      </c>
      <c r="C425" t="n">
        <v>1</v>
      </c>
      <c r="D425" t="inlineStr">
        <is>
          <t>IPCA</t>
        </is>
      </c>
      <c r="E425" t="n">
        <v>0.009488792934583046</v>
      </c>
      <c r="F425" t="inlineStr">
        <is>
          <t>MENSAL</t>
        </is>
      </c>
      <c r="G425" t="n">
        <v>47827</v>
      </c>
      <c r="H425" t="n">
        <v>47827</v>
      </c>
      <c r="I425" t="inlineStr">
        <is>
          <t>107</t>
        </is>
      </c>
      <c r="J425" t="inlineStr">
        <is>
          <t>CARTEIRA</t>
        </is>
      </c>
      <c r="K425" t="inlineStr">
        <is>
          <t>CONTRATO</t>
        </is>
      </c>
      <c r="L425" t="n">
        <v>3642.69</v>
      </c>
      <c r="M425" t="inlineStr"/>
      <c r="N425" t="inlineStr"/>
      <c r="O425" s="142">
        <f>DATE(YEAR(H425),MONTH(H425),1)</f>
        <v/>
      </c>
      <c r="P425" s="132">
        <f>IF(H425&gt;$L$3,"Futuro","Atraso")</f>
        <v/>
      </c>
      <c r="Q425">
        <f>12*(YEAR(H425)-YEAR($L$3))+(MONTH(H425)-MONTH($L$3))</f>
        <v/>
      </c>
      <c r="R425" s="366">
        <f>IF(N425="IBIRAPITANGA FASE 3",IF(P425="Atraso",M425,M425/(1+$J$2)^Q425),IF(P425="Atraso",M425,M425/(1+$J$1)^Q425))</f>
        <v/>
      </c>
    </row>
    <row r="426">
      <c r="A426" t="inlineStr">
        <is>
          <t>Q02L013</t>
        </is>
      </c>
      <c r="B426" t="inlineStr">
        <is>
          <t>ANTONIA MARIA TEIXEIRA</t>
        </is>
      </c>
      <c r="C426" t="n">
        <v>1</v>
      </c>
      <c r="D426" t="inlineStr">
        <is>
          <t>IPCA</t>
        </is>
      </c>
      <c r="E426" t="n">
        <v>0.009488792934583046</v>
      </c>
      <c r="F426" t="inlineStr">
        <is>
          <t>MENSAL</t>
        </is>
      </c>
      <c r="G426" t="n">
        <v>47858</v>
      </c>
      <c r="H426" t="n">
        <v>47858</v>
      </c>
      <c r="I426" t="inlineStr">
        <is>
          <t>108</t>
        </is>
      </c>
      <c r="J426" t="inlineStr">
        <is>
          <t>CARTEIRA</t>
        </is>
      </c>
      <c r="K426" t="inlineStr">
        <is>
          <t>CONTRATO</t>
        </is>
      </c>
      <c r="L426" t="n">
        <v>3642.69</v>
      </c>
      <c r="M426" t="inlineStr"/>
      <c r="N426" t="inlineStr"/>
      <c r="O426" s="142">
        <f>DATE(YEAR(H426),MONTH(H426),1)</f>
        <v/>
      </c>
      <c r="P426" s="132">
        <f>IF(H426&gt;$L$3,"Futuro","Atraso")</f>
        <v/>
      </c>
      <c r="Q426">
        <f>12*(YEAR(H426)-YEAR($L$3))+(MONTH(H426)-MONTH($L$3))</f>
        <v/>
      </c>
      <c r="R426" s="366">
        <f>IF(N426="IBIRAPITANGA FASE 3",IF(P426="Atraso",M426,M426/(1+$J$2)^Q426),IF(P426="Atraso",M426,M426/(1+$J$1)^Q426))</f>
        <v/>
      </c>
    </row>
    <row r="427">
      <c r="A427" t="inlineStr">
        <is>
          <t>Q02L013</t>
        </is>
      </c>
      <c r="B427" t="inlineStr">
        <is>
          <t>ANTONIA MARIA TEIXEIRA</t>
        </is>
      </c>
      <c r="C427" t="n">
        <v>1</v>
      </c>
      <c r="D427" t="inlineStr">
        <is>
          <t>IPCA</t>
        </is>
      </c>
      <c r="E427" t="n">
        <v>0.009488792934583046</v>
      </c>
      <c r="F427" t="inlineStr">
        <is>
          <t>MENSAL</t>
        </is>
      </c>
      <c r="G427" t="n">
        <v>47889</v>
      </c>
      <c r="H427" t="n">
        <v>47889</v>
      </c>
      <c r="I427" t="inlineStr">
        <is>
          <t>109</t>
        </is>
      </c>
      <c r="J427" t="inlineStr">
        <is>
          <t>CARTEIRA</t>
        </is>
      </c>
      <c r="K427" t="inlineStr">
        <is>
          <t>CONTRATO</t>
        </is>
      </c>
      <c r="L427" t="n">
        <v>3642.69</v>
      </c>
      <c r="M427" t="inlineStr"/>
      <c r="N427" t="inlineStr"/>
      <c r="O427" s="142">
        <f>DATE(YEAR(H427),MONTH(H427),1)</f>
        <v/>
      </c>
      <c r="P427" s="132">
        <f>IF(H427&gt;$L$3,"Futuro","Atraso")</f>
        <v/>
      </c>
      <c r="Q427">
        <f>12*(YEAR(H427)-YEAR($L$3))+(MONTH(H427)-MONTH($L$3))</f>
        <v/>
      </c>
      <c r="R427" s="366">
        <f>IF(N427="IBIRAPITANGA FASE 3",IF(P427="Atraso",M427,M427/(1+$J$2)^Q427),IF(P427="Atraso",M427,M427/(1+$J$1)^Q427))</f>
        <v/>
      </c>
    </row>
    <row r="428">
      <c r="A428" t="inlineStr">
        <is>
          <t>Q02L013</t>
        </is>
      </c>
      <c r="B428" t="inlineStr">
        <is>
          <t>ANTONIA MARIA TEIXEIRA</t>
        </is>
      </c>
      <c r="C428" t="n">
        <v>1</v>
      </c>
      <c r="D428" t="inlineStr">
        <is>
          <t>IPCA</t>
        </is>
      </c>
      <c r="E428" t="n">
        <v>0.009488792934583046</v>
      </c>
      <c r="F428" t="inlineStr">
        <is>
          <t>MENSAL</t>
        </is>
      </c>
      <c r="G428" t="n">
        <v>47917</v>
      </c>
      <c r="H428" t="n">
        <v>47917</v>
      </c>
      <c r="I428" t="inlineStr">
        <is>
          <t>110</t>
        </is>
      </c>
      <c r="J428" t="inlineStr">
        <is>
          <t>CARTEIRA</t>
        </is>
      </c>
      <c r="K428" t="inlineStr">
        <is>
          <t>CONTRATO</t>
        </is>
      </c>
      <c r="L428" t="n">
        <v>3642.69</v>
      </c>
      <c r="M428" t="inlineStr"/>
      <c r="N428" t="inlineStr"/>
      <c r="O428" s="142">
        <f>DATE(YEAR(H428),MONTH(H428),1)</f>
        <v/>
      </c>
      <c r="P428" s="132">
        <f>IF(H428&gt;$L$3,"Futuro","Atraso")</f>
        <v/>
      </c>
      <c r="Q428">
        <f>12*(YEAR(H428)-YEAR($L$3))+(MONTH(H428)-MONTH($L$3))</f>
        <v/>
      </c>
      <c r="R428" s="366">
        <f>IF(N428="IBIRAPITANGA FASE 3",IF(P428="Atraso",M428,M428/(1+$J$2)^Q428),IF(P428="Atraso",M428,M428/(1+$J$1)^Q428))</f>
        <v/>
      </c>
    </row>
    <row r="429">
      <c r="A429" t="inlineStr">
        <is>
          <t>Q02L013</t>
        </is>
      </c>
      <c r="B429" t="inlineStr">
        <is>
          <t>ANTONIA MARIA TEIXEIRA</t>
        </is>
      </c>
      <c r="C429" t="n">
        <v>1</v>
      </c>
      <c r="D429" t="inlineStr">
        <is>
          <t>IPCA</t>
        </is>
      </c>
      <c r="E429" t="n">
        <v>0.009488792934583046</v>
      </c>
      <c r="F429" t="inlineStr">
        <is>
          <t>MENSAL</t>
        </is>
      </c>
      <c r="G429" t="n">
        <v>47948</v>
      </c>
      <c r="H429" t="n">
        <v>47948</v>
      </c>
      <c r="I429" t="inlineStr">
        <is>
          <t>111</t>
        </is>
      </c>
      <c r="J429" t="inlineStr">
        <is>
          <t>CARTEIRA</t>
        </is>
      </c>
      <c r="K429" t="inlineStr">
        <is>
          <t>CONTRATO</t>
        </is>
      </c>
      <c r="L429" t="n">
        <v>3642.69</v>
      </c>
      <c r="M429" t="inlineStr"/>
      <c r="N429" t="inlineStr"/>
      <c r="O429" s="142">
        <f>DATE(YEAR(H429),MONTH(H429),1)</f>
        <v/>
      </c>
      <c r="P429" s="132">
        <f>IF(H429&gt;$L$3,"Futuro","Atraso")</f>
        <v/>
      </c>
      <c r="Q429">
        <f>12*(YEAR(H429)-YEAR($L$3))+(MONTH(H429)-MONTH($L$3))</f>
        <v/>
      </c>
      <c r="R429" s="366">
        <f>IF(N429="IBIRAPITANGA FASE 3",IF(P429="Atraso",M429,M429/(1+$J$2)^Q429),IF(P429="Atraso",M429,M429/(1+$J$1)^Q429))</f>
        <v/>
      </c>
    </row>
    <row r="430">
      <c r="A430" t="inlineStr">
        <is>
          <t>Q02L013</t>
        </is>
      </c>
      <c r="B430" t="inlineStr">
        <is>
          <t>ANTONIA MARIA TEIXEIRA</t>
        </is>
      </c>
      <c r="C430" t="n">
        <v>1</v>
      </c>
      <c r="D430" t="inlineStr">
        <is>
          <t>IPCA</t>
        </is>
      </c>
      <c r="E430" t="n">
        <v>0.009488792934583046</v>
      </c>
      <c r="F430" t="inlineStr">
        <is>
          <t>MENSAL</t>
        </is>
      </c>
      <c r="G430" t="n">
        <v>47978</v>
      </c>
      <c r="H430" t="n">
        <v>47978</v>
      </c>
      <c r="I430" t="inlineStr">
        <is>
          <t>112</t>
        </is>
      </c>
      <c r="J430" t="inlineStr">
        <is>
          <t>CARTEIRA</t>
        </is>
      </c>
      <c r="K430" t="inlineStr">
        <is>
          <t>CONTRATO</t>
        </is>
      </c>
      <c r="L430" t="n">
        <v>3642.69</v>
      </c>
      <c r="M430" t="inlineStr"/>
      <c r="N430" t="inlineStr"/>
      <c r="O430" s="142">
        <f>DATE(YEAR(H430),MONTH(H430),1)</f>
        <v/>
      </c>
      <c r="P430" s="132">
        <f>IF(H430&gt;$L$3,"Futuro","Atraso")</f>
        <v/>
      </c>
      <c r="Q430">
        <f>12*(YEAR(H430)-YEAR($L$3))+(MONTH(H430)-MONTH($L$3))</f>
        <v/>
      </c>
      <c r="R430" s="366">
        <f>IF(N430="IBIRAPITANGA FASE 3",IF(P430="Atraso",M430,M430/(1+$J$2)^Q430),IF(P430="Atraso",M430,M430/(1+$J$1)^Q430))</f>
        <v/>
      </c>
    </row>
    <row r="431">
      <c r="A431" t="inlineStr">
        <is>
          <t>Q02L013</t>
        </is>
      </c>
      <c r="B431" t="inlineStr">
        <is>
          <t>ANTONIA MARIA TEIXEIRA</t>
        </is>
      </c>
      <c r="C431" t="n">
        <v>1</v>
      </c>
      <c r="D431" t="inlineStr">
        <is>
          <t>IPCA</t>
        </is>
      </c>
      <c r="E431" t="n">
        <v>0.009488792934583046</v>
      </c>
      <c r="F431" t="inlineStr">
        <is>
          <t>MENSAL</t>
        </is>
      </c>
      <c r="G431" t="n">
        <v>48009</v>
      </c>
      <c r="H431" t="n">
        <v>48009</v>
      </c>
      <c r="I431" t="inlineStr">
        <is>
          <t>113</t>
        </is>
      </c>
      <c r="J431" t="inlineStr">
        <is>
          <t>CARTEIRA</t>
        </is>
      </c>
      <c r="K431" t="inlineStr">
        <is>
          <t>CONTRATO</t>
        </is>
      </c>
      <c r="L431" t="n">
        <v>3642.69</v>
      </c>
      <c r="M431" t="inlineStr"/>
      <c r="N431" t="inlineStr"/>
      <c r="O431" s="142">
        <f>DATE(YEAR(H431),MONTH(H431),1)</f>
        <v/>
      </c>
      <c r="P431" s="132">
        <f>IF(H431&gt;$L$3,"Futuro","Atraso")</f>
        <v/>
      </c>
      <c r="Q431">
        <f>12*(YEAR(H431)-YEAR($L$3))+(MONTH(H431)-MONTH($L$3))</f>
        <v/>
      </c>
      <c r="R431" s="366">
        <f>IF(N431="IBIRAPITANGA FASE 3",IF(P431="Atraso",M431,M431/(1+$J$2)^Q431),IF(P431="Atraso",M431,M431/(1+$J$1)^Q431))</f>
        <v/>
      </c>
    </row>
    <row r="432">
      <c r="A432" t="inlineStr">
        <is>
          <t>Q02L013</t>
        </is>
      </c>
      <c r="B432" t="inlineStr">
        <is>
          <t>ANTONIA MARIA TEIXEIRA</t>
        </is>
      </c>
      <c r="C432" t="n">
        <v>1</v>
      </c>
      <c r="D432" t="inlineStr">
        <is>
          <t>IPCA</t>
        </is>
      </c>
      <c r="E432" t="n">
        <v>0.009488792934583046</v>
      </c>
      <c r="F432" t="inlineStr">
        <is>
          <t>MENSAL</t>
        </is>
      </c>
      <c r="G432" t="n">
        <v>48039</v>
      </c>
      <c r="H432" t="n">
        <v>48039</v>
      </c>
      <c r="I432" t="inlineStr">
        <is>
          <t>114</t>
        </is>
      </c>
      <c r="J432" t="inlineStr">
        <is>
          <t>CARTEIRA</t>
        </is>
      </c>
      <c r="K432" t="inlineStr">
        <is>
          <t>CONTRATO</t>
        </is>
      </c>
      <c r="L432" t="n">
        <v>3642.69</v>
      </c>
      <c r="M432" t="inlineStr"/>
      <c r="N432" t="inlineStr"/>
      <c r="O432" s="142">
        <f>DATE(YEAR(H432),MONTH(H432),1)</f>
        <v/>
      </c>
      <c r="P432" s="132">
        <f>IF(H432&gt;$L$3,"Futuro","Atraso")</f>
        <v/>
      </c>
      <c r="Q432">
        <f>12*(YEAR(H432)-YEAR($L$3))+(MONTH(H432)-MONTH($L$3))</f>
        <v/>
      </c>
      <c r="R432" s="366">
        <f>IF(N432="IBIRAPITANGA FASE 3",IF(P432="Atraso",M432,M432/(1+$J$2)^Q432),IF(P432="Atraso",M432,M432/(1+$J$1)^Q432))</f>
        <v/>
      </c>
    </row>
    <row r="433">
      <c r="A433" t="inlineStr">
        <is>
          <t>Q02L013</t>
        </is>
      </c>
      <c r="B433" t="inlineStr">
        <is>
          <t>ANTONIA MARIA TEIXEIRA</t>
        </is>
      </c>
      <c r="C433" t="n">
        <v>1</v>
      </c>
      <c r="D433" t="inlineStr">
        <is>
          <t>IPCA</t>
        </is>
      </c>
      <c r="E433" t="n">
        <v>0.009488792934583046</v>
      </c>
      <c r="F433" t="inlineStr">
        <is>
          <t>MENSAL</t>
        </is>
      </c>
      <c r="G433" t="n">
        <v>48070</v>
      </c>
      <c r="H433" t="n">
        <v>48070</v>
      </c>
      <c r="I433" t="inlineStr">
        <is>
          <t>115</t>
        </is>
      </c>
      <c r="J433" t="inlineStr">
        <is>
          <t>CARTEIRA</t>
        </is>
      </c>
      <c r="K433" t="inlineStr">
        <is>
          <t>CONTRATO</t>
        </is>
      </c>
      <c r="L433" t="n">
        <v>3642.69</v>
      </c>
      <c r="M433" t="inlineStr"/>
      <c r="N433" t="inlineStr"/>
      <c r="O433" s="142">
        <f>DATE(YEAR(H433),MONTH(H433),1)</f>
        <v/>
      </c>
      <c r="P433" s="132">
        <f>IF(H433&gt;$L$3,"Futuro","Atraso")</f>
        <v/>
      </c>
      <c r="Q433">
        <f>12*(YEAR(H433)-YEAR($L$3))+(MONTH(H433)-MONTH($L$3))</f>
        <v/>
      </c>
      <c r="R433" s="366">
        <f>IF(N433="IBIRAPITANGA FASE 3",IF(P433="Atraso",M433,M433/(1+$J$2)^Q433),IF(P433="Atraso",M433,M433/(1+$J$1)^Q433))</f>
        <v/>
      </c>
    </row>
    <row r="434">
      <c r="A434" t="inlineStr">
        <is>
          <t>Q02L013</t>
        </is>
      </c>
      <c r="B434" t="inlineStr">
        <is>
          <t>ANTONIA MARIA TEIXEIRA</t>
        </is>
      </c>
      <c r="C434" t="n">
        <v>1</v>
      </c>
      <c r="D434" t="inlineStr">
        <is>
          <t>IPCA</t>
        </is>
      </c>
      <c r="E434" t="n">
        <v>0.009488792934583046</v>
      </c>
      <c r="F434" t="inlineStr">
        <is>
          <t>MENSAL</t>
        </is>
      </c>
      <c r="G434" t="n">
        <v>48101</v>
      </c>
      <c r="H434" t="n">
        <v>48101</v>
      </c>
      <c r="I434" t="inlineStr">
        <is>
          <t>116</t>
        </is>
      </c>
      <c r="J434" t="inlineStr">
        <is>
          <t>CARTEIRA</t>
        </is>
      </c>
      <c r="K434" t="inlineStr">
        <is>
          <t>CONTRATO</t>
        </is>
      </c>
      <c r="L434" t="n">
        <v>3642.69</v>
      </c>
      <c r="M434" t="inlineStr"/>
      <c r="N434" t="inlineStr"/>
      <c r="O434" s="142">
        <f>DATE(YEAR(H434),MONTH(H434),1)</f>
        <v/>
      </c>
      <c r="P434" s="132">
        <f>IF(H434&gt;$L$3,"Futuro","Atraso")</f>
        <v/>
      </c>
      <c r="Q434">
        <f>12*(YEAR(H434)-YEAR($L$3))+(MONTH(H434)-MONTH($L$3))</f>
        <v/>
      </c>
      <c r="R434" s="366">
        <f>IF(N434="IBIRAPITANGA FASE 3",IF(P434="Atraso",M434,M434/(1+$J$2)^Q434),IF(P434="Atraso",M434,M434/(1+$J$1)^Q434))</f>
        <v/>
      </c>
    </row>
    <row r="435">
      <c r="A435" t="inlineStr">
        <is>
          <t>Q02L013</t>
        </is>
      </c>
      <c r="B435" t="inlineStr">
        <is>
          <t>ANTONIA MARIA TEIXEIRA</t>
        </is>
      </c>
      <c r="C435" t="n">
        <v>1</v>
      </c>
      <c r="D435" t="inlineStr">
        <is>
          <t>IPCA</t>
        </is>
      </c>
      <c r="E435" t="n">
        <v>0.009488792934583046</v>
      </c>
      <c r="F435" t="inlineStr">
        <is>
          <t>MENSAL</t>
        </is>
      </c>
      <c r="G435" t="n">
        <v>48131</v>
      </c>
      <c r="H435" t="n">
        <v>48131</v>
      </c>
      <c r="I435" t="inlineStr">
        <is>
          <t>117</t>
        </is>
      </c>
      <c r="J435" t="inlineStr">
        <is>
          <t>CARTEIRA</t>
        </is>
      </c>
      <c r="K435" t="inlineStr">
        <is>
          <t>CONTRATO</t>
        </is>
      </c>
      <c r="L435" t="n">
        <v>3642.69</v>
      </c>
      <c r="M435" t="inlineStr"/>
      <c r="N435" t="inlineStr"/>
      <c r="O435" s="142">
        <f>DATE(YEAR(H435),MONTH(H435),1)</f>
        <v/>
      </c>
      <c r="P435" s="132">
        <f>IF(H435&gt;$L$3,"Futuro","Atraso")</f>
        <v/>
      </c>
      <c r="Q435">
        <f>12*(YEAR(H435)-YEAR($L$3))+(MONTH(H435)-MONTH($L$3))</f>
        <v/>
      </c>
      <c r="R435" s="366">
        <f>IF(N435="IBIRAPITANGA FASE 3",IF(P435="Atraso",M435,M435/(1+$J$2)^Q435),IF(P435="Atraso",M435,M435/(1+$J$1)^Q435))</f>
        <v/>
      </c>
    </row>
    <row r="436">
      <c r="A436" t="inlineStr">
        <is>
          <t>Q02L013</t>
        </is>
      </c>
      <c r="B436" t="inlineStr">
        <is>
          <t>ANTONIA MARIA TEIXEIRA</t>
        </is>
      </c>
      <c r="C436" t="n">
        <v>1</v>
      </c>
      <c r="D436" t="inlineStr">
        <is>
          <t>IPCA</t>
        </is>
      </c>
      <c r="E436" t="n">
        <v>0.009488792934583046</v>
      </c>
      <c r="F436" t="inlineStr">
        <is>
          <t>MENSAL</t>
        </is>
      </c>
      <c r="G436" t="n">
        <v>48162</v>
      </c>
      <c r="H436" t="n">
        <v>48162</v>
      </c>
      <c r="I436" t="inlineStr">
        <is>
          <t>118</t>
        </is>
      </c>
      <c r="J436" t="inlineStr">
        <is>
          <t>CARTEIRA</t>
        </is>
      </c>
      <c r="K436" t="inlineStr">
        <is>
          <t>CONTRATO</t>
        </is>
      </c>
      <c r="L436" t="n">
        <v>3642.69</v>
      </c>
      <c r="M436" t="inlineStr"/>
      <c r="N436" t="inlineStr"/>
      <c r="O436" s="142">
        <f>DATE(YEAR(H436),MONTH(H436),1)</f>
        <v/>
      </c>
      <c r="P436" s="132">
        <f>IF(H436&gt;$L$3,"Futuro","Atraso")</f>
        <v/>
      </c>
      <c r="Q436">
        <f>12*(YEAR(H436)-YEAR($L$3))+(MONTH(H436)-MONTH($L$3))</f>
        <v/>
      </c>
      <c r="R436" s="366">
        <f>IF(N436="IBIRAPITANGA FASE 3",IF(P436="Atraso",M436,M436/(1+$J$2)^Q436),IF(P436="Atraso",M436,M436/(1+$J$1)^Q436))</f>
        <v/>
      </c>
    </row>
    <row r="437">
      <c r="A437" t="inlineStr">
        <is>
          <t>Q02L013</t>
        </is>
      </c>
      <c r="B437" t="inlineStr">
        <is>
          <t>ANTONIA MARIA TEIXEIRA</t>
        </is>
      </c>
      <c r="C437" t="n">
        <v>1</v>
      </c>
      <c r="D437" t="inlineStr">
        <is>
          <t>IPCA</t>
        </is>
      </c>
      <c r="E437" t="n">
        <v>0.009488792934583046</v>
      </c>
      <c r="F437" t="inlineStr">
        <is>
          <t>MENSAL</t>
        </is>
      </c>
      <c r="G437" t="n">
        <v>48192</v>
      </c>
      <c r="H437" t="n">
        <v>48192</v>
      </c>
      <c r="I437" t="inlineStr">
        <is>
          <t>119</t>
        </is>
      </c>
      <c r="J437" t="inlineStr">
        <is>
          <t>CARTEIRA</t>
        </is>
      </c>
      <c r="K437" t="inlineStr">
        <is>
          <t>CONTRATO</t>
        </is>
      </c>
      <c r="L437" t="n">
        <v>3642.69</v>
      </c>
      <c r="M437" t="inlineStr"/>
      <c r="N437" t="inlineStr"/>
      <c r="O437" s="142">
        <f>DATE(YEAR(H437),MONTH(H437),1)</f>
        <v/>
      </c>
      <c r="P437" s="132">
        <f>IF(H437&gt;$L$3,"Futuro","Atraso")</f>
        <v/>
      </c>
      <c r="Q437">
        <f>12*(YEAR(H437)-YEAR($L$3))+(MONTH(H437)-MONTH($L$3))</f>
        <v/>
      </c>
      <c r="R437" s="366">
        <f>IF(N437="IBIRAPITANGA FASE 3",IF(P437="Atraso",M437,M437/(1+$J$2)^Q437),IF(P437="Atraso",M437,M437/(1+$J$1)^Q437))</f>
        <v/>
      </c>
    </row>
    <row r="438">
      <c r="A438" t="inlineStr">
        <is>
          <t>Q02L013</t>
        </is>
      </c>
      <c r="B438" t="inlineStr">
        <is>
          <t>ANTONIA MARIA TEIXEIRA</t>
        </is>
      </c>
      <c r="C438" t="n">
        <v>1</v>
      </c>
      <c r="D438" t="inlineStr">
        <is>
          <t>IPCA</t>
        </is>
      </c>
      <c r="E438" t="n">
        <v>0.009488792934583046</v>
      </c>
      <c r="F438" t="inlineStr">
        <is>
          <t>MENSAL</t>
        </is>
      </c>
      <c r="G438" t="n">
        <v>48223</v>
      </c>
      <c r="H438" t="n">
        <v>48223</v>
      </c>
      <c r="I438" t="inlineStr">
        <is>
          <t>120</t>
        </is>
      </c>
      <c r="J438" t="inlineStr">
        <is>
          <t>CARTEIRA</t>
        </is>
      </c>
      <c r="K438" t="inlineStr">
        <is>
          <t>CONTRATO</t>
        </is>
      </c>
      <c r="L438" t="n">
        <v>3642.69</v>
      </c>
      <c r="M438" t="inlineStr"/>
      <c r="N438" t="inlineStr"/>
      <c r="O438" s="142">
        <f>DATE(YEAR(H438),MONTH(H438),1)</f>
        <v/>
      </c>
      <c r="P438" s="132">
        <f>IF(H438&gt;$L$3,"Futuro","Atraso")</f>
        <v/>
      </c>
      <c r="Q438">
        <f>12*(YEAR(H438)-YEAR($L$3))+(MONTH(H438)-MONTH($L$3))</f>
        <v/>
      </c>
      <c r="R438" s="366">
        <f>IF(N438="IBIRAPITANGA FASE 3",IF(P438="Atraso",M438,M438/(1+$J$2)^Q438),IF(P438="Atraso",M438,M438/(1+$J$1)^Q438))</f>
        <v/>
      </c>
    </row>
    <row r="439">
      <c r="A439" t="inlineStr">
        <is>
          <t>Q02L013</t>
        </is>
      </c>
      <c r="B439" t="inlineStr">
        <is>
          <t>ANTONIA MARIA TEIXEIRA</t>
        </is>
      </c>
      <c r="C439" t="n">
        <v>1</v>
      </c>
      <c r="D439" t="inlineStr">
        <is>
          <t>IPCA</t>
        </is>
      </c>
      <c r="E439" t="n">
        <v>0.009488792934583046</v>
      </c>
      <c r="F439" t="inlineStr">
        <is>
          <t>MENSAL</t>
        </is>
      </c>
      <c r="G439" t="n">
        <v>48254</v>
      </c>
      <c r="H439" t="n">
        <v>48254</v>
      </c>
      <c r="I439" t="inlineStr">
        <is>
          <t>121</t>
        </is>
      </c>
      <c r="J439" t="inlineStr">
        <is>
          <t>CARTEIRA</t>
        </is>
      </c>
      <c r="K439" t="inlineStr">
        <is>
          <t>CONTRATO</t>
        </is>
      </c>
      <c r="L439" t="n">
        <v>3642.69</v>
      </c>
      <c r="M439" t="inlineStr"/>
      <c r="N439" t="inlineStr"/>
      <c r="O439" s="142">
        <f>DATE(YEAR(H439),MONTH(H439),1)</f>
        <v/>
      </c>
      <c r="P439" s="132">
        <f>IF(H439&gt;$L$3,"Futuro","Atraso")</f>
        <v/>
      </c>
      <c r="Q439">
        <f>12*(YEAR(H439)-YEAR($L$3))+(MONTH(H439)-MONTH($L$3))</f>
        <v/>
      </c>
      <c r="R439" s="366">
        <f>IF(N439="IBIRAPITANGA FASE 3",IF(P439="Atraso",M439,M439/(1+$J$2)^Q439),IF(P439="Atraso",M439,M439/(1+$J$1)^Q439))</f>
        <v/>
      </c>
    </row>
    <row r="440">
      <c r="A440" t="inlineStr">
        <is>
          <t>Q02L013</t>
        </is>
      </c>
      <c r="B440" t="inlineStr">
        <is>
          <t>ANTONIA MARIA TEIXEIRA</t>
        </is>
      </c>
      <c r="C440" t="n">
        <v>1</v>
      </c>
      <c r="D440" t="inlineStr">
        <is>
          <t>IPCA</t>
        </is>
      </c>
      <c r="E440" t="n">
        <v>0.009488792934583046</v>
      </c>
      <c r="F440" t="inlineStr">
        <is>
          <t>MENSAL</t>
        </is>
      </c>
      <c r="G440" t="n">
        <v>48283</v>
      </c>
      <c r="H440" t="n">
        <v>48283</v>
      </c>
      <c r="I440" t="inlineStr">
        <is>
          <t>122</t>
        </is>
      </c>
      <c r="J440" t="inlineStr">
        <is>
          <t>CARTEIRA</t>
        </is>
      </c>
      <c r="K440" t="inlineStr">
        <is>
          <t>CONTRATO</t>
        </is>
      </c>
      <c r="L440" t="n">
        <v>3642.69</v>
      </c>
      <c r="M440" t="inlineStr"/>
      <c r="N440" t="inlineStr"/>
      <c r="O440" s="142">
        <f>DATE(YEAR(H440),MONTH(H440),1)</f>
        <v/>
      </c>
      <c r="P440" s="132">
        <f>IF(H440&gt;$L$3,"Futuro","Atraso")</f>
        <v/>
      </c>
      <c r="Q440">
        <f>12*(YEAR(H440)-YEAR($L$3))+(MONTH(H440)-MONTH($L$3))</f>
        <v/>
      </c>
      <c r="R440" s="366">
        <f>IF(N440="IBIRAPITANGA FASE 3",IF(P440="Atraso",M440,M440/(1+$J$2)^Q440),IF(P440="Atraso",M440,M440/(1+$J$1)^Q440))</f>
        <v/>
      </c>
    </row>
    <row r="441">
      <c r="A441" t="inlineStr">
        <is>
          <t>Q02L013</t>
        </is>
      </c>
      <c r="B441" t="inlineStr">
        <is>
          <t>ANTONIA MARIA TEIXEIRA</t>
        </is>
      </c>
      <c r="C441" t="n">
        <v>1</v>
      </c>
      <c r="D441" t="inlineStr">
        <is>
          <t>IPCA</t>
        </is>
      </c>
      <c r="E441" t="n">
        <v>0.009488792934583046</v>
      </c>
      <c r="F441" t="inlineStr">
        <is>
          <t>MENSAL</t>
        </is>
      </c>
      <c r="G441" t="n">
        <v>48314</v>
      </c>
      <c r="H441" t="n">
        <v>48314</v>
      </c>
      <c r="I441" t="inlineStr">
        <is>
          <t>123</t>
        </is>
      </c>
      <c r="J441" t="inlineStr">
        <is>
          <t>CARTEIRA</t>
        </is>
      </c>
      <c r="K441" t="inlineStr">
        <is>
          <t>CONTRATO</t>
        </is>
      </c>
      <c r="L441" t="n">
        <v>3642.69</v>
      </c>
      <c r="M441" t="inlineStr"/>
      <c r="N441" t="inlineStr"/>
      <c r="O441" s="142">
        <f>DATE(YEAR(H441),MONTH(H441),1)</f>
        <v/>
      </c>
      <c r="P441" s="132">
        <f>IF(H441&gt;$L$3,"Futuro","Atraso")</f>
        <v/>
      </c>
      <c r="Q441">
        <f>12*(YEAR(H441)-YEAR($L$3))+(MONTH(H441)-MONTH($L$3))</f>
        <v/>
      </c>
      <c r="R441" s="366">
        <f>IF(N441="IBIRAPITANGA FASE 3",IF(P441="Atraso",M441,M441/(1+$J$2)^Q441),IF(P441="Atraso",M441,M441/(1+$J$1)^Q441))</f>
        <v/>
      </c>
    </row>
    <row r="442">
      <c r="A442" t="inlineStr">
        <is>
          <t>Q02L013</t>
        </is>
      </c>
      <c r="B442" t="inlineStr">
        <is>
          <t>ANTONIA MARIA TEIXEIRA</t>
        </is>
      </c>
      <c r="C442" t="n">
        <v>1</v>
      </c>
      <c r="D442" t="inlineStr">
        <is>
          <t>IPCA</t>
        </is>
      </c>
      <c r="E442" t="n">
        <v>0.009488792934583046</v>
      </c>
      <c r="F442" t="inlineStr">
        <is>
          <t>MENSAL</t>
        </is>
      </c>
      <c r="G442" t="n">
        <v>48344</v>
      </c>
      <c r="H442" t="n">
        <v>48344</v>
      </c>
      <c r="I442" t="inlineStr">
        <is>
          <t>124</t>
        </is>
      </c>
      <c r="J442" t="inlineStr">
        <is>
          <t>CARTEIRA</t>
        </is>
      </c>
      <c r="K442" t="inlineStr">
        <is>
          <t>CONTRATO</t>
        </is>
      </c>
      <c r="L442" t="n">
        <v>3642.69</v>
      </c>
      <c r="M442" t="inlineStr"/>
      <c r="N442" t="inlineStr"/>
      <c r="O442" s="142">
        <f>DATE(YEAR(H442),MONTH(H442),1)</f>
        <v/>
      </c>
      <c r="P442" s="132">
        <f>IF(H442&gt;$L$3,"Futuro","Atraso")</f>
        <v/>
      </c>
      <c r="Q442">
        <f>12*(YEAR(H442)-YEAR($L$3))+(MONTH(H442)-MONTH($L$3))</f>
        <v/>
      </c>
      <c r="R442" s="366">
        <f>IF(N442="IBIRAPITANGA FASE 3",IF(P442="Atraso",M442,M442/(1+$J$2)^Q442),IF(P442="Atraso",M442,M442/(1+$J$1)^Q442))</f>
        <v/>
      </c>
    </row>
    <row r="443">
      <c r="A443" t="inlineStr">
        <is>
          <t>Q02L013</t>
        </is>
      </c>
      <c r="B443" t="inlineStr">
        <is>
          <t>ANTONIA MARIA TEIXEIRA</t>
        </is>
      </c>
      <c r="C443" t="n">
        <v>1</v>
      </c>
      <c r="D443" t="inlineStr">
        <is>
          <t>IPCA</t>
        </is>
      </c>
      <c r="E443" t="n">
        <v>0.009488792934583046</v>
      </c>
      <c r="F443" t="inlineStr">
        <is>
          <t>MENSAL</t>
        </is>
      </c>
      <c r="G443" t="n">
        <v>48375</v>
      </c>
      <c r="H443" t="n">
        <v>48375</v>
      </c>
      <c r="I443" t="inlineStr">
        <is>
          <t>125</t>
        </is>
      </c>
      <c r="J443" t="inlineStr">
        <is>
          <t>CARTEIRA</t>
        </is>
      </c>
      <c r="K443" t="inlineStr">
        <is>
          <t>CONTRATO</t>
        </is>
      </c>
      <c r="L443" t="n">
        <v>3642.69</v>
      </c>
      <c r="M443" t="inlineStr"/>
      <c r="N443" t="inlineStr"/>
      <c r="O443" s="142">
        <f>DATE(YEAR(H443),MONTH(H443),1)</f>
        <v/>
      </c>
      <c r="P443" s="132">
        <f>IF(H443&gt;$L$3,"Futuro","Atraso")</f>
        <v/>
      </c>
      <c r="Q443">
        <f>12*(YEAR(H443)-YEAR($L$3))+(MONTH(H443)-MONTH($L$3))</f>
        <v/>
      </c>
      <c r="R443" s="366">
        <f>IF(N443="IBIRAPITANGA FASE 3",IF(P443="Atraso",M443,M443/(1+$J$2)^Q443),IF(P443="Atraso",M443,M443/(1+$J$1)^Q443))</f>
        <v/>
      </c>
    </row>
    <row r="444">
      <c r="A444" t="inlineStr">
        <is>
          <t>Q02L013</t>
        </is>
      </c>
      <c r="B444" t="inlineStr">
        <is>
          <t>ANTONIA MARIA TEIXEIRA</t>
        </is>
      </c>
      <c r="C444" t="n">
        <v>1</v>
      </c>
      <c r="D444" t="inlineStr">
        <is>
          <t>IPCA</t>
        </is>
      </c>
      <c r="E444" t="n">
        <v>0.009488792934583046</v>
      </c>
      <c r="F444" t="inlineStr">
        <is>
          <t>MENSAL</t>
        </is>
      </c>
      <c r="G444" t="n">
        <v>48405</v>
      </c>
      <c r="H444" t="n">
        <v>48405</v>
      </c>
      <c r="I444" t="inlineStr">
        <is>
          <t>126</t>
        </is>
      </c>
      <c r="J444" t="inlineStr">
        <is>
          <t>CARTEIRA</t>
        </is>
      </c>
      <c r="K444" t="inlineStr">
        <is>
          <t>CONTRATO</t>
        </is>
      </c>
      <c r="L444" t="n">
        <v>3642.69</v>
      </c>
      <c r="M444" t="inlineStr"/>
      <c r="N444" t="inlineStr"/>
      <c r="O444" s="142">
        <f>DATE(YEAR(H444),MONTH(H444),1)</f>
        <v/>
      </c>
      <c r="P444" s="132">
        <f>IF(H444&gt;$L$3,"Futuro","Atraso")</f>
        <v/>
      </c>
      <c r="Q444">
        <f>12*(YEAR(H444)-YEAR($L$3))+(MONTH(H444)-MONTH($L$3))</f>
        <v/>
      </c>
      <c r="R444" s="366">
        <f>IF(N444="IBIRAPITANGA FASE 3",IF(P444="Atraso",M444,M444/(1+$J$2)^Q444),IF(P444="Atraso",M444,M444/(1+$J$1)^Q444))</f>
        <v/>
      </c>
    </row>
    <row r="445">
      <c r="A445" t="inlineStr">
        <is>
          <t>Q02L013</t>
        </is>
      </c>
      <c r="B445" t="inlineStr">
        <is>
          <t>ANTONIA MARIA TEIXEIRA</t>
        </is>
      </c>
      <c r="C445" t="n">
        <v>1</v>
      </c>
      <c r="D445" t="inlineStr">
        <is>
          <t>IPCA</t>
        </is>
      </c>
      <c r="E445" t="n">
        <v>0.009488792934583046</v>
      </c>
      <c r="F445" t="inlineStr">
        <is>
          <t>MENSAL</t>
        </is>
      </c>
      <c r="G445" t="n">
        <v>48436</v>
      </c>
      <c r="H445" t="n">
        <v>48436</v>
      </c>
      <c r="I445" t="inlineStr">
        <is>
          <t>127</t>
        </is>
      </c>
      <c r="J445" t="inlineStr">
        <is>
          <t>CARTEIRA</t>
        </is>
      </c>
      <c r="K445" t="inlineStr">
        <is>
          <t>CONTRATO</t>
        </is>
      </c>
      <c r="L445" t="n">
        <v>3642.69</v>
      </c>
      <c r="M445" t="inlineStr"/>
      <c r="N445" t="inlineStr"/>
      <c r="O445" s="142">
        <f>DATE(YEAR(H445),MONTH(H445),1)</f>
        <v/>
      </c>
      <c r="P445" s="132">
        <f>IF(H445&gt;$L$3,"Futuro","Atraso")</f>
        <v/>
      </c>
      <c r="Q445">
        <f>12*(YEAR(H445)-YEAR($L$3))+(MONTH(H445)-MONTH($L$3))</f>
        <v/>
      </c>
      <c r="R445" s="366">
        <f>IF(N445="IBIRAPITANGA FASE 3",IF(P445="Atraso",M445,M445/(1+$J$2)^Q445),IF(P445="Atraso",M445,M445/(1+$J$1)^Q445))</f>
        <v/>
      </c>
    </row>
    <row r="446">
      <c r="A446" t="inlineStr">
        <is>
          <t>Q02L013</t>
        </is>
      </c>
      <c r="B446" t="inlineStr">
        <is>
          <t>ANTONIA MARIA TEIXEIRA</t>
        </is>
      </c>
      <c r="C446" t="n">
        <v>1</v>
      </c>
      <c r="D446" t="inlineStr">
        <is>
          <t>IPCA</t>
        </is>
      </c>
      <c r="E446" t="n">
        <v>0.009488792934583046</v>
      </c>
      <c r="F446" t="inlineStr">
        <is>
          <t>MENSAL</t>
        </is>
      </c>
      <c r="G446" t="n">
        <v>48467</v>
      </c>
      <c r="H446" t="n">
        <v>48467</v>
      </c>
      <c r="I446" t="inlineStr">
        <is>
          <t>128</t>
        </is>
      </c>
      <c r="J446" t="inlineStr">
        <is>
          <t>CARTEIRA</t>
        </is>
      </c>
      <c r="K446" t="inlineStr">
        <is>
          <t>CONTRATO</t>
        </is>
      </c>
      <c r="L446" t="n">
        <v>3642.69</v>
      </c>
      <c r="M446" t="inlineStr"/>
      <c r="N446" t="inlineStr"/>
      <c r="O446" s="142">
        <f>DATE(YEAR(H446),MONTH(H446),1)</f>
        <v/>
      </c>
      <c r="P446" s="132">
        <f>IF(H446&gt;$L$3,"Futuro","Atraso")</f>
        <v/>
      </c>
      <c r="Q446">
        <f>12*(YEAR(H446)-YEAR($L$3))+(MONTH(H446)-MONTH($L$3))</f>
        <v/>
      </c>
      <c r="R446" s="366">
        <f>IF(N446="IBIRAPITANGA FASE 3",IF(P446="Atraso",M446,M446/(1+$J$2)^Q446),IF(P446="Atraso",M446,M446/(1+$J$1)^Q446))</f>
        <v/>
      </c>
    </row>
    <row r="447">
      <c r="A447" t="inlineStr">
        <is>
          <t>Q02L013</t>
        </is>
      </c>
      <c r="B447" t="inlineStr">
        <is>
          <t>ANTONIA MARIA TEIXEIRA</t>
        </is>
      </c>
      <c r="C447" t="n">
        <v>1</v>
      </c>
      <c r="D447" t="inlineStr">
        <is>
          <t>IPCA</t>
        </is>
      </c>
      <c r="E447" t="n">
        <v>0.009488792934583046</v>
      </c>
      <c r="F447" t="inlineStr">
        <is>
          <t>MENSAL</t>
        </is>
      </c>
      <c r="G447" t="n">
        <v>48497</v>
      </c>
      <c r="H447" t="n">
        <v>48497</v>
      </c>
      <c r="I447" t="inlineStr">
        <is>
          <t>129</t>
        </is>
      </c>
      <c r="J447" t="inlineStr">
        <is>
          <t>CARTEIRA</t>
        </is>
      </c>
      <c r="K447" t="inlineStr">
        <is>
          <t>CONTRATO</t>
        </is>
      </c>
      <c r="L447" t="n">
        <v>3642.69</v>
      </c>
      <c r="M447" t="inlineStr"/>
      <c r="N447" t="inlineStr"/>
      <c r="O447" s="142">
        <f>DATE(YEAR(H447),MONTH(H447),1)</f>
        <v/>
      </c>
      <c r="P447" s="132">
        <f>IF(H447&gt;$L$3,"Futuro","Atraso")</f>
        <v/>
      </c>
      <c r="Q447">
        <f>12*(YEAR(H447)-YEAR($L$3))+(MONTH(H447)-MONTH($L$3))</f>
        <v/>
      </c>
      <c r="R447" s="366">
        <f>IF(N447="IBIRAPITANGA FASE 3",IF(P447="Atraso",M447,M447/(1+$J$2)^Q447),IF(P447="Atraso",M447,M447/(1+$J$1)^Q447))</f>
        <v/>
      </c>
    </row>
    <row r="448">
      <c r="A448" t="inlineStr">
        <is>
          <t>Q02L013</t>
        </is>
      </c>
      <c r="B448" t="inlineStr">
        <is>
          <t>ANTONIA MARIA TEIXEIRA</t>
        </is>
      </c>
      <c r="C448" t="n">
        <v>1</v>
      </c>
      <c r="D448" t="inlineStr">
        <is>
          <t>IPCA</t>
        </is>
      </c>
      <c r="E448" t="n">
        <v>0.009488792934583046</v>
      </c>
      <c r="F448" t="inlineStr">
        <is>
          <t>MENSAL</t>
        </is>
      </c>
      <c r="G448" t="n">
        <v>48528</v>
      </c>
      <c r="H448" t="n">
        <v>48528</v>
      </c>
      <c r="I448" t="inlineStr">
        <is>
          <t>130</t>
        </is>
      </c>
      <c r="J448" t="inlineStr">
        <is>
          <t>CARTEIRA</t>
        </is>
      </c>
      <c r="K448" t="inlineStr">
        <is>
          <t>CONTRATO</t>
        </is>
      </c>
      <c r="L448" t="n">
        <v>3642.69</v>
      </c>
      <c r="M448" t="inlineStr"/>
      <c r="N448" t="inlineStr"/>
      <c r="O448" s="142">
        <f>DATE(YEAR(H448),MONTH(H448),1)</f>
        <v/>
      </c>
      <c r="P448" s="132">
        <f>IF(H448&gt;$L$3,"Futuro","Atraso")</f>
        <v/>
      </c>
      <c r="Q448">
        <f>12*(YEAR(H448)-YEAR($L$3))+(MONTH(H448)-MONTH($L$3))</f>
        <v/>
      </c>
      <c r="R448" s="366">
        <f>IF(N448="IBIRAPITANGA FASE 3",IF(P448="Atraso",M448,M448/(1+$J$2)^Q448),IF(P448="Atraso",M448,M448/(1+$J$1)^Q448))</f>
        <v/>
      </c>
    </row>
    <row r="449">
      <c r="A449" t="inlineStr">
        <is>
          <t>Q02L013</t>
        </is>
      </c>
      <c r="B449" t="inlineStr">
        <is>
          <t>ANTONIA MARIA TEIXEIRA</t>
        </is>
      </c>
      <c r="C449" t="n">
        <v>1</v>
      </c>
      <c r="D449" t="inlineStr">
        <is>
          <t>IPCA</t>
        </is>
      </c>
      <c r="E449" t="n">
        <v>0.009488792934583046</v>
      </c>
      <c r="F449" t="inlineStr">
        <is>
          <t>MENSAL</t>
        </is>
      </c>
      <c r="G449" t="n">
        <v>48558</v>
      </c>
      <c r="H449" t="n">
        <v>48558</v>
      </c>
      <c r="I449" t="inlineStr">
        <is>
          <t>131</t>
        </is>
      </c>
      <c r="J449" t="inlineStr">
        <is>
          <t>CARTEIRA</t>
        </is>
      </c>
      <c r="K449" t="inlineStr">
        <is>
          <t>CONTRATO</t>
        </is>
      </c>
      <c r="L449" t="n">
        <v>3642.69</v>
      </c>
      <c r="M449" t="inlineStr"/>
      <c r="N449" t="inlineStr"/>
      <c r="O449" s="142">
        <f>DATE(YEAR(H449),MONTH(H449),1)</f>
        <v/>
      </c>
      <c r="P449" s="132">
        <f>IF(H449&gt;$L$3,"Futuro","Atraso")</f>
        <v/>
      </c>
      <c r="Q449">
        <f>12*(YEAR(H449)-YEAR($L$3))+(MONTH(H449)-MONTH($L$3))</f>
        <v/>
      </c>
      <c r="R449" s="366">
        <f>IF(N449="IBIRAPITANGA FASE 3",IF(P449="Atraso",M449,M449/(1+$J$2)^Q449),IF(P449="Atraso",M449,M449/(1+$J$1)^Q449))</f>
        <v/>
      </c>
    </row>
    <row r="450">
      <c r="A450" t="inlineStr">
        <is>
          <t>Q02L013</t>
        </is>
      </c>
      <c r="B450" t="inlineStr">
        <is>
          <t>ANTONIA MARIA TEIXEIRA</t>
        </is>
      </c>
      <c r="C450" t="n">
        <v>1</v>
      </c>
      <c r="D450" t="inlineStr">
        <is>
          <t>IPCA</t>
        </is>
      </c>
      <c r="E450" t="n">
        <v>0.009488792934583046</v>
      </c>
      <c r="F450" t="inlineStr">
        <is>
          <t>MENSAL</t>
        </is>
      </c>
      <c r="G450" t="n">
        <v>48589</v>
      </c>
      <c r="H450" t="n">
        <v>48589</v>
      </c>
      <c r="I450" t="inlineStr">
        <is>
          <t>132</t>
        </is>
      </c>
      <c r="J450" t="inlineStr">
        <is>
          <t>CARTEIRA</t>
        </is>
      </c>
      <c r="K450" t="inlineStr">
        <is>
          <t>CONTRATO</t>
        </is>
      </c>
      <c r="L450" t="n">
        <v>3642.69</v>
      </c>
      <c r="M450" t="inlineStr"/>
      <c r="N450" t="inlineStr"/>
      <c r="O450" s="142">
        <f>DATE(YEAR(H450),MONTH(H450),1)</f>
        <v/>
      </c>
      <c r="P450" s="132">
        <f>IF(H450&gt;$L$3,"Futuro","Atraso")</f>
        <v/>
      </c>
      <c r="Q450">
        <f>12*(YEAR(H450)-YEAR($L$3))+(MONTH(H450)-MONTH($L$3))</f>
        <v/>
      </c>
      <c r="R450" s="366">
        <f>IF(N450="IBIRAPITANGA FASE 3",IF(P450="Atraso",M450,M450/(1+$J$2)^Q450),IF(P450="Atraso",M450,M450/(1+$J$1)^Q450))</f>
        <v/>
      </c>
    </row>
    <row r="451">
      <c r="A451" t="inlineStr">
        <is>
          <t>Q02L013</t>
        </is>
      </c>
      <c r="B451" t="inlineStr">
        <is>
          <t>ANTONIA MARIA TEIXEIRA</t>
        </is>
      </c>
      <c r="C451" t="n">
        <v>1</v>
      </c>
      <c r="D451" t="inlineStr">
        <is>
          <t>IPCA</t>
        </is>
      </c>
      <c r="E451" t="n">
        <v>0.009488792934583046</v>
      </c>
      <c r="F451" t="inlineStr">
        <is>
          <t>MENSAL</t>
        </is>
      </c>
      <c r="G451" t="n">
        <v>48620</v>
      </c>
      <c r="H451" t="n">
        <v>48620</v>
      </c>
      <c r="I451" t="inlineStr">
        <is>
          <t>133</t>
        </is>
      </c>
      <c r="J451" t="inlineStr">
        <is>
          <t>CARTEIRA</t>
        </is>
      </c>
      <c r="K451" t="inlineStr">
        <is>
          <t>CONTRATO</t>
        </is>
      </c>
      <c r="L451" t="n">
        <v>3642.69</v>
      </c>
      <c r="M451" t="inlineStr"/>
      <c r="N451" t="inlineStr"/>
      <c r="O451" s="142">
        <f>DATE(YEAR(H451),MONTH(H451),1)</f>
        <v/>
      </c>
      <c r="P451" s="132">
        <f>IF(H451&gt;$L$3,"Futuro","Atraso")</f>
        <v/>
      </c>
      <c r="Q451">
        <f>12*(YEAR(H451)-YEAR($L$3))+(MONTH(H451)-MONTH($L$3))</f>
        <v/>
      </c>
      <c r="R451" s="366">
        <f>IF(N451="IBIRAPITANGA FASE 3",IF(P451="Atraso",M451,M451/(1+$J$2)^Q451),IF(P451="Atraso",M451,M451/(1+$J$1)^Q451))</f>
        <v/>
      </c>
    </row>
    <row r="452">
      <c r="A452" t="inlineStr">
        <is>
          <t>Q02L013</t>
        </is>
      </c>
      <c r="B452" t="inlineStr">
        <is>
          <t>ANTONIA MARIA TEIXEIRA</t>
        </is>
      </c>
      <c r="C452" t="n">
        <v>1</v>
      </c>
      <c r="D452" t="inlineStr">
        <is>
          <t>IPCA</t>
        </is>
      </c>
      <c r="E452" t="n">
        <v>0.009488792934583046</v>
      </c>
      <c r="F452" t="inlineStr">
        <is>
          <t>MENSAL</t>
        </is>
      </c>
      <c r="G452" t="n">
        <v>48648</v>
      </c>
      <c r="H452" t="n">
        <v>48648</v>
      </c>
      <c r="I452" t="inlineStr">
        <is>
          <t>134</t>
        </is>
      </c>
      <c r="J452" t="inlineStr">
        <is>
          <t>CARTEIRA</t>
        </is>
      </c>
      <c r="K452" t="inlineStr">
        <is>
          <t>CONTRATO</t>
        </is>
      </c>
      <c r="L452" t="n">
        <v>3642.69</v>
      </c>
      <c r="M452" t="inlineStr"/>
      <c r="N452" t="inlineStr"/>
      <c r="O452" s="142">
        <f>DATE(YEAR(H452),MONTH(H452),1)</f>
        <v/>
      </c>
      <c r="P452" s="132">
        <f>IF(H452&gt;$L$3,"Futuro","Atraso")</f>
        <v/>
      </c>
      <c r="Q452">
        <f>12*(YEAR(H452)-YEAR($L$3))+(MONTH(H452)-MONTH($L$3))</f>
        <v/>
      </c>
      <c r="R452" s="366">
        <f>IF(N452="IBIRAPITANGA FASE 3",IF(P452="Atraso",M452,M452/(1+$J$2)^Q452),IF(P452="Atraso",M452,M452/(1+$J$1)^Q452))</f>
        <v/>
      </c>
    </row>
    <row r="453">
      <c r="A453" t="inlineStr">
        <is>
          <t>Q02L013</t>
        </is>
      </c>
      <c r="B453" t="inlineStr">
        <is>
          <t>ANTONIA MARIA TEIXEIRA</t>
        </is>
      </c>
      <c r="C453" t="n">
        <v>1</v>
      </c>
      <c r="D453" t="inlineStr">
        <is>
          <t>IPCA</t>
        </is>
      </c>
      <c r="E453" t="n">
        <v>0.009488792934583046</v>
      </c>
      <c r="F453" t="inlineStr">
        <is>
          <t>MENSAL</t>
        </is>
      </c>
      <c r="G453" t="n">
        <v>48679</v>
      </c>
      <c r="H453" t="n">
        <v>48679</v>
      </c>
      <c r="I453" t="inlineStr">
        <is>
          <t>135</t>
        </is>
      </c>
      <c r="J453" t="inlineStr">
        <is>
          <t>CARTEIRA</t>
        </is>
      </c>
      <c r="K453" t="inlineStr">
        <is>
          <t>CONTRATO</t>
        </is>
      </c>
      <c r="L453" t="n">
        <v>3642.69</v>
      </c>
      <c r="M453" t="inlineStr"/>
      <c r="N453" t="inlineStr"/>
      <c r="O453" s="142">
        <f>DATE(YEAR(H453),MONTH(H453),1)</f>
        <v/>
      </c>
      <c r="P453" s="132">
        <f>IF(H453&gt;$L$3,"Futuro","Atraso")</f>
        <v/>
      </c>
      <c r="Q453">
        <f>12*(YEAR(H453)-YEAR($L$3))+(MONTH(H453)-MONTH($L$3))</f>
        <v/>
      </c>
      <c r="R453" s="366">
        <f>IF(N453="IBIRAPITANGA FASE 3",IF(P453="Atraso",M453,M453/(1+$J$2)^Q453),IF(P453="Atraso",M453,M453/(1+$J$1)^Q453))</f>
        <v/>
      </c>
    </row>
    <row r="454">
      <c r="A454" t="inlineStr">
        <is>
          <t>Q02L013</t>
        </is>
      </c>
      <c r="B454" t="inlineStr">
        <is>
          <t>ANTONIA MARIA TEIXEIRA</t>
        </is>
      </c>
      <c r="C454" t="n">
        <v>1</v>
      </c>
      <c r="D454" t="inlineStr">
        <is>
          <t>IPCA</t>
        </is>
      </c>
      <c r="E454" t="n">
        <v>0.009488792934583046</v>
      </c>
      <c r="F454" t="inlineStr">
        <is>
          <t>MENSAL</t>
        </is>
      </c>
      <c r="G454" t="n">
        <v>48709</v>
      </c>
      <c r="H454" t="n">
        <v>48709</v>
      </c>
      <c r="I454" t="inlineStr">
        <is>
          <t>136</t>
        </is>
      </c>
      <c r="J454" t="inlineStr">
        <is>
          <t>CARTEIRA</t>
        </is>
      </c>
      <c r="K454" t="inlineStr">
        <is>
          <t>CONTRATO</t>
        </is>
      </c>
      <c r="L454" t="n">
        <v>3642.69</v>
      </c>
      <c r="M454" t="inlineStr"/>
      <c r="N454" t="inlineStr"/>
      <c r="O454" s="142">
        <f>DATE(YEAR(H454),MONTH(H454),1)</f>
        <v/>
      </c>
      <c r="P454" s="132">
        <f>IF(H454&gt;$L$3,"Futuro","Atraso")</f>
        <v/>
      </c>
      <c r="Q454">
        <f>12*(YEAR(H454)-YEAR($L$3))+(MONTH(H454)-MONTH($L$3))</f>
        <v/>
      </c>
      <c r="R454" s="366">
        <f>IF(N454="IBIRAPITANGA FASE 3",IF(P454="Atraso",M454,M454/(1+$J$2)^Q454),IF(P454="Atraso",M454,M454/(1+$J$1)^Q454))</f>
        <v/>
      </c>
    </row>
    <row r="455">
      <c r="A455" t="inlineStr">
        <is>
          <t>Q02L013</t>
        </is>
      </c>
      <c r="B455" t="inlineStr">
        <is>
          <t>ANTONIA MARIA TEIXEIRA</t>
        </is>
      </c>
      <c r="C455" t="n">
        <v>1</v>
      </c>
      <c r="D455" t="inlineStr">
        <is>
          <t>IPCA</t>
        </is>
      </c>
      <c r="E455" t="n">
        <v>0.009488792934583046</v>
      </c>
      <c r="F455" t="inlineStr">
        <is>
          <t>MENSAL</t>
        </is>
      </c>
      <c r="G455" t="n">
        <v>48740</v>
      </c>
      <c r="H455" t="n">
        <v>48740</v>
      </c>
      <c r="I455" t="inlineStr">
        <is>
          <t>137</t>
        </is>
      </c>
      <c r="J455" t="inlineStr">
        <is>
          <t>CARTEIRA</t>
        </is>
      </c>
      <c r="K455" t="inlineStr">
        <is>
          <t>CONTRATO</t>
        </is>
      </c>
      <c r="L455" t="n">
        <v>3642.69</v>
      </c>
      <c r="M455" t="inlineStr"/>
      <c r="N455" t="inlineStr"/>
      <c r="O455" s="142">
        <f>DATE(YEAR(H455),MONTH(H455),1)</f>
        <v/>
      </c>
      <c r="P455" s="132">
        <f>IF(H455&gt;$L$3,"Futuro","Atraso")</f>
        <v/>
      </c>
      <c r="Q455">
        <f>12*(YEAR(H455)-YEAR($L$3))+(MONTH(H455)-MONTH($L$3))</f>
        <v/>
      </c>
      <c r="R455" s="366">
        <f>IF(N455="IBIRAPITANGA FASE 3",IF(P455="Atraso",M455,M455/(1+$J$2)^Q455),IF(P455="Atraso",M455,M455/(1+$J$1)^Q455))</f>
        <v/>
      </c>
    </row>
    <row r="456">
      <c r="A456" t="inlineStr">
        <is>
          <t>Q02L013</t>
        </is>
      </c>
      <c r="B456" t="inlineStr">
        <is>
          <t>ANTONIA MARIA TEIXEIRA</t>
        </is>
      </c>
      <c r="C456" t="n">
        <v>1</v>
      </c>
      <c r="D456" t="inlineStr">
        <is>
          <t>IPCA</t>
        </is>
      </c>
      <c r="E456" t="n">
        <v>0.009488792934583046</v>
      </c>
      <c r="F456" t="inlineStr">
        <is>
          <t>MENSAL</t>
        </is>
      </c>
      <c r="G456" t="n">
        <v>48770</v>
      </c>
      <c r="H456" t="n">
        <v>48770</v>
      </c>
      <c r="I456" t="inlineStr">
        <is>
          <t>138</t>
        </is>
      </c>
      <c r="J456" t="inlineStr">
        <is>
          <t>CARTEIRA</t>
        </is>
      </c>
      <c r="K456" t="inlineStr">
        <is>
          <t>CONTRATO</t>
        </is>
      </c>
      <c r="L456" t="n">
        <v>3642.69</v>
      </c>
      <c r="M456" t="inlineStr"/>
      <c r="N456" t="inlineStr"/>
      <c r="O456" s="142">
        <f>DATE(YEAR(H456),MONTH(H456),1)</f>
        <v/>
      </c>
      <c r="P456" s="132">
        <f>IF(H456&gt;$L$3,"Futuro","Atraso")</f>
        <v/>
      </c>
      <c r="Q456">
        <f>12*(YEAR(H456)-YEAR($L$3))+(MONTH(H456)-MONTH($L$3))</f>
        <v/>
      </c>
      <c r="R456" s="366">
        <f>IF(N456="IBIRAPITANGA FASE 3",IF(P456="Atraso",M456,M456/(1+$J$2)^Q456),IF(P456="Atraso",M456,M456/(1+$J$1)^Q456))</f>
        <v/>
      </c>
    </row>
    <row r="457">
      <c r="A457" t="inlineStr">
        <is>
          <t>Q02L013</t>
        </is>
      </c>
      <c r="B457" t="inlineStr">
        <is>
          <t>ANTONIA MARIA TEIXEIRA</t>
        </is>
      </c>
      <c r="C457" t="n">
        <v>1</v>
      </c>
      <c r="D457" t="inlineStr">
        <is>
          <t>IPCA</t>
        </is>
      </c>
      <c r="E457" t="n">
        <v>0.009488792934583046</v>
      </c>
      <c r="F457" t="inlineStr">
        <is>
          <t>MENSAL</t>
        </is>
      </c>
      <c r="G457" t="n">
        <v>48801</v>
      </c>
      <c r="H457" t="n">
        <v>48801</v>
      </c>
      <c r="I457" t="inlineStr">
        <is>
          <t>139</t>
        </is>
      </c>
      <c r="J457" t="inlineStr">
        <is>
          <t>CARTEIRA</t>
        </is>
      </c>
      <c r="K457" t="inlineStr">
        <is>
          <t>CONTRATO</t>
        </is>
      </c>
      <c r="L457" t="n">
        <v>3642.69</v>
      </c>
      <c r="M457" t="inlineStr"/>
      <c r="N457" t="inlineStr"/>
      <c r="O457" s="142">
        <f>DATE(YEAR(H457),MONTH(H457),1)</f>
        <v/>
      </c>
      <c r="P457" s="132">
        <f>IF(H457&gt;$L$3,"Futuro","Atraso")</f>
        <v/>
      </c>
      <c r="Q457">
        <f>12*(YEAR(H457)-YEAR($L$3))+(MONTH(H457)-MONTH($L$3))</f>
        <v/>
      </c>
      <c r="R457" s="366">
        <f>IF(N457="IBIRAPITANGA FASE 3",IF(P457="Atraso",M457,M457/(1+$J$2)^Q457),IF(P457="Atraso",M457,M457/(1+$J$1)^Q457))</f>
        <v/>
      </c>
    </row>
    <row r="458">
      <c r="A458" t="inlineStr">
        <is>
          <t>Q02L013</t>
        </is>
      </c>
      <c r="B458" t="inlineStr">
        <is>
          <t>ANTONIA MARIA TEIXEIRA</t>
        </is>
      </c>
      <c r="C458" t="n">
        <v>1</v>
      </c>
      <c r="D458" t="inlineStr">
        <is>
          <t>IPCA</t>
        </is>
      </c>
      <c r="E458" t="n">
        <v>0.009488792934583046</v>
      </c>
      <c r="F458" t="inlineStr">
        <is>
          <t>MENSAL</t>
        </is>
      </c>
      <c r="G458" t="n">
        <v>48832</v>
      </c>
      <c r="H458" t="n">
        <v>48832</v>
      </c>
      <c r="I458" t="inlineStr">
        <is>
          <t>140</t>
        </is>
      </c>
      <c r="J458" t="inlineStr">
        <is>
          <t>CARTEIRA</t>
        </is>
      </c>
      <c r="K458" t="inlineStr">
        <is>
          <t>CONTRATO</t>
        </is>
      </c>
      <c r="L458" t="n">
        <v>3642.69</v>
      </c>
      <c r="M458" t="inlineStr"/>
      <c r="N458" t="inlineStr"/>
      <c r="O458" s="142">
        <f>DATE(YEAR(H458),MONTH(H458),1)</f>
        <v/>
      </c>
      <c r="P458" s="132">
        <f>IF(H458&gt;$L$3,"Futuro","Atraso")</f>
        <v/>
      </c>
      <c r="Q458">
        <f>12*(YEAR(H458)-YEAR($L$3))+(MONTH(H458)-MONTH($L$3))</f>
        <v/>
      </c>
      <c r="R458" s="366">
        <f>IF(N458="IBIRAPITANGA FASE 3",IF(P458="Atraso",M458,M458/(1+$J$2)^Q458),IF(P458="Atraso",M458,M458/(1+$J$1)^Q458))</f>
        <v/>
      </c>
    </row>
    <row r="459">
      <c r="A459" t="inlineStr">
        <is>
          <t>Q02L013</t>
        </is>
      </c>
      <c r="B459" t="inlineStr">
        <is>
          <t>ANTONIA MARIA TEIXEIRA</t>
        </is>
      </c>
      <c r="C459" t="n">
        <v>1</v>
      </c>
      <c r="D459" t="inlineStr">
        <is>
          <t>IPCA</t>
        </is>
      </c>
      <c r="E459" t="n">
        <v>0.009488792934583046</v>
      </c>
      <c r="F459" t="inlineStr">
        <is>
          <t>MENSAL</t>
        </is>
      </c>
      <c r="G459" t="n">
        <v>48862</v>
      </c>
      <c r="H459" t="n">
        <v>48862</v>
      </c>
      <c r="I459" t="inlineStr">
        <is>
          <t>141</t>
        </is>
      </c>
      <c r="J459" t="inlineStr">
        <is>
          <t>CARTEIRA</t>
        </is>
      </c>
      <c r="K459" t="inlineStr">
        <is>
          <t>CONTRATO</t>
        </is>
      </c>
      <c r="L459" t="n">
        <v>3642.69</v>
      </c>
      <c r="M459" t="inlineStr"/>
      <c r="N459" t="inlineStr"/>
      <c r="O459" s="142">
        <f>DATE(YEAR(H459),MONTH(H459),1)</f>
        <v/>
      </c>
      <c r="P459" s="132">
        <f>IF(H459&gt;$L$3,"Futuro","Atraso")</f>
        <v/>
      </c>
      <c r="Q459">
        <f>12*(YEAR(H459)-YEAR($L$3))+(MONTH(H459)-MONTH($L$3))</f>
        <v/>
      </c>
      <c r="R459" s="366">
        <f>IF(N459="IBIRAPITANGA FASE 3",IF(P459="Atraso",M459,M459/(1+$J$2)^Q459),IF(P459="Atraso",M459,M459/(1+$J$1)^Q459))</f>
        <v/>
      </c>
    </row>
    <row r="460">
      <c r="A460" t="inlineStr">
        <is>
          <t>Q02L013</t>
        </is>
      </c>
      <c r="B460" t="inlineStr">
        <is>
          <t>ANTONIA MARIA TEIXEIRA</t>
        </is>
      </c>
      <c r="C460" t="n">
        <v>1</v>
      </c>
      <c r="D460" t="inlineStr">
        <is>
          <t>IPCA</t>
        </is>
      </c>
      <c r="E460" t="n">
        <v>0.009488792934583046</v>
      </c>
      <c r="F460" t="inlineStr">
        <is>
          <t>MENSAL</t>
        </is>
      </c>
      <c r="G460" t="n">
        <v>48893</v>
      </c>
      <c r="H460" t="n">
        <v>48893</v>
      </c>
      <c r="I460" t="inlineStr">
        <is>
          <t>142</t>
        </is>
      </c>
      <c r="J460" t="inlineStr">
        <is>
          <t>CARTEIRA</t>
        </is>
      </c>
      <c r="K460" t="inlineStr">
        <is>
          <t>CONTRATO</t>
        </is>
      </c>
      <c r="L460" t="n">
        <v>3642.69</v>
      </c>
      <c r="M460" t="inlineStr"/>
      <c r="N460" t="inlineStr"/>
      <c r="O460" s="142">
        <f>DATE(YEAR(H460),MONTH(H460),1)</f>
        <v/>
      </c>
      <c r="P460" s="132">
        <f>IF(H460&gt;$L$3,"Futuro","Atraso")</f>
        <v/>
      </c>
      <c r="Q460">
        <f>12*(YEAR(H460)-YEAR($L$3))+(MONTH(H460)-MONTH($L$3))</f>
        <v/>
      </c>
      <c r="R460" s="366">
        <f>IF(N460="IBIRAPITANGA FASE 3",IF(P460="Atraso",M460,M460/(1+$J$2)^Q460),IF(P460="Atraso",M460,M460/(1+$J$1)^Q460))</f>
        <v/>
      </c>
    </row>
    <row r="461">
      <c r="A461" t="inlineStr">
        <is>
          <t>Q02L013</t>
        </is>
      </c>
      <c r="B461" t="inlineStr">
        <is>
          <t>ANTONIA MARIA TEIXEIRA</t>
        </is>
      </c>
      <c r="C461" t="n">
        <v>1</v>
      </c>
      <c r="D461" t="inlineStr">
        <is>
          <t>IPCA</t>
        </is>
      </c>
      <c r="E461" t="n">
        <v>0.009488792934583046</v>
      </c>
      <c r="F461" t="inlineStr">
        <is>
          <t>MENSAL</t>
        </is>
      </c>
      <c r="G461" t="n">
        <v>48923</v>
      </c>
      <c r="H461" t="n">
        <v>48923</v>
      </c>
      <c r="I461" t="inlineStr">
        <is>
          <t>143</t>
        </is>
      </c>
      <c r="J461" t="inlineStr">
        <is>
          <t>CARTEIRA</t>
        </is>
      </c>
      <c r="K461" t="inlineStr">
        <is>
          <t>CONTRATO</t>
        </is>
      </c>
      <c r="L461" t="n">
        <v>3642.69</v>
      </c>
      <c r="M461" t="inlineStr"/>
      <c r="N461" t="inlineStr"/>
      <c r="O461" s="142">
        <f>DATE(YEAR(H461),MONTH(H461),1)</f>
        <v/>
      </c>
      <c r="P461" s="132">
        <f>IF(H461&gt;$L$3,"Futuro","Atraso")</f>
        <v/>
      </c>
      <c r="Q461">
        <f>12*(YEAR(H461)-YEAR($L$3))+(MONTH(H461)-MONTH($L$3))</f>
        <v/>
      </c>
      <c r="R461" s="366">
        <f>IF(N461="IBIRAPITANGA FASE 3",IF(P461="Atraso",M461,M461/(1+$J$2)^Q461),IF(P461="Atraso",M461,M461/(1+$J$1)^Q461))</f>
        <v/>
      </c>
    </row>
    <row r="462">
      <c r="A462" t="inlineStr">
        <is>
          <t>Q02L013</t>
        </is>
      </c>
      <c r="B462" t="inlineStr">
        <is>
          <t>ANTONIA MARIA TEIXEIRA</t>
        </is>
      </c>
      <c r="C462" t="n">
        <v>1</v>
      </c>
      <c r="D462" t="inlineStr">
        <is>
          <t>IPCA</t>
        </is>
      </c>
      <c r="E462" t="n">
        <v>0.009488792934583046</v>
      </c>
      <c r="F462" t="inlineStr">
        <is>
          <t>MENSAL</t>
        </is>
      </c>
      <c r="G462" t="n">
        <v>48954</v>
      </c>
      <c r="H462" t="n">
        <v>48954</v>
      </c>
      <c r="I462" t="inlineStr">
        <is>
          <t>144</t>
        </is>
      </c>
      <c r="J462" t="inlineStr">
        <is>
          <t>CARTEIRA</t>
        </is>
      </c>
      <c r="K462" t="inlineStr">
        <is>
          <t>CONTRATO</t>
        </is>
      </c>
      <c r="L462" t="n">
        <v>3642.69</v>
      </c>
      <c r="M462" t="inlineStr"/>
      <c r="N462" t="inlineStr"/>
      <c r="O462" s="142">
        <f>DATE(YEAR(H462),MONTH(H462),1)</f>
        <v/>
      </c>
      <c r="P462" s="132">
        <f>IF(H462&gt;$L$3,"Futuro","Atraso")</f>
        <v/>
      </c>
      <c r="Q462">
        <f>12*(YEAR(H462)-YEAR($L$3))+(MONTH(H462)-MONTH($L$3))</f>
        <v/>
      </c>
      <c r="R462" s="366">
        <f>IF(N462="IBIRAPITANGA FASE 3",IF(P462="Atraso",M462,M462/(1+$J$2)^Q462),IF(P462="Atraso",M462,M462/(1+$J$1)^Q462))</f>
        <v/>
      </c>
    </row>
    <row r="463">
      <c r="A463" t="inlineStr">
        <is>
          <t>Q02L013</t>
        </is>
      </c>
      <c r="B463" t="inlineStr">
        <is>
          <t>ANTONIA MARIA TEIXEIRA</t>
        </is>
      </c>
      <c r="C463" t="n">
        <v>1</v>
      </c>
      <c r="D463" t="inlineStr">
        <is>
          <t>IPCA</t>
        </is>
      </c>
      <c r="E463" t="n">
        <v>0.009488792934583046</v>
      </c>
      <c r="F463" t="inlineStr">
        <is>
          <t>MENSAL</t>
        </is>
      </c>
      <c r="G463" t="n">
        <v>48985</v>
      </c>
      <c r="H463" t="n">
        <v>48985</v>
      </c>
      <c r="I463" t="inlineStr">
        <is>
          <t>145</t>
        </is>
      </c>
      <c r="J463" t="inlineStr">
        <is>
          <t>CARTEIRA</t>
        </is>
      </c>
      <c r="K463" t="inlineStr">
        <is>
          <t>CONTRATO</t>
        </is>
      </c>
      <c r="L463" t="n">
        <v>3642.69</v>
      </c>
      <c r="M463" t="inlineStr"/>
      <c r="N463" t="inlineStr"/>
      <c r="O463" s="142">
        <f>DATE(YEAR(H463),MONTH(H463),1)</f>
        <v/>
      </c>
      <c r="P463" s="132">
        <f>IF(H463&gt;$L$3,"Futuro","Atraso")</f>
        <v/>
      </c>
      <c r="Q463">
        <f>12*(YEAR(H463)-YEAR($L$3))+(MONTH(H463)-MONTH($L$3))</f>
        <v/>
      </c>
      <c r="R463" s="366">
        <f>IF(N463="IBIRAPITANGA FASE 3",IF(P463="Atraso",M463,M463/(1+$J$2)^Q463),IF(P463="Atraso",M463,M463/(1+$J$1)^Q463))</f>
        <v/>
      </c>
    </row>
    <row r="464">
      <c r="A464" t="inlineStr">
        <is>
          <t>Q02L013</t>
        </is>
      </c>
      <c r="B464" t="inlineStr">
        <is>
          <t>ANTONIA MARIA TEIXEIRA</t>
        </is>
      </c>
      <c r="C464" t="n">
        <v>1</v>
      </c>
      <c r="D464" t="inlineStr">
        <is>
          <t>IPCA</t>
        </is>
      </c>
      <c r="E464" t="n">
        <v>0.009488792934583046</v>
      </c>
      <c r="F464" t="inlineStr">
        <is>
          <t>MENSAL</t>
        </is>
      </c>
      <c r="G464" t="n">
        <v>49013</v>
      </c>
      <c r="H464" t="n">
        <v>49013</v>
      </c>
      <c r="I464" t="inlineStr">
        <is>
          <t>146</t>
        </is>
      </c>
      <c r="J464" t="inlineStr">
        <is>
          <t>CARTEIRA</t>
        </is>
      </c>
      <c r="K464" t="inlineStr">
        <is>
          <t>CONTRATO</t>
        </is>
      </c>
      <c r="L464" t="n">
        <v>3642.69</v>
      </c>
      <c r="M464" t="inlineStr"/>
      <c r="N464" t="inlineStr"/>
      <c r="O464" s="142">
        <f>DATE(YEAR(H464),MONTH(H464),1)</f>
        <v/>
      </c>
      <c r="P464" s="132">
        <f>IF(H464&gt;$L$3,"Futuro","Atraso")</f>
        <v/>
      </c>
      <c r="Q464">
        <f>12*(YEAR(H464)-YEAR($L$3))+(MONTH(H464)-MONTH($L$3))</f>
        <v/>
      </c>
      <c r="R464" s="366">
        <f>IF(N464="IBIRAPITANGA FASE 3",IF(P464="Atraso",M464,M464/(1+$J$2)^Q464),IF(P464="Atraso",M464,M464/(1+$J$1)^Q464))</f>
        <v/>
      </c>
    </row>
    <row r="465">
      <c r="A465" t="inlineStr">
        <is>
          <t>Q02L013</t>
        </is>
      </c>
      <c r="B465" t="inlineStr">
        <is>
          <t>ANTONIA MARIA TEIXEIRA</t>
        </is>
      </c>
      <c r="C465" t="n">
        <v>1</v>
      </c>
      <c r="D465" t="inlineStr">
        <is>
          <t>IPCA</t>
        </is>
      </c>
      <c r="E465" t="n">
        <v>0.009488792934583046</v>
      </c>
      <c r="F465" t="inlineStr">
        <is>
          <t>MENSAL</t>
        </is>
      </c>
      <c r="G465" t="n">
        <v>49044</v>
      </c>
      <c r="H465" t="n">
        <v>49044</v>
      </c>
      <c r="I465" t="inlineStr">
        <is>
          <t>147</t>
        </is>
      </c>
      <c r="J465" t="inlineStr">
        <is>
          <t>CARTEIRA</t>
        </is>
      </c>
      <c r="K465" t="inlineStr">
        <is>
          <t>CONTRATO</t>
        </is>
      </c>
      <c r="L465" t="n">
        <v>3642.69</v>
      </c>
      <c r="M465" t="inlineStr"/>
      <c r="N465" t="inlineStr"/>
      <c r="O465" s="142">
        <f>DATE(YEAR(H465),MONTH(H465),1)</f>
        <v/>
      </c>
      <c r="P465" s="132">
        <f>IF(H465&gt;$L$3,"Futuro","Atraso")</f>
        <v/>
      </c>
      <c r="Q465">
        <f>12*(YEAR(H465)-YEAR($L$3))+(MONTH(H465)-MONTH($L$3))</f>
        <v/>
      </c>
      <c r="R465" s="366">
        <f>IF(N465="IBIRAPITANGA FASE 3",IF(P465="Atraso",M465,M465/(1+$J$2)^Q465),IF(P465="Atraso",M465,M465/(1+$J$1)^Q465))</f>
        <v/>
      </c>
    </row>
    <row r="466">
      <c r="A466" t="inlineStr">
        <is>
          <t>Q02L013</t>
        </is>
      </c>
      <c r="B466" t="inlineStr">
        <is>
          <t>ANTONIA MARIA TEIXEIRA</t>
        </is>
      </c>
      <c r="C466" t="n">
        <v>1</v>
      </c>
      <c r="D466" t="inlineStr">
        <is>
          <t>IPCA</t>
        </is>
      </c>
      <c r="E466" t="n">
        <v>0.009488792934583046</v>
      </c>
      <c r="F466" t="inlineStr">
        <is>
          <t>MENSAL</t>
        </is>
      </c>
      <c r="G466" t="n">
        <v>49074</v>
      </c>
      <c r="H466" t="n">
        <v>49074</v>
      </c>
      <c r="I466" t="inlineStr">
        <is>
          <t>148</t>
        </is>
      </c>
      <c r="J466" t="inlineStr">
        <is>
          <t>CARTEIRA</t>
        </is>
      </c>
      <c r="K466" t="inlineStr">
        <is>
          <t>CONTRATO</t>
        </is>
      </c>
      <c r="L466" t="n">
        <v>3642.69</v>
      </c>
      <c r="M466" t="inlineStr"/>
      <c r="N466" t="inlineStr"/>
      <c r="O466" s="142">
        <f>DATE(YEAR(H466),MONTH(H466),1)</f>
        <v/>
      </c>
      <c r="P466" s="132">
        <f>IF(H466&gt;$L$3,"Futuro","Atraso")</f>
        <v/>
      </c>
      <c r="Q466">
        <f>12*(YEAR(H466)-YEAR($L$3))+(MONTH(H466)-MONTH($L$3))</f>
        <v/>
      </c>
      <c r="R466" s="366">
        <f>IF(N466="IBIRAPITANGA FASE 3",IF(P466="Atraso",M466,M466/(1+$J$2)^Q466),IF(P466="Atraso",M466,M466/(1+$J$1)^Q466))</f>
        <v/>
      </c>
    </row>
    <row r="467">
      <c r="A467" t="inlineStr">
        <is>
          <t>Q02L013</t>
        </is>
      </c>
      <c r="B467" t="inlineStr">
        <is>
          <t>ANTONIA MARIA TEIXEIRA</t>
        </is>
      </c>
      <c r="C467" t="n">
        <v>1</v>
      </c>
      <c r="D467" t="inlineStr">
        <is>
          <t>IPCA</t>
        </is>
      </c>
      <c r="E467" t="n">
        <v>0.009488792934583046</v>
      </c>
      <c r="F467" t="inlineStr">
        <is>
          <t>MENSAL</t>
        </is>
      </c>
      <c r="G467" t="n">
        <v>49105</v>
      </c>
      <c r="H467" t="n">
        <v>49105</v>
      </c>
      <c r="I467" t="inlineStr">
        <is>
          <t>149</t>
        </is>
      </c>
      <c r="J467" t="inlineStr">
        <is>
          <t>CARTEIRA</t>
        </is>
      </c>
      <c r="K467" t="inlineStr">
        <is>
          <t>CONTRATO</t>
        </is>
      </c>
      <c r="L467" t="n">
        <v>3642.69</v>
      </c>
      <c r="M467" t="inlineStr"/>
      <c r="N467" t="inlineStr"/>
      <c r="O467" s="142">
        <f>DATE(YEAR(H467),MONTH(H467),1)</f>
        <v/>
      </c>
      <c r="P467" s="132">
        <f>IF(H467&gt;$L$3,"Futuro","Atraso")</f>
        <v/>
      </c>
      <c r="Q467">
        <f>12*(YEAR(H467)-YEAR($L$3))+(MONTH(H467)-MONTH($L$3))</f>
        <v/>
      </c>
      <c r="R467" s="366">
        <f>IF(N467="IBIRAPITANGA FASE 3",IF(P467="Atraso",M467,M467/(1+$J$2)^Q467),IF(P467="Atraso",M467,M467/(1+$J$1)^Q467))</f>
        <v/>
      </c>
    </row>
    <row r="468">
      <c r="A468" t="inlineStr">
        <is>
          <t>Q02L013</t>
        </is>
      </c>
      <c r="B468" t="inlineStr">
        <is>
          <t>ANTONIA MARIA TEIXEIRA</t>
        </is>
      </c>
      <c r="C468" t="n">
        <v>1</v>
      </c>
      <c r="D468" t="inlineStr">
        <is>
          <t>IPCA</t>
        </is>
      </c>
      <c r="E468" t="n">
        <v>0.009488792934583046</v>
      </c>
      <c r="F468" t="inlineStr">
        <is>
          <t>MENSAL</t>
        </is>
      </c>
      <c r="G468" t="n">
        <v>49135</v>
      </c>
      <c r="H468" t="n">
        <v>49135</v>
      </c>
      <c r="I468" t="inlineStr">
        <is>
          <t>150</t>
        </is>
      </c>
      <c r="J468" t="inlineStr">
        <is>
          <t>CARTEIRA</t>
        </is>
      </c>
      <c r="K468" t="inlineStr">
        <is>
          <t>CONTRATO</t>
        </is>
      </c>
      <c r="L468" t="n">
        <v>3642.69</v>
      </c>
      <c r="M468" t="inlineStr"/>
      <c r="N468" t="inlineStr"/>
      <c r="O468" s="142">
        <f>DATE(YEAR(H468),MONTH(H468),1)</f>
        <v/>
      </c>
      <c r="P468" s="132">
        <f>IF(H468&gt;$L$3,"Futuro","Atraso")</f>
        <v/>
      </c>
      <c r="Q468">
        <f>12*(YEAR(H468)-YEAR($L$3))+(MONTH(H468)-MONTH($L$3))</f>
        <v/>
      </c>
      <c r="R468" s="366">
        <f>IF(N468="IBIRAPITANGA FASE 3",IF(P468="Atraso",M468,M468/(1+$J$2)^Q468),IF(P468="Atraso",M468,M468/(1+$J$1)^Q468))</f>
        <v/>
      </c>
    </row>
    <row r="469">
      <c r="A469" t="inlineStr">
        <is>
          <t>Q02L013</t>
        </is>
      </c>
      <c r="B469" t="inlineStr">
        <is>
          <t>ANTONIA MARIA TEIXEIRA</t>
        </is>
      </c>
      <c r="C469" t="n">
        <v>1</v>
      </c>
      <c r="D469" t="inlineStr">
        <is>
          <t>IPCA</t>
        </is>
      </c>
      <c r="E469" t="n">
        <v>0.009488792934583046</v>
      </c>
      <c r="F469" t="inlineStr">
        <is>
          <t>MENSAL</t>
        </is>
      </c>
      <c r="G469" t="n">
        <v>49166</v>
      </c>
      <c r="H469" t="n">
        <v>49166</v>
      </c>
      <c r="I469" t="inlineStr">
        <is>
          <t>151</t>
        </is>
      </c>
      <c r="J469" t="inlineStr">
        <is>
          <t>CARTEIRA</t>
        </is>
      </c>
      <c r="K469" t="inlineStr">
        <is>
          <t>CONTRATO</t>
        </is>
      </c>
      <c r="L469" t="n">
        <v>3642.69</v>
      </c>
      <c r="M469" t="inlineStr"/>
      <c r="N469" t="inlineStr"/>
      <c r="O469" s="142">
        <f>DATE(YEAR(H469),MONTH(H469),1)</f>
        <v/>
      </c>
      <c r="P469" s="132">
        <f>IF(H469&gt;$L$3,"Futuro","Atraso")</f>
        <v/>
      </c>
      <c r="Q469">
        <f>12*(YEAR(H469)-YEAR($L$3))+(MONTH(H469)-MONTH($L$3))</f>
        <v/>
      </c>
      <c r="R469" s="366">
        <f>IF(N469="IBIRAPITANGA FASE 3",IF(P469="Atraso",M469,M469/(1+$J$2)^Q469),IF(P469="Atraso",M469,M469/(1+$J$1)^Q469))</f>
        <v/>
      </c>
    </row>
    <row r="470">
      <c r="A470" t="inlineStr">
        <is>
          <t>Q02L013</t>
        </is>
      </c>
      <c r="B470" t="inlineStr">
        <is>
          <t>ANTONIA MARIA TEIXEIRA</t>
        </is>
      </c>
      <c r="C470" t="n">
        <v>1</v>
      </c>
      <c r="D470" t="inlineStr">
        <is>
          <t>IPCA</t>
        </is>
      </c>
      <c r="E470" t="n">
        <v>0.009488792934583046</v>
      </c>
      <c r="F470" t="inlineStr">
        <is>
          <t>MENSAL</t>
        </is>
      </c>
      <c r="G470" t="n">
        <v>49197</v>
      </c>
      <c r="H470" t="n">
        <v>49197</v>
      </c>
      <c r="I470" t="inlineStr">
        <is>
          <t>152</t>
        </is>
      </c>
      <c r="J470" t="inlineStr">
        <is>
          <t>CARTEIRA</t>
        </is>
      </c>
      <c r="K470" t="inlineStr">
        <is>
          <t>CONTRATO</t>
        </is>
      </c>
      <c r="L470" t="n">
        <v>3642.69</v>
      </c>
      <c r="M470" t="inlineStr"/>
      <c r="N470" t="inlineStr"/>
      <c r="O470" s="142">
        <f>DATE(YEAR(H470),MONTH(H470),1)</f>
        <v/>
      </c>
      <c r="P470" s="132">
        <f>IF(H470&gt;$L$3,"Futuro","Atraso")</f>
        <v/>
      </c>
      <c r="Q470">
        <f>12*(YEAR(H470)-YEAR($L$3))+(MONTH(H470)-MONTH($L$3))</f>
        <v/>
      </c>
      <c r="R470" s="366">
        <f>IF(N470="IBIRAPITANGA FASE 3",IF(P470="Atraso",M470,M470/(1+$J$2)^Q470),IF(P470="Atraso",M470,M470/(1+$J$1)^Q470))</f>
        <v/>
      </c>
    </row>
    <row r="471">
      <c r="A471" t="inlineStr">
        <is>
          <t>Q02L013</t>
        </is>
      </c>
      <c r="B471" t="inlineStr">
        <is>
          <t>ANTONIA MARIA TEIXEIRA</t>
        </is>
      </c>
      <c r="C471" t="n">
        <v>1</v>
      </c>
      <c r="D471" t="inlineStr">
        <is>
          <t>IPCA</t>
        </is>
      </c>
      <c r="E471" t="n">
        <v>0.009488792934583046</v>
      </c>
      <c r="F471" t="inlineStr">
        <is>
          <t>MENSAL</t>
        </is>
      </c>
      <c r="G471" t="n">
        <v>49227</v>
      </c>
      <c r="H471" t="n">
        <v>49227</v>
      </c>
      <c r="I471" t="inlineStr">
        <is>
          <t>153</t>
        </is>
      </c>
      <c r="J471" t="inlineStr">
        <is>
          <t>CARTEIRA</t>
        </is>
      </c>
      <c r="K471" t="inlineStr">
        <is>
          <t>CONTRATO</t>
        </is>
      </c>
      <c r="L471" t="n">
        <v>3642.69</v>
      </c>
      <c r="M471" t="inlineStr"/>
      <c r="N471" t="inlineStr"/>
      <c r="O471" s="142">
        <f>DATE(YEAR(H471),MONTH(H471),1)</f>
        <v/>
      </c>
      <c r="P471" s="132">
        <f>IF(H471&gt;$L$3,"Futuro","Atraso")</f>
        <v/>
      </c>
      <c r="Q471">
        <f>12*(YEAR(H471)-YEAR($L$3))+(MONTH(H471)-MONTH($L$3))</f>
        <v/>
      </c>
      <c r="R471" s="366">
        <f>IF(N471="IBIRAPITANGA FASE 3",IF(P471="Atraso",M471,M471/(1+$J$2)^Q471),IF(P471="Atraso",M471,M471/(1+$J$1)^Q471))</f>
        <v/>
      </c>
    </row>
    <row r="472">
      <c r="A472" t="inlineStr">
        <is>
          <t>Q02L013</t>
        </is>
      </c>
      <c r="B472" t="inlineStr">
        <is>
          <t>ANTONIA MARIA TEIXEIRA</t>
        </is>
      </c>
      <c r="C472" t="n">
        <v>1</v>
      </c>
      <c r="D472" t="inlineStr">
        <is>
          <t>IPCA</t>
        </is>
      </c>
      <c r="E472" t="n">
        <v>0.009488792934583046</v>
      </c>
      <c r="F472" t="inlineStr">
        <is>
          <t>MENSAL</t>
        </is>
      </c>
      <c r="G472" t="n">
        <v>49258</v>
      </c>
      <c r="H472" t="n">
        <v>49258</v>
      </c>
      <c r="I472" t="inlineStr">
        <is>
          <t>154</t>
        </is>
      </c>
      <c r="J472" t="inlineStr">
        <is>
          <t>CARTEIRA</t>
        </is>
      </c>
      <c r="K472" t="inlineStr">
        <is>
          <t>CONTRATO</t>
        </is>
      </c>
      <c r="L472" t="n">
        <v>3642.69</v>
      </c>
      <c r="M472" t="inlineStr"/>
      <c r="N472" t="inlineStr"/>
      <c r="O472" s="142">
        <f>DATE(YEAR(H472),MONTH(H472),1)</f>
        <v/>
      </c>
      <c r="P472" s="132">
        <f>IF(H472&gt;$L$3,"Futuro","Atraso")</f>
        <v/>
      </c>
      <c r="Q472">
        <f>12*(YEAR(H472)-YEAR($L$3))+(MONTH(H472)-MONTH($L$3))</f>
        <v/>
      </c>
      <c r="R472" s="366">
        <f>IF(N472="IBIRAPITANGA FASE 3",IF(P472="Atraso",M472,M472/(1+$J$2)^Q472),IF(P472="Atraso",M472,M472/(1+$J$1)^Q472))</f>
        <v/>
      </c>
    </row>
    <row r="473">
      <c r="A473" t="inlineStr">
        <is>
          <t>Q02L013</t>
        </is>
      </c>
      <c r="B473" t="inlineStr">
        <is>
          <t>ANTONIA MARIA TEIXEIRA</t>
        </is>
      </c>
      <c r="C473" t="n">
        <v>1</v>
      </c>
      <c r="D473" t="inlineStr">
        <is>
          <t>IPCA</t>
        </is>
      </c>
      <c r="E473" t="n">
        <v>0.009488792934583046</v>
      </c>
      <c r="F473" t="inlineStr">
        <is>
          <t>MENSAL</t>
        </is>
      </c>
      <c r="G473" t="n">
        <v>49288</v>
      </c>
      <c r="H473" t="n">
        <v>49288</v>
      </c>
      <c r="I473" t="inlineStr">
        <is>
          <t>155</t>
        </is>
      </c>
      <c r="J473" t="inlineStr">
        <is>
          <t>CARTEIRA</t>
        </is>
      </c>
      <c r="K473" t="inlineStr">
        <is>
          <t>CONTRATO</t>
        </is>
      </c>
      <c r="L473" t="n">
        <v>3642.69</v>
      </c>
      <c r="M473" t="inlineStr"/>
      <c r="N473" t="inlineStr"/>
      <c r="O473" s="142">
        <f>DATE(YEAR(H473),MONTH(H473),1)</f>
        <v/>
      </c>
      <c r="P473" s="132">
        <f>IF(H473&gt;$L$3,"Futuro","Atraso")</f>
        <v/>
      </c>
      <c r="Q473">
        <f>12*(YEAR(H473)-YEAR($L$3))+(MONTH(H473)-MONTH($L$3))</f>
        <v/>
      </c>
      <c r="R473" s="366">
        <f>IF(N473="IBIRAPITANGA FASE 3",IF(P473="Atraso",M473,M473/(1+$J$2)^Q473),IF(P473="Atraso",M473,M473/(1+$J$1)^Q473))</f>
        <v/>
      </c>
    </row>
    <row r="474">
      <c r="A474" t="inlineStr">
        <is>
          <t>Q02L013</t>
        </is>
      </c>
      <c r="B474" t="inlineStr">
        <is>
          <t>ANTONIA MARIA TEIXEIRA</t>
        </is>
      </c>
      <c r="C474" t="n">
        <v>1</v>
      </c>
      <c r="D474" t="inlineStr">
        <is>
          <t>IPCA</t>
        </is>
      </c>
      <c r="E474" t="n">
        <v>0.009488792934583046</v>
      </c>
      <c r="F474" t="inlineStr">
        <is>
          <t>MENSAL</t>
        </is>
      </c>
      <c r="G474" t="n">
        <v>49319</v>
      </c>
      <c r="H474" t="n">
        <v>49319</v>
      </c>
      <c r="I474" t="inlineStr">
        <is>
          <t>156</t>
        </is>
      </c>
      <c r="J474" t="inlineStr">
        <is>
          <t>CARTEIRA</t>
        </is>
      </c>
      <c r="K474" t="inlineStr">
        <is>
          <t>CONTRATO</t>
        </is>
      </c>
      <c r="L474" t="n">
        <v>3642.69</v>
      </c>
      <c r="M474" t="inlineStr"/>
      <c r="N474" t="inlineStr"/>
      <c r="O474" s="142">
        <f>DATE(YEAR(H474),MONTH(H474),1)</f>
        <v/>
      </c>
      <c r="P474" s="132">
        <f>IF(H474&gt;$L$3,"Futuro","Atraso")</f>
        <v/>
      </c>
      <c r="Q474">
        <f>12*(YEAR(H474)-YEAR($L$3))+(MONTH(H474)-MONTH($L$3))</f>
        <v/>
      </c>
      <c r="R474" s="366">
        <f>IF(N474="IBIRAPITANGA FASE 3",IF(P474="Atraso",M474,M474/(1+$J$2)^Q474),IF(P474="Atraso",M474,M474/(1+$J$1)^Q474))</f>
        <v/>
      </c>
    </row>
    <row r="475">
      <c r="A475" t="inlineStr">
        <is>
          <t>Q02L013</t>
        </is>
      </c>
      <c r="B475" t="inlineStr">
        <is>
          <t>ANTONIA MARIA TEIXEIRA</t>
        </is>
      </c>
      <c r="C475" t="n">
        <v>1</v>
      </c>
      <c r="D475" t="inlineStr">
        <is>
          <t>IPCA</t>
        </is>
      </c>
      <c r="E475" t="n">
        <v>0.009488792934583046</v>
      </c>
      <c r="F475" t="inlineStr">
        <is>
          <t>MENSAL</t>
        </is>
      </c>
      <c r="G475" t="n">
        <v>49350</v>
      </c>
      <c r="H475" t="n">
        <v>49350</v>
      </c>
      <c r="I475" t="inlineStr">
        <is>
          <t>157</t>
        </is>
      </c>
      <c r="J475" t="inlineStr">
        <is>
          <t>CARTEIRA</t>
        </is>
      </c>
      <c r="K475" t="inlineStr">
        <is>
          <t>CONTRATO</t>
        </is>
      </c>
      <c r="L475" t="n">
        <v>3642.69</v>
      </c>
      <c r="M475" t="inlineStr"/>
      <c r="N475" t="inlineStr"/>
      <c r="O475" s="142">
        <f>DATE(YEAR(H475),MONTH(H475),1)</f>
        <v/>
      </c>
      <c r="P475" s="132">
        <f>IF(H475&gt;$L$3,"Futuro","Atraso")</f>
        <v/>
      </c>
      <c r="Q475">
        <f>12*(YEAR(H475)-YEAR($L$3))+(MONTH(H475)-MONTH($L$3))</f>
        <v/>
      </c>
      <c r="R475" s="366">
        <f>IF(N475="IBIRAPITANGA FASE 3",IF(P475="Atraso",M475,M475/(1+$J$2)^Q475),IF(P475="Atraso",M475,M475/(1+$J$1)^Q475))</f>
        <v/>
      </c>
    </row>
    <row r="476">
      <c r="A476" t="inlineStr">
        <is>
          <t>Q02L013</t>
        </is>
      </c>
      <c r="B476" t="inlineStr">
        <is>
          <t>ANTONIA MARIA TEIXEIRA</t>
        </is>
      </c>
      <c r="C476" t="n">
        <v>1</v>
      </c>
      <c r="D476" t="inlineStr">
        <is>
          <t>IPCA</t>
        </is>
      </c>
      <c r="E476" t="n">
        <v>0.009488792934583046</v>
      </c>
      <c r="F476" t="inlineStr">
        <is>
          <t>MENSAL</t>
        </is>
      </c>
      <c r="G476" t="n">
        <v>49378</v>
      </c>
      <c r="H476" t="n">
        <v>49378</v>
      </c>
      <c r="I476" t="inlineStr">
        <is>
          <t>158</t>
        </is>
      </c>
      <c r="J476" t="inlineStr">
        <is>
          <t>CARTEIRA</t>
        </is>
      </c>
      <c r="K476" t="inlineStr">
        <is>
          <t>CONTRATO</t>
        </is>
      </c>
      <c r="L476" t="n">
        <v>3642.69</v>
      </c>
      <c r="M476" t="inlineStr"/>
      <c r="N476" t="inlineStr"/>
      <c r="O476" s="142">
        <f>DATE(YEAR(H476),MONTH(H476),1)</f>
        <v/>
      </c>
      <c r="P476" s="132">
        <f>IF(H476&gt;$L$3,"Futuro","Atraso")</f>
        <v/>
      </c>
      <c r="Q476">
        <f>12*(YEAR(H476)-YEAR($L$3))+(MONTH(H476)-MONTH($L$3))</f>
        <v/>
      </c>
      <c r="R476" s="366">
        <f>IF(N476="IBIRAPITANGA FASE 3",IF(P476="Atraso",M476,M476/(1+$J$2)^Q476),IF(P476="Atraso",M476,M476/(1+$J$1)^Q476))</f>
        <v/>
      </c>
    </row>
    <row r="477">
      <c r="A477" t="inlineStr">
        <is>
          <t>Q02L013</t>
        </is>
      </c>
      <c r="B477" t="inlineStr">
        <is>
          <t>ANTONIA MARIA TEIXEIRA</t>
        </is>
      </c>
      <c r="C477" t="n">
        <v>1</v>
      </c>
      <c r="D477" t="inlineStr">
        <is>
          <t>IPCA</t>
        </is>
      </c>
      <c r="E477" t="n">
        <v>0.009488792934583046</v>
      </c>
      <c r="F477" t="inlineStr">
        <is>
          <t>MENSAL</t>
        </is>
      </c>
      <c r="G477" t="n">
        <v>49409</v>
      </c>
      <c r="H477" t="n">
        <v>49409</v>
      </c>
      <c r="I477" t="inlineStr">
        <is>
          <t>159</t>
        </is>
      </c>
      <c r="J477" t="inlineStr">
        <is>
          <t>CARTEIRA</t>
        </is>
      </c>
      <c r="K477" t="inlineStr">
        <is>
          <t>CONTRATO</t>
        </is>
      </c>
      <c r="L477" t="n">
        <v>3642.69</v>
      </c>
      <c r="M477" t="inlineStr"/>
      <c r="N477" t="inlineStr"/>
      <c r="O477" s="142">
        <f>DATE(YEAR(H477),MONTH(H477),1)</f>
        <v/>
      </c>
      <c r="P477" s="132">
        <f>IF(H477&gt;$L$3,"Futuro","Atraso")</f>
        <v/>
      </c>
      <c r="Q477">
        <f>12*(YEAR(H477)-YEAR($L$3))+(MONTH(H477)-MONTH($L$3))</f>
        <v/>
      </c>
      <c r="R477" s="366">
        <f>IF(N477="IBIRAPITANGA FASE 3",IF(P477="Atraso",M477,M477/(1+$J$2)^Q477),IF(P477="Atraso",M477,M477/(1+$J$1)^Q477))</f>
        <v/>
      </c>
    </row>
    <row r="478">
      <c r="A478" t="inlineStr">
        <is>
          <t>Q02L013</t>
        </is>
      </c>
      <c r="B478" t="inlineStr">
        <is>
          <t>ANTONIA MARIA TEIXEIRA</t>
        </is>
      </c>
      <c r="C478" t="n">
        <v>1</v>
      </c>
      <c r="D478" t="inlineStr">
        <is>
          <t>IPCA</t>
        </is>
      </c>
      <c r="E478" t="n">
        <v>0.009488792934583046</v>
      </c>
      <c r="F478" t="inlineStr">
        <is>
          <t>MENSAL</t>
        </is>
      </c>
      <c r="G478" t="n">
        <v>49439</v>
      </c>
      <c r="H478" t="n">
        <v>49439</v>
      </c>
      <c r="I478" t="inlineStr">
        <is>
          <t>160</t>
        </is>
      </c>
      <c r="J478" t="inlineStr">
        <is>
          <t>CARTEIRA</t>
        </is>
      </c>
      <c r="K478" t="inlineStr">
        <is>
          <t>CONTRATO</t>
        </is>
      </c>
      <c r="L478" t="n">
        <v>3642.69</v>
      </c>
      <c r="M478" t="inlineStr"/>
      <c r="N478" t="inlineStr"/>
      <c r="O478" s="142">
        <f>DATE(YEAR(H478),MONTH(H478),1)</f>
        <v/>
      </c>
      <c r="P478" s="132">
        <f>IF(H478&gt;$L$3,"Futuro","Atraso")</f>
        <v/>
      </c>
      <c r="Q478">
        <f>12*(YEAR(H478)-YEAR($L$3))+(MONTH(H478)-MONTH($L$3))</f>
        <v/>
      </c>
      <c r="R478" s="366">
        <f>IF(N478="IBIRAPITANGA FASE 3",IF(P478="Atraso",M478,M478/(1+$J$2)^Q478),IF(P478="Atraso",M478,M478/(1+$J$1)^Q478))</f>
        <v/>
      </c>
    </row>
    <row r="479">
      <c r="A479" t="inlineStr">
        <is>
          <t>Q02L013</t>
        </is>
      </c>
      <c r="B479" t="inlineStr">
        <is>
          <t>ANTONIA MARIA TEIXEIRA</t>
        </is>
      </c>
      <c r="C479" t="n">
        <v>1</v>
      </c>
      <c r="D479" t="inlineStr">
        <is>
          <t>IPCA</t>
        </is>
      </c>
      <c r="E479" t="n">
        <v>0.009488792934583046</v>
      </c>
      <c r="F479" t="inlineStr">
        <is>
          <t>MENSAL</t>
        </is>
      </c>
      <c r="G479" t="n">
        <v>49470</v>
      </c>
      <c r="H479" t="n">
        <v>49470</v>
      </c>
      <c r="I479" t="inlineStr">
        <is>
          <t>161</t>
        </is>
      </c>
      <c r="J479" t="inlineStr">
        <is>
          <t>CARTEIRA</t>
        </is>
      </c>
      <c r="K479" t="inlineStr">
        <is>
          <t>CONTRATO</t>
        </is>
      </c>
      <c r="L479" t="n">
        <v>3642.69</v>
      </c>
      <c r="M479" t="inlineStr"/>
      <c r="N479" t="inlineStr"/>
      <c r="O479" s="142">
        <f>DATE(YEAR(H479),MONTH(H479),1)</f>
        <v/>
      </c>
      <c r="P479" s="132">
        <f>IF(H479&gt;$L$3,"Futuro","Atraso")</f>
        <v/>
      </c>
      <c r="Q479">
        <f>12*(YEAR(H479)-YEAR($L$3))+(MONTH(H479)-MONTH($L$3))</f>
        <v/>
      </c>
      <c r="R479" s="366">
        <f>IF(N479="IBIRAPITANGA FASE 3",IF(P479="Atraso",M479,M479/(1+$J$2)^Q479),IF(P479="Atraso",M479,M479/(1+$J$1)^Q479))</f>
        <v/>
      </c>
    </row>
    <row r="480">
      <c r="A480" t="inlineStr">
        <is>
          <t>Q02L013</t>
        </is>
      </c>
      <c r="B480" t="inlineStr">
        <is>
          <t>ANTONIA MARIA TEIXEIRA</t>
        </is>
      </c>
      <c r="C480" t="n">
        <v>1</v>
      </c>
      <c r="D480" t="inlineStr">
        <is>
          <t>IPCA</t>
        </is>
      </c>
      <c r="E480" t="n">
        <v>0.009488792934583046</v>
      </c>
      <c r="F480" t="inlineStr">
        <is>
          <t>MENSAL</t>
        </is>
      </c>
      <c r="G480" t="n">
        <v>49500</v>
      </c>
      <c r="H480" t="n">
        <v>49500</v>
      </c>
      <c r="I480" t="inlineStr">
        <is>
          <t>162</t>
        </is>
      </c>
      <c r="J480" t="inlineStr">
        <is>
          <t>CARTEIRA</t>
        </is>
      </c>
      <c r="K480" t="inlineStr">
        <is>
          <t>CONTRATO</t>
        </is>
      </c>
      <c r="L480" t="n">
        <v>3642.69</v>
      </c>
      <c r="M480" t="inlineStr"/>
      <c r="N480" t="inlineStr"/>
      <c r="O480" s="142">
        <f>DATE(YEAR(H480),MONTH(H480),1)</f>
        <v/>
      </c>
      <c r="P480" s="132">
        <f>IF(H480&gt;$L$3,"Futuro","Atraso")</f>
        <v/>
      </c>
      <c r="Q480">
        <f>12*(YEAR(H480)-YEAR($L$3))+(MONTH(H480)-MONTH($L$3))</f>
        <v/>
      </c>
      <c r="R480" s="366">
        <f>IF(N480="IBIRAPITANGA FASE 3",IF(P480="Atraso",M480,M480/(1+$J$2)^Q480),IF(P480="Atraso",M480,M480/(1+$J$1)^Q480))</f>
        <v/>
      </c>
    </row>
    <row r="481">
      <c r="A481" t="inlineStr">
        <is>
          <t>Q02L013</t>
        </is>
      </c>
      <c r="B481" t="inlineStr">
        <is>
          <t>ANTONIA MARIA TEIXEIRA</t>
        </is>
      </c>
      <c r="C481" t="n">
        <v>1</v>
      </c>
      <c r="D481" t="inlineStr">
        <is>
          <t>IPCA</t>
        </is>
      </c>
      <c r="E481" t="n">
        <v>0.009488792934583046</v>
      </c>
      <c r="F481" t="inlineStr">
        <is>
          <t>MENSAL</t>
        </is>
      </c>
      <c r="G481" t="n">
        <v>49531</v>
      </c>
      <c r="H481" t="n">
        <v>49531</v>
      </c>
      <c r="I481" t="inlineStr">
        <is>
          <t>163</t>
        </is>
      </c>
      <c r="J481" t="inlineStr">
        <is>
          <t>CARTEIRA</t>
        </is>
      </c>
      <c r="K481" t="inlineStr">
        <is>
          <t>CONTRATO</t>
        </is>
      </c>
      <c r="L481" t="n">
        <v>3642.69</v>
      </c>
      <c r="M481" t="inlineStr"/>
      <c r="N481" t="inlineStr"/>
      <c r="O481" s="142">
        <f>DATE(YEAR(H481),MONTH(H481),1)</f>
        <v/>
      </c>
      <c r="P481" s="132">
        <f>IF(H481&gt;$L$3,"Futuro","Atraso")</f>
        <v/>
      </c>
      <c r="Q481">
        <f>12*(YEAR(H481)-YEAR($L$3))+(MONTH(H481)-MONTH($L$3))</f>
        <v/>
      </c>
      <c r="R481" s="366">
        <f>IF(N481="IBIRAPITANGA FASE 3",IF(P481="Atraso",M481,M481/(1+$J$2)^Q481),IF(P481="Atraso",M481,M481/(1+$J$1)^Q481))</f>
        <v/>
      </c>
    </row>
    <row r="482">
      <c r="A482" t="inlineStr">
        <is>
          <t>Q02L013</t>
        </is>
      </c>
      <c r="B482" t="inlineStr">
        <is>
          <t>ANTONIA MARIA TEIXEIRA</t>
        </is>
      </c>
      <c r="C482" t="n">
        <v>1</v>
      </c>
      <c r="D482" t="inlineStr">
        <is>
          <t>IPCA</t>
        </is>
      </c>
      <c r="E482" t="n">
        <v>0.009488792934583046</v>
      </c>
      <c r="F482" t="inlineStr">
        <is>
          <t>MENSAL</t>
        </is>
      </c>
      <c r="G482" t="n">
        <v>49562</v>
      </c>
      <c r="H482" t="n">
        <v>49562</v>
      </c>
      <c r="I482" t="inlineStr">
        <is>
          <t>164</t>
        </is>
      </c>
      <c r="J482" t="inlineStr">
        <is>
          <t>CARTEIRA</t>
        </is>
      </c>
      <c r="K482" t="inlineStr">
        <is>
          <t>CONTRATO</t>
        </is>
      </c>
      <c r="L482" t="n">
        <v>3642.69</v>
      </c>
      <c r="M482" t="inlineStr"/>
      <c r="N482" t="inlineStr"/>
      <c r="O482" s="142">
        <f>DATE(YEAR(H482),MONTH(H482),1)</f>
        <v/>
      </c>
      <c r="P482" s="132">
        <f>IF(H482&gt;$L$3,"Futuro","Atraso")</f>
        <v/>
      </c>
      <c r="Q482">
        <f>12*(YEAR(H482)-YEAR($L$3))+(MONTH(H482)-MONTH($L$3))</f>
        <v/>
      </c>
      <c r="R482" s="366">
        <f>IF(N482="IBIRAPITANGA FASE 3",IF(P482="Atraso",M482,M482/(1+$J$2)^Q482),IF(P482="Atraso",M482,M482/(1+$J$1)^Q482))</f>
        <v/>
      </c>
    </row>
    <row r="483">
      <c r="A483" t="inlineStr">
        <is>
          <t>Q02L013</t>
        </is>
      </c>
      <c r="B483" t="inlineStr">
        <is>
          <t>ANTONIA MARIA TEIXEIRA</t>
        </is>
      </c>
      <c r="C483" t="n">
        <v>1</v>
      </c>
      <c r="D483" t="inlineStr">
        <is>
          <t>IPCA</t>
        </is>
      </c>
      <c r="E483" t="n">
        <v>0.009488792934583046</v>
      </c>
      <c r="F483" t="inlineStr">
        <is>
          <t>MENSAL</t>
        </is>
      </c>
      <c r="G483" t="n">
        <v>49592</v>
      </c>
      <c r="H483" t="n">
        <v>49592</v>
      </c>
      <c r="I483" t="inlineStr">
        <is>
          <t>165</t>
        </is>
      </c>
      <c r="J483" t="inlineStr">
        <is>
          <t>CARTEIRA</t>
        </is>
      </c>
      <c r="K483" t="inlineStr">
        <is>
          <t>CONTRATO</t>
        </is>
      </c>
      <c r="L483" t="n">
        <v>3642.69</v>
      </c>
      <c r="M483" t="inlineStr"/>
      <c r="N483" t="inlineStr"/>
      <c r="O483" s="142">
        <f>DATE(YEAR(H483),MONTH(H483),1)</f>
        <v/>
      </c>
      <c r="P483" s="132">
        <f>IF(H483&gt;$L$3,"Futuro","Atraso")</f>
        <v/>
      </c>
      <c r="Q483">
        <f>12*(YEAR(H483)-YEAR($L$3))+(MONTH(H483)-MONTH($L$3))</f>
        <v/>
      </c>
      <c r="R483" s="366">
        <f>IF(N483="IBIRAPITANGA FASE 3",IF(P483="Atraso",M483,M483/(1+$J$2)^Q483),IF(P483="Atraso",M483,M483/(1+$J$1)^Q483))</f>
        <v/>
      </c>
    </row>
    <row r="484">
      <c r="A484" t="inlineStr">
        <is>
          <t>Q02L013</t>
        </is>
      </c>
      <c r="B484" t="inlineStr">
        <is>
          <t>ANTONIA MARIA TEIXEIRA</t>
        </is>
      </c>
      <c r="C484" t="n">
        <v>1</v>
      </c>
      <c r="D484" t="inlineStr">
        <is>
          <t>IPCA</t>
        </is>
      </c>
      <c r="E484" t="n">
        <v>0.009488792934583046</v>
      </c>
      <c r="F484" t="inlineStr">
        <is>
          <t>MENSAL</t>
        </is>
      </c>
      <c r="G484" t="n">
        <v>49623</v>
      </c>
      <c r="H484" t="n">
        <v>49623</v>
      </c>
      <c r="I484" t="inlineStr">
        <is>
          <t>166</t>
        </is>
      </c>
      <c r="J484" t="inlineStr">
        <is>
          <t>CARTEIRA</t>
        </is>
      </c>
      <c r="K484" t="inlineStr">
        <is>
          <t>CONTRATO</t>
        </is>
      </c>
      <c r="L484" t="n">
        <v>3642.69</v>
      </c>
      <c r="M484" t="inlineStr"/>
      <c r="N484" t="inlineStr"/>
      <c r="O484" s="142">
        <f>DATE(YEAR(H484),MONTH(H484),1)</f>
        <v/>
      </c>
      <c r="P484" s="132">
        <f>IF(H484&gt;$L$3,"Futuro","Atraso")</f>
        <v/>
      </c>
      <c r="Q484">
        <f>12*(YEAR(H484)-YEAR($L$3))+(MONTH(H484)-MONTH($L$3))</f>
        <v/>
      </c>
      <c r="R484" s="366">
        <f>IF(N484="IBIRAPITANGA FASE 3",IF(P484="Atraso",M484,M484/(1+$J$2)^Q484),IF(P484="Atraso",M484,M484/(1+$J$1)^Q484))</f>
        <v/>
      </c>
    </row>
    <row r="485">
      <c r="A485" t="inlineStr">
        <is>
          <t>Q02L013</t>
        </is>
      </c>
      <c r="B485" t="inlineStr">
        <is>
          <t>ANTONIA MARIA TEIXEIRA</t>
        </is>
      </c>
      <c r="C485" t="n">
        <v>1</v>
      </c>
      <c r="D485" t="inlineStr">
        <is>
          <t>IPCA</t>
        </is>
      </c>
      <c r="E485" t="n">
        <v>0.009488792934583046</v>
      </c>
      <c r="F485" t="inlineStr">
        <is>
          <t>MENSAL</t>
        </is>
      </c>
      <c r="G485" t="n">
        <v>49653</v>
      </c>
      <c r="H485" t="n">
        <v>49653</v>
      </c>
      <c r="I485" t="inlineStr">
        <is>
          <t>167</t>
        </is>
      </c>
      <c r="J485" t="inlineStr">
        <is>
          <t>CARTEIRA</t>
        </is>
      </c>
      <c r="K485" t="inlineStr">
        <is>
          <t>CONTRATO</t>
        </is>
      </c>
      <c r="L485" t="n">
        <v>3642.69</v>
      </c>
      <c r="M485" t="inlineStr"/>
      <c r="N485" t="inlineStr"/>
      <c r="O485" s="142">
        <f>DATE(YEAR(H485),MONTH(H485),1)</f>
        <v/>
      </c>
      <c r="P485" s="132">
        <f>IF(H485&gt;$L$3,"Futuro","Atraso")</f>
        <v/>
      </c>
      <c r="Q485">
        <f>12*(YEAR(H485)-YEAR($L$3))+(MONTH(H485)-MONTH($L$3))</f>
        <v/>
      </c>
      <c r="R485" s="366">
        <f>IF(N485="IBIRAPITANGA FASE 3",IF(P485="Atraso",M485,M485/(1+$J$2)^Q485),IF(P485="Atraso",M485,M485/(1+$J$1)^Q485))</f>
        <v/>
      </c>
    </row>
    <row r="486">
      <c r="A486" t="inlineStr">
        <is>
          <t>Q02L013</t>
        </is>
      </c>
      <c r="B486" t="inlineStr">
        <is>
          <t>ANTONIA MARIA TEIXEIRA</t>
        </is>
      </c>
      <c r="C486" t="n">
        <v>1</v>
      </c>
      <c r="D486" t="inlineStr">
        <is>
          <t>IPCA</t>
        </is>
      </c>
      <c r="E486" t="n">
        <v>0.009488792934583046</v>
      </c>
      <c r="F486" t="inlineStr">
        <is>
          <t>MENSAL</t>
        </is>
      </c>
      <c r="G486" t="n">
        <v>49684</v>
      </c>
      <c r="H486" t="n">
        <v>49684</v>
      </c>
      <c r="I486" t="inlineStr">
        <is>
          <t>168</t>
        </is>
      </c>
      <c r="J486" t="inlineStr">
        <is>
          <t>CARTEIRA</t>
        </is>
      </c>
      <c r="K486" t="inlineStr">
        <is>
          <t>CONTRATO</t>
        </is>
      </c>
      <c r="L486" t="n">
        <v>3642.69</v>
      </c>
      <c r="M486" t="inlineStr"/>
      <c r="N486" t="inlineStr"/>
      <c r="O486" s="142">
        <f>DATE(YEAR(H486),MONTH(H486),1)</f>
        <v/>
      </c>
      <c r="P486" s="132">
        <f>IF(H486&gt;$L$3,"Futuro","Atraso")</f>
        <v/>
      </c>
      <c r="Q486">
        <f>12*(YEAR(H486)-YEAR($L$3))+(MONTH(H486)-MONTH($L$3))</f>
        <v/>
      </c>
      <c r="R486" s="366">
        <f>IF(N486="IBIRAPITANGA FASE 3",IF(P486="Atraso",M486,M486/(1+$J$2)^Q486),IF(P486="Atraso",M486,M486/(1+$J$1)^Q486))</f>
        <v/>
      </c>
    </row>
    <row r="487">
      <c r="A487" t="inlineStr">
        <is>
          <t>Q02L013</t>
        </is>
      </c>
      <c r="B487" t="inlineStr">
        <is>
          <t>ANTONIA MARIA TEIXEIRA</t>
        </is>
      </c>
      <c r="C487" t="n">
        <v>1</v>
      </c>
      <c r="D487" t="inlineStr">
        <is>
          <t>IPCA</t>
        </is>
      </c>
      <c r="E487" t="n">
        <v>0.009488792934583046</v>
      </c>
      <c r="F487" t="inlineStr">
        <is>
          <t>MENSAL</t>
        </is>
      </c>
      <c r="G487" t="n">
        <v>49715</v>
      </c>
      <c r="H487" t="n">
        <v>49715</v>
      </c>
      <c r="I487" t="inlineStr">
        <is>
          <t>169</t>
        </is>
      </c>
      <c r="J487" t="inlineStr">
        <is>
          <t>CARTEIRA</t>
        </is>
      </c>
      <c r="K487" t="inlineStr">
        <is>
          <t>CONTRATO</t>
        </is>
      </c>
      <c r="L487" t="n">
        <v>3642.69</v>
      </c>
      <c r="M487" t="inlineStr"/>
      <c r="N487" t="inlineStr"/>
      <c r="O487" s="142">
        <f>DATE(YEAR(H487),MONTH(H487),1)</f>
        <v/>
      </c>
      <c r="P487" s="132">
        <f>IF(H487&gt;$L$3,"Futuro","Atraso")</f>
        <v/>
      </c>
      <c r="Q487">
        <f>12*(YEAR(H487)-YEAR($L$3))+(MONTH(H487)-MONTH($L$3))</f>
        <v/>
      </c>
      <c r="R487" s="366">
        <f>IF(N487="IBIRAPITANGA FASE 3",IF(P487="Atraso",M487,M487/(1+$J$2)^Q487),IF(P487="Atraso",M487,M487/(1+$J$1)^Q487))</f>
        <v/>
      </c>
    </row>
    <row r="488">
      <c r="A488" t="inlineStr">
        <is>
          <t>Q02L013</t>
        </is>
      </c>
      <c r="B488" t="inlineStr">
        <is>
          <t>ANTONIA MARIA TEIXEIRA</t>
        </is>
      </c>
      <c r="C488" t="n">
        <v>1</v>
      </c>
      <c r="D488" t="inlineStr">
        <is>
          <t>IPCA</t>
        </is>
      </c>
      <c r="E488" t="n">
        <v>0.009488792934583046</v>
      </c>
      <c r="F488" t="inlineStr">
        <is>
          <t>MENSAL</t>
        </is>
      </c>
      <c r="G488" t="n">
        <v>49744</v>
      </c>
      <c r="H488" t="n">
        <v>49744</v>
      </c>
      <c r="I488" t="inlineStr">
        <is>
          <t>170</t>
        </is>
      </c>
      <c r="J488" t="inlineStr">
        <is>
          <t>CARTEIRA</t>
        </is>
      </c>
      <c r="K488" t="inlineStr">
        <is>
          <t>CONTRATO</t>
        </is>
      </c>
      <c r="L488" t="n">
        <v>3642.69</v>
      </c>
      <c r="M488" t="inlineStr"/>
      <c r="N488" t="inlineStr"/>
      <c r="O488" s="142">
        <f>DATE(YEAR(H488),MONTH(H488),1)</f>
        <v/>
      </c>
      <c r="P488" s="132">
        <f>IF(H488&gt;$L$3,"Futuro","Atraso")</f>
        <v/>
      </c>
      <c r="Q488">
        <f>12*(YEAR(H488)-YEAR($L$3))+(MONTH(H488)-MONTH($L$3))</f>
        <v/>
      </c>
      <c r="R488" s="366">
        <f>IF(N488="IBIRAPITANGA FASE 3",IF(P488="Atraso",M488,M488/(1+$J$2)^Q488),IF(P488="Atraso",M488,M488/(1+$J$1)^Q488))</f>
        <v/>
      </c>
    </row>
    <row r="489">
      <c r="A489" t="inlineStr">
        <is>
          <t>Q02L013</t>
        </is>
      </c>
      <c r="B489" t="inlineStr">
        <is>
          <t>ANTONIA MARIA TEIXEIRA</t>
        </is>
      </c>
      <c r="C489" t="n">
        <v>1</v>
      </c>
      <c r="D489" t="inlineStr">
        <is>
          <t>IPCA</t>
        </is>
      </c>
      <c r="E489" t="n">
        <v>0.009488792934583046</v>
      </c>
      <c r="F489" t="inlineStr">
        <is>
          <t>MENSAL</t>
        </is>
      </c>
      <c r="G489" t="n">
        <v>49775</v>
      </c>
      <c r="H489" t="n">
        <v>49775</v>
      </c>
      <c r="I489" t="inlineStr">
        <is>
          <t>171</t>
        </is>
      </c>
      <c r="J489" t="inlineStr">
        <is>
          <t>CARTEIRA</t>
        </is>
      </c>
      <c r="K489" t="inlineStr">
        <is>
          <t>CONTRATO</t>
        </is>
      </c>
      <c r="L489" t="n">
        <v>3642.69</v>
      </c>
      <c r="M489" t="inlineStr"/>
      <c r="N489" t="inlineStr"/>
      <c r="O489" s="142">
        <f>DATE(YEAR(H489),MONTH(H489),1)</f>
        <v/>
      </c>
      <c r="P489" s="132">
        <f>IF(H489&gt;$L$3,"Futuro","Atraso")</f>
        <v/>
      </c>
      <c r="Q489">
        <f>12*(YEAR(H489)-YEAR($L$3))+(MONTH(H489)-MONTH($L$3))</f>
        <v/>
      </c>
      <c r="R489" s="366">
        <f>IF(N489="IBIRAPITANGA FASE 3",IF(P489="Atraso",M489,M489/(1+$J$2)^Q489),IF(P489="Atraso",M489,M489/(1+$J$1)^Q489))</f>
        <v/>
      </c>
    </row>
    <row r="490">
      <c r="A490" t="inlineStr">
        <is>
          <t>Q02L013</t>
        </is>
      </c>
      <c r="B490" t="inlineStr">
        <is>
          <t>ANTONIA MARIA TEIXEIRA</t>
        </is>
      </c>
      <c r="C490" t="n">
        <v>1</v>
      </c>
      <c r="D490" t="inlineStr">
        <is>
          <t>IPCA</t>
        </is>
      </c>
      <c r="E490" t="n">
        <v>0.009488792934583046</v>
      </c>
      <c r="F490" t="inlineStr">
        <is>
          <t>MENSAL</t>
        </is>
      </c>
      <c r="G490" t="n">
        <v>49805</v>
      </c>
      <c r="H490" t="n">
        <v>49805</v>
      </c>
      <c r="I490" t="inlineStr">
        <is>
          <t>172</t>
        </is>
      </c>
      <c r="J490" t="inlineStr">
        <is>
          <t>CARTEIRA</t>
        </is>
      </c>
      <c r="K490" t="inlineStr">
        <is>
          <t>CONTRATO</t>
        </is>
      </c>
      <c r="L490" t="n">
        <v>3642.69</v>
      </c>
      <c r="M490" t="inlineStr"/>
      <c r="N490" t="inlineStr"/>
      <c r="O490" s="142">
        <f>DATE(YEAR(H490),MONTH(H490),1)</f>
        <v/>
      </c>
      <c r="P490" s="132">
        <f>IF(H490&gt;$L$3,"Futuro","Atraso")</f>
        <v/>
      </c>
      <c r="Q490">
        <f>12*(YEAR(H490)-YEAR($L$3))+(MONTH(H490)-MONTH($L$3))</f>
        <v/>
      </c>
      <c r="R490" s="366">
        <f>IF(N490="IBIRAPITANGA FASE 3",IF(P490="Atraso",M490,M490/(1+$J$2)^Q490),IF(P490="Atraso",M490,M490/(1+$J$1)^Q490))</f>
        <v/>
      </c>
    </row>
    <row r="491">
      <c r="A491" t="inlineStr">
        <is>
          <t>Q02L013</t>
        </is>
      </c>
      <c r="B491" t="inlineStr">
        <is>
          <t>ANTONIA MARIA TEIXEIRA</t>
        </is>
      </c>
      <c r="C491" t="n">
        <v>1</v>
      </c>
      <c r="D491" t="inlineStr">
        <is>
          <t>IPCA</t>
        </is>
      </c>
      <c r="E491" t="n">
        <v>0.009488792934583046</v>
      </c>
      <c r="F491" t="inlineStr">
        <is>
          <t>MENSAL</t>
        </is>
      </c>
      <c r="G491" t="n">
        <v>49836</v>
      </c>
      <c r="H491" t="n">
        <v>49836</v>
      </c>
      <c r="I491" t="inlineStr">
        <is>
          <t>173</t>
        </is>
      </c>
      <c r="J491" t="inlineStr">
        <is>
          <t>CARTEIRA</t>
        </is>
      </c>
      <c r="K491" t="inlineStr">
        <is>
          <t>CONTRATO</t>
        </is>
      </c>
      <c r="L491" t="n">
        <v>3642.69</v>
      </c>
      <c r="M491" t="inlineStr"/>
      <c r="N491" t="inlineStr"/>
      <c r="O491" s="142">
        <f>DATE(YEAR(H491),MONTH(H491),1)</f>
        <v/>
      </c>
      <c r="P491" s="132">
        <f>IF(H491&gt;$L$3,"Futuro","Atraso")</f>
        <v/>
      </c>
      <c r="Q491">
        <f>12*(YEAR(H491)-YEAR($L$3))+(MONTH(H491)-MONTH($L$3))</f>
        <v/>
      </c>
      <c r="R491" s="366">
        <f>IF(N491="IBIRAPITANGA FASE 3",IF(P491="Atraso",M491,M491/(1+$J$2)^Q491),IF(P491="Atraso",M491,M491/(1+$J$1)^Q491))</f>
        <v/>
      </c>
    </row>
    <row r="492">
      <c r="A492" t="inlineStr">
        <is>
          <t>Q02L013</t>
        </is>
      </c>
      <c r="B492" t="inlineStr">
        <is>
          <t>ANTONIA MARIA TEIXEIRA</t>
        </is>
      </c>
      <c r="C492" t="n">
        <v>1</v>
      </c>
      <c r="D492" t="inlineStr">
        <is>
          <t>IPCA</t>
        </is>
      </c>
      <c r="E492" t="n">
        <v>0.009488792934583046</v>
      </c>
      <c r="F492" t="inlineStr">
        <is>
          <t>MENSAL</t>
        </is>
      </c>
      <c r="G492" t="n">
        <v>49866</v>
      </c>
      <c r="H492" t="n">
        <v>49866</v>
      </c>
      <c r="I492" t="inlineStr">
        <is>
          <t>174</t>
        </is>
      </c>
      <c r="J492" t="inlineStr">
        <is>
          <t>CARTEIRA</t>
        </is>
      </c>
      <c r="K492" t="inlineStr">
        <is>
          <t>CONTRATO</t>
        </is>
      </c>
      <c r="L492" t="n">
        <v>3642.69</v>
      </c>
      <c r="M492" t="inlineStr"/>
      <c r="N492" t="inlineStr"/>
      <c r="O492" s="142">
        <f>DATE(YEAR(H492),MONTH(H492),1)</f>
        <v/>
      </c>
      <c r="P492" s="132">
        <f>IF(H492&gt;$L$3,"Futuro","Atraso")</f>
        <v/>
      </c>
      <c r="Q492">
        <f>12*(YEAR(H492)-YEAR($L$3))+(MONTH(H492)-MONTH($L$3))</f>
        <v/>
      </c>
      <c r="R492" s="366">
        <f>IF(N492="IBIRAPITANGA FASE 3",IF(P492="Atraso",M492,M492/(1+$J$2)^Q492),IF(P492="Atraso",M492,M492/(1+$J$1)^Q492))</f>
        <v/>
      </c>
    </row>
    <row r="493">
      <c r="A493" t="inlineStr">
        <is>
          <t>Q02L013</t>
        </is>
      </c>
      <c r="B493" t="inlineStr">
        <is>
          <t>ANTONIA MARIA TEIXEIRA</t>
        </is>
      </c>
      <c r="C493" t="n">
        <v>1</v>
      </c>
      <c r="D493" t="inlineStr">
        <is>
          <t>IPCA</t>
        </is>
      </c>
      <c r="E493" t="n">
        <v>0.009488792934583046</v>
      </c>
      <c r="F493" t="inlineStr">
        <is>
          <t>MENSAL</t>
        </is>
      </c>
      <c r="G493" t="n">
        <v>49897</v>
      </c>
      <c r="H493" t="n">
        <v>49897</v>
      </c>
      <c r="I493" t="inlineStr">
        <is>
          <t>175</t>
        </is>
      </c>
      <c r="J493" t="inlineStr">
        <is>
          <t>CARTEIRA</t>
        </is>
      </c>
      <c r="K493" t="inlineStr">
        <is>
          <t>CONTRATO</t>
        </is>
      </c>
      <c r="L493" t="n">
        <v>3642.69</v>
      </c>
      <c r="M493" t="inlineStr"/>
      <c r="N493" t="inlineStr"/>
      <c r="O493" s="142">
        <f>DATE(YEAR(H493),MONTH(H493),1)</f>
        <v/>
      </c>
      <c r="P493" s="132">
        <f>IF(H493&gt;$L$3,"Futuro","Atraso")</f>
        <v/>
      </c>
      <c r="Q493">
        <f>12*(YEAR(H493)-YEAR($L$3))+(MONTH(H493)-MONTH($L$3))</f>
        <v/>
      </c>
      <c r="R493" s="366">
        <f>IF(N493="IBIRAPITANGA FASE 3",IF(P493="Atraso",M493,M493/(1+$J$2)^Q493),IF(P493="Atraso",M493,M493/(1+$J$1)^Q493))</f>
        <v/>
      </c>
    </row>
    <row r="494">
      <c r="A494" t="inlineStr">
        <is>
          <t>Q02L013</t>
        </is>
      </c>
      <c r="B494" t="inlineStr">
        <is>
          <t>ANTONIA MARIA TEIXEIRA</t>
        </is>
      </c>
      <c r="C494" t="n">
        <v>1</v>
      </c>
      <c r="D494" t="inlineStr">
        <is>
          <t>IPCA</t>
        </is>
      </c>
      <c r="E494" t="n">
        <v>0.009488792934583046</v>
      </c>
      <c r="F494" t="inlineStr">
        <is>
          <t>MENSAL</t>
        </is>
      </c>
      <c r="G494" t="n">
        <v>49928</v>
      </c>
      <c r="H494" t="n">
        <v>49928</v>
      </c>
      <c r="I494" t="inlineStr">
        <is>
          <t>176</t>
        </is>
      </c>
      <c r="J494" t="inlineStr">
        <is>
          <t>CARTEIRA</t>
        </is>
      </c>
      <c r="K494" t="inlineStr">
        <is>
          <t>CONTRATO</t>
        </is>
      </c>
      <c r="L494" t="n">
        <v>3642.69</v>
      </c>
      <c r="M494" t="inlineStr"/>
      <c r="N494" t="inlineStr"/>
      <c r="O494" s="142">
        <f>DATE(YEAR(H494),MONTH(H494),1)</f>
        <v/>
      </c>
      <c r="P494" s="132">
        <f>IF(H494&gt;$L$3,"Futuro","Atraso")</f>
        <v/>
      </c>
      <c r="Q494">
        <f>12*(YEAR(H494)-YEAR($L$3))+(MONTH(H494)-MONTH($L$3))</f>
        <v/>
      </c>
      <c r="R494" s="366">
        <f>IF(N494="IBIRAPITANGA FASE 3",IF(P494="Atraso",M494,M494/(1+$J$2)^Q494),IF(P494="Atraso",M494,M494/(1+$J$1)^Q494))</f>
        <v/>
      </c>
    </row>
    <row r="495">
      <c r="A495" t="inlineStr">
        <is>
          <t>Q02L013</t>
        </is>
      </c>
      <c r="B495" t="inlineStr">
        <is>
          <t>ANTONIA MARIA TEIXEIRA</t>
        </is>
      </c>
      <c r="C495" t="n">
        <v>1</v>
      </c>
      <c r="D495" t="inlineStr">
        <is>
          <t>IPCA</t>
        </is>
      </c>
      <c r="E495" t="n">
        <v>0.009488792934583046</v>
      </c>
      <c r="F495" t="inlineStr">
        <is>
          <t>MENSAL</t>
        </is>
      </c>
      <c r="G495" t="n">
        <v>49958</v>
      </c>
      <c r="H495" t="n">
        <v>49958</v>
      </c>
      <c r="I495" t="inlineStr">
        <is>
          <t>177</t>
        </is>
      </c>
      <c r="J495" t="inlineStr">
        <is>
          <t>CARTEIRA</t>
        </is>
      </c>
      <c r="K495" t="inlineStr">
        <is>
          <t>CONTRATO</t>
        </is>
      </c>
      <c r="L495" t="n">
        <v>3642.69</v>
      </c>
      <c r="M495" t="inlineStr"/>
      <c r="N495" t="inlineStr"/>
      <c r="O495" s="142">
        <f>DATE(YEAR(H495),MONTH(H495),1)</f>
        <v/>
      </c>
      <c r="P495" s="132">
        <f>IF(H495&gt;$L$3,"Futuro","Atraso")</f>
        <v/>
      </c>
      <c r="Q495">
        <f>12*(YEAR(H495)-YEAR($L$3))+(MONTH(H495)-MONTH($L$3))</f>
        <v/>
      </c>
      <c r="R495" s="366">
        <f>IF(N495="IBIRAPITANGA FASE 3",IF(P495="Atraso",M495,M495/(1+$J$2)^Q495),IF(P495="Atraso",M495,M495/(1+$J$1)^Q495))</f>
        <v/>
      </c>
    </row>
    <row r="496">
      <c r="A496" t="inlineStr">
        <is>
          <t>Q02L013</t>
        </is>
      </c>
      <c r="B496" t="inlineStr">
        <is>
          <t>ANTONIA MARIA TEIXEIRA</t>
        </is>
      </c>
      <c r="C496" t="n">
        <v>1</v>
      </c>
      <c r="D496" t="inlineStr">
        <is>
          <t>IPCA</t>
        </is>
      </c>
      <c r="E496" t="n">
        <v>0.009488792934583046</v>
      </c>
      <c r="F496" t="inlineStr">
        <is>
          <t>MENSAL</t>
        </is>
      </c>
      <c r="G496" t="n">
        <v>49989</v>
      </c>
      <c r="H496" t="n">
        <v>49989</v>
      </c>
      <c r="I496" t="inlineStr">
        <is>
          <t>178</t>
        </is>
      </c>
      <c r="J496" t="inlineStr">
        <is>
          <t>CARTEIRA</t>
        </is>
      </c>
      <c r="K496" t="inlineStr">
        <is>
          <t>CONTRATO</t>
        </is>
      </c>
      <c r="L496" t="n">
        <v>3642.69</v>
      </c>
      <c r="M496" t="inlineStr"/>
      <c r="N496" t="inlineStr"/>
      <c r="O496" s="142">
        <f>DATE(YEAR(H496),MONTH(H496),1)</f>
        <v/>
      </c>
      <c r="P496" s="132">
        <f>IF(H496&gt;$L$3,"Futuro","Atraso")</f>
        <v/>
      </c>
      <c r="Q496">
        <f>12*(YEAR(H496)-YEAR($L$3))+(MONTH(H496)-MONTH($L$3))</f>
        <v/>
      </c>
      <c r="R496" s="366">
        <f>IF(N496="IBIRAPITANGA FASE 3",IF(P496="Atraso",M496,M496/(1+$J$2)^Q496),IF(P496="Atraso",M496,M496/(1+$J$1)^Q496))</f>
        <v/>
      </c>
    </row>
    <row r="497">
      <c r="A497" t="inlineStr">
        <is>
          <t>Q02L013</t>
        </is>
      </c>
      <c r="B497" t="inlineStr">
        <is>
          <t>ANTONIA MARIA TEIXEIRA</t>
        </is>
      </c>
      <c r="C497" t="n">
        <v>1</v>
      </c>
      <c r="D497" t="inlineStr">
        <is>
          <t>IPCA</t>
        </is>
      </c>
      <c r="E497" t="n">
        <v>0.009488792934583046</v>
      </c>
      <c r="F497" t="inlineStr">
        <is>
          <t>MENSAL</t>
        </is>
      </c>
      <c r="G497" t="n">
        <v>50019</v>
      </c>
      <c r="H497" t="n">
        <v>50019</v>
      </c>
      <c r="I497" t="inlineStr">
        <is>
          <t>179</t>
        </is>
      </c>
      <c r="J497" t="inlineStr">
        <is>
          <t>CARTEIRA</t>
        </is>
      </c>
      <c r="K497" t="inlineStr">
        <is>
          <t>CONTRATO</t>
        </is>
      </c>
      <c r="L497" t="n">
        <v>3642.69</v>
      </c>
      <c r="M497" t="inlineStr"/>
      <c r="N497" t="inlineStr"/>
      <c r="O497" s="142">
        <f>DATE(YEAR(H497),MONTH(H497),1)</f>
        <v/>
      </c>
      <c r="P497" s="132">
        <f>IF(H497&gt;$L$3,"Futuro","Atraso")</f>
        <v/>
      </c>
      <c r="Q497">
        <f>12*(YEAR(H497)-YEAR($L$3))+(MONTH(H497)-MONTH($L$3))</f>
        <v/>
      </c>
      <c r="R497" s="366">
        <f>IF(N497="IBIRAPITANGA FASE 3",IF(P497="Atraso",M497,M497/(1+$J$2)^Q497),IF(P497="Atraso",M497,M497/(1+$J$1)^Q497))</f>
        <v/>
      </c>
    </row>
    <row r="498">
      <c r="A498" t="inlineStr">
        <is>
          <t>Q02L013</t>
        </is>
      </c>
      <c r="B498" t="inlineStr">
        <is>
          <t>ANTONIA MARIA TEIXEIRA</t>
        </is>
      </c>
      <c r="C498" t="n">
        <v>1</v>
      </c>
      <c r="D498" t="inlineStr">
        <is>
          <t>IPCA</t>
        </is>
      </c>
      <c r="E498" t="n">
        <v>0.009488792934583046</v>
      </c>
      <c r="F498" t="inlineStr">
        <is>
          <t>MENSAL</t>
        </is>
      </c>
      <c r="G498" t="n">
        <v>50050</v>
      </c>
      <c r="H498" t="n">
        <v>50050</v>
      </c>
      <c r="I498" t="inlineStr">
        <is>
          <t>180</t>
        </is>
      </c>
      <c r="J498" t="inlineStr">
        <is>
          <t>CARTEIRA</t>
        </is>
      </c>
      <c r="K498" t="inlineStr">
        <is>
          <t>CONTRATO</t>
        </is>
      </c>
      <c r="L498" t="n">
        <v>3642.69</v>
      </c>
      <c r="M498" t="inlineStr"/>
      <c r="N498" t="inlineStr"/>
      <c r="O498" s="142">
        <f>DATE(YEAR(H498),MONTH(H498),1)</f>
        <v/>
      </c>
      <c r="P498" s="132">
        <f>IF(H498&gt;$L$3,"Futuro","Atraso")</f>
        <v/>
      </c>
      <c r="Q498">
        <f>12*(YEAR(H498)-YEAR($L$3))+(MONTH(H498)-MONTH($L$3))</f>
        <v/>
      </c>
      <c r="R498" s="366">
        <f>IF(N498="IBIRAPITANGA FASE 3",IF(P498="Atraso",M498,M498/(1+$J$2)^Q498),IF(P498="Atraso",M498,M498/(1+$J$1)^Q498))</f>
        <v/>
      </c>
    </row>
    <row r="499">
      <c r="A499" t="inlineStr">
        <is>
          <t>Q03L02</t>
        </is>
      </c>
      <c r="B499" t="inlineStr">
        <is>
          <t>MARIO ROBERTO SALTINI</t>
        </is>
      </c>
      <c r="C499" t="n">
        <v>1</v>
      </c>
      <c r="D499" t="inlineStr">
        <is>
          <t>IPCA</t>
        </is>
      </c>
      <c r="E499" t="n">
        <v>0.009488792934583046</v>
      </c>
      <c r="F499" t="inlineStr">
        <is>
          <t>MENSAL</t>
        </is>
      </c>
      <c r="G499" t="n">
        <v>45224</v>
      </c>
      <c r="H499" t="n">
        <v>45224</v>
      </c>
      <c r="I499" t="inlineStr">
        <is>
          <t>016</t>
        </is>
      </c>
      <c r="J499" t="inlineStr">
        <is>
          <t>CARTEIRA</t>
        </is>
      </c>
      <c r="K499" t="inlineStr">
        <is>
          <t>CONTRATO</t>
        </is>
      </c>
      <c r="L499" t="n">
        <v>2753.73</v>
      </c>
      <c r="M499" t="inlineStr"/>
      <c r="N499" t="inlineStr"/>
      <c r="O499" s="142">
        <f>DATE(YEAR(H499),MONTH(H499),1)</f>
        <v/>
      </c>
      <c r="P499" s="132">
        <f>IF(H499&gt;$L$3,"Futuro","Atraso")</f>
        <v/>
      </c>
      <c r="Q499">
        <f>12*(YEAR(H499)-YEAR($L$3))+(MONTH(H499)-MONTH($L$3))</f>
        <v/>
      </c>
      <c r="R499" s="366">
        <f>IF(N499="IBIRAPITANGA FASE 3",IF(P499="Atraso",M499,M499/(1+$J$2)^Q499),IF(P499="Atraso",M499,M499/(1+$J$1)^Q499))</f>
        <v/>
      </c>
    </row>
    <row r="500">
      <c r="A500" t="inlineStr">
        <is>
          <t>Q03L02</t>
        </is>
      </c>
      <c r="B500" t="inlineStr">
        <is>
          <t>MARIO ROBERTO SALTINI</t>
        </is>
      </c>
      <c r="C500" t="n">
        <v>1</v>
      </c>
      <c r="D500" t="inlineStr">
        <is>
          <t>IPCA</t>
        </is>
      </c>
      <c r="E500" t="n">
        <v>0.009488792934583046</v>
      </c>
      <c r="F500" t="inlineStr">
        <is>
          <t>MENSAL</t>
        </is>
      </c>
      <c r="G500" t="n">
        <v>45255</v>
      </c>
      <c r="H500" t="n">
        <v>45255</v>
      </c>
      <c r="I500" t="inlineStr">
        <is>
          <t>017</t>
        </is>
      </c>
      <c r="J500" t="inlineStr">
        <is>
          <t>CARTEIRA</t>
        </is>
      </c>
      <c r="K500" t="inlineStr">
        <is>
          <t>CONTRATO</t>
        </is>
      </c>
      <c r="L500" t="n">
        <v>2753.73</v>
      </c>
      <c r="M500" t="inlineStr"/>
      <c r="N500" t="inlineStr"/>
      <c r="O500" s="142">
        <f>DATE(YEAR(H500),MONTH(H500),1)</f>
        <v/>
      </c>
      <c r="P500" s="132">
        <f>IF(H500&gt;$L$3,"Futuro","Atraso")</f>
        <v/>
      </c>
      <c r="Q500">
        <f>12*(YEAR(H500)-YEAR($L$3))+(MONTH(H500)-MONTH($L$3))</f>
        <v/>
      </c>
      <c r="R500" s="366">
        <f>IF(N500="IBIRAPITANGA FASE 3",IF(P500="Atraso",M500,M500/(1+$J$2)^Q500),IF(P500="Atraso",M500,M500/(1+$J$1)^Q500))</f>
        <v/>
      </c>
    </row>
    <row r="501">
      <c r="A501" t="inlineStr">
        <is>
          <t>Q03L02</t>
        </is>
      </c>
      <c r="B501" t="inlineStr">
        <is>
          <t>MARIO ROBERTO SALTINI</t>
        </is>
      </c>
      <c r="C501" t="n">
        <v>1</v>
      </c>
      <c r="D501" t="inlineStr">
        <is>
          <t>IPCA</t>
        </is>
      </c>
      <c r="E501" t="n">
        <v>0.009488792934583046</v>
      </c>
      <c r="F501" t="inlineStr">
        <is>
          <t>MENSAL</t>
        </is>
      </c>
      <c r="G501" t="n">
        <v>45285</v>
      </c>
      <c r="H501" t="n">
        <v>45285</v>
      </c>
      <c r="I501" t="inlineStr">
        <is>
          <t>018</t>
        </is>
      </c>
      <c r="J501" t="inlineStr">
        <is>
          <t>CARTEIRA</t>
        </is>
      </c>
      <c r="K501" t="inlineStr">
        <is>
          <t>CONTRATO</t>
        </is>
      </c>
      <c r="L501" t="n">
        <v>2753.73</v>
      </c>
      <c r="M501" t="inlineStr"/>
      <c r="N501" t="inlineStr"/>
      <c r="O501" s="142">
        <f>DATE(YEAR(H501),MONTH(H501),1)</f>
        <v/>
      </c>
      <c r="P501" s="132">
        <f>IF(H501&gt;$L$3,"Futuro","Atraso")</f>
        <v/>
      </c>
      <c r="Q501">
        <f>12*(YEAR(H501)-YEAR($L$3))+(MONTH(H501)-MONTH($L$3))</f>
        <v/>
      </c>
      <c r="R501" s="366">
        <f>IF(N501="IBIRAPITANGA FASE 3",IF(P501="Atraso",M501,M501/(1+$J$2)^Q501),IF(P501="Atraso",M501,M501/(1+$J$1)^Q501))</f>
        <v/>
      </c>
    </row>
    <row r="502">
      <c r="A502" t="inlineStr">
        <is>
          <t>Q03L02</t>
        </is>
      </c>
      <c r="B502" t="inlineStr">
        <is>
          <t>MARIO ROBERTO SALTINI</t>
        </is>
      </c>
      <c r="C502" t="n">
        <v>1</v>
      </c>
      <c r="D502" t="inlineStr">
        <is>
          <t>IPCA</t>
        </is>
      </c>
      <c r="E502" t="n">
        <v>0.009488792934583046</v>
      </c>
      <c r="F502" t="inlineStr">
        <is>
          <t>MENSAL</t>
        </is>
      </c>
      <c r="G502" t="n">
        <v>45316</v>
      </c>
      <c r="H502" t="n">
        <v>45316</v>
      </c>
      <c r="I502" t="inlineStr">
        <is>
          <t>019</t>
        </is>
      </c>
      <c r="J502" t="inlineStr">
        <is>
          <t>CARTEIRA</t>
        </is>
      </c>
      <c r="K502" t="inlineStr">
        <is>
          <t>CONTRATO</t>
        </is>
      </c>
      <c r="L502" t="n">
        <v>2753.73</v>
      </c>
      <c r="M502" t="inlineStr"/>
      <c r="N502" t="inlineStr"/>
      <c r="O502" s="142">
        <f>DATE(YEAR(H502),MONTH(H502),1)</f>
        <v/>
      </c>
      <c r="P502" s="132">
        <f>IF(H502&gt;$L$3,"Futuro","Atraso")</f>
        <v/>
      </c>
      <c r="Q502">
        <f>12*(YEAR(H502)-YEAR($L$3))+(MONTH(H502)-MONTH($L$3))</f>
        <v/>
      </c>
      <c r="R502" s="366">
        <f>IF(N502="IBIRAPITANGA FASE 3",IF(P502="Atraso",M502,M502/(1+$J$2)^Q502),IF(P502="Atraso",M502,M502/(1+$J$1)^Q502))</f>
        <v/>
      </c>
    </row>
    <row r="503">
      <c r="A503" t="inlineStr">
        <is>
          <t>Q03L02</t>
        </is>
      </c>
      <c r="B503" t="inlineStr">
        <is>
          <t>MARIO ROBERTO SALTINI</t>
        </is>
      </c>
      <c r="C503" t="n">
        <v>1</v>
      </c>
      <c r="D503" t="inlineStr">
        <is>
          <t>IPCA</t>
        </is>
      </c>
      <c r="E503" t="n">
        <v>0.009488792934583046</v>
      </c>
      <c r="F503" t="inlineStr">
        <is>
          <t>MENSAL</t>
        </is>
      </c>
      <c r="G503" t="n">
        <v>45347</v>
      </c>
      <c r="H503" t="n">
        <v>45347</v>
      </c>
      <c r="I503" t="inlineStr">
        <is>
          <t>020</t>
        </is>
      </c>
      <c r="J503" t="inlineStr">
        <is>
          <t>CARTEIRA</t>
        </is>
      </c>
      <c r="K503" t="inlineStr">
        <is>
          <t>CONTRATO</t>
        </is>
      </c>
      <c r="L503" t="n">
        <v>2753.73</v>
      </c>
      <c r="M503" t="inlineStr"/>
      <c r="N503" t="inlineStr"/>
      <c r="O503" s="142">
        <f>DATE(YEAR(H503),MONTH(H503),1)</f>
        <v/>
      </c>
      <c r="P503" s="132">
        <f>IF(H503&gt;$L$3,"Futuro","Atraso")</f>
        <v/>
      </c>
      <c r="Q503">
        <f>12*(YEAR(H503)-YEAR($L$3))+(MONTH(H503)-MONTH($L$3))</f>
        <v/>
      </c>
      <c r="R503" s="366">
        <f>IF(N503="IBIRAPITANGA FASE 3",IF(P503="Atraso",M503,M503/(1+$J$2)^Q503),IF(P503="Atraso",M503,M503/(1+$J$1)^Q503))</f>
        <v/>
      </c>
    </row>
    <row r="504">
      <c r="A504" t="inlineStr">
        <is>
          <t>Q03L02</t>
        </is>
      </c>
      <c r="B504" t="inlineStr">
        <is>
          <t>MARIO ROBERTO SALTINI</t>
        </is>
      </c>
      <c r="C504" t="n">
        <v>1</v>
      </c>
      <c r="D504" t="inlineStr">
        <is>
          <t>IPCA</t>
        </is>
      </c>
      <c r="E504" t="n">
        <v>0.009488792934583046</v>
      </c>
      <c r="F504" t="inlineStr">
        <is>
          <t>MENSAL</t>
        </is>
      </c>
      <c r="G504" t="n">
        <v>45376</v>
      </c>
      <c r="H504" t="n">
        <v>45376</v>
      </c>
      <c r="I504" t="inlineStr">
        <is>
          <t>021</t>
        </is>
      </c>
      <c r="J504" t="inlineStr">
        <is>
          <t>CARTEIRA</t>
        </is>
      </c>
      <c r="K504" t="inlineStr">
        <is>
          <t>CONTRATO</t>
        </is>
      </c>
      <c r="L504" t="n">
        <v>2753.73</v>
      </c>
      <c r="M504" t="inlineStr"/>
      <c r="N504" t="inlineStr"/>
      <c r="O504" s="142">
        <f>DATE(YEAR(H504),MONTH(H504),1)</f>
        <v/>
      </c>
      <c r="P504" s="132">
        <f>IF(H504&gt;$L$3,"Futuro","Atraso")</f>
        <v/>
      </c>
      <c r="Q504">
        <f>12*(YEAR(H504)-YEAR($L$3))+(MONTH(H504)-MONTH($L$3))</f>
        <v/>
      </c>
      <c r="R504" s="366">
        <f>IF(N504="IBIRAPITANGA FASE 3",IF(P504="Atraso",M504,M504/(1+$J$2)^Q504),IF(P504="Atraso",M504,M504/(1+$J$1)^Q504))</f>
        <v/>
      </c>
    </row>
    <row r="505">
      <c r="A505" t="inlineStr">
        <is>
          <t>Q03L02</t>
        </is>
      </c>
      <c r="B505" t="inlineStr">
        <is>
          <t>MARIO ROBERTO SALTINI</t>
        </is>
      </c>
      <c r="C505" t="n">
        <v>1</v>
      </c>
      <c r="D505" t="inlineStr">
        <is>
          <t>IPCA</t>
        </is>
      </c>
      <c r="E505" t="n">
        <v>0.009488792934583046</v>
      </c>
      <c r="F505" t="inlineStr">
        <is>
          <t>MENSAL</t>
        </is>
      </c>
      <c r="G505" t="n">
        <v>45376</v>
      </c>
      <c r="H505" t="n">
        <v>45376</v>
      </c>
      <c r="I505" t="inlineStr">
        <is>
          <t>002</t>
        </is>
      </c>
      <c r="J505" t="inlineStr">
        <is>
          <t>CARTEIRA</t>
        </is>
      </c>
      <c r="K505" t="inlineStr">
        <is>
          <t>CONTRATO</t>
        </is>
      </c>
      <c r="L505" t="n">
        <v>14796.59</v>
      </c>
      <c r="M505" t="inlineStr"/>
      <c r="N505" t="inlineStr"/>
      <c r="O505" s="142">
        <f>DATE(YEAR(H505),MONTH(H505),1)</f>
        <v/>
      </c>
      <c r="P505" s="132">
        <f>IF(H505&gt;$L$3,"Futuro","Atraso")</f>
        <v/>
      </c>
      <c r="Q505">
        <f>12*(YEAR(H505)-YEAR($L$3))+(MONTH(H505)-MONTH($L$3))</f>
        <v/>
      </c>
      <c r="R505" s="366">
        <f>IF(N505="IBIRAPITANGA FASE 3",IF(P505="Atraso",M505,M505/(1+$J$2)^Q505),IF(P505="Atraso",M505,M505/(1+$J$1)^Q505))</f>
        <v/>
      </c>
    </row>
    <row r="506">
      <c r="A506" t="inlineStr">
        <is>
          <t>Q03L02</t>
        </is>
      </c>
      <c r="B506" t="inlineStr">
        <is>
          <t>MARIO ROBERTO SALTINI</t>
        </is>
      </c>
      <c r="C506" t="n">
        <v>1</v>
      </c>
      <c r="D506" t="inlineStr">
        <is>
          <t>IPCA</t>
        </is>
      </c>
      <c r="E506" t="n">
        <v>0.009488792934583046</v>
      </c>
      <c r="F506" t="inlineStr">
        <is>
          <t>MENSAL</t>
        </is>
      </c>
      <c r="G506" t="n">
        <v>45407</v>
      </c>
      <c r="H506" t="n">
        <v>45407</v>
      </c>
      <c r="I506" t="inlineStr">
        <is>
          <t>022</t>
        </is>
      </c>
      <c r="J506" t="inlineStr">
        <is>
          <t>CARTEIRA</t>
        </is>
      </c>
      <c r="K506" t="inlineStr">
        <is>
          <t>CONTRATO</t>
        </is>
      </c>
      <c r="L506" t="n">
        <v>2753.73</v>
      </c>
      <c r="M506" t="inlineStr"/>
      <c r="N506" t="inlineStr"/>
      <c r="O506" s="142">
        <f>DATE(YEAR(H506),MONTH(H506),1)</f>
        <v/>
      </c>
      <c r="P506" s="132">
        <f>IF(H506&gt;$L$3,"Futuro","Atraso")</f>
        <v/>
      </c>
      <c r="Q506">
        <f>12*(YEAR(H506)-YEAR($L$3))+(MONTH(H506)-MONTH($L$3))</f>
        <v/>
      </c>
      <c r="R506" s="366">
        <f>IF(N506="IBIRAPITANGA FASE 3",IF(P506="Atraso",M506,M506/(1+$J$2)^Q506),IF(P506="Atraso",M506,M506/(1+$J$1)^Q506))</f>
        <v/>
      </c>
    </row>
    <row r="507">
      <c r="A507" t="inlineStr">
        <is>
          <t>Q03L02</t>
        </is>
      </c>
      <c r="B507" t="inlineStr">
        <is>
          <t>MARIO ROBERTO SALTINI</t>
        </is>
      </c>
      <c r="C507" t="n">
        <v>1</v>
      </c>
      <c r="D507" t="inlineStr">
        <is>
          <t>IPCA</t>
        </is>
      </c>
      <c r="E507" t="n">
        <v>0.009488792934583046</v>
      </c>
      <c r="F507" t="inlineStr">
        <is>
          <t>MENSAL</t>
        </is>
      </c>
      <c r="G507" t="n">
        <v>45437</v>
      </c>
      <c r="H507" t="n">
        <v>45437</v>
      </c>
      <c r="I507" t="inlineStr">
        <is>
          <t>023</t>
        </is>
      </c>
      <c r="J507" t="inlineStr">
        <is>
          <t>CARTEIRA</t>
        </is>
      </c>
      <c r="K507" t="inlineStr">
        <is>
          <t>CONTRATO</t>
        </is>
      </c>
      <c r="L507" t="n">
        <v>2753.73</v>
      </c>
      <c r="M507" t="inlineStr"/>
      <c r="N507" t="inlineStr"/>
      <c r="O507" s="142">
        <f>DATE(YEAR(H507),MONTH(H507),1)</f>
        <v/>
      </c>
      <c r="P507" s="132">
        <f>IF(H507&gt;$L$3,"Futuro","Atraso")</f>
        <v/>
      </c>
      <c r="Q507">
        <f>12*(YEAR(H507)-YEAR($L$3))+(MONTH(H507)-MONTH($L$3))</f>
        <v/>
      </c>
      <c r="R507" s="366">
        <f>IF(N507="IBIRAPITANGA FASE 3",IF(P507="Atraso",M507,M507/(1+$J$2)^Q507),IF(P507="Atraso",M507,M507/(1+$J$1)^Q507))</f>
        <v/>
      </c>
    </row>
    <row r="508">
      <c r="A508" t="inlineStr">
        <is>
          <t>Q03L02</t>
        </is>
      </c>
      <c r="B508" t="inlineStr">
        <is>
          <t>MARIO ROBERTO SALTINI</t>
        </is>
      </c>
      <c r="C508" t="n">
        <v>1</v>
      </c>
      <c r="D508" t="inlineStr">
        <is>
          <t>IPCA</t>
        </is>
      </c>
      <c r="E508" t="n">
        <v>0.009488792934583046</v>
      </c>
      <c r="F508" t="inlineStr">
        <is>
          <t>MENSAL</t>
        </is>
      </c>
      <c r="G508" t="n">
        <v>45468</v>
      </c>
      <c r="H508" t="n">
        <v>45468</v>
      </c>
      <c r="I508" t="inlineStr">
        <is>
          <t>024</t>
        </is>
      </c>
      <c r="J508" t="inlineStr">
        <is>
          <t>CARTEIRA</t>
        </is>
      </c>
      <c r="K508" t="inlineStr">
        <is>
          <t>CONTRATO</t>
        </is>
      </c>
      <c r="L508" t="n">
        <v>2753.73</v>
      </c>
      <c r="M508" t="inlineStr"/>
      <c r="N508" t="inlineStr"/>
      <c r="O508" s="142">
        <f>DATE(YEAR(H508),MONTH(H508),1)</f>
        <v/>
      </c>
      <c r="P508" s="132">
        <f>IF(H508&gt;$L$3,"Futuro","Atraso")</f>
        <v/>
      </c>
      <c r="Q508">
        <f>12*(YEAR(H508)-YEAR($L$3))+(MONTH(H508)-MONTH($L$3))</f>
        <v/>
      </c>
      <c r="R508" s="366">
        <f>IF(N508="IBIRAPITANGA FASE 3",IF(P508="Atraso",M508,M508/(1+$J$2)^Q508),IF(P508="Atraso",M508,M508/(1+$J$1)^Q508))</f>
        <v/>
      </c>
    </row>
    <row r="509">
      <c r="A509" t="inlineStr">
        <is>
          <t>Q03L02</t>
        </is>
      </c>
      <c r="B509" t="inlineStr">
        <is>
          <t>MARIO ROBERTO SALTINI</t>
        </is>
      </c>
      <c r="C509" t="n">
        <v>1</v>
      </c>
      <c r="D509" t="inlineStr">
        <is>
          <t>IPCA</t>
        </is>
      </c>
      <c r="E509" t="n">
        <v>0.009488792934583046</v>
      </c>
      <c r="F509" t="inlineStr">
        <is>
          <t>MENSAL</t>
        </is>
      </c>
      <c r="G509" t="n">
        <v>45498</v>
      </c>
      <c r="H509" t="n">
        <v>45498</v>
      </c>
      <c r="I509" t="inlineStr">
        <is>
          <t>025</t>
        </is>
      </c>
      <c r="J509" t="inlineStr">
        <is>
          <t>CARTEIRA</t>
        </is>
      </c>
      <c r="K509" t="inlineStr">
        <is>
          <t>CONTRATO</t>
        </is>
      </c>
      <c r="L509" t="n">
        <v>2753.73</v>
      </c>
      <c r="M509" t="inlineStr"/>
      <c r="N509" t="inlineStr"/>
      <c r="O509" s="142">
        <f>DATE(YEAR(H509),MONTH(H509),1)</f>
        <v/>
      </c>
      <c r="P509" s="132">
        <f>IF(H509&gt;$L$3,"Futuro","Atraso")</f>
        <v/>
      </c>
      <c r="Q509">
        <f>12*(YEAR(H509)-YEAR($L$3))+(MONTH(H509)-MONTH($L$3))</f>
        <v/>
      </c>
      <c r="R509" s="366">
        <f>IF(N509="IBIRAPITANGA FASE 3",IF(P509="Atraso",M509,M509/(1+$J$2)^Q509),IF(P509="Atraso",M509,M509/(1+$J$1)^Q509))</f>
        <v/>
      </c>
    </row>
    <row r="510">
      <c r="A510" t="inlineStr">
        <is>
          <t>Q03L02</t>
        </is>
      </c>
      <c r="B510" t="inlineStr">
        <is>
          <t>MARIO ROBERTO SALTINI</t>
        </is>
      </c>
      <c r="C510" t="n">
        <v>1</v>
      </c>
      <c r="D510" t="inlineStr">
        <is>
          <t>IPCA</t>
        </is>
      </c>
      <c r="E510" t="n">
        <v>0.009488792934583046</v>
      </c>
      <c r="F510" t="inlineStr">
        <is>
          <t>MENSAL</t>
        </is>
      </c>
      <c r="G510" t="n">
        <v>45529</v>
      </c>
      <c r="H510" t="n">
        <v>45529</v>
      </c>
      <c r="I510" t="inlineStr">
        <is>
          <t>026</t>
        </is>
      </c>
      <c r="J510" t="inlineStr">
        <is>
          <t>CARTEIRA</t>
        </is>
      </c>
      <c r="K510" t="inlineStr">
        <is>
          <t>CONTRATO</t>
        </is>
      </c>
      <c r="L510" t="n">
        <v>2753.73</v>
      </c>
      <c r="M510" t="inlineStr"/>
      <c r="N510" t="inlineStr"/>
      <c r="O510" s="142">
        <f>DATE(YEAR(H510),MONTH(H510),1)</f>
        <v/>
      </c>
      <c r="P510" s="132">
        <f>IF(H510&gt;$L$3,"Futuro","Atraso")</f>
        <v/>
      </c>
      <c r="Q510">
        <f>12*(YEAR(H510)-YEAR($L$3))+(MONTH(H510)-MONTH($L$3))</f>
        <v/>
      </c>
      <c r="R510" s="366">
        <f>IF(N510="IBIRAPITANGA FASE 3",IF(P510="Atraso",M510,M510/(1+$J$2)^Q510),IF(P510="Atraso",M510,M510/(1+$J$1)^Q510))</f>
        <v/>
      </c>
    </row>
    <row r="511">
      <c r="A511" t="inlineStr">
        <is>
          <t>Q03L02</t>
        </is>
      </c>
      <c r="B511" t="inlineStr">
        <is>
          <t>MARIO ROBERTO SALTINI</t>
        </is>
      </c>
      <c r="C511" t="n">
        <v>1</v>
      </c>
      <c r="D511" t="inlineStr">
        <is>
          <t>IPCA</t>
        </is>
      </c>
      <c r="E511" t="n">
        <v>0.009488792934583046</v>
      </c>
      <c r="F511" t="inlineStr">
        <is>
          <t>MENSAL</t>
        </is>
      </c>
      <c r="G511" t="n">
        <v>45560</v>
      </c>
      <c r="H511" t="n">
        <v>45560</v>
      </c>
      <c r="I511" t="inlineStr">
        <is>
          <t>027</t>
        </is>
      </c>
      <c r="J511" t="inlineStr">
        <is>
          <t>CARTEIRA</t>
        </is>
      </c>
      <c r="K511" t="inlineStr">
        <is>
          <t>CONTRATO</t>
        </is>
      </c>
      <c r="L511" t="n">
        <v>2753.73</v>
      </c>
      <c r="M511" t="inlineStr"/>
      <c r="N511" t="inlineStr"/>
      <c r="O511" s="142">
        <f>DATE(YEAR(H511),MONTH(H511),1)</f>
        <v/>
      </c>
      <c r="P511" s="132">
        <f>IF(H511&gt;$L$3,"Futuro","Atraso")</f>
        <v/>
      </c>
      <c r="Q511">
        <f>12*(YEAR(H511)-YEAR($L$3))+(MONTH(H511)-MONTH($L$3))</f>
        <v/>
      </c>
      <c r="R511" s="366">
        <f>IF(N511="IBIRAPITANGA FASE 3",IF(P511="Atraso",M511,M511/(1+$J$2)^Q511),IF(P511="Atraso",M511,M511/(1+$J$1)^Q511))</f>
        <v/>
      </c>
    </row>
    <row r="512">
      <c r="A512" t="inlineStr">
        <is>
          <t>Q03L02</t>
        </is>
      </c>
      <c r="B512" t="inlineStr">
        <is>
          <t>MARIO ROBERTO SALTINI</t>
        </is>
      </c>
      <c r="C512" t="n">
        <v>1</v>
      </c>
      <c r="D512" t="inlineStr">
        <is>
          <t>IPCA</t>
        </is>
      </c>
      <c r="E512" t="n">
        <v>0.009488792934583046</v>
      </c>
      <c r="F512" t="inlineStr">
        <is>
          <t>MENSAL</t>
        </is>
      </c>
      <c r="G512" t="n">
        <v>45590</v>
      </c>
      <c r="H512" t="n">
        <v>45590</v>
      </c>
      <c r="I512" t="inlineStr">
        <is>
          <t>028</t>
        </is>
      </c>
      <c r="J512" t="inlineStr">
        <is>
          <t>CARTEIRA</t>
        </is>
      </c>
      <c r="K512" t="inlineStr">
        <is>
          <t>CONTRATO</t>
        </is>
      </c>
      <c r="L512" t="n">
        <v>2753.73</v>
      </c>
      <c r="M512" t="inlineStr"/>
      <c r="N512" t="inlineStr"/>
      <c r="O512" s="142">
        <f>DATE(YEAR(H512),MONTH(H512),1)</f>
        <v/>
      </c>
      <c r="P512" s="132">
        <f>IF(H512&gt;$L$3,"Futuro","Atraso")</f>
        <v/>
      </c>
      <c r="Q512">
        <f>12*(YEAR(H512)-YEAR($L$3))+(MONTH(H512)-MONTH($L$3))</f>
        <v/>
      </c>
      <c r="R512" s="366">
        <f>IF(N512="IBIRAPITANGA FASE 3",IF(P512="Atraso",M512,M512/(1+$J$2)^Q512),IF(P512="Atraso",M512,M512/(1+$J$1)^Q512))</f>
        <v/>
      </c>
    </row>
    <row r="513">
      <c r="A513" t="inlineStr">
        <is>
          <t>Q03L02</t>
        </is>
      </c>
      <c r="B513" t="inlineStr">
        <is>
          <t>MARIO ROBERTO SALTINI</t>
        </is>
      </c>
      <c r="C513" t="n">
        <v>1</v>
      </c>
      <c r="D513" t="inlineStr">
        <is>
          <t>IPCA</t>
        </is>
      </c>
      <c r="E513" t="n">
        <v>0.009488792934583046</v>
      </c>
      <c r="F513" t="inlineStr">
        <is>
          <t>MENSAL</t>
        </is>
      </c>
      <c r="G513" t="n">
        <v>45621</v>
      </c>
      <c r="H513" t="n">
        <v>45621</v>
      </c>
      <c r="I513" t="inlineStr">
        <is>
          <t>029</t>
        </is>
      </c>
      <c r="J513" t="inlineStr">
        <is>
          <t>CARTEIRA</t>
        </is>
      </c>
      <c r="K513" t="inlineStr">
        <is>
          <t>CONTRATO</t>
        </is>
      </c>
      <c r="L513" t="n">
        <v>2753.73</v>
      </c>
      <c r="M513" t="inlineStr"/>
      <c r="N513" t="inlineStr"/>
      <c r="O513" s="142">
        <f>DATE(YEAR(H513),MONTH(H513),1)</f>
        <v/>
      </c>
      <c r="P513" s="132">
        <f>IF(H513&gt;$L$3,"Futuro","Atraso")</f>
        <v/>
      </c>
      <c r="Q513">
        <f>12*(YEAR(H513)-YEAR($L$3))+(MONTH(H513)-MONTH($L$3))</f>
        <v/>
      </c>
      <c r="R513" s="366">
        <f>IF(N513="IBIRAPITANGA FASE 3",IF(P513="Atraso",M513,M513/(1+$J$2)^Q513),IF(P513="Atraso",M513,M513/(1+$J$1)^Q513))</f>
        <v/>
      </c>
    </row>
    <row r="514">
      <c r="A514" t="inlineStr">
        <is>
          <t>Q03L02</t>
        </is>
      </c>
      <c r="B514" t="inlineStr">
        <is>
          <t>MARIO ROBERTO SALTINI</t>
        </is>
      </c>
      <c r="C514" t="n">
        <v>1</v>
      </c>
      <c r="D514" t="inlineStr">
        <is>
          <t>IPCA</t>
        </is>
      </c>
      <c r="E514" t="n">
        <v>0.009488792934583046</v>
      </c>
      <c r="F514" t="inlineStr">
        <is>
          <t>MENSAL</t>
        </is>
      </c>
      <c r="G514" t="n">
        <v>45651</v>
      </c>
      <c r="H514" t="n">
        <v>45651</v>
      </c>
      <c r="I514" t="inlineStr">
        <is>
          <t>030</t>
        </is>
      </c>
      <c r="J514" t="inlineStr">
        <is>
          <t>CARTEIRA</t>
        </is>
      </c>
      <c r="K514" t="inlineStr">
        <is>
          <t>CONTRATO</t>
        </is>
      </c>
      <c r="L514" t="n">
        <v>2753.73</v>
      </c>
      <c r="M514" t="inlineStr"/>
      <c r="N514" t="inlineStr"/>
      <c r="O514" s="142">
        <f>DATE(YEAR(H514),MONTH(H514),1)</f>
        <v/>
      </c>
      <c r="P514" s="132">
        <f>IF(H514&gt;$L$3,"Futuro","Atraso")</f>
        <v/>
      </c>
      <c r="Q514">
        <f>12*(YEAR(H514)-YEAR($L$3))+(MONTH(H514)-MONTH($L$3))</f>
        <v/>
      </c>
      <c r="R514" s="366">
        <f>IF(N514="IBIRAPITANGA FASE 3",IF(P514="Atraso",M514,M514/(1+$J$2)^Q514),IF(P514="Atraso",M514,M514/(1+$J$1)^Q514))</f>
        <v/>
      </c>
    </row>
    <row r="515">
      <c r="A515" t="inlineStr">
        <is>
          <t>Q03L02</t>
        </is>
      </c>
      <c r="B515" t="inlineStr">
        <is>
          <t>MARIO ROBERTO SALTINI</t>
        </is>
      </c>
      <c r="C515" t="n">
        <v>1</v>
      </c>
      <c r="D515" t="inlineStr">
        <is>
          <t>IPCA</t>
        </is>
      </c>
      <c r="E515" t="n">
        <v>0.009488792934583046</v>
      </c>
      <c r="F515" t="inlineStr">
        <is>
          <t>MENSAL</t>
        </is>
      </c>
      <c r="G515" t="n">
        <v>45682</v>
      </c>
      <c r="H515" t="n">
        <v>45682</v>
      </c>
      <c r="I515" t="inlineStr">
        <is>
          <t>031</t>
        </is>
      </c>
      <c r="J515" t="inlineStr">
        <is>
          <t>CARTEIRA</t>
        </is>
      </c>
      <c r="K515" t="inlineStr">
        <is>
          <t>CONTRATO</t>
        </is>
      </c>
      <c r="L515" t="n">
        <v>2753.73</v>
      </c>
      <c r="M515" t="inlineStr"/>
      <c r="N515" t="inlineStr"/>
      <c r="O515" s="142">
        <f>DATE(YEAR(H515),MONTH(H515),1)</f>
        <v/>
      </c>
      <c r="P515" s="132">
        <f>IF(H515&gt;$L$3,"Futuro","Atraso")</f>
        <v/>
      </c>
      <c r="Q515">
        <f>12*(YEAR(H515)-YEAR($L$3))+(MONTH(H515)-MONTH($L$3))</f>
        <v/>
      </c>
      <c r="R515" s="366">
        <f>IF(N515="IBIRAPITANGA FASE 3",IF(P515="Atraso",M515,M515/(1+$J$2)^Q515),IF(P515="Atraso",M515,M515/(1+$J$1)^Q515))</f>
        <v/>
      </c>
    </row>
    <row r="516">
      <c r="A516" t="inlineStr">
        <is>
          <t>Q03L02</t>
        </is>
      </c>
      <c r="B516" t="inlineStr">
        <is>
          <t>MARIO ROBERTO SALTINI</t>
        </is>
      </c>
      <c r="C516" t="n">
        <v>1</v>
      </c>
      <c r="D516" t="inlineStr">
        <is>
          <t>IPCA</t>
        </is>
      </c>
      <c r="E516" t="n">
        <v>0.009488792934583046</v>
      </c>
      <c r="F516" t="inlineStr">
        <is>
          <t>MENSAL</t>
        </is>
      </c>
      <c r="G516" t="n">
        <v>45713</v>
      </c>
      <c r="H516" t="n">
        <v>45713</v>
      </c>
      <c r="I516" t="inlineStr">
        <is>
          <t>032</t>
        </is>
      </c>
      <c r="J516" t="inlineStr">
        <is>
          <t>CARTEIRA</t>
        </is>
      </c>
      <c r="K516" t="inlineStr">
        <is>
          <t>CONTRATO</t>
        </is>
      </c>
      <c r="L516" t="n">
        <v>2753.73</v>
      </c>
      <c r="M516" t="inlineStr"/>
      <c r="N516" t="inlineStr"/>
      <c r="O516" s="142">
        <f>DATE(YEAR(H516),MONTH(H516),1)</f>
        <v/>
      </c>
      <c r="P516" s="132">
        <f>IF(H516&gt;$L$3,"Futuro","Atraso")</f>
        <v/>
      </c>
      <c r="Q516">
        <f>12*(YEAR(H516)-YEAR($L$3))+(MONTH(H516)-MONTH($L$3))</f>
        <v/>
      </c>
      <c r="R516" s="366">
        <f>IF(N516="IBIRAPITANGA FASE 3",IF(P516="Atraso",M516,M516/(1+$J$2)^Q516),IF(P516="Atraso",M516,M516/(1+$J$1)^Q516))</f>
        <v/>
      </c>
    </row>
    <row r="517">
      <c r="A517" t="inlineStr">
        <is>
          <t>Q03L02</t>
        </is>
      </c>
      <c r="B517" t="inlineStr">
        <is>
          <t>MARIO ROBERTO SALTINI</t>
        </is>
      </c>
      <c r="C517" t="n">
        <v>1</v>
      </c>
      <c r="D517" t="inlineStr">
        <is>
          <t>IPCA</t>
        </is>
      </c>
      <c r="E517" t="n">
        <v>0.009488792934583046</v>
      </c>
      <c r="F517" t="inlineStr">
        <is>
          <t>MENSAL</t>
        </is>
      </c>
      <c r="G517" t="n">
        <v>45741</v>
      </c>
      <c r="H517" t="n">
        <v>45741</v>
      </c>
      <c r="I517" t="inlineStr">
        <is>
          <t>033</t>
        </is>
      </c>
      <c r="J517" t="inlineStr">
        <is>
          <t>CARTEIRA</t>
        </is>
      </c>
      <c r="K517" t="inlineStr">
        <is>
          <t>CONTRATO</t>
        </is>
      </c>
      <c r="L517" t="n">
        <v>2753.73</v>
      </c>
      <c r="M517" t="inlineStr"/>
      <c r="N517" t="inlineStr"/>
      <c r="O517" s="142">
        <f>DATE(YEAR(H517),MONTH(H517),1)</f>
        <v/>
      </c>
      <c r="P517" s="132">
        <f>IF(H517&gt;$L$3,"Futuro","Atraso")</f>
        <v/>
      </c>
      <c r="Q517">
        <f>12*(YEAR(H517)-YEAR($L$3))+(MONTH(H517)-MONTH($L$3))</f>
        <v/>
      </c>
      <c r="R517" s="366">
        <f>IF(N517="IBIRAPITANGA FASE 3",IF(P517="Atraso",M517,M517/(1+$J$2)^Q517),IF(P517="Atraso",M517,M517/(1+$J$1)^Q517))</f>
        <v/>
      </c>
    </row>
    <row r="518">
      <c r="A518" t="inlineStr">
        <is>
          <t>Q03L02</t>
        </is>
      </c>
      <c r="B518" t="inlineStr">
        <is>
          <t>MARIO ROBERTO SALTINI</t>
        </is>
      </c>
      <c r="C518" t="n">
        <v>1</v>
      </c>
      <c r="D518" t="inlineStr">
        <is>
          <t>IPCA</t>
        </is>
      </c>
      <c r="E518" t="n">
        <v>0.009488792934583046</v>
      </c>
      <c r="F518" t="inlineStr">
        <is>
          <t>MENSAL</t>
        </is>
      </c>
      <c r="G518" t="n">
        <v>45741</v>
      </c>
      <c r="H518" t="n">
        <v>45741</v>
      </c>
      <c r="I518" t="inlineStr">
        <is>
          <t>003</t>
        </is>
      </c>
      <c r="J518" t="inlineStr">
        <is>
          <t>CARTEIRA</t>
        </is>
      </c>
      <c r="K518" t="inlineStr">
        <is>
          <t>CONTRATO</t>
        </is>
      </c>
      <c r="L518" t="n">
        <v>14796.59</v>
      </c>
      <c r="M518" t="inlineStr"/>
      <c r="N518" t="inlineStr"/>
      <c r="O518" s="142">
        <f>DATE(YEAR(H518),MONTH(H518),1)</f>
        <v/>
      </c>
      <c r="P518" s="132">
        <f>IF(H518&gt;$L$3,"Futuro","Atraso")</f>
        <v/>
      </c>
      <c r="Q518">
        <f>12*(YEAR(H518)-YEAR($L$3))+(MONTH(H518)-MONTH($L$3))</f>
        <v/>
      </c>
      <c r="R518" s="366">
        <f>IF(N518="IBIRAPITANGA FASE 3",IF(P518="Atraso",M518,M518/(1+$J$2)^Q518),IF(P518="Atraso",M518,M518/(1+$J$1)^Q518))</f>
        <v/>
      </c>
    </row>
    <row r="519">
      <c r="A519" t="inlineStr">
        <is>
          <t>Q03L02</t>
        </is>
      </c>
      <c r="B519" t="inlineStr">
        <is>
          <t>MARIO ROBERTO SALTINI</t>
        </is>
      </c>
      <c r="C519" t="n">
        <v>1</v>
      </c>
      <c r="D519" t="inlineStr">
        <is>
          <t>IPCA</t>
        </is>
      </c>
      <c r="E519" t="n">
        <v>0.009488792934583046</v>
      </c>
      <c r="F519" t="inlineStr">
        <is>
          <t>MENSAL</t>
        </is>
      </c>
      <c r="G519" t="n">
        <v>45772</v>
      </c>
      <c r="H519" t="n">
        <v>45772</v>
      </c>
      <c r="I519" t="inlineStr">
        <is>
          <t>034</t>
        </is>
      </c>
      <c r="J519" t="inlineStr">
        <is>
          <t>CARTEIRA</t>
        </is>
      </c>
      <c r="K519" t="inlineStr">
        <is>
          <t>CONTRATO</t>
        </is>
      </c>
      <c r="L519" t="n">
        <v>2753.73</v>
      </c>
      <c r="M519" t="inlineStr"/>
      <c r="N519" t="inlineStr"/>
      <c r="O519" s="142">
        <f>DATE(YEAR(H519),MONTH(H519),1)</f>
        <v/>
      </c>
      <c r="P519" s="132">
        <f>IF(H519&gt;$L$3,"Futuro","Atraso")</f>
        <v/>
      </c>
      <c r="Q519">
        <f>12*(YEAR(H519)-YEAR($L$3))+(MONTH(H519)-MONTH($L$3))</f>
        <v/>
      </c>
      <c r="R519" s="366">
        <f>IF(N519="IBIRAPITANGA FASE 3",IF(P519="Atraso",M519,M519/(1+$J$2)^Q519),IF(P519="Atraso",M519,M519/(1+$J$1)^Q519))</f>
        <v/>
      </c>
    </row>
    <row r="520">
      <c r="A520" t="inlineStr">
        <is>
          <t>Q03L02</t>
        </is>
      </c>
      <c r="B520" t="inlineStr">
        <is>
          <t>MARIO ROBERTO SALTINI</t>
        </is>
      </c>
      <c r="C520" t="n">
        <v>1</v>
      </c>
      <c r="D520" t="inlineStr">
        <is>
          <t>IPCA</t>
        </is>
      </c>
      <c r="E520" t="n">
        <v>0.009488792934583046</v>
      </c>
      <c r="F520" t="inlineStr">
        <is>
          <t>MENSAL</t>
        </is>
      </c>
      <c r="G520" t="n">
        <v>45802</v>
      </c>
      <c r="H520" t="n">
        <v>45802</v>
      </c>
      <c r="I520" t="inlineStr">
        <is>
          <t>035</t>
        </is>
      </c>
      <c r="J520" t="inlineStr">
        <is>
          <t>CARTEIRA</t>
        </is>
      </c>
      <c r="K520" t="inlineStr">
        <is>
          <t>CONTRATO</t>
        </is>
      </c>
      <c r="L520" t="n">
        <v>2753.73</v>
      </c>
      <c r="M520" t="inlineStr"/>
      <c r="N520" t="inlineStr"/>
      <c r="O520" s="142">
        <f>DATE(YEAR(H520),MONTH(H520),1)</f>
        <v/>
      </c>
      <c r="P520" s="132">
        <f>IF(H520&gt;$L$3,"Futuro","Atraso")</f>
        <v/>
      </c>
      <c r="Q520">
        <f>12*(YEAR(H520)-YEAR($L$3))+(MONTH(H520)-MONTH($L$3))</f>
        <v/>
      </c>
      <c r="R520" s="366">
        <f>IF(N520="IBIRAPITANGA FASE 3",IF(P520="Atraso",M520,M520/(1+$J$2)^Q520),IF(P520="Atraso",M520,M520/(1+$J$1)^Q520))</f>
        <v/>
      </c>
    </row>
    <row r="521">
      <c r="A521" t="inlineStr">
        <is>
          <t>Q03L02</t>
        </is>
      </c>
      <c r="B521" t="inlineStr">
        <is>
          <t>MARIO ROBERTO SALTINI</t>
        </is>
      </c>
      <c r="C521" t="n">
        <v>1</v>
      </c>
      <c r="D521" t="inlineStr">
        <is>
          <t>IPCA</t>
        </is>
      </c>
      <c r="E521" t="n">
        <v>0.009488792934583046</v>
      </c>
      <c r="F521" t="inlineStr">
        <is>
          <t>MENSAL</t>
        </is>
      </c>
      <c r="G521" t="n">
        <v>45833</v>
      </c>
      <c r="H521" t="n">
        <v>45833</v>
      </c>
      <c r="I521" t="inlineStr">
        <is>
          <t>036</t>
        </is>
      </c>
      <c r="J521" t="inlineStr">
        <is>
          <t>CARTEIRA</t>
        </is>
      </c>
      <c r="K521" t="inlineStr">
        <is>
          <t>CONTRATO</t>
        </is>
      </c>
      <c r="L521" t="n">
        <v>2753.73</v>
      </c>
      <c r="M521" t="inlineStr"/>
      <c r="N521" t="inlineStr"/>
      <c r="O521" s="142">
        <f>DATE(YEAR(H521),MONTH(H521),1)</f>
        <v/>
      </c>
      <c r="P521" s="132">
        <f>IF(H521&gt;$L$3,"Futuro","Atraso")</f>
        <v/>
      </c>
      <c r="Q521">
        <f>12*(YEAR(H521)-YEAR($L$3))+(MONTH(H521)-MONTH($L$3))</f>
        <v/>
      </c>
      <c r="R521" s="366">
        <f>IF(N521="IBIRAPITANGA FASE 3",IF(P521="Atraso",M521,M521/(1+$J$2)^Q521),IF(P521="Atraso",M521,M521/(1+$J$1)^Q521))</f>
        <v/>
      </c>
    </row>
    <row r="522">
      <c r="A522" t="inlineStr">
        <is>
          <t>Q03L02</t>
        </is>
      </c>
      <c r="B522" t="inlineStr">
        <is>
          <t>MARIO ROBERTO SALTINI</t>
        </is>
      </c>
      <c r="C522" t="n">
        <v>1</v>
      </c>
      <c r="D522" t="inlineStr">
        <is>
          <t>IPCA</t>
        </is>
      </c>
      <c r="E522" t="n">
        <v>0.009488792934583046</v>
      </c>
      <c r="F522" t="inlineStr">
        <is>
          <t>MENSAL</t>
        </is>
      </c>
      <c r="G522" t="n">
        <v>45863</v>
      </c>
      <c r="H522" t="n">
        <v>45863</v>
      </c>
      <c r="I522" t="inlineStr">
        <is>
          <t>037</t>
        </is>
      </c>
      <c r="J522" t="inlineStr">
        <is>
          <t>CARTEIRA</t>
        </is>
      </c>
      <c r="K522" t="inlineStr">
        <is>
          <t>CONTRATO</t>
        </is>
      </c>
      <c r="L522" t="n">
        <v>2753.73</v>
      </c>
      <c r="M522" t="inlineStr"/>
      <c r="N522" t="inlineStr"/>
      <c r="O522" s="142">
        <f>DATE(YEAR(H522),MONTH(H522),1)</f>
        <v/>
      </c>
      <c r="P522" s="132">
        <f>IF(H522&gt;$L$3,"Futuro","Atraso")</f>
        <v/>
      </c>
      <c r="Q522">
        <f>12*(YEAR(H522)-YEAR($L$3))+(MONTH(H522)-MONTH($L$3))</f>
        <v/>
      </c>
      <c r="R522" s="366">
        <f>IF(N522="IBIRAPITANGA FASE 3",IF(P522="Atraso",M522,M522/(1+$J$2)^Q522),IF(P522="Atraso",M522,M522/(1+$J$1)^Q522))</f>
        <v/>
      </c>
    </row>
    <row r="523">
      <c r="A523" t="inlineStr">
        <is>
          <t>Q03L02</t>
        </is>
      </c>
      <c r="B523" t="inlineStr">
        <is>
          <t>MARIO ROBERTO SALTINI</t>
        </is>
      </c>
      <c r="C523" t="n">
        <v>1</v>
      </c>
      <c r="D523" t="inlineStr">
        <is>
          <t>IPCA</t>
        </is>
      </c>
      <c r="E523" t="n">
        <v>0.009488792934583046</v>
      </c>
      <c r="F523" t="inlineStr">
        <is>
          <t>MENSAL</t>
        </is>
      </c>
      <c r="G523" t="n">
        <v>45894</v>
      </c>
      <c r="H523" t="n">
        <v>45894</v>
      </c>
      <c r="I523" t="inlineStr">
        <is>
          <t>038</t>
        </is>
      </c>
      <c r="J523" t="inlineStr">
        <is>
          <t>CARTEIRA</t>
        </is>
      </c>
      <c r="K523" t="inlineStr">
        <is>
          <t>CONTRATO</t>
        </is>
      </c>
      <c r="L523" t="n">
        <v>2753.73</v>
      </c>
      <c r="M523" t="inlineStr"/>
      <c r="N523" t="inlineStr"/>
      <c r="O523" s="142">
        <f>DATE(YEAR(H523),MONTH(H523),1)</f>
        <v/>
      </c>
      <c r="P523" s="132">
        <f>IF(H523&gt;$L$3,"Futuro","Atraso")</f>
        <v/>
      </c>
      <c r="Q523">
        <f>12*(YEAR(H523)-YEAR($L$3))+(MONTH(H523)-MONTH($L$3))</f>
        <v/>
      </c>
      <c r="R523" s="366">
        <f>IF(N523="IBIRAPITANGA FASE 3",IF(P523="Atraso",M523,M523/(1+$J$2)^Q523),IF(P523="Atraso",M523,M523/(1+$J$1)^Q523))</f>
        <v/>
      </c>
    </row>
    <row r="524">
      <c r="A524" t="inlineStr">
        <is>
          <t>Q03L02</t>
        </is>
      </c>
      <c r="B524" t="inlineStr">
        <is>
          <t>MARIO ROBERTO SALTINI</t>
        </is>
      </c>
      <c r="C524" t="n">
        <v>1</v>
      </c>
      <c r="D524" t="inlineStr">
        <is>
          <t>IPCA</t>
        </is>
      </c>
      <c r="E524" t="n">
        <v>0.009488792934583046</v>
      </c>
      <c r="F524" t="inlineStr">
        <is>
          <t>MENSAL</t>
        </is>
      </c>
      <c r="G524" t="n">
        <v>45925</v>
      </c>
      <c r="H524" t="n">
        <v>45925</v>
      </c>
      <c r="I524" t="inlineStr">
        <is>
          <t>039</t>
        </is>
      </c>
      <c r="J524" t="inlineStr">
        <is>
          <t>CARTEIRA</t>
        </is>
      </c>
      <c r="K524" t="inlineStr">
        <is>
          <t>CONTRATO</t>
        </is>
      </c>
      <c r="L524" t="n">
        <v>2753.73</v>
      </c>
      <c r="M524" t="inlineStr"/>
      <c r="N524" t="inlineStr"/>
      <c r="O524" s="142">
        <f>DATE(YEAR(H524),MONTH(H524),1)</f>
        <v/>
      </c>
      <c r="P524" s="132">
        <f>IF(H524&gt;$L$3,"Futuro","Atraso")</f>
        <v/>
      </c>
      <c r="Q524">
        <f>12*(YEAR(H524)-YEAR($L$3))+(MONTH(H524)-MONTH($L$3))</f>
        <v/>
      </c>
      <c r="R524" s="366">
        <f>IF(N524="IBIRAPITANGA FASE 3",IF(P524="Atraso",M524,M524/(1+$J$2)^Q524),IF(P524="Atraso",M524,M524/(1+$J$1)^Q524))</f>
        <v/>
      </c>
    </row>
    <row r="525">
      <c r="A525" t="inlineStr">
        <is>
          <t>Q03L02</t>
        </is>
      </c>
      <c r="B525" t="inlineStr">
        <is>
          <t>MARIO ROBERTO SALTINI</t>
        </is>
      </c>
      <c r="C525" t="n">
        <v>1</v>
      </c>
      <c r="D525" t="inlineStr">
        <is>
          <t>IPCA</t>
        </is>
      </c>
      <c r="E525" t="n">
        <v>0.009488792934583046</v>
      </c>
      <c r="F525" t="inlineStr">
        <is>
          <t>MENSAL</t>
        </is>
      </c>
      <c r="G525" t="n">
        <v>45955</v>
      </c>
      <c r="H525" t="n">
        <v>45955</v>
      </c>
      <c r="I525" t="inlineStr">
        <is>
          <t>040</t>
        </is>
      </c>
      <c r="J525" t="inlineStr">
        <is>
          <t>CARTEIRA</t>
        </is>
      </c>
      <c r="K525" t="inlineStr">
        <is>
          <t>CONTRATO</t>
        </is>
      </c>
      <c r="L525" t="n">
        <v>2753.73</v>
      </c>
      <c r="M525" t="inlineStr"/>
      <c r="N525" t="inlineStr"/>
      <c r="O525" s="142">
        <f>DATE(YEAR(H525),MONTH(H525),1)</f>
        <v/>
      </c>
      <c r="P525" s="132">
        <f>IF(H525&gt;$L$3,"Futuro","Atraso")</f>
        <v/>
      </c>
      <c r="Q525">
        <f>12*(YEAR(H525)-YEAR($L$3))+(MONTH(H525)-MONTH($L$3))</f>
        <v/>
      </c>
      <c r="R525" s="366">
        <f>IF(N525="IBIRAPITANGA FASE 3",IF(P525="Atraso",M525,M525/(1+$J$2)^Q525),IF(P525="Atraso",M525,M525/(1+$J$1)^Q525))</f>
        <v/>
      </c>
    </row>
    <row r="526">
      <c r="A526" t="inlineStr">
        <is>
          <t>Q03L02</t>
        </is>
      </c>
      <c r="B526" t="inlineStr">
        <is>
          <t>MARIO ROBERTO SALTINI</t>
        </is>
      </c>
      <c r="C526" t="n">
        <v>1</v>
      </c>
      <c r="D526" t="inlineStr">
        <is>
          <t>IPCA</t>
        </is>
      </c>
      <c r="E526" t="n">
        <v>0.009488792934583046</v>
      </c>
      <c r="F526" t="inlineStr">
        <is>
          <t>MENSAL</t>
        </is>
      </c>
      <c r="G526" t="n">
        <v>45986</v>
      </c>
      <c r="H526" t="n">
        <v>45986</v>
      </c>
      <c r="I526" t="inlineStr">
        <is>
          <t>041</t>
        </is>
      </c>
      <c r="J526" t="inlineStr">
        <is>
          <t>CARTEIRA</t>
        </is>
      </c>
      <c r="K526" t="inlineStr">
        <is>
          <t>CONTRATO</t>
        </is>
      </c>
      <c r="L526" t="n">
        <v>2753.73</v>
      </c>
      <c r="M526" t="inlineStr"/>
      <c r="N526" t="inlineStr"/>
      <c r="O526" s="142">
        <f>DATE(YEAR(H526),MONTH(H526),1)</f>
        <v/>
      </c>
      <c r="P526" s="132">
        <f>IF(H526&gt;$L$3,"Futuro","Atraso")</f>
        <v/>
      </c>
      <c r="Q526">
        <f>12*(YEAR(H526)-YEAR($L$3))+(MONTH(H526)-MONTH($L$3))</f>
        <v/>
      </c>
      <c r="R526" s="366">
        <f>IF(N526="IBIRAPITANGA FASE 3",IF(P526="Atraso",M526,M526/(1+$J$2)^Q526),IF(P526="Atraso",M526,M526/(1+$J$1)^Q526))</f>
        <v/>
      </c>
    </row>
    <row r="527">
      <c r="A527" t="inlineStr">
        <is>
          <t>Q03L02</t>
        </is>
      </c>
      <c r="B527" t="inlineStr">
        <is>
          <t>MARIO ROBERTO SALTINI</t>
        </is>
      </c>
      <c r="C527" t="n">
        <v>1</v>
      </c>
      <c r="D527" t="inlineStr">
        <is>
          <t>IPCA</t>
        </is>
      </c>
      <c r="E527" t="n">
        <v>0.009488792934583046</v>
      </c>
      <c r="F527" t="inlineStr">
        <is>
          <t>MENSAL</t>
        </is>
      </c>
      <c r="G527" t="n">
        <v>46016</v>
      </c>
      <c r="H527" t="n">
        <v>46016</v>
      </c>
      <c r="I527" t="inlineStr">
        <is>
          <t>042</t>
        </is>
      </c>
      <c r="J527" t="inlineStr">
        <is>
          <t>CARTEIRA</t>
        </is>
      </c>
      <c r="K527" t="inlineStr">
        <is>
          <t>CONTRATO</t>
        </is>
      </c>
      <c r="L527" t="n">
        <v>2753.73</v>
      </c>
      <c r="M527" t="inlineStr"/>
      <c r="N527" t="inlineStr"/>
      <c r="O527" s="142">
        <f>DATE(YEAR(H527),MONTH(H527),1)</f>
        <v/>
      </c>
      <c r="P527" s="132">
        <f>IF(H527&gt;$L$3,"Futuro","Atraso")</f>
        <v/>
      </c>
      <c r="Q527">
        <f>12*(YEAR(H527)-YEAR($L$3))+(MONTH(H527)-MONTH($L$3))</f>
        <v/>
      </c>
      <c r="R527" s="366">
        <f>IF(N527="IBIRAPITANGA FASE 3",IF(P527="Atraso",M527,M527/(1+$J$2)^Q527),IF(P527="Atraso",M527,M527/(1+$J$1)^Q527))</f>
        <v/>
      </c>
    </row>
    <row r="528">
      <c r="A528" t="inlineStr">
        <is>
          <t>Q03L02</t>
        </is>
      </c>
      <c r="B528" t="inlineStr">
        <is>
          <t>MARIO ROBERTO SALTINI</t>
        </is>
      </c>
      <c r="C528" t="n">
        <v>1</v>
      </c>
      <c r="D528" t="inlineStr">
        <is>
          <t>IPCA</t>
        </is>
      </c>
      <c r="E528" t="n">
        <v>0.009488792934583046</v>
      </c>
      <c r="F528" t="inlineStr">
        <is>
          <t>MENSAL</t>
        </is>
      </c>
      <c r="G528" t="n">
        <v>46047</v>
      </c>
      <c r="H528" t="n">
        <v>46047</v>
      </c>
      <c r="I528" t="inlineStr">
        <is>
          <t>043</t>
        </is>
      </c>
      <c r="J528" t="inlineStr">
        <is>
          <t>CARTEIRA</t>
        </is>
      </c>
      <c r="K528" t="inlineStr">
        <is>
          <t>CONTRATO</t>
        </is>
      </c>
      <c r="L528" t="n">
        <v>2753.73</v>
      </c>
      <c r="M528" t="inlineStr"/>
      <c r="N528" t="inlineStr"/>
      <c r="O528" s="142">
        <f>DATE(YEAR(H528),MONTH(H528),1)</f>
        <v/>
      </c>
      <c r="P528" s="132">
        <f>IF(H528&gt;$L$3,"Futuro","Atraso")</f>
        <v/>
      </c>
      <c r="Q528">
        <f>12*(YEAR(H528)-YEAR($L$3))+(MONTH(H528)-MONTH($L$3))</f>
        <v/>
      </c>
      <c r="R528" s="366">
        <f>IF(N528="IBIRAPITANGA FASE 3",IF(P528="Atraso",M528,M528/(1+$J$2)^Q528),IF(P528="Atraso",M528,M528/(1+$J$1)^Q528))</f>
        <v/>
      </c>
    </row>
    <row r="529">
      <c r="A529" t="inlineStr">
        <is>
          <t>Q03L02</t>
        </is>
      </c>
      <c r="B529" t="inlineStr">
        <is>
          <t>MARIO ROBERTO SALTINI</t>
        </is>
      </c>
      <c r="C529" t="n">
        <v>1</v>
      </c>
      <c r="D529" t="inlineStr">
        <is>
          <t>IPCA</t>
        </is>
      </c>
      <c r="E529" t="n">
        <v>0.009488792934583046</v>
      </c>
      <c r="F529" t="inlineStr">
        <is>
          <t>MENSAL</t>
        </is>
      </c>
      <c r="G529" t="n">
        <v>46078</v>
      </c>
      <c r="H529" t="n">
        <v>46078</v>
      </c>
      <c r="I529" t="inlineStr">
        <is>
          <t>044</t>
        </is>
      </c>
      <c r="J529" t="inlineStr">
        <is>
          <t>CARTEIRA</t>
        </is>
      </c>
      <c r="K529" t="inlineStr">
        <is>
          <t>CONTRATO</t>
        </is>
      </c>
      <c r="L529" t="n">
        <v>2753.73</v>
      </c>
      <c r="M529" t="inlineStr"/>
      <c r="N529" t="inlineStr"/>
      <c r="O529" s="142">
        <f>DATE(YEAR(H529),MONTH(H529),1)</f>
        <v/>
      </c>
      <c r="P529" s="132">
        <f>IF(H529&gt;$L$3,"Futuro","Atraso")</f>
        <v/>
      </c>
      <c r="Q529">
        <f>12*(YEAR(H529)-YEAR($L$3))+(MONTH(H529)-MONTH($L$3))</f>
        <v/>
      </c>
      <c r="R529" s="366">
        <f>IF(N529="IBIRAPITANGA FASE 3",IF(P529="Atraso",M529,M529/(1+$J$2)^Q529),IF(P529="Atraso",M529,M529/(1+$J$1)^Q529))</f>
        <v/>
      </c>
    </row>
    <row r="530">
      <c r="A530" t="inlineStr">
        <is>
          <t>Q03L02</t>
        </is>
      </c>
      <c r="B530" t="inlineStr">
        <is>
          <t>MARIO ROBERTO SALTINI</t>
        </is>
      </c>
      <c r="C530" t="n">
        <v>1</v>
      </c>
      <c r="D530" t="inlineStr">
        <is>
          <t>IPCA</t>
        </is>
      </c>
      <c r="E530" t="n">
        <v>0.009488792934583046</v>
      </c>
      <c r="F530" t="inlineStr">
        <is>
          <t>MENSAL</t>
        </is>
      </c>
      <c r="G530" t="n">
        <v>46106</v>
      </c>
      <c r="H530" t="n">
        <v>46106</v>
      </c>
      <c r="I530" t="inlineStr">
        <is>
          <t>045</t>
        </is>
      </c>
      <c r="J530" t="inlineStr">
        <is>
          <t>CARTEIRA</t>
        </is>
      </c>
      <c r="K530" t="inlineStr">
        <is>
          <t>CONTRATO</t>
        </is>
      </c>
      <c r="L530" t="n">
        <v>2753.73</v>
      </c>
      <c r="M530" t="inlineStr"/>
      <c r="N530" t="inlineStr"/>
      <c r="O530" s="142">
        <f>DATE(YEAR(H530),MONTH(H530),1)</f>
        <v/>
      </c>
      <c r="P530" s="132">
        <f>IF(H530&gt;$L$3,"Futuro","Atraso")</f>
        <v/>
      </c>
      <c r="Q530">
        <f>12*(YEAR(H530)-YEAR($L$3))+(MONTH(H530)-MONTH($L$3))</f>
        <v/>
      </c>
      <c r="R530" s="366">
        <f>IF(N530="IBIRAPITANGA FASE 3",IF(P530="Atraso",M530,M530/(1+$J$2)^Q530),IF(P530="Atraso",M530,M530/(1+$J$1)^Q530))</f>
        <v/>
      </c>
    </row>
    <row r="531">
      <c r="A531" t="inlineStr">
        <is>
          <t>Q03L02</t>
        </is>
      </c>
      <c r="B531" t="inlineStr">
        <is>
          <t>MARIO ROBERTO SALTINI</t>
        </is>
      </c>
      <c r="C531" t="n">
        <v>1</v>
      </c>
      <c r="D531" t="inlineStr">
        <is>
          <t>IPCA</t>
        </is>
      </c>
      <c r="E531" t="n">
        <v>0.009488792934583046</v>
      </c>
      <c r="F531" t="inlineStr">
        <is>
          <t>MENSAL</t>
        </is>
      </c>
      <c r="G531" t="n">
        <v>46106</v>
      </c>
      <c r="H531" t="n">
        <v>46106</v>
      </c>
      <c r="I531" t="inlineStr">
        <is>
          <t>004</t>
        </is>
      </c>
      <c r="J531" t="inlineStr">
        <is>
          <t>CARTEIRA</t>
        </is>
      </c>
      <c r="K531" t="inlineStr">
        <is>
          <t>CONTRATO</t>
        </is>
      </c>
      <c r="L531" t="n">
        <v>14796.59</v>
      </c>
      <c r="M531" t="inlineStr"/>
      <c r="N531" t="inlineStr"/>
      <c r="O531" s="142">
        <f>DATE(YEAR(H531),MONTH(H531),1)</f>
        <v/>
      </c>
      <c r="P531" s="132">
        <f>IF(H531&gt;$L$3,"Futuro","Atraso")</f>
        <v/>
      </c>
      <c r="Q531">
        <f>12*(YEAR(H531)-YEAR($L$3))+(MONTH(H531)-MONTH($L$3))</f>
        <v/>
      </c>
      <c r="R531" s="366">
        <f>IF(N531="IBIRAPITANGA FASE 3",IF(P531="Atraso",M531,M531/(1+$J$2)^Q531),IF(P531="Atraso",M531,M531/(1+$J$1)^Q531))</f>
        <v/>
      </c>
    </row>
    <row r="532">
      <c r="A532" t="inlineStr">
        <is>
          <t>Q03L02</t>
        </is>
      </c>
      <c r="B532" t="inlineStr">
        <is>
          <t>MARIO ROBERTO SALTINI</t>
        </is>
      </c>
      <c r="C532" t="n">
        <v>1</v>
      </c>
      <c r="D532" t="inlineStr">
        <is>
          <t>IPCA</t>
        </is>
      </c>
      <c r="E532" t="n">
        <v>0.009488792934583046</v>
      </c>
      <c r="F532" t="inlineStr">
        <is>
          <t>MENSAL</t>
        </is>
      </c>
      <c r="G532" t="n">
        <v>46137</v>
      </c>
      <c r="H532" t="n">
        <v>46137</v>
      </c>
      <c r="I532" t="inlineStr">
        <is>
          <t>046</t>
        </is>
      </c>
      <c r="J532" t="inlineStr">
        <is>
          <t>CARTEIRA</t>
        </is>
      </c>
      <c r="K532" t="inlineStr">
        <is>
          <t>CONTRATO</t>
        </is>
      </c>
      <c r="L532" t="n">
        <v>2753.73</v>
      </c>
      <c r="M532" t="inlineStr"/>
      <c r="N532" t="inlineStr"/>
      <c r="O532" s="142">
        <f>DATE(YEAR(H532),MONTH(H532),1)</f>
        <v/>
      </c>
      <c r="P532" s="132">
        <f>IF(H532&gt;$L$3,"Futuro","Atraso")</f>
        <v/>
      </c>
      <c r="Q532">
        <f>12*(YEAR(H532)-YEAR($L$3))+(MONTH(H532)-MONTH($L$3))</f>
        <v/>
      </c>
      <c r="R532" s="366">
        <f>IF(N532="IBIRAPITANGA FASE 3",IF(P532="Atraso",M532,M532/(1+$J$2)^Q532),IF(P532="Atraso",M532,M532/(1+$J$1)^Q532))</f>
        <v/>
      </c>
    </row>
    <row r="533">
      <c r="A533" t="inlineStr">
        <is>
          <t>Q03L02</t>
        </is>
      </c>
      <c r="B533" t="inlineStr">
        <is>
          <t>MARIO ROBERTO SALTINI</t>
        </is>
      </c>
      <c r="C533" t="n">
        <v>1</v>
      </c>
      <c r="D533" t="inlineStr">
        <is>
          <t>IPCA</t>
        </is>
      </c>
      <c r="E533" t="n">
        <v>0.009488792934583046</v>
      </c>
      <c r="F533" t="inlineStr">
        <is>
          <t>MENSAL</t>
        </is>
      </c>
      <c r="G533" t="n">
        <v>46167</v>
      </c>
      <c r="H533" t="n">
        <v>46167</v>
      </c>
      <c r="I533" t="inlineStr">
        <is>
          <t>047</t>
        </is>
      </c>
      <c r="J533" t="inlineStr">
        <is>
          <t>CARTEIRA</t>
        </is>
      </c>
      <c r="K533" t="inlineStr">
        <is>
          <t>CONTRATO</t>
        </is>
      </c>
      <c r="L533" t="n">
        <v>2753.73</v>
      </c>
      <c r="M533" t="inlineStr"/>
      <c r="N533" t="inlineStr"/>
      <c r="O533" s="142">
        <f>DATE(YEAR(H533),MONTH(H533),1)</f>
        <v/>
      </c>
      <c r="P533" s="132">
        <f>IF(H533&gt;$L$3,"Futuro","Atraso")</f>
        <v/>
      </c>
      <c r="Q533">
        <f>12*(YEAR(H533)-YEAR($L$3))+(MONTH(H533)-MONTH($L$3))</f>
        <v/>
      </c>
      <c r="R533" s="366">
        <f>IF(N533="IBIRAPITANGA FASE 3",IF(P533="Atraso",M533,M533/(1+$J$2)^Q533),IF(P533="Atraso",M533,M533/(1+$J$1)^Q533))</f>
        <v/>
      </c>
    </row>
    <row r="534">
      <c r="A534" t="inlineStr">
        <is>
          <t>Q03L02</t>
        </is>
      </c>
      <c r="B534" t="inlineStr">
        <is>
          <t>MARIO ROBERTO SALTINI</t>
        </is>
      </c>
      <c r="C534" t="n">
        <v>1</v>
      </c>
      <c r="D534" t="inlineStr">
        <is>
          <t>IPCA</t>
        </is>
      </c>
      <c r="E534" t="n">
        <v>0.009488792934583046</v>
      </c>
      <c r="F534" t="inlineStr">
        <is>
          <t>MENSAL</t>
        </is>
      </c>
      <c r="G534" t="n">
        <v>46198</v>
      </c>
      <c r="H534" t="n">
        <v>46198</v>
      </c>
      <c r="I534" t="inlineStr">
        <is>
          <t>048</t>
        </is>
      </c>
      <c r="J534" t="inlineStr">
        <is>
          <t>CARTEIRA</t>
        </is>
      </c>
      <c r="K534" t="inlineStr">
        <is>
          <t>CONTRATO</t>
        </is>
      </c>
      <c r="L534" t="n">
        <v>2753.73</v>
      </c>
      <c r="M534" t="inlineStr"/>
      <c r="N534" t="inlineStr"/>
      <c r="O534" s="142">
        <f>DATE(YEAR(H534),MONTH(H534),1)</f>
        <v/>
      </c>
      <c r="P534" s="132">
        <f>IF(H534&gt;$L$3,"Futuro","Atraso")</f>
        <v/>
      </c>
      <c r="Q534">
        <f>12*(YEAR(H534)-YEAR($L$3))+(MONTH(H534)-MONTH($L$3))</f>
        <v/>
      </c>
      <c r="R534" s="366">
        <f>IF(N534="IBIRAPITANGA FASE 3",IF(P534="Atraso",M534,M534/(1+$J$2)^Q534),IF(P534="Atraso",M534,M534/(1+$J$1)^Q534))</f>
        <v/>
      </c>
    </row>
    <row r="535">
      <c r="A535" t="inlineStr">
        <is>
          <t>Q03L02</t>
        </is>
      </c>
      <c r="B535" t="inlineStr">
        <is>
          <t>MARIO ROBERTO SALTINI</t>
        </is>
      </c>
      <c r="C535" t="n">
        <v>1</v>
      </c>
      <c r="D535" t="inlineStr">
        <is>
          <t>IPCA</t>
        </is>
      </c>
      <c r="E535" t="n">
        <v>0.009488792934583046</v>
      </c>
      <c r="F535" t="inlineStr">
        <is>
          <t>MENSAL</t>
        </is>
      </c>
      <c r="G535" t="n">
        <v>46228</v>
      </c>
      <c r="H535" t="n">
        <v>46228</v>
      </c>
      <c r="I535" t="inlineStr">
        <is>
          <t>049</t>
        </is>
      </c>
      <c r="J535" t="inlineStr">
        <is>
          <t>CARTEIRA</t>
        </is>
      </c>
      <c r="K535" t="inlineStr">
        <is>
          <t>CONTRATO</t>
        </is>
      </c>
      <c r="L535" t="n">
        <v>2753.73</v>
      </c>
      <c r="M535" t="inlineStr"/>
      <c r="N535" t="inlineStr"/>
      <c r="O535" s="142">
        <f>DATE(YEAR(H535),MONTH(H535),1)</f>
        <v/>
      </c>
      <c r="P535" s="132">
        <f>IF(H535&gt;$L$3,"Futuro","Atraso")</f>
        <v/>
      </c>
      <c r="Q535">
        <f>12*(YEAR(H535)-YEAR($L$3))+(MONTH(H535)-MONTH($L$3))</f>
        <v/>
      </c>
      <c r="R535" s="366">
        <f>IF(N535="IBIRAPITANGA FASE 3",IF(P535="Atraso",M535,M535/(1+$J$2)^Q535),IF(P535="Atraso",M535,M535/(1+$J$1)^Q535))</f>
        <v/>
      </c>
    </row>
    <row r="536">
      <c r="A536" t="inlineStr">
        <is>
          <t>Q03L02</t>
        </is>
      </c>
      <c r="B536" t="inlineStr">
        <is>
          <t>MARIO ROBERTO SALTINI</t>
        </is>
      </c>
      <c r="C536" t="n">
        <v>1</v>
      </c>
      <c r="D536" t="inlineStr">
        <is>
          <t>IPCA</t>
        </is>
      </c>
      <c r="E536" t="n">
        <v>0.009488792934583046</v>
      </c>
      <c r="F536" t="inlineStr">
        <is>
          <t>MENSAL</t>
        </is>
      </c>
      <c r="G536" t="n">
        <v>46259</v>
      </c>
      <c r="H536" t="n">
        <v>46259</v>
      </c>
      <c r="I536" t="inlineStr">
        <is>
          <t>050</t>
        </is>
      </c>
      <c r="J536" t="inlineStr">
        <is>
          <t>CARTEIRA</t>
        </is>
      </c>
      <c r="K536" t="inlineStr">
        <is>
          <t>CONTRATO</t>
        </is>
      </c>
      <c r="L536" t="n">
        <v>2753.73</v>
      </c>
      <c r="M536" t="inlineStr"/>
      <c r="N536" t="inlineStr"/>
      <c r="O536" s="142">
        <f>DATE(YEAR(H536),MONTH(H536),1)</f>
        <v/>
      </c>
      <c r="P536" s="132">
        <f>IF(H536&gt;$L$3,"Futuro","Atraso")</f>
        <v/>
      </c>
      <c r="Q536">
        <f>12*(YEAR(H536)-YEAR($L$3))+(MONTH(H536)-MONTH($L$3))</f>
        <v/>
      </c>
      <c r="R536" s="366">
        <f>IF(N536="IBIRAPITANGA FASE 3",IF(P536="Atraso",M536,M536/(1+$J$2)^Q536),IF(P536="Atraso",M536,M536/(1+$J$1)^Q536))</f>
        <v/>
      </c>
    </row>
    <row r="537">
      <c r="A537" t="inlineStr">
        <is>
          <t>Q03L02</t>
        </is>
      </c>
      <c r="B537" t="inlineStr">
        <is>
          <t>MARIO ROBERTO SALTINI</t>
        </is>
      </c>
      <c r="C537" t="n">
        <v>1</v>
      </c>
      <c r="D537" t="inlineStr">
        <is>
          <t>IPCA</t>
        </is>
      </c>
      <c r="E537" t="n">
        <v>0.009488792934583046</v>
      </c>
      <c r="F537" t="inlineStr">
        <is>
          <t>MENSAL</t>
        </is>
      </c>
      <c r="G537" t="n">
        <v>46290</v>
      </c>
      <c r="H537" t="n">
        <v>46290</v>
      </c>
      <c r="I537" t="inlineStr">
        <is>
          <t>051</t>
        </is>
      </c>
      <c r="J537" t="inlineStr">
        <is>
          <t>CARTEIRA</t>
        </is>
      </c>
      <c r="K537" t="inlineStr">
        <is>
          <t>CONTRATO</t>
        </is>
      </c>
      <c r="L537" t="n">
        <v>2753.73</v>
      </c>
      <c r="M537" t="inlineStr"/>
      <c r="N537" t="inlineStr"/>
      <c r="O537" s="142">
        <f>DATE(YEAR(H537),MONTH(H537),1)</f>
        <v/>
      </c>
      <c r="P537" s="132">
        <f>IF(H537&gt;$L$3,"Futuro","Atraso")</f>
        <v/>
      </c>
      <c r="Q537">
        <f>12*(YEAR(H537)-YEAR($L$3))+(MONTH(H537)-MONTH($L$3))</f>
        <v/>
      </c>
      <c r="R537" s="366">
        <f>IF(N537="IBIRAPITANGA FASE 3",IF(P537="Atraso",M537,M537/(1+$J$2)^Q537),IF(P537="Atraso",M537,M537/(1+$J$1)^Q537))</f>
        <v/>
      </c>
    </row>
    <row r="538">
      <c r="A538" t="inlineStr">
        <is>
          <t>Q03L02</t>
        </is>
      </c>
      <c r="B538" t="inlineStr">
        <is>
          <t>MARIO ROBERTO SALTINI</t>
        </is>
      </c>
      <c r="C538" t="n">
        <v>1</v>
      </c>
      <c r="D538" t="inlineStr">
        <is>
          <t>IPCA</t>
        </is>
      </c>
      <c r="E538" t="n">
        <v>0.009488792934583046</v>
      </c>
      <c r="F538" t="inlineStr">
        <is>
          <t>MENSAL</t>
        </is>
      </c>
      <c r="G538" t="n">
        <v>46320</v>
      </c>
      <c r="H538" t="n">
        <v>46320</v>
      </c>
      <c r="I538" t="inlineStr">
        <is>
          <t>052</t>
        </is>
      </c>
      <c r="J538" t="inlineStr">
        <is>
          <t>CARTEIRA</t>
        </is>
      </c>
      <c r="K538" t="inlineStr">
        <is>
          <t>CONTRATO</t>
        </is>
      </c>
      <c r="L538" t="n">
        <v>2753.73</v>
      </c>
      <c r="M538" t="inlineStr"/>
      <c r="N538" t="inlineStr"/>
      <c r="O538" s="142">
        <f>DATE(YEAR(H538),MONTH(H538),1)</f>
        <v/>
      </c>
      <c r="P538" s="132">
        <f>IF(H538&gt;$L$3,"Futuro","Atraso")</f>
        <v/>
      </c>
      <c r="Q538">
        <f>12*(YEAR(H538)-YEAR($L$3))+(MONTH(H538)-MONTH($L$3))</f>
        <v/>
      </c>
      <c r="R538" s="366">
        <f>IF(N538="IBIRAPITANGA FASE 3",IF(P538="Atraso",M538,M538/(1+$J$2)^Q538),IF(P538="Atraso",M538,M538/(1+$J$1)^Q538))</f>
        <v/>
      </c>
    </row>
    <row r="539">
      <c r="A539" t="inlineStr">
        <is>
          <t>Q03L02</t>
        </is>
      </c>
      <c r="B539" t="inlineStr">
        <is>
          <t>MARIO ROBERTO SALTINI</t>
        </is>
      </c>
      <c r="C539" t="n">
        <v>1</v>
      </c>
      <c r="D539" t="inlineStr">
        <is>
          <t>IPCA</t>
        </is>
      </c>
      <c r="E539" t="n">
        <v>0.009488792934583046</v>
      </c>
      <c r="F539" t="inlineStr">
        <is>
          <t>MENSAL</t>
        </is>
      </c>
      <c r="G539" t="n">
        <v>46351</v>
      </c>
      <c r="H539" t="n">
        <v>46351</v>
      </c>
      <c r="I539" t="inlineStr">
        <is>
          <t>053</t>
        </is>
      </c>
      <c r="J539" t="inlineStr">
        <is>
          <t>CARTEIRA</t>
        </is>
      </c>
      <c r="K539" t="inlineStr">
        <is>
          <t>CONTRATO</t>
        </is>
      </c>
      <c r="L539" t="n">
        <v>2753.73</v>
      </c>
      <c r="M539" t="inlineStr"/>
      <c r="N539" t="inlineStr"/>
      <c r="O539" s="142">
        <f>DATE(YEAR(H539),MONTH(H539),1)</f>
        <v/>
      </c>
      <c r="P539" s="132">
        <f>IF(H539&gt;$L$3,"Futuro","Atraso")</f>
        <v/>
      </c>
      <c r="Q539">
        <f>12*(YEAR(H539)-YEAR($L$3))+(MONTH(H539)-MONTH($L$3))</f>
        <v/>
      </c>
      <c r="R539" s="366">
        <f>IF(N539="IBIRAPITANGA FASE 3",IF(P539="Atraso",M539,M539/(1+$J$2)^Q539),IF(P539="Atraso",M539,M539/(1+$J$1)^Q539))</f>
        <v/>
      </c>
    </row>
    <row r="540">
      <c r="A540" t="inlineStr">
        <is>
          <t>Q03L02</t>
        </is>
      </c>
      <c r="B540" t="inlineStr">
        <is>
          <t>MARIO ROBERTO SALTINI</t>
        </is>
      </c>
      <c r="C540" t="n">
        <v>1</v>
      </c>
      <c r="D540" t="inlineStr">
        <is>
          <t>IPCA</t>
        </is>
      </c>
      <c r="E540" t="n">
        <v>0.009488792934583046</v>
      </c>
      <c r="F540" t="inlineStr">
        <is>
          <t>MENSAL</t>
        </is>
      </c>
      <c r="G540" t="n">
        <v>46381</v>
      </c>
      <c r="H540" t="n">
        <v>46381</v>
      </c>
      <c r="I540" t="inlineStr">
        <is>
          <t>054</t>
        </is>
      </c>
      <c r="J540" t="inlineStr">
        <is>
          <t>CARTEIRA</t>
        </is>
      </c>
      <c r="K540" t="inlineStr">
        <is>
          <t>CONTRATO</t>
        </is>
      </c>
      <c r="L540" t="n">
        <v>2753.73</v>
      </c>
      <c r="M540" t="inlineStr"/>
      <c r="N540" t="inlineStr"/>
      <c r="O540" s="142">
        <f>DATE(YEAR(H540),MONTH(H540),1)</f>
        <v/>
      </c>
      <c r="P540" s="132">
        <f>IF(H540&gt;$L$3,"Futuro","Atraso")</f>
        <v/>
      </c>
      <c r="Q540">
        <f>12*(YEAR(H540)-YEAR($L$3))+(MONTH(H540)-MONTH($L$3))</f>
        <v/>
      </c>
      <c r="R540" s="366">
        <f>IF(N540="IBIRAPITANGA FASE 3",IF(P540="Atraso",M540,M540/(1+$J$2)^Q540),IF(P540="Atraso",M540,M540/(1+$J$1)^Q540))</f>
        <v/>
      </c>
    </row>
    <row r="541">
      <c r="A541" t="inlineStr">
        <is>
          <t>Q03L02</t>
        </is>
      </c>
      <c r="B541" t="inlineStr">
        <is>
          <t>MARIO ROBERTO SALTINI</t>
        </is>
      </c>
      <c r="C541" t="n">
        <v>1</v>
      </c>
      <c r="D541" t="inlineStr">
        <is>
          <t>IPCA</t>
        </is>
      </c>
      <c r="E541" t="n">
        <v>0.009488792934583046</v>
      </c>
      <c r="F541" t="inlineStr">
        <is>
          <t>MENSAL</t>
        </is>
      </c>
      <c r="G541" t="n">
        <v>46412</v>
      </c>
      <c r="H541" t="n">
        <v>46412</v>
      </c>
      <c r="I541" t="inlineStr">
        <is>
          <t>055</t>
        </is>
      </c>
      <c r="J541" t="inlineStr">
        <is>
          <t>CARTEIRA</t>
        </is>
      </c>
      <c r="K541" t="inlineStr">
        <is>
          <t>CONTRATO</t>
        </is>
      </c>
      <c r="L541" t="n">
        <v>2753.73</v>
      </c>
      <c r="M541" t="inlineStr"/>
      <c r="N541" t="inlineStr"/>
      <c r="O541" s="142">
        <f>DATE(YEAR(H541),MONTH(H541),1)</f>
        <v/>
      </c>
      <c r="P541" s="132">
        <f>IF(H541&gt;$L$3,"Futuro","Atraso")</f>
        <v/>
      </c>
      <c r="Q541">
        <f>12*(YEAR(H541)-YEAR($L$3))+(MONTH(H541)-MONTH($L$3))</f>
        <v/>
      </c>
      <c r="R541" s="366">
        <f>IF(N541="IBIRAPITANGA FASE 3",IF(P541="Atraso",M541,M541/(1+$J$2)^Q541),IF(P541="Atraso",M541,M541/(1+$J$1)^Q541))</f>
        <v/>
      </c>
    </row>
    <row r="542">
      <c r="A542" t="inlineStr">
        <is>
          <t>Q03L02</t>
        </is>
      </c>
      <c r="B542" t="inlineStr">
        <is>
          <t>MARIO ROBERTO SALTINI</t>
        </is>
      </c>
      <c r="C542" t="n">
        <v>1</v>
      </c>
      <c r="D542" t="inlineStr">
        <is>
          <t>IPCA</t>
        </is>
      </c>
      <c r="E542" t="n">
        <v>0.009488792934583046</v>
      </c>
      <c r="F542" t="inlineStr">
        <is>
          <t>MENSAL</t>
        </is>
      </c>
      <c r="G542" t="n">
        <v>46443</v>
      </c>
      <c r="H542" t="n">
        <v>46443</v>
      </c>
      <c r="I542" t="inlineStr">
        <is>
          <t>056</t>
        </is>
      </c>
      <c r="J542" t="inlineStr">
        <is>
          <t>CARTEIRA</t>
        </is>
      </c>
      <c r="K542" t="inlineStr">
        <is>
          <t>CONTRATO</t>
        </is>
      </c>
      <c r="L542" t="n">
        <v>2753.73</v>
      </c>
      <c r="M542" t="inlineStr"/>
      <c r="N542" t="inlineStr"/>
      <c r="O542" s="142">
        <f>DATE(YEAR(H542),MONTH(H542),1)</f>
        <v/>
      </c>
      <c r="P542" s="132">
        <f>IF(H542&gt;$L$3,"Futuro","Atraso")</f>
        <v/>
      </c>
      <c r="Q542">
        <f>12*(YEAR(H542)-YEAR($L$3))+(MONTH(H542)-MONTH($L$3))</f>
        <v/>
      </c>
      <c r="R542" s="366">
        <f>IF(N542="IBIRAPITANGA FASE 3",IF(P542="Atraso",M542,M542/(1+$J$2)^Q542),IF(P542="Atraso",M542,M542/(1+$J$1)^Q542))</f>
        <v/>
      </c>
    </row>
    <row r="543">
      <c r="A543" t="inlineStr">
        <is>
          <t>Q03L02</t>
        </is>
      </c>
      <c r="B543" t="inlineStr">
        <is>
          <t>MARIO ROBERTO SALTINI</t>
        </is>
      </c>
      <c r="C543" t="n">
        <v>1</v>
      </c>
      <c r="D543" t="inlineStr">
        <is>
          <t>IPCA</t>
        </is>
      </c>
      <c r="E543" t="n">
        <v>0.009488792934583046</v>
      </c>
      <c r="F543" t="inlineStr">
        <is>
          <t>MENSAL</t>
        </is>
      </c>
      <c r="G543" t="n">
        <v>46471</v>
      </c>
      <c r="H543" t="n">
        <v>46471</v>
      </c>
      <c r="I543" t="inlineStr">
        <is>
          <t>057</t>
        </is>
      </c>
      <c r="J543" t="inlineStr">
        <is>
          <t>CARTEIRA</t>
        </is>
      </c>
      <c r="K543" t="inlineStr">
        <is>
          <t>CONTRATO</t>
        </is>
      </c>
      <c r="L543" t="n">
        <v>2753.73</v>
      </c>
      <c r="M543" t="inlineStr"/>
      <c r="N543" t="inlineStr"/>
      <c r="O543" s="142">
        <f>DATE(YEAR(H543),MONTH(H543),1)</f>
        <v/>
      </c>
      <c r="P543" s="132">
        <f>IF(H543&gt;$L$3,"Futuro","Atraso")</f>
        <v/>
      </c>
      <c r="Q543">
        <f>12*(YEAR(H543)-YEAR($L$3))+(MONTH(H543)-MONTH($L$3))</f>
        <v/>
      </c>
      <c r="R543" s="366">
        <f>IF(N543="IBIRAPITANGA FASE 3",IF(P543="Atraso",M543,M543/(1+$J$2)^Q543),IF(P543="Atraso",M543,M543/(1+$J$1)^Q543))</f>
        <v/>
      </c>
    </row>
    <row r="544">
      <c r="A544" t="inlineStr">
        <is>
          <t>Q03L02</t>
        </is>
      </c>
      <c r="B544" t="inlineStr">
        <is>
          <t>MARIO ROBERTO SALTINI</t>
        </is>
      </c>
      <c r="C544" t="n">
        <v>1</v>
      </c>
      <c r="D544" t="inlineStr">
        <is>
          <t>IPCA</t>
        </is>
      </c>
      <c r="E544" t="n">
        <v>0.009488792934583046</v>
      </c>
      <c r="F544" t="inlineStr">
        <is>
          <t>MENSAL</t>
        </is>
      </c>
      <c r="G544" t="n">
        <v>46471</v>
      </c>
      <c r="H544" t="n">
        <v>46471</v>
      </c>
      <c r="I544" t="inlineStr">
        <is>
          <t>005</t>
        </is>
      </c>
      <c r="J544" t="inlineStr">
        <is>
          <t>CARTEIRA</t>
        </is>
      </c>
      <c r="K544" t="inlineStr">
        <is>
          <t>CONTRATO</t>
        </is>
      </c>
      <c r="L544" t="n">
        <v>14796.59</v>
      </c>
      <c r="M544" t="inlineStr"/>
      <c r="N544" t="inlineStr"/>
      <c r="O544" s="142">
        <f>DATE(YEAR(H544),MONTH(H544),1)</f>
        <v/>
      </c>
      <c r="P544" s="132">
        <f>IF(H544&gt;$L$3,"Futuro","Atraso")</f>
        <v/>
      </c>
      <c r="Q544">
        <f>12*(YEAR(H544)-YEAR($L$3))+(MONTH(H544)-MONTH($L$3))</f>
        <v/>
      </c>
      <c r="R544" s="366">
        <f>IF(N544="IBIRAPITANGA FASE 3",IF(P544="Atraso",M544,M544/(1+$J$2)^Q544),IF(P544="Atraso",M544,M544/(1+$J$1)^Q544))</f>
        <v/>
      </c>
    </row>
    <row r="545">
      <c r="A545" t="inlineStr">
        <is>
          <t>Q03L02</t>
        </is>
      </c>
      <c r="B545" t="inlineStr">
        <is>
          <t>MARIO ROBERTO SALTINI</t>
        </is>
      </c>
      <c r="C545" t="n">
        <v>1</v>
      </c>
      <c r="D545" t="inlineStr">
        <is>
          <t>IPCA</t>
        </is>
      </c>
      <c r="E545" t="n">
        <v>0.009488792934583046</v>
      </c>
      <c r="F545" t="inlineStr">
        <is>
          <t>MENSAL</t>
        </is>
      </c>
      <c r="G545" t="n">
        <v>46502</v>
      </c>
      <c r="H545" t="n">
        <v>46502</v>
      </c>
      <c r="I545" t="inlineStr">
        <is>
          <t>058</t>
        </is>
      </c>
      <c r="J545" t="inlineStr">
        <is>
          <t>CARTEIRA</t>
        </is>
      </c>
      <c r="K545" t="inlineStr">
        <is>
          <t>CONTRATO</t>
        </is>
      </c>
      <c r="L545" t="n">
        <v>2753.73</v>
      </c>
      <c r="M545" t="inlineStr"/>
      <c r="N545" t="inlineStr"/>
      <c r="O545" s="142">
        <f>DATE(YEAR(H545),MONTH(H545),1)</f>
        <v/>
      </c>
      <c r="P545" s="132">
        <f>IF(H545&gt;$L$3,"Futuro","Atraso")</f>
        <v/>
      </c>
      <c r="Q545">
        <f>12*(YEAR(H545)-YEAR($L$3))+(MONTH(H545)-MONTH($L$3))</f>
        <v/>
      </c>
      <c r="R545" s="366">
        <f>IF(N545="IBIRAPITANGA FASE 3",IF(P545="Atraso",M545,M545/(1+$J$2)^Q545),IF(P545="Atraso",M545,M545/(1+$J$1)^Q545))</f>
        <v/>
      </c>
    </row>
    <row r="546">
      <c r="A546" t="inlineStr">
        <is>
          <t>Q03L02</t>
        </is>
      </c>
      <c r="B546" t="inlineStr">
        <is>
          <t>MARIO ROBERTO SALTINI</t>
        </is>
      </c>
      <c r="C546" t="n">
        <v>1</v>
      </c>
      <c r="D546" t="inlineStr">
        <is>
          <t>IPCA</t>
        </is>
      </c>
      <c r="E546" t="n">
        <v>0.009488792934583046</v>
      </c>
      <c r="F546" t="inlineStr">
        <is>
          <t>MENSAL</t>
        </is>
      </c>
      <c r="G546" t="n">
        <v>46532</v>
      </c>
      <c r="H546" t="n">
        <v>46532</v>
      </c>
      <c r="I546" t="inlineStr">
        <is>
          <t>059</t>
        </is>
      </c>
      <c r="J546" t="inlineStr">
        <is>
          <t>CARTEIRA</t>
        </is>
      </c>
      <c r="K546" t="inlineStr">
        <is>
          <t>CONTRATO</t>
        </is>
      </c>
      <c r="L546" t="n">
        <v>2753.73</v>
      </c>
      <c r="M546" t="inlineStr"/>
      <c r="N546" t="inlineStr"/>
      <c r="O546" s="142">
        <f>DATE(YEAR(H546),MONTH(H546),1)</f>
        <v/>
      </c>
      <c r="P546" s="132">
        <f>IF(H546&gt;$L$3,"Futuro","Atraso")</f>
        <v/>
      </c>
      <c r="Q546">
        <f>12*(YEAR(H546)-YEAR($L$3))+(MONTH(H546)-MONTH($L$3))</f>
        <v/>
      </c>
      <c r="R546" s="366">
        <f>IF(N546="IBIRAPITANGA FASE 3",IF(P546="Atraso",M546,M546/(1+$J$2)^Q546),IF(P546="Atraso",M546,M546/(1+$J$1)^Q546))</f>
        <v/>
      </c>
    </row>
    <row r="547">
      <c r="A547" t="inlineStr">
        <is>
          <t>Q03L02</t>
        </is>
      </c>
      <c r="B547" t="inlineStr">
        <is>
          <t>MARIO ROBERTO SALTINI</t>
        </is>
      </c>
      <c r="C547" t="n">
        <v>1</v>
      </c>
      <c r="D547" t="inlineStr">
        <is>
          <t>IPCA</t>
        </is>
      </c>
      <c r="E547" t="n">
        <v>0.009488792934583046</v>
      </c>
      <c r="F547" t="inlineStr">
        <is>
          <t>MENSAL</t>
        </is>
      </c>
      <c r="G547" t="n">
        <v>46563</v>
      </c>
      <c r="H547" t="n">
        <v>46563</v>
      </c>
      <c r="I547" t="inlineStr">
        <is>
          <t>060</t>
        </is>
      </c>
      <c r="J547" t="inlineStr">
        <is>
          <t>CARTEIRA</t>
        </is>
      </c>
      <c r="K547" t="inlineStr">
        <is>
          <t>CONTRATO</t>
        </is>
      </c>
      <c r="L547" t="n">
        <v>2753.73</v>
      </c>
      <c r="M547" t="inlineStr"/>
      <c r="N547" t="inlineStr"/>
      <c r="O547" s="142">
        <f>DATE(YEAR(H547),MONTH(H547),1)</f>
        <v/>
      </c>
      <c r="P547" s="132">
        <f>IF(H547&gt;$L$3,"Futuro","Atraso")</f>
        <v/>
      </c>
      <c r="Q547">
        <f>12*(YEAR(H547)-YEAR($L$3))+(MONTH(H547)-MONTH($L$3))</f>
        <v/>
      </c>
      <c r="R547" s="366">
        <f>IF(N547="IBIRAPITANGA FASE 3",IF(P547="Atraso",M547,M547/(1+$J$2)^Q547),IF(P547="Atraso",M547,M547/(1+$J$1)^Q547))</f>
        <v/>
      </c>
    </row>
    <row r="548">
      <c r="A548" t="inlineStr">
        <is>
          <t>Q03L02</t>
        </is>
      </c>
      <c r="B548" t="inlineStr">
        <is>
          <t>MARIO ROBERTO SALTINI</t>
        </is>
      </c>
      <c r="C548" t="n">
        <v>1</v>
      </c>
      <c r="D548" t="inlineStr">
        <is>
          <t>IPCA</t>
        </is>
      </c>
      <c r="E548" t="n">
        <v>0.009488792934583046</v>
      </c>
      <c r="F548" t="inlineStr">
        <is>
          <t>MENSAL</t>
        </is>
      </c>
      <c r="G548" t="n">
        <v>46593</v>
      </c>
      <c r="H548" t="n">
        <v>46593</v>
      </c>
      <c r="I548" t="inlineStr">
        <is>
          <t>061</t>
        </is>
      </c>
      <c r="J548" t="inlineStr">
        <is>
          <t>CARTEIRA</t>
        </is>
      </c>
      <c r="K548" t="inlineStr">
        <is>
          <t>CONTRATO</t>
        </is>
      </c>
      <c r="L548" t="n">
        <v>2753.73</v>
      </c>
      <c r="M548" t="inlineStr"/>
      <c r="N548" t="inlineStr"/>
      <c r="O548" s="142">
        <f>DATE(YEAR(H548),MONTH(H548),1)</f>
        <v/>
      </c>
      <c r="P548" s="132">
        <f>IF(H548&gt;$L$3,"Futuro","Atraso")</f>
        <v/>
      </c>
      <c r="Q548">
        <f>12*(YEAR(H548)-YEAR($L$3))+(MONTH(H548)-MONTH($L$3))</f>
        <v/>
      </c>
      <c r="R548" s="366">
        <f>IF(N548="IBIRAPITANGA FASE 3",IF(P548="Atraso",M548,M548/(1+$J$2)^Q548),IF(P548="Atraso",M548,M548/(1+$J$1)^Q548))</f>
        <v/>
      </c>
    </row>
    <row r="549">
      <c r="A549" t="inlineStr">
        <is>
          <t>Q03L02</t>
        </is>
      </c>
      <c r="B549" t="inlineStr">
        <is>
          <t>MARIO ROBERTO SALTINI</t>
        </is>
      </c>
      <c r="C549" t="n">
        <v>1</v>
      </c>
      <c r="D549" t="inlineStr">
        <is>
          <t>IPCA</t>
        </is>
      </c>
      <c r="E549" t="n">
        <v>0.009488792934583046</v>
      </c>
      <c r="F549" t="inlineStr">
        <is>
          <t>MENSAL</t>
        </is>
      </c>
      <c r="G549" t="n">
        <v>46624</v>
      </c>
      <c r="H549" t="n">
        <v>46624</v>
      </c>
      <c r="I549" t="inlineStr">
        <is>
          <t>062</t>
        </is>
      </c>
      <c r="J549" t="inlineStr">
        <is>
          <t>CARTEIRA</t>
        </is>
      </c>
      <c r="K549" t="inlineStr">
        <is>
          <t>CONTRATO</t>
        </is>
      </c>
      <c r="L549" t="n">
        <v>2753.73</v>
      </c>
      <c r="M549" t="inlineStr"/>
      <c r="N549" t="inlineStr"/>
      <c r="O549" s="142">
        <f>DATE(YEAR(H549),MONTH(H549),1)</f>
        <v/>
      </c>
      <c r="P549" s="132">
        <f>IF(H549&gt;$L$3,"Futuro","Atraso")</f>
        <v/>
      </c>
      <c r="Q549">
        <f>12*(YEAR(H549)-YEAR($L$3))+(MONTH(H549)-MONTH($L$3))</f>
        <v/>
      </c>
      <c r="R549" s="366">
        <f>IF(N549="IBIRAPITANGA FASE 3",IF(P549="Atraso",M549,M549/(1+$J$2)^Q549),IF(P549="Atraso",M549,M549/(1+$J$1)^Q549))</f>
        <v/>
      </c>
    </row>
    <row r="550">
      <c r="A550" t="inlineStr">
        <is>
          <t>Q03L02</t>
        </is>
      </c>
      <c r="B550" t="inlineStr">
        <is>
          <t>MARIO ROBERTO SALTINI</t>
        </is>
      </c>
      <c r="C550" t="n">
        <v>1</v>
      </c>
      <c r="D550" t="inlineStr">
        <is>
          <t>IPCA</t>
        </is>
      </c>
      <c r="E550" t="n">
        <v>0.009488792934583046</v>
      </c>
      <c r="F550" t="inlineStr">
        <is>
          <t>MENSAL</t>
        </is>
      </c>
      <c r="G550" t="n">
        <v>46655</v>
      </c>
      <c r="H550" t="n">
        <v>46655</v>
      </c>
      <c r="I550" t="inlineStr">
        <is>
          <t>063</t>
        </is>
      </c>
      <c r="J550" t="inlineStr">
        <is>
          <t>CARTEIRA</t>
        </is>
      </c>
      <c r="K550" t="inlineStr">
        <is>
          <t>CONTRATO</t>
        </is>
      </c>
      <c r="L550" t="n">
        <v>2753.73</v>
      </c>
      <c r="M550" t="inlineStr"/>
      <c r="N550" t="inlineStr"/>
      <c r="O550" s="142">
        <f>DATE(YEAR(H550),MONTH(H550),1)</f>
        <v/>
      </c>
      <c r="P550" s="132">
        <f>IF(H550&gt;$L$3,"Futuro","Atraso")</f>
        <v/>
      </c>
      <c r="Q550">
        <f>12*(YEAR(H550)-YEAR($L$3))+(MONTH(H550)-MONTH($L$3))</f>
        <v/>
      </c>
      <c r="R550" s="366">
        <f>IF(N550="IBIRAPITANGA FASE 3",IF(P550="Atraso",M550,M550/(1+$J$2)^Q550),IF(P550="Atraso",M550,M550/(1+$J$1)^Q550))</f>
        <v/>
      </c>
    </row>
    <row r="551">
      <c r="A551" t="inlineStr">
        <is>
          <t>Q03L02</t>
        </is>
      </c>
      <c r="B551" t="inlineStr">
        <is>
          <t>MARIO ROBERTO SALTINI</t>
        </is>
      </c>
      <c r="C551" t="n">
        <v>1</v>
      </c>
      <c r="D551" t="inlineStr">
        <is>
          <t>IPCA</t>
        </is>
      </c>
      <c r="E551" t="n">
        <v>0.009488792934583046</v>
      </c>
      <c r="F551" t="inlineStr">
        <is>
          <t>MENSAL</t>
        </is>
      </c>
      <c r="G551" t="n">
        <v>46685</v>
      </c>
      <c r="H551" t="n">
        <v>46685</v>
      </c>
      <c r="I551" t="inlineStr">
        <is>
          <t>064</t>
        </is>
      </c>
      <c r="J551" t="inlineStr">
        <is>
          <t>CARTEIRA</t>
        </is>
      </c>
      <c r="K551" t="inlineStr">
        <is>
          <t>CONTRATO</t>
        </is>
      </c>
      <c r="L551" t="n">
        <v>2753.73</v>
      </c>
      <c r="M551" t="inlineStr"/>
      <c r="N551" t="inlineStr"/>
      <c r="O551" s="142">
        <f>DATE(YEAR(H551),MONTH(H551),1)</f>
        <v/>
      </c>
      <c r="P551" s="132">
        <f>IF(H551&gt;$L$3,"Futuro","Atraso")</f>
        <v/>
      </c>
      <c r="Q551">
        <f>12*(YEAR(H551)-YEAR($L$3))+(MONTH(H551)-MONTH($L$3))</f>
        <v/>
      </c>
      <c r="R551" s="366">
        <f>IF(N551="IBIRAPITANGA FASE 3",IF(P551="Atraso",M551,M551/(1+$J$2)^Q551),IF(P551="Atraso",M551,M551/(1+$J$1)^Q551))</f>
        <v/>
      </c>
    </row>
    <row r="552">
      <c r="A552" t="inlineStr">
        <is>
          <t>Q03L02</t>
        </is>
      </c>
      <c r="B552" t="inlineStr">
        <is>
          <t>MARIO ROBERTO SALTINI</t>
        </is>
      </c>
      <c r="C552" t="n">
        <v>1</v>
      </c>
      <c r="D552" t="inlineStr">
        <is>
          <t>IPCA</t>
        </is>
      </c>
      <c r="E552" t="n">
        <v>0.009488792934583046</v>
      </c>
      <c r="F552" t="inlineStr">
        <is>
          <t>MENSAL</t>
        </is>
      </c>
      <c r="G552" t="n">
        <v>46716</v>
      </c>
      <c r="H552" t="n">
        <v>46716</v>
      </c>
      <c r="I552" t="inlineStr">
        <is>
          <t>065</t>
        </is>
      </c>
      <c r="J552" t="inlineStr">
        <is>
          <t>CARTEIRA</t>
        </is>
      </c>
      <c r="K552" t="inlineStr">
        <is>
          <t>CONTRATO</t>
        </is>
      </c>
      <c r="L552" t="n">
        <v>2753.73</v>
      </c>
      <c r="M552" t="inlineStr"/>
      <c r="N552" t="inlineStr"/>
      <c r="O552" s="142">
        <f>DATE(YEAR(H552),MONTH(H552),1)</f>
        <v/>
      </c>
      <c r="P552" s="132">
        <f>IF(H552&gt;$L$3,"Futuro","Atraso")</f>
        <v/>
      </c>
      <c r="Q552">
        <f>12*(YEAR(H552)-YEAR($L$3))+(MONTH(H552)-MONTH($L$3))</f>
        <v/>
      </c>
      <c r="R552" s="366">
        <f>IF(N552="IBIRAPITANGA FASE 3",IF(P552="Atraso",M552,M552/(1+$J$2)^Q552),IF(P552="Atraso",M552,M552/(1+$J$1)^Q552))</f>
        <v/>
      </c>
    </row>
    <row r="553">
      <c r="A553" t="inlineStr">
        <is>
          <t>Q03L02</t>
        </is>
      </c>
      <c r="B553" t="inlineStr">
        <is>
          <t>MARIO ROBERTO SALTINI</t>
        </is>
      </c>
      <c r="C553" t="n">
        <v>1</v>
      </c>
      <c r="D553" t="inlineStr">
        <is>
          <t>IPCA</t>
        </is>
      </c>
      <c r="E553" t="n">
        <v>0.009488792934583046</v>
      </c>
      <c r="F553" t="inlineStr">
        <is>
          <t>MENSAL</t>
        </is>
      </c>
      <c r="G553" t="n">
        <v>46746</v>
      </c>
      <c r="H553" t="n">
        <v>46746</v>
      </c>
      <c r="I553" t="inlineStr">
        <is>
          <t>066</t>
        </is>
      </c>
      <c r="J553" t="inlineStr">
        <is>
          <t>CARTEIRA</t>
        </is>
      </c>
      <c r="K553" t="inlineStr">
        <is>
          <t>CONTRATO</t>
        </is>
      </c>
      <c r="L553" t="n">
        <v>2753.73</v>
      </c>
      <c r="M553" t="inlineStr"/>
      <c r="N553" t="inlineStr"/>
      <c r="O553" s="142">
        <f>DATE(YEAR(H553),MONTH(H553),1)</f>
        <v/>
      </c>
      <c r="P553" s="132">
        <f>IF(H553&gt;$L$3,"Futuro","Atraso")</f>
        <v/>
      </c>
      <c r="Q553">
        <f>12*(YEAR(H553)-YEAR($L$3))+(MONTH(H553)-MONTH($L$3))</f>
        <v/>
      </c>
      <c r="R553" s="366">
        <f>IF(N553="IBIRAPITANGA FASE 3",IF(P553="Atraso",M553,M553/(1+$J$2)^Q553),IF(P553="Atraso",M553,M553/(1+$J$1)^Q553))</f>
        <v/>
      </c>
    </row>
    <row r="554">
      <c r="A554" t="inlineStr">
        <is>
          <t>Q03L02</t>
        </is>
      </c>
      <c r="B554" t="inlineStr">
        <is>
          <t>MARIO ROBERTO SALTINI</t>
        </is>
      </c>
      <c r="C554" t="n">
        <v>1</v>
      </c>
      <c r="D554" t="inlineStr">
        <is>
          <t>IPCA</t>
        </is>
      </c>
      <c r="E554" t="n">
        <v>0.009488792934583046</v>
      </c>
      <c r="F554" t="inlineStr">
        <is>
          <t>MENSAL</t>
        </is>
      </c>
      <c r="G554" t="n">
        <v>46777</v>
      </c>
      <c r="H554" t="n">
        <v>46777</v>
      </c>
      <c r="I554" t="inlineStr">
        <is>
          <t>067</t>
        </is>
      </c>
      <c r="J554" t="inlineStr">
        <is>
          <t>CARTEIRA</t>
        </is>
      </c>
      <c r="K554" t="inlineStr">
        <is>
          <t>CONTRATO</t>
        </is>
      </c>
      <c r="L554" t="n">
        <v>2753.73</v>
      </c>
      <c r="M554" t="inlineStr"/>
      <c r="N554" t="inlineStr"/>
      <c r="O554" s="142">
        <f>DATE(YEAR(H554),MONTH(H554),1)</f>
        <v/>
      </c>
      <c r="P554" s="132">
        <f>IF(H554&gt;$L$3,"Futuro","Atraso")</f>
        <v/>
      </c>
      <c r="Q554">
        <f>12*(YEAR(H554)-YEAR($L$3))+(MONTH(H554)-MONTH($L$3))</f>
        <v/>
      </c>
      <c r="R554" s="366">
        <f>IF(N554="IBIRAPITANGA FASE 3",IF(P554="Atraso",M554,M554/(1+$J$2)^Q554),IF(P554="Atraso",M554,M554/(1+$J$1)^Q554))</f>
        <v/>
      </c>
    </row>
    <row r="555">
      <c r="A555" t="inlineStr">
        <is>
          <t>Q03L02</t>
        </is>
      </c>
      <c r="B555" t="inlineStr">
        <is>
          <t>MARIO ROBERTO SALTINI</t>
        </is>
      </c>
      <c r="C555" t="n">
        <v>1</v>
      </c>
      <c r="D555" t="inlineStr">
        <is>
          <t>IPCA</t>
        </is>
      </c>
      <c r="E555" t="n">
        <v>0.009488792934583046</v>
      </c>
      <c r="F555" t="inlineStr">
        <is>
          <t>MENSAL</t>
        </is>
      </c>
      <c r="G555" t="n">
        <v>46808</v>
      </c>
      <c r="H555" t="n">
        <v>46808</v>
      </c>
      <c r="I555" t="inlineStr">
        <is>
          <t>068</t>
        </is>
      </c>
      <c r="J555" t="inlineStr">
        <is>
          <t>CARTEIRA</t>
        </is>
      </c>
      <c r="K555" t="inlineStr">
        <is>
          <t>CONTRATO</t>
        </is>
      </c>
      <c r="L555" t="n">
        <v>2753.73</v>
      </c>
      <c r="M555" t="inlineStr"/>
      <c r="N555" t="inlineStr"/>
      <c r="O555" s="142">
        <f>DATE(YEAR(H555),MONTH(H555),1)</f>
        <v/>
      </c>
      <c r="P555" s="132">
        <f>IF(H555&gt;$L$3,"Futuro","Atraso")</f>
        <v/>
      </c>
      <c r="Q555">
        <f>12*(YEAR(H555)-YEAR($L$3))+(MONTH(H555)-MONTH($L$3))</f>
        <v/>
      </c>
      <c r="R555" s="366">
        <f>IF(N555="IBIRAPITANGA FASE 3",IF(P555="Atraso",M555,M555/(1+$J$2)^Q555),IF(P555="Atraso",M555,M555/(1+$J$1)^Q555))</f>
        <v/>
      </c>
    </row>
    <row r="556">
      <c r="A556" t="inlineStr">
        <is>
          <t>Q03L02</t>
        </is>
      </c>
      <c r="B556" t="inlineStr">
        <is>
          <t>MARIO ROBERTO SALTINI</t>
        </is>
      </c>
      <c r="C556" t="n">
        <v>1</v>
      </c>
      <c r="D556" t="inlineStr">
        <is>
          <t>IPCA</t>
        </is>
      </c>
      <c r="E556" t="n">
        <v>0.009488792934583046</v>
      </c>
      <c r="F556" t="inlineStr">
        <is>
          <t>MENSAL</t>
        </is>
      </c>
      <c r="G556" t="n">
        <v>46837</v>
      </c>
      <c r="H556" t="n">
        <v>46837</v>
      </c>
      <c r="I556" t="inlineStr">
        <is>
          <t>069</t>
        </is>
      </c>
      <c r="J556" t="inlineStr">
        <is>
          <t>CARTEIRA</t>
        </is>
      </c>
      <c r="K556" t="inlineStr">
        <is>
          <t>CONTRATO</t>
        </is>
      </c>
      <c r="L556" t="n">
        <v>2753.73</v>
      </c>
      <c r="M556" t="inlineStr"/>
      <c r="N556" t="inlineStr"/>
      <c r="O556" s="142">
        <f>DATE(YEAR(H556),MONTH(H556),1)</f>
        <v/>
      </c>
      <c r="P556" s="132">
        <f>IF(H556&gt;$L$3,"Futuro","Atraso")</f>
        <v/>
      </c>
      <c r="Q556">
        <f>12*(YEAR(H556)-YEAR($L$3))+(MONTH(H556)-MONTH($L$3))</f>
        <v/>
      </c>
      <c r="R556" s="366">
        <f>IF(N556="IBIRAPITANGA FASE 3",IF(P556="Atraso",M556,M556/(1+$J$2)^Q556),IF(P556="Atraso",M556,M556/(1+$J$1)^Q556))</f>
        <v/>
      </c>
    </row>
    <row r="557">
      <c r="A557" t="inlineStr">
        <is>
          <t>Q03L02</t>
        </is>
      </c>
      <c r="B557" t="inlineStr">
        <is>
          <t>MARIO ROBERTO SALTINI</t>
        </is>
      </c>
      <c r="C557" t="n">
        <v>1</v>
      </c>
      <c r="D557" t="inlineStr">
        <is>
          <t>IPCA</t>
        </is>
      </c>
      <c r="E557" t="n">
        <v>0.009488792934583046</v>
      </c>
      <c r="F557" t="inlineStr">
        <is>
          <t>MENSAL</t>
        </is>
      </c>
      <c r="G557" t="n">
        <v>46837</v>
      </c>
      <c r="H557" t="n">
        <v>46837</v>
      </c>
      <c r="I557" t="inlineStr">
        <is>
          <t>006</t>
        </is>
      </c>
      <c r="J557" t="inlineStr">
        <is>
          <t>CARTEIRA</t>
        </is>
      </c>
      <c r="K557" t="inlineStr">
        <is>
          <t>CONTRATO</t>
        </is>
      </c>
      <c r="L557" t="n">
        <v>14796.59</v>
      </c>
      <c r="M557" t="inlineStr"/>
      <c r="N557" t="inlineStr"/>
      <c r="O557" s="142">
        <f>DATE(YEAR(H557),MONTH(H557),1)</f>
        <v/>
      </c>
      <c r="P557" s="132">
        <f>IF(H557&gt;$L$3,"Futuro","Atraso")</f>
        <v/>
      </c>
      <c r="Q557">
        <f>12*(YEAR(H557)-YEAR($L$3))+(MONTH(H557)-MONTH($L$3))</f>
        <v/>
      </c>
      <c r="R557" s="366">
        <f>IF(N557="IBIRAPITANGA FASE 3",IF(P557="Atraso",M557,M557/(1+$J$2)^Q557),IF(P557="Atraso",M557,M557/(1+$J$1)^Q557))</f>
        <v/>
      </c>
    </row>
    <row r="558">
      <c r="A558" t="inlineStr">
        <is>
          <t>Q03L02</t>
        </is>
      </c>
      <c r="B558" t="inlineStr">
        <is>
          <t>MARIO ROBERTO SALTINI</t>
        </is>
      </c>
      <c r="C558" t="n">
        <v>1</v>
      </c>
      <c r="D558" t="inlineStr">
        <is>
          <t>IPCA</t>
        </is>
      </c>
      <c r="E558" t="n">
        <v>0.009488792934583046</v>
      </c>
      <c r="F558" t="inlineStr">
        <is>
          <t>MENSAL</t>
        </is>
      </c>
      <c r="G558" t="n">
        <v>46868</v>
      </c>
      <c r="H558" t="n">
        <v>46868</v>
      </c>
      <c r="I558" t="inlineStr">
        <is>
          <t>070</t>
        </is>
      </c>
      <c r="J558" t="inlineStr">
        <is>
          <t>CARTEIRA</t>
        </is>
      </c>
      <c r="K558" t="inlineStr">
        <is>
          <t>CONTRATO</t>
        </is>
      </c>
      <c r="L558" t="n">
        <v>2753.73</v>
      </c>
      <c r="M558" t="inlineStr"/>
      <c r="N558" t="inlineStr"/>
      <c r="O558" s="142">
        <f>DATE(YEAR(H558),MONTH(H558),1)</f>
        <v/>
      </c>
      <c r="P558" s="132">
        <f>IF(H558&gt;$L$3,"Futuro","Atraso")</f>
        <v/>
      </c>
      <c r="Q558">
        <f>12*(YEAR(H558)-YEAR($L$3))+(MONTH(H558)-MONTH($L$3))</f>
        <v/>
      </c>
      <c r="R558" s="366">
        <f>IF(N558="IBIRAPITANGA FASE 3",IF(P558="Atraso",M558,M558/(1+$J$2)^Q558),IF(P558="Atraso",M558,M558/(1+$J$1)^Q558))</f>
        <v/>
      </c>
    </row>
    <row r="559">
      <c r="A559" t="inlineStr">
        <is>
          <t>Q03L02</t>
        </is>
      </c>
      <c r="B559" t="inlineStr">
        <is>
          <t>MARIO ROBERTO SALTINI</t>
        </is>
      </c>
      <c r="C559" t="n">
        <v>1</v>
      </c>
      <c r="D559" t="inlineStr">
        <is>
          <t>IPCA</t>
        </is>
      </c>
      <c r="E559" t="n">
        <v>0.009488792934583046</v>
      </c>
      <c r="F559" t="inlineStr">
        <is>
          <t>MENSAL</t>
        </is>
      </c>
      <c r="G559" t="n">
        <v>46898</v>
      </c>
      <c r="H559" t="n">
        <v>46898</v>
      </c>
      <c r="I559" t="inlineStr">
        <is>
          <t>071</t>
        </is>
      </c>
      <c r="J559" t="inlineStr">
        <is>
          <t>CARTEIRA</t>
        </is>
      </c>
      <c r="K559" t="inlineStr">
        <is>
          <t>CONTRATO</t>
        </is>
      </c>
      <c r="L559" t="n">
        <v>2753.73</v>
      </c>
      <c r="M559" t="inlineStr"/>
      <c r="N559" t="inlineStr"/>
      <c r="O559" s="142">
        <f>DATE(YEAR(H559),MONTH(H559),1)</f>
        <v/>
      </c>
      <c r="P559" s="132">
        <f>IF(H559&gt;$L$3,"Futuro","Atraso")</f>
        <v/>
      </c>
      <c r="Q559">
        <f>12*(YEAR(H559)-YEAR($L$3))+(MONTH(H559)-MONTH($L$3))</f>
        <v/>
      </c>
      <c r="R559" s="366">
        <f>IF(N559="IBIRAPITANGA FASE 3",IF(P559="Atraso",M559,M559/(1+$J$2)^Q559),IF(P559="Atraso",M559,M559/(1+$J$1)^Q559))</f>
        <v/>
      </c>
    </row>
    <row r="560">
      <c r="A560" t="inlineStr">
        <is>
          <t>Q03L02</t>
        </is>
      </c>
      <c r="B560" t="inlineStr">
        <is>
          <t>MARIO ROBERTO SALTINI</t>
        </is>
      </c>
      <c r="C560" t="n">
        <v>1</v>
      </c>
      <c r="D560" t="inlineStr">
        <is>
          <t>IPCA</t>
        </is>
      </c>
      <c r="E560" t="n">
        <v>0.009488792934583046</v>
      </c>
      <c r="F560" t="inlineStr">
        <is>
          <t>MENSAL</t>
        </is>
      </c>
      <c r="G560" t="n">
        <v>46929</v>
      </c>
      <c r="H560" t="n">
        <v>46929</v>
      </c>
      <c r="I560" t="inlineStr">
        <is>
          <t>072</t>
        </is>
      </c>
      <c r="J560" t="inlineStr">
        <is>
          <t>CARTEIRA</t>
        </is>
      </c>
      <c r="K560" t="inlineStr">
        <is>
          <t>CONTRATO</t>
        </is>
      </c>
      <c r="L560" t="n">
        <v>2753.73</v>
      </c>
      <c r="M560" t="inlineStr"/>
      <c r="N560" t="inlineStr"/>
      <c r="O560" s="142">
        <f>DATE(YEAR(H560),MONTH(H560),1)</f>
        <v/>
      </c>
      <c r="P560" s="132">
        <f>IF(H560&gt;$L$3,"Futuro","Atraso")</f>
        <v/>
      </c>
      <c r="Q560">
        <f>12*(YEAR(H560)-YEAR($L$3))+(MONTH(H560)-MONTH($L$3))</f>
        <v/>
      </c>
      <c r="R560" s="366">
        <f>IF(N560="IBIRAPITANGA FASE 3",IF(P560="Atraso",M560,M560/(1+$J$2)^Q560),IF(P560="Atraso",M560,M560/(1+$J$1)^Q560))</f>
        <v/>
      </c>
    </row>
    <row r="561">
      <c r="A561" t="inlineStr">
        <is>
          <t>Q03L02</t>
        </is>
      </c>
      <c r="B561" t="inlineStr">
        <is>
          <t>MARIO ROBERTO SALTINI</t>
        </is>
      </c>
      <c r="C561" t="n">
        <v>1</v>
      </c>
      <c r="D561" t="inlineStr">
        <is>
          <t>IPCA</t>
        </is>
      </c>
      <c r="E561" t="n">
        <v>0.009488792934583046</v>
      </c>
      <c r="F561" t="inlineStr">
        <is>
          <t>MENSAL</t>
        </is>
      </c>
      <c r="G561" t="n">
        <v>46959</v>
      </c>
      <c r="H561" t="n">
        <v>46959</v>
      </c>
      <c r="I561" t="inlineStr">
        <is>
          <t>073</t>
        </is>
      </c>
      <c r="J561" t="inlineStr">
        <is>
          <t>CARTEIRA</t>
        </is>
      </c>
      <c r="K561" t="inlineStr">
        <is>
          <t>CONTRATO</t>
        </is>
      </c>
      <c r="L561" t="n">
        <v>2753.73</v>
      </c>
      <c r="M561" t="inlineStr"/>
      <c r="N561" t="inlineStr"/>
      <c r="O561" s="142">
        <f>DATE(YEAR(H561),MONTH(H561),1)</f>
        <v/>
      </c>
      <c r="P561" s="132">
        <f>IF(H561&gt;$L$3,"Futuro","Atraso")</f>
        <v/>
      </c>
      <c r="Q561">
        <f>12*(YEAR(H561)-YEAR($L$3))+(MONTH(H561)-MONTH($L$3))</f>
        <v/>
      </c>
      <c r="R561" s="366">
        <f>IF(N561="IBIRAPITANGA FASE 3",IF(P561="Atraso",M561,M561/(1+$J$2)^Q561),IF(P561="Atraso",M561,M561/(1+$J$1)^Q561))</f>
        <v/>
      </c>
    </row>
    <row r="562">
      <c r="A562" t="inlineStr">
        <is>
          <t>Q03L02</t>
        </is>
      </c>
      <c r="B562" t="inlineStr">
        <is>
          <t>MARIO ROBERTO SALTINI</t>
        </is>
      </c>
      <c r="C562" t="n">
        <v>1</v>
      </c>
      <c r="D562" t="inlineStr">
        <is>
          <t>IPCA</t>
        </is>
      </c>
      <c r="E562" t="n">
        <v>0.009488792934583046</v>
      </c>
      <c r="F562" t="inlineStr">
        <is>
          <t>MENSAL</t>
        </is>
      </c>
      <c r="G562" t="n">
        <v>46990</v>
      </c>
      <c r="H562" t="n">
        <v>46990</v>
      </c>
      <c r="I562" t="inlineStr">
        <is>
          <t>074</t>
        </is>
      </c>
      <c r="J562" t="inlineStr">
        <is>
          <t>CARTEIRA</t>
        </is>
      </c>
      <c r="K562" t="inlineStr">
        <is>
          <t>CONTRATO</t>
        </is>
      </c>
      <c r="L562" t="n">
        <v>2753.73</v>
      </c>
      <c r="M562" t="inlineStr"/>
      <c r="N562" t="inlineStr"/>
      <c r="O562" s="142">
        <f>DATE(YEAR(H562),MONTH(H562),1)</f>
        <v/>
      </c>
      <c r="P562" s="132">
        <f>IF(H562&gt;$L$3,"Futuro","Atraso")</f>
        <v/>
      </c>
      <c r="Q562">
        <f>12*(YEAR(H562)-YEAR($L$3))+(MONTH(H562)-MONTH($L$3))</f>
        <v/>
      </c>
      <c r="R562" s="366">
        <f>IF(N562="IBIRAPITANGA FASE 3",IF(P562="Atraso",M562,M562/(1+$J$2)^Q562),IF(P562="Atraso",M562,M562/(1+$J$1)^Q562))</f>
        <v/>
      </c>
    </row>
    <row r="563">
      <c r="A563" t="inlineStr">
        <is>
          <t>Q03L02</t>
        </is>
      </c>
      <c r="B563" t="inlineStr">
        <is>
          <t>MARIO ROBERTO SALTINI</t>
        </is>
      </c>
      <c r="C563" t="n">
        <v>1</v>
      </c>
      <c r="D563" t="inlineStr">
        <is>
          <t>IPCA</t>
        </is>
      </c>
      <c r="E563" t="n">
        <v>0.009488792934583046</v>
      </c>
      <c r="F563" t="inlineStr">
        <is>
          <t>MENSAL</t>
        </is>
      </c>
      <c r="G563" t="n">
        <v>47021</v>
      </c>
      <c r="H563" t="n">
        <v>47021</v>
      </c>
      <c r="I563" t="inlineStr">
        <is>
          <t>075</t>
        </is>
      </c>
      <c r="J563" t="inlineStr">
        <is>
          <t>CARTEIRA</t>
        </is>
      </c>
      <c r="K563" t="inlineStr">
        <is>
          <t>CONTRATO</t>
        </is>
      </c>
      <c r="L563" t="n">
        <v>2753.73</v>
      </c>
      <c r="M563" t="inlineStr"/>
      <c r="N563" t="inlineStr"/>
      <c r="O563" s="142">
        <f>DATE(YEAR(H563),MONTH(H563),1)</f>
        <v/>
      </c>
      <c r="P563" s="132">
        <f>IF(H563&gt;$L$3,"Futuro","Atraso")</f>
        <v/>
      </c>
      <c r="Q563">
        <f>12*(YEAR(H563)-YEAR($L$3))+(MONTH(H563)-MONTH($L$3))</f>
        <v/>
      </c>
      <c r="R563" s="366">
        <f>IF(N563="IBIRAPITANGA FASE 3",IF(P563="Atraso",M563,M563/(1+$J$2)^Q563),IF(P563="Atraso",M563,M563/(1+$J$1)^Q563))</f>
        <v/>
      </c>
    </row>
    <row r="564">
      <c r="A564" t="inlineStr">
        <is>
          <t>Q03L02</t>
        </is>
      </c>
      <c r="B564" t="inlineStr">
        <is>
          <t>MARIO ROBERTO SALTINI</t>
        </is>
      </c>
      <c r="C564" t="n">
        <v>1</v>
      </c>
      <c r="D564" t="inlineStr">
        <is>
          <t>IPCA</t>
        </is>
      </c>
      <c r="E564" t="n">
        <v>0.009488792934583046</v>
      </c>
      <c r="F564" t="inlineStr">
        <is>
          <t>MENSAL</t>
        </is>
      </c>
      <c r="G564" t="n">
        <v>47051</v>
      </c>
      <c r="H564" t="n">
        <v>47051</v>
      </c>
      <c r="I564" t="inlineStr">
        <is>
          <t>076</t>
        </is>
      </c>
      <c r="J564" t="inlineStr">
        <is>
          <t>CARTEIRA</t>
        </is>
      </c>
      <c r="K564" t="inlineStr">
        <is>
          <t>CONTRATO</t>
        </is>
      </c>
      <c r="L564" t="n">
        <v>2753.73</v>
      </c>
      <c r="M564" t="inlineStr"/>
      <c r="N564" t="inlineStr"/>
      <c r="O564" s="142">
        <f>DATE(YEAR(H564),MONTH(H564),1)</f>
        <v/>
      </c>
      <c r="P564" s="132">
        <f>IF(H564&gt;$L$3,"Futuro","Atraso")</f>
        <v/>
      </c>
      <c r="Q564">
        <f>12*(YEAR(H564)-YEAR($L$3))+(MONTH(H564)-MONTH($L$3))</f>
        <v/>
      </c>
      <c r="R564" s="366">
        <f>IF(N564="IBIRAPITANGA FASE 3",IF(P564="Atraso",M564,M564/(1+$J$2)^Q564),IF(P564="Atraso",M564,M564/(1+$J$1)^Q564))</f>
        <v/>
      </c>
    </row>
    <row r="565">
      <c r="A565" t="inlineStr">
        <is>
          <t>Q03L02</t>
        </is>
      </c>
      <c r="B565" t="inlineStr">
        <is>
          <t>MARIO ROBERTO SALTINI</t>
        </is>
      </c>
      <c r="C565" t="n">
        <v>1</v>
      </c>
      <c r="D565" t="inlineStr">
        <is>
          <t>IPCA</t>
        </is>
      </c>
      <c r="E565" t="n">
        <v>0.009488792934583046</v>
      </c>
      <c r="F565" t="inlineStr">
        <is>
          <t>MENSAL</t>
        </is>
      </c>
      <c r="G565" t="n">
        <v>47082</v>
      </c>
      <c r="H565" t="n">
        <v>47082</v>
      </c>
      <c r="I565" t="inlineStr">
        <is>
          <t>077</t>
        </is>
      </c>
      <c r="J565" t="inlineStr">
        <is>
          <t>CARTEIRA</t>
        </is>
      </c>
      <c r="K565" t="inlineStr">
        <is>
          <t>CONTRATO</t>
        </is>
      </c>
      <c r="L565" t="n">
        <v>2753.73</v>
      </c>
      <c r="M565" t="inlineStr"/>
      <c r="N565" t="inlineStr"/>
      <c r="O565" s="142">
        <f>DATE(YEAR(H565),MONTH(H565),1)</f>
        <v/>
      </c>
      <c r="P565" s="132">
        <f>IF(H565&gt;$L$3,"Futuro","Atraso")</f>
        <v/>
      </c>
      <c r="Q565">
        <f>12*(YEAR(H565)-YEAR($L$3))+(MONTH(H565)-MONTH($L$3))</f>
        <v/>
      </c>
      <c r="R565" s="366">
        <f>IF(N565="IBIRAPITANGA FASE 3",IF(P565="Atraso",M565,M565/(1+$J$2)^Q565),IF(P565="Atraso",M565,M565/(1+$J$1)^Q565))</f>
        <v/>
      </c>
    </row>
    <row r="566">
      <c r="A566" t="inlineStr">
        <is>
          <t>Q03L02</t>
        </is>
      </c>
      <c r="B566" t="inlineStr">
        <is>
          <t>MARIO ROBERTO SALTINI</t>
        </is>
      </c>
      <c r="C566" t="n">
        <v>1</v>
      </c>
      <c r="D566" t="inlineStr">
        <is>
          <t>IPCA</t>
        </is>
      </c>
      <c r="E566" t="n">
        <v>0.009488792934583046</v>
      </c>
      <c r="F566" t="inlineStr">
        <is>
          <t>MENSAL</t>
        </is>
      </c>
      <c r="G566" t="n">
        <v>47112</v>
      </c>
      <c r="H566" t="n">
        <v>47112</v>
      </c>
      <c r="I566" t="inlineStr">
        <is>
          <t>078</t>
        </is>
      </c>
      <c r="J566" t="inlineStr">
        <is>
          <t>CARTEIRA</t>
        </is>
      </c>
      <c r="K566" t="inlineStr">
        <is>
          <t>CONTRATO</t>
        </is>
      </c>
      <c r="L566" t="n">
        <v>2753.73</v>
      </c>
      <c r="M566" t="inlineStr"/>
      <c r="N566" t="inlineStr"/>
      <c r="O566" s="142">
        <f>DATE(YEAR(H566),MONTH(H566),1)</f>
        <v/>
      </c>
      <c r="P566" s="132">
        <f>IF(H566&gt;$L$3,"Futuro","Atraso")</f>
        <v/>
      </c>
      <c r="Q566">
        <f>12*(YEAR(H566)-YEAR($L$3))+(MONTH(H566)-MONTH($L$3))</f>
        <v/>
      </c>
      <c r="R566" s="366">
        <f>IF(N566="IBIRAPITANGA FASE 3",IF(P566="Atraso",M566,M566/(1+$J$2)^Q566),IF(P566="Atraso",M566,M566/(1+$J$1)^Q566))</f>
        <v/>
      </c>
    </row>
    <row r="567">
      <c r="A567" t="inlineStr">
        <is>
          <t>Q03L02</t>
        </is>
      </c>
      <c r="B567" t="inlineStr">
        <is>
          <t>MARIO ROBERTO SALTINI</t>
        </is>
      </c>
      <c r="C567" t="n">
        <v>1</v>
      </c>
      <c r="D567" t="inlineStr">
        <is>
          <t>IPCA</t>
        </is>
      </c>
      <c r="E567" t="n">
        <v>0.009488792934583046</v>
      </c>
      <c r="F567" t="inlineStr">
        <is>
          <t>MENSAL</t>
        </is>
      </c>
      <c r="G567" t="n">
        <v>47143</v>
      </c>
      <c r="H567" t="n">
        <v>47143</v>
      </c>
      <c r="I567" t="inlineStr">
        <is>
          <t>079</t>
        </is>
      </c>
      <c r="J567" t="inlineStr">
        <is>
          <t>CARTEIRA</t>
        </is>
      </c>
      <c r="K567" t="inlineStr">
        <is>
          <t>CONTRATO</t>
        </is>
      </c>
      <c r="L567" t="n">
        <v>2753.73</v>
      </c>
      <c r="M567" t="inlineStr"/>
      <c r="N567" t="inlineStr"/>
      <c r="O567" s="142">
        <f>DATE(YEAR(H567),MONTH(H567),1)</f>
        <v/>
      </c>
      <c r="P567" s="132">
        <f>IF(H567&gt;$L$3,"Futuro","Atraso")</f>
        <v/>
      </c>
      <c r="Q567">
        <f>12*(YEAR(H567)-YEAR($L$3))+(MONTH(H567)-MONTH($L$3))</f>
        <v/>
      </c>
      <c r="R567" s="366">
        <f>IF(N567="IBIRAPITANGA FASE 3",IF(P567="Atraso",M567,M567/(1+$J$2)^Q567),IF(P567="Atraso",M567,M567/(1+$J$1)^Q567))</f>
        <v/>
      </c>
    </row>
    <row r="568">
      <c r="A568" t="inlineStr">
        <is>
          <t>Q03L02</t>
        </is>
      </c>
      <c r="B568" t="inlineStr">
        <is>
          <t>MARIO ROBERTO SALTINI</t>
        </is>
      </c>
      <c r="C568" t="n">
        <v>1</v>
      </c>
      <c r="D568" t="inlineStr">
        <is>
          <t>IPCA</t>
        </is>
      </c>
      <c r="E568" t="n">
        <v>0.009488792934583046</v>
      </c>
      <c r="F568" t="inlineStr">
        <is>
          <t>MENSAL</t>
        </is>
      </c>
      <c r="G568" t="n">
        <v>47174</v>
      </c>
      <c r="H568" t="n">
        <v>47174</v>
      </c>
      <c r="I568" t="inlineStr">
        <is>
          <t>080</t>
        </is>
      </c>
      <c r="J568" t="inlineStr">
        <is>
          <t>CARTEIRA</t>
        </is>
      </c>
      <c r="K568" t="inlineStr">
        <is>
          <t>CONTRATO</t>
        </is>
      </c>
      <c r="L568" t="n">
        <v>2753.73</v>
      </c>
      <c r="M568" t="inlineStr"/>
      <c r="N568" t="inlineStr"/>
      <c r="O568" s="142">
        <f>DATE(YEAR(H568),MONTH(H568),1)</f>
        <v/>
      </c>
      <c r="P568" s="132">
        <f>IF(H568&gt;$L$3,"Futuro","Atraso")</f>
        <v/>
      </c>
      <c r="Q568">
        <f>12*(YEAR(H568)-YEAR($L$3))+(MONTH(H568)-MONTH($L$3))</f>
        <v/>
      </c>
      <c r="R568" s="366">
        <f>IF(N568="IBIRAPITANGA FASE 3",IF(P568="Atraso",M568,M568/(1+$J$2)^Q568),IF(P568="Atraso",M568,M568/(1+$J$1)^Q568))</f>
        <v/>
      </c>
    </row>
    <row r="569">
      <c r="A569" t="inlineStr">
        <is>
          <t>Q03L02</t>
        </is>
      </c>
      <c r="B569" t="inlineStr">
        <is>
          <t>MARIO ROBERTO SALTINI</t>
        </is>
      </c>
      <c r="C569" t="n">
        <v>1</v>
      </c>
      <c r="D569" t="inlineStr">
        <is>
          <t>IPCA</t>
        </is>
      </c>
      <c r="E569" t="n">
        <v>0.009488792934583046</v>
      </c>
      <c r="F569" t="inlineStr">
        <is>
          <t>MENSAL</t>
        </is>
      </c>
      <c r="G569" t="n">
        <v>47202</v>
      </c>
      <c r="H569" t="n">
        <v>47202</v>
      </c>
      <c r="I569" t="inlineStr">
        <is>
          <t>081</t>
        </is>
      </c>
      <c r="J569" t="inlineStr">
        <is>
          <t>CARTEIRA</t>
        </is>
      </c>
      <c r="K569" t="inlineStr">
        <is>
          <t>CONTRATO</t>
        </is>
      </c>
      <c r="L569" t="n">
        <v>2753.73</v>
      </c>
      <c r="M569" t="inlineStr"/>
      <c r="N569" t="inlineStr"/>
      <c r="O569" s="142">
        <f>DATE(YEAR(H569),MONTH(H569),1)</f>
        <v/>
      </c>
      <c r="P569" s="132">
        <f>IF(H569&gt;$L$3,"Futuro","Atraso")</f>
        <v/>
      </c>
      <c r="Q569">
        <f>12*(YEAR(H569)-YEAR($L$3))+(MONTH(H569)-MONTH($L$3))</f>
        <v/>
      </c>
      <c r="R569" s="366">
        <f>IF(N569="IBIRAPITANGA FASE 3",IF(P569="Atraso",M569,M569/(1+$J$2)^Q569),IF(P569="Atraso",M569,M569/(1+$J$1)^Q569))</f>
        <v/>
      </c>
    </row>
    <row r="570">
      <c r="A570" t="inlineStr">
        <is>
          <t>Q03L02</t>
        </is>
      </c>
      <c r="B570" t="inlineStr">
        <is>
          <t>MARIO ROBERTO SALTINI</t>
        </is>
      </c>
      <c r="C570" t="n">
        <v>1</v>
      </c>
      <c r="D570" t="inlineStr">
        <is>
          <t>IPCA</t>
        </is>
      </c>
      <c r="E570" t="n">
        <v>0.009488792934583046</v>
      </c>
      <c r="F570" t="inlineStr">
        <is>
          <t>MENSAL</t>
        </is>
      </c>
      <c r="G570" t="n">
        <v>47202</v>
      </c>
      <c r="H570" t="n">
        <v>47202</v>
      </c>
      <c r="I570" t="inlineStr">
        <is>
          <t>007</t>
        </is>
      </c>
      <c r="J570" t="inlineStr">
        <is>
          <t>CARTEIRA</t>
        </is>
      </c>
      <c r="K570" t="inlineStr">
        <is>
          <t>CONTRATO</t>
        </is>
      </c>
      <c r="L570" t="n">
        <v>14796.59</v>
      </c>
      <c r="M570" t="inlineStr"/>
      <c r="N570" t="inlineStr"/>
      <c r="O570" s="142">
        <f>DATE(YEAR(H570),MONTH(H570),1)</f>
        <v/>
      </c>
      <c r="P570" s="132">
        <f>IF(H570&gt;$L$3,"Futuro","Atraso")</f>
        <v/>
      </c>
      <c r="Q570">
        <f>12*(YEAR(H570)-YEAR($L$3))+(MONTH(H570)-MONTH($L$3))</f>
        <v/>
      </c>
      <c r="R570" s="366">
        <f>IF(N570="IBIRAPITANGA FASE 3",IF(P570="Atraso",M570,M570/(1+$J$2)^Q570),IF(P570="Atraso",M570,M570/(1+$J$1)^Q570))</f>
        <v/>
      </c>
    </row>
    <row r="571">
      <c r="A571" t="inlineStr">
        <is>
          <t>Q03L02</t>
        </is>
      </c>
      <c r="B571" t="inlineStr">
        <is>
          <t>MARIO ROBERTO SALTINI</t>
        </is>
      </c>
      <c r="C571" t="n">
        <v>1</v>
      </c>
      <c r="D571" t="inlineStr">
        <is>
          <t>IPCA</t>
        </is>
      </c>
      <c r="E571" t="n">
        <v>0.009488792934583046</v>
      </c>
      <c r="F571" t="inlineStr">
        <is>
          <t>MENSAL</t>
        </is>
      </c>
      <c r="G571" t="n">
        <v>47233</v>
      </c>
      <c r="H571" t="n">
        <v>47233</v>
      </c>
      <c r="I571" t="inlineStr">
        <is>
          <t>082</t>
        </is>
      </c>
      <c r="J571" t="inlineStr">
        <is>
          <t>CARTEIRA</t>
        </is>
      </c>
      <c r="K571" t="inlineStr">
        <is>
          <t>CONTRATO</t>
        </is>
      </c>
      <c r="L571" t="n">
        <v>2753.73</v>
      </c>
      <c r="M571" t="inlineStr"/>
      <c r="N571" t="inlineStr"/>
      <c r="O571" s="142">
        <f>DATE(YEAR(H571),MONTH(H571),1)</f>
        <v/>
      </c>
      <c r="P571" s="132">
        <f>IF(H571&gt;$L$3,"Futuro","Atraso")</f>
        <v/>
      </c>
      <c r="Q571">
        <f>12*(YEAR(H571)-YEAR($L$3))+(MONTH(H571)-MONTH($L$3))</f>
        <v/>
      </c>
      <c r="R571" s="366">
        <f>IF(N571="IBIRAPITANGA FASE 3",IF(P571="Atraso",M571,M571/(1+$J$2)^Q571),IF(P571="Atraso",M571,M571/(1+$J$1)^Q571))</f>
        <v/>
      </c>
    </row>
    <row r="572">
      <c r="A572" t="inlineStr">
        <is>
          <t>Q03L02</t>
        </is>
      </c>
      <c r="B572" t="inlineStr">
        <is>
          <t>MARIO ROBERTO SALTINI</t>
        </is>
      </c>
      <c r="C572" t="n">
        <v>1</v>
      </c>
      <c r="D572" t="inlineStr">
        <is>
          <t>IPCA</t>
        </is>
      </c>
      <c r="E572" t="n">
        <v>0.009488792934583046</v>
      </c>
      <c r="F572" t="inlineStr">
        <is>
          <t>MENSAL</t>
        </is>
      </c>
      <c r="G572" t="n">
        <v>47263</v>
      </c>
      <c r="H572" t="n">
        <v>47263</v>
      </c>
      <c r="I572" t="inlineStr">
        <is>
          <t>083</t>
        </is>
      </c>
      <c r="J572" t="inlineStr">
        <is>
          <t>CARTEIRA</t>
        </is>
      </c>
      <c r="K572" t="inlineStr">
        <is>
          <t>CONTRATO</t>
        </is>
      </c>
      <c r="L572" t="n">
        <v>2753.73</v>
      </c>
      <c r="M572" t="inlineStr"/>
      <c r="N572" t="inlineStr"/>
      <c r="O572" s="142">
        <f>DATE(YEAR(H572),MONTH(H572),1)</f>
        <v/>
      </c>
      <c r="P572" s="132">
        <f>IF(H572&gt;$L$3,"Futuro","Atraso")</f>
        <v/>
      </c>
      <c r="Q572">
        <f>12*(YEAR(H572)-YEAR($L$3))+(MONTH(H572)-MONTH($L$3))</f>
        <v/>
      </c>
      <c r="R572" s="366">
        <f>IF(N572="IBIRAPITANGA FASE 3",IF(P572="Atraso",M572,M572/(1+$J$2)^Q572),IF(P572="Atraso",M572,M572/(1+$J$1)^Q572))</f>
        <v/>
      </c>
    </row>
    <row r="573">
      <c r="A573" t="inlineStr">
        <is>
          <t>Q03L02</t>
        </is>
      </c>
      <c r="B573" t="inlineStr">
        <is>
          <t>MARIO ROBERTO SALTINI</t>
        </is>
      </c>
      <c r="C573" t="n">
        <v>1</v>
      </c>
      <c r="D573" t="inlineStr">
        <is>
          <t>IPCA</t>
        </is>
      </c>
      <c r="E573" t="n">
        <v>0.009488792934583046</v>
      </c>
      <c r="F573" t="inlineStr">
        <is>
          <t>MENSAL</t>
        </is>
      </c>
      <c r="G573" t="n">
        <v>47294</v>
      </c>
      <c r="H573" t="n">
        <v>47294</v>
      </c>
      <c r="I573" t="inlineStr">
        <is>
          <t>084</t>
        </is>
      </c>
      <c r="J573" t="inlineStr">
        <is>
          <t>CARTEIRA</t>
        </is>
      </c>
      <c r="K573" t="inlineStr">
        <is>
          <t>CONTRATO</t>
        </is>
      </c>
      <c r="L573" t="n">
        <v>2753.73</v>
      </c>
      <c r="M573" t="inlineStr"/>
      <c r="N573" t="inlineStr"/>
      <c r="O573" s="142">
        <f>DATE(YEAR(H573),MONTH(H573),1)</f>
        <v/>
      </c>
      <c r="P573" s="132">
        <f>IF(H573&gt;$L$3,"Futuro","Atraso")</f>
        <v/>
      </c>
      <c r="Q573">
        <f>12*(YEAR(H573)-YEAR($L$3))+(MONTH(H573)-MONTH($L$3))</f>
        <v/>
      </c>
      <c r="R573" s="366">
        <f>IF(N573="IBIRAPITANGA FASE 3",IF(P573="Atraso",M573,M573/(1+$J$2)^Q573),IF(P573="Atraso",M573,M573/(1+$J$1)^Q573))</f>
        <v/>
      </c>
    </row>
    <row r="574">
      <c r="A574" t="inlineStr">
        <is>
          <t>Q03L02</t>
        </is>
      </c>
      <c r="B574" t="inlineStr">
        <is>
          <t>MARIO ROBERTO SALTINI</t>
        </is>
      </c>
      <c r="C574" t="n">
        <v>1</v>
      </c>
      <c r="D574" t="inlineStr">
        <is>
          <t>IPCA</t>
        </is>
      </c>
      <c r="E574" t="n">
        <v>0.009488792934583046</v>
      </c>
      <c r="F574" t="inlineStr">
        <is>
          <t>MENSAL</t>
        </is>
      </c>
      <c r="G574" t="n">
        <v>47324</v>
      </c>
      <c r="H574" t="n">
        <v>47324</v>
      </c>
      <c r="I574" t="inlineStr">
        <is>
          <t>085</t>
        </is>
      </c>
      <c r="J574" t="inlineStr">
        <is>
          <t>CARTEIRA</t>
        </is>
      </c>
      <c r="K574" t="inlineStr">
        <is>
          <t>CONTRATO</t>
        </is>
      </c>
      <c r="L574" t="n">
        <v>2753.73</v>
      </c>
      <c r="M574" t="inlineStr"/>
      <c r="N574" t="inlineStr"/>
      <c r="O574" s="142">
        <f>DATE(YEAR(H574),MONTH(H574),1)</f>
        <v/>
      </c>
      <c r="P574" s="132">
        <f>IF(H574&gt;$L$3,"Futuro","Atraso")</f>
        <v/>
      </c>
      <c r="Q574">
        <f>12*(YEAR(H574)-YEAR($L$3))+(MONTH(H574)-MONTH($L$3))</f>
        <v/>
      </c>
      <c r="R574" s="366">
        <f>IF(N574="IBIRAPITANGA FASE 3",IF(P574="Atraso",M574,M574/(1+$J$2)^Q574),IF(P574="Atraso",M574,M574/(1+$J$1)^Q574))</f>
        <v/>
      </c>
    </row>
    <row r="575">
      <c r="A575" t="inlineStr">
        <is>
          <t>Q03L02</t>
        </is>
      </c>
      <c r="B575" t="inlineStr">
        <is>
          <t>MARIO ROBERTO SALTINI</t>
        </is>
      </c>
      <c r="C575" t="n">
        <v>1</v>
      </c>
      <c r="D575" t="inlineStr">
        <is>
          <t>IPCA</t>
        </is>
      </c>
      <c r="E575" t="n">
        <v>0.009488792934583046</v>
      </c>
      <c r="F575" t="inlineStr">
        <is>
          <t>MENSAL</t>
        </is>
      </c>
      <c r="G575" t="n">
        <v>47355</v>
      </c>
      <c r="H575" t="n">
        <v>47355</v>
      </c>
      <c r="I575" t="inlineStr">
        <is>
          <t>086</t>
        </is>
      </c>
      <c r="J575" t="inlineStr">
        <is>
          <t>CARTEIRA</t>
        </is>
      </c>
      <c r="K575" t="inlineStr">
        <is>
          <t>CONTRATO</t>
        </is>
      </c>
      <c r="L575" t="n">
        <v>2753.73</v>
      </c>
      <c r="M575" t="inlineStr"/>
      <c r="N575" t="inlineStr"/>
      <c r="O575" s="142">
        <f>DATE(YEAR(H575),MONTH(H575),1)</f>
        <v/>
      </c>
      <c r="P575" s="132">
        <f>IF(H575&gt;$L$3,"Futuro","Atraso")</f>
        <v/>
      </c>
      <c r="Q575">
        <f>12*(YEAR(H575)-YEAR($L$3))+(MONTH(H575)-MONTH($L$3))</f>
        <v/>
      </c>
      <c r="R575" s="366">
        <f>IF(N575="IBIRAPITANGA FASE 3",IF(P575="Atraso",M575,M575/(1+$J$2)^Q575),IF(P575="Atraso",M575,M575/(1+$J$1)^Q575))</f>
        <v/>
      </c>
    </row>
    <row r="576">
      <c r="A576" t="inlineStr">
        <is>
          <t>Q03L02</t>
        </is>
      </c>
      <c r="B576" t="inlineStr">
        <is>
          <t>MARIO ROBERTO SALTINI</t>
        </is>
      </c>
      <c r="C576" t="n">
        <v>1</v>
      </c>
      <c r="D576" t="inlineStr">
        <is>
          <t>IPCA</t>
        </is>
      </c>
      <c r="E576" t="n">
        <v>0.009488792934583046</v>
      </c>
      <c r="F576" t="inlineStr">
        <is>
          <t>MENSAL</t>
        </is>
      </c>
      <c r="G576" t="n">
        <v>47386</v>
      </c>
      <c r="H576" t="n">
        <v>47386</v>
      </c>
      <c r="I576" t="inlineStr">
        <is>
          <t>087</t>
        </is>
      </c>
      <c r="J576" t="inlineStr">
        <is>
          <t>CARTEIRA</t>
        </is>
      </c>
      <c r="K576" t="inlineStr">
        <is>
          <t>CONTRATO</t>
        </is>
      </c>
      <c r="L576" t="n">
        <v>2753.73</v>
      </c>
      <c r="M576" t="inlineStr"/>
      <c r="N576" t="inlineStr"/>
      <c r="O576" s="142">
        <f>DATE(YEAR(H576),MONTH(H576),1)</f>
        <v/>
      </c>
      <c r="P576" s="132">
        <f>IF(H576&gt;$L$3,"Futuro","Atraso")</f>
        <v/>
      </c>
      <c r="Q576">
        <f>12*(YEAR(H576)-YEAR($L$3))+(MONTH(H576)-MONTH($L$3))</f>
        <v/>
      </c>
      <c r="R576" s="366">
        <f>IF(N576="IBIRAPITANGA FASE 3",IF(P576="Atraso",M576,M576/(1+$J$2)^Q576),IF(P576="Atraso",M576,M576/(1+$J$1)^Q576))</f>
        <v/>
      </c>
    </row>
    <row r="577">
      <c r="A577" t="inlineStr">
        <is>
          <t>Q03L02</t>
        </is>
      </c>
      <c r="B577" t="inlineStr">
        <is>
          <t>MARIO ROBERTO SALTINI</t>
        </is>
      </c>
      <c r="C577" t="n">
        <v>1</v>
      </c>
      <c r="D577" t="inlineStr">
        <is>
          <t>IPCA</t>
        </is>
      </c>
      <c r="E577" t="n">
        <v>0.009488792934583046</v>
      </c>
      <c r="F577" t="inlineStr">
        <is>
          <t>MENSAL</t>
        </is>
      </c>
      <c r="G577" t="n">
        <v>47416</v>
      </c>
      <c r="H577" t="n">
        <v>47416</v>
      </c>
      <c r="I577" t="inlineStr">
        <is>
          <t>088</t>
        </is>
      </c>
      <c r="J577" t="inlineStr">
        <is>
          <t>CARTEIRA</t>
        </is>
      </c>
      <c r="K577" t="inlineStr">
        <is>
          <t>CONTRATO</t>
        </is>
      </c>
      <c r="L577" t="n">
        <v>2753.73</v>
      </c>
      <c r="M577" t="inlineStr"/>
      <c r="N577" t="inlineStr"/>
      <c r="O577" s="142">
        <f>DATE(YEAR(H577),MONTH(H577),1)</f>
        <v/>
      </c>
      <c r="P577" s="132">
        <f>IF(H577&gt;$L$3,"Futuro","Atraso")</f>
        <v/>
      </c>
      <c r="Q577">
        <f>12*(YEAR(H577)-YEAR($L$3))+(MONTH(H577)-MONTH($L$3))</f>
        <v/>
      </c>
      <c r="R577" s="366">
        <f>IF(N577="IBIRAPITANGA FASE 3",IF(P577="Atraso",M577,M577/(1+$J$2)^Q577),IF(P577="Atraso",M577,M577/(1+$J$1)^Q577))</f>
        <v/>
      </c>
    </row>
    <row r="578">
      <c r="A578" t="inlineStr">
        <is>
          <t>Q03L02</t>
        </is>
      </c>
      <c r="B578" t="inlineStr">
        <is>
          <t>MARIO ROBERTO SALTINI</t>
        </is>
      </c>
      <c r="C578" t="n">
        <v>1</v>
      </c>
      <c r="D578" t="inlineStr">
        <is>
          <t>IPCA</t>
        </is>
      </c>
      <c r="E578" t="n">
        <v>0.009488792934583046</v>
      </c>
      <c r="F578" t="inlineStr">
        <is>
          <t>MENSAL</t>
        </is>
      </c>
      <c r="G578" t="n">
        <v>47447</v>
      </c>
      <c r="H578" t="n">
        <v>47447</v>
      </c>
      <c r="I578" t="inlineStr">
        <is>
          <t>089</t>
        </is>
      </c>
      <c r="J578" t="inlineStr">
        <is>
          <t>CARTEIRA</t>
        </is>
      </c>
      <c r="K578" t="inlineStr">
        <is>
          <t>CONTRATO</t>
        </is>
      </c>
      <c r="L578" t="n">
        <v>2753.73</v>
      </c>
      <c r="M578" t="inlineStr"/>
      <c r="N578" t="inlineStr"/>
      <c r="O578" s="142">
        <f>DATE(YEAR(H578),MONTH(H578),1)</f>
        <v/>
      </c>
      <c r="P578" s="132">
        <f>IF(H578&gt;$L$3,"Futuro","Atraso")</f>
        <v/>
      </c>
      <c r="Q578">
        <f>12*(YEAR(H578)-YEAR($L$3))+(MONTH(H578)-MONTH($L$3))</f>
        <v/>
      </c>
      <c r="R578" s="366">
        <f>IF(N578="IBIRAPITANGA FASE 3",IF(P578="Atraso",M578,M578/(1+$J$2)^Q578),IF(P578="Atraso",M578,M578/(1+$J$1)^Q578))</f>
        <v/>
      </c>
    </row>
    <row r="579">
      <c r="A579" t="inlineStr">
        <is>
          <t>Q03L02</t>
        </is>
      </c>
      <c r="B579" t="inlineStr">
        <is>
          <t>MARIO ROBERTO SALTINI</t>
        </is>
      </c>
      <c r="C579" t="n">
        <v>1</v>
      </c>
      <c r="D579" t="inlineStr">
        <is>
          <t>IPCA</t>
        </is>
      </c>
      <c r="E579" t="n">
        <v>0.009488792934583046</v>
      </c>
      <c r="F579" t="inlineStr">
        <is>
          <t>MENSAL</t>
        </is>
      </c>
      <c r="G579" t="n">
        <v>47477</v>
      </c>
      <c r="H579" t="n">
        <v>47477</v>
      </c>
      <c r="I579" t="inlineStr">
        <is>
          <t>090</t>
        </is>
      </c>
      <c r="J579" t="inlineStr">
        <is>
          <t>CARTEIRA</t>
        </is>
      </c>
      <c r="K579" t="inlineStr">
        <is>
          <t>CONTRATO</t>
        </is>
      </c>
      <c r="L579" t="n">
        <v>2753.73</v>
      </c>
      <c r="M579" t="inlineStr"/>
      <c r="N579" t="inlineStr"/>
      <c r="O579" s="142">
        <f>DATE(YEAR(H579),MONTH(H579),1)</f>
        <v/>
      </c>
      <c r="P579" s="132">
        <f>IF(H579&gt;$L$3,"Futuro","Atraso")</f>
        <v/>
      </c>
      <c r="Q579">
        <f>12*(YEAR(H579)-YEAR($L$3))+(MONTH(H579)-MONTH($L$3))</f>
        <v/>
      </c>
      <c r="R579" s="366">
        <f>IF(N579="IBIRAPITANGA FASE 3",IF(P579="Atraso",M579,M579/(1+$J$2)^Q579),IF(P579="Atraso",M579,M579/(1+$J$1)^Q579))</f>
        <v/>
      </c>
    </row>
    <row r="580">
      <c r="A580" t="inlineStr">
        <is>
          <t>Q03L02</t>
        </is>
      </c>
      <c r="B580" t="inlineStr">
        <is>
          <t>MARIO ROBERTO SALTINI</t>
        </is>
      </c>
      <c r="C580" t="n">
        <v>1</v>
      </c>
      <c r="D580" t="inlineStr">
        <is>
          <t>IPCA</t>
        </is>
      </c>
      <c r="E580" t="n">
        <v>0.009488792934583046</v>
      </c>
      <c r="F580" t="inlineStr">
        <is>
          <t>MENSAL</t>
        </is>
      </c>
      <c r="G580" t="n">
        <v>47508</v>
      </c>
      <c r="H580" t="n">
        <v>47508</v>
      </c>
      <c r="I580" t="inlineStr">
        <is>
          <t>091</t>
        </is>
      </c>
      <c r="J580" t="inlineStr">
        <is>
          <t>CARTEIRA</t>
        </is>
      </c>
      <c r="K580" t="inlineStr">
        <is>
          <t>CONTRATO</t>
        </is>
      </c>
      <c r="L580" t="n">
        <v>2753.73</v>
      </c>
      <c r="M580" t="inlineStr"/>
      <c r="N580" t="inlineStr"/>
      <c r="O580" s="142">
        <f>DATE(YEAR(H580),MONTH(H580),1)</f>
        <v/>
      </c>
      <c r="P580" s="132">
        <f>IF(H580&gt;$L$3,"Futuro","Atraso")</f>
        <v/>
      </c>
      <c r="Q580">
        <f>12*(YEAR(H580)-YEAR($L$3))+(MONTH(H580)-MONTH($L$3))</f>
        <v/>
      </c>
      <c r="R580" s="366">
        <f>IF(N580="IBIRAPITANGA FASE 3",IF(P580="Atraso",M580,M580/(1+$J$2)^Q580),IF(P580="Atraso",M580,M580/(1+$J$1)^Q580))</f>
        <v/>
      </c>
    </row>
    <row r="581">
      <c r="A581" t="inlineStr">
        <is>
          <t>Q03L02</t>
        </is>
      </c>
      <c r="B581" t="inlineStr">
        <is>
          <t>MARIO ROBERTO SALTINI</t>
        </is>
      </c>
      <c r="C581" t="n">
        <v>1</v>
      </c>
      <c r="D581" t="inlineStr">
        <is>
          <t>IPCA</t>
        </is>
      </c>
      <c r="E581" t="n">
        <v>0.009488792934583046</v>
      </c>
      <c r="F581" t="inlineStr">
        <is>
          <t>MENSAL</t>
        </is>
      </c>
      <c r="G581" t="n">
        <v>47539</v>
      </c>
      <c r="H581" t="n">
        <v>47539</v>
      </c>
      <c r="I581" t="inlineStr">
        <is>
          <t>092</t>
        </is>
      </c>
      <c r="J581" t="inlineStr">
        <is>
          <t>CARTEIRA</t>
        </is>
      </c>
      <c r="K581" t="inlineStr">
        <is>
          <t>CONTRATO</t>
        </is>
      </c>
      <c r="L581" t="n">
        <v>2753.73</v>
      </c>
      <c r="M581" t="inlineStr"/>
      <c r="N581" t="inlineStr"/>
      <c r="O581" s="142">
        <f>DATE(YEAR(H581),MONTH(H581),1)</f>
        <v/>
      </c>
      <c r="P581" s="132">
        <f>IF(H581&gt;$L$3,"Futuro","Atraso")</f>
        <v/>
      </c>
      <c r="Q581">
        <f>12*(YEAR(H581)-YEAR($L$3))+(MONTH(H581)-MONTH($L$3))</f>
        <v/>
      </c>
      <c r="R581" s="366">
        <f>IF(N581="IBIRAPITANGA FASE 3",IF(P581="Atraso",M581,M581/(1+$J$2)^Q581),IF(P581="Atraso",M581,M581/(1+$J$1)^Q581))</f>
        <v/>
      </c>
    </row>
    <row r="582">
      <c r="A582" t="inlineStr">
        <is>
          <t>Q03L02</t>
        </is>
      </c>
      <c r="B582" t="inlineStr">
        <is>
          <t>MARIO ROBERTO SALTINI</t>
        </is>
      </c>
      <c r="C582" t="n">
        <v>1</v>
      </c>
      <c r="D582" t="inlineStr">
        <is>
          <t>IPCA</t>
        </is>
      </c>
      <c r="E582" t="n">
        <v>0.009488792934583046</v>
      </c>
      <c r="F582" t="inlineStr">
        <is>
          <t>MENSAL</t>
        </is>
      </c>
      <c r="G582" t="n">
        <v>47567</v>
      </c>
      <c r="H582" t="n">
        <v>47567</v>
      </c>
      <c r="I582" t="inlineStr">
        <is>
          <t>093</t>
        </is>
      </c>
      <c r="J582" t="inlineStr">
        <is>
          <t>CARTEIRA</t>
        </is>
      </c>
      <c r="K582" t="inlineStr">
        <is>
          <t>CONTRATO</t>
        </is>
      </c>
      <c r="L582" t="n">
        <v>2753.73</v>
      </c>
      <c r="M582" t="inlineStr"/>
      <c r="N582" t="inlineStr"/>
      <c r="O582" s="142">
        <f>DATE(YEAR(H582),MONTH(H582),1)</f>
        <v/>
      </c>
      <c r="P582" s="132">
        <f>IF(H582&gt;$L$3,"Futuro","Atraso")</f>
        <v/>
      </c>
      <c r="Q582">
        <f>12*(YEAR(H582)-YEAR($L$3))+(MONTH(H582)-MONTH($L$3))</f>
        <v/>
      </c>
      <c r="R582" s="366">
        <f>IF(N582="IBIRAPITANGA FASE 3",IF(P582="Atraso",M582,M582/(1+$J$2)^Q582),IF(P582="Atraso",M582,M582/(1+$J$1)^Q582))</f>
        <v/>
      </c>
    </row>
    <row r="583">
      <c r="A583" t="inlineStr">
        <is>
          <t>Q03L02</t>
        </is>
      </c>
      <c r="B583" t="inlineStr">
        <is>
          <t>MARIO ROBERTO SALTINI</t>
        </is>
      </c>
      <c r="C583" t="n">
        <v>1</v>
      </c>
      <c r="D583" t="inlineStr">
        <is>
          <t>IPCA</t>
        </is>
      </c>
      <c r="E583" t="n">
        <v>0.009488792934583046</v>
      </c>
      <c r="F583" t="inlineStr">
        <is>
          <t>MENSAL</t>
        </is>
      </c>
      <c r="G583" t="n">
        <v>47567</v>
      </c>
      <c r="H583" t="n">
        <v>47567</v>
      </c>
      <c r="I583" t="inlineStr">
        <is>
          <t>008</t>
        </is>
      </c>
      <c r="J583" t="inlineStr">
        <is>
          <t>CARTEIRA</t>
        </is>
      </c>
      <c r="K583" t="inlineStr">
        <is>
          <t>CONTRATO</t>
        </is>
      </c>
      <c r="L583" t="n">
        <v>14796.59</v>
      </c>
      <c r="M583" t="inlineStr"/>
      <c r="N583" t="inlineStr"/>
      <c r="O583" s="142">
        <f>DATE(YEAR(H583),MONTH(H583),1)</f>
        <v/>
      </c>
      <c r="P583" s="132">
        <f>IF(H583&gt;$L$3,"Futuro","Atraso")</f>
        <v/>
      </c>
      <c r="Q583">
        <f>12*(YEAR(H583)-YEAR($L$3))+(MONTH(H583)-MONTH($L$3))</f>
        <v/>
      </c>
      <c r="R583" s="366">
        <f>IF(N583="IBIRAPITANGA FASE 3",IF(P583="Atraso",M583,M583/(1+$J$2)^Q583),IF(P583="Atraso",M583,M583/(1+$J$1)^Q583))</f>
        <v/>
      </c>
    </row>
    <row r="584">
      <c r="A584" t="inlineStr">
        <is>
          <t>Q03L02</t>
        </is>
      </c>
      <c r="B584" t="inlineStr">
        <is>
          <t>MARIO ROBERTO SALTINI</t>
        </is>
      </c>
      <c r="C584" t="n">
        <v>1</v>
      </c>
      <c r="D584" t="inlineStr">
        <is>
          <t>IPCA</t>
        </is>
      </c>
      <c r="E584" t="n">
        <v>0.009488792934583046</v>
      </c>
      <c r="F584" t="inlineStr">
        <is>
          <t>MENSAL</t>
        </is>
      </c>
      <c r="G584" t="n">
        <v>47598</v>
      </c>
      <c r="H584" t="n">
        <v>47598</v>
      </c>
      <c r="I584" t="inlineStr">
        <is>
          <t>094</t>
        </is>
      </c>
      <c r="J584" t="inlineStr">
        <is>
          <t>CARTEIRA</t>
        </is>
      </c>
      <c r="K584" t="inlineStr">
        <is>
          <t>CONTRATO</t>
        </is>
      </c>
      <c r="L584" t="n">
        <v>2753.73</v>
      </c>
      <c r="M584" t="inlineStr"/>
      <c r="N584" t="inlineStr"/>
      <c r="O584" s="142">
        <f>DATE(YEAR(H584),MONTH(H584),1)</f>
        <v/>
      </c>
      <c r="P584" s="132">
        <f>IF(H584&gt;$L$3,"Futuro","Atraso")</f>
        <v/>
      </c>
      <c r="Q584">
        <f>12*(YEAR(H584)-YEAR($L$3))+(MONTH(H584)-MONTH($L$3))</f>
        <v/>
      </c>
      <c r="R584" s="366">
        <f>IF(N584="IBIRAPITANGA FASE 3",IF(P584="Atraso",M584,M584/(1+$J$2)^Q584),IF(P584="Atraso",M584,M584/(1+$J$1)^Q584))</f>
        <v/>
      </c>
    </row>
    <row r="585">
      <c r="A585" t="inlineStr">
        <is>
          <t>Q03L02</t>
        </is>
      </c>
      <c r="B585" t="inlineStr">
        <is>
          <t>MARIO ROBERTO SALTINI</t>
        </is>
      </c>
      <c r="C585" t="n">
        <v>1</v>
      </c>
      <c r="D585" t="inlineStr">
        <is>
          <t>IPCA</t>
        </is>
      </c>
      <c r="E585" t="n">
        <v>0.009488792934583046</v>
      </c>
      <c r="F585" t="inlineStr">
        <is>
          <t>MENSAL</t>
        </is>
      </c>
      <c r="G585" t="n">
        <v>47628</v>
      </c>
      <c r="H585" t="n">
        <v>47628</v>
      </c>
      <c r="I585" t="inlineStr">
        <is>
          <t>095</t>
        </is>
      </c>
      <c r="J585" t="inlineStr">
        <is>
          <t>CARTEIRA</t>
        </is>
      </c>
      <c r="K585" t="inlineStr">
        <is>
          <t>CONTRATO</t>
        </is>
      </c>
      <c r="L585" t="n">
        <v>2753.73</v>
      </c>
      <c r="M585" t="inlineStr"/>
      <c r="N585" t="inlineStr"/>
      <c r="O585" s="142">
        <f>DATE(YEAR(H585),MONTH(H585),1)</f>
        <v/>
      </c>
      <c r="P585" s="132">
        <f>IF(H585&gt;$L$3,"Futuro","Atraso")</f>
        <v/>
      </c>
      <c r="Q585">
        <f>12*(YEAR(H585)-YEAR($L$3))+(MONTH(H585)-MONTH($L$3))</f>
        <v/>
      </c>
      <c r="R585" s="366">
        <f>IF(N585="IBIRAPITANGA FASE 3",IF(P585="Atraso",M585,M585/(1+$J$2)^Q585),IF(P585="Atraso",M585,M585/(1+$J$1)^Q585))</f>
        <v/>
      </c>
    </row>
    <row r="586">
      <c r="A586" t="inlineStr">
        <is>
          <t>Q03L02</t>
        </is>
      </c>
      <c r="B586" t="inlineStr">
        <is>
          <t>MARIO ROBERTO SALTINI</t>
        </is>
      </c>
      <c r="C586" t="n">
        <v>1</v>
      </c>
      <c r="D586" t="inlineStr">
        <is>
          <t>IPCA</t>
        </is>
      </c>
      <c r="E586" t="n">
        <v>0.009488792934583046</v>
      </c>
      <c r="F586" t="inlineStr">
        <is>
          <t>MENSAL</t>
        </is>
      </c>
      <c r="G586" t="n">
        <v>47659</v>
      </c>
      <c r="H586" t="n">
        <v>47659</v>
      </c>
      <c r="I586" t="inlineStr">
        <is>
          <t>096</t>
        </is>
      </c>
      <c r="J586" t="inlineStr">
        <is>
          <t>CARTEIRA</t>
        </is>
      </c>
      <c r="K586" t="inlineStr">
        <is>
          <t>CONTRATO</t>
        </is>
      </c>
      <c r="L586" t="n">
        <v>2753.73</v>
      </c>
      <c r="M586" t="inlineStr"/>
      <c r="N586" t="inlineStr"/>
      <c r="O586" s="142">
        <f>DATE(YEAR(H586),MONTH(H586),1)</f>
        <v/>
      </c>
      <c r="P586" s="132">
        <f>IF(H586&gt;$L$3,"Futuro","Atraso")</f>
        <v/>
      </c>
      <c r="Q586">
        <f>12*(YEAR(H586)-YEAR($L$3))+(MONTH(H586)-MONTH($L$3))</f>
        <v/>
      </c>
      <c r="R586" s="366">
        <f>IF(N586="IBIRAPITANGA FASE 3",IF(P586="Atraso",M586,M586/(1+$J$2)^Q586),IF(P586="Atraso",M586,M586/(1+$J$1)^Q586))</f>
        <v/>
      </c>
    </row>
    <row r="587">
      <c r="A587" t="inlineStr">
        <is>
          <t>Q03L02</t>
        </is>
      </c>
      <c r="B587" t="inlineStr">
        <is>
          <t>MARIO ROBERTO SALTINI</t>
        </is>
      </c>
      <c r="C587" t="n">
        <v>1</v>
      </c>
      <c r="D587" t="inlineStr">
        <is>
          <t>IPCA</t>
        </is>
      </c>
      <c r="E587" t="n">
        <v>0.009488792934583046</v>
      </c>
      <c r="F587" t="inlineStr">
        <is>
          <t>MENSAL</t>
        </is>
      </c>
      <c r="G587" t="n">
        <v>47689</v>
      </c>
      <c r="H587" t="n">
        <v>47689</v>
      </c>
      <c r="I587" t="inlineStr">
        <is>
          <t>097</t>
        </is>
      </c>
      <c r="J587" t="inlineStr">
        <is>
          <t>CARTEIRA</t>
        </is>
      </c>
      <c r="K587" t="inlineStr">
        <is>
          <t>CONTRATO</t>
        </is>
      </c>
      <c r="L587" t="n">
        <v>2753.73</v>
      </c>
      <c r="M587" t="inlineStr"/>
      <c r="N587" t="inlineStr"/>
      <c r="O587" s="142">
        <f>DATE(YEAR(H587),MONTH(H587),1)</f>
        <v/>
      </c>
      <c r="P587" s="132">
        <f>IF(H587&gt;$L$3,"Futuro","Atraso")</f>
        <v/>
      </c>
      <c r="Q587">
        <f>12*(YEAR(H587)-YEAR($L$3))+(MONTH(H587)-MONTH($L$3))</f>
        <v/>
      </c>
      <c r="R587" s="366">
        <f>IF(N587="IBIRAPITANGA FASE 3",IF(P587="Atraso",M587,M587/(1+$J$2)^Q587),IF(P587="Atraso",M587,M587/(1+$J$1)^Q587))</f>
        <v/>
      </c>
    </row>
    <row r="588">
      <c r="A588" t="inlineStr">
        <is>
          <t>Q03L02</t>
        </is>
      </c>
      <c r="B588" t="inlineStr">
        <is>
          <t>MARIO ROBERTO SALTINI</t>
        </is>
      </c>
      <c r="C588" t="n">
        <v>1</v>
      </c>
      <c r="D588" t="inlineStr">
        <is>
          <t>IPCA</t>
        </is>
      </c>
      <c r="E588" t="n">
        <v>0.009488792934583046</v>
      </c>
      <c r="F588" t="inlineStr">
        <is>
          <t>MENSAL</t>
        </is>
      </c>
      <c r="G588" t="n">
        <v>47720</v>
      </c>
      <c r="H588" t="n">
        <v>47720</v>
      </c>
      <c r="I588" t="inlineStr">
        <is>
          <t>098</t>
        </is>
      </c>
      <c r="J588" t="inlineStr">
        <is>
          <t>CARTEIRA</t>
        </is>
      </c>
      <c r="K588" t="inlineStr">
        <is>
          <t>CONTRATO</t>
        </is>
      </c>
      <c r="L588" t="n">
        <v>2753.73</v>
      </c>
      <c r="M588" t="inlineStr"/>
      <c r="N588" t="inlineStr"/>
      <c r="O588" s="142">
        <f>DATE(YEAR(H588),MONTH(H588),1)</f>
        <v/>
      </c>
      <c r="P588" s="132">
        <f>IF(H588&gt;$L$3,"Futuro","Atraso")</f>
        <v/>
      </c>
      <c r="Q588">
        <f>12*(YEAR(H588)-YEAR($L$3))+(MONTH(H588)-MONTH($L$3))</f>
        <v/>
      </c>
      <c r="R588" s="366">
        <f>IF(N588="IBIRAPITANGA FASE 3",IF(P588="Atraso",M588,M588/(1+$J$2)^Q588),IF(P588="Atraso",M588,M588/(1+$J$1)^Q588))</f>
        <v/>
      </c>
    </row>
    <row r="589">
      <c r="A589" t="inlineStr">
        <is>
          <t>Q03L02</t>
        </is>
      </c>
      <c r="B589" t="inlineStr">
        <is>
          <t>MARIO ROBERTO SALTINI</t>
        </is>
      </c>
      <c r="C589" t="n">
        <v>1</v>
      </c>
      <c r="D589" t="inlineStr">
        <is>
          <t>IPCA</t>
        </is>
      </c>
      <c r="E589" t="n">
        <v>0.009488792934583046</v>
      </c>
      <c r="F589" t="inlineStr">
        <is>
          <t>MENSAL</t>
        </is>
      </c>
      <c r="G589" t="n">
        <v>47751</v>
      </c>
      <c r="H589" t="n">
        <v>47751</v>
      </c>
      <c r="I589" t="inlineStr">
        <is>
          <t>099</t>
        </is>
      </c>
      <c r="J589" t="inlineStr">
        <is>
          <t>CARTEIRA</t>
        </is>
      </c>
      <c r="K589" t="inlineStr">
        <is>
          <t>CONTRATO</t>
        </is>
      </c>
      <c r="L589" t="n">
        <v>2753.73</v>
      </c>
      <c r="M589" t="inlineStr"/>
      <c r="N589" t="inlineStr"/>
      <c r="O589" s="142">
        <f>DATE(YEAR(H589),MONTH(H589),1)</f>
        <v/>
      </c>
      <c r="P589" s="132">
        <f>IF(H589&gt;$L$3,"Futuro","Atraso")</f>
        <v/>
      </c>
      <c r="Q589">
        <f>12*(YEAR(H589)-YEAR($L$3))+(MONTH(H589)-MONTH($L$3))</f>
        <v/>
      </c>
      <c r="R589" s="366">
        <f>IF(N589="IBIRAPITANGA FASE 3",IF(P589="Atraso",M589,M589/(1+$J$2)^Q589),IF(P589="Atraso",M589,M589/(1+$J$1)^Q589))</f>
        <v/>
      </c>
    </row>
    <row r="590">
      <c r="A590" t="inlineStr">
        <is>
          <t>Q03L02</t>
        </is>
      </c>
      <c r="B590" t="inlineStr">
        <is>
          <t>MARIO ROBERTO SALTINI</t>
        </is>
      </c>
      <c r="C590" t="n">
        <v>1</v>
      </c>
      <c r="D590" t="inlineStr">
        <is>
          <t>IPCA</t>
        </is>
      </c>
      <c r="E590" t="n">
        <v>0.009488792934583046</v>
      </c>
      <c r="F590" t="inlineStr">
        <is>
          <t>MENSAL</t>
        </is>
      </c>
      <c r="G590" t="n">
        <v>47781</v>
      </c>
      <c r="H590" t="n">
        <v>47781</v>
      </c>
      <c r="I590" t="inlineStr">
        <is>
          <t>100</t>
        </is>
      </c>
      <c r="J590" t="inlineStr">
        <is>
          <t>CARTEIRA</t>
        </is>
      </c>
      <c r="K590" t="inlineStr">
        <is>
          <t>CONTRATO</t>
        </is>
      </c>
      <c r="L590" t="n">
        <v>2753.73</v>
      </c>
      <c r="M590" t="inlineStr"/>
      <c r="N590" t="inlineStr"/>
      <c r="O590" s="142">
        <f>DATE(YEAR(H590),MONTH(H590),1)</f>
        <v/>
      </c>
      <c r="P590" s="132">
        <f>IF(H590&gt;$L$3,"Futuro","Atraso")</f>
        <v/>
      </c>
      <c r="Q590">
        <f>12*(YEAR(H590)-YEAR($L$3))+(MONTH(H590)-MONTH($L$3))</f>
        <v/>
      </c>
      <c r="R590" s="366">
        <f>IF(N590="IBIRAPITANGA FASE 3",IF(P590="Atraso",M590,M590/(1+$J$2)^Q590),IF(P590="Atraso",M590,M590/(1+$J$1)^Q590))</f>
        <v/>
      </c>
    </row>
    <row r="591">
      <c r="A591" t="inlineStr">
        <is>
          <t>Q03L02</t>
        </is>
      </c>
      <c r="B591" t="inlineStr">
        <is>
          <t>MARIO ROBERTO SALTINI</t>
        </is>
      </c>
      <c r="C591" t="n">
        <v>1</v>
      </c>
      <c r="D591" t="inlineStr">
        <is>
          <t>IPCA</t>
        </is>
      </c>
      <c r="E591" t="n">
        <v>0.009488792934583046</v>
      </c>
      <c r="F591" t="inlineStr">
        <is>
          <t>MENSAL</t>
        </is>
      </c>
      <c r="G591" t="n">
        <v>47812</v>
      </c>
      <c r="H591" t="n">
        <v>47812</v>
      </c>
      <c r="I591" t="inlineStr">
        <is>
          <t>101</t>
        </is>
      </c>
      <c r="J591" t="inlineStr">
        <is>
          <t>CARTEIRA</t>
        </is>
      </c>
      <c r="K591" t="inlineStr">
        <is>
          <t>CONTRATO</t>
        </is>
      </c>
      <c r="L591" t="n">
        <v>2753.73</v>
      </c>
      <c r="M591" t="inlineStr"/>
      <c r="N591" t="inlineStr"/>
      <c r="O591" s="142">
        <f>DATE(YEAR(H591),MONTH(H591),1)</f>
        <v/>
      </c>
      <c r="P591" s="132">
        <f>IF(H591&gt;$L$3,"Futuro","Atraso")</f>
        <v/>
      </c>
      <c r="Q591">
        <f>12*(YEAR(H591)-YEAR($L$3))+(MONTH(H591)-MONTH($L$3))</f>
        <v/>
      </c>
      <c r="R591" s="366">
        <f>IF(N591="IBIRAPITANGA FASE 3",IF(P591="Atraso",M591,M591/(1+$J$2)^Q591),IF(P591="Atraso",M591,M591/(1+$J$1)^Q591))</f>
        <v/>
      </c>
    </row>
    <row r="592">
      <c r="A592" t="inlineStr">
        <is>
          <t>Q03L02</t>
        </is>
      </c>
      <c r="B592" t="inlineStr">
        <is>
          <t>MARIO ROBERTO SALTINI</t>
        </is>
      </c>
      <c r="C592" t="n">
        <v>1</v>
      </c>
      <c r="D592" t="inlineStr">
        <is>
          <t>IPCA</t>
        </is>
      </c>
      <c r="E592" t="n">
        <v>0.009488792934583046</v>
      </c>
      <c r="F592" t="inlineStr">
        <is>
          <t>MENSAL</t>
        </is>
      </c>
      <c r="G592" t="n">
        <v>47842</v>
      </c>
      <c r="H592" t="n">
        <v>47842</v>
      </c>
      <c r="I592" t="inlineStr">
        <is>
          <t>102</t>
        </is>
      </c>
      <c r="J592" t="inlineStr">
        <is>
          <t>CARTEIRA</t>
        </is>
      </c>
      <c r="K592" t="inlineStr">
        <is>
          <t>CONTRATO</t>
        </is>
      </c>
      <c r="L592" t="n">
        <v>2753.73</v>
      </c>
      <c r="M592" t="inlineStr"/>
      <c r="N592" t="inlineStr"/>
      <c r="O592" s="142">
        <f>DATE(YEAR(H592),MONTH(H592),1)</f>
        <v/>
      </c>
      <c r="P592" s="132">
        <f>IF(H592&gt;$L$3,"Futuro","Atraso")</f>
        <v/>
      </c>
      <c r="Q592">
        <f>12*(YEAR(H592)-YEAR($L$3))+(MONTH(H592)-MONTH($L$3))</f>
        <v/>
      </c>
      <c r="R592" s="366">
        <f>IF(N592="IBIRAPITANGA FASE 3",IF(P592="Atraso",M592,M592/(1+$J$2)^Q592),IF(P592="Atraso",M592,M592/(1+$J$1)^Q592))</f>
        <v/>
      </c>
    </row>
    <row r="593">
      <c r="A593" t="inlineStr">
        <is>
          <t>Q03L02</t>
        </is>
      </c>
      <c r="B593" t="inlineStr">
        <is>
          <t>MARIO ROBERTO SALTINI</t>
        </is>
      </c>
      <c r="C593" t="n">
        <v>1</v>
      </c>
      <c r="D593" t="inlineStr">
        <is>
          <t>IPCA</t>
        </is>
      </c>
      <c r="E593" t="n">
        <v>0.009488792934583046</v>
      </c>
      <c r="F593" t="inlineStr">
        <is>
          <t>MENSAL</t>
        </is>
      </c>
      <c r="G593" t="n">
        <v>47873</v>
      </c>
      <c r="H593" t="n">
        <v>47873</v>
      </c>
      <c r="I593" t="inlineStr">
        <is>
          <t>103</t>
        </is>
      </c>
      <c r="J593" t="inlineStr">
        <is>
          <t>CARTEIRA</t>
        </is>
      </c>
      <c r="K593" t="inlineStr">
        <is>
          <t>CONTRATO</t>
        </is>
      </c>
      <c r="L593" t="n">
        <v>2753.73</v>
      </c>
      <c r="M593" t="inlineStr"/>
      <c r="N593" t="inlineStr"/>
      <c r="O593" s="142">
        <f>DATE(YEAR(H593),MONTH(H593),1)</f>
        <v/>
      </c>
      <c r="P593" s="132">
        <f>IF(H593&gt;$L$3,"Futuro","Atraso")</f>
        <v/>
      </c>
      <c r="Q593">
        <f>12*(YEAR(H593)-YEAR($L$3))+(MONTH(H593)-MONTH($L$3))</f>
        <v/>
      </c>
      <c r="R593" s="366">
        <f>IF(N593="IBIRAPITANGA FASE 3",IF(P593="Atraso",M593,M593/(1+$J$2)^Q593),IF(P593="Atraso",M593,M593/(1+$J$1)^Q593))</f>
        <v/>
      </c>
    </row>
    <row r="594">
      <c r="A594" t="inlineStr">
        <is>
          <t>Q03L02</t>
        </is>
      </c>
      <c r="B594" t="inlineStr">
        <is>
          <t>MARIO ROBERTO SALTINI</t>
        </is>
      </c>
      <c r="C594" t="n">
        <v>1</v>
      </c>
      <c r="D594" t="inlineStr">
        <is>
          <t>IPCA</t>
        </is>
      </c>
      <c r="E594" t="n">
        <v>0.009488792934583046</v>
      </c>
      <c r="F594" t="inlineStr">
        <is>
          <t>MENSAL</t>
        </is>
      </c>
      <c r="G594" t="n">
        <v>47904</v>
      </c>
      <c r="H594" t="n">
        <v>47904</v>
      </c>
      <c r="I594" t="inlineStr">
        <is>
          <t>104</t>
        </is>
      </c>
      <c r="J594" t="inlineStr">
        <is>
          <t>CARTEIRA</t>
        </is>
      </c>
      <c r="K594" t="inlineStr">
        <is>
          <t>CONTRATO</t>
        </is>
      </c>
      <c r="L594" t="n">
        <v>2753.73</v>
      </c>
      <c r="M594" t="inlineStr"/>
      <c r="N594" t="inlineStr"/>
      <c r="O594" s="142">
        <f>DATE(YEAR(H594),MONTH(H594),1)</f>
        <v/>
      </c>
      <c r="P594" s="132">
        <f>IF(H594&gt;$L$3,"Futuro","Atraso")</f>
        <v/>
      </c>
      <c r="Q594">
        <f>12*(YEAR(H594)-YEAR($L$3))+(MONTH(H594)-MONTH($L$3))</f>
        <v/>
      </c>
      <c r="R594" s="366">
        <f>IF(N594="IBIRAPITANGA FASE 3",IF(P594="Atraso",M594,M594/(1+$J$2)^Q594),IF(P594="Atraso",M594,M594/(1+$J$1)^Q594))</f>
        <v/>
      </c>
    </row>
    <row r="595">
      <c r="A595" t="inlineStr">
        <is>
          <t>Q03L02</t>
        </is>
      </c>
      <c r="B595" t="inlineStr">
        <is>
          <t>MARIO ROBERTO SALTINI</t>
        </is>
      </c>
      <c r="C595" t="n">
        <v>1</v>
      </c>
      <c r="D595" t="inlineStr">
        <is>
          <t>IPCA</t>
        </is>
      </c>
      <c r="E595" t="n">
        <v>0.009488792934583046</v>
      </c>
      <c r="F595" t="inlineStr">
        <is>
          <t>MENSAL</t>
        </is>
      </c>
      <c r="G595" t="n">
        <v>47932</v>
      </c>
      <c r="H595" t="n">
        <v>47932</v>
      </c>
      <c r="I595" t="inlineStr">
        <is>
          <t>105</t>
        </is>
      </c>
      <c r="J595" t="inlineStr">
        <is>
          <t>CARTEIRA</t>
        </is>
      </c>
      <c r="K595" t="inlineStr">
        <is>
          <t>CONTRATO</t>
        </is>
      </c>
      <c r="L595" t="n">
        <v>2753.73</v>
      </c>
      <c r="M595" t="inlineStr"/>
      <c r="N595" t="inlineStr"/>
      <c r="O595" s="142">
        <f>DATE(YEAR(H595),MONTH(H595),1)</f>
        <v/>
      </c>
      <c r="P595" s="132">
        <f>IF(H595&gt;$L$3,"Futuro","Atraso")</f>
        <v/>
      </c>
      <c r="Q595">
        <f>12*(YEAR(H595)-YEAR($L$3))+(MONTH(H595)-MONTH($L$3))</f>
        <v/>
      </c>
      <c r="R595" s="366">
        <f>IF(N595="IBIRAPITANGA FASE 3",IF(P595="Atraso",M595,M595/(1+$J$2)^Q595),IF(P595="Atraso",M595,M595/(1+$J$1)^Q595))</f>
        <v/>
      </c>
    </row>
    <row r="596">
      <c r="A596" t="inlineStr">
        <is>
          <t>Q03L02</t>
        </is>
      </c>
      <c r="B596" t="inlineStr">
        <is>
          <t>MARIO ROBERTO SALTINI</t>
        </is>
      </c>
      <c r="C596" t="n">
        <v>1</v>
      </c>
      <c r="D596" t="inlineStr">
        <is>
          <t>IPCA</t>
        </is>
      </c>
      <c r="E596" t="n">
        <v>0.009488792934583046</v>
      </c>
      <c r="F596" t="inlineStr">
        <is>
          <t>MENSAL</t>
        </is>
      </c>
      <c r="G596" t="n">
        <v>47932</v>
      </c>
      <c r="H596" t="n">
        <v>47932</v>
      </c>
      <c r="I596" t="inlineStr">
        <is>
          <t>009</t>
        </is>
      </c>
      <c r="J596" t="inlineStr">
        <is>
          <t>CARTEIRA</t>
        </is>
      </c>
      <c r="K596" t="inlineStr">
        <is>
          <t>CONTRATO</t>
        </is>
      </c>
      <c r="L596" t="n">
        <v>14796.59</v>
      </c>
      <c r="M596" t="inlineStr"/>
      <c r="N596" t="inlineStr"/>
      <c r="O596" s="142">
        <f>DATE(YEAR(H596),MONTH(H596),1)</f>
        <v/>
      </c>
      <c r="P596" s="132">
        <f>IF(H596&gt;$L$3,"Futuro","Atraso")</f>
        <v/>
      </c>
      <c r="Q596">
        <f>12*(YEAR(H596)-YEAR($L$3))+(MONTH(H596)-MONTH($L$3))</f>
        <v/>
      </c>
      <c r="R596" s="366">
        <f>IF(N596="IBIRAPITANGA FASE 3",IF(P596="Atraso",M596,M596/(1+$J$2)^Q596),IF(P596="Atraso",M596,M596/(1+$J$1)^Q596))</f>
        <v/>
      </c>
    </row>
    <row r="597">
      <c r="A597" t="inlineStr">
        <is>
          <t>Q03L02</t>
        </is>
      </c>
      <c r="B597" t="inlineStr">
        <is>
          <t>MARIO ROBERTO SALTINI</t>
        </is>
      </c>
      <c r="C597" t="n">
        <v>1</v>
      </c>
      <c r="D597" t="inlineStr">
        <is>
          <t>IPCA</t>
        </is>
      </c>
      <c r="E597" t="n">
        <v>0.009488792934583046</v>
      </c>
      <c r="F597" t="inlineStr">
        <is>
          <t>MENSAL</t>
        </is>
      </c>
      <c r="G597" t="n">
        <v>47963</v>
      </c>
      <c r="H597" t="n">
        <v>47963</v>
      </c>
      <c r="I597" t="inlineStr">
        <is>
          <t>106</t>
        </is>
      </c>
      <c r="J597" t="inlineStr">
        <is>
          <t>CARTEIRA</t>
        </is>
      </c>
      <c r="K597" t="inlineStr">
        <is>
          <t>CONTRATO</t>
        </is>
      </c>
      <c r="L597" t="n">
        <v>2753.73</v>
      </c>
      <c r="M597" t="inlineStr"/>
      <c r="N597" t="inlineStr"/>
      <c r="O597" s="142">
        <f>DATE(YEAR(H597),MONTH(H597),1)</f>
        <v/>
      </c>
      <c r="P597" s="132">
        <f>IF(H597&gt;$L$3,"Futuro","Atraso")</f>
        <v/>
      </c>
      <c r="Q597">
        <f>12*(YEAR(H597)-YEAR($L$3))+(MONTH(H597)-MONTH($L$3))</f>
        <v/>
      </c>
      <c r="R597" s="366">
        <f>IF(N597="IBIRAPITANGA FASE 3",IF(P597="Atraso",M597,M597/(1+$J$2)^Q597),IF(P597="Atraso",M597,M597/(1+$J$1)^Q597))</f>
        <v/>
      </c>
    </row>
    <row r="598">
      <c r="A598" t="inlineStr">
        <is>
          <t>Q03L02</t>
        </is>
      </c>
      <c r="B598" t="inlineStr">
        <is>
          <t>MARIO ROBERTO SALTINI</t>
        </is>
      </c>
      <c r="C598" t="n">
        <v>1</v>
      </c>
      <c r="D598" t="inlineStr">
        <is>
          <t>IPCA</t>
        </is>
      </c>
      <c r="E598" t="n">
        <v>0.009488792934583046</v>
      </c>
      <c r="F598" t="inlineStr">
        <is>
          <t>MENSAL</t>
        </is>
      </c>
      <c r="G598" t="n">
        <v>47993</v>
      </c>
      <c r="H598" t="n">
        <v>47993</v>
      </c>
      <c r="I598" t="inlineStr">
        <is>
          <t>107</t>
        </is>
      </c>
      <c r="J598" t="inlineStr">
        <is>
          <t>CARTEIRA</t>
        </is>
      </c>
      <c r="K598" t="inlineStr">
        <is>
          <t>CONTRATO</t>
        </is>
      </c>
      <c r="L598" t="n">
        <v>2753.73</v>
      </c>
      <c r="M598" t="inlineStr"/>
      <c r="N598" t="inlineStr"/>
      <c r="O598" s="142">
        <f>DATE(YEAR(H598),MONTH(H598),1)</f>
        <v/>
      </c>
      <c r="P598" s="132">
        <f>IF(H598&gt;$L$3,"Futuro","Atraso")</f>
        <v/>
      </c>
      <c r="Q598">
        <f>12*(YEAR(H598)-YEAR($L$3))+(MONTH(H598)-MONTH($L$3))</f>
        <v/>
      </c>
      <c r="R598" s="366">
        <f>IF(N598="IBIRAPITANGA FASE 3",IF(P598="Atraso",M598,M598/(1+$J$2)^Q598),IF(P598="Atraso",M598,M598/(1+$J$1)^Q598))</f>
        <v/>
      </c>
    </row>
    <row r="599">
      <c r="A599" t="inlineStr">
        <is>
          <t>Q03L02</t>
        </is>
      </c>
      <c r="B599" t="inlineStr">
        <is>
          <t>MARIO ROBERTO SALTINI</t>
        </is>
      </c>
      <c r="C599" t="n">
        <v>1</v>
      </c>
      <c r="D599" t="inlineStr">
        <is>
          <t>IPCA</t>
        </is>
      </c>
      <c r="E599" t="n">
        <v>0.009488792934583046</v>
      </c>
      <c r="F599" t="inlineStr">
        <is>
          <t>MENSAL</t>
        </is>
      </c>
      <c r="G599" t="n">
        <v>48024</v>
      </c>
      <c r="H599" t="n">
        <v>48024</v>
      </c>
      <c r="I599" t="inlineStr">
        <is>
          <t>108</t>
        </is>
      </c>
      <c r="J599" t="inlineStr">
        <is>
          <t>CARTEIRA</t>
        </is>
      </c>
      <c r="K599" t="inlineStr">
        <is>
          <t>CONTRATO</t>
        </is>
      </c>
      <c r="L599" t="n">
        <v>2753.73</v>
      </c>
      <c r="M599" t="inlineStr"/>
      <c r="N599" t="inlineStr"/>
      <c r="O599" s="142">
        <f>DATE(YEAR(H599),MONTH(H599),1)</f>
        <v/>
      </c>
      <c r="P599" s="132">
        <f>IF(H599&gt;$L$3,"Futuro","Atraso")</f>
        <v/>
      </c>
      <c r="Q599">
        <f>12*(YEAR(H599)-YEAR($L$3))+(MONTH(H599)-MONTH($L$3))</f>
        <v/>
      </c>
      <c r="R599" s="366">
        <f>IF(N599="IBIRAPITANGA FASE 3",IF(P599="Atraso",M599,M599/(1+$J$2)^Q599),IF(P599="Atraso",M599,M599/(1+$J$1)^Q599))</f>
        <v/>
      </c>
    </row>
    <row r="600">
      <c r="A600" t="inlineStr">
        <is>
          <t>Q03L02</t>
        </is>
      </c>
      <c r="B600" t="inlineStr">
        <is>
          <t>MARIO ROBERTO SALTINI</t>
        </is>
      </c>
      <c r="C600" t="n">
        <v>1</v>
      </c>
      <c r="D600" t="inlineStr">
        <is>
          <t>IPCA</t>
        </is>
      </c>
      <c r="E600" t="n">
        <v>0.009488792934583046</v>
      </c>
      <c r="F600" t="inlineStr">
        <is>
          <t>MENSAL</t>
        </is>
      </c>
      <c r="G600" t="n">
        <v>48054</v>
      </c>
      <c r="H600" t="n">
        <v>48054</v>
      </c>
      <c r="I600" t="inlineStr">
        <is>
          <t>109</t>
        </is>
      </c>
      <c r="J600" t="inlineStr">
        <is>
          <t>CARTEIRA</t>
        </is>
      </c>
      <c r="K600" t="inlineStr">
        <is>
          <t>CONTRATO</t>
        </is>
      </c>
      <c r="L600" t="n">
        <v>2753.73</v>
      </c>
      <c r="M600" t="inlineStr"/>
      <c r="N600" t="inlineStr"/>
      <c r="O600" s="142">
        <f>DATE(YEAR(H600),MONTH(H600),1)</f>
        <v/>
      </c>
      <c r="P600" s="132">
        <f>IF(H600&gt;$L$3,"Futuro","Atraso")</f>
        <v/>
      </c>
      <c r="Q600">
        <f>12*(YEAR(H600)-YEAR($L$3))+(MONTH(H600)-MONTH($L$3))</f>
        <v/>
      </c>
      <c r="R600" s="366">
        <f>IF(N600="IBIRAPITANGA FASE 3",IF(P600="Atraso",M600,M600/(1+$J$2)^Q600),IF(P600="Atraso",M600,M600/(1+$J$1)^Q600))</f>
        <v/>
      </c>
    </row>
    <row r="601">
      <c r="A601" t="inlineStr">
        <is>
          <t>Q03L02</t>
        </is>
      </c>
      <c r="B601" t="inlineStr">
        <is>
          <t>MARIO ROBERTO SALTINI</t>
        </is>
      </c>
      <c r="C601" t="n">
        <v>1</v>
      </c>
      <c r="D601" t="inlineStr">
        <is>
          <t>IPCA</t>
        </is>
      </c>
      <c r="E601" t="n">
        <v>0.009488792934583046</v>
      </c>
      <c r="F601" t="inlineStr">
        <is>
          <t>MENSAL</t>
        </is>
      </c>
      <c r="G601" t="n">
        <v>48085</v>
      </c>
      <c r="H601" t="n">
        <v>48085</v>
      </c>
      <c r="I601" t="inlineStr">
        <is>
          <t>110</t>
        </is>
      </c>
      <c r="J601" t="inlineStr">
        <is>
          <t>CARTEIRA</t>
        </is>
      </c>
      <c r="K601" t="inlineStr">
        <is>
          <t>CONTRATO</t>
        </is>
      </c>
      <c r="L601" t="n">
        <v>2753.73</v>
      </c>
      <c r="M601" t="inlineStr"/>
      <c r="N601" t="inlineStr"/>
      <c r="O601" s="142">
        <f>DATE(YEAR(H601),MONTH(H601),1)</f>
        <v/>
      </c>
      <c r="P601" s="132">
        <f>IF(H601&gt;$L$3,"Futuro","Atraso")</f>
        <v/>
      </c>
      <c r="Q601">
        <f>12*(YEAR(H601)-YEAR($L$3))+(MONTH(H601)-MONTH($L$3))</f>
        <v/>
      </c>
      <c r="R601" s="366">
        <f>IF(N601="IBIRAPITANGA FASE 3",IF(P601="Atraso",M601,M601/(1+$J$2)^Q601),IF(P601="Atraso",M601,M601/(1+$J$1)^Q601))</f>
        <v/>
      </c>
    </row>
    <row r="602">
      <c r="A602" t="inlineStr">
        <is>
          <t>Q03L02</t>
        </is>
      </c>
      <c r="B602" t="inlineStr">
        <is>
          <t>MARIO ROBERTO SALTINI</t>
        </is>
      </c>
      <c r="C602" t="n">
        <v>1</v>
      </c>
      <c r="D602" t="inlineStr">
        <is>
          <t>IPCA</t>
        </is>
      </c>
      <c r="E602" t="n">
        <v>0.009488792934583046</v>
      </c>
      <c r="F602" t="inlineStr">
        <is>
          <t>MENSAL</t>
        </is>
      </c>
      <c r="G602" t="n">
        <v>48116</v>
      </c>
      <c r="H602" t="n">
        <v>48116</v>
      </c>
      <c r="I602" t="inlineStr">
        <is>
          <t>111</t>
        </is>
      </c>
      <c r="J602" t="inlineStr">
        <is>
          <t>CARTEIRA</t>
        </is>
      </c>
      <c r="K602" t="inlineStr">
        <is>
          <t>CONTRATO</t>
        </is>
      </c>
      <c r="L602" t="n">
        <v>2753.73</v>
      </c>
      <c r="M602" t="inlineStr"/>
      <c r="N602" t="inlineStr"/>
      <c r="O602" s="142">
        <f>DATE(YEAR(H602),MONTH(H602),1)</f>
        <v/>
      </c>
      <c r="P602" s="132">
        <f>IF(H602&gt;$L$3,"Futuro","Atraso")</f>
        <v/>
      </c>
      <c r="Q602">
        <f>12*(YEAR(H602)-YEAR($L$3))+(MONTH(H602)-MONTH($L$3))</f>
        <v/>
      </c>
      <c r="R602" s="366">
        <f>IF(N602="IBIRAPITANGA FASE 3",IF(P602="Atraso",M602,M602/(1+$J$2)^Q602),IF(P602="Atraso",M602,M602/(1+$J$1)^Q602))</f>
        <v/>
      </c>
    </row>
    <row r="603">
      <c r="A603" t="inlineStr">
        <is>
          <t>Q03L02</t>
        </is>
      </c>
      <c r="B603" t="inlineStr">
        <is>
          <t>MARIO ROBERTO SALTINI</t>
        </is>
      </c>
      <c r="C603" t="n">
        <v>1</v>
      </c>
      <c r="D603" t="inlineStr">
        <is>
          <t>IPCA</t>
        </is>
      </c>
      <c r="E603" t="n">
        <v>0.009488792934583046</v>
      </c>
      <c r="F603" t="inlineStr">
        <is>
          <t>MENSAL</t>
        </is>
      </c>
      <c r="G603" t="n">
        <v>48146</v>
      </c>
      <c r="H603" t="n">
        <v>48146</v>
      </c>
      <c r="I603" t="inlineStr">
        <is>
          <t>112</t>
        </is>
      </c>
      <c r="J603" t="inlineStr">
        <is>
          <t>CARTEIRA</t>
        </is>
      </c>
      <c r="K603" t="inlineStr">
        <is>
          <t>CONTRATO</t>
        </is>
      </c>
      <c r="L603" t="n">
        <v>2753.73</v>
      </c>
      <c r="M603" t="inlineStr"/>
      <c r="N603" t="inlineStr"/>
      <c r="O603" s="142">
        <f>DATE(YEAR(H603),MONTH(H603),1)</f>
        <v/>
      </c>
      <c r="P603" s="132">
        <f>IF(H603&gt;$L$3,"Futuro","Atraso")</f>
        <v/>
      </c>
      <c r="Q603">
        <f>12*(YEAR(H603)-YEAR($L$3))+(MONTH(H603)-MONTH($L$3))</f>
        <v/>
      </c>
      <c r="R603" s="366">
        <f>IF(N603="IBIRAPITANGA FASE 3",IF(P603="Atraso",M603,M603/(1+$J$2)^Q603),IF(P603="Atraso",M603,M603/(1+$J$1)^Q603))</f>
        <v/>
      </c>
    </row>
    <row r="604">
      <c r="A604" t="inlineStr">
        <is>
          <t>Q03L02</t>
        </is>
      </c>
      <c r="B604" t="inlineStr">
        <is>
          <t>MARIO ROBERTO SALTINI</t>
        </is>
      </c>
      <c r="C604" t="n">
        <v>1</v>
      </c>
      <c r="D604" t="inlineStr">
        <is>
          <t>IPCA</t>
        </is>
      </c>
      <c r="E604" t="n">
        <v>0.009488792934583046</v>
      </c>
      <c r="F604" t="inlineStr">
        <is>
          <t>MENSAL</t>
        </is>
      </c>
      <c r="G604" t="n">
        <v>48177</v>
      </c>
      <c r="H604" t="n">
        <v>48177</v>
      </c>
      <c r="I604" t="inlineStr">
        <is>
          <t>113</t>
        </is>
      </c>
      <c r="J604" t="inlineStr">
        <is>
          <t>CARTEIRA</t>
        </is>
      </c>
      <c r="K604" t="inlineStr">
        <is>
          <t>CONTRATO</t>
        </is>
      </c>
      <c r="L604" t="n">
        <v>2753.73</v>
      </c>
      <c r="M604" t="inlineStr"/>
      <c r="N604" t="inlineStr"/>
      <c r="O604" s="142">
        <f>DATE(YEAR(H604),MONTH(H604),1)</f>
        <v/>
      </c>
      <c r="P604" s="132">
        <f>IF(H604&gt;$L$3,"Futuro","Atraso")</f>
        <v/>
      </c>
      <c r="Q604">
        <f>12*(YEAR(H604)-YEAR($L$3))+(MONTH(H604)-MONTH($L$3))</f>
        <v/>
      </c>
      <c r="R604" s="366">
        <f>IF(N604="IBIRAPITANGA FASE 3",IF(P604="Atraso",M604,M604/(1+$J$2)^Q604),IF(P604="Atraso",M604,M604/(1+$J$1)^Q604))</f>
        <v/>
      </c>
    </row>
    <row r="605">
      <c r="A605" t="inlineStr">
        <is>
          <t>Q03L02</t>
        </is>
      </c>
      <c r="B605" t="inlineStr">
        <is>
          <t>MARIO ROBERTO SALTINI</t>
        </is>
      </c>
      <c r="C605" t="n">
        <v>1</v>
      </c>
      <c r="D605" t="inlineStr">
        <is>
          <t>IPCA</t>
        </is>
      </c>
      <c r="E605" t="n">
        <v>0.009488792934583046</v>
      </c>
      <c r="F605" t="inlineStr">
        <is>
          <t>MENSAL</t>
        </is>
      </c>
      <c r="G605" t="n">
        <v>48207</v>
      </c>
      <c r="H605" t="n">
        <v>48207</v>
      </c>
      <c r="I605" t="inlineStr">
        <is>
          <t>114</t>
        </is>
      </c>
      <c r="J605" t="inlineStr">
        <is>
          <t>CARTEIRA</t>
        </is>
      </c>
      <c r="K605" t="inlineStr">
        <is>
          <t>CONTRATO</t>
        </is>
      </c>
      <c r="L605" t="n">
        <v>2753.73</v>
      </c>
      <c r="M605" t="inlineStr"/>
      <c r="N605" t="inlineStr"/>
      <c r="O605" s="142">
        <f>DATE(YEAR(H605),MONTH(H605),1)</f>
        <v/>
      </c>
      <c r="P605" s="132">
        <f>IF(H605&gt;$L$3,"Futuro","Atraso")</f>
        <v/>
      </c>
      <c r="Q605">
        <f>12*(YEAR(H605)-YEAR($L$3))+(MONTH(H605)-MONTH($L$3))</f>
        <v/>
      </c>
      <c r="R605" s="366">
        <f>IF(N605="IBIRAPITANGA FASE 3",IF(P605="Atraso",M605,M605/(1+$J$2)^Q605),IF(P605="Atraso",M605,M605/(1+$J$1)^Q605))</f>
        <v/>
      </c>
    </row>
    <row r="606">
      <c r="A606" t="inlineStr">
        <is>
          <t>Q03L02</t>
        </is>
      </c>
      <c r="B606" t="inlineStr">
        <is>
          <t>MARIO ROBERTO SALTINI</t>
        </is>
      </c>
      <c r="C606" t="n">
        <v>1</v>
      </c>
      <c r="D606" t="inlineStr">
        <is>
          <t>IPCA</t>
        </is>
      </c>
      <c r="E606" t="n">
        <v>0.009488792934583046</v>
      </c>
      <c r="F606" t="inlineStr">
        <is>
          <t>MENSAL</t>
        </is>
      </c>
      <c r="G606" t="n">
        <v>48238</v>
      </c>
      <c r="H606" t="n">
        <v>48238</v>
      </c>
      <c r="I606" t="inlineStr">
        <is>
          <t>115</t>
        </is>
      </c>
      <c r="J606" t="inlineStr">
        <is>
          <t>CARTEIRA</t>
        </is>
      </c>
      <c r="K606" t="inlineStr">
        <is>
          <t>CONTRATO</t>
        </is>
      </c>
      <c r="L606" t="n">
        <v>2753.73</v>
      </c>
      <c r="M606" t="inlineStr"/>
      <c r="N606" t="inlineStr"/>
      <c r="O606" s="142">
        <f>DATE(YEAR(H606),MONTH(H606),1)</f>
        <v/>
      </c>
      <c r="P606" s="132">
        <f>IF(H606&gt;$L$3,"Futuro","Atraso")</f>
        <v/>
      </c>
      <c r="Q606">
        <f>12*(YEAR(H606)-YEAR($L$3))+(MONTH(H606)-MONTH($L$3))</f>
        <v/>
      </c>
      <c r="R606" s="366">
        <f>IF(N606="IBIRAPITANGA FASE 3",IF(P606="Atraso",M606,M606/(1+$J$2)^Q606),IF(P606="Atraso",M606,M606/(1+$J$1)^Q606))</f>
        <v/>
      </c>
    </row>
    <row r="607">
      <c r="A607" t="inlineStr">
        <is>
          <t>Q03L02</t>
        </is>
      </c>
      <c r="B607" t="inlineStr">
        <is>
          <t>MARIO ROBERTO SALTINI</t>
        </is>
      </c>
      <c r="C607" t="n">
        <v>1</v>
      </c>
      <c r="D607" t="inlineStr">
        <is>
          <t>IPCA</t>
        </is>
      </c>
      <c r="E607" t="n">
        <v>0.009488792934583046</v>
      </c>
      <c r="F607" t="inlineStr">
        <is>
          <t>MENSAL</t>
        </is>
      </c>
      <c r="G607" t="n">
        <v>48269</v>
      </c>
      <c r="H607" t="n">
        <v>48269</v>
      </c>
      <c r="I607" t="inlineStr">
        <is>
          <t>116</t>
        </is>
      </c>
      <c r="J607" t="inlineStr">
        <is>
          <t>CARTEIRA</t>
        </is>
      </c>
      <c r="K607" t="inlineStr">
        <is>
          <t>CONTRATO</t>
        </is>
      </c>
      <c r="L607" t="n">
        <v>2753.73</v>
      </c>
      <c r="M607" t="inlineStr"/>
      <c r="N607" t="inlineStr"/>
      <c r="O607" s="142">
        <f>DATE(YEAR(H607),MONTH(H607),1)</f>
        <v/>
      </c>
      <c r="P607" s="132">
        <f>IF(H607&gt;$L$3,"Futuro","Atraso")</f>
        <v/>
      </c>
      <c r="Q607">
        <f>12*(YEAR(H607)-YEAR($L$3))+(MONTH(H607)-MONTH($L$3))</f>
        <v/>
      </c>
      <c r="R607" s="366">
        <f>IF(N607="IBIRAPITANGA FASE 3",IF(P607="Atraso",M607,M607/(1+$J$2)^Q607),IF(P607="Atraso",M607,M607/(1+$J$1)^Q607))</f>
        <v/>
      </c>
    </row>
    <row r="608">
      <c r="A608" t="inlineStr">
        <is>
          <t>Q03L02</t>
        </is>
      </c>
      <c r="B608" t="inlineStr">
        <is>
          <t>MARIO ROBERTO SALTINI</t>
        </is>
      </c>
      <c r="C608" t="n">
        <v>1</v>
      </c>
      <c r="D608" t="inlineStr">
        <is>
          <t>IPCA</t>
        </is>
      </c>
      <c r="E608" t="n">
        <v>0.009488792934583046</v>
      </c>
      <c r="F608" t="inlineStr">
        <is>
          <t>MENSAL</t>
        </is>
      </c>
      <c r="G608" t="n">
        <v>48298</v>
      </c>
      <c r="H608" t="n">
        <v>48298</v>
      </c>
      <c r="I608" t="inlineStr">
        <is>
          <t>117</t>
        </is>
      </c>
      <c r="J608" t="inlineStr">
        <is>
          <t>CARTEIRA</t>
        </is>
      </c>
      <c r="K608" t="inlineStr">
        <is>
          <t>CONTRATO</t>
        </is>
      </c>
      <c r="L608" t="n">
        <v>2753.73</v>
      </c>
      <c r="M608" t="inlineStr"/>
      <c r="N608" t="inlineStr"/>
      <c r="O608" s="142">
        <f>DATE(YEAR(H608),MONTH(H608),1)</f>
        <v/>
      </c>
      <c r="P608" s="132">
        <f>IF(H608&gt;$L$3,"Futuro","Atraso")</f>
        <v/>
      </c>
      <c r="Q608">
        <f>12*(YEAR(H608)-YEAR($L$3))+(MONTH(H608)-MONTH($L$3))</f>
        <v/>
      </c>
      <c r="R608" s="366">
        <f>IF(N608="IBIRAPITANGA FASE 3",IF(P608="Atraso",M608,M608/(1+$J$2)^Q608),IF(P608="Atraso",M608,M608/(1+$J$1)^Q608))</f>
        <v/>
      </c>
    </row>
    <row r="609">
      <c r="A609" t="inlineStr">
        <is>
          <t>Q03L02</t>
        </is>
      </c>
      <c r="B609" t="inlineStr">
        <is>
          <t>MARIO ROBERTO SALTINI</t>
        </is>
      </c>
      <c r="C609" t="n">
        <v>1</v>
      </c>
      <c r="D609" t="inlineStr">
        <is>
          <t>IPCA</t>
        </is>
      </c>
      <c r="E609" t="n">
        <v>0.009488792934583046</v>
      </c>
      <c r="F609" t="inlineStr">
        <is>
          <t>MENSAL</t>
        </is>
      </c>
      <c r="G609" t="n">
        <v>48298</v>
      </c>
      <c r="H609" t="n">
        <v>48298</v>
      </c>
      <c r="I609" t="inlineStr">
        <is>
          <t>010</t>
        </is>
      </c>
      <c r="J609" t="inlineStr">
        <is>
          <t>CARTEIRA</t>
        </is>
      </c>
      <c r="K609" t="inlineStr">
        <is>
          <t>CONTRATO</t>
        </is>
      </c>
      <c r="L609" t="n">
        <v>14796.59</v>
      </c>
      <c r="M609" t="inlineStr"/>
      <c r="N609" t="inlineStr"/>
      <c r="O609" s="142">
        <f>DATE(YEAR(H609),MONTH(H609),1)</f>
        <v/>
      </c>
      <c r="P609" s="132">
        <f>IF(H609&gt;$L$3,"Futuro","Atraso")</f>
        <v/>
      </c>
      <c r="Q609">
        <f>12*(YEAR(H609)-YEAR($L$3))+(MONTH(H609)-MONTH($L$3))</f>
        <v/>
      </c>
      <c r="R609" s="366">
        <f>IF(N609="IBIRAPITANGA FASE 3",IF(P609="Atraso",M609,M609/(1+$J$2)^Q609),IF(P609="Atraso",M609,M609/(1+$J$1)^Q609))</f>
        <v/>
      </c>
    </row>
    <row r="610">
      <c r="A610" t="inlineStr">
        <is>
          <t>Q03L02</t>
        </is>
      </c>
      <c r="B610" t="inlineStr">
        <is>
          <t>MARIO ROBERTO SALTINI</t>
        </is>
      </c>
      <c r="C610" t="n">
        <v>1</v>
      </c>
      <c r="D610" t="inlineStr">
        <is>
          <t>IPCA</t>
        </is>
      </c>
      <c r="E610" t="n">
        <v>0.009488792934583046</v>
      </c>
      <c r="F610" t="inlineStr">
        <is>
          <t>MENSAL</t>
        </is>
      </c>
      <c r="G610" t="n">
        <v>48329</v>
      </c>
      <c r="H610" t="n">
        <v>48329</v>
      </c>
      <c r="I610" t="inlineStr">
        <is>
          <t>118</t>
        </is>
      </c>
      <c r="J610" t="inlineStr">
        <is>
          <t>CARTEIRA</t>
        </is>
      </c>
      <c r="K610" t="inlineStr">
        <is>
          <t>CONTRATO</t>
        </is>
      </c>
      <c r="L610" t="n">
        <v>2753.73</v>
      </c>
      <c r="M610" t="inlineStr"/>
      <c r="N610" t="inlineStr"/>
      <c r="O610" s="142">
        <f>DATE(YEAR(H610),MONTH(H610),1)</f>
        <v/>
      </c>
      <c r="P610" s="132">
        <f>IF(H610&gt;$L$3,"Futuro","Atraso")</f>
        <v/>
      </c>
      <c r="Q610">
        <f>12*(YEAR(H610)-YEAR($L$3))+(MONTH(H610)-MONTH($L$3))</f>
        <v/>
      </c>
      <c r="R610" s="366">
        <f>IF(N610="IBIRAPITANGA FASE 3",IF(P610="Atraso",M610,M610/(1+$J$2)^Q610),IF(P610="Atraso",M610,M610/(1+$J$1)^Q610))</f>
        <v/>
      </c>
    </row>
    <row r="611">
      <c r="A611" t="inlineStr">
        <is>
          <t>Q03L02</t>
        </is>
      </c>
      <c r="B611" t="inlineStr">
        <is>
          <t>MARIO ROBERTO SALTINI</t>
        </is>
      </c>
      <c r="C611" t="n">
        <v>1</v>
      </c>
      <c r="D611" t="inlineStr">
        <is>
          <t>IPCA</t>
        </is>
      </c>
      <c r="E611" t="n">
        <v>0.009488792934583046</v>
      </c>
      <c r="F611" t="inlineStr">
        <is>
          <t>MENSAL</t>
        </is>
      </c>
      <c r="G611" t="n">
        <v>48359</v>
      </c>
      <c r="H611" t="n">
        <v>48359</v>
      </c>
      <c r="I611" t="inlineStr">
        <is>
          <t>119</t>
        </is>
      </c>
      <c r="J611" t="inlineStr">
        <is>
          <t>CARTEIRA</t>
        </is>
      </c>
      <c r="K611" t="inlineStr">
        <is>
          <t>CONTRATO</t>
        </is>
      </c>
      <c r="L611" t="n">
        <v>2753.73</v>
      </c>
      <c r="M611" t="inlineStr"/>
      <c r="N611" t="inlineStr"/>
      <c r="O611" s="142">
        <f>DATE(YEAR(H611),MONTH(H611),1)</f>
        <v/>
      </c>
      <c r="P611" s="132">
        <f>IF(H611&gt;$L$3,"Futuro","Atraso")</f>
        <v/>
      </c>
      <c r="Q611">
        <f>12*(YEAR(H611)-YEAR($L$3))+(MONTH(H611)-MONTH($L$3))</f>
        <v/>
      </c>
      <c r="R611" s="366">
        <f>IF(N611="IBIRAPITANGA FASE 3",IF(P611="Atraso",M611,M611/(1+$J$2)^Q611),IF(P611="Atraso",M611,M611/(1+$J$1)^Q611))</f>
        <v/>
      </c>
    </row>
    <row r="612">
      <c r="A612" t="inlineStr">
        <is>
          <t>Q03L02</t>
        </is>
      </c>
      <c r="B612" t="inlineStr">
        <is>
          <t>MARIO ROBERTO SALTINI</t>
        </is>
      </c>
      <c r="C612" t="n">
        <v>1</v>
      </c>
      <c r="D612" t="inlineStr">
        <is>
          <t>IPCA</t>
        </is>
      </c>
      <c r="E612" t="n">
        <v>0.009488792934583046</v>
      </c>
      <c r="F612" t="inlineStr">
        <is>
          <t>MENSAL</t>
        </is>
      </c>
      <c r="G612" t="n">
        <v>48390</v>
      </c>
      <c r="H612" t="n">
        <v>48390</v>
      </c>
      <c r="I612" t="inlineStr">
        <is>
          <t>120</t>
        </is>
      </c>
      <c r="J612" t="inlineStr">
        <is>
          <t>CARTEIRA</t>
        </is>
      </c>
      <c r="K612" t="inlineStr">
        <is>
          <t>CONTRATO</t>
        </is>
      </c>
      <c r="L612" t="n">
        <v>2753.73</v>
      </c>
      <c r="M612" t="inlineStr"/>
      <c r="N612" t="inlineStr"/>
      <c r="O612" s="142">
        <f>DATE(YEAR(H612),MONTH(H612),1)</f>
        <v/>
      </c>
      <c r="P612" s="132">
        <f>IF(H612&gt;$L$3,"Futuro","Atraso")</f>
        <v/>
      </c>
      <c r="Q612">
        <f>12*(YEAR(H612)-YEAR($L$3))+(MONTH(H612)-MONTH($L$3))</f>
        <v/>
      </c>
      <c r="R612" s="366">
        <f>IF(N612="IBIRAPITANGA FASE 3",IF(P612="Atraso",M612,M612/(1+$J$2)^Q612),IF(P612="Atraso",M612,M612/(1+$J$1)^Q612))</f>
        <v/>
      </c>
    </row>
    <row r="613">
      <c r="A613" t="inlineStr">
        <is>
          <t>Q03L02</t>
        </is>
      </c>
      <c r="B613" t="inlineStr">
        <is>
          <t>MARIO ROBERTO SALTINI</t>
        </is>
      </c>
      <c r="C613" t="n">
        <v>1</v>
      </c>
      <c r="D613" t="inlineStr">
        <is>
          <t>IPCA</t>
        </is>
      </c>
      <c r="E613" t="n">
        <v>0.009488792934583046</v>
      </c>
      <c r="F613" t="inlineStr">
        <is>
          <t>MENSAL</t>
        </is>
      </c>
      <c r="G613" t="n">
        <v>48420</v>
      </c>
      <c r="H613" t="n">
        <v>48420</v>
      </c>
      <c r="I613" t="inlineStr">
        <is>
          <t>121</t>
        </is>
      </c>
      <c r="J613" t="inlineStr">
        <is>
          <t>CARTEIRA</t>
        </is>
      </c>
      <c r="K613" t="inlineStr">
        <is>
          <t>CONTRATO</t>
        </is>
      </c>
      <c r="L613" t="n">
        <v>2753.73</v>
      </c>
      <c r="M613" t="inlineStr"/>
      <c r="N613" t="inlineStr"/>
      <c r="O613" s="142">
        <f>DATE(YEAR(H613),MONTH(H613),1)</f>
        <v/>
      </c>
      <c r="P613" s="132">
        <f>IF(H613&gt;$L$3,"Futuro","Atraso")</f>
        <v/>
      </c>
      <c r="Q613">
        <f>12*(YEAR(H613)-YEAR($L$3))+(MONTH(H613)-MONTH($L$3))</f>
        <v/>
      </c>
      <c r="R613" s="366">
        <f>IF(N613="IBIRAPITANGA FASE 3",IF(P613="Atraso",M613,M613/(1+$J$2)^Q613),IF(P613="Atraso",M613,M613/(1+$J$1)^Q613))</f>
        <v/>
      </c>
    </row>
    <row r="614">
      <c r="A614" t="inlineStr">
        <is>
          <t>Q03L02</t>
        </is>
      </c>
      <c r="B614" t="inlineStr">
        <is>
          <t>MARIO ROBERTO SALTINI</t>
        </is>
      </c>
      <c r="C614" t="n">
        <v>1</v>
      </c>
      <c r="D614" t="inlineStr">
        <is>
          <t>IPCA</t>
        </is>
      </c>
      <c r="E614" t="n">
        <v>0.009488792934583046</v>
      </c>
      <c r="F614" t="inlineStr">
        <is>
          <t>MENSAL</t>
        </is>
      </c>
      <c r="G614" t="n">
        <v>48451</v>
      </c>
      <c r="H614" t="n">
        <v>48451</v>
      </c>
      <c r="I614" t="inlineStr">
        <is>
          <t>122</t>
        </is>
      </c>
      <c r="J614" t="inlineStr">
        <is>
          <t>CARTEIRA</t>
        </is>
      </c>
      <c r="K614" t="inlineStr">
        <is>
          <t>CONTRATO</t>
        </is>
      </c>
      <c r="L614" t="n">
        <v>2753.73</v>
      </c>
      <c r="M614" t="inlineStr"/>
      <c r="N614" t="inlineStr"/>
      <c r="O614" s="142">
        <f>DATE(YEAR(H614),MONTH(H614),1)</f>
        <v/>
      </c>
      <c r="P614" s="132">
        <f>IF(H614&gt;$L$3,"Futuro","Atraso")</f>
        <v/>
      </c>
      <c r="Q614">
        <f>12*(YEAR(H614)-YEAR($L$3))+(MONTH(H614)-MONTH($L$3))</f>
        <v/>
      </c>
      <c r="R614" s="366">
        <f>IF(N614="IBIRAPITANGA FASE 3",IF(P614="Atraso",M614,M614/(1+$J$2)^Q614),IF(P614="Atraso",M614,M614/(1+$J$1)^Q614))</f>
        <v/>
      </c>
    </row>
    <row r="615">
      <c r="A615" t="inlineStr">
        <is>
          <t>Q03L02</t>
        </is>
      </c>
      <c r="B615" t="inlineStr">
        <is>
          <t>MARIO ROBERTO SALTINI</t>
        </is>
      </c>
      <c r="C615" t="n">
        <v>1</v>
      </c>
      <c r="D615" t="inlineStr">
        <is>
          <t>IPCA</t>
        </is>
      </c>
      <c r="E615" t="n">
        <v>0.009488792934583046</v>
      </c>
      <c r="F615" t="inlineStr">
        <is>
          <t>MENSAL</t>
        </is>
      </c>
      <c r="G615" t="n">
        <v>48482</v>
      </c>
      <c r="H615" t="n">
        <v>48482</v>
      </c>
      <c r="I615" t="inlineStr">
        <is>
          <t>123</t>
        </is>
      </c>
      <c r="J615" t="inlineStr">
        <is>
          <t>CARTEIRA</t>
        </is>
      </c>
      <c r="K615" t="inlineStr">
        <is>
          <t>CONTRATO</t>
        </is>
      </c>
      <c r="L615" t="n">
        <v>2753.73</v>
      </c>
      <c r="M615" t="inlineStr"/>
      <c r="N615" t="inlineStr"/>
      <c r="O615" s="142">
        <f>DATE(YEAR(H615),MONTH(H615),1)</f>
        <v/>
      </c>
      <c r="P615" s="132">
        <f>IF(H615&gt;$L$3,"Futuro","Atraso")</f>
        <v/>
      </c>
      <c r="Q615">
        <f>12*(YEAR(H615)-YEAR($L$3))+(MONTH(H615)-MONTH($L$3))</f>
        <v/>
      </c>
      <c r="R615" s="366">
        <f>IF(N615="IBIRAPITANGA FASE 3",IF(P615="Atraso",M615,M615/(1+$J$2)^Q615),IF(P615="Atraso",M615,M615/(1+$J$1)^Q615))</f>
        <v/>
      </c>
    </row>
    <row r="616">
      <c r="A616" t="inlineStr">
        <is>
          <t>Q03L02</t>
        </is>
      </c>
      <c r="B616" t="inlineStr">
        <is>
          <t>MARIO ROBERTO SALTINI</t>
        </is>
      </c>
      <c r="C616" t="n">
        <v>1</v>
      </c>
      <c r="D616" t="inlineStr">
        <is>
          <t>IPCA</t>
        </is>
      </c>
      <c r="E616" t="n">
        <v>0.009488792934583046</v>
      </c>
      <c r="F616" t="inlineStr">
        <is>
          <t>MENSAL</t>
        </is>
      </c>
      <c r="G616" t="n">
        <v>48512</v>
      </c>
      <c r="H616" t="n">
        <v>48512</v>
      </c>
      <c r="I616" t="inlineStr">
        <is>
          <t>124</t>
        </is>
      </c>
      <c r="J616" t="inlineStr">
        <is>
          <t>CARTEIRA</t>
        </is>
      </c>
      <c r="K616" t="inlineStr">
        <is>
          <t>CONTRATO</t>
        </is>
      </c>
      <c r="L616" t="n">
        <v>2753.73</v>
      </c>
      <c r="M616" t="inlineStr"/>
      <c r="N616" t="inlineStr"/>
      <c r="O616" s="142">
        <f>DATE(YEAR(H616),MONTH(H616),1)</f>
        <v/>
      </c>
      <c r="P616" s="132">
        <f>IF(H616&gt;$L$3,"Futuro","Atraso")</f>
        <v/>
      </c>
      <c r="Q616">
        <f>12*(YEAR(H616)-YEAR($L$3))+(MONTH(H616)-MONTH($L$3))</f>
        <v/>
      </c>
      <c r="R616" s="366">
        <f>IF(N616="IBIRAPITANGA FASE 3",IF(P616="Atraso",M616,M616/(1+$J$2)^Q616),IF(P616="Atraso",M616,M616/(1+$J$1)^Q616))</f>
        <v/>
      </c>
    </row>
    <row r="617">
      <c r="A617" t="inlineStr">
        <is>
          <t>Q03L02</t>
        </is>
      </c>
      <c r="B617" t="inlineStr">
        <is>
          <t>MARIO ROBERTO SALTINI</t>
        </is>
      </c>
      <c r="C617" t="n">
        <v>1</v>
      </c>
      <c r="D617" t="inlineStr">
        <is>
          <t>IPCA</t>
        </is>
      </c>
      <c r="E617" t="n">
        <v>0.009488792934583046</v>
      </c>
      <c r="F617" t="inlineStr">
        <is>
          <t>MENSAL</t>
        </is>
      </c>
      <c r="G617" t="n">
        <v>48543</v>
      </c>
      <c r="H617" t="n">
        <v>48543</v>
      </c>
      <c r="I617" t="inlineStr">
        <is>
          <t>125</t>
        </is>
      </c>
      <c r="J617" t="inlineStr">
        <is>
          <t>CARTEIRA</t>
        </is>
      </c>
      <c r="K617" t="inlineStr">
        <is>
          <t>CONTRATO</t>
        </is>
      </c>
      <c r="L617" t="n">
        <v>2753.73</v>
      </c>
      <c r="M617" t="inlineStr"/>
      <c r="N617" t="inlineStr"/>
      <c r="O617" s="142">
        <f>DATE(YEAR(H617),MONTH(H617),1)</f>
        <v/>
      </c>
      <c r="P617" s="132">
        <f>IF(H617&gt;$L$3,"Futuro","Atraso")</f>
        <v/>
      </c>
      <c r="Q617">
        <f>12*(YEAR(H617)-YEAR($L$3))+(MONTH(H617)-MONTH($L$3))</f>
        <v/>
      </c>
      <c r="R617" s="366">
        <f>IF(N617="IBIRAPITANGA FASE 3",IF(P617="Atraso",M617,M617/(1+$J$2)^Q617),IF(P617="Atraso",M617,M617/(1+$J$1)^Q617))</f>
        <v/>
      </c>
    </row>
    <row r="618">
      <c r="A618" t="inlineStr">
        <is>
          <t>Q03L02</t>
        </is>
      </c>
      <c r="B618" t="inlineStr">
        <is>
          <t>MARIO ROBERTO SALTINI</t>
        </is>
      </c>
      <c r="C618" t="n">
        <v>1</v>
      </c>
      <c r="D618" t="inlineStr">
        <is>
          <t>IPCA</t>
        </is>
      </c>
      <c r="E618" t="n">
        <v>0.009488792934583046</v>
      </c>
      <c r="F618" t="inlineStr">
        <is>
          <t>MENSAL</t>
        </is>
      </c>
      <c r="G618" t="n">
        <v>48573</v>
      </c>
      <c r="H618" t="n">
        <v>48573</v>
      </c>
      <c r="I618" t="inlineStr">
        <is>
          <t>126</t>
        </is>
      </c>
      <c r="J618" t="inlineStr">
        <is>
          <t>CARTEIRA</t>
        </is>
      </c>
      <c r="K618" t="inlineStr">
        <is>
          <t>CONTRATO</t>
        </is>
      </c>
      <c r="L618" t="n">
        <v>2753.73</v>
      </c>
      <c r="M618" t="inlineStr"/>
      <c r="N618" t="inlineStr"/>
      <c r="O618" s="142">
        <f>DATE(YEAR(H618),MONTH(H618),1)</f>
        <v/>
      </c>
      <c r="P618" s="132">
        <f>IF(H618&gt;$L$3,"Futuro","Atraso")</f>
        <v/>
      </c>
      <c r="Q618">
        <f>12*(YEAR(H618)-YEAR($L$3))+(MONTH(H618)-MONTH($L$3))</f>
        <v/>
      </c>
      <c r="R618" s="366">
        <f>IF(N618="IBIRAPITANGA FASE 3",IF(P618="Atraso",M618,M618/(1+$J$2)^Q618),IF(P618="Atraso",M618,M618/(1+$J$1)^Q618))</f>
        <v/>
      </c>
    </row>
    <row r="619">
      <c r="A619" t="inlineStr">
        <is>
          <t>Q03L02</t>
        </is>
      </c>
      <c r="B619" t="inlineStr">
        <is>
          <t>MARIO ROBERTO SALTINI</t>
        </is>
      </c>
      <c r="C619" t="n">
        <v>1</v>
      </c>
      <c r="D619" t="inlineStr">
        <is>
          <t>IPCA</t>
        </is>
      </c>
      <c r="E619" t="n">
        <v>0.009488792934583046</v>
      </c>
      <c r="F619" t="inlineStr">
        <is>
          <t>MENSAL</t>
        </is>
      </c>
      <c r="G619" t="n">
        <v>48604</v>
      </c>
      <c r="H619" t="n">
        <v>48604</v>
      </c>
      <c r="I619" t="inlineStr">
        <is>
          <t>127</t>
        </is>
      </c>
      <c r="J619" t="inlineStr">
        <is>
          <t>CARTEIRA</t>
        </is>
      </c>
      <c r="K619" t="inlineStr">
        <is>
          <t>CONTRATO</t>
        </is>
      </c>
      <c r="L619" t="n">
        <v>2753.73</v>
      </c>
      <c r="M619" t="inlineStr"/>
      <c r="N619" t="inlineStr"/>
      <c r="O619" s="142">
        <f>DATE(YEAR(H619),MONTH(H619),1)</f>
        <v/>
      </c>
      <c r="P619" s="132">
        <f>IF(H619&gt;$L$3,"Futuro","Atraso")</f>
        <v/>
      </c>
      <c r="Q619">
        <f>12*(YEAR(H619)-YEAR($L$3))+(MONTH(H619)-MONTH($L$3))</f>
        <v/>
      </c>
      <c r="R619" s="366">
        <f>IF(N619="IBIRAPITANGA FASE 3",IF(P619="Atraso",M619,M619/(1+$J$2)^Q619),IF(P619="Atraso",M619,M619/(1+$J$1)^Q619))</f>
        <v/>
      </c>
    </row>
    <row r="620">
      <c r="A620" t="inlineStr">
        <is>
          <t>Q03L02</t>
        </is>
      </c>
      <c r="B620" t="inlineStr">
        <is>
          <t>MARIO ROBERTO SALTINI</t>
        </is>
      </c>
      <c r="C620" t="n">
        <v>1</v>
      </c>
      <c r="D620" t="inlineStr">
        <is>
          <t>IPCA</t>
        </is>
      </c>
      <c r="E620" t="n">
        <v>0.009488792934583046</v>
      </c>
      <c r="F620" t="inlineStr">
        <is>
          <t>MENSAL</t>
        </is>
      </c>
      <c r="G620" t="n">
        <v>48635</v>
      </c>
      <c r="H620" t="n">
        <v>48635</v>
      </c>
      <c r="I620" t="inlineStr">
        <is>
          <t>128</t>
        </is>
      </c>
      <c r="J620" t="inlineStr">
        <is>
          <t>CARTEIRA</t>
        </is>
      </c>
      <c r="K620" t="inlineStr">
        <is>
          <t>CONTRATO</t>
        </is>
      </c>
      <c r="L620" t="n">
        <v>2753.73</v>
      </c>
      <c r="M620" t="inlineStr"/>
      <c r="N620" t="inlineStr"/>
      <c r="O620" s="142">
        <f>DATE(YEAR(H620),MONTH(H620),1)</f>
        <v/>
      </c>
      <c r="P620" s="132">
        <f>IF(H620&gt;$L$3,"Futuro","Atraso")</f>
        <v/>
      </c>
      <c r="Q620">
        <f>12*(YEAR(H620)-YEAR($L$3))+(MONTH(H620)-MONTH($L$3))</f>
        <v/>
      </c>
      <c r="R620" s="366">
        <f>IF(N620="IBIRAPITANGA FASE 3",IF(P620="Atraso",M620,M620/(1+$J$2)^Q620),IF(P620="Atraso",M620,M620/(1+$J$1)^Q620))</f>
        <v/>
      </c>
    </row>
    <row r="621">
      <c r="A621" t="inlineStr">
        <is>
          <t>Q03L02</t>
        </is>
      </c>
      <c r="B621" t="inlineStr">
        <is>
          <t>MARIO ROBERTO SALTINI</t>
        </is>
      </c>
      <c r="C621" t="n">
        <v>1</v>
      </c>
      <c r="D621" t="inlineStr">
        <is>
          <t>IPCA</t>
        </is>
      </c>
      <c r="E621" t="n">
        <v>0.009488792934583046</v>
      </c>
      <c r="F621" t="inlineStr">
        <is>
          <t>MENSAL</t>
        </is>
      </c>
      <c r="G621" t="n">
        <v>48663</v>
      </c>
      <c r="H621" t="n">
        <v>48663</v>
      </c>
      <c r="I621" t="inlineStr">
        <is>
          <t>129</t>
        </is>
      </c>
      <c r="J621" t="inlineStr">
        <is>
          <t>CARTEIRA</t>
        </is>
      </c>
      <c r="K621" t="inlineStr">
        <is>
          <t>CONTRATO</t>
        </is>
      </c>
      <c r="L621" t="n">
        <v>2753.73</v>
      </c>
      <c r="M621" t="inlineStr"/>
      <c r="N621" t="inlineStr"/>
      <c r="O621" s="142">
        <f>DATE(YEAR(H621),MONTH(H621),1)</f>
        <v/>
      </c>
      <c r="P621" s="132">
        <f>IF(H621&gt;$L$3,"Futuro","Atraso")</f>
        <v/>
      </c>
      <c r="Q621">
        <f>12*(YEAR(H621)-YEAR($L$3))+(MONTH(H621)-MONTH($L$3))</f>
        <v/>
      </c>
      <c r="R621" s="366">
        <f>IF(N621="IBIRAPITANGA FASE 3",IF(P621="Atraso",M621,M621/(1+$J$2)^Q621),IF(P621="Atraso",M621,M621/(1+$J$1)^Q621))</f>
        <v/>
      </c>
    </row>
    <row r="622">
      <c r="A622" t="inlineStr">
        <is>
          <t>Q03L02</t>
        </is>
      </c>
      <c r="B622" t="inlineStr">
        <is>
          <t>MARIO ROBERTO SALTINI</t>
        </is>
      </c>
      <c r="C622" t="n">
        <v>1</v>
      </c>
      <c r="D622" t="inlineStr">
        <is>
          <t>IPCA</t>
        </is>
      </c>
      <c r="E622" t="n">
        <v>0.009488792934583046</v>
      </c>
      <c r="F622" t="inlineStr">
        <is>
          <t>MENSAL</t>
        </is>
      </c>
      <c r="G622" t="n">
        <v>48663</v>
      </c>
      <c r="H622" t="n">
        <v>48663</v>
      </c>
      <c r="I622" t="inlineStr">
        <is>
          <t>011</t>
        </is>
      </c>
      <c r="J622" t="inlineStr">
        <is>
          <t>CARTEIRA</t>
        </is>
      </c>
      <c r="K622" t="inlineStr">
        <is>
          <t>CONTRATO</t>
        </is>
      </c>
      <c r="L622" t="n">
        <v>14796.59</v>
      </c>
      <c r="M622" t="inlineStr"/>
      <c r="N622" t="inlineStr"/>
      <c r="O622" s="142">
        <f>DATE(YEAR(H622),MONTH(H622),1)</f>
        <v/>
      </c>
      <c r="P622" s="132">
        <f>IF(H622&gt;$L$3,"Futuro","Atraso")</f>
        <v/>
      </c>
      <c r="Q622">
        <f>12*(YEAR(H622)-YEAR($L$3))+(MONTH(H622)-MONTH($L$3))</f>
        <v/>
      </c>
      <c r="R622" s="366">
        <f>IF(N622="IBIRAPITANGA FASE 3",IF(P622="Atraso",M622,M622/(1+$J$2)^Q622),IF(P622="Atraso",M622,M622/(1+$J$1)^Q622))</f>
        <v/>
      </c>
    </row>
    <row r="623">
      <c r="A623" t="inlineStr">
        <is>
          <t>Q03L02</t>
        </is>
      </c>
      <c r="B623" t="inlineStr">
        <is>
          <t>MARIO ROBERTO SALTINI</t>
        </is>
      </c>
      <c r="C623" t="n">
        <v>1</v>
      </c>
      <c r="D623" t="inlineStr">
        <is>
          <t>IPCA</t>
        </is>
      </c>
      <c r="E623" t="n">
        <v>0.009488792934583046</v>
      </c>
      <c r="F623" t="inlineStr">
        <is>
          <t>MENSAL</t>
        </is>
      </c>
      <c r="G623" t="n">
        <v>48694</v>
      </c>
      <c r="H623" t="n">
        <v>48694</v>
      </c>
      <c r="I623" t="inlineStr">
        <is>
          <t>130</t>
        </is>
      </c>
      <c r="J623" t="inlineStr">
        <is>
          <t>CARTEIRA</t>
        </is>
      </c>
      <c r="K623" t="inlineStr">
        <is>
          <t>CONTRATO</t>
        </is>
      </c>
      <c r="L623" t="n">
        <v>2753.73</v>
      </c>
      <c r="M623" t="inlineStr"/>
      <c r="N623" t="inlineStr"/>
      <c r="O623" s="142">
        <f>DATE(YEAR(H623),MONTH(H623),1)</f>
        <v/>
      </c>
      <c r="P623" s="132">
        <f>IF(H623&gt;$L$3,"Futuro","Atraso")</f>
        <v/>
      </c>
      <c r="Q623">
        <f>12*(YEAR(H623)-YEAR($L$3))+(MONTH(H623)-MONTH($L$3))</f>
        <v/>
      </c>
      <c r="R623" s="366">
        <f>IF(N623="IBIRAPITANGA FASE 3",IF(P623="Atraso",M623,M623/(1+$J$2)^Q623),IF(P623="Atraso",M623,M623/(1+$J$1)^Q623))</f>
        <v/>
      </c>
    </row>
    <row r="624">
      <c r="A624" t="inlineStr">
        <is>
          <t>Q03L02</t>
        </is>
      </c>
      <c r="B624" t="inlineStr">
        <is>
          <t>MARIO ROBERTO SALTINI</t>
        </is>
      </c>
      <c r="C624" t="n">
        <v>1</v>
      </c>
      <c r="D624" t="inlineStr">
        <is>
          <t>IPCA</t>
        </is>
      </c>
      <c r="E624" t="n">
        <v>0.009488792934583046</v>
      </c>
      <c r="F624" t="inlineStr">
        <is>
          <t>MENSAL</t>
        </is>
      </c>
      <c r="G624" t="n">
        <v>48724</v>
      </c>
      <c r="H624" t="n">
        <v>48724</v>
      </c>
      <c r="I624" t="inlineStr">
        <is>
          <t>131</t>
        </is>
      </c>
      <c r="J624" t="inlineStr">
        <is>
          <t>CARTEIRA</t>
        </is>
      </c>
      <c r="K624" t="inlineStr">
        <is>
          <t>CONTRATO</t>
        </is>
      </c>
      <c r="L624" t="n">
        <v>2753.73</v>
      </c>
      <c r="M624" t="inlineStr"/>
      <c r="N624" t="inlineStr"/>
      <c r="O624" s="142">
        <f>DATE(YEAR(H624),MONTH(H624),1)</f>
        <v/>
      </c>
      <c r="P624" s="132">
        <f>IF(H624&gt;$L$3,"Futuro","Atraso")</f>
        <v/>
      </c>
      <c r="Q624">
        <f>12*(YEAR(H624)-YEAR($L$3))+(MONTH(H624)-MONTH($L$3))</f>
        <v/>
      </c>
      <c r="R624" s="366">
        <f>IF(N624="IBIRAPITANGA FASE 3",IF(P624="Atraso",M624,M624/(1+$J$2)^Q624),IF(P624="Atraso",M624,M624/(1+$J$1)^Q624))</f>
        <v/>
      </c>
    </row>
    <row r="625">
      <c r="A625" t="inlineStr">
        <is>
          <t>Q03L02</t>
        </is>
      </c>
      <c r="B625" t="inlineStr">
        <is>
          <t>MARIO ROBERTO SALTINI</t>
        </is>
      </c>
      <c r="C625" t="n">
        <v>1</v>
      </c>
      <c r="D625" t="inlineStr">
        <is>
          <t>IPCA</t>
        </is>
      </c>
      <c r="E625" t="n">
        <v>0.009488792934583046</v>
      </c>
      <c r="F625" t="inlineStr">
        <is>
          <t>MENSAL</t>
        </is>
      </c>
      <c r="G625" t="n">
        <v>48755</v>
      </c>
      <c r="H625" t="n">
        <v>48755</v>
      </c>
      <c r="I625" t="inlineStr">
        <is>
          <t>132</t>
        </is>
      </c>
      <c r="J625" t="inlineStr">
        <is>
          <t>CARTEIRA</t>
        </is>
      </c>
      <c r="K625" t="inlineStr">
        <is>
          <t>CONTRATO</t>
        </is>
      </c>
      <c r="L625" t="n">
        <v>2753.73</v>
      </c>
      <c r="M625" t="inlineStr"/>
      <c r="N625" t="inlineStr"/>
      <c r="O625" s="142">
        <f>DATE(YEAR(H625),MONTH(H625),1)</f>
        <v/>
      </c>
      <c r="P625" s="132">
        <f>IF(H625&gt;$L$3,"Futuro","Atraso")</f>
        <v/>
      </c>
      <c r="Q625">
        <f>12*(YEAR(H625)-YEAR($L$3))+(MONTH(H625)-MONTH($L$3))</f>
        <v/>
      </c>
      <c r="R625" s="366">
        <f>IF(N625="IBIRAPITANGA FASE 3",IF(P625="Atraso",M625,M625/(1+$J$2)^Q625),IF(P625="Atraso",M625,M625/(1+$J$1)^Q625))</f>
        <v/>
      </c>
    </row>
    <row r="626">
      <c r="A626" t="inlineStr">
        <is>
          <t>Q03L02</t>
        </is>
      </c>
      <c r="B626" t="inlineStr">
        <is>
          <t>MARIO ROBERTO SALTINI</t>
        </is>
      </c>
      <c r="C626" t="n">
        <v>1</v>
      </c>
      <c r="D626" t="inlineStr">
        <is>
          <t>IPCA</t>
        </is>
      </c>
      <c r="E626" t="n">
        <v>0.009488792934583046</v>
      </c>
      <c r="F626" t="inlineStr">
        <is>
          <t>MENSAL</t>
        </is>
      </c>
      <c r="G626" t="n">
        <v>48785</v>
      </c>
      <c r="H626" t="n">
        <v>48785</v>
      </c>
      <c r="I626" t="inlineStr">
        <is>
          <t>133</t>
        </is>
      </c>
      <c r="J626" t="inlineStr">
        <is>
          <t>CARTEIRA</t>
        </is>
      </c>
      <c r="K626" t="inlineStr">
        <is>
          <t>CONTRATO</t>
        </is>
      </c>
      <c r="L626" t="n">
        <v>2753.73</v>
      </c>
      <c r="M626" t="inlineStr"/>
      <c r="N626" t="inlineStr"/>
      <c r="O626" s="142">
        <f>DATE(YEAR(H626),MONTH(H626),1)</f>
        <v/>
      </c>
      <c r="P626" s="132">
        <f>IF(H626&gt;$L$3,"Futuro","Atraso")</f>
        <v/>
      </c>
      <c r="Q626">
        <f>12*(YEAR(H626)-YEAR($L$3))+(MONTH(H626)-MONTH($L$3))</f>
        <v/>
      </c>
      <c r="R626" s="366">
        <f>IF(N626="IBIRAPITANGA FASE 3",IF(P626="Atraso",M626,M626/(1+$J$2)^Q626),IF(P626="Atraso",M626,M626/(1+$J$1)^Q626))</f>
        <v/>
      </c>
    </row>
    <row r="627">
      <c r="A627" t="inlineStr">
        <is>
          <t>Q03L02</t>
        </is>
      </c>
      <c r="B627" t="inlineStr">
        <is>
          <t>MARIO ROBERTO SALTINI</t>
        </is>
      </c>
      <c r="C627" t="n">
        <v>1</v>
      </c>
      <c r="D627" t="inlineStr">
        <is>
          <t>IPCA</t>
        </is>
      </c>
      <c r="E627" t="n">
        <v>0.009488792934583046</v>
      </c>
      <c r="F627" t="inlineStr">
        <is>
          <t>MENSAL</t>
        </is>
      </c>
      <c r="G627" t="n">
        <v>48816</v>
      </c>
      <c r="H627" t="n">
        <v>48816</v>
      </c>
      <c r="I627" t="inlineStr">
        <is>
          <t>134</t>
        </is>
      </c>
      <c r="J627" t="inlineStr">
        <is>
          <t>CARTEIRA</t>
        </is>
      </c>
      <c r="K627" t="inlineStr">
        <is>
          <t>CONTRATO</t>
        </is>
      </c>
      <c r="L627" t="n">
        <v>2753.73</v>
      </c>
      <c r="M627" t="inlineStr"/>
      <c r="N627" t="inlineStr"/>
      <c r="O627" s="142">
        <f>DATE(YEAR(H627),MONTH(H627),1)</f>
        <v/>
      </c>
      <c r="P627" s="132">
        <f>IF(H627&gt;$L$3,"Futuro","Atraso")</f>
        <v/>
      </c>
      <c r="Q627">
        <f>12*(YEAR(H627)-YEAR($L$3))+(MONTH(H627)-MONTH($L$3))</f>
        <v/>
      </c>
      <c r="R627" s="366">
        <f>IF(N627="IBIRAPITANGA FASE 3",IF(P627="Atraso",M627,M627/(1+$J$2)^Q627),IF(P627="Atraso",M627,M627/(1+$J$1)^Q627))</f>
        <v/>
      </c>
    </row>
    <row r="628">
      <c r="A628" t="inlineStr">
        <is>
          <t>Q03L02</t>
        </is>
      </c>
      <c r="B628" t="inlineStr">
        <is>
          <t>MARIO ROBERTO SALTINI</t>
        </is>
      </c>
      <c r="C628" t="n">
        <v>1</v>
      </c>
      <c r="D628" t="inlineStr">
        <is>
          <t>IPCA</t>
        </is>
      </c>
      <c r="E628" t="n">
        <v>0.009488792934583046</v>
      </c>
      <c r="F628" t="inlineStr">
        <is>
          <t>MENSAL</t>
        </is>
      </c>
      <c r="G628" t="n">
        <v>48847</v>
      </c>
      <c r="H628" t="n">
        <v>48847</v>
      </c>
      <c r="I628" t="inlineStr">
        <is>
          <t>135</t>
        </is>
      </c>
      <c r="J628" t="inlineStr">
        <is>
          <t>CARTEIRA</t>
        </is>
      </c>
      <c r="K628" t="inlineStr">
        <is>
          <t>CONTRATO</t>
        </is>
      </c>
      <c r="L628" t="n">
        <v>2753.73</v>
      </c>
      <c r="M628" t="inlineStr"/>
      <c r="N628" t="inlineStr"/>
      <c r="O628" s="142">
        <f>DATE(YEAR(H628),MONTH(H628),1)</f>
        <v/>
      </c>
      <c r="P628" s="132">
        <f>IF(H628&gt;$L$3,"Futuro","Atraso")</f>
        <v/>
      </c>
      <c r="Q628">
        <f>12*(YEAR(H628)-YEAR($L$3))+(MONTH(H628)-MONTH($L$3))</f>
        <v/>
      </c>
      <c r="R628" s="366">
        <f>IF(N628="IBIRAPITANGA FASE 3",IF(P628="Atraso",M628,M628/(1+$J$2)^Q628),IF(P628="Atraso",M628,M628/(1+$J$1)^Q628))</f>
        <v/>
      </c>
    </row>
    <row r="629">
      <c r="A629" t="inlineStr">
        <is>
          <t>Q03L02</t>
        </is>
      </c>
      <c r="B629" t="inlineStr">
        <is>
          <t>MARIO ROBERTO SALTINI</t>
        </is>
      </c>
      <c r="C629" t="n">
        <v>1</v>
      </c>
      <c r="D629" t="inlineStr">
        <is>
          <t>IPCA</t>
        </is>
      </c>
      <c r="E629" t="n">
        <v>0.009488792934583046</v>
      </c>
      <c r="F629" t="inlineStr">
        <is>
          <t>MENSAL</t>
        </is>
      </c>
      <c r="G629" t="n">
        <v>48877</v>
      </c>
      <c r="H629" t="n">
        <v>48877</v>
      </c>
      <c r="I629" t="inlineStr">
        <is>
          <t>136</t>
        </is>
      </c>
      <c r="J629" t="inlineStr">
        <is>
          <t>CARTEIRA</t>
        </is>
      </c>
      <c r="K629" t="inlineStr">
        <is>
          <t>CONTRATO</t>
        </is>
      </c>
      <c r="L629" t="n">
        <v>2753.73</v>
      </c>
      <c r="M629" t="inlineStr"/>
      <c r="N629" t="inlineStr"/>
      <c r="O629" s="142">
        <f>DATE(YEAR(H629),MONTH(H629),1)</f>
        <v/>
      </c>
      <c r="P629" s="132">
        <f>IF(H629&gt;$L$3,"Futuro","Atraso")</f>
        <v/>
      </c>
      <c r="Q629">
        <f>12*(YEAR(H629)-YEAR($L$3))+(MONTH(H629)-MONTH($L$3))</f>
        <v/>
      </c>
      <c r="R629" s="366">
        <f>IF(N629="IBIRAPITANGA FASE 3",IF(P629="Atraso",M629,M629/(1+$J$2)^Q629),IF(P629="Atraso",M629,M629/(1+$J$1)^Q629))</f>
        <v/>
      </c>
    </row>
    <row r="630">
      <c r="A630" t="inlineStr">
        <is>
          <t>Q03L02</t>
        </is>
      </c>
      <c r="B630" t="inlineStr">
        <is>
          <t>MARIO ROBERTO SALTINI</t>
        </is>
      </c>
      <c r="C630" t="n">
        <v>1</v>
      </c>
      <c r="D630" t="inlineStr">
        <is>
          <t>IPCA</t>
        </is>
      </c>
      <c r="E630" t="n">
        <v>0.009488792934583046</v>
      </c>
      <c r="F630" t="inlineStr">
        <is>
          <t>MENSAL</t>
        </is>
      </c>
      <c r="G630" t="n">
        <v>48908</v>
      </c>
      <c r="H630" t="n">
        <v>48908</v>
      </c>
      <c r="I630" t="inlineStr">
        <is>
          <t>137</t>
        </is>
      </c>
      <c r="J630" t="inlineStr">
        <is>
          <t>CARTEIRA</t>
        </is>
      </c>
      <c r="K630" t="inlineStr">
        <is>
          <t>CONTRATO</t>
        </is>
      </c>
      <c r="L630" t="n">
        <v>2753.73</v>
      </c>
      <c r="M630" t="inlineStr"/>
      <c r="N630" t="inlineStr"/>
      <c r="O630" s="142">
        <f>DATE(YEAR(H630),MONTH(H630),1)</f>
        <v/>
      </c>
      <c r="P630" s="132">
        <f>IF(H630&gt;$L$3,"Futuro","Atraso")</f>
        <v/>
      </c>
      <c r="Q630">
        <f>12*(YEAR(H630)-YEAR($L$3))+(MONTH(H630)-MONTH($L$3))</f>
        <v/>
      </c>
      <c r="R630" s="366">
        <f>IF(N630="IBIRAPITANGA FASE 3",IF(P630="Atraso",M630,M630/(1+$J$2)^Q630),IF(P630="Atraso",M630,M630/(1+$J$1)^Q630))</f>
        <v/>
      </c>
    </row>
    <row r="631">
      <c r="A631" t="inlineStr">
        <is>
          <t>Q03L02</t>
        </is>
      </c>
      <c r="B631" t="inlineStr">
        <is>
          <t>MARIO ROBERTO SALTINI</t>
        </is>
      </c>
      <c r="C631" t="n">
        <v>1</v>
      </c>
      <c r="D631" t="inlineStr">
        <is>
          <t>IPCA</t>
        </is>
      </c>
      <c r="E631" t="n">
        <v>0.009488792934583046</v>
      </c>
      <c r="F631" t="inlineStr">
        <is>
          <t>MENSAL</t>
        </is>
      </c>
      <c r="G631" t="n">
        <v>48938</v>
      </c>
      <c r="H631" t="n">
        <v>48938</v>
      </c>
      <c r="I631" t="inlineStr">
        <is>
          <t>138</t>
        </is>
      </c>
      <c r="J631" t="inlineStr">
        <is>
          <t>CARTEIRA</t>
        </is>
      </c>
      <c r="K631" t="inlineStr">
        <is>
          <t>CONTRATO</t>
        </is>
      </c>
      <c r="L631" t="n">
        <v>2753.73</v>
      </c>
      <c r="M631" t="inlineStr"/>
      <c r="N631" t="inlineStr"/>
      <c r="O631" s="142">
        <f>DATE(YEAR(H631),MONTH(H631),1)</f>
        <v/>
      </c>
      <c r="P631" s="132">
        <f>IF(H631&gt;$L$3,"Futuro","Atraso")</f>
        <v/>
      </c>
      <c r="Q631">
        <f>12*(YEAR(H631)-YEAR($L$3))+(MONTH(H631)-MONTH($L$3))</f>
        <v/>
      </c>
      <c r="R631" s="366">
        <f>IF(N631="IBIRAPITANGA FASE 3",IF(P631="Atraso",M631,M631/(1+$J$2)^Q631),IF(P631="Atraso",M631,M631/(1+$J$1)^Q631))</f>
        <v/>
      </c>
    </row>
    <row r="632">
      <c r="A632" t="inlineStr">
        <is>
          <t>Q03L02</t>
        </is>
      </c>
      <c r="B632" t="inlineStr">
        <is>
          <t>MARIO ROBERTO SALTINI</t>
        </is>
      </c>
      <c r="C632" t="n">
        <v>1</v>
      </c>
      <c r="D632" t="inlineStr">
        <is>
          <t>IPCA</t>
        </is>
      </c>
      <c r="E632" t="n">
        <v>0.009488792934583046</v>
      </c>
      <c r="F632" t="inlineStr">
        <is>
          <t>MENSAL</t>
        </is>
      </c>
      <c r="G632" t="n">
        <v>48969</v>
      </c>
      <c r="H632" t="n">
        <v>48969</v>
      </c>
      <c r="I632" t="inlineStr">
        <is>
          <t>139</t>
        </is>
      </c>
      <c r="J632" t="inlineStr">
        <is>
          <t>CARTEIRA</t>
        </is>
      </c>
      <c r="K632" t="inlineStr">
        <is>
          <t>CONTRATO</t>
        </is>
      </c>
      <c r="L632" t="n">
        <v>2753.73</v>
      </c>
      <c r="M632" t="inlineStr"/>
      <c r="N632" t="inlineStr"/>
      <c r="O632" s="142">
        <f>DATE(YEAR(H632),MONTH(H632),1)</f>
        <v/>
      </c>
      <c r="P632" s="132">
        <f>IF(H632&gt;$L$3,"Futuro","Atraso")</f>
        <v/>
      </c>
      <c r="Q632">
        <f>12*(YEAR(H632)-YEAR($L$3))+(MONTH(H632)-MONTH($L$3))</f>
        <v/>
      </c>
      <c r="R632" s="366">
        <f>IF(N632="IBIRAPITANGA FASE 3",IF(P632="Atraso",M632,M632/(1+$J$2)^Q632),IF(P632="Atraso",M632,M632/(1+$J$1)^Q632))</f>
        <v/>
      </c>
    </row>
    <row r="633">
      <c r="A633" t="inlineStr">
        <is>
          <t>Q03L02</t>
        </is>
      </c>
      <c r="B633" t="inlineStr">
        <is>
          <t>MARIO ROBERTO SALTINI</t>
        </is>
      </c>
      <c r="C633" t="n">
        <v>1</v>
      </c>
      <c r="D633" t="inlineStr">
        <is>
          <t>IPCA</t>
        </is>
      </c>
      <c r="E633" t="n">
        <v>0.009488792934583046</v>
      </c>
      <c r="F633" t="inlineStr">
        <is>
          <t>MENSAL</t>
        </is>
      </c>
      <c r="G633" t="n">
        <v>49000</v>
      </c>
      <c r="H633" t="n">
        <v>49000</v>
      </c>
      <c r="I633" t="inlineStr">
        <is>
          <t>140</t>
        </is>
      </c>
      <c r="J633" t="inlineStr">
        <is>
          <t>CARTEIRA</t>
        </is>
      </c>
      <c r="K633" t="inlineStr">
        <is>
          <t>CONTRATO</t>
        </is>
      </c>
      <c r="L633" t="n">
        <v>2753.73</v>
      </c>
      <c r="M633" t="inlineStr"/>
      <c r="N633" t="inlineStr"/>
      <c r="O633" s="142">
        <f>DATE(YEAR(H633),MONTH(H633),1)</f>
        <v/>
      </c>
      <c r="P633" s="132">
        <f>IF(H633&gt;$L$3,"Futuro","Atraso")</f>
        <v/>
      </c>
      <c r="Q633">
        <f>12*(YEAR(H633)-YEAR($L$3))+(MONTH(H633)-MONTH($L$3))</f>
        <v/>
      </c>
      <c r="R633" s="366">
        <f>IF(N633="IBIRAPITANGA FASE 3",IF(P633="Atraso",M633,M633/(1+$J$2)^Q633),IF(P633="Atraso",M633,M633/(1+$J$1)^Q633))</f>
        <v/>
      </c>
    </row>
    <row r="634">
      <c r="A634" t="inlineStr">
        <is>
          <t>Q03L02</t>
        </is>
      </c>
      <c r="B634" t="inlineStr">
        <is>
          <t>MARIO ROBERTO SALTINI</t>
        </is>
      </c>
      <c r="C634" t="n">
        <v>1</v>
      </c>
      <c r="D634" t="inlineStr">
        <is>
          <t>IPCA</t>
        </is>
      </c>
      <c r="E634" t="n">
        <v>0.009488792934583046</v>
      </c>
      <c r="F634" t="inlineStr">
        <is>
          <t>MENSAL</t>
        </is>
      </c>
      <c r="G634" t="n">
        <v>49028</v>
      </c>
      <c r="H634" t="n">
        <v>49028</v>
      </c>
      <c r="I634" t="inlineStr">
        <is>
          <t>141</t>
        </is>
      </c>
      <c r="J634" t="inlineStr">
        <is>
          <t>CARTEIRA</t>
        </is>
      </c>
      <c r="K634" t="inlineStr">
        <is>
          <t>CONTRATO</t>
        </is>
      </c>
      <c r="L634" t="n">
        <v>2753.73</v>
      </c>
      <c r="M634" t="inlineStr"/>
      <c r="N634" t="inlineStr"/>
      <c r="O634" s="142">
        <f>DATE(YEAR(H634),MONTH(H634),1)</f>
        <v/>
      </c>
      <c r="P634" s="132">
        <f>IF(H634&gt;$L$3,"Futuro","Atraso")</f>
        <v/>
      </c>
      <c r="Q634">
        <f>12*(YEAR(H634)-YEAR($L$3))+(MONTH(H634)-MONTH($L$3))</f>
        <v/>
      </c>
      <c r="R634" s="366">
        <f>IF(N634="IBIRAPITANGA FASE 3",IF(P634="Atraso",M634,M634/(1+$J$2)^Q634),IF(P634="Atraso",M634,M634/(1+$J$1)^Q634))</f>
        <v/>
      </c>
    </row>
    <row r="635">
      <c r="A635" t="inlineStr">
        <is>
          <t>Q03L02</t>
        </is>
      </c>
      <c r="B635" t="inlineStr">
        <is>
          <t>MARIO ROBERTO SALTINI</t>
        </is>
      </c>
      <c r="C635" t="n">
        <v>1</v>
      </c>
      <c r="D635" t="inlineStr">
        <is>
          <t>IPCA</t>
        </is>
      </c>
      <c r="E635" t="n">
        <v>0.009488792934583046</v>
      </c>
      <c r="F635" t="inlineStr">
        <is>
          <t>MENSAL</t>
        </is>
      </c>
      <c r="G635" t="n">
        <v>49028</v>
      </c>
      <c r="H635" t="n">
        <v>49028</v>
      </c>
      <c r="I635" t="inlineStr">
        <is>
          <t>012</t>
        </is>
      </c>
      <c r="J635" t="inlineStr">
        <is>
          <t>CARTEIRA</t>
        </is>
      </c>
      <c r="K635" t="inlineStr">
        <is>
          <t>CONTRATO</t>
        </is>
      </c>
      <c r="L635" t="n">
        <v>14796.59</v>
      </c>
      <c r="M635" t="inlineStr"/>
      <c r="N635" t="inlineStr"/>
      <c r="O635" s="142">
        <f>DATE(YEAR(H635),MONTH(H635),1)</f>
        <v/>
      </c>
      <c r="P635" s="132">
        <f>IF(H635&gt;$L$3,"Futuro","Atraso")</f>
        <v/>
      </c>
      <c r="Q635">
        <f>12*(YEAR(H635)-YEAR($L$3))+(MONTH(H635)-MONTH($L$3))</f>
        <v/>
      </c>
      <c r="R635" s="366">
        <f>IF(N635="IBIRAPITANGA FASE 3",IF(P635="Atraso",M635,M635/(1+$J$2)^Q635),IF(P635="Atraso",M635,M635/(1+$J$1)^Q635))</f>
        <v/>
      </c>
    </row>
    <row r="636">
      <c r="A636" t="inlineStr">
        <is>
          <t>Q03L02</t>
        </is>
      </c>
      <c r="B636" t="inlineStr">
        <is>
          <t>MARIO ROBERTO SALTINI</t>
        </is>
      </c>
      <c r="C636" t="n">
        <v>1</v>
      </c>
      <c r="D636" t="inlineStr">
        <is>
          <t>IPCA</t>
        </is>
      </c>
      <c r="E636" t="n">
        <v>0.009488792934583046</v>
      </c>
      <c r="F636" t="inlineStr">
        <is>
          <t>MENSAL</t>
        </is>
      </c>
      <c r="G636" t="n">
        <v>49059</v>
      </c>
      <c r="H636" t="n">
        <v>49059</v>
      </c>
      <c r="I636" t="inlineStr">
        <is>
          <t>142</t>
        </is>
      </c>
      <c r="J636" t="inlineStr">
        <is>
          <t>CARTEIRA</t>
        </is>
      </c>
      <c r="K636" t="inlineStr">
        <is>
          <t>CONTRATO</t>
        </is>
      </c>
      <c r="L636" t="n">
        <v>2753.73</v>
      </c>
      <c r="M636" t="inlineStr"/>
      <c r="N636" t="inlineStr"/>
      <c r="O636" s="142">
        <f>DATE(YEAR(H636),MONTH(H636),1)</f>
        <v/>
      </c>
      <c r="P636" s="132">
        <f>IF(H636&gt;$L$3,"Futuro","Atraso")</f>
        <v/>
      </c>
      <c r="Q636">
        <f>12*(YEAR(H636)-YEAR($L$3))+(MONTH(H636)-MONTH($L$3))</f>
        <v/>
      </c>
      <c r="R636" s="366">
        <f>IF(N636="IBIRAPITANGA FASE 3",IF(P636="Atraso",M636,M636/(1+$J$2)^Q636),IF(P636="Atraso",M636,M636/(1+$J$1)^Q636))</f>
        <v/>
      </c>
    </row>
    <row r="637">
      <c r="A637" t="inlineStr">
        <is>
          <t>Q03L02</t>
        </is>
      </c>
      <c r="B637" t="inlineStr">
        <is>
          <t>MARIO ROBERTO SALTINI</t>
        </is>
      </c>
      <c r="C637" t="n">
        <v>1</v>
      </c>
      <c r="D637" t="inlineStr">
        <is>
          <t>IPCA</t>
        </is>
      </c>
      <c r="E637" t="n">
        <v>0.009488792934583046</v>
      </c>
      <c r="F637" t="inlineStr">
        <is>
          <t>MENSAL</t>
        </is>
      </c>
      <c r="G637" t="n">
        <v>49089</v>
      </c>
      <c r="H637" t="n">
        <v>49089</v>
      </c>
      <c r="I637" t="inlineStr">
        <is>
          <t>143</t>
        </is>
      </c>
      <c r="J637" t="inlineStr">
        <is>
          <t>CARTEIRA</t>
        </is>
      </c>
      <c r="K637" t="inlineStr">
        <is>
          <t>CONTRATO</t>
        </is>
      </c>
      <c r="L637" t="n">
        <v>2753.73</v>
      </c>
      <c r="M637" t="inlineStr"/>
      <c r="N637" t="inlineStr"/>
      <c r="O637" s="142">
        <f>DATE(YEAR(H637),MONTH(H637),1)</f>
        <v/>
      </c>
      <c r="P637" s="132">
        <f>IF(H637&gt;$L$3,"Futuro","Atraso")</f>
        <v/>
      </c>
      <c r="Q637">
        <f>12*(YEAR(H637)-YEAR($L$3))+(MONTH(H637)-MONTH($L$3))</f>
        <v/>
      </c>
      <c r="R637" s="366">
        <f>IF(N637="IBIRAPITANGA FASE 3",IF(P637="Atraso",M637,M637/(1+$J$2)^Q637),IF(P637="Atraso",M637,M637/(1+$J$1)^Q637))</f>
        <v/>
      </c>
    </row>
    <row r="638">
      <c r="A638" t="inlineStr">
        <is>
          <t>Q03L02</t>
        </is>
      </c>
      <c r="B638" t="inlineStr">
        <is>
          <t>MARIO ROBERTO SALTINI</t>
        </is>
      </c>
      <c r="C638" t="n">
        <v>1</v>
      </c>
      <c r="D638" t="inlineStr">
        <is>
          <t>IPCA</t>
        </is>
      </c>
      <c r="E638" t="n">
        <v>0.009488792934583046</v>
      </c>
      <c r="F638" t="inlineStr">
        <is>
          <t>MENSAL</t>
        </is>
      </c>
      <c r="G638" t="n">
        <v>49120</v>
      </c>
      <c r="H638" t="n">
        <v>49120</v>
      </c>
      <c r="I638" t="inlineStr">
        <is>
          <t>144</t>
        </is>
      </c>
      <c r="J638" t="inlineStr">
        <is>
          <t>CARTEIRA</t>
        </is>
      </c>
      <c r="K638" t="inlineStr">
        <is>
          <t>CONTRATO</t>
        </is>
      </c>
      <c r="L638" t="n">
        <v>2753.73</v>
      </c>
      <c r="M638" t="inlineStr"/>
      <c r="N638" t="inlineStr"/>
      <c r="O638" s="142">
        <f>DATE(YEAR(H638),MONTH(H638),1)</f>
        <v/>
      </c>
      <c r="P638" s="132">
        <f>IF(H638&gt;$L$3,"Futuro","Atraso")</f>
        <v/>
      </c>
      <c r="Q638">
        <f>12*(YEAR(H638)-YEAR($L$3))+(MONTH(H638)-MONTH($L$3))</f>
        <v/>
      </c>
      <c r="R638" s="366">
        <f>IF(N638="IBIRAPITANGA FASE 3",IF(P638="Atraso",M638,M638/(1+$J$2)^Q638),IF(P638="Atraso",M638,M638/(1+$J$1)^Q638))</f>
        <v/>
      </c>
    </row>
    <row r="639">
      <c r="A639" t="inlineStr">
        <is>
          <t>Q03L02</t>
        </is>
      </c>
      <c r="B639" t="inlineStr">
        <is>
          <t>MARIO ROBERTO SALTINI</t>
        </is>
      </c>
      <c r="C639" t="n">
        <v>1</v>
      </c>
      <c r="D639" t="inlineStr">
        <is>
          <t>IPCA</t>
        </is>
      </c>
      <c r="E639" t="n">
        <v>0.009488792934583046</v>
      </c>
      <c r="F639" t="inlineStr">
        <is>
          <t>MENSAL</t>
        </is>
      </c>
      <c r="G639" t="n">
        <v>49150</v>
      </c>
      <c r="H639" t="n">
        <v>49150</v>
      </c>
      <c r="I639" t="inlineStr">
        <is>
          <t>145</t>
        </is>
      </c>
      <c r="J639" t="inlineStr">
        <is>
          <t>CARTEIRA</t>
        </is>
      </c>
      <c r="K639" t="inlineStr">
        <is>
          <t>CONTRATO</t>
        </is>
      </c>
      <c r="L639" t="n">
        <v>2753.73</v>
      </c>
      <c r="M639" t="inlineStr"/>
      <c r="N639" t="inlineStr"/>
      <c r="O639" s="142">
        <f>DATE(YEAR(H639),MONTH(H639),1)</f>
        <v/>
      </c>
      <c r="P639" s="132">
        <f>IF(H639&gt;$L$3,"Futuro","Atraso")</f>
        <v/>
      </c>
      <c r="Q639">
        <f>12*(YEAR(H639)-YEAR($L$3))+(MONTH(H639)-MONTH($L$3))</f>
        <v/>
      </c>
      <c r="R639" s="366">
        <f>IF(N639="IBIRAPITANGA FASE 3",IF(P639="Atraso",M639,M639/(1+$J$2)^Q639),IF(P639="Atraso",M639,M639/(1+$J$1)^Q639))</f>
        <v/>
      </c>
    </row>
    <row r="640">
      <c r="A640" t="inlineStr">
        <is>
          <t>Q03L02</t>
        </is>
      </c>
      <c r="B640" t="inlineStr">
        <is>
          <t>MARIO ROBERTO SALTINI</t>
        </is>
      </c>
      <c r="C640" t="n">
        <v>1</v>
      </c>
      <c r="D640" t="inlineStr">
        <is>
          <t>IPCA</t>
        </is>
      </c>
      <c r="E640" t="n">
        <v>0.009488792934583046</v>
      </c>
      <c r="F640" t="inlineStr">
        <is>
          <t>MENSAL</t>
        </is>
      </c>
      <c r="G640" t="n">
        <v>49181</v>
      </c>
      <c r="H640" t="n">
        <v>49181</v>
      </c>
      <c r="I640" t="inlineStr">
        <is>
          <t>146</t>
        </is>
      </c>
      <c r="J640" t="inlineStr">
        <is>
          <t>CARTEIRA</t>
        </is>
      </c>
      <c r="K640" t="inlineStr">
        <is>
          <t>CONTRATO</t>
        </is>
      </c>
      <c r="L640" t="n">
        <v>2753.73</v>
      </c>
      <c r="M640" t="inlineStr"/>
      <c r="N640" t="inlineStr"/>
      <c r="O640" s="142">
        <f>DATE(YEAR(H640),MONTH(H640),1)</f>
        <v/>
      </c>
      <c r="P640" s="132">
        <f>IF(H640&gt;$L$3,"Futuro","Atraso")</f>
        <v/>
      </c>
      <c r="Q640">
        <f>12*(YEAR(H640)-YEAR($L$3))+(MONTH(H640)-MONTH($L$3))</f>
        <v/>
      </c>
      <c r="R640" s="366">
        <f>IF(N640="IBIRAPITANGA FASE 3",IF(P640="Atraso",M640,M640/(1+$J$2)^Q640),IF(P640="Atraso",M640,M640/(1+$J$1)^Q640))</f>
        <v/>
      </c>
    </row>
    <row r="641">
      <c r="A641" t="inlineStr">
        <is>
          <t>Q03L02</t>
        </is>
      </c>
      <c r="B641" t="inlineStr">
        <is>
          <t>MARIO ROBERTO SALTINI</t>
        </is>
      </c>
      <c r="C641" t="n">
        <v>1</v>
      </c>
      <c r="D641" t="inlineStr">
        <is>
          <t>IPCA</t>
        </is>
      </c>
      <c r="E641" t="n">
        <v>0.009488792934583046</v>
      </c>
      <c r="F641" t="inlineStr">
        <is>
          <t>MENSAL</t>
        </is>
      </c>
      <c r="G641" t="n">
        <v>49212</v>
      </c>
      <c r="H641" t="n">
        <v>49212</v>
      </c>
      <c r="I641" t="inlineStr">
        <is>
          <t>147</t>
        </is>
      </c>
      <c r="J641" t="inlineStr">
        <is>
          <t>CARTEIRA</t>
        </is>
      </c>
      <c r="K641" t="inlineStr">
        <is>
          <t>CONTRATO</t>
        </is>
      </c>
      <c r="L641" t="n">
        <v>2753.73</v>
      </c>
      <c r="M641" t="inlineStr"/>
      <c r="N641" t="inlineStr"/>
      <c r="O641" s="142">
        <f>DATE(YEAR(H641),MONTH(H641),1)</f>
        <v/>
      </c>
      <c r="P641" s="132">
        <f>IF(H641&gt;$L$3,"Futuro","Atraso")</f>
        <v/>
      </c>
      <c r="Q641">
        <f>12*(YEAR(H641)-YEAR($L$3))+(MONTH(H641)-MONTH($L$3))</f>
        <v/>
      </c>
      <c r="R641" s="366">
        <f>IF(N641="IBIRAPITANGA FASE 3",IF(P641="Atraso",M641,M641/(1+$J$2)^Q641),IF(P641="Atraso",M641,M641/(1+$J$1)^Q641))</f>
        <v/>
      </c>
    </row>
    <row r="642">
      <c r="A642" t="inlineStr">
        <is>
          <t>Q03L02</t>
        </is>
      </c>
      <c r="B642" t="inlineStr">
        <is>
          <t>MARIO ROBERTO SALTINI</t>
        </is>
      </c>
      <c r="C642" t="n">
        <v>1</v>
      </c>
      <c r="D642" t="inlineStr">
        <is>
          <t>IPCA</t>
        </is>
      </c>
      <c r="E642" t="n">
        <v>0.009488792934583046</v>
      </c>
      <c r="F642" t="inlineStr">
        <is>
          <t>MENSAL</t>
        </is>
      </c>
      <c r="G642" t="n">
        <v>49242</v>
      </c>
      <c r="H642" t="n">
        <v>49242</v>
      </c>
      <c r="I642" t="inlineStr">
        <is>
          <t>148</t>
        </is>
      </c>
      <c r="J642" t="inlineStr">
        <is>
          <t>CARTEIRA</t>
        </is>
      </c>
      <c r="K642" t="inlineStr">
        <is>
          <t>CONTRATO</t>
        </is>
      </c>
      <c r="L642" t="n">
        <v>2753.73</v>
      </c>
      <c r="M642" t="inlineStr"/>
      <c r="N642" t="inlineStr"/>
      <c r="O642" s="142">
        <f>DATE(YEAR(H642),MONTH(H642),1)</f>
        <v/>
      </c>
      <c r="P642" s="132">
        <f>IF(H642&gt;$L$3,"Futuro","Atraso")</f>
        <v/>
      </c>
      <c r="Q642">
        <f>12*(YEAR(H642)-YEAR($L$3))+(MONTH(H642)-MONTH($L$3))</f>
        <v/>
      </c>
      <c r="R642" s="366">
        <f>IF(N642="IBIRAPITANGA FASE 3",IF(P642="Atraso",M642,M642/(1+$J$2)^Q642),IF(P642="Atraso",M642,M642/(1+$J$1)^Q642))</f>
        <v/>
      </c>
    </row>
    <row r="643">
      <c r="A643" t="inlineStr">
        <is>
          <t>Q03L02</t>
        </is>
      </c>
      <c r="B643" t="inlineStr">
        <is>
          <t>MARIO ROBERTO SALTINI</t>
        </is>
      </c>
      <c r="C643" t="n">
        <v>1</v>
      </c>
      <c r="D643" t="inlineStr">
        <is>
          <t>IPCA</t>
        </is>
      </c>
      <c r="E643" t="n">
        <v>0.009488792934583046</v>
      </c>
      <c r="F643" t="inlineStr">
        <is>
          <t>MENSAL</t>
        </is>
      </c>
      <c r="G643" t="n">
        <v>49273</v>
      </c>
      <c r="H643" t="n">
        <v>49273</v>
      </c>
      <c r="I643" t="inlineStr">
        <is>
          <t>149</t>
        </is>
      </c>
      <c r="J643" t="inlineStr">
        <is>
          <t>CARTEIRA</t>
        </is>
      </c>
      <c r="K643" t="inlineStr">
        <is>
          <t>CONTRATO</t>
        </is>
      </c>
      <c r="L643" t="n">
        <v>2753.73</v>
      </c>
      <c r="M643" t="inlineStr"/>
      <c r="N643" t="inlineStr"/>
      <c r="O643" s="142">
        <f>DATE(YEAR(H643),MONTH(H643),1)</f>
        <v/>
      </c>
      <c r="P643" s="132">
        <f>IF(H643&gt;$L$3,"Futuro","Atraso")</f>
        <v/>
      </c>
      <c r="Q643">
        <f>12*(YEAR(H643)-YEAR($L$3))+(MONTH(H643)-MONTH($L$3))</f>
        <v/>
      </c>
      <c r="R643" s="366">
        <f>IF(N643="IBIRAPITANGA FASE 3",IF(P643="Atraso",M643,M643/(1+$J$2)^Q643),IF(P643="Atraso",M643,M643/(1+$J$1)^Q643))</f>
        <v/>
      </c>
    </row>
    <row r="644">
      <c r="A644" t="inlineStr">
        <is>
          <t>Q03L02</t>
        </is>
      </c>
      <c r="B644" t="inlineStr">
        <is>
          <t>MARIO ROBERTO SALTINI</t>
        </is>
      </c>
      <c r="C644" t="n">
        <v>1</v>
      </c>
      <c r="D644" t="inlineStr">
        <is>
          <t>IPCA</t>
        </is>
      </c>
      <c r="E644" t="n">
        <v>0.009488792934583046</v>
      </c>
      <c r="F644" t="inlineStr">
        <is>
          <t>MENSAL</t>
        </is>
      </c>
      <c r="G644" t="n">
        <v>49303</v>
      </c>
      <c r="H644" t="n">
        <v>49303</v>
      </c>
      <c r="I644" t="inlineStr">
        <is>
          <t>150</t>
        </is>
      </c>
      <c r="J644" t="inlineStr">
        <is>
          <t>CARTEIRA</t>
        </is>
      </c>
      <c r="K644" t="inlineStr">
        <is>
          <t>CONTRATO</t>
        </is>
      </c>
      <c r="L644" t="n">
        <v>2753.73</v>
      </c>
      <c r="M644" t="inlineStr"/>
      <c r="N644" t="inlineStr"/>
      <c r="O644" s="142">
        <f>DATE(YEAR(H644),MONTH(H644),1)</f>
        <v/>
      </c>
      <c r="P644" s="132">
        <f>IF(H644&gt;$L$3,"Futuro","Atraso")</f>
        <v/>
      </c>
      <c r="Q644">
        <f>12*(YEAR(H644)-YEAR($L$3))+(MONTH(H644)-MONTH($L$3))</f>
        <v/>
      </c>
      <c r="R644" s="366">
        <f>IF(N644="IBIRAPITANGA FASE 3",IF(P644="Atraso",M644,M644/(1+$J$2)^Q644),IF(P644="Atraso",M644,M644/(1+$J$1)^Q644))</f>
        <v/>
      </c>
    </row>
    <row r="645">
      <c r="A645" t="inlineStr">
        <is>
          <t>Q03L02</t>
        </is>
      </c>
      <c r="B645" t="inlineStr">
        <is>
          <t>MARIO ROBERTO SALTINI</t>
        </is>
      </c>
      <c r="C645" t="n">
        <v>1</v>
      </c>
      <c r="D645" t="inlineStr">
        <is>
          <t>IPCA</t>
        </is>
      </c>
      <c r="E645" t="n">
        <v>0.009488792934583046</v>
      </c>
      <c r="F645" t="inlineStr">
        <is>
          <t>MENSAL</t>
        </is>
      </c>
      <c r="G645" t="n">
        <v>49334</v>
      </c>
      <c r="H645" t="n">
        <v>49334</v>
      </c>
      <c r="I645" t="inlineStr">
        <is>
          <t>151</t>
        </is>
      </c>
      <c r="J645" t="inlineStr">
        <is>
          <t>CARTEIRA</t>
        </is>
      </c>
      <c r="K645" t="inlineStr">
        <is>
          <t>CONTRATO</t>
        </is>
      </c>
      <c r="L645" t="n">
        <v>2753.73</v>
      </c>
      <c r="M645" t="inlineStr"/>
      <c r="N645" t="inlineStr"/>
      <c r="O645" s="142">
        <f>DATE(YEAR(H645),MONTH(H645),1)</f>
        <v/>
      </c>
      <c r="P645" s="132">
        <f>IF(H645&gt;$L$3,"Futuro","Atraso")</f>
        <v/>
      </c>
      <c r="Q645">
        <f>12*(YEAR(H645)-YEAR($L$3))+(MONTH(H645)-MONTH($L$3))</f>
        <v/>
      </c>
      <c r="R645" s="366">
        <f>IF(N645="IBIRAPITANGA FASE 3",IF(P645="Atraso",M645,M645/(1+$J$2)^Q645),IF(P645="Atraso",M645,M645/(1+$J$1)^Q645))</f>
        <v/>
      </c>
    </row>
    <row r="646">
      <c r="A646" t="inlineStr">
        <is>
          <t>Q03L02</t>
        </is>
      </c>
      <c r="B646" t="inlineStr">
        <is>
          <t>MARIO ROBERTO SALTINI</t>
        </is>
      </c>
      <c r="C646" t="n">
        <v>1</v>
      </c>
      <c r="D646" t="inlineStr">
        <is>
          <t>IPCA</t>
        </is>
      </c>
      <c r="E646" t="n">
        <v>0.009488792934583046</v>
      </c>
      <c r="F646" t="inlineStr">
        <is>
          <t>MENSAL</t>
        </is>
      </c>
      <c r="G646" t="n">
        <v>49365</v>
      </c>
      <c r="H646" t="n">
        <v>49365</v>
      </c>
      <c r="I646" t="inlineStr">
        <is>
          <t>152</t>
        </is>
      </c>
      <c r="J646" t="inlineStr">
        <is>
          <t>CARTEIRA</t>
        </is>
      </c>
      <c r="K646" t="inlineStr">
        <is>
          <t>CONTRATO</t>
        </is>
      </c>
      <c r="L646" t="n">
        <v>2753.73</v>
      </c>
      <c r="M646" t="inlineStr"/>
      <c r="N646" t="inlineStr"/>
      <c r="O646" s="142">
        <f>DATE(YEAR(H646),MONTH(H646),1)</f>
        <v/>
      </c>
      <c r="P646" s="132">
        <f>IF(H646&gt;$L$3,"Futuro","Atraso")</f>
        <v/>
      </c>
      <c r="Q646">
        <f>12*(YEAR(H646)-YEAR($L$3))+(MONTH(H646)-MONTH($L$3))</f>
        <v/>
      </c>
      <c r="R646" s="366">
        <f>IF(N646="IBIRAPITANGA FASE 3",IF(P646="Atraso",M646,M646/(1+$J$2)^Q646),IF(P646="Atraso",M646,M646/(1+$J$1)^Q646))</f>
        <v/>
      </c>
    </row>
    <row r="647">
      <c r="A647" t="inlineStr">
        <is>
          <t>Q03L02</t>
        </is>
      </c>
      <c r="B647" t="inlineStr">
        <is>
          <t>MARIO ROBERTO SALTINI</t>
        </is>
      </c>
      <c r="C647" t="n">
        <v>1</v>
      </c>
      <c r="D647" t="inlineStr">
        <is>
          <t>IPCA</t>
        </is>
      </c>
      <c r="E647" t="n">
        <v>0.009488792934583046</v>
      </c>
      <c r="F647" t="inlineStr">
        <is>
          <t>MENSAL</t>
        </is>
      </c>
      <c r="G647" t="n">
        <v>49393</v>
      </c>
      <c r="H647" t="n">
        <v>49393</v>
      </c>
      <c r="I647" t="inlineStr">
        <is>
          <t>153</t>
        </is>
      </c>
      <c r="J647" t="inlineStr">
        <is>
          <t>CARTEIRA</t>
        </is>
      </c>
      <c r="K647" t="inlineStr">
        <is>
          <t>CONTRATO</t>
        </is>
      </c>
      <c r="L647" t="n">
        <v>2753.73</v>
      </c>
      <c r="M647" t="inlineStr"/>
      <c r="N647" t="inlineStr"/>
      <c r="O647" s="142">
        <f>DATE(YEAR(H647),MONTH(H647),1)</f>
        <v/>
      </c>
      <c r="P647" s="132">
        <f>IF(H647&gt;$L$3,"Futuro","Atraso")</f>
        <v/>
      </c>
      <c r="Q647">
        <f>12*(YEAR(H647)-YEAR($L$3))+(MONTH(H647)-MONTH($L$3))</f>
        <v/>
      </c>
      <c r="R647" s="366">
        <f>IF(N647="IBIRAPITANGA FASE 3",IF(P647="Atraso",M647,M647/(1+$J$2)^Q647),IF(P647="Atraso",M647,M647/(1+$J$1)^Q647))</f>
        <v/>
      </c>
    </row>
    <row r="648">
      <c r="A648" t="inlineStr">
        <is>
          <t>Q03L02</t>
        </is>
      </c>
      <c r="B648" t="inlineStr">
        <is>
          <t>MARIO ROBERTO SALTINI</t>
        </is>
      </c>
      <c r="C648" t="n">
        <v>1</v>
      </c>
      <c r="D648" t="inlineStr">
        <is>
          <t>IPCA</t>
        </is>
      </c>
      <c r="E648" t="n">
        <v>0.009488792934583046</v>
      </c>
      <c r="F648" t="inlineStr">
        <is>
          <t>MENSAL</t>
        </is>
      </c>
      <c r="G648" t="n">
        <v>49393</v>
      </c>
      <c r="H648" t="n">
        <v>49393</v>
      </c>
      <c r="I648" t="inlineStr">
        <is>
          <t>013</t>
        </is>
      </c>
      <c r="J648" t="inlineStr">
        <is>
          <t>CARTEIRA</t>
        </is>
      </c>
      <c r="K648" t="inlineStr">
        <is>
          <t>CONTRATO</t>
        </is>
      </c>
      <c r="L648" t="n">
        <v>14796.59</v>
      </c>
      <c r="M648" t="inlineStr"/>
      <c r="N648" t="inlineStr"/>
      <c r="O648" s="142">
        <f>DATE(YEAR(H648),MONTH(H648),1)</f>
        <v/>
      </c>
      <c r="P648" s="132">
        <f>IF(H648&gt;$L$3,"Futuro","Atraso")</f>
        <v/>
      </c>
      <c r="Q648">
        <f>12*(YEAR(H648)-YEAR($L$3))+(MONTH(H648)-MONTH($L$3))</f>
        <v/>
      </c>
      <c r="R648" s="366">
        <f>IF(N648="IBIRAPITANGA FASE 3",IF(P648="Atraso",M648,M648/(1+$J$2)^Q648),IF(P648="Atraso",M648,M648/(1+$J$1)^Q648))</f>
        <v/>
      </c>
    </row>
    <row r="649">
      <c r="A649" t="inlineStr">
        <is>
          <t>Q03L02</t>
        </is>
      </c>
      <c r="B649" t="inlineStr">
        <is>
          <t>MARIO ROBERTO SALTINI</t>
        </is>
      </c>
      <c r="C649" t="n">
        <v>1</v>
      </c>
      <c r="D649" t="inlineStr">
        <is>
          <t>IPCA</t>
        </is>
      </c>
      <c r="E649" t="n">
        <v>0.009488792934583046</v>
      </c>
      <c r="F649" t="inlineStr">
        <is>
          <t>MENSAL</t>
        </is>
      </c>
      <c r="G649" t="n">
        <v>49424</v>
      </c>
      <c r="H649" t="n">
        <v>49424</v>
      </c>
      <c r="I649" t="inlineStr">
        <is>
          <t>154</t>
        </is>
      </c>
      <c r="J649" t="inlineStr">
        <is>
          <t>CARTEIRA</t>
        </is>
      </c>
      <c r="K649" t="inlineStr">
        <is>
          <t>CONTRATO</t>
        </is>
      </c>
      <c r="L649" t="n">
        <v>2753.73</v>
      </c>
      <c r="M649" t="inlineStr"/>
      <c r="N649" t="inlineStr"/>
      <c r="O649" s="142">
        <f>DATE(YEAR(H649),MONTH(H649),1)</f>
        <v/>
      </c>
      <c r="P649" s="132">
        <f>IF(H649&gt;$L$3,"Futuro","Atraso")</f>
        <v/>
      </c>
      <c r="Q649">
        <f>12*(YEAR(H649)-YEAR($L$3))+(MONTH(H649)-MONTH($L$3))</f>
        <v/>
      </c>
      <c r="R649" s="366">
        <f>IF(N649="IBIRAPITANGA FASE 3",IF(P649="Atraso",M649,M649/(1+$J$2)^Q649),IF(P649="Atraso",M649,M649/(1+$J$1)^Q649))</f>
        <v/>
      </c>
    </row>
    <row r="650">
      <c r="A650" t="inlineStr">
        <is>
          <t>Q03L02</t>
        </is>
      </c>
      <c r="B650" t="inlineStr">
        <is>
          <t>MARIO ROBERTO SALTINI</t>
        </is>
      </c>
      <c r="C650" t="n">
        <v>1</v>
      </c>
      <c r="D650" t="inlineStr">
        <is>
          <t>IPCA</t>
        </is>
      </c>
      <c r="E650" t="n">
        <v>0.009488792934583046</v>
      </c>
      <c r="F650" t="inlineStr">
        <is>
          <t>MENSAL</t>
        </is>
      </c>
      <c r="G650" t="n">
        <v>49454</v>
      </c>
      <c r="H650" t="n">
        <v>49454</v>
      </c>
      <c r="I650" t="inlineStr">
        <is>
          <t>155</t>
        </is>
      </c>
      <c r="J650" t="inlineStr">
        <is>
          <t>CARTEIRA</t>
        </is>
      </c>
      <c r="K650" t="inlineStr">
        <is>
          <t>CONTRATO</t>
        </is>
      </c>
      <c r="L650" t="n">
        <v>2753.73</v>
      </c>
      <c r="M650" t="inlineStr"/>
      <c r="N650" t="inlineStr"/>
      <c r="O650" s="142">
        <f>DATE(YEAR(H650),MONTH(H650),1)</f>
        <v/>
      </c>
      <c r="P650" s="132">
        <f>IF(H650&gt;$L$3,"Futuro","Atraso")</f>
        <v/>
      </c>
      <c r="Q650">
        <f>12*(YEAR(H650)-YEAR($L$3))+(MONTH(H650)-MONTH($L$3))</f>
        <v/>
      </c>
      <c r="R650" s="366">
        <f>IF(N650="IBIRAPITANGA FASE 3",IF(P650="Atraso",M650,M650/(1+$J$2)^Q650),IF(P650="Atraso",M650,M650/(1+$J$1)^Q650))</f>
        <v/>
      </c>
    </row>
    <row r="651">
      <c r="A651" t="inlineStr">
        <is>
          <t>Q03L02</t>
        </is>
      </c>
      <c r="B651" t="inlineStr">
        <is>
          <t>MARIO ROBERTO SALTINI</t>
        </is>
      </c>
      <c r="C651" t="n">
        <v>1</v>
      </c>
      <c r="D651" t="inlineStr">
        <is>
          <t>IPCA</t>
        </is>
      </c>
      <c r="E651" t="n">
        <v>0.009488792934583046</v>
      </c>
      <c r="F651" t="inlineStr">
        <is>
          <t>MENSAL</t>
        </is>
      </c>
      <c r="G651" t="n">
        <v>49485</v>
      </c>
      <c r="H651" t="n">
        <v>49485</v>
      </c>
      <c r="I651" t="inlineStr">
        <is>
          <t>156</t>
        </is>
      </c>
      <c r="J651" t="inlineStr">
        <is>
          <t>CARTEIRA</t>
        </is>
      </c>
      <c r="K651" t="inlineStr">
        <is>
          <t>CONTRATO</t>
        </is>
      </c>
      <c r="L651" t="n">
        <v>2753.73</v>
      </c>
      <c r="M651" t="inlineStr"/>
      <c r="N651" t="inlineStr"/>
      <c r="O651" s="142">
        <f>DATE(YEAR(H651),MONTH(H651),1)</f>
        <v/>
      </c>
      <c r="P651" s="132">
        <f>IF(H651&gt;$L$3,"Futuro","Atraso")</f>
        <v/>
      </c>
      <c r="Q651">
        <f>12*(YEAR(H651)-YEAR($L$3))+(MONTH(H651)-MONTH($L$3))</f>
        <v/>
      </c>
      <c r="R651" s="366">
        <f>IF(N651="IBIRAPITANGA FASE 3",IF(P651="Atraso",M651,M651/(1+$J$2)^Q651),IF(P651="Atraso",M651,M651/(1+$J$1)^Q651))</f>
        <v/>
      </c>
    </row>
    <row r="652">
      <c r="A652" t="inlineStr">
        <is>
          <t>Q03L02</t>
        </is>
      </c>
      <c r="B652" t="inlineStr">
        <is>
          <t>MARIO ROBERTO SALTINI</t>
        </is>
      </c>
      <c r="C652" t="n">
        <v>1</v>
      </c>
      <c r="D652" t="inlineStr">
        <is>
          <t>IPCA</t>
        </is>
      </c>
      <c r="E652" t="n">
        <v>0.009488792934583046</v>
      </c>
      <c r="F652" t="inlineStr">
        <is>
          <t>MENSAL</t>
        </is>
      </c>
      <c r="G652" t="n">
        <v>49515</v>
      </c>
      <c r="H652" t="n">
        <v>49515</v>
      </c>
      <c r="I652" t="inlineStr">
        <is>
          <t>157</t>
        </is>
      </c>
      <c r="J652" t="inlineStr">
        <is>
          <t>CARTEIRA</t>
        </is>
      </c>
      <c r="K652" t="inlineStr">
        <is>
          <t>CONTRATO</t>
        </is>
      </c>
      <c r="L652" t="n">
        <v>2753.73</v>
      </c>
      <c r="M652" t="inlineStr"/>
      <c r="N652" t="inlineStr"/>
      <c r="O652" s="142">
        <f>DATE(YEAR(H652),MONTH(H652),1)</f>
        <v/>
      </c>
      <c r="P652" s="132">
        <f>IF(H652&gt;$L$3,"Futuro","Atraso")</f>
        <v/>
      </c>
      <c r="Q652">
        <f>12*(YEAR(H652)-YEAR($L$3))+(MONTH(H652)-MONTH($L$3))</f>
        <v/>
      </c>
      <c r="R652" s="366">
        <f>IF(N652="IBIRAPITANGA FASE 3",IF(P652="Atraso",M652,M652/(1+$J$2)^Q652),IF(P652="Atraso",M652,M652/(1+$J$1)^Q652))</f>
        <v/>
      </c>
    </row>
    <row r="653">
      <c r="A653" t="inlineStr">
        <is>
          <t>Q03L02</t>
        </is>
      </c>
      <c r="B653" t="inlineStr">
        <is>
          <t>MARIO ROBERTO SALTINI</t>
        </is>
      </c>
      <c r="C653" t="n">
        <v>1</v>
      </c>
      <c r="D653" t="inlineStr">
        <is>
          <t>IPCA</t>
        </is>
      </c>
      <c r="E653" t="n">
        <v>0.009488792934583046</v>
      </c>
      <c r="F653" t="inlineStr">
        <is>
          <t>MENSAL</t>
        </is>
      </c>
      <c r="G653" t="n">
        <v>49546</v>
      </c>
      <c r="H653" t="n">
        <v>49546</v>
      </c>
      <c r="I653" t="inlineStr">
        <is>
          <t>158</t>
        </is>
      </c>
      <c r="J653" t="inlineStr">
        <is>
          <t>CARTEIRA</t>
        </is>
      </c>
      <c r="K653" t="inlineStr">
        <is>
          <t>CONTRATO</t>
        </is>
      </c>
      <c r="L653" t="n">
        <v>2753.73</v>
      </c>
      <c r="M653" t="inlineStr"/>
      <c r="N653" t="inlineStr"/>
      <c r="O653" s="142">
        <f>DATE(YEAR(H653),MONTH(H653),1)</f>
        <v/>
      </c>
      <c r="P653" s="132">
        <f>IF(H653&gt;$L$3,"Futuro","Atraso")</f>
        <v/>
      </c>
      <c r="Q653">
        <f>12*(YEAR(H653)-YEAR($L$3))+(MONTH(H653)-MONTH($L$3))</f>
        <v/>
      </c>
      <c r="R653" s="366">
        <f>IF(N653="IBIRAPITANGA FASE 3",IF(P653="Atraso",M653,M653/(1+$J$2)^Q653),IF(P653="Atraso",M653,M653/(1+$J$1)^Q653))</f>
        <v/>
      </c>
    </row>
    <row r="654">
      <c r="A654" t="inlineStr">
        <is>
          <t>Q03L02</t>
        </is>
      </c>
      <c r="B654" t="inlineStr">
        <is>
          <t>MARIO ROBERTO SALTINI</t>
        </is>
      </c>
      <c r="C654" t="n">
        <v>1</v>
      </c>
      <c r="D654" t="inlineStr">
        <is>
          <t>IPCA</t>
        </is>
      </c>
      <c r="E654" t="n">
        <v>0.009488792934583046</v>
      </c>
      <c r="F654" t="inlineStr">
        <is>
          <t>MENSAL</t>
        </is>
      </c>
      <c r="G654" t="n">
        <v>49577</v>
      </c>
      <c r="H654" t="n">
        <v>49577</v>
      </c>
      <c r="I654" t="inlineStr">
        <is>
          <t>159</t>
        </is>
      </c>
      <c r="J654" t="inlineStr">
        <is>
          <t>CARTEIRA</t>
        </is>
      </c>
      <c r="K654" t="inlineStr">
        <is>
          <t>CONTRATO</t>
        </is>
      </c>
      <c r="L654" t="n">
        <v>2753.73</v>
      </c>
      <c r="M654" t="inlineStr"/>
      <c r="N654" t="inlineStr"/>
      <c r="O654" s="142">
        <f>DATE(YEAR(H654),MONTH(H654),1)</f>
        <v/>
      </c>
      <c r="P654" s="132">
        <f>IF(H654&gt;$L$3,"Futuro","Atraso")</f>
        <v/>
      </c>
      <c r="Q654">
        <f>12*(YEAR(H654)-YEAR($L$3))+(MONTH(H654)-MONTH($L$3))</f>
        <v/>
      </c>
      <c r="R654" s="366">
        <f>IF(N654="IBIRAPITANGA FASE 3",IF(P654="Atraso",M654,M654/(1+$J$2)^Q654),IF(P654="Atraso",M654,M654/(1+$J$1)^Q654))</f>
        <v/>
      </c>
    </row>
    <row r="655">
      <c r="A655" t="inlineStr">
        <is>
          <t>Q03L02</t>
        </is>
      </c>
      <c r="B655" t="inlineStr">
        <is>
          <t>MARIO ROBERTO SALTINI</t>
        </is>
      </c>
      <c r="C655" t="n">
        <v>1</v>
      </c>
      <c r="D655" t="inlineStr">
        <is>
          <t>IPCA</t>
        </is>
      </c>
      <c r="E655" t="n">
        <v>0.009488792934583046</v>
      </c>
      <c r="F655" t="inlineStr">
        <is>
          <t>MENSAL</t>
        </is>
      </c>
      <c r="G655" t="n">
        <v>49607</v>
      </c>
      <c r="H655" t="n">
        <v>49607</v>
      </c>
      <c r="I655" t="inlineStr">
        <is>
          <t>160</t>
        </is>
      </c>
      <c r="J655" t="inlineStr">
        <is>
          <t>CARTEIRA</t>
        </is>
      </c>
      <c r="K655" t="inlineStr">
        <is>
          <t>CONTRATO</t>
        </is>
      </c>
      <c r="L655" t="n">
        <v>2753.73</v>
      </c>
      <c r="M655" t="inlineStr"/>
      <c r="N655" t="inlineStr"/>
      <c r="O655" s="142">
        <f>DATE(YEAR(H655),MONTH(H655),1)</f>
        <v/>
      </c>
      <c r="P655" s="132">
        <f>IF(H655&gt;$L$3,"Futuro","Atraso")</f>
        <v/>
      </c>
      <c r="Q655">
        <f>12*(YEAR(H655)-YEAR($L$3))+(MONTH(H655)-MONTH($L$3))</f>
        <v/>
      </c>
      <c r="R655" s="366">
        <f>IF(N655="IBIRAPITANGA FASE 3",IF(P655="Atraso",M655,M655/(1+$J$2)^Q655),IF(P655="Atraso",M655,M655/(1+$J$1)^Q655))</f>
        <v/>
      </c>
    </row>
    <row r="656">
      <c r="A656" t="inlineStr">
        <is>
          <t>Q03L02</t>
        </is>
      </c>
      <c r="B656" t="inlineStr">
        <is>
          <t>MARIO ROBERTO SALTINI</t>
        </is>
      </c>
      <c r="C656" t="n">
        <v>1</v>
      </c>
      <c r="D656" t="inlineStr">
        <is>
          <t>IPCA</t>
        </is>
      </c>
      <c r="E656" t="n">
        <v>0.009488792934583046</v>
      </c>
      <c r="F656" t="inlineStr">
        <is>
          <t>MENSAL</t>
        </is>
      </c>
      <c r="G656" t="n">
        <v>49638</v>
      </c>
      <c r="H656" t="n">
        <v>49638</v>
      </c>
      <c r="I656" t="inlineStr">
        <is>
          <t>161</t>
        </is>
      </c>
      <c r="J656" t="inlineStr">
        <is>
          <t>CARTEIRA</t>
        </is>
      </c>
      <c r="K656" t="inlineStr">
        <is>
          <t>CONTRATO</t>
        </is>
      </c>
      <c r="L656" t="n">
        <v>2753.73</v>
      </c>
      <c r="M656" t="inlineStr"/>
      <c r="N656" t="inlineStr"/>
      <c r="O656" s="142">
        <f>DATE(YEAR(H656),MONTH(H656),1)</f>
        <v/>
      </c>
      <c r="P656" s="132">
        <f>IF(H656&gt;$L$3,"Futuro","Atraso")</f>
        <v/>
      </c>
      <c r="Q656">
        <f>12*(YEAR(H656)-YEAR($L$3))+(MONTH(H656)-MONTH($L$3))</f>
        <v/>
      </c>
      <c r="R656" s="366">
        <f>IF(N656="IBIRAPITANGA FASE 3",IF(P656="Atraso",M656,M656/(1+$J$2)^Q656),IF(P656="Atraso",M656,M656/(1+$J$1)^Q656))</f>
        <v/>
      </c>
    </row>
    <row r="657">
      <c r="A657" t="inlineStr">
        <is>
          <t>Q03L02</t>
        </is>
      </c>
      <c r="B657" t="inlineStr">
        <is>
          <t>MARIO ROBERTO SALTINI</t>
        </is>
      </c>
      <c r="C657" t="n">
        <v>1</v>
      </c>
      <c r="D657" t="inlineStr">
        <is>
          <t>IPCA</t>
        </is>
      </c>
      <c r="E657" t="n">
        <v>0.009488792934583046</v>
      </c>
      <c r="F657" t="inlineStr">
        <is>
          <t>MENSAL</t>
        </is>
      </c>
      <c r="G657" t="n">
        <v>49668</v>
      </c>
      <c r="H657" t="n">
        <v>49668</v>
      </c>
      <c r="I657" t="inlineStr">
        <is>
          <t>162</t>
        </is>
      </c>
      <c r="J657" t="inlineStr">
        <is>
          <t>CARTEIRA</t>
        </is>
      </c>
      <c r="K657" t="inlineStr">
        <is>
          <t>CONTRATO</t>
        </is>
      </c>
      <c r="L657" t="n">
        <v>2753.73</v>
      </c>
      <c r="M657" t="inlineStr"/>
      <c r="N657" t="inlineStr"/>
      <c r="O657" s="142">
        <f>DATE(YEAR(H657),MONTH(H657),1)</f>
        <v/>
      </c>
      <c r="P657" s="132">
        <f>IF(H657&gt;$L$3,"Futuro","Atraso")</f>
        <v/>
      </c>
      <c r="Q657">
        <f>12*(YEAR(H657)-YEAR($L$3))+(MONTH(H657)-MONTH($L$3))</f>
        <v/>
      </c>
      <c r="R657" s="366">
        <f>IF(N657="IBIRAPITANGA FASE 3",IF(P657="Atraso",M657,M657/(1+$J$2)^Q657),IF(P657="Atraso",M657,M657/(1+$J$1)^Q657))</f>
        <v/>
      </c>
    </row>
    <row r="658">
      <c r="A658" t="inlineStr">
        <is>
          <t>Q03L02</t>
        </is>
      </c>
      <c r="B658" t="inlineStr">
        <is>
          <t>MARIO ROBERTO SALTINI</t>
        </is>
      </c>
      <c r="C658" t="n">
        <v>1</v>
      </c>
      <c r="D658" t="inlineStr">
        <is>
          <t>IPCA</t>
        </is>
      </c>
      <c r="E658" t="n">
        <v>0.009488792934583046</v>
      </c>
      <c r="F658" t="inlineStr">
        <is>
          <t>MENSAL</t>
        </is>
      </c>
      <c r="G658" t="n">
        <v>49699</v>
      </c>
      <c r="H658" t="n">
        <v>49699</v>
      </c>
      <c r="I658" t="inlineStr">
        <is>
          <t>163</t>
        </is>
      </c>
      <c r="J658" t="inlineStr">
        <is>
          <t>CARTEIRA</t>
        </is>
      </c>
      <c r="K658" t="inlineStr">
        <is>
          <t>CONTRATO</t>
        </is>
      </c>
      <c r="L658" t="n">
        <v>2753.73</v>
      </c>
      <c r="M658" t="inlineStr"/>
      <c r="N658" t="inlineStr"/>
      <c r="O658" s="142">
        <f>DATE(YEAR(H658),MONTH(H658),1)</f>
        <v/>
      </c>
      <c r="P658" s="132">
        <f>IF(H658&gt;$L$3,"Futuro","Atraso")</f>
        <v/>
      </c>
      <c r="Q658">
        <f>12*(YEAR(H658)-YEAR($L$3))+(MONTH(H658)-MONTH($L$3))</f>
        <v/>
      </c>
      <c r="R658" s="366">
        <f>IF(N658="IBIRAPITANGA FASE 3",IF(P658="Atraso",M658,M658/(1+$J$2)^Q658),IF(P658="Atraso",M658,M658/(1+$J$1)^Q658))</f>
        <v/>
      </c>
    </row>
    <row r="659">
      <c r="A659" t="inlineStr">
        <is>
          <t>Q03L02</t>
        </is>
      </c>
      <c r="B659" t="inlineStr">
        <is>
          <t>MARIO ROBERTO SALTINI</t>
        </is>
      </c>
      <c r="C659" t="n">
        <v>1</v>
      </c>
      <c r="D659" t="inlineStr">
        <is>
          <t>IPCA</t>
        </is>
      </c>
      <c r="E659" t="n">
        <v>0.009488792934583046</v>
      </c>
      <c r="F659" t="inlineStr">
        <is>
          <t>MENSAL</t>
        </is>
      </c>
      <c r="G659" t="n">
        <v>49730</v>
      </c>
      <c r="H659" t="n">
        <v>49730</v>
      </c>
      <c r="I659" t="inlineStr">
        <is>
          <t>164</t>
        </is>
      </c>
      <c r="J659" t="inlineStr">
        <is>
          <t>CARTEIRA</t>
        </is>
      </c>
      <c r="K659" t="inlineStr">
        <is>
          <t>CONTRATO</t>
        </is>
      </c>
      <c r="L659" t="n">
        <v>2753.73</v>
      </c>
      <c r="M659" t="inlineStr"/>
      <c r="N659" t="inlineStr"/>
      <c r="O659" s="142">
        <f>DATE(YEAR(H659),MONTH(H659),1)</f>
        <v/>
      </c>
      <c r="P659" s="132">
        <f>IF(H659&gt;$L$3,"Futuro","Atraso")</f>
        <v/>
      </c>
      <c r="Q659">
        <f>12*(YEAR(H659)-YEAR($L$3))+(MONTH(H659)-MONTH($L$3))</f>
        <v/>
      </c>
      <c r="R659" s="366">
        <f>IF(N659="IBIRAPITANGA FASE 3",IF(P659="Atraso",M659,M659/(1+$J$2)^Q659),IF(P659="Atraso",M659,M659/(1+$J$1)^Q659))</f>
        <v/>
      </c>
    </row>
    <row r="660">
      <c r="A660" t="inlineStr">
        <is>
          <t>Q03L02</t>
        </is>
      </c>
      <c r="B660" t="inlineStr">
        <is>
          <t>MARIO ROBERTO SALTINI</t>
        </is>
      </c>
      <c r="C660" t="n">
        <v>1</v>
      </c>
      <c r="D660" t="inlineStr">
        <is>
          <t>IPCA</t>
        </is>
      </c>
      <c r="E660" t="n">
        <v>0.009488792934583046</v>
      </c>
      <c r="F660" t="inlineStr">
        <is>
          <t>MENSAL</t>
        </is>
      </c>
      <c r="G660" t="n">
        <v>49759</v>
      </c>
      <c r="H660" t="n">
        <v>49759</v>
      </c>
      <c r="I660" t="inlineStr">
        <is>
          <t>165</t>
        </is>
      </c>
      <c r="J660" t="inlineStr">
        <is>
          <t>CARTEIRA</t>
        </is>
      </c>
      <c r="K660" t="inlineStr">
        <is>
          <t>CONTRATO</t>
        </is>
      </c>
      <c r="L660" t="n">
        <v>2753.73</v>
      </c>
      <c r="M660" t="inlineStr"/>
      <c r="N660" t="inlineStr"/>
      <c r="O660" s="142">
        <f>DATE(YEAR(H660),MONTH(H660),1)</f>
        <v/>
      </c>
      <c r="P660" s="132">
        <f>IF(H660&gt;$L$3,"Futuro","Atraso")</f>
        <v/>
      </c>
      <c r="Q660">
        <f>12*(YEAR(H660)-YEAR($L$3))+(MONTH(H660)-MONTH($L$3))</f>
        <v/>
      </c>
      <c r="R660" s="366">
        <f>IF(N660="IBIRAPITANGA FASE 3",IF(P660="Atraso",M660,M660/(1+$J$2)^Q660),IF(P660="Atraso",M660,M660/(1+$J$1)^Q660))</f>
        <v/>
      </c>
    </row>
    <row r="661">
      <c r="A661" t="inlineStr">
        <is>
          <t>Q03L02</t>
        </is>
      </c>
      <c r="B661" t="inlineStr">
        <is>
          <t>MARIO ROBERTO SALTINI</t>
        </is>
      </c>
      <c r="C661" t="n">
        <v>1</v>
      </c>
      <c r="D661" t="inlineStr">
        <is>
          <t>IPCA</t>
        </is>
      </c>
      <c r="E661" t="n">
        <v>0.009488792934583046</v>
      </c>
      <c r="F661" t="inlineStr">
        <is>
          <t>MENSAL</t>
        </is>
      </c>
      <c r="G661" t="n">
        <v>49759</v>
      </c>
      <c r="H661" t="n">
        <v>49759</v>
      </c>
      <c r="I661" t="inlineStr">
        <is>
          <t>014</t>
        </is>
      </c>
      <c r="J661" t="inlineStr">
        <is>
          <t>CARTEIRA</t>
        </is>
      </c>
      <c r="K661" t="inlineStr">
        <is>
          <t>CONTRATO</t>
        </is>
      </c>
      <c r="L661" t="n">
        <v>14796.59</v>
      </c>
      <c r="M661" t="inlineStr"/>
      <c r="N661" t="inlineStr"/>
      <c r="O661" s="142">
        <f>DATE(YEAR(H661),MONTH(H661),1)</f>
        <v/>
      </c>
      <c r="P661" s="132">
        <f>IF(H661&gt;$L$3,"Futuro","Atraso")</f>
        <v/>
      </c>
      <c r="Q661">
        <f>12*(YEAR(H661)-YEAR($L$3))+(MONTH(H661)-MONTH($L$3))</f>
        <v/>
      </c>
      <c r="R661" s="366">
        <f>IF(N661="IBIRAPITANGA FASE 3",IF(P661="Atraso",M661,M661/(1+$J$2)^Q661),IF(P661="Atraso",M661,M661/(1+$J$1)^Q661))</f>
        <v/>
      </c>
    </row>
    <row r="662">
      <c r="A662" t="inlineStr">
        <is>
          <t>Q03L02</t>
        </is>
      </c>
      <c r="B662" t="inlineStr">
        <is>
          <t>MARIO ROBERTO SALTINI</t>
        </is>
      </c>
      <c r="C662" t="n">
        <v>1</v>
      </c>
      <c r="D662" t="inlineStr">
        <is>
          <t>IPCA</t>
        </is>
      </c>
      <c r="E662" t="n">
        <v>0.009488792934583046</v>
      </c>
      <c r="F662" t="inlineStr">
        <is>
          <t>MENSAL</t>
        </is>
      </c>
      <c r="G662" t="n">
        <v>49790</v>
      </c>
      <c r="H662" t="n">
        <v>49790</v>
      </c>
      <c r="I662" t="inlineStr">
        <is>
          <t>166</t>
        </is>
      </c>
      <c r="J662" t="inlineStr">
        <is>
          <t>CARTEIRA</t>
        </is>
      </c>
      <c r="K662" t="inlineStr">
        <is>
          <t>CONTRATO</t>
        </is>
      </c>
      <c r="L662" t="n">
        <v>2753.73</v>
      </c>
      <c r="M662" t="inlineStr"/>
      <c r="N662" t="inlineStr"/>
      <c r="O662" s="142">
        <f>DATE(YEAR(H662),MONTH(H662),1)</f>
        <v/>
      </c>
      <c r="P662" s="132">
        <f>IF(H662&gt;$L$3,"Futuro","Atraso")</f>
        <v/>
      </c>
      <c r="Q662">
        <f>12*(YEAR(H662)-YEAR($L$3))+(MONTH(H662)-MONTH($L$3))</f>
        <v/>
      </c>
      <c r="R662" s="366">
        <f>IF(N662="IBIRAPITANGA FASE 3",IF(P662="Atraso",M662,M662/(1+$J$2)^Q662),IF(P662="Atraso",M662,M662/(1+$J$1)^Q662))</f>
        <v/>
      </c>
    </row>
    <row r="663">
      <c r="A663" t="inlineStr">
        <is>
          <t>Q03L02</t>
        </is>
      </c>
      <c r="B663" t="inlineStr">
        <is>
          <t>MARIO ROBERTO SALTINI</t>
        </is>
      </c>
      <c r="C663" t="n">
        <v>1</v>
      </c>
      <c r="D663" t="inlineStr">
        <is>
          <t>IPCA</t>
        </is>
      </c>
      <c r="E663" t="n">
        <v>0.009488792934583046</v>
      </c>
      <c r="F663" t="inlineStr">
        <is>
          <t>MENSAL</t>
        </is>
      </c>
      <c r="G663" t="n">
        <v>49820</v>
      </c>
      <c r="H663" t="n">
        <v>49820</v>
      </c>
      <c r="I663" t="inlineStr">
        <is>
          <t>167</t>
        </is>
      </c>
      <c r="J663" t="inlineStr">
        <is>
          <t>CARTEIRA</t>
        </is>
      </c>
      <c r="K663" t="inlineStr">
        <is>
          <t>CONTRATO</t>
        </is>
      </c>
      <c r="L663" t="n">
        <v>2753.73</v>
      </c>
      <c r="M663" t="inlineStr"/>
      <c r="N663" t="inlineStr"/>
      <c r="O663" s="142">
        <f>DATE(YEAR(H663),MONTH(H663),1)</f>
        <v/>
      </c>
      <c r="P663" s="132">
        <f>IF(H663&gt;$L$3,"Futuro","Atraso")</f>
        <v/>
      </c>
      <c r="Q663">
        <f>12*(YEAR(H663)-YEAR($L$3))+(MONTH(H663)-MONTH($L$3))</f>
        <v/>
      </c>
      <c r="R663" s="366">
        <f>IF(N663="IBIRAPITANGA FASE 3",IF(P663="Atraso",M663,M663/(1+$J$2)^Q663),IF(P663="Atraso",M663,M663/(1+$J$1)^Q663))</f>
        <v/>
      </c>
    </row>
    <row r="664">
      <c r="A664" t="inlineStr">
        <is>
          <t>Q03L02</t>
        </is>
      </c>
      <c r="B664" t="inlineStr">
        <is>
          <t>MARIO ROBERTO SALTINI</t>
        </is>
      </c>
      <c r="C664" t="n">
        <v>1</v>
      </c>
      <c r="D664" t="inlineStr">
        <is>
          <t>IPCA</t>
        </is>
      </c>
      <c r="E664" t="n">
        <v>0.009488792934583046</v>
      </c>
      <c r="F664" t="inlineStr">
        <is>
          <t>MENSAL</t>
        </is>
      </c>
      <c r="G664" t="n">
        <v>49851</v>
      </c>
      <c r="H664" t="n">
        <v>49851</v>
      </c>
      <c r="I664" t="inlineStr">
        <is>
          <t>168</t>
        </is>
      </c>
      <c r="J664" t="inlineStr">
        <is>
          <t>CARTEIRA</t>
        </is>
      </c>
      <c r="K664" t="inlineStr">
        <is>
          <t>CONTRATO</t>
        </is>
      </c>
      <c r="L664" t="n">
        <v>2753.73</v>
      </c>
      <c r="M664" t="inlineStr"/>
      <c r="N664" t="inlineStr"/>
      <c r="O664" s="142">
        <f>DATE(YEAR(H664),MONTH(H664),1)</f>
        <v/>
      </c>
      <c r="P664" s="132">
        <f>IF(H664&gt;$L$3,"Futuro","Atraso")</f>
        <v/>
      </c>
      <c r="Q664">
        <f>12*(YEAR(H664)-YEAR($L$3))+(MONTH(H664)-MONTH($L$3))</f>
        <v/>
      </c>
      <c r="R664" s="366">
        <f>IF(N664="IBIRAPITANGA FASE 3",IF(P664="Atraso",M664,M664/(1+$J$2)^Q664),IF(P664="Atraso",M664,M664/(1+$J$1)^Q664))</f>
        <v/>
      </c>
    </row>
    <row r="665">
      <c r="A665" t="inlineStr">
        <is>
          <t>Q03L02</t>
        </is>
      </c>
      <c r="B665" t="inlineStr">
        <is>
          <t>MARIO ROBERTO SALTINI</t>
        </is>
      </c>
      <c r="C665" t="n">
        <v>1</v>
      </c>
      <c r="D665" t="inlineStr">
        <is>
          <t>IPCA</t>
        </is>
      </c>
      <c r="E665" t="n">
        <v>0.009488792934583046</v>
      </c>
      <c r="F665" t="inlineStr">
        <is>
          <t>MENSAL</t>
        </is>
      </c>
      <c r="G665" t="n">
        <v>49881</v>
      </c>
      <c r="H665" t="n">
        <v>49881</v>
      </c>
      <c r="I665" t="inlineStr">
        <is>
          <t>169</t>
        </is>
      </c>
      <c r="J665" t="inlineStr">
        <is>
          <t>CARTEIRA</t>
        </is>
      </c>
      <c r="K665" t="inlineStr">
        <is>
          <t>CONTRATO</t>
        </is>
      </c>
      <c r="L665" t="n">
        <v>2753.73</v>
      </c>
      <c r="M665" t="inlineStr"/>
      <c r="N665" t="inlineStr"/>
      <c r="O665" s="142">
        <f>DATE(YEAR(H665),MONTH(H665),1)</f>
        <v/>
      </c>
      <c r="P665" s="132">
        <f>IF(H665&gt;$L$3,"Futuro","Atraso")</f>
        <v/>
      </c>
      <c r="Q665">
        <f>12*(YEAR(H665)-YEAR($L$3))+(MONTH(H665)-MONTH($L$3))</f>
        <v/>
      </c>
      <c r="R665" s="366">
        <f>IF(N665="IBIRAPITANGA FASE 3",IF(P665="Atraso",M665,M665/(1+$J$2)^Q665),IF(P665="Atraso",M665,M665/(1+$J$1)^Q665))</f>
        <v/>
      </c>
    </row>
    <row r="666">
      <c r="A666" t="inlineStr">
        <is>
          <t>Q03L02</t>
        </is>
      </c>
      <c r="B666" t="inlineStr">
        <is>
          <t>MARIO ROBERTO SALTINI</t>
        </is>
      </c>
      <c r="C666" t="n">
        <v>1</v>
      </c>
      <c r="D666" t="inlineStr">
        <is>
          <t>IPCA</t>
        </is>
      </c>
      <c r="E666" t="n">
        <v>0.009488792934583046</v>
      </c>
      <c r="F666" t="inlineStr">
        <is>
          <t>MENSAL</t>
        </is>
      </c>
      <c r="G666" t="n">
        <v>49912</v>
      </c>
      <c r="H666" t="n">
        <v>49912</v>
      </c>
      <c r="I666" t="inlineStr">
        <is>
          <t>170</t>
        </is>
      </c>
      <c r="J666" t="inlineStr">
        <is>
          <t>CARTEIRA</t>
        </is>
      </c>
      <c r="K666" t="inlineStr">
        <is>
          <t>CONTRATO</t>
        </is>
      </c>
      <c r="L666" t="n">
        <v>2753.73</v>
      </c>
      <c r="M666" t="inlineStr"/>
      <c r="N666" t="inlineStr"/>
      <c r="O666" s="142">
        <f>DATE(YEAR(H666),MONTH(H666),1)</f>
        <v/>
      </c>
      <c r="P666" s="132">
        <f>IF(H666&gt;$L$3,"Futuro","Atraso")</f>
        <v/>
      </c>
      <c r="Q666">
        <f>12*(YEAR(H666)-YEAR($L$3))+(MONTH(H666)-MONTH($L$3))</f>
        <v/>
      </c>
      <c r="R666" s="366">
        <f>IF(N666="IBIRAPITANGA FASE 3",IF(P666="Atraso",M666,M666/(1+$J$2)^Q666),IF(P666="Atraso",M666,M666/(1+$J$1)^Q666))</f>
        <v/>
      </c>
    </row>
    <row r="667">
      <c r="A667" t="inlineStr">
        <is>
          <t>Q03L02</t>
        </is>
      </c>
      <c r="B667" t="inlineStr">
        <is>
          <t>MARIO ROBERTO SALTINI</t>
        </is>
      </c>
      <c r="C667" t="n">
        <v>1</v>
      </c>
      <c r="D667" t="inlineStr">
        <is>
          <t>IPCA</t>
        </is>
      </c>
      <c r="E667" t="n">
        <v>0.009488792934583046</v>
      </c>
      <c r="F667" t="inlineStr">
        <is>
          <t>MENSAL</t>
        </is>
      </c>
      <c r="G667" t="n">
        <v>49943</v>
      </c>
      <c r="H667" t="n">
        <v>49943</v>
      </c>
      <c r="I667" t="inlineStr">
        <is>
          <t>171</t>
        </is>
      </c>
      <c r="J667" t="inlineStr">
        <is>
          <t>CARTEIRA</t>
        </is>
      </c>
      <c r="K667" t="inlineStr">
        <is>
          <t>CONTRATO</t>
        </is>
      </c>
      <c r="L667" t="n">
        <v>2753.73</v>
      </c>
      <c r="M667" t="inlineStr"/>
      <c r="N667" t="inlineStr"/>
      <c r="O667" s="142">
        <f>DATE(YEAR(H667),MONTH(H667),1)</f>
        <v/>
      </c>
      <c r="P667" s="132">
        <f>IF(H667&gt;$L$3,"Futuro","Atraso")</f>
        <v/>
      </c>
      <c r="Q667">
        <f>12*(YEAR(H667)-YEAR($L$3))+(MONTH(H667)-MONTH($L$3))</f>
        <v/>
      </c>
      <c r="R667" s="366">
        <f>IF(N667="IBIRAPITANGA FASE 3",IF(P667="Atraso",M667,M667/(1+$J$2)^Q667),IF(P667="Atraso",M667,M667/(1+$J$1)^Q667))</f>
        <v/>
      </c>
    </row>
    <row r="668">
      <c r="A668" t="inlineStr">
        <is>
          <t>Q03L02</t>
        </is>
      </c>
      <c r="B668" t="inlineStr">
        <is>
          <t>MARIO ROBERTO SALTINI</t>
        </is>
      </c>
      <c r="C668" t="n">
        <v>1</v>
      </c>
      <c r="D668" t="inlineStr">
        <is>
          <t>IPCA</t>
        </is>
      </c>
      <c r="E668" t="n">
        <v>0.009488792934583046</v>
      </c>
      <c r="F668" t="inlineStr">
        <is>
          <t>MENSAL</t>
        </is>
      </c>
      <c r="G668" t="n">
        <v>49973</v>
      </c>
      <c r="H668" t="n">
        <v>49973</v>
      </c>
      <c r="I668" t="inlineStr">
        <is>
          <t>172</t>
        </is>
      </c>
      <c r="J668" t="inlineStr">
        <is>
          <t>CARTEIRA</t>
        </is>
      </c>
      <c r="K668" t="inlineStr">
        <is>
          <t>CONTRATO</t>
        </is>
      </c>
      <c r="L668" t="n">
        <v>2753.73</v>
      </c>
      <c r="M668" t="inlineStr"/>
      <c r="N668" t="inlineStr"/>
      <c r="O668" s="142">
        <f>DATE(YEAR(H668),MONTH(H668),1)</f>
        <v/>
      </c>
      <c r="P668" s="132">
        <f>IF(H668&gt;$L$3,"Futuro","Atraso")</f>
        <v/>
      </c>
      <c r="Q668">
        <f>12*(YEAR(H668)-YEAR($L$3))+(MONTH(H668)-MONTH($L$3))</f>
        <v/>
      </c>
      <c r="R668" s="366">
        <f>IF(N668="IBIRAPITANGA FASE 3",IF(P668="Atraso",M668,M668/(1+$J$2)^Q668),IF(P668="Atraso",M668,M668/(1+$J$1)^Q668))</f>
        <v/>
      </c>
    </row>
    <row r="669">
      <c r="A669" t="inlineStr">
        <is>
          <t>Q03L02</t>
        </is>
      </c>
      <c r="B669" t="inlineStr">
        <is>
          <t>MARIO ROBERTO SALTINI</t>
        </is>
      </c>
      <c r="C669" t="n">
        <v>1</v>
      </c>
      <c r="D669" t="inlineStr">
        <is>
          <t>IPCA</t>
        </is>
      </c>
      <c r="E669" t="n">
        <v>0.009488792934583046</v>
      </c>
      <c r="F669" t="inlineStr">
        <is>
          <t>MENSAL</t>
        </is>
      </c>
      <c r="G669" t="n">
        <v>50004</v>
      </c>
      <c r="H669" t="n">
        <v>50004</v>
      </c>
      <c r="I669" t="inlineStr">
        <is>
          <t>173</t>
        </is>
      </c>
      <c r="J669" t="inlineStr">
        <is>
          <t>CARTEIRA</t>
        </is>
      </c>
      <c r="K669" t="inlineStr">
        <is>
          <t>CONTRATO</t>
        </is>
      </c>
      <c r="L669" t="n">
        <v>2753.73</v>
      </c>
      <c r="M669" t="inlineStr"/>
      <c r="N669" t="inlineStr"/>
      <c r="O669" s="142">
        <f>DATE(YEAR(H669),MONTH(H669),1)</f>
        <v/>
      </c>
      <c r="P669" s="132">
        <f>IF(H669&gt;$L$3,"Futuro","Atraso")</f>
        <v/>
      </c>
      <c r="Q669">
        <f>12*(YEAR(H669)-YEAR($L$3))+(MONTH(H669)-MONTH($L$3))</f>
        <v/>
      </c>
      <c r="R669" s="366">
        <f>IF(N669="IBIRAPITANGA FASE 3",IF(P669="Atraso",M669,M669/(1+$J$2)^Q669),IF(P669="Atraso",M669,M669/(1+$J$1)^Q669))</f>
        <v/>
      </c>
    </row>
    <row r="670">
      <c r="A670" t="inlineStr">
        <is>
          <t>Q03L02</t>
        </is>
      </c>
      <c r="B670" t="inlineStr">
        <is>
          <t>MARIO ROBERTO SALTINI</t>
        </is>
      </c>
      <c r="C670" t="n">
        <v>1</v>
      </c>
      <c r="D670" t="inlineStr">
        <is>
          <t>IPCA</t>
        </is>
      </c>
      <c r="E670" t="n">
        <v>0.009488792934583046</v>
      </c>
      <c r="F670" t="inlineStr">
        <is>
          <t>MENSAL</t>
        </is>
      </c>
      <c r="G670" t="n">
        <v>50034</v>
      </c>
      <c r="H670" t="n">
        <v>50034</v>
      </c>
      <c r="I670" t="inlineStr">
        <is>
          <t>174</t>
        </is>
      </c>
      <c r="J670" t="inlineStr">
        <is>
          <t>CARTEIRA</t>
        </is>
      </c>
      <c r="K670" t="inlineStr">
        <is>
          <t>CONTRATO</t>
        </is>
      </c>
      <c r="L670" t="n">
        <v>2753.73</v>
      </c>
      <c r="M670" t="inlineStr"/>
      <c r="N670" t="inlineStr"/>
      <c r="O670" s="142">
        <f>DATE(YEAR(H670),MONTH(H670),1)</f>
        <v/>
      </c>
      <c r="P670" s="132">
        <f>IF(H670&gt;$L$3,"Futuro","Atraso")</f>
        <v/>
      </c>
      <c r="Q670">
        <f>12*(YEAR(H670)-YEAR($L$3))+(MONTH(H670)-MONTH($L$3))</f>
        <v/>
      </c>
      <c r="R670" s="366">
        <f>IF(N670="IBIRAPITANGA FASE 3",IF(P670="Atraso",M670,M670/(1+$J$2)^Q670),IF(P670="Atraso",M670,M670/(1+$J$1)^Q670))</f>
        <v/>
      </c>
    </row>
    <row r="671">
      <c r="A671" t="inlineStr">
        <is>
          <t>Q03L02</t>
        </is>
      </c>
      <c r="B671" t="inlineStr">
        <is>
          <t>MARIO ROBERTO SALTINI</t>
        </is>
      </c>
      <c r="C671" t="n">
        <v>1</v>
      </c>
      <c r="D671" t="inlineStr">
        <is>
          <t>IPCA</t>
        </is>
      </c>
      <c r="E671" t="n">
        <v>0.009488792934583046</v>
      </c>
      <c r="F671" t="inlineStr">
        <is>
          <t>MENSAL</t>
        </is>
      </c>
      <c r="G671" t="n">
        <v>50065</v>
      </c>
      <c r="H671" t="n">
        <v>50065</v>
      </c>
      <c r="I671" t="inlineStr">
        <is>
          <t>175</t>
        </is>
      </c>
      <c r="J671" t="inlineStr">
        <is>
          <t>CARTEIRA</t>
        </is>
      </c>
      <c r="K671" t="inlineStr">
        <is>
          <t>CONTRATO</t>
        </is>
      </c>
      <c r="L671" t="n">
        <v>2753.73</v>
      </c>
      <c r="M671" t="inlineStr"/>
      <c r="N671" t="inlineStr"/>
      <c r="O671" s="142">
        <f>DATE(YEAR(H671),MONTH(H671),1)</f>
        <v/>
      </c>
      <c r="P671" s="132">
        <f>IF(H671&gt;$L$3,"Futuro","Atraso")</f>
        <v/>
      </c>
      <c r="Q671">
        <f>12*(YEAR(H671)-YEAR($L$3))+(MONTH(H671)-MONTH($L$3))</f>
        <v/>
      </c>
      <c r="R671" s="366">
        <f>IF(N671="IBIRAPITANGA FASE 3",IF(P671="Atraso",M671,M671/(1+$J$2)^Q671),IF(P671="Atraso",M671,M671/(1+$J$1)^Q671))</f>
        <v/>
      </c>
    </row>
    <row r="672">
      <c r="A672" t="inlineStr">
        <is>
          <t>Q03L02</t>
        </is>
      </c>
      <c r="B672" t="inlineStr">
        <is>
          <t>MARIO ROBERTO SALTINI</t>
        </is>
      </c>
      <c r="C672" t="n">
        <v>1</v>
      </c>
      <c r="D672" t="inlineStr">
        <is>
          <t>IPCA</t>
        </is>
      </c>
      <c r="E672" t="n">
        <v>0.009488792934583046</v>
      </c>
      <c r="F672" t="inlineStr">
        <is>
          <t>MENSAL</t>
        </is>
      </c>
      <c r="G672" t="n">
        <v>50096</v>
      </c>
      <c r="H672" t="n">
        <v>50096</v>
      </c>
      <c r="I672" t="inlineStr">
        <is>
          <t>176</t>
        </is>
      </c>
      <c r="J672" t="inlineStr">
        <is>
          <t>CARTEIRA</t>
        </is>
      </c>
      <c r="K672" t="inlineStr">
        <is>
          <t>CONTRATO</t>
        </is>
      </c>
      <c r="L672" t="n">
        <v>2753.73</v>
      </c>
      <c r="M672" t="inlineStr"/>
      <c r="N672" t="inlineStr"/>
      <c r="O672" s="142">
        <f>DATE(YEAR(H672),MONTH(H672),1)</f>
        <v/>
      </c>
      <c r="P672" s="132">
        <f>IF(H672&gt;$L$3,"Futuro","Atraso")</f>
        <v/>
      </c>
      <c r="Q672">
        <f>12*(YEAR(H672)-YEAR($L$3))+(MONTH(H672)-MONTH($L$3))</f>
        <v/>
      </c>
      <c r="R672" s="366">
        <f>IF(N672="IBIRAPITANGA FASE 3",IF(P672="Atraso",M672,M672/(1+$J$2)^Q672),IF(P672="Atraso",M672,M672/(1+$J$1)^Q672))</f>
        <v/>
      </c>
    </row>
    <row r="673">
      <c r="A673" t="inlineStr">
        <is>
          <t>Q03L02</t>
        </is>
      </c>
      <c r="B673" t="inlineStr">
        <is>
          <t>MARIO ROBERTO SALTINI</t>
        </is>
      </c>
      <c r="C673" t="n">
        <v>1</v>
      </c>
      <c r="D673" t="inlineStr">
        <is>
          <t>IPCA</t>
        </is>
      </c>
      <c r="E673" t="n">
        <v>0.009488792934583046</v>
      </c>
      <c r="F673" t="inlineStr">
        <is>
          <t>MENSAL</t>
        </is>
      </c>
      <c r="G673" t="n">
        <v>50124</v>
      </c>
      <c r="H673" t="n">
        <v>50124</v>
      </c>
      <c r="I673" t="inlineStr">
        <is>
          <t>015</t>
        </is>
      </c>
      <c r="J673" t="inlineStr">
        <is>
          <t>CARTEIRA</t>
        </is>
      </c>
      <c r="K673" t="inlineStr">
        <is>
          <t>CONTRATO</t>
        </is>
      </c>
      <c r="L673" t="n">
        <v>14796.59</v>
      </c>
      <c r="M673" t="inlineStr"/>
      <c r="N673" t="inlineStr"/>
      <c r="O673" s="142">
        <f>DATE(YEAR(H673),MONTH(H673),1)</f>
        <v/>
      </c>
      <c r="P673" s="132">
        <f>IF(H673&gt;$L$3,"Futuro","Atraso")</f>
        <v/>
      </c>
      <c r="Q673">
        <f>12*(YEAR(H673)-YEAR($L$3))+(MONTH(H673)-MONTH($L$3))</f>
        <v/>
      </c>
      <c r="R673" s="366">
        <f>IF(N673="IBIRAPITANGA FASE 3",IF(P673="Atraso",M673,M673/(1+$J$2)^Q673),IF(P673="Atraso",M673,M673/(1+$J$1)^Q673))</f>
        <v/>
      </c>
    </row>
    <row r="674">
      <c r="A674" t="inlineStr">
        <is>
          <t>Q03L05</t>
        </is>
      </c>
      <c r="B674" t="inlineStr">
        <is>
          <t>FELIPE RUBBO AGUILERA</t>
        </is>
      </c>
      <c r="C674" t="n">
        <v>1</v>
      </c>
      <c r="D674" t="inlineStr">
        <is>
          <t>IPCA</t>
        </is>
      </c>
      <c r="E674" t="n">
        <v>0.009488792934583046</v>
      </c>
      <c r="F674" t="inlineStr">
        <is>
          <t>MENSAL</t>
        </is>
      </c>
      <c r="G674" t="n">
        <v>45158</v>
      </c>
      <c r="H674" t="n">
        <v>45158</v>
      </c>
      <c r="I674" t="inlineStr">
        <is>
          <t>022</t>
        </is>
      </c>
      <c r="J674" t="inlineStr">
        <is>
          <t>CARTEIRA</t>
        </is>
      </c>
      <c r="K674" t="inlineStr">
        <is>
          <t>CONTRATO</t>
        </is>
      </c>
      <c r="L674" t="n">
        <v>2556.92</v>
      </c>
      <c r="M674" t="inlineStr"/>
      <c r="N674" t="inlineStr"/>
      <c r="O674" s="142">
        <f>DATE(YEAR(H674),MONTH(H674),1)</f>
        <v/>
      </c>
      <c r="P674" s="132">
        <f>IF(H674&gt;$L$3,"Futuro","Atraso")</f>
        <v/>
      </c>
      <c r="Q674">
        <f>12*(YEAR(H674)-YEAR($L$3))+(MONTH(H674)-MONTH($L$3))</f>
        <v/>
      </c>
      <c r="R674" s="366">
        <f>IF(N674="IBIRAPITANGA FASE 3",IF(P674="Atraso",M674,M674/(1+$J$2)^Q674),IF(P674="Atraso",M674,M674/(1+$J$1)^Q674))</f>
        <v/>
      </c>
    </row>
    <row r="675">
      <c r="A675" t="inlineStr">
        <is>
          <t>Q03L05</t>
        </is>
      </c>
      <c r="B675" t="inlineStr">
        <is>
          <t>FELIPE RUBBO AGUILERA</t>
        </is>
      </c>
      <c r="C675" t="n">
        <v>1</v>
      </c>
      <c r="D675" t="inlineStr">
        <is>
          <t>IPCA</t>
        </is>
      </c>
      <c r="E675" t="n">
        <v>0.009488792934583046</v>
      </c>
      <c r="F675" t="inlineStr">
        <is>
          <t>MENSAL</t>
        </is>
      </c>
      <c r="G675" t="n">
        <v>45189</v>
      </c>
      <c r="H675" t="n">
        <v>45189</v>
      </c>
      <c r="I675" t="inlineStr">
        <is>
          <t>023</t>
        </is>
      </c>
      <c r="J675" t="inlineStr">
        <is>
          <t>CARTEIRA</t>
        </is>
      </c>
      <c r="K675" t="inlineStr">
        <is>
          <t>CONTRATO</t>
        </is>
      </c>
      <c r="L675" t="n">
        <v>2507.57</v>
      </c>
      <c r="M675" t="inlineStr"/>
      <c r="N675" t="inlineStr"/>
      <c r="O675" s="142">
        <f>DATE(YEAR(H675),MONTH(H675),1)</f>
        <v/>
      </c>
      <c r="P675" s="132">
        <f>IF(H675&gt;$L$3,"Futuro","Atraso")</f>
        <v/>
      </c>
      <c r="Q675">
        <f>12*(YEAR(H675)-YEAR($L$3))+(MONTH(H675)-MONTH($L$3))</f>
        <v/>
      </c>
      <c r="R675" s="366">
        <f>IF(N675="IBIRAPITANGA FASE 3",IF(P675="Atraso",M675,M675/(1+$J$2)^Q675),IF(P675="Atraso",M675,M675/(1+$J$1)^Q675))</f>
        <v/>
      </c>
    </row>
    <row r="676">
      <c r="A676" t="inlineStr">
        <is>
          <t>Q03L05</t>
        </is>
      </c>
      <c r="B676" t="inlineStr">
        <is>
          <t>FELIPE RUBBO AGUILERA</t>
        </is>
      </c>
      <c r="C676" t="n">
        <v>1</v>
      </c>
      <c r="D676" t="inlineStr">
        <is>
          <t>IPCA</t>
        </is>
      </c>
      <c r="E676" t="n">
        <v>0.009488792934583046</v>
      </c>
      <c r="F676" t="inlineStr">
        <is>
          <t>MENSAL</t>
        </is>
      </c>
      <c r="G676" t="n">
        <v>45219</v>
      </c>
      <c r="H676" t="n">
        <v>45219</v>
      </c>
      <c r="I676" t="inlineStr">
        <is>
          <t>024</t>
        </is>
      </c>
      <c r="J676" t="inlineStr">
        <is>
          <t>CARTEIRA</t>
        </is>
      </c>
      <c r="K676" t="inlineStr">
        <is>
          <t>CONTRATO</t>
        </is>
      </c>
      <c r="L676" t="n">
        <v>2455.04</v>
      </c>
      <c r="M676" t="inlineStr"/>
      <c r="N676" t="inlineStr"/>
      <c r="O676" s="142">
        <f>DATE(YEAR(H676),MONTH(H676),1)</f>
        <v/>
      </c>
      <c r="P676" s="132">
        <f>IF(H676&gt;$L$3,"Futuro","Atraso")</f>
        <v/>
      </c>
      <c r="Q676">
        <f>12*(YEAR(H676)-YEAR($L$3))+(MONTH(H676)-MONTH($L$3))</f>
        <v/>
      </c>
      <c r="R676" s="366">
        <f>IF(N676="IBIRAPITANGA FASE 3",IF(P676="Atraso",M676,M676/(1+$J$2)^Q676),IF(P676="Atraso",M676,M676/(1+$J$1)^Q676))</f>
        <v/>
      </c>
    </row>
    <row r="677">
      <c r="A677" t="inlineStr">
        <is>
          <t>Q03L05</t>
        </is>
      </c>
      <c r="B677" t="inlineStr">
        <is>
          <t>FELIPE RUBBO AGUILERA</t>
        </is>
      </c>
      <c r="C677" t="n">
        <v>1</v>
      </c>
      <c r="D677" t="inlineStr">
        <is>
          <t>IPCA</t>
        </is>
      </c>
      <c r="E677" t="n">
        <v>0.009488792934583046</v>
      </c>
      <c r="F677" t="inlineStr">
        <is>
          <t>MENSAL</t>
        </is>
      </c>
      <c r="G677" t="n">
        <v>45250</v>
      </c>
      <c r="H677" t="n">
        <v>45250</v>
      </c>
      <c r="I677" t="inlineStr">
        <is>
          <t>025</t>
        </is>
      </c>
      <c r="J677" t="inlineStr">
        <is>
          <t>CARTEIRA</t>
        </is>
      </c>
      <c r="K677" t="inlineStr">
        <is>
          <t>CONTRATO</t>
        </is>
      </c>
      <c r="L677" t="n">
        <v>2455.04</v>
      </c>
      <c r="M677" t="inlineStr"/>
      <c r="N677" t="inlineStr"/>
      <c r="O677" s="142">
        <f>DATE(YEAR(H677),MONTH(H677),1)</f>
        <v/>
      </c>
      <c r="P677" s="132">
        <f>IF(H677&gt;$L$3,"Futuro","Atraso")</f>
        <v/>
      </c>
      <c r="Q677">
        <f>12*(YEAR(H677)-YEAR($L$3))+(MONTH(H677)-MONTH($L$3))</f>
        <v/>
      </c>
      <c r="R677" s="366">
        <f>IF(N677="IBIRAPITANGA FASE 3",IF(P677="Atraso",M677,M677/(1+$J$2)^Q677),IF(P677="Atraso",M677,M677/(1+$J$1)^Q677))</f>
        <v/>
      </c>
    </row>
    <row r="678">
      <c r="A678" t="inlineStr">
        <is>
          <t>Q03L05</t>
        </is>
      </c>
      <c r="B678" t="inlineStr">
        <is>
          <t>FELIPE RUBBO AGUILERA</t>
        </is>
      </c>
      <c r="C678" t="n">
        <v>1</v>
      </c>
      <c r="D678" t="inlineStr">
        <is>
          <t>IPCA</t>
        </is>
      </c>
      <c r="E678" t="n">
        <v>0.009488792934583046</v>
      </c>
      <c r="F678" t="inlineStr">
        <is>
          <t>MENSAL</t>
        </is>
      </c>
      <c r="G678" t="n">
        <v>45280</v>
      </c>
      <c r="H678" t="n">
        <v>45280</v>
      </c>
      <c r="I678" t="inlineStr">
        <is>
          <t>026</t>
        </is>
      </c>
      <c r="J678" t="inlineStr">
        <is>
          <t>CARTEIRA</t>
        </is>
      </c>
      <c r="K678" t="inlineStr">
        <is>
          <t>CONTRATO</t>
        </is>
      </c>
      <c r="L678" t="n">
        <v>2455.04</v>
      </c>
      <c r="M678" t="inlineStr"/>
      <c r="N678" t="inlineStr"/>
      <c r="O678" s="142">
        <f>DATE(YEAR(H678),MONTH(H678),1)</f>
        <v/>
      </c>
      <c r="P678" s="132">
        <f>IF(H678&gt;$L$3,"Futuro","Atraso")</f>
        <v/>
      </c>
      <c r="Q678">
        <f>12*(YEAR(H678)-YEAR($L$3))+(MONTH(H678)-MONTH($L$3))</f>
        <v/>
      </c>
      <c r="R678" s="366">
        <f>IF(N678="IBIRAPITANGA FASE 3",IF(P678="Atraso",M678,M678/(1+$J$2)^Q678),IF(P678="Atraso",M678,M678/(1+$J$1)^Q678))</f>
        <v/>
      </c>
    </row>
    <row r="679">
      <c r="A679" t="inlineStr">
        <is>
          <t>Q03L05</t>
        </is>
      </c>
      <c r="B679" t="inlineStr">
        <is>
          <t>FELIPE RUBBO AGUILERA</t>
        </is>
      </c>
      <c r="C679" t="n">
        <v>1</v>
      </c>
      <c r="D679" t="inlineStr">
        <is>
          <t>IPCA</t>
        </is>
      </c>
      <c r="E679" t="n">
        <v>0.009488792934583046</v>
      </c>
      <c r="F679" t="inlineStr">
        <is>
          <t>MENSAL</t>
        </is>
      </c>
      <c r="G679" t="n">
        <v>45311</v>
      </c>
      <c r="H679" t="n">
        <v>45311</v>
      </c>
      <c r="I679" t="inlineStr">
        <is>
          <t>027</t>
        </is>
      </c>
      <c r="J679" t="inlineStr">
        <is>
          <t>CARTEIRA</t>
        </is>
      </c>
      <c r="K679" t="inlineStr">
        <is>
          <t>CONTRATO</t>
        </is>
      </c>
      <c r="L679" t="n">
        <v>2455.04</v>
      </c>
      <c r="M679" t="inlineStr"/>
      <c r="N679" t="inlineStr"/>
      <c r="O679" s="142">
        <f>DATE(YEAR(H679),MONTH(H679),1)</f>
        <v/>
      </c>
      <c r="P679" s="132">
        <f>IF(H679&gt;$L$3,"Futuro","Atraso")</f>
        <v/>
      </c>
      <c r="Q679">
        <f>12*(YEAR(H679)-YEAR($L$3))+(MONTH(H679)-MONTH($L$3))</f>
        <v/>
      </c>
      <c r="R679" s="366">
        <f>IF(N679="IBIRAPITANGA FASE 3",IF(P679="Atraso",M679,M679/(1+$J$2)^Q679),IF(P679="Atraso",M679,M679/(1+$J$1)^Q679))</f>
        <v/>
      </c>
    </row>
    <row r="680">
      <c r="A680" t="inlineStr">
        <is>
          <t>Q03L05</t>
        </is>
      </c>
      <c r="B680" t="inlineStr">
        <is>
          <t>FELIPE RUBBO AGUILERA</t>
        </is>
      </c>
      <c r="C680" t="n">
        <v>1</v>
      </c>
      <c r="D680" t="inlineStr">
        <is>
          <t>IPCA</t>
        </is>
      </c>
      <c r="E680" t="n">
        <v>0.009488792934583046</v>
      </c>
      <c r="F680" t="inlineStr">
        <is>
          <t>MENSAL</t>
        </is>
      </c>
      <c r="G680" t="n">
        <v>45342</v>
      </c>
      <c r="H680" t="n">
        <v>45342</v>
      </c>
      <c r="I680" t="inlineStr">
        <is>
          <t>028</t>
        </is>
      </c>
      <c r="J680" t="inlineStr">
        <is>
          <t>CARTEIRA</t>
        </is>
      </c>
      <c r="K680" t="inlineStr">
        <is>
          <t>CONTRATO</t>
        </is>
      </c>
      <c r="L680" t="n">
        <v>2455.04</v>
      </c>
      <c r="M680" t="inlineStr"/>
      <c r="N680" t="inlineStr"/>
      <c r="O680" s="142">
        <f>DATE(YEAR(H680),MONTH(H680),1)</f>
        <v/>
      </c>
      <c r="P680" s="132">
        <f>IF(H680&gt;$L$3,"Futuro","Atraso")</f>
        <v/>
      </c>
      <c r="Q680">
        <f>12*(YEAR(H680)-YEAR($L$3))+(MONTH(H680)-MONTH($L$3))</f>
        <v/>
      </c>
      <c r="R680" s="366">
        <f>IF(N680="IBIRAPITANGA FASE 3",IF(P680="Atraso",M680,M680/(1+$J$2)^Q680),IF(P680="Atraso",M680,M680/(1+$J$1)^Q680))</f>
        <v/>
      </c>
    </row>
    <row r="681">
      <c r="A681" t="inlineStr">
        <is>
          <t>Q03L05</t>
        </is>
      </c>
      <c r="B681" t="inlineStr">
        <is>
          <t>FELIPE RUBBO AGUILERA</t>
        </is>
      </c>
      <c r="C681" t="n">
        <v>1</v>
      </c>
      <c r="D681" t="inlineStr">
        <is>
          <t>IPCA</t>
        </is>
      </c>
      <c r="E681" t="n">
        <v>0.009488792934583046</v>
      </c>
      <c r="F681" t="inlineStr">
        <is>
          <t>MENSAL</t>
        </is>
      </c>
      <c r="G681" t="n">
        <v>45371</v>
      </c>
      <c r="H681" t="n">
        <v>45371</v>
      </c>
      <c r="I681" t="inlineStr">
        <is>
          <t>029</t>
        </is>
      </c>
      <c r="J681" t="inlineStr">
        <is>
          <t>CARTEIRA</t>
        </is>
      </c>
      <c r="K681" t="inlineStr">
        <is>
          <t>CONTRATO</t>
        </is>
      </c>
      <c r="L681" t="n">
        <v>2455.04</v>
      </c>
      <c r="M681" t="inlineStr"/>
      <c r="N681" t="inlineStr"/>
      <c r="O681" s="142">
        <f>DATE(YEAR(H681),MONTH(H681),1)</f>
        <v/>
      </c>
      <c r="P681" s="132">
        <f>IF(H681&gt;$L$3,"Futuro","Atraso")</f>
        <v/>
      </c>
      <c r="Q681">
        <f>12*(YEAR(H681)-YEAR($L$3))+(MONTH(H681)-MONTH($L$3))</f>
        <v/>
      </c>
      <c r="R681" s="366">
        <f>IF(N681="IBIRAPITANGA FASE 3",IF(P681="Atraso",M681,M681/(1+$J$2)^Q681),IF(P681="Atraso",M681,M681/(1+$J$1)^Q681))</f>
        <v/>
      </c>
    </row>
    <row r="682">
      <c r="A682" t="inlineStr">
        <is>
          <t>Q03L05</t>
        </is>
      </c>
      <c r="B682" t="inlineStr">
        <is>
          <t>FELIPE RUBBO AGUILERA</t>
        </is>
      </c>
      <c r="C682" t="n">
        <v>1</v>
      </c>
      <c r="D682" t="inlineStr">
        <is>
          <t>IPCA</t>
        </is>
      </c>
      <c r="E682" t="n">
        <v>0.009488792934583046</v>
      </c>
      <c r="F682" t="inlineStr">
        <is>
          <t>MENSAL</t>
        </is>
      </c>
      <c r="G682" t="n">
        <v>45402</v>
      </c>
      <c r="H682" t="n">
        <v>45402</v>
      </c>
      <c r="I682" t="inlineStr">
        <is>
          <t>030</t>
        </is>
      </c>
      <c r="J682" t="inlineStr">
        <is>
          <t>CARTEIRA</t>
        </is>
      </c>
      <c r="K682" t="inlineStr">
        <is>
          <t>CONTRATO</t>
        </is>
      </c>
      <c r="L682" t="n">
        <v>2455.04</v>
      </c>
      <c r="M682" t="inlineStr"/>
      <c r="N682" t="inlineStr"/>
      <c r="O682" s="142">
        <f>DATE(YEAR(H682),MONTH(H682),1)</f>
        <v/>
      </c>
      <c r="P682" s="132">
        <f>IF(H682&gt;$L$3,"Futuro","Atraso")</f>
        <v/>
      </c>
      <c r="Q682">
        <f>12*(YEAR(H682)-YEAR($L$3))+(MONTH(H682)-MONTH($L$3))</f>
        <v/>
      </c>
      <c r="R682" s="366">
        <f>IF(N682="IBIRAPITANGA FASE 3",IF(P682="Atraso",M682,M682/(1+$J$2)^Q682),IF(P682="Atraso",M682,M682/(1+$J$1)^Q682))</f>
        <v/>
      </c>
    </row>
    <row r="683">
      <c r="A683" t="inlineStr">
        <is>
          <t>Q03L05</t>
        </is>
      </c>
      <c r="B683" t="inlineStr">
        <is>
          <t>FELIPE RUBBO AGUILERA</t>
        </is>
      </c>
      <c r="C683" t="n">
        <v>1</v>
      </c>
      <c r="D683" t="inlineStr">
        <is>
          <t>IPCA</t>
        </is>
      </c>
      <c r="E683" t="n">
        <v>0.009488792934583046</v>
      </c>
      <c r="F683" t="inlineStr">
        <is>
          <t>MENSAL</t>
        </is>
      </c>
      <c r="G683" t="n">
        <v>45432</v>
      </c>
      <c r="H683" t="n">
        <v>45432</v>
      </c>
      <c r="I683" t="inlineStr">
        <is>
          <t>031</t>
        </is>
      </c>
      <c r="J683" t="inlineStr">
        <is>
          <t>CARTEIRA</t>
        </is>
      </c>
      <c r="K683" t="inlineStr">
        <is>
          <t>CONTRATO</t>
        </is>
      </c>
      <c r="L683" t="n">
        <v>2455.04</v>
      </c>
      <c r="M683" t="inlineStr"/>
      <c r="N683" t="inlineStr"/>
      <c r="O683" s="142">
        <f>DATE(YEAR(H683),MONTH(H683),1)</f>
        <v/>
      </c>
      <c r="P683" s="132">
        <f>IF(H683&gt;$L$3,"Futuro","Atraso")</f>
        <v/>
      </c>
      <c r="Q683">
        <f>12*(YEAR(H683)-YEAR($L$3))+(MONTH(H683)-MONTH($L$3))</f>
        <v/>
      </c>
      <c r="R683" s="366">
        <f>IF(N683="IBIRAPITANGA FASE 3",IF(P683="Atraso",M683,M683/(1+$J$2)^Q683),IF(P683="Atraso",M683,M683/(1+$J$1)^Q683))</f>
        <v/>
      </c>
    </row>
    <row r="684">
      <c r="A684" t="inlineStr">
        <is>
          <t>Q03L05</t>
        </is>
      </c>
      <c r="B684" t="inlineStr">
        <is>
          <t>FELIPE RUBBO AGUILERA</t>
        </is>
      </c>
      <c r="C684" t="n">
        <v>1</v>
      </c>
      <c r="D684" t="inlineStr">
        <is>
          <t>IPCA</t>
        </is>
      </c>
      <c r="E684" t="n">
        <v>0.009488792934583046</v>
      </c>
      <c r="F684" t="inlineStr">
        <is>
          <t>MENSAL</t>
        </is>
      </c>
      <c r="G684" t="n">
        <v>45463</v>
      </c>
      <c r="H684" t="n">
        <v>45463</v>
      </c>
      <c r="I684" t="inlineStr">
        <is>
          <t>032</t>
        </is>
      </c>
      <c r="J684" t="inlineStr">
        <is>
          <t>CARTEIRA</t>
        </is>
      </c>
      <c r="K684" t="inlineStr">
        <is>
          <t>CONTRATO</t>
        </is>
      </c>
      <c r="L684" t="n">
        <v>2455.04</v>
      </c>
      <c r="M684" t="inlineStr"/>
      <c r="N684" t="inlineStr"/>
      <c r="O684" s="142">
        <f>DATE(YEAR(H684),MONTH(H684),1)</f>
        <v/>
      </c>
      <c r="P684" s="132">
        <f>IF(H684&gt;$L$3,"Futuro","Atraso")</f>
        <v/>
      </c>
      <c r="Q684">
        <f>12*(YEAR(H684)-YEAR($L$3))+(MONTH(H684)-MONTH($L$3))</f>
        <v/>
      </c>
      <c r="R684" s="366">
        <f>IF(N684="IBIRAPITANGA FASE 3",IF(P684="Atraso",M684,M684/(1+$J$2)^Q684),IF(P684="Atraso",M684,M684/(1+$J$1)^Q684))</f>
        <v/>
      </c>
    </row>
    <row r="685">
      <c r="A685" t="inlineStr">
        <is>
          <t>Q03L05</t>
        </is>
      </c>
      <c r="B685" t="inlineStr">
        <is>
          <t>FELIPE RUBBO AGUILERA</t>
        </is>
      </c>
      <c r="C685" t="n">
        <v>1</v>
      </c>
      <c r="D685" t="inlineStr">
        <is>
          <t>IPCA</t>
        </is>
      </c>
      <c r="E685" t="n">
        <v>0.009488792934583046</v>
      </c>
      <c r="F685" t="inlineStr">
        <is>
          <t>MENSAL</t>
        </is>
      </c>
      <c r="G685" t="n">
        <v>45463</v>
      </c>
      <c r="H685" t="n">
        <v>45463</v>
      </c>
      <c r="I685" t="inlineStr">
        <is>
          <t>003</t>
        </is>
      </c>
      <c r="J685" t="inlineStr">
        <is>
          <t>CARTEIRA</t>
        </is>
      </c>
      <c r="K685" t="inlineStr">
        <is>
          <t>CONTRATO</t>
        </is>
      </c>
      <c r="L685" t="n">
        <v>13305.77</v>
      </c>
      <c r="M685" t="inlineStr"/>
      <c r="N685" t="inlineStr"/>
      <c r="O685" s="142">
        <f>DATE(YEAR(H685),MONTH(H685),1)</f>
        <v/>
      </c>
      <c r="P685" s="132">
        <f>IF(H685&gt;$L$3,"Futuro","Atraso")</f>
        <v/>
      </c>
      <c r="Q685">
        <f>12*(YEAR(H685)-YEAR($L$3))+(MONTH(H685)-MONTH($L$3))</f>
        <v/>
      </c>
      <c r="R685" s="366">
        <f>IF(N685="IBIRAPITANGA FASE 3",IF(P685="Atraso",M685,M685/(1+$J$2)^Q685),IF(P685="Atraso",M685,M685/(1+$J$1)^Q685))</f>
        <v/>
      </c>
    </row>
    <row r="686">
      <c r="A686" t="inlineStr">
        <is>
          <t>Q03L05</t>
        </is>
      </c>
      <c r="B686" t="inlineStr">
        <is>
          <t>FELIPE RUBBO AGUILERA</t>
        </is>
      </c>
      <c r="C686" t="n">
        <v>1</v>
      </c>
      <c r="D686" t="inlineStr">
        <is>
          <t>IPCA</t>
        </is>
      </c>
      <c r="E686" t="n">
        <v>0.009488792934583046</v>
      </c>
      <c r="F686" t="inlineStr">
        <is>
          <t>MENSAL</t>
        </is>
      </c>
      <c r="G686" t="n">
        <v>45493</v>
      </c>
      <c r="H686" t="n">
        <v>45493</v>
      </c>
      <c r="I686" t="inlineStr">
        <is>
          <t>033</t>
        </is>
      </c>
      <c r="J686" t="inlineStr">
        <is>
          <t>CARTEIRA</t>
        </is>
      </c>
      <c r="K686" t="inlineStr">
        <is>
          <t>CONTRATO</t>
        </is>
      </c>
      <c r="L686" t="n">
        <v>2455.04</v>
      </c>
      <c r="M686" t="inlineStr"/>
      <c r="N686" t="inlineStr"/>
      <c r="O686" s="142">
        <f>DATE(YEAR(H686),MONTH(H686),1)</f>
        <v/>
      </c>
      <c r="P686" s="132">
        <f>IF(H686&gt;$L$3,"Futuro","Atraso")</f>
        <v/>
      </c>
      <c r="Q686">
        <f>12*(YEAR(H686)-YEAR($L$3))+(MONTH(H686)-MONTH($L$3))</f>
        <v/>
      </c>
      <c r="R686" s="366">
        <f>IF(N686="IBIRAPITANGA FASE 3",IF(P686="Atraso",M686,M686/(1+$J$2)^Q686),IF(P686="Atraso",M686,M686/(1+$J$1)^Q686))</f>
        <v/>
      </c>
    </row>
    <row r="687">
      <c r="A687" t="inlineStr">
        <is>
          <t>Q03L05</t>
        </is>
      </c>
      <c r="B687" t="inlineStr">
        <is>
          <t>FELIPE RUBBO AGUILERA</t>
        </is>
      </c>
      <c r="C687" t="n">
        <v>1</v>
      </c>
      <c r="D687" t="inlineStr">
        <is>
          <t>IPCA</t>
        </is>
      </c>
      <c r="E687" t="n">
        <v>0.009488792934583046</v>
      </c>
      <c r="F687" t="inlineStr">
        <is>
          <t>MENSAL</t>
        </is>
      </c>
      <c r="G687" t="n">
        <v>45524</v>
      </c>
      <c r="H687" t="n">
        <v>45524</v>
      </c>
      <c r="I687" t="inlineStr">
        <is>
          <t>034</t>
        </is>
      </c>
      <c r="J687" t="inlineStr">
        <is>
          <t>CARTEIRA</t>
        </is>
      </c>
      <c r="K687" t="inlineStr">
        <is>
          <t>CONTRATO</t>
        </is>
      </c>
      <c r="L687" t="n">
        <v>2455.04</v>
      </c>
      <c r="M687" t="inlineStr"/>
      <c r="N687" t="inlineStr"/>
      <c r="O687" s="142">
        <f>DATE(YEAR(H687),MONTH(H687),1)</f>
        <v/>
      </c>
      <c r="P687" s="132">
        <f>IF(H687&gt;$L$3,"Futuro","Atraso")</f>
        <v/>
      </c>
      <c r="Q687">
        <f>12*(YEAR(H687)-YEAR($L$3))+(MONTH(H687)-MONTH($L$3))</f>
        <v/>
      </c>
      <c r="R687" s="366">
        <f>IF(N687="IBIRAPITANGA FASE 3",IF(P687="Atraso",M687,M687/(1+$J$2)^Q687),IF(P687="Atraso",M687,M687/(1+$J$1)^Q687))</f>
        <v/>
      </c>
    </row>
    <row r="688">
      <c r="A688" t="inlineStr">
        <is>
          <t>Q03L05</t>
        </is>
      </c>
      <c r="B688" t="inlineStr">
        <is>
          <t>FELIPE RUBBO AGUILERA</t>
        </is>
      </c>
      <c r="C688" t="n">
        <v>1</v>
      </c>
      <c r="D688" t="inlineStr">
        <is>
          <t>IPCA</t>
        </is>
      </c>
      <c r="E688" t="n">
        <v>0.009488792934583046</v>
      </c>
      <c r="F688" t="inlineStr">
        <is>
          <t>MENSAL</t>
        </is>
      </c>
      <c r="G688" t="n">
        <v>45555</v>
      </c>
      <c r="H688" t="n">
        <v>45555</v>
      </c>
      <c r="I688" t="inlineStr">
        <is>
          <t>035</t>
        </is>
      </c>
      <c r="J688" t="inlineStr">
        <is>
          <t>CARTEIRA</t>
        </is>
      </c>
      <c r="K688" t="inlineStr">
        <is>
          <t>CONTRATO</t>
        </is>
      </c>
      <c r="L688" t="n">
        <v>2455.04</v>
      </c>
      <c r="M688" t="inlineStr"/>
      <c r="N688" t="inlineStr"/>
      <c r="O688" s="142">
        <f>DATE(YEAR(H688),MONTH(H688),1)</f>
        <v/>
      </c>
      <c r="P688" s="132">
        <f>IF(H688&gt;$L$3,"Futuro","Atraso")</f>
        <v/>
      </c>
      <c r="Q688">
        <f>12*(YEAR(H688)-YEAR($L$3))+(MONTH(H688)-MONTH($L$3))</f>
        <v/>
      </c>
      <c r="R688" s="366">
        <f>IF(N688="IBIRAPITANGA FASE 3",IF(P688="Atraso",M688,M688/(1+$J$2)^Q688),IF(P688="Atraso",M688,M688/(1+$J$1)^Q688))</f>
        <v/>
      </c>
    </row>
    <row r="689">
      <c r="A689" t="inlineStr">
        <is>
          <t>Q03L05</t>
        </is>
      </c>
      <c r="B689" t="inlineStr">
        <is>
          <t>FELIPE RUBBO AGUILERA</t>
        </is>
      </c>
      <c r="C689" t="n">
        <v>1</v>
      </c>
      <c r="D689" t="inlineStr">
        <is>
          <t>IPCA</t>
        </is>
      </c>
      <c r="E689" t="n">
        <v>0.009488792934583046</v>
      </c>
      <c r="F689" t="inlineStr">
        <is>
          <t>MENSAL</t>
        </is>
      </c>
      <c r="G689" t="n">
        <v>45585</v>
      </c>
      <c r="H689" t="n">
        <v>45585</v>
      </c>
      <c r="I689" t="inlineStr">
        <is>
          <t>036</t>
        </is>
      </c>
      <c r="J689" t="inlineStr">
        <is>
          <t>CARTEIRA</t>
        </is>
      </c>
      <c r="K689" t="inlineStr">
        <is>
          <t>CONTRATO</t>
        </is>
      </c>
      <c r="L689" t="n">
        <v>2455.04</v>
      </c>
      <c r="M689" t="inlineStr"/>
      <c r="N689" t="inlineStr"/>
      <c r="O689" s="142">
        <f>DATE(YEAR(H689),MONTH(H689),1)</f>
        <v/>
      </c>
      <c r="P689" s="132">
        <f>IF(H689&gt;$L$3,"Futuro","Atraso")</f>
        <v/>
      </c>
      <c r="Q689">
        <f>12*(YEAR(H689)-YEAR($L$3))+(MONTH(H689)-MONTH($L$3))</f>
        <v/>
      </c>
      <c r="R689" s="366">
        <f>IF(N689="IBIRAPITANGA FASE 3",IF(P689="Atraso",M689,M689/(1+$J$2)^Q689),IF(P689="Atraso",M689,M689/(1+$J$1)^Q689))</f>
        <v/>
      </c>
    </row>
    <row r="690">
      <c r="A690" t="inlineStr">
        <is>
          <t>Q03L05</t>
        </is>
      </c>
      <c r="B690" t="inlineStr">
        <is>
          <t>FELIPE RUBBO AGUILERA</t>
        </is>
      </c>
      <c r="C690" t="n">
        <v>1</v>
      </c>
      <c r="D690" t="inlineStr">
        <is>
          <t>IPCA</t>
        </is>
      </c>
      <c r="E690" t="n">
        <v>0.009488792934583046</v>
      </c>
      <c r="F690" t="inlineStr">
        <is>
          <t>MENSAL</t>
        </is>
      </c>
      <c r="G690" t="n">
        <v>45616</v>
      </c>
      <c r="H690" t="n">
        <v>45616</v>
      </c>
      <c r="I690" t="inlineStr">
        <is>
          <t>037</t>
        </is>
      </c>
      <c r="J690" t="inlineStr">
        <is>
          <t>CARTEIRA</t>
        </is>
      </c>
      <c r="K690" t="inlineStr">
        <is>
          <t>CONTRATO</t>
        </is>
      </c>
      <c r="L690" t="n">
        <v>2455.04</v>
      </c>
      <c r="M690" t="inlineStr"/>
      <c r="N690" t="inlineStr"/>
      <c r="O690" s="142">
        <f>DATE(YEAR(H690),MONTH(H690),1)</f>
        <v/>
      </c>
      <c r="P690" s="132">
        <f>IF(H690&gt;$L$3,"Futuro","Atraso")</f>
        <v/>
      </c>
      <c r="Q690">
        <f>12*(YEAR(H690)-YEAR($L$3))+(MONTH(H690)-MONTH($L$3))</f>
        <v/>
      </c>
      <c r="R690" s="366">
        <f>IF(N690="IBIRAPITANGA FASE 3",IF(P690="Atraso",M690,M690/(1+$J$2)^Q690),IF(P690="Atraso",M690,M690/(1+$J$1)^Q690))</f>
        <v/>
      </c>
    </row>
    <row r="691">
      <c r="A691" t="inlineStr">
        <is>
          <t>Q03L05</t>
        </is>
      </c>
      <c r="B691" t="inlineStr">
        <is>
          <t>FELIPE RUBBO AGUILERA</t>
        </is>
      </c>
      <c r="C691" t="n">
        <v>1</v>
      </c>
      <c r="D691" t="inlineStr">
        <is>
          <t>IPCA</t>
        </is>
      </c>
      <c r="E691" t="n">
        <v>0.009488792934583046</v>
      </c>
      <c r="F691" t="inlineStr">
        <is>
          <t>MENSAL</t>
        </is>
      </c>
      <c r="G691" t="n">
        <v>45646</v>
      </c>
      <c r="H691" t="n">
        <v>45646</v>
      </c>
      <c r="I691" t="inlineStr">
        <is>
          <t>038</t>
        </is>
      </c>
      <c r="J691" t="inlineStr">
        <is>
          <t>CARTEIRA</t>
        </is>
      </c>
      <c r="K691" t="inlineStr">
        <is>
          <t>CONTRATO</t>
        </is>
      </c>
      <c r="L691" t="n">
        <v>2455.04</v>
      </c>
      <c r="M691" t="inlineStr"/>
      <c r="N691" t="inlineStr"/>
      <c r="O691" s="142">
        <f>DATE(YEAR(H691),MONTH(H691),1)</f>
        <v/>
      </c>
      <c r="P691" s="132">
        <f>IF(H691&gt;$L$3,"Futuro","Atraso")</f>
        <v/>
      </c>
      <c r="Q691">
        <f>12*(YEAR(H691)-YEAR($L$3))+(MONTH(H691)-MONTH($L$3))</f>
        <v/>
      </c>
      <c r="R691" s="366">
        <f>IF(N691="IBIRAPITANGA FASE 3",IF(P691="Atraso",M691,M691/(1+$J$2)^Q691),IF(P691="Atraso",M691,M691/(1+$J$1)^Q691))</f>
        <v/>
      </c>
    </row>
    <row r="692">
      <c r="A692" t="inlineStr">
        <is>
          <t>Q03L05</t>
        </is>
      </c>
      <c r="B692" t="inlineStr">
        <is>
          <t>FELIPE RUBBO AGUILERA</t>
        </is>
      </c>
      <c r="C692" t="n">
        <v>1</v>
      </c>
      <c r="D692" t="inlineStr">
        <is>
          <t>IPCA</t>
        </is>
      </c>
      <c r="E692" t="n">
        <v>0.009488792934583046</v>
      </c>
      <c r="F692" t="inlineStr">
        <is>
          <t>MENSAL</t>
        </is>
      </c>
      <c r="G692" t="n">
        <v>45677</v>
      </c>
      <c r="H692" t="n">
        <v>45677</v>
      </c>
      <c r="I692" t="inlineStr">
        <is>
          <t>039</t>
        </is>
      </c>
      <c r="J692" t="inlineStr">
        <is>
          <t>CARTEIRA</t>
        </is>
      </c>
      <c r="K692" t="inlineStr">
        <is>
          <t>CONTRATO</t>
        </is>
      </c>
      <c r="L692" t="n">
        <v>2455.04</v>
      </c>
      <c r="M692" t="inlineStr"/>
      <c r="N692" t="inlineStr"/>
      <c r="O692" s="142">
        <f>DATE(YEAR(H692),MONTH(H692),1)</f>
        <v/>
      </c>
      <c r="P692" s="132">
        <f>IF(H692&gt;$L$3,"Futuro","Atraso")</f>
        <v/>
      </c>
      <c r="Q692">
        <f>12*(YEAR(H692)-YEAR($L$3))+(MONTH(H692)-MONTH($L$3))</f>
        <v/>
      </c>
      <c r="R692" s="366">
        <f>IF(N692="IBIRAPITANGA FASE 3",IF(P692="Atraso",M692,M692/(1+$J$2)^Q692),IF(P692="Atraso",M692,M692/(1+$J$1)^Q692))</f>
        <v/>
      </c>
    </row>
    <row r="693">
      <c r="A693" t="inlineStr">
        <is>
          <t>Q03L05</t>
        </is>
      </c>
      <c r="B693" t="inlineStr">
        <is>
          <t>FELIPE RUBBO AGUILERA</t>
        </is>
      </c>
      <c r="C693" t="n">
        <v>1</v>
      </c>
      <c r="D693" t="inlineStr">
        <is>
          <t>IPCA</t>
        </is>
      </c>
      <c r="E693" t="n">
        <v>0.009488792934583046</v>
      </c>
      <c r="F693" t="inlineStr">
        <is>
          <t>MENSAL</t>
        </is>
      </c>
      <c r="G693" t="n">
        <v>45708</v>
      </c>
      <c r="H693" t="n">
        <v>45708</v>
      </c>
      <c r="I693" t="inlineStr">
        <is>
          <t>040</t>
        </is>
      </c>
      <c r="J693" t="inlineStr">
        <is>
          <t>CARTEIRA</t>
        </is>
      </c>
      <c r="K693" t="inlineStr">
        <is>
          <t>CONTRATO</t>
        </is>
      </c>
      <c r="L693" t="n">
        <v>2455.04</v>
      </c>
      <c r="M693" t="inlineStr"/>
      <c r="N693" t="inlineStr"/>
      <c r="O693" s="142">
        <f>DATE(YEAR(H693),MONTH(H693),1)</f>
        <v/>
      </c>
      <c r="P693" s="132">
        <f>IF(H693&gt;$L$3,"Futuro","Atraso")</f>
        <v/>
      </c>
      <c r="Q693">
        <f>12*(YEAR(H693)-YEAR($L$3))+(MONTH(H693)-MONTH($L$3))</f>
        <v/>
      </c>
      <c r="R693" s="366">
        <f>IF(N693="IBIRAPITANGA FASE 3",IF(P693="Atraso",M693,M693/(1+$J$2)^Q693),IF(P693="Atraso",M693,M693/(1+$J$1)^Q693))</f>
        <v/>
      </c>
    </row>
    <row r="694">
      <c r="A694" t="inlineStr">
        <is>
          <t>Q03L05</t>
        </is>
      </c>
      <c r="B694" t="inlineStr">
        <is>
          <t>FELIPE RUBBO AGUILERA</t>
        </is>
      </c>
      <c r="C694" t="n">
        <v>1</v>
      </c>
      <c r="D694" t="inlineStr">
        <is>
          <t>IPCA</t>
        </is>
      </c>
      <c r="E694" t="n">
        <v>0.009488792934583046</v>
      </c>
      <c r="F694" t="inlineStr">
        <is>
          <t>MENSAL</t>
        </is>
      </c>
      <c r="G694" t="n">
        <v>45736</v>
      </c>
      <c r="H694" t="n">
        <v>45736</v>
      </c>
      <c r="I694" t="inlineStr">
        <is>
          <t>041</t>
        </is>
      </c>
      <c r="J694" t="inlineStr">
        <is>
          <t>CARTEIRA</t>
        </is>
      </c>
      <c r="K694" t="inlineStr">
        <is>
          <t>CONTRATO</t>
        </is>
      </c>
      <c r="L694" t="n">
        <v>2455.04</v>
      </c>
      <c r="M694" t="inlineStr"/>
      <c r="N694" t="inlineStr"/>
      <c r="O694" s="142">
        <f>DATE(YEAR(H694),MONTH(H694),1)</f>
        <v/>
      </c>
      <c r="P694" s="132">
        <f>IF(H694&gt;$L$3,"Futuro","Atraso")</f>
        <v/>
      </c>
      <c r="Q694">
        <f>12*(YEAR(H694)-YEAR($L$3))+(MONTH(H694)-MONTH($L$3))</f>
        <v/>
      </c>
      <c r="R694" s="366">
        <f>IF(N694="IBIRAPITANGA FASE 3",IF(P694="Atraso",M694,M694/(1+$J$2)^Q694),IF(P694="Atraso",M694,M694/(1+$J$1)^Q694))</f>
        <v/>
      </c>
    </row>
    <row r="695">
      <c r="A695" t="inlineStr">
        <is>
          <t>Q03L05</t>
        </is>
      </c>
      <c r="B695" t="inlineStr">
        <is>
          <t>FELIPE RUBBO AGUILERA</t>
        </is>
      </c>
      <c r="C695" t="n">
        <v>1</v>
      </c>
      <c r="D695" t="inlineStr">
        <is>
          <t>IPCA</t>
        </is>
      </c>
      <c r="E695" t="n">
        <v>0.009488792934583046</v>
      </c>
      <c r="F695" t="inlineStr">
        <is>
          <t>MENSAL</t>
        </is>
      </c>
      <c r="G695" t="n">
        <v>45767</v>
      </c>
      <c r="H695" t="n">
        <v>45767</v>
      </c>
      <c r="I695" t="inlineStr">
        <is>
          <t>042</t>
        </is>
      </c>
      <c r="J695" t="inlineStr">
        <is>
          <t>CARTEIRA</t>
        </is>
      </c>
      <c r="K695" t="inlineStr">
        <is>
          <t>CONTRATO</t>
        </is>
      </c>
      <c r="L695" t="n">
        <v>2455.04</v>
      </c>
      <c r="M695" t="inlineStr"/>
      <c r="N695" t="inlineStr"/>
      <c r="O695" s="142">
        <f>DATE(YEAR(H695),MONTH(H695),1)</f>
        <v/>
      </c>
      <c r="P695" s="132">
        <f>IF(H695&gt;$L$3,"Futuro","Atraso")</f>
        <v/>
      </c>
      <c r="Q695">
        <f>12*(YEAR(H695)-YEAR($L$3))+(MONTH(H695)-MONTH($L$3))</f>
        <v/>
      </c>
      <c r="R695" s="366">
        <f>IF(N695="IBIRAPITANGA FASE 3",IF(P695="Atraso",M695,M695/(1+$J$2)^Q695),IF(P695="Atraso",M695,M695/(1+$J$1)^Q695))</f>
        <v/>
      </c>
    </row>
    <row r="696">
      <c r="A696" t="inlineStr">
        <is>
          <t>Q03L05</t>
        </is>
      </c>
      <c r="B696" t="inlineStr">
        <is>
          <t>FELIPE RUBBO AGUILERA</t>
        </is>
      </c>
      <c r="C696" t="n">
        <v>1</v>
      </c>
      <c r="D696" t="inlineStr">
        <is>
          <t>IPCA</t>
        </is>
      </c>
      <c r="E696" t="n">
        <v>0.009488792934583046</v>
      </c>
      <c r="F696" t="inlineStr">
        <is>
          <t>MENSAL</t>
        </is>
      </c>
      <c r="G696" t="n">
        <v>45797</v>
      </c>
      <c r="H696" t="n">
        <v>45797</v>
      </c>
      <c r="I696" t="inlineStr">
        <is>
          <t>043</t>
        </is>
      </c>
      <c r="J696" t="inlineStr">
        <is>
          <t>CARTEIRA</t>
        </is>
      </c>
      <c r="K696" t="inlineStr">
        <is>
          <t>CONTRATO</t>
        </is>
      </c>
      <c r="L696" t="n">
        <v>2455.04</v>
      </c>
      <c r="M696" t="inlineStr"/>
      <c r="N696" t="inlineStr"/>
      <c r="O696" s="142">
        <f>DATE(YEAR(H696),MONTH(H696),1)</f>
        <v/>
      </c>
      <c r="P696" s="132">
        <f>IF(H696&gt;$L$3,"Futuro","Atraso")</f>
        <v/>
      </c>
      <c r="Q696">
        <f>12*(YEAR(H696)-YEAR($L$3))+(MONTH(H696)-MONTH($L$3))</f>
        <v/>
      </c>
      <c r="R696" s="366">
        <f>IF(N696="IBIRAPITANGA FASE 3",IF(P696="Atraso",M696,M696/(1+$J$2)^Q696),IF(P696="Atraso",M696,M696/(1+$J$1)^Q696))</f>
        <v/>
      </c>
    </row>
    <row r="697">
      <c r="A697" t="inlineStr">
        <is>
          <t>Q03L05</t>
        </is>
      </c>
      <c r="B697" t="inlineStr">
        <is>
          <t>FELIPE RUBBO AGUILERA</t>
        </is>
      </c>
      <c r="C697" t="n">
        <v>1</v>
      </c>
      <c r="D697" t="inlineStr">
        <is>
          <t>IPCA</t>
        </is>
      </c>
      <c r="E697" t="n">
        <v>0.009488792934583046</v>
      </c>
      <c r="F697" t="inlineStr">
        <is>
          <t>MENSAL</t>
        </is>
      </c>
      <c r="G697" t="n">
        <v>45828</v>
      </c>
      <c r="H697" t="n">
        <v>45828</v>
      </c>
      <c r="I697" t="inlineStr">
        <is>
          <t>044</t>
        </is>
      </c>
      <c r="J697" t="inlineStr">
        <is>
          <t>CARTEIRA</t>
        </is>
      </c>
      <c r="K697" t="inlineStr">
        <is>
          <t>CONTRATO</t>
        </is>
      </c>
      <c r="L697" t="n">
        <v>2455.04</v>
      </c>
      <c r="M697" t="inlineStr"/>
      <c r="N697" t="inlineStr"/>
      <c r="O697" s="142">
        <f>DATE(YEAR(H697),MONTH(H697),1)</f>
        <v/>
      </c>
      <c r="P697" s="132">
        <f>IF(H697&gt;$L$3,"Futuro","Atraso")</f>
        <v/>
      </c>
      <c r="Q697">
        <f>12*(YEAR(H697)-YEAR($L$3))+(MONTH(H697)-MONTH($L$3))</f>
        <v/>
      </c>
      <c r="R697" s="366">
        <f>IF(N697="IBIRAPITANGA FASE 3",IF(P697="Atraso",M697,M697/(1+$J$2)^Q697),IF(P697="Atraso",M697,M697/(1+$J$1)^Q697))</f>
        <v/>
      </c>
    </row>
    <row r="698">
      <c r="A698" t="inlineStr">
        <is>
          <t>Q03L05</t>
        </is>
      </c>
      <c r="B698" t="inlineStr">
        <is>
          <t>FELIPE RUBBO AGUILERA</t>
        </is>
      </c>
      <c r="C698" t="n">
        <v>1</v>
      </c>
      <c r="D698" t="inlineStr">
        <is>
          <t>IPCA</t>
        </is>
      </c>
      <c r="E698" t="n">
        <v>0.009488792934583046</v>
      </c>
      <c r="F698" t="inlineStr">
        <is>
          <t>MENSAL</t>
        </is>
      </c>
      <c r="G698" t="n">
        <v>45828</v>
      </c>
      <c r="H698" t="n">
        <v>45828</v>
      </c>
      <c r="I698" t="inlineStr">
        <is>
          <t>004</t>
        </is>
      </c>
      <c r="J698" t="inlineStr">
        <is>
          <t>CARTEIRA</t>
        </is>
      </c>
      <c r="K698" t="inlineStr">
        <is>
          <t>CONTRATO</t>
        </is>
      </c>
      <c r="L698" t="n">
        <v>13305.77</v>
      </c>
      <c r="M698" t="inlineStr"/>
      <c r="N698" t="inlineStr"/>
      <c r="O698" s="142">
        <f>DATE(YEAR(H698),MONTH(H698),1)</f>
        <v/>
      </c>
      <c r="P698" s="132">
        <f>IF(H698&gt;$L$3,"Futuro","Atraso")</f>
        <v/>
      </c>
      <c r="Q698">
        <f>12*(YEAR(H698)-YEAR($L$3))+(MONTH(H698)-MONTH($L$3))</f>
        <v/>
      </c>
      <c r="R698" s="366">
        <f>IF(N698="IBIRAPITANGA FASE 3",IF(P698="Atraso",M698,M698/(1+$J$2)^Q698),IF(P698="Atraso",M698,M698/(1+$J$1)^Q698))</f>
        <v/>
      </c>
    </row>
    <row r="699">
      <c r="A699" t="inlineStr">
        <is>
          <t>Q03L05</t>
        </is>
      </c>
      <c r="B699" t="inlineStr">
        <is>
          <t>FELIPE RUBBO AGUILERA</t>
        </is>
      </c>
      <c r="C699" t="n">
        <v>1</v>
      </c>
      <c r="D699" t="inlineStr">
        <is>
          <t>IPCA</t>
        </is>
      </c>
      <c r="E699" t="n">
        <v>0.009488792934583046</v>
      </c>
      <c r="F699" t="inlineStr">
        <is>
          <t>MENSAL</t>
        </is>
      </c>
      <c r="G699" t="n">
        <v>45858</v>
      </c>
      <c r="H699" t="n">
        <v>45858</v>
      </c>
      <c r="I699" t="inlineStr">
        <is>
          <t>045</t>
        </is>
      </c>
      <c r="J699" t="inlineStr">
        <is>
          <t>CARTEIRA</t>
        </is>
      </c>
      <c r="K699" t="inlineStr">
        <is>
          <t>CONTRATO</t>
        </is>
      </c>
      <c r="L699" t="n">
        <v>2455.04</v>
      </c>
      <c r="M699" t="inlineStr"/>
      <c r="N699" t="inlineStr"/>
      <c r="O699" s="142">
        <f>DATE(YEAR(H699),MONTH(H699),1)</f>
        <v/>
      </c>
      <c r="P699" s="132">
        <f>IF(H699&gt;$L$3,"Futuro","Atraso")</f>
        <v/>
      </c>
      <c r="Q699">
        <f>12*(YEAR(H699)-YEAR($L$3))+(MONTH(H699)-MONTH($L$3))</f>
        <v/>
      </c>
      <c r="R699" s="366">
        <f>IF(N699="IBIRAPITANGA FASE 3",IF(P699="Atraso",M699,M699/(1+$J$2)^Q699),IF(P699="Atraso",M699,M699/(1+$J$1)^Q699))</f>
        <v/>
      </c>
    </row>
    <row r="700">
      <c r="A700" t="inlineStr">
        <is>
          <t>Q03L05</t>
        </is>
      </c>
      <c r="B700" t="inlineStr">
        <is>
          <t>FELIPE RUBBO AGUILERA</t>
        </is>
      </c>
      <c r="C700" t="n">
        <v>1</v>
      </c>
      <c r="D700" t="inlineStr">
        <is>
          <t>IPCA</t>
        </is>
      </c>
      <c r="E700" t="n">
        <v>0.009488792934583046</v>
      </c>
      <c r="F700" t="inlineStr">
        <is>
          <t>MENSAL</t>
        </is>
      </c>
      <c r="G700" t="n">
        <v>45889</v>
      </c>
      <c r="H700" t="n">
        <v>45889</v>
      </c>
      <c r="I700" t="inlineStr">
        <is>
          <t>046</t>
        </is>
      </c>
      <c r="J700" t="inlineStr">
        <is>
          <t>CARTEIRA</t>
        </is>
      </c>
      <c r="K700" t="inlineStr">
        <is>
          <t>CONTRATO</t>
        </is>
      </c>
      <c r="L700" t="n">
        <v>2455.04</v>
      </c>
      <c r="M700" t="inlineStr"/>
      <c r="N700" t="inlineStr"/>
      <c r="O700" s="142">
        <f>DATE(YEAR(H700),MONTH(H700),1)</f>
        <v/>
      </c>
      <c r="P700" s="132">
        <f>IF(H700&gt;$L$3,"Futuro","Atraso")</f>
        <v/>
      </c>
      <c r="Q700">
        <f>12*(YEAR(H700)-YEAR($L$3))+(MONTH(H700)-MONTH($L$3))</f>
        <v/>
      </c>
      <c r="R700" s="366">
        <f>IF(N700="IBIRAPITANGA FASE 3",IF(P700="Atraso",M700,M700/(1+$J$2)^Q700),IF(P700="Atraso",M700,M700/(1+$J$1)^Q700))</f>
        <v/>
      </c>
    </row>
    <row r="701">
      <c r="A701" t="inlineStr">
        <is>
          <t>Q03L05</t>
        </is>
      </c>
      <c r="B701" t="inlineStr">
        <is>
          <t>FELIPE RUBBO AGUILERA</t>
        </is>
      </c>
      <c r="C701" t="n">
        <v>1</v>
      </c>
      <c r="D701" t="inlineStr">
        <is>
          <t>IPCA</t>
        </is>
      </c>
      <c r="E701" t="n">
        <v>0.009488792934583046</v>
      </c>
      <c r="F701" t="inlineStr">
        <is>
          <t>MENSAL</t>
        </is>
      </c>
      <c r="G701" t="n">
        <v>45920</v>
      </c>
      <c r="H701" t="n">
        <v>45920</v>
      </c>
      <c r="I701" t="inlineStr">
        <is>
          <t>047</t>
        </is>
      </c>
      <c r="J701" t="inlineStr">
        <is>
          <t>CARTEIRA</t>
        </is>
      </c>
      <c r="K701" t="inlineStr">
        <is>
          <t>CONTRATO</t>
        </is>
      </c>
      <c r="L701" t="n">
        <v>2455.04</v>
      </c>
      <c r="M701" t="inlineStr"/>
      <c r="N701" t="inlineStr"/>
      <c r="O701" s="142">
        <f>DATE(YEAR(H701),MONTH(H701),1)</f>
        <v/>
      </c>
      <c r="P701" s="132">
        <f>IF(H701&gt;$L$3,"Futuro","Atraso")</f>
        <v/>
      </c>
      <c r="Q701">
        <f>12*(YEAR(H701)-YEAR($L$3))+(MONTH(H701)-MONTH($L$3))</f>
        <v/>
      </c>
      <c r="R701" s="366">
        <f>IF(N701="IBIRAPITANGA FASE 3",IF(P701="Atraso",M701,M701/(1+$J$2)^Q701),IF(P701="Atraso",M701,M701/(1+$J$1)^Q701))</f>
        <v/>
      </c>
    </row>
    <row r="702">
      <c r="A702" t="inlineStr">
        <is>
          <t>Q03L05</t>
        </is>
      </c>
      <c r="B702" t="inlineStr">
        <is>
          <t>FELIPE RUBBO AGUILERA</t>
        </is>
      </c>
      <c r="C702" t="n">
        <v>1</v>
      </c>
      <c r="D702" t="inlineStr">
        <is>
          <t>IPCA</t>
        </is>
      </c>
      <c r="E702" t="n">
        <v>0.009488792934583046</v>
      </c>
      <c r="F702" t="inlineStr">
        <is>
          <t>MENSAL</t>
        </is>
      </c>
      <c r="G702" t="n">
        <v>45950</v>
      </c>
      <c r="H702" t="n">
        <v>45950</v>
      </c>
      <c r="I702" t="inlineStr">
        <is>
          <t>048</t>
        </is>
      </c>
      <c r="J702" t="inlineStr">
        <is>
          <t>CARTEIRA</t>
        </is>
      </c>
      <c r="K702" t="inlineStr">
        <is>
          <t>CONTRATO</t>
        </is>
      </c>
      <c r="L702" t="n">
        <v>2455.04</v>
      </c>
      <c r="M702" t="inlineStr"/>
      <c r="N702" t="inlineStr"/>
      <c r="O702" s="142">
        <f>DATE(YEAR(H702),MONTH(H702),1)</f>
        <v/>
      </c>
      <c r="P702" s="132">
        <f>IF(H702&gt;$L$3,"Futuro","Atraso")</f>
        <v/>
      </c>
      <c r="Q702">
        <f>12*(YEAR(H702)-YEAR($L$3))+(MONTH(H702)-MONTH($L$3))</f>
        <v/>
      </c>
      <c r="R702" s="366">
        <f>IF(N702="IBIRAPITANGA FASE 3",IF(P702="Atraso",M702,M702/(1+$J$2)^Q702),IF(P702="Atraso",M702,M702/(1+$J$1)^Q702))</f>
        <v/>
      </c>
    </row>
    <row r="703">
      <c r="A703" t="inlineStr">
        <is>
          <t>Q03L05</t>
        </is>
      </c>
      <c r="B703" t="inlineStr">
        <is>
          <t>FELIPE RUBBO AGUILERA</t>
        </is>
      </c>
      <c r="C703" t="n">
        <v>1</v>
      </c>
      <c r="D703" t="inlineStr">
        <is>
          <t>IPCA</t>
        </is>
      </c>
      <c r="E703" t="n">
        <v>0.009488792934583046</v>
      </c>
      <c r="F703" t="inlineStr">
        <is>
          <t>MENSAL</t>
        </is>
      </c>
      <c r="G703" t="n">
        <v>45981</v>
      </c>
      <c r="H703" t="n">
        <v>45981</v>
      </c>
      <c r="I703" t="inlineStr">
        <is>
          <t>049</t>
        </is>
      </c>
      <c r="J703" t="inlineStr">
        <is>
          <t>CARTEIRA</t>
        </is>
      </c>
      <c r="K703" t="inlineStr">
        <is>
          <t>CONTRATO</t>
        </is>
      </c>
      <c r="L703" t="n">
        <v>2455.04</v>
      </c>
      <c r="M703" t="inlineStr"/>
      <c r="N703" t="inlineStr"/>
      <c r="O703" s="142">
        <f>DATE(YEAR(H703),MONTH(H703),1)</f>
        <v/>
      </c>
      <c r="P703" s="132">
        <f>IF(H703&gt;$L$3,"Futuro","Atraso")</f>
        <v/>
      </c>
      <c r="Q703">
        <f>12*(YEAR(H703)-YEAR($L$3))+(MONTH(H703)-MONTH($L$3))</f>
        <v/>
      </c>
      <c r="R703" s="366">
        <f>IF(N703="IBIRAPITANGA FASE 3",IF(P703="Atraso",M703,M703/(1+$J$2)^Q703),IF(P703="Atraso",M703,M703/(1+$J$1)^Q703))</f>
        <v/>
      </c>
    </row>
    <row r="704">
      <c r="A704" t="inlineStr">
        <is>
          <t>Q03L05</t>
        </is>
      </c>
      <c r="B704" t="inlineStr">
        <is>
          <t>FELIPE RUBBO AGUILERA</t>
        </is>
      </c>
      <c r="C704" t="n">
        <v>1</v>
      </c>
      <c r="D704" t="inlineStr">
        <is>
          <t>IPCA</t>
        </is>
      </c>
      <c r="E704" t="n">
        <v>0.009488792934583046</v>
      </c>
      <c r="F704" t="inlineStr">
        <is>
          <t>MENSAL</t>
        </is>
      </c>
      <c r="G704" t="n">
        <v>46011</v>
      </c>
      <c r="H704" t="n">
        <v>46011</v>
      </c>
      <c r="I704" t="inlineStr">
        <is>
          <t>050</t>
        </is>
      </c>
      <c r="J704" t="inlineStr">
        <is>
          <t>CARTEIRA</t>
        </is>
      </c>
      <c r="K704" t="inlineStr">
        <is>
          <t>CONTRATO</t>
        </is>
      </c>
      <c r="L704" t="n">
        <v>2455.04</v>
      </c>
      <c r="M704" t="inlineStr"/>
      <c r="N704" t="inlineStr"/>
      <c r="O704" s="142">
        <f>DATE(YEAR(H704),MONTH(H704),1)</f>
        <v/>
      </c>
      <c r="P704" s="132">
        <f>IF(H704&gt;$L$3,"Futuro","Atraso")</f>
        <v/>
      </c>
      <c r="Q704">
        <f>12*(YEAR(H704)-YEAR($L$3))+(MONTH(H704)-MONTH($L$3))</f>
        <v/>
      </c>
      <c r="R704" s="366">
        <f>IF(N704="IBIRAPITANGA FASE 3",IF(P704="Atraso",M704,M704/(1+$J$2)^Q704),IF(P704="Atraso",M704,M704/(1+$J$1)^Q704))</f>
        <v/>
      </c>
    </row>
    <row r="705">
      <c r="A705" t="inlineStr">
        <is>
          <t>Q03L05</t>
        </is>
      </c>
      <c r="B705" t="inlineStr">
        <is>
          <t>FELIPE RUBBO AGUILERA</t>
        </is>
      </c>
      <c r="C705" t="n">
        <v>1</v>
      </c>
      <c r="D705" t="inlineStr">
        <is>
          <t>IPCA</t>
        </is>
      </c>
      <c r="E705" t="n">
        <v>0.009488792934583046</v>
      </c>
      <c r="F705" t="inlineStr">
        <is>
          <t>MENSAL</t>
        </is>
      </c>
      <c r="G705" t="n">
        <v>46042</v>
      </c>
      <c r="H705" t="n">
        <v>46042</v>
      </c>
      <c r="I705" t="inlineStr">
        <is>
          <t>051</t>
        </is>
      </c>
      <c r="J705" t="inlineStr">
        <is>
          <t>CARTEIRA</t>
        </is>
      </c>
      <c r="K705" t="inlineStr">
        <is>
          <t>CONTRATO</t>
        </is>
      </c>
      <c r="L705" t="n">
        <v>2455.04</v>
      </c>
      <c r="M705" t="inlineStr"/>
      <c r="N705" t="inlineStr"/>
      <c r="O705" s="142">
        <f>DATE(YEAR(H705),MONTH(H705),1)</f>
        <v/>
      </c>
      <c r="P705" s="132">
        <f>IF(H705&gt;$L$3,"Futuro","Atraso")</f>
        <v/>
      </c>
      <c r="Q705">
        <f>12*(YEAR(H705)-YEAR($L$3))+(MONTH(H705)-MONTH($L$3))</f>
        <v/>
      </c>
      <c r="R705" s="366">
        <f>IF(N705="IBIRAPITANGA FASE 3",IF(P705="Atraso",M705,M705/(1+$J$2)^Q705),IF(P705="Atraso",M705,M705/(1+$J$1)^Q705))</f>
        <v/>
      </c>
    </row>
    <row r="706">
      <c r="A706" t="inlineStr">
        <is>
          <t>Q03L05</t>
        </is>
      </c>
      <c r="B706" t="inlineStr">
        <is>
          <t>FELIPE RUBBO AGUILERA</t>
        </is>
      </c>
      <c r="C706" t="n">
        <v>1</v>
      </c>
      <c r="D706" t="inlineStr">
        <is>
          <t>IPCA</t>
        </is>
      </c>
      <c r="E706" t="n">
        <v>0.009488792934583046</v>
      </c>
      <c r="F706" t="inlineStr">
        <is>
          <t>MENSAL</t>
        </is>
      </c>
      <c r="G706" t="n">
        <v>46073</v>
      </c>
      <c r="H706" t="n">
        <v>46073</v>
      </c>
      <c r="I706" t="inlineStr">
        <is>
          <t>052</t>
        </is>
      </c>
      <c r="J706" t="inlineStr">
        <is>
          <t>CARTEIRA</t>
        </is>
      </c>
      <c r="K706" t="inlineStr">
        <is>
          <t>CONTRATO</t>
        </is>
      </c>
      <c r="L706" t="n">
        <v>2455.04</v>
      </c>
      <c r="M706" t="inlineStr"/>
      <c r="N706" t="inlineStr"/>
      <c r="O706" s="142">
        <f>DATE(YEAR(H706),MONTH(H706),1)</f>
        <v/>
      </c>
      <c r="P706" s="132">
        <f>IF(H706&gt;$L$3,"Futuro","Atraso")</f>
        <v/>
      </c>
      <c r="Q706">
        <f>12*(YEAR(H706)-YEAR($L$3))+(MONTH(H706)-MONTH($L$3))</f>
        <v/>
      </c>
      <c r="R706" s="366">
        <f>IF(N706="IBIRAPITANGA FASE 3",IF(P706="Atraso",M706,M706/(1+$J$2)^Q706),IF(P706="Atraso",M706,M706/(1+$J$1)^Q706))</f>
        <v/>
      </c>
    </row>
    <row r="707">
      <c r="A707" t="inlineStr">
        <is>
          <t>Q03L05</t>
        </is>
      </c>
      <c r="B707" t="inlineStr">
        <is>
          <t>FELIPE RUBBO AGUILERA</t>
        </is>
      </c>
      <c r="C707" t="n">
        <v>1</v>
      </c>
      <c r="D707" t="inlineStr">
        <is>
          <t>IPCA</t>
        </is>
      </c>
      <c r="E707" t="n">
        <v>0.009488792934583046</v>
      </c>
      <c r="F707" t="inlineStr">
        <is>
          <t>MENSAL</t>
        </is>
      </c>
      <c r="G707" t="n">
        <v>46101</v>
      </c>
      <c r="H707" t="n">
        <v>46101</v>
      </c>
      <c r="I707" t="inlineStr">
        <is>
          <t>053</t>
        </is>
      </c>
      <c r="J707" t="inlineStr">
        <is>
          <t>CARTEIRA</t>
        </is>
      </c>
      <c r="K707" t="inlineStr">
        <is>
          <t>CONTRATO</t>
        </is>
      </c>
      <c r="L707" t="n">
        <v>2455.04</v>
      </c>
      <c r="M707" t="inlineStr"/>
      <c r="N707" t="inlineStr"/>
      <c r="O707" s="142">
        <f>DATE(YEAR(H707),MONTH(H707),1)</f>
        <v/>
      </c>
      <c r="P707" s="132">
        <f>IF(H707&gt;$L$3,"Futuro","Atraso")</f>
        <v/>
      </c>
      <c r="Q707">
        <f>12*(YEAR(H707)-YEAR($L$3))+(MONTH(H707)-MONTH($L$3))</f>
        <v/>
      </c>
      <c r="R707" s="366">
        <f>IF(N707="IBIRAPITANGA FASE 3",IF(P707="Atraso",M707,M707/(1+$J$2)^Q707),IF(P707="Atraso",M707,M707/(1+$J$1)^Q707))</f>
        <v/>
      </c>
    </row>
    <row r="708">
      <c r="A708" t="inlineStr">
        <is>
          <t>Q03L05</t>
        </is>
      </c>
      <c r="B708" t="inlineStr">
        <is>
          <t>FELIPE RUBBO AGUILERA</t>
        </is>
      </c>
      <c r="C708" t="n">
        <v>1</v>
      </c>
      <c r="D708" t="inlineStr">
        <is>
          <t>IPCA</t>
        </is>
      </c>
      <c r="E708" t="n">
        <v>0.009488792934583046</v>
      </c>
      <c r="F708" t="inlineStr">
        <is>
          <t>MENSAL</t>
        </is>
      </c>
      <c r="G708" t="n">
        <v>46132</v>
      </c>
      <c r="H708" t="n">
        <v>46132</v>
      </c>
      <c r="I708" t="inlineStr">
        <is>
          <t>054</t>
        </is>
      </c>
      <c r="J708" t="inlineStr">
        <is>
          <t>CARTEIRA</t>
        </is>
      </c>
      <c r="K708" t="inlineStr">
        <is>
          <t>CONTRATO</t>
        </is>
      </c>
      <c r="L708" t="n">
        <v>2455.04</v>
      </c>
      <c r="M708" t="inlineStr"/>
      <c r="N708" t="inlineStr"/>
      <c r="O708" s="142">
        <f>DATE(YEAR(H708),MONTH(H708),1)</f>
        <v/>
      </c>
      <c r="P708" s="132">
        <f>IF(H708&gt;$L$3,"Futuro","Atraso")</f>
        <v/>
      </c>
      <c r="Q708">
        <f>12*(YEAR(H708)-YEAR($L$3))+(MONTH(H708)-MONTH($L$3))</f>
        <v/>
      </c>
      <c r="R708" s="366">
        <f>IF(N708="IBIRAPITANGA FASE 3",IF(P708="Atraso",M708,M708/(1+$J$2)^Q708),IF(P708="Atraso",M708,M708/(1+$J$1)^Q708))</f>
        <v/>
      </c>
    </row>
    <row r="709">
      <c r="A709" t="inlineStr">
        <is>
          <t>Q03L05</t>
        </is>
      </c>
      <c r="B709" t="inlineStr">
        <is>
          <t>FELIPE RUBBO AGUILERA</t>
        </is>
      </c>
      <c r="C709" t="n">
        <v>1</v>
      </c>
      <c r="D709" t="inlineStr">
        <is>
          <t>IPCA</t>
        </is>
      </c>
      <c r="E709" t="n">
        <v>0.009488792934583046</v>
      </c>
      <c r="F709" t="inlineStr">
        <is>
          <t>MENSAL</t>
        </is>
      </c>
      <c r="G709" t="n">
        <v>46162</v>
      </c>
      <c r="H709" t="n">
        <v>46162</v>
      </c>
      <c r="I709" t="inlineStr">
        <is>
          <t>055</t>
        </is>
      </c>
      <c r="J709" t="inlineStr">
        <is>
          <t>CARTEIRA</t>
        </is>
      </c>
      <c r="K709" t="inlineStr">
        <is>
          <t>CONTRATO</t>
        </is>
      </c>
      <c r="L709" t="n">
        <v>2455.04</v>
      </c>
      <c r="M709" t="inlineStr"/>
      <c r="N709" t="inlineStr"/>
      <c r="O709" s="142">
        <f>DATE(YEAR(H709),MONTH(H709),1)</f>
        <v/>
      </c>
      <c r="P709" s="132">
        <f>IF(H709&gt;$L$3,"Futuro","Atraso")</f>
        <v/>
      </c>
      <c r="Q709">
        <f>12*(YEAR(H709)-YEAR($L$3))+(MONTH(H709)-MONTH($L$3))</f>
        <v/>
      </c>
      <c r="R709" s="366">
        <f>IF(N709="IBIRAPITANGA FASE 3",IF(P709="Atraso",M709,M709/(1+$J$2)^Q709),IF(P709="Atraso",M709,M709/(1+$J$1)^Q709))</f>
        <v/>
      </c>
    </row>
    <row r="710">
      <c r="A710" t="inlineStr">
        <is>
          <t>Q03L05</t>
        </is>
      </c>
      <c r="B710" t="inlineStr">
        <is>
          <t>FELIPE RUBBO AGUILERA</t>
        </is>
      </c>
      <c r="C710" t="n">
        <v>1</v>
      </c>
      <c r="D710" t="inlineStr">
        <is>
          <t>IPCA</t>
        </is>
      </c>
      <c r="E710" t="n">
        <v>0.009488792934583046</v>
      </c>
      <c r="F710" t="inlineStr">
        <is>
          <t>MENSAL</t>
        </is>
      </c>
      <c r="G710" t="n">
        <v>46193</v>
      </c>
      <c r="H710" t="n">
        <v>46193</v>
      </c>
      <c r="I710" t="inlineStr">
        <is>
          <t>056</t>
        </is>
      </c>
      <c r="J710" t="inlineStr">
        <is>
          <t>CARTEIRA</t>
        </is>
      </c>
      <c r="K710" t="inlineStr">
        <is>
          <t>CONTRATO</t>
        </is>
      </c>
      <c r="L710" t="n">
        <v>2455.04</v>
      </c>
      <c r="M710" t="inlineStr"/>
      <c r="N710" t="inlineStr"/>
      <c r="O710" s="142">
        <f>DATE(YEAR(H710),MONTH(H710),1)</f>
        <v/>
      </c>
      <c r="P710" s="132">
        <f>IF(H710&gt;$L$3,"Futuro","Atraso")</f>
        <v/>
      </c>
      <c r="Q710">
        <f>12*(YEAR(H710)-YEAR($L$3))+(MONTH(H710)-MONTH($L$3))</f>
        <v/>
      </c>
      <c r="R710" s="366">
        <f>IF(N710="IBIRAPITANGA FASE 3",IF(P710="Atraso",M710,M710/(1+$J$2)^Q710),IF(P710="Atraso",M710,M710/(1+$J$1)^Q710))</f>
        <v/>
      </c>
    </row>
    <row r="711">
      <c r="A711" t="inlineStr">
        <is>
          <t>Q03L05</t>
        </is>
      </c>
      <c r="B711" t="inlineStr">
        <is>
          <t>FELIPE RUBBO AGUILERA</t>
        </is>
      </c>
      <c r="C711" t="n">
        <v>1</v>
      </c>
      <c r="D711" t="inlineStr">
        <is>
          <t>IPCA</t>
        </is>
      </c>
      <c r="E711" t="n">
        <v>0.009488792934583046</v>
      </c>
      <c r="F711" t="inlineStr">
        <is>
          <t>MENSAL</t>
        </is>
      </c>
      <c r="G711" t="n">
        <v>46193</v>
      </c>
      <c r="H711" t="n">
        <v>46193</v>
      </c>
      <c r="I711" t="inlineStr">
        <is>
          <t>005</t>
        </is>
      </c>
      <c r="J711" t="inlineStr">
        <is>
          <t>CARTEIRA</t>
        </is>
      </c>
      <c r="K711" t="inlineStr">
        <is>
          <t>CONTRATO</t>
        </is>
      </c>
      <c r="L711" t="n">
        <v>13305.77</v>
      </c>
      <c r="M711" t="inlineStr"/>
      <c r="N711" t="inlineStr"/>
      <c r="O711" s="142">
        <f>DATE(YEAR(H711),MONTH(H711),1)</f>
        <v/>
      </c>
      <c r="P711" s="132">
        <f>IF(H711&gt;$L$3,"Futuro","Atraso")</f>
        <v/>
      </c>
      <c r="Q711">
        <f>12*(YEAR(H711)-YEAR($L$3))+(MONTH(H711)-MONTH($L$3))</f>
        <v/>
      </c>
      <c r="R711" s="366">
        <f>IF(N711="IBIRAPITANGA FASE 3",IF(P711="Atraso",M711,M711/(1+$J$2)^Q711),IF(P711="Atraso",M711,M711/(1+$J$1)^Q711))</f>
        <v/>
      </c>
    </row>
    <row r="712">
      <c r="A712" t="inlineStr">
        <is>
          <t>Q03L05</t>
        </is>
      </c>
      <c r="B712" t="inlineStr">
        <is>
          <t>FELIPE RUBBO AGUILERA</t>
        </is>
      </c>
      <c r="C712" t="n">
        <v>1</v>
      </c>
      <c r="D712" t="inlineStr">
        <is>
          <t>IPCA</t>
        </is>
      </c>
      <c r="E712" t="n">
        <v>0.009488792934583046</v>
      </c>
      <c r="F712" t="inlineStr">
        <is>
          <t>MENSAL</t>
        </is>
      </c>
      <c r="G712" t="n">
        <v>46223</v>
      </c>
      <c r="H712" t="n">
        <v>46223</v>
      </c>
      <c r="I712" t="inlineStr">
        <is>
          <t>057</t>
        </is>
      </c>
      <c r="J712" t="inlineStr">
        <is>
          <t>CARTEIRA</t>
        </is>
      </c>
      <c r="K712" t="inlineStr">
        <is>
          <t>CONTRATO</t>
        </is>
      </c>
      <c r="L712" t="n">
        <v>2455.04</v>
      </c>
      <c r="M712" t="inlineStr"/>
      <c r="N712" t="inlineStr"/>
      <c r="O712" s="142">
        <f>DATE(YEAR(H712),MONTH(H712),1)</f>
        <v/>
      </c>
      <c r="P712" s="132">
        <f>IF(H712&gt;$L$3,"Futuro","Atraso")</f>
        <v/>
      </c>
      <c r="Q712">
        <f>12*(YEAR(H712)-YEAR($L$3))+(MONTH(H712)-MONTH($L$3))</f>
        <v/>
      </c>
      <c r="R712" s="366">
        <f>IF(N712="IBIRAPITANGA FASE 3",IF(P712="Atraso",M712,M712/(1+$J$2)^Q712),IF(P712="Atraso",M712,M712/(1+$J$1)^Q712))</f>
        <v/>
      </c>
    </row>
    <row r="713">
      <c r="A713" t="inlineStr">
        <is>
          <t>Q03L05</t>
        </is>
      </c>
      <c r="B713" t="inlineStr">
        <is>
          <t>FELIPE RUBBO AGUILERA</t>
        </is>
      </c>
      <c r="C713" t="n">
        <v>1</v>
      </c>
      <c r="D713" t="inlineStr">
        <is>
          <t>IPCA</t>
        </is>
      </c>
      <c r="E713" t="n">
        <v>0.009488792934583046</v>
      </c>
      <c r="F713" t="inlineStr">
        <is>
          <t>MENSAL</t>
        </is>
      </c>
      <c r="G713" t="n">
        <v>46254</v>
      </c>
      <c r="H713" t="n">
        <v>46254</v>
      </c>
      <c r="I713" t="inlineStr">
        <is>
          <t>058</t>
        </is>
      </c>
      <c r="J713" t="inlineStr">
        <is>
          <t>CARTEIRA</t>
        </is>
      </c>
      <c r="K713" t="inlineStr">
        <is>
          <t>CONTRATO</t>
        </is>
      </c>
      <c r="L713" t="n">
        <v>2455.04</v>
      </c>
      <c r="M713" t="inlineStr"/>
      <c r="N713" t="inlineStr"/>
      <c r="O713" s="142">
        <f>DATE(YEAR(H713),MONTH(H713),1)</f>
        <v/>
      </c>
      <c r="P713" s="132">
        <f>IF(H713&gt;$L$3,"Futuro","Atraso")</f>
        <v/>
      </c>
      <c r="Q713">
        <f>12*(YEAR(H713)-YEAR($L$3))+(MONTH(H713)-MONTH($L$3))</f>
        <v/>
      </c>
      <c r="R713" s="366">
        <f>IF(N713="IBIRAPITANGA FASE 3",IF(P713="Atraso",M713,M713/(1+$J$2)^Q713),IF(P713="Atraso",M713,M713/(1+$J$1)^Q713))</f>
        <v/>
      </c>
    </row>
    <row r="714">
      <c r="A714" t="inlineStr">
        <is>
          <t>Q03L05</t>
        </is>
      </c>
      <c r="B714" t="inlineStr">
        <is>
          <t>FELIPE RUBBO AGUILERA</t>
        </is>
      </c>
      <c r="C714" t="n">
        <v>1</v>
      </c>
      <c r="D714" t="inlineStr">
        <is>
          <t>IPCA</t>
        </is>
      </c>
      <c r="E714" t="n">
        <v>0.009488792934583046</v>
      </c>
      <c r="F714" t="inlineStr">
        <is>
          <t>MENSAL</t>
        </is>
      </c>
      <c r="G714" t="n">
        <v>46285</v>
      </c>
      <c r="H714" t="n">
        <v>46285</v>
      </c>
      <c r="I714" t="inlineStr">
        <is>
          <t>059</t>
        </is>
      </c>
      <c r="J714" t="inlineStr">
        <is>
          <t>CARTEIRA</t>
        </is>
      </c>
      <c r="K714" t="inlineStr">
        <is>
          <t>CONTRATO</t>
        </is>
      </c>
      <c r="L714" t="n">
        <v>2455.04</v>
      </c>
      <c r="M714" t="inlineStr"/>
      <c r="N714" t="inlineStr"/>
      <c r="O714" s="142">
        <f>DATE(YEAR(H714),MONTH(H714),1)</f>
        <v/>
      </c>
      <c r="P714" s="132">
        <f>IF(H714&gt;$L$3,"Futuro","Atraso")</f>
        <v/>
      </c>
      <c r="Q714">
        <f>12*(YEAR(H714)-YEAR($L$3))+(MONTH(H714)-MONTH($L$3))</f>
        <v/>
      </c>
      <c r="R714" s="366">
        <f>IF(N714="IBIRAPITANGA FASE 3",IF(P714="Atraso",M714,M714/(1+$J$2)^Q714),IF(P714="Atraso",M714,M714/(1+$J$1)^Q714))</f>
        <v/>
      </c>
    </row>
    <row r="715">
      <c r="A715" t="inlineStr">
        <is>
          <t>Q03L05</t>
        </is>
      </c>
      <c r="B715" t="inlineStr">
        <is>
          <t>FELIPE RUBBO AGUILERA</t>
        </is>
      </c>
      <c r="C715" t="n">
        <v>1</v>
      </c>
      <c r="D715" t="inlineStr">
        <is>
          <t>IPCA</t>
        </is>
      </c>
      <c r="E715" t="n">
        <v>0.009488792934583046</v>
      </c>
      <c r="F715" t="inlineStr">
        <is>
          <t>MENSAL</t>
        </is>
      </c>
      <c r="G715" t="n">
        <v>46315</v>
      </c>
      <c r="H715" t="n">
        <v>46315</v>
      </c>
      <c r="I715" t="inlineStr">
        <is>
          <t>060</t>
        </is>
      </c>
      <c r="J715" t="inlineStr">
        <is>
          <t>CARTEIRA</t>
        </is>
      </c>
      <c r="K715" t="inlineStr">
        <is>
          <t>CONTRATO</t>
        </is>
      </c>
      <c r="L715" t="n">
        <v>2455.04</v>
      </c>
      <c r="M715" t="inlineStr"/>
      <c r="N715" t="inlineStr"/>
      <c r="O715" s="142">
        <f>DATE(YEAR(H715),MONTH(H715),1)</f>
        <v/>
      </c>
      <c r="P715" s="132">
        <f>IF(H715&gt;$L$3,"Futuro","Atraso")</f>
        <v/>
      </c>
      <c r="Q715">
        <f>12*(YEAR(H715)-YEAR($L$3))+(MONTH(H715)-MONTH($L$3))</f>
        <v/>
      </c>
      <c r="R715" s="366">
        <f>IF(N715="IBIRAPITANGA FASE 3",IF(P715="Atraso",M715,M715/(1+$J$2)^Q715),IF(P715="Atraso",M715,M715/(1+$J$1)^Q715))</f>
        <v/>
      </c>
    </row>
    <row r="716">
      <c r="A716" t="inlineStr">
        <is>
          <t>Q03L05</t>
        </is>
      </c>
      <c r="B716" t="inlineStr">
        <is>
          <t>FELIPE RUBBO AGUILERA</t>
        </is>
      </c>
      <c r="C716" t="n">
        <v>1</v>
      </c>
      <c r="D716" t="inlineStr">
        <is>
          <t>IPCA</t>
        </is>
      </c>
      <c r="E716" t="n">
        <v>0.009488792934583046</v>
      </c>
      <c r="F716" t="inlineStr">
        <is>
          <t>MENSAL</t>
        </is>
      </c>
      <c r="G716" t="n">
        <v>46346</v>
      </c>
      <c r="H716" t="n">
        <v>46346</v>
      </c>
      <c r="I716" t="inlineStr">
        <is>
          <t>061</t>
        </is>
      </c>
      <c r="J716" t="inlineStr">
        <is>
          <t>CARTEIRA</t>
        </is>
      </c>
      <c r="K716" t="inlineStr">
        <is>
          <t>CONTRATO</t>
        </is>
      </c>
      <c r="L716" t="n">
        <v>2455.04</v>
      </c>
      <c r="M716" t="inlineStr"/>
      <c r="N716" t="inlineStr"/>
      <c r="O716" s="142">
        <f>DATE(YEAR(H716),MONTH(H716),1)</f>
        <v/>
      </c>
      <c r="P716" s="132">
        <f>IF(H716&gt;$L$3,"Futuro","Atraso")</f>
        <v/>
      </c>
      <c r="Q716">
        <f>12*(YEAR(H716)-YEAR($L$3))+(MONTH(H716)-MONTH($L$3))</f>
        <v/>
      </c>
      <c r="R716" s="366">
        <f>IF(N716="IBIRAPITANGA FASE 3",IF(P716="Atraso",M716,M716/(1+$J$2)^Q716),IF(P716="Atraso",M716,M716/(1+$J$1)^Q716))</f>
        <v/>
      </c>
    </row>
    <row r="717">
      <c r="A717" t="inlineStr">
        <is>
          <t>Q03L05</t>
        </is>
      </c>
      <c r="B717" t="inlineStr">
        <is>
          <t>FELIPE RUBBO AGUILERA</t>
        </is>
      </c>
      <c r="C717" t="n">
        <v>1</v>
      </c>
      <c r="D717" t="inlineStr">
        <is>
          <t>IPCA</t>
        </is>
      </c>
      <c r="E717" t="n">
        <v>0.009488792934583046</v>
      </c>
      <c r="F717" t="inlineStr">
        <is>
          <t>MENSAL</t>
        </is>
      </c>
      <c r="G717" t="n">
        <v>46376</v>
      </c>
      <c r="H717" t="n">
        <v>46376</v>
      </c>
      <c r="I717" t="inlineStr">
        <is>
          <t>062</t>
        </is>
      </c>
      <c r="J717" t="inlineStr">
        <is>
          <t>CARTEIRA</t>
        </is>
      </c>
      <c r="K717" t="inlineStr">
        <is>
          <t>CONTRATO</t>
        </is>
      </c>
      <c r="L717" t="n">
        <v>2455.04</v>
      </c>
      <c r="M717" t="inlineStr"/>
      <c r="N717" t="inlineStr"/>
      <c r="O717" s="142">
        <f>DATE(YEAR(H717),MONTH(H717),1)</f>
        <v/>
      </c>
      <c r="P717" s="132">
        <f>IF(H717&gt;$L$3,"Futuro","Atraso")</f>
        <v/>
      </c>
      <c r="Q717">
        <f>12*(YEAR(H717)-YEAR($L$3))+(MONTH(H717)-MONTH($L$3))</f>
        <v/>
      </c>
      <c r="R717" s="366">
        <f>IF(N717="IBIRAPITANGA FASE 3",IF(P717="Atraso",M717,M717/(1+$J$2)^Q717),IF(P717="Atraso",M717,M717/(1+$J$1)^Q717))</f>
        <v/>
      </c>
    </row>
    <row r="718">
      <c r="A718" t="inlineStr">
        <is>
          <t>Q03L05</t>
        </is>
      </c>
      <c r="B718" t="inlineStr">
        <is>
          <t>FELIPE RUBBO AGUILERA</t>
        </is>
      </c>
      <c r="C718" t="n">
        <v>1</v>
      </c>
      <c r="D718" t="inlineStr">
        <is>
          <t>IPCA</t>
        </is>
      </c>
      <c r="E718" t="n">
        <v>0.009488792934583046</v>
      </c>
      <c r="F718" t="inlineStr">
        <is>
          <t>MENSAL</t>
        </is>
      </c>
      <c r="G718" t="n">
        <v>46407</v>
      </c>
      <c r="H718" t="n">
        <v>46407</v>
      </c>
      <c r="I718" t="inlineStr">
        <is>
          <t>063</t>
        </is>
      </c>
      <c r="J718" t="inlineStr">
        <is>
          <t>CARTEIRA</t>
        </is>
      </c>
      <c r="K718" t="inlineStr">
        <is>
          <t>CONTRATO</t>
        </is>
      </c>
      <c r="L718" t="n">
        <v>2455.04</v>
      </c>
      <c r="M718" t="inlineStr"/>
      <c r="N718" t="inlineStr"/>
      <c r="O718" s="142">
        <f>DATE(YEAR(H718),MONTH(H718),1)</f>
        <v/>
      </c>
      <c r="P718" s="132">
        <f>IF(H718&gt;$L$3,"Futuro","Atraso")</f>
        <v/>
      </c>
      <c r="Q718">
        <f>12*(YEAR(H718)-YEAR($L$3))+(MONTH(H718)-MONTH($L$3))</f>
        <v/>
      </c>
      <c r="R718" s="366">
        <f>IF(N718="IBIRAPITANGA FASE 3",IF(P718="Atraso",M718,M718/(1+$J$2)^Q718),IF(P718="Atraso",M718,M718/(1+$J$1)^Q718))</f>
        <v/>
      </c>
    </row>
    <row r="719">
      <c r="A719" t="inlineStr">
        <is>
          <t>Q03L05</t>
        </is>
      </c>
      <c r="B719" t="inlineStr">
        <is>
          <t>FELIPE RUBBO AGUILERA</t>
        </is>
      </c>
      <c r="C719" t="n">
        <v>1</v>
      </c>
      <c r="D719" t="inlineStr">
        <is>
          <t>IPCA</t>
        </is>
      </c>
      <c r="E719" t="n">
        <v>0.009488792934583046</v>
      </c>
      <c r="F719" t="inlineStr">
        <is>
          <t>MENSAL</t>
        </is>
      </c>
      <c r="G719" t="n">
        <v>46438</v>
      </c>
      <c r="H719" t="n">
        <v>46438</v>
      </c>
      <c r="I719" t="inlineStr">
        <is>
          <t>064</t>
        </is>
      </c>
      <c r="J719" t="inlineStr">
        <is>
          <t>CARTEIRA</t>
        </is>
      </c>
      <c r="K719" t="inlineStr">
        <is>
          <t>CONTRATO</t>
        </is>
      </c>
      <c r="L719" t="n">
        <v>2455.04</v>
      </c>
      <c r="M719" t="inlineStr"/>
      <c r="N719" t="inlineStr"/>
      <c r="O719" s="142">
        <f>DATE(YEAR(H719),MONTH(H719),1)</f>
        <v/>
      </c>
      <c r="P719" s="132">
        <f>IF(H719&gt;$L$3,"Futuro","Atraso")</f>
        <v/>
      </c>
      <c r="Q719">
        <f>12*(YEAR(H719)-YEAR($L$3))+(MONTH(H719)-MONTH($L$3))</f>
        <v/>
      </c>
      <c r="R719" s="366">
        <f>IF(N719="IBIRAPITANGA FASE 3",IF(P719="Atraso",M719,M719/(1+$J$2)^Q719),IF(P719="Atraso",M719,M719/(1+$J$1)^Q719))</f>
        <v/>
      </c>
    </row>
    <row r="720">
      <c r="A720" t="inlineStr">
        <is>
          <t>Q03L05</t>
        </is>
      </c>
      <c r="B720" t="inlineStr">
        <is>
          <t>FELIPE RUBBO AGUILERA</t>
        </is>
      </c>
      <c r="C720" t="n">
        <v>1</v>
      </c>
      <c r="D720" t="inlineStr">
        <is>
          <t>IPCA</t>
        </is>
      </c>
      <c r="E720" t="n">
        <v>0.009488792934583046</v>
      </c>
      <c r="F720" t="inlineStr">
        <is>
          <t>MENSAL</t>
        </is>
      </c>
      <c r="G720" t="n">
        <v>46466</v>
      </c>
      <c r="H720" t="n">
        <v>46466</v>
      </c>
      <c r="I720" t="inlineStr">
        <is>
          <t>065</t>
        </is>
      </c>
      <c r="J720" t="inlineStr">
        <is>
          <t>CARTEIRA</t>
        </is>
      </c>
      <c r="K720" t="inlineStr">
        <is>
          <t>CONTRATO</t>
        </is>
      </c>
      <c r="L720" t="n">
        <v>2455.04</v>
      </c>
      <c r="M720" t="inlineStr"/>
      <c r="N720" t="inlineStr"/>
      <c r="O720" s="142">
        <f>DATE(YEAR(H720),MONTH(H720),1)</f>
        <v/>
      </c>
      <c r="P720" s="132">
        <f>IF(H720&gt;$L$3,"Futuro","Atraso")</f>
        <v/>
      </c>
      <c r="Q720">
        <f>12*(YEAR(H720)-YEAR($L$3))+(MONTH(H720)-MONTH($L$3))</f>
        <v/>
      </c>
      <c r="R720" s="366">
        <f>IF(N720="IBIRAPITANGA FASE 3",IF(P720="Atraso",M720,M720/(1+$J$2)^Q720),IF(P720="Atraso",M720,M720/(1+$J$1)^Q720))</f>
        <v/>
      </c>
    </row>
    <row r="721">
      <c r="A721" t="inlineStr">
        <is>
          <t>Q03L05</t>
        </is>
      </c>
      <c r="B721" t="inlineStr">
        <is>
          <t>FELIPE RUBBO AGUILERA</t>
        </is>
      </c>
      <c r="C721" t="n">
        <v>1</v>
      </c>
      <c r="D721" t="inlineStr">
        <is>
          <t>IPCA</t>
        </is>
      </c>
      <c r="E721" t="n">
        <v>0.009488792934583046</v>
      </c>
      <c r="F721" t="inlineStr">
        <is>
          <t>MENSAL</t>
        </is>
      </c>
      <c r="G721" t="n">
        <v>46497</v>
      </c>
      <c r="H721" t="n">
        <v>46497</v>
      </c>
      <c r="I721" t="inlineStr">
        <is>
          <t>066</t>
        </is>
      </c>
      <c r="J721" t="inlineStr">
        <is>
          <t>CARTEIRA</t>
        </is>
      </c>
      <c r="K721" t="inlineStr">
        <is>
          <t>CONTRATO</t>
        </is>
      </c>
      <c r="L721" t="n">
        <v>2455.04</v>
      </c>
      <c r="M721" t="inlineStr"/>
      <c r="N721" t="inlineStr"/>
      <c r="O721" s="142">
        <f>DATE(YEAR(H721),MONTH(H721),1)</f>
        <v/>
      </c>
      <c r="P721" s="132">
        <f>IF(H721&gt;$L$3,"Futuro","Atraso")</f>
        <v/>
      </c>
      <c r="Q721">
        <f>12*(YEAR(H721)-YEAR($L$3))+(MONTH(H721)-MONTH($L$3))</f>
        <v/>
      </c>
      <c r="R721" s="366">
        <f>IF(N721="IBIRAPITANGA FASE 3",IF(P721="Atraso",M721,M721/(1+$J$2)^Q721),IF(P721="Atraso",M721,M721/(1+$J$1)^Q721))</f>
        <v/>
      </c>
    </row>
    <row r="722">
      <c r="A722" t="inlineStr">
        <is>
          <t>Q03L05</t>
        </is>
      </c>
      <c r="B722" t="inlineStr">
        <is>
          <t>FELIPE RUBBO AGUILERA</t>
        </is>
      </c>
      <c r="C722" t="n">
        <v>1</v>
      </c>
      <c r="D722" t="inlineStr">
        <is>
          <t>IPCA</t>
        </is>
      </c>
      <c r="E722" t="n">
        <v>0.009488792934583046</v>
      </c>
      <c r="F722" t="inlineStr">
        <is>
          <t>MENSAL</t>
        </is>
      </c>
      <c r="G722" t="n">
        <v>46527</v>
      </c>
      <c r="H722" t="n">
        <v>46527</v>
      </c>
      <c r="I722" t="inlineStr">
        <is>
          <t>067</t>
        </is>
      </c>
      <c r="J722" t="inlineStr">
        <is>
          <t>CARTEIRA</t>
        </is>
      </c>
      <c r="K722" t="inlineStr">
        <is>
          <t>CONTRATO</t>
        </is>
      </c>
      <c r="L722" t="n">
        <v>2455.04</v>
      </c>
      <c r="M722" t="inlineStr"/>
      <c r="N722" t="inlineStr"/>
      <c r="O722" s="142">
        <f>DATE(YEAR(H722),MONTH(H722),1)</f>
        <v/>
      </c>
      <c r="P722" s="132">
        <f>IF(H722&gt;$L$3,"Futuro","Atraso")</f>
        <v/>
      </c>
      <c r="Q722">
        <f>12*(YEAR(H722)-YEAR($L$3))+(MONTH(H722)-MONTH($L$3))</f>
        <v/>
      </c>
      <c r="R722" s="366">
        <f>IF(N722="IBIRAPITANGA FASE 3",IF(P722="Atraso",M722,M722/(1+$J$2)^Q722),IF(P722="Atraso",M722,M722/(1+$J$1)^Q722))</f>
        <v/>
      </c>
    </row>
    <row r="723">
      <c r="A723" t="inlineStr">
        <is>
          <t>Q03L05</t>
        </is>
      </c>
      <c r="B723" t="inlineStr">
        <is>
          <t>FELIPE RUBBO AGUILERA</t>
        </is>
      </c>
      <c r="C723" t="n">
        <v>1</v>
      </c>
      <c r="D723" t="inlineStr">
        <is>
          <t>IPCA</t>
        </is>
      </c>
      <c r="E723" t="n">
        <v>0.009488792934583046</v>
      </c>
      <c r="F723" t="inlineStr">
        <is>
          <t>MENSAL</t>
        </is>
      </c>
      <c r="G723" t="n">
        <v>46558</v>
      </c>
      <c r="H723" t="n">
        <v>46558</v>
      </c>
      <c r="I723" t="inlineStr">
        <is>
          <t>068</t>
        </is>
      </c>
      <c r="J723" t="inlineStr">
        <is>
          <t>CARTEIRA</t>
        </is>
      </c>
      <c r="K723" t="inlineStr">
        <is>
          <t>CONTRATO</t>
        </is>
      </c>
      <c r="L723" t="n">
        <v>2455.04</v>
      </c>
      <c r="M723" t="inlineStr"/>
      <c r="N723" t="inlineStr"/>
      <c r="O723" s="142">
        <f>DATE(YEAR(H723),MONTH(H723),1)</f>
        <v/>
      </c>
      <c r="P723" s="132">
        <f>IF(H723&gt;$L$3,"Futuro","Atraso")</f>
        <v/>
      </c>
      <c r="Q723">
        <f>12*(YEAR(H723)-YEAR($L$3))+(MONTH(H723)-MONTH($L$3))</f>
        <v/>
      </c>
      <c r="R723" s="366">
        <f>IF(N723="IBIRAPITANGA FASE 3",IF(P723="Atraso",M723,M723/(1+$J$2)^Q723),IF(P723="Atraso",M723,M723/(1+$J$1)^Q723))</f>
        <v/>
      </c>
    </row>
    <row r="724">
      <c r="A724" t="inlineStr">
        <is>
          <t>Q03L05</t>
        </is>
      </c>
      <c r="B724" t="inlineStr">
        <is>
          <t>FELIPE RUBBO AGUILERA</t>
        </is>
      </c>
      <c r="C724" t="n">
        <v>1</v>
      </c>
      <c r="D724" t="inlineStr">
        <is>
          <t>IPCA</t>
        </is>
      </c>
      <c r="E724" t="n">
        <v>0.009488792934583046</v>
      </c>
      <c r="F724" t="inlineStr">
        <is>
          <t>MENSAL</t>
        </is>
      </c>
      <c r="G724" t="n">
        <v>46558</v>
      </c>
      <c r="H724" t="n">
        <v>46558</v>
      </c>
      <c r="I724" t="inlineStr">
        <is>
          <t>006</t>
        </is>
      </c>
      <c r="J724" t="inlineStr">
        <is>
          <t>CARTEIRA</t>
        </is>
      </c>
      <c r="K724" t="inlineStr">
        <is>
          <t>CONTRATO</t>
        </is>
      </c>
      <c r="L724" t="n">
        <v>13305.77</v>
      </c>
      <c r="M724" t="inlineStr"/>
      <c r="N724" t="inlineStr"/>
      <c r="O724" s="142">
        <f>DATE(YEAR(H724),MONTH(H724),1)</f>
        <v/>
      </c>
      <c r="P724" s="132">
        <f>IF(H724&gt;$L$3,"Futuro","Atraso")</f>
        <v/>
      </c>
      <c r="Q724">
        <f>12*(YEAR(H724)-YEAR($L$3))+(MONTH(H724)-MONTH($L$3))</f>
        <v/>
      </c>
      <c r="R724" s="366">
        <f>IF(N724="IBIRAPITANGA FASE 3",IF(P724="Atraso",M724,M724/(1+$J$2)^Q724),IF(P724="Atraso",M724,M724/(1+$J$1)^Q724))</f>
        <v/>
      </c>
    </row>
    <row r="725">
      <c r="A725" t="inlineStr">
        <is>
          <t>Q03L05</t>
        </is>
      </c>
      <c r="B725" t="inlineStr">
        <is>
          <t>FELIPE RUBBO AGUILERA</t>
        </is>
      </c>
      <c r="C725" t="n">
        <v>1</v>
      </c>
      <c r="D725" t="inlineStr">
        <is>
          <t>IPCA</t>
        </is>
      </c>
      <c r="E725" t="n">
        <v>0.009488792934583046</v>
      </c>
      <c r="F725" t="inlineStr">
        <is>
          <t>MENSAL</t>
        </is>
      </c>
      <c r="G725" t="n">
        <v>46588</v>
      </c>
      <c r="H725" t="n">
        <v>46588</v>
      </c>
      <c r="I725" t="inlineStr">
        <is>
          <t>069</t>
        </is>
      </c>
      <c r="J725" t="inlineStr">
        <is>
          <t>CARTEIRA</t>
        </is>
      </c>
      <c r="K725" t="inlineStr">
        <is>
          <t>CONTRATO</t>
        </is>
      </c>
      <c r="L725" t="n">
        <v>2455.04</v>
      </c>
      <c r="M725" t="inlineStr"/>
      <c r="N725" t="inlineStr"/>
      <c r="O725" s="142">
        <f>DATE(YEAR(H725),MONTH(H725),1)</f>
        <v/>
      </c>
      <c r="P725" s="132">
        <f>IF(H725&gt;$L$3,"Futuro","Atraso")</f>
        <v/>
      </c>
      <c r="Q725">
        <f>12*(YEAR(H725)-YEAR($L$3))+(MONTH(H725)-MONTH($L$3))</f>
        <v/>
      </c>
      <c r="R725" s="366">
        <f>IF(N725="IBIRAPITANGA FASE 3",IF(P725="Atraso",M725,M725/(1+$J$2)^Q725),IF(P725="Atraso",M725,M725/(1+$J$1)^Q725))</f>
        <v/>
      </c>
    </row>
    <row r="726">
      <c r="A726" t="inlineStr">
        <is>
          <t>Q03L05</t>
        </is>
      </c>
      <c r="B726" t="inlineStr">
        <is>
          <t>FELIPE RUBBO AGUILERA</t>
        </is>
      </c>
      <c r="C726" t="n">
        <v>1</v>
      </c>
      <c r="D726" t="inlineStr">
        <is>
          <t>IPCA</t>
        </is>
      </c>
      <c r="E726" t="n">
        <v>0.009488792934583046</v>
      </c>
      <c r="F726" t="inlineStr">
        <is>
          <t>MENSAL</t>
        </is>
      </c>
      <c r="G726" t="n">
        <v>46619</v>
      </c>
      <c r="H726" t="n">
        <v>46619</v>
      </c>
      <c r="I726" t="inlineStr">
        <is>
          <t>070</t>
        </is>
      </c>
      <c r="J726" t="inlineStr">
        <is>
          <t>CARTEIRA</t>
        </is>
      </c>
      <c r="K726" t="inlineStr">
        <is>
          <t>CONTRATO</t>
        </is>
      </c>
      <c r="L726" t="n">
        <v>2455.04</v>
      </c>
      <c r="M726" t="inlineStr"/>
      <c r="N726" t="inlineStr"/>
      <c r="O726" s="142">
        <f>DATE(YEAR(H726),MONTH(H726),1)</f>
        <v/>
      </c>
      <c r="P726" s="132">
        <f>IF(H726&gt;$L$3,"Futuro","Atraso")</f>
        <v/>
      </c>
      <c r="Q726">
        <f>12*(YEAR(H726)-YEAR($L$3))+(MONTH(H726)-MONTH($L$3))</f>
        <v/>
      </c>
      <c r="R726" s="366">
        <f>IF(N726="IBIRAPITANGA FASE 3",IF(P726="Atraso",M726,M726/(1+$J$2)^Q726),IF(P726="Atraso",M726,M726/(1+$J$1)^Q726))</f>
        <v/>
      </c>
    </row>
    <row r="727">
      <c r="A727" t="inlineStr">
        <is>
          <t>Q03L05</t>
        </is>
      </c>
      <c r="B727" t="inlineStr">
        <is>
          <t>FELIPE RUBBO AGUILERA</t>
        </is>
      </c>
      <c r="C727" t="n">
        <v>1</v>
      </c>
      <c r="D727" t="inlineStr">
        <is>
          <t>IPCA</t>
        </is>
      </c>
      <c r="E727" t="n">
        <v>0.009488792934583046</v>
      </c>
      <c r="F727" t="inlineStr">
        <is>
          <t>MENSAL</t>
        </is>
      </c>
      <c r="G727" t="n">
        <v>46650</v>
      </c>
      <c r="H727" t="n">
        <v>46650</v>
      </c>
      <c r="I727" t="inlineStr">
        <is>
          <t>071</t>
        </is>
      </c>
      <c r="J727" t="inlineStr">
        <is>
          <t>CARTEIRA</t>
        </is>
      </c>
      <c r="K727" t="inlineStr">
        <is>
          <t>CONTRATO</t>
        </is>
      </c>
      <c r="L727" t="n">
        <v>2455.04</v>
      </c>
      <c r="M727" t="inlineStr"/>
      <c r="N727" t="inlineStr"/>
      <c r="O727" s="142">
        <f>DATE(YEAR(H727),MONTH(H727),1)</f>
        <v/>
      </c>
      <c r="P727" s="132">
        <f>IF(H727&gt;$L$3,"Futuro","Atraso")</f>
        <v/>
      </c>
      <c r="Q727">
        <f>12*(YEAR(H727)-YEAR($L$3))+(MONTH(H727)-MONTH($L$3))</f>
        <v/>
      </c>
      <c r="R727" s="366">
        <f>IF(N727="IBIRAPITANGA FASE 3",IF(P727="Atraso",M727,M727/(1+$J$2)^Q727),IF(P727="Atraso",M727,M727/(1+$J$1)^Q727))</f>
        <v/>
      </c>
    </row>
    <row r="728">
      <c r="A728" t="inlineStr">
        <is>
          <t>Q03L05</t>
        </is>
      </c>
      <c r="B728" t="inlineStr">
        <is>
          <t>FELIPE RUBBO AGUILERA</t>
        </is>
      </c>
      <c r="C728" t="n">
        <v>1</v>
      </c>
      <c r="D728" t="inlineStr">
        <is>
          <t>IPCA</t>
        </is>
      </c>
      <c r="E728" t="n">
        <v>0.009488792934583046</v>
      </c>
      <c r="F728" t="inlineStr">
        <is>
          <t>MENSAL</t>
        </is>
      </c>
      <c r="G728" t="n">
        <v>46680</v>
      </c>
      <c r="H728" t="n">
        <v>46680</v>
      </c>
      <c r="I728" t="inlineStr">
        <is>
          <t>072</t>
        </is>
      </c>
      <c r="J728" t="inlineStr">
        <is>
          <t>CARTEIRA</t>
        </is>
      </c>
      <c r="K728" t="inlineStr">
        <is>
          <t>CONTRATO</t>
        </is>
      </c>
      <c r="L728" t="n">
        <v>2455.04</v>
      </c>
      <c r="M728" t="inlineStr"/>
      <c r="N728" t="inlineStr"/>
      <c r="O728" s="142">
        <f>DATE(YEAR(H728),MONTH(H728),1)</f>
        <v/>
      </c>
      <c r="P728" s="132">
        <f>IF(H728&gt;$L$3,"Futuro","Atraso")</f>
        <v/>
      </c>
      <c r="Q728">
        <f>12*(YEAR(H728)-YEAR($L$3))+(MONTH(H728)-MONTH($L$3))</f>
        <v/>
      </c>
      <c r="R728" s="366">
        <f>IF(N728="IBIRAPITANGA FASE 3",IF(P728="Atraso",M728,M728/(1+$J$2)^Q728),IF(P728="Atraso",M728,M728/(1+$J$1)^Q728))</f>
        <v/>
      </c>
    </row>
    <row r="729">
      <c r="A729" t="inlineStr">
        <is>
          <t>Q03L05</t>
        </is>
      </c>
      <c r="B729" t="inlineStr">
        <is>
          <t>FELIPE RUBBO AGUILERA</t>
        </is>
      </c>
      <c r="C729" t="n">
        <v>1</v>
      </c>
      <c r="D729" t="inlineStr">
        <is>
          <t>IPCA</t>
        </is>
      </c>
      <c r="E729" t="n">
        <v>0.009488792934583046</v>
      </c>
      <c r="F729" t="inlineStr">
        <is>
          <t>MENSAL</t>
        </is>
      </c>
      <c r="G729" t="n">
        <v>46711</v>
      </c>
      <c r="H729" t="n">
        <v>46711</v>
      </c>
      <c r="I729" t="inlineStr">
        <is>
          <t>073</t>
        </is>
      </c>
      <c r="J729" t="inlineStr">
        <is>
          <t>CARTEIRA</t>
        </is>
      </c>
      <c r="K729" t="inlineStr">
        <is>
          <t>CONTRATO</t>
        </is>
      </c>
      <c r="L729" t="n">
        <v>2455.04</v>
      </c>
      <c r="M729" t="inlineStr"/>
      <c r="N729" t="inlineStr"/>
      <c r="O729" s="142">
        <f>DATE(YEAR(H729),MONTH(H729),1)</f>
        <v/>
      </c>
      <c r="P729" s="132">
        <f>IF(H729&gt;$L$3,"Futuro","Atraso")</f>
        <v/>
      </c>
      <c r="Q729">
        <f>12*(YEAR(H729)-YEAR($L$3))+(MONTH(H729)-MONTH($L$3))</f>
        <v/>
      </c>
      <c r="R729" s="366">
        <f>IF(N729="IBIRAPITANGA FASE 3",IF(P729="Atraso",M729,M729/(1+$J$2)^Q729),IF(P729="Atraso",M729,M729/(1+$J$1)^Q729))</f>
        <v/>
      </c>
    </row>
    <row r="730">
      <c r="A730" t="inlineStr">
        <is>
          <t>Q03L05</t>
        </is>
      </c>
      <c r="B730" t="inlineStr">
        <is>
          <t>FELIPE RUBBO AGUILERA</t>
        </is>
      </c>
      <c r="C730" t="n">
        <v>1</v>
      </c>
      <c r="D730" t="inlineStr">
        <is>
          <t>IPCA</t>
        </is>
      </c>
      <c r="E730" t="n">
        <v>0.009488792934583046</v>
      </c>
      <c r="F730" t="inlineStr">
        <is>
          <t>MENSAL</t>
        </is>
      </c>
      <c r="G730" t="n">
        <v>46741</v>
      </c>
      <c r="H730" t="n">
        <v>46741</v>
      </c>
      <c r="I730" t="inlineStr">
        <is>
          <t>074</t>
        </is>
      </c>
      <c r="J730" t="inlineStr">
        <is>
          <t>CARTEIRA</t>
        </is>
      </c>
      <c r="K730" t="inlineStr">
        <is>
          <t>CONTRATO</t>
        </is>
      </c>
      <c r="L730" t="n">
        <v>2455.04</v>
      </c>
      <c r="M730" t="inlineStr"/>
      <c r="N730" t="inlineStr"/>
      <c r="O730" s="142">
        <f>DATE(YEAR(H730),MONTH(H730),1)</f>
        <v/>
      </c>
      <c r="P730" s="132">
        <f>IF(H730&gt;$L$3,"Futuro","Atraso")</f>
        <v/>
      </c>
      <c r="Q730">
        <f>12*(YEAR(H730)-YEAR($L$3))+(MONTH(H730)-MONTH($L$3))</f>
        <v/>
      </c>
      <c r="R730" s="366">
        <f>IF(N730="IBIRAPITANGA FASE 3",IF(P730="Atraso",M730,M730/(1+$J$2)^Q730),IF(P730="Atraso",M730,M730/(1+$J$1)^Q730))</f>
        <v/>
      </c>
    </row>
    <row r="731">
      <c r="A731" t="inlineStr">
        <is>
          <t>Q03L05</t>
        </is>
      </c>
      <c r="B731" t="inlineStr">
        <is>
          <t>FELIPE RUBBO AGUILERA</t>
        </is>
      </c>
      <c r="C731" t="n">
        <v>1</v>
      </c>
      <c r="D731" t="inlineStr">
        <is>
          <t>IPCA</t>
        </is>
      </c>
      <c r="E731" t="n">
        <v>0.009488792934583046</v>
      </c>
      <c r="F731" t="inlineStr">
        <is>
          <t>MENSAL</t>
        </is>
      </c>
      <c r="G731" t="n">
        <v>46772</v>
      </c>
      <c r="H731" t="n">
        <v>46772</v>
      </c>
      <c r="I731" t="inlineStr">
        <is>
          <t>075</t>
        </is>
      </c>
      <c r="J731" t="inlineStr">
        <is>
          <t>CARTEIRA</t>
        </is>
      </c>
      <c r="K731" t="inlineStr">
        <is>
          <t>CONTRATO</t>
        </is>
      </c>
      <c r="L731" t="n">
        <v>2455.04</v>
      </c>
      <c r="M731" t="inlineStr"/>
      <c r="N731" t="inlineStr"/>
      <c r="O731" s="142">
        <f>DATE(YEAR(H731),MONTH(H731),1)</f>
        <v/>
      </c>
      <c r="P731" s="132">
        <f>IF(H731&gt;$L$3,"Futuro","Atraso")</f>
        <v/>
      </c>
      <c r="Q731">
        <f>12*(YEAR(H731)-YEAR($L$3))+(MONTH(H731)-MONTH($L$3))</f>
        <v/>
      </c>
      <c r="R731" s="366">
        <f>IF(N731="IBIRAPITANGA FASE 3",IF(P731="Atraso",M731,M731/(1+$J$2)^Q731),IF(P731="Atraso",M731,M731/(1+$J$1)^Q731))</f>
        <v/>
      </c>
    </row>
    <row r="732">
      <c r="A732" t="inlineStr">
        <is>
          <t>Q03L05</t>
        </is>
      </c>
      <c r="B732" t="inlineStr">
        <is>
          <t>FELIPE RUBBO AGUILERA</t>
        </is>
      </c>
      <c r="C732" t="n">
        <v>1</v>
      </c>
      <c r="D732" t="inlineStr">
        <is>
          <t>IPCA</t>
        </is>
      </c>
      <c r="E732" t="n">
        <v>0.009488792934583046</v>
      </c>
      <c r="F732" t="inlineStr">
        <is>
          <t>MENSAL</t>
        </is>
      </c>
      <c r="G732" t="n">
        <v>46803</v>
      </c>
      <c r="H732" t="n">
        <v>46803</v>
      </c>
      <c r="I732" t="inlineStr">
        <is>
          <t>076</t>
        </is>
      </c>
      <c r="J732" t="inlineStr">
        <is>
          <t>CARTEIRA</t>
        </is>
      </c>
      <c r="K732" t="inlineStr">
        <is>
          <t>CONTRATO</t>
        </is>
      </c>
      <c r="L732" t="n">
        <v>2455.04</v>
      </c>
      <c r="M732" t="inlineStr"/>
      <c r="N732" t="inlineStr"/>
      <c r="O732" s="142">
        <f>DATE(YEAR(H732),MONTH(H732),1)</f>
        <v/>
      </c>
      <c r="P732" s="132">
        <f>IF(H732&gt;$L$3,"Futuro","Atraso")</f>
        <v/>
      </c>
      <c r="Q732">
        <f>12*(YEAR(H732)-YEAR($L$3))+(MONTH(H732)-MONTH($L$3))</f>
        <v/>
      </c>
      <c r="R732" s="366">
        <f>IF(N732="IBIRAPITANGA FASE 3",IF(P732="Atraso",M732,M732/(1+$J$2)^Q732),IF(P732="Atraso",M732,M732/(1+$J$1)^Q732))</f>
        <v/>
      </c>
    </row>
    <row r="733">
      <c r="A733" t="inlineStr">
        <is>
          <t>Q03L05</t>
        </is>
      </c>
      <c r="B733" t="inlineStr">
        <is>
          <t>FELIPE RUBBO AGUILERA</t>
        </is>
      </c>
      <c r="C733" t="n">
        <v>1</v>
      </c>
      <c r="D733" t="inlineStr">
        <is>
          <t>IPCA</t>
        </is>
      </c>
      <c r="E733" t="n">
        <v>0.009488792934583046</v>
      </c>
      <c r="F733" t="inlineStr">
        <is>
          <t>MENSAL</t>
        </is>
      </c>
      <c r="G733" t="n">
        <v>46832</v>
      </c>
      <c r="H733" t="n">
        <v>46832</v>
      </c>
      <c r="I733" t="inlineStr">
        <is>
          <t>077</t>
        </is>
      </c>
      <c r="J733" t="inlineStr">
        <is>
          <t>CARTEIRA</t>
        </is>
      </c>
      <c r="K733" t="inlineStr">
        <is>
          <t>CONTRATO</t>
        </is>
      </c>
      <c r="L733" t="n">
        <v>2455.04</v>
      </c>
      <c r="M733" t="inlineStr"/>
      <c r="N733" t="inlineStr"/>
      <c r="O733" s="142">
        <f>DATE(YEAR(H733),MONTH(H733),1)</f>
        <v/>
      </c>
      <c r="P733" s="132">
        <f>IF(H733&gt;$L$3,"Futuro","Atraso")</f>
        <v/>
      </c>
      <c r="Q733">
        <f>12*(YEAR(H733)-YEAR($L$3))+(MONTH(H733)-MONTH($L$3))</f>
        <v/>
      </c>
      <c r="R733" s="366">
        <f>IF(N733="IBIRAPITANGA FASE 3",IF(P733="Atraso",M733,M733/(1+$J$2)^Q733),IF(P733="Atraso",M733,M733/(1+$J$1)^Q733))</f>
        <v/>
      </c>
    </row>
    <row r="734">
      <c r="A734" t="inlineStr">
        <is>
          <t>Q03L05</t>
        </is>
      </c>
      <c r="B734" t="inlineStr">
        <is>
          <t>FELIPE RUBBO AGUILERA</t>
        </is>
      </c>
      <c r="C734" t="n">
        <v>1</v>
      </c>
      <c r="D734" t="inlineStr">
        <is>
          <t>IPCA</t>
        </is>
      </c>
      <c r="E734" t="n">
        <v>0.009488792934583046</v>
      </c>
      <c r="F734" t="inlineStr">
        <is>
          <t>MENSAL</t>
        </is>
      </c>
      <c r="G734" t="n">
        <v>46863</v>
      </c>
      <c r="H734" t="n">
        <v>46863</v>
      </c>
      <c r="I734" t="inlineStr">
        <is>
          <t>078</t>
        </is>
      </c>
      <c r="J734" t="inlineStr">
        <is>
          <t>CARTEIRA</t>
        </is>
      </c>
      <c r="K734" t="inlineStr">
        <is>
          <t>CONTRATO</t>
        </is>
      </c>
      <c r="L734" t="n">
        <v>2455.04</v>
      </c>
      <c r="M734" t="inlineStr"/>
      <c r="N734" t="inlineStr"/>
      <c r="O734" s="142">
        <f>DATE(YEAR(H734),MONTH(H734),1)</f>
        <v/>
      </c>
      <c r="P734" s="132">
        <f>IF(H734&gt;$L$3,"Futuro","Atraso")</f>
        <v/>
      </c>
      <c r="Q734">
        <f>12*(YEAR(H734)-YEAR($L$3))+(MONTH(H734)-MONTH($L$3))</f>
        <v/>
      </c>
      <c r="R734" s="366">
        <f>IF(N734="IBIRAPITANGA FASE 3",IF(P734="Atraso",M734,M734/(1+$J$2)^Q734),IF(P734="Atraso",M734,M734/(1+$J$1)^Q734))</f>
        <v/>
      </c>
    </row>
    <row r="735">
      <c r="A735" t="inlineStr">
        <is>
          <t>Q03L05</t>
        </is>
      </c>
      <c r="B735" t="inlineStr">
        <is>
          <t>FELIPE RUBBO AGUILERA</t>
        </is>
      </c>
      <c r="C735" t="n">
        <v>1</v>
      </c>
      <c r="D735" t="inlineStr">
        <is>
          <t>IPCA</t>
        </is>
      </c>
      <c r="E735" t="n">
        <v>0.009488792934583046</v>
      </c>
      <c r="F735" t="inlineStr">
        <is>
          <t>MENSAL</t>
        </is>
      </c>
      <c r="G735" t="n">
        <v>46893</v>
      </c>
      <c r="H735" t="n">
        <v>46893</v>
      </c>
      <c r="I735" t="inlineStr">
        <is>
          <t>079</t>
        </is>
      </c>
      <c r="J735" t="inlineStr">
        <is>
          <t>CARTEIRA</t>
        </is>
      </c>
      <c r="K735" t="inlineStr">
        <is>
          <t>CONTRATO</t>
        </is>
      </c>
      <c r="L735" t="n">
        <v>2455.04</v>
      </c>
      <c r="M735" t="inlineStr"/>
      <c r="N735" t="inlineStr"/>
      <c r="O735" s="142">
        <f>DATE(YEAR(H735),MONTH(H735),1)</f>
        <v/>
      </c>
      <c r="P735" s="132">
        <f>IF(H735&gt;$L$3,"Futuro","Atraso")</f>
        <v/>
      </c>
      <c r="Q735">
        <f>12*(YEAR(H735)-YEAR($L$3))+(MONTH(H735)-MONTH($L$3))</f>
        <v/>
      </c>
      <c r="R735" s="366">
        <f>IF(N735="IBIRAPITANGA FASE 3",IF(P735="Atraso",M735,M735/(1+$J$2)^Q735),IF(P735="Atraso",M735,M735/(1+$J$1)^Q735))</f>
        <v/>
      </c>
    </row>
    <row r="736">
      <c r="A736" t="inlineStr">
        <is>
          <t>Q03L05</t>
        </is>
      </c>
      <c r="B736" t="inlineStr">
        <is>
          <t>FELIPE RUBBO AGUILERA</t>
        </is>
      </c>
      <c r="C736" t="n">
        <v>1</v>
      </c>
      <c r="D736" t="inlineStr">
        <is>
          <t>IPCA</t>
        </is>
      </c>
      <c r="E736" t="n">
        <v>0.009488792934583046</v>
      </c>
      <c r="F736" t="inlineStr">
        <is>
          <t>MENSAL</t>
        </is>
      </c>
      <c r="G736" t="n">
        <v>46924</v>
      </c>
      <c r="H736" t="n">
        <v>46924</v>
      </c>
      <c r="I736" t="inlineStr">
        <is>
          <t>080</t>
        </is>
      </c>
      <c r="J736" t="inlineStr">
        <is>
          <t>CARTEIRA</t>
        </is>
      </c>
      <c r="K736" t="inlineStr">
        <is>
          <t>CONTRATO</t>
        </is>
      </c>
      <c r="L736" t="n">
        <v>2455.04</v>
      </c>
      <c r="M736" t="inlineStr"/>
      <c r="N736" t="inlineStr"/>
      <c r="O736" s="142">
        <f>DATE(YEAR(H736),MONTH(H736),1)</f>
        <v/>
      </c>
      <c r="P736" s="132">
        <f>IF(H736&gt;$L$3,"Futuro","Atraso")</f>
        <v/>
      </c>
      <c r="Q736">
        <f>12*(YEAR(H736)-YEAR($L$3))+(MONTH(H736)-MONTH($L$3))</f>
        <v/>
      </c>
      <c r="R736" s="366">
        <f>IF(N736="IBIRAPITANGA FASE 3",IF(P736="Atraso",M736,M736/(1+$J$2)^Q736),IF(P736="Atraso",M736,M736/(1+$J$1)^Q736))</f>
        <v/>
      </c>
    </row>
    <row r="737">
      <c r="A737" t="inlineStr">
        <is>
          <t>Q03L05</t>
        </is>
      </c>
      <c r="B737" t="inlineStr">
        <is>
          <t>FELIPE RUBBO AGUILERA</t>
        </is>
      </c>
      <c r="C737" t="n">
        <v>1</v>
      </c>
      <c r="D737" t="inlineStr">
        <is>
          <t>IPCA</t>
        </is>
      </c>
      <c r="E737" t="n">
        <v>0.009488792934583046</v>
      </c>
      <c r="F737" t="inlineStr">
        <is>
          <t>MENSAL</t>
        </is>
      </c>
      <c r="G737" t="n">
        <v>46924</v>
      </c>
      <c r="H737" t="n">
        <v>46924</v>
      </c>
      <c r="I737" t="inlineStr">
        <is>
          <t>007</t>
        </is>
      </c>
      <c r="J737" t="inlineStr">
        <is>
          <t>CARTEIRA</t>
        </is>
      </c>
      <c r="K737" t="inlineStr">
        <is>
          <t>CONTRATO</t>
        </is>
      </c>
      <c r="L737" t="n">
        <v>13305.77</v>
      </c>
      <c r="M737" t="inlineStr"/>
      <c r="N737" t="inlineStr"/>
      <c r="O737" s="142">
        <f>DATE(YEAR(H737),MONTH(H737),1)</f>
        <v/>
      </c>
      <c r="P737" s="132">
        <f>IF(H737&gt;$L$3,"Futuro","Atraso")</f>
        <v/>
      </c>
      <c r="Q737">
        <f>12*(YEAR(H737)-YEAR($L$3))+(MONTH(H737)-MONTH($L$3))</f>
        <v/>
      </c>
      <c r="R737" s="366">
        <f>IF(N737="IBIRAPITANGA FASE 3",IF(P737="Atraso",M737,M737/(1+$J$2)^Q737),IF(P737="Atraso",M737,M737/(1+$J$1)^Q737))</f>
        <v/>
      </c>
    </row>
    <row r="738">
      <c r="A738" t="inlineStr">
        <is>
          <t>Q03L05</t>
        </is>
      </c>
      <c r="B738" t="inlineStr">
        <is>
          <t>FELIPE RUBBO AGUILERA</t>
        </is>
      </c>
      <c r="C738" t="n">
        <v>1</v>
      </c>
      <c r="D738" t="inlineStr">
        <is>
          <t>IPCA</t>
        </is>
      </c>
      <c r="E738" t="n">
        <v>0.009488792934583046</v>
      </c>
      <c r="F738" t="inlineStr">
        <is>
          <t>MENSAL</t>
        </is>
      </c>
      <c r="G738" t="n">
        <v>46954</v>
      </c>
      <c r="H738" t="n">
        <v>46954</v>
      </c>
      <c r="I738" t="inlineStr">
        <is>
          <t>081</t>
        </is>
      </c>
      <c r="J738" t="inlineStr">
        <is>
          <t>CARTEIRA</t>
        </is>
      </c>
      <c r="K738" t="inlineStr">
        <is>
          <t>CONTRATO</t>
        </is>
      </c>
      <c r="L738" t="n">
        <v>2455.04</v>
      </c>
      <c r="M738" t="inlineStr"/>
      <c r="N738" t="inlineStr"/>
      <c r="O738" s="142">
        <f>DATE(YEAR(H738),MONTH(H738),1)</f>
        <v/>
      </c>
      <c r="P738" s="132">
        <f>IF(H738&gt;$L$3,"Futuro","Atraso")</f>
        <v/>
      </c>
      <c r="Q738">
        <f>12*(YEAR(H738)-YEAR($L$3))+(MONTH(H738)-MONTH($L$3))</f>
        <v/>
      </c>
      <c r="R738" s="366">
        <f>IF(N738="IBIRAPITANGA FASE 3",IF(P738="Atraso",M738,M738/(1+$J$2)^Q738),IF(P738="Atraso",M738,M738/(1+$J$1)^Q738))</f>
        <v/>
      </c>
    </row>
    <row r="739">
      <c r="A739" t="inlineStr">
        <is>
          <t>Q03L05</t>
        </is>
      </c>
      <c r="B739" t="inlineStr">
        <is>
          <t>FELIPE RUBBO AGUILERA</t>
        </is>
      </c>
      <c r="C739" t="n">
        <v>1</v>
      </c>
      <c r="D739" t="inlineStr">
        <is>
          <t>IPCA</t>
        </is>
      </c>
      <c r="E739" t="n">
        <v>0.009488792934583046</v>
      </c>
      <c r="F739" t="inlineStr">
        <is>
          <t>MENSAL</t>
        </is>
      </c>
      <c r="G739" t="n">
        <v>46985</v>
      </c>
      <c r="H739" t="n">
        <v>46985</v>
      </c>
      <c r="I739" t="inlineStr">
        <is>
          <t>082</t>
        </is>
      </c>
      <c r="J739" t="inlineStr">
        <is>
          <t>CARTEIRA</t>
        </is>
      </c>
      <c r="K739" t="inlineStr">
        <is>
          <t>CONTRATO</t>
        </is>
      </c>
      <c r="L739" t="n">
        <v>2455.04</v>
      </c>
      <c r="M739" t="inlineStr"/>
      <c r="N739" t="inlineStr"/>
      <c r="O739" s="142">
        <f>DATE(YEAR(H739),MONTH(H739),1)</f>
        <v/>
      </c>
      <c r="P739" s="132">
        <f>IF(H739&gt;$L$3,"Futuro","Atraso")</f>
        <v/>
      </c>
      <c r="Q739">
        <f>12*(YEAR(H739)-YEAR($L$3))+(MONTH(H739)-MONTH($L$3))</f>
        <v/>
      </c>
      <c r="R739" s="366">
        <f>IF(N739="IBIRAPITANGA FASE 3",IF(P739="Atraso",M739,M739/(1+$J$2)^Q739),IF(P739="Atraso",M739,M739/(1+$J$1)^Q739))</f>
        <v/>
      </c>
    </row>
    <row r="740">
      <c r="A740" t="inlineStr">
        <is>
          <t>Q03L05</t>
        </is>
      </c>
      <c r="B740" t="inlineStr">
        <is>
          <t>FELIPE RUBBO AGUILERA</t>
        </is>
      </c>
      <c r="C740" t="n">
        <v>1</v>
      </c>
      <c r="D740" t="inlineStr">
        <is>
          <t>IPCA</t>
        </is>
      </c>
      <c r="E740" t="n">
        <v>0.009488792934583046</v>
      </c>
      <c r="F740" t="inlineStr">
        <is>
          <t>MENSAL</t>
        </is>
      </c>
      <c r="G740" t="n">
        <v>47016</v>
      </c>
      <c r="H740" t="n">
        <v>47016</v>
      </c>
      <c r="I740" t="inlineStr">
        <is>
          <t>083</t>
        </is>
      </c>
      <c r="J740" t="inlineStr">
        <is>
          <t>CARTEIRA</t>
        </is>
      </c>
      <c r="K740" t="inlineStr">
        <is>
          <t>CONTRATO</t>
        </is>
      </c>
      <c r="L740" t="n">
        <v>2455.04</v>
      </c>
      <c r="M740" t="inlineStr"/>
      <c r="N740" t="inlineStr"/>
      <c r="O740" s="142">
        <f>DATE(YEAR(H740),MONTH(H740),1)</f>
        <v/>
      </c>
      <c r="P740" s="132">
        <f>IF(H740&gt;$L$3,"Futuro","Atraso")</f>
        <v/>
      </c>
      <c r="Q740">
        <f>12*(YEAR(H740)-YEAR($L$3))+(MONTH(H740)-MONTH($L$3))</f>
        <v/>
      </c>
      <c r="R740" s="366">
        <f>IF(N740="IBIRAPITANGA FASE 3",IF(P740="Atraso",M740,M740/(1+$J$2)^Q740),IF(P740="Atraso",M740,M740/(1+$J$1)^Q740))</f>
        <v/>
      </c>
    </row>
    <row r="741">
      <c r="A741" t="inlineStr">
        <is>
          <t>Q03L05</t>
        </is>
      </c>
      <c r="B741" t="inlineStr">
        <is>
          <t>FELIPE RUBBO AGUILERA</t>
        </is>
      </c>
      <c r="C741" t="n">
        <v>1</v>
      </c>
      <c r="D741" t="inlineStr">
        <is>
          <t>IPCA</t>
        </is>
      </c>
      <c r="E741" t="n">
        <v>0.009488792934583046</v>
      </c>
      <c r="F741" t="inlineStr">
        <is>
          <t>MENSAL</t>
        </is>
      </c>
      <c r="G741" t="n">
        <v>47046</v>
      </c>
      <c r="H741" t="n">
        <v>47046</v>
      </c>
      <c r="I741" t="inlineStr">
        <is>
          <t>084</t>
        </is>
      </c>
      <c r="J741" t="inlineStr">
        <is>
          <t>CARTEIRA</t>
        </is>
      </c>
      <c r="K741" t="inlineStr">
        <is>
          <t>CONTRATO</t>
        </is>
      </c>
      <c r="L741" t="n">
        <v>2455.04</v>
      </c>
      <c r="M741" t="inlineStr"/>
      <c r="N741" t="inlineStr"/>
      <c r="O741" s="142">
        <f>DATE(YEAR(H741),MONTH(H741),1)</f>
        <v/>
      </c>
      <c r="P741" s="132">
        <f>IF(H741&gt;$L$3,"Futuro","Atraso")</f>
        <v/>
      </c>
      <c r="Q741">
        <f>12*(YEAR(H741)-YEAR($L$3))+(MONTH(H741)-MONTH($L$3))</f>
        <v/>
      </c>
      <c r="R741" s="366">
        <f>IF(N741="IBIRAPITANGA FASE 3",IF(P741="Atraso",M741,M741/(1+$J$2)^Q741),IF(P741="Atraso",M741,M741/(1+$J$1)^Q741))</f>
        <v/>
      </c>
    </row>
    <row r="742">
      <c r="A742" t="inlineStr">
        <is>
          <t>Q03L05</t>
        </is>
      </c>
      <c r="B742" t="inlineStr">
        <is>
          <t>FELIPE RUBBO AGUILERA</t>
        </is>
      </c>
      <c r="C742" t="n">
        <v>1</v>
      </c>
      <c r="D742" t="inlineStr">
        <is>
          <t>IPCA</t>
        </is>
      </c>
      <c r="E742" t="n">
        <v>0.009488792934583046</v>
      </c>
      <c r="F742" t="inlineStr">
        <is>
          <t>MENSAL</t>
        </is>
      </c>
      <c r="G742" t="n">
        <v>47077</v>
      </c>
      <c r="H742" t="n">
        <v>47077</v>
      </c>
      <c r="I742" t="inlineStr">
        <is>
          <t>085</t>
        </is>
      </c>
      <c r="J742" t="inlineStr">
        <is>
          <t>CARTEIRA</t>
        </is>
      </c>
      <c r="K742" t="inlineStr">
        <is>
          <t>CONTRATO</t>
        </is>
      </c>
      <c r="L742" t="n">
        <v>2455.04</v>
      </c>
      <c r="M742" t="inlineStr"/>
      <c r="N742" t="inlineStr"/>
      <c r="O742" s="142">
        <f>DATE(YEAR(H742),MONTH(H742),1)</f>
        <v/>
      </c>
      <c r="P742" s="132">
        <f>IF(H742&gt;$L$3,"Futuro","Atraso")</f>
        <v/>
      </c>
      <c r="Q742">
        <f>12*(YEAR(H742)-YEAR($L$3))+(MONTH(H742)-MONTH($L$3))</f>
        <v/>
      </c>
      <c r="R742" s="366">
        <f>IF(N742="IBIRAPITANGA FASE 3",IF(P742="Atraso",M742,M742/(1+$J$2)^Q742),IF(P742="Atraso",M742,M742/(1+$J$1)^Q742))</f>
        <v/>
      </c>
    </row>
    <row r="743">
      <c r="A743" t="inlineStr">
        <is>
          <t>Q03L05</t>
        </is>
      </c>
      <c r="B743" t="inlineStr">
        <is>
          <t>FELIPE RUBBO AGUILERA</t>
        </is>
      </c>
      <c r="C743" t="n">
        <v>1</v>
      </c>
      <c r="D743" t="inlineStr">
        <is>
          <t>IPCA</t>
        </is>
      </c>
      <c r="E743" t="n">
        <v>0.009488792934583046</v>
      </c>
      <c r="F743" t="inlineStr">
        <is>
          <t>MENSAL</t>
        </is>
      </c>
      <c r="G743" t="n">
        <v>47107</v>
      </c>
      <c r="H743" t="n">
        <v>47107</v>
      </c>
      <c r="I743" t="inlineStr">
        <is>
          <t>086</t>
        </is>
      </c>
      <c r="J743" t="inlineStr">
        <is>
          <t>CARTEIRA</t>
        </is>
      </c>
      <c r="K743" t="inlineStr">
        <is>
          <t>CONTRATO</t>
        </is>
      </c>
      <c r="L743" t="n">
        <v>2455.04</v>
      </c>
      <c r="M743" t="inlineStr"/>
      <c r="N743" t="inlineStr"/>
      <c r="O743" s="142">
        <f>DATE(YEAR(H743),MONTH(H743),1)</f>
        <v/>
      </c>
      <c r="P743" s="132">
        <f>IF(H743&gt;$L$3,"Futuro","Atraso")</f>
        <v/>
      </c>
      <c r="Q743">
        <f>12*(YEAR(H743)-YEAR($L$3))+(MONTH(H743)-MONTH($L$3))</f>
        <v/>
      </c>
      <c r="R743" s="366">
        <f>IF(N743="IBIRAPITANGA FASE 3",IF(P743="Atraso",M743,M743/(1+$J$2)^Q743),IF(P743="Atraso",M743,M743/(1+$J$1)^Q743))</f>
        <v/>
      </c>
    </row>
    <row r="744">
      <c r="A744" t="inlineStr">
        <is>
          <t>Q03L05</t>
        </is>
      </c>
      <c r="B744" t="inlineStr">
        <is>
          <t>FELIPE RUBBO AGUILERA</t>
        </is>
      </c>
      <c r="C744" t="n">
        <v>1</v>
      </c>
      <c r="D744" t="inlineStr">
        <is>
          <t>IPCA</t>
        </is>
      </c>
      <c r="E744" t="n">
        <v>0.009488792934583046</v>
      </c>
      <c r="F744" t="inlineStr">
        <is>
          <t>MENSAL</t>
        </is>
      </c>
      <c r="G744" t="n">
        <v>47138</v>
      </c>
      <c r="H744" t="n">
        <v>47138</v>
      </c>
      <c r="I744" t="inlineStr">
        <is>
          <t>087</t>
        </is>
      </c>
      <c r="J744" t="inlineStr">
        <is>
          <t>CARTEIRA</t>
        </is>
      </c>
      <c r="K744" t="inlineStr">
        <is>
          <t>CONTRATO</t>
        </is>
      </c>
      <c r="L744" t="n">
        <v>2455.04</v>
      </c>
      <c r="M744" t="inlineStr"/>
      <c r="N744" t="inlineStr"/>
      <c r="O744" s="142">
        <f>DATE(YEAR(H744),MONTH(H744),1)</f>
        <v/>
      </c>
      <c r="P744" s="132">
        <f>IF(H744&gt;$L$3,"Futuro","Atraso")</f>
        <v/>
      </c>
      <c r="Q744">
        <f>12*(YEAR(H744)-YEAR($L$3))+(MONTH(H744)-MONTH($L$3))</f>
        <v/>
      </c>
      <c r="R744" s="366">
        <f>IF(N744="IBIRAPITANGA FASE 3",IF(P744="Atraso",M744,M744/(1+$J$2)^Q744),IF(P744="Atraso",M744,M744/(1+$J$1)^Q744))</f>
        <v/>
      </c>
    </row>
    <row r="745">
      <c r="A745" t="inlineStr">
        <is>
          <t>Q03L05</t>
        </is>
      </c>
      <c r="B745" t="inlineStr">
        <is>
          <t>FELIPE RUBBO AGUILERA</t>
        </is>
      </c>
      <c r="C745" t="n">
        <v>1</v>
      </c>
      <c r="D745" t="inlineStr">
        <is>
          <t>IPCA</t>
        </is>
      </c>
      <c r="E745" t="n">
        <v>0.009488792934583046</v>
      </c>
      <c r="F745" t="inlineStr">
        <is>
          <t>MENSAL</t>
        </is>
      </c>
      <c r="G745" t="n">
        <v>47169</v>
      </c>
      <c r="H745" t="n">
        <v>47169</v>
      </c>
      <c r="I745" t="inlineStr">
        <is>
          <t>088</t>
        </is>
      </c>
      <c r="J745" t="inlineStr">
        <is>
          <t>CARTEIRA</t>
        </is>
      </c>
      <c r="K745" t="inlineStr">
        <is>
          <t>CONTRATO</t>
        </is>
      </c>
      <c r="L745" t="n">
        <v>2455.04</v>
      </c>
      <c r="M745" t="inlineStr"/>
      <c r="N745" t="inlineStr"/>
      <c r="O745" s="142">
        <f>DATE(YEAR(H745),MONTH(H745),1)</f>
        <v/>
      </c>
      <c r="P745" s="132">
        <f>IF(H745&gt;$L$3,"Futuro","Atraso")</f>
        <v/>
      </c>
      <c r="Q745">
        <f>12*(YEAR(H745)-YEAR($L$3))+(MONTH(H745)-MONTH($L$3))</f>
        <v/>
      </c>
      <c r="R745" s="366">
        <f>IF(N745="IBIRAPITANGA FASE 3",IF(P745="Atraso",M745,M745/(1+$J$2)^Q745),IF(P745="Atraso",M745,M745/(1+$J$1)^Q745))</f>
        <v/>
      </c>
    </row>
    <row r="746">
      <c r="A746" t="inlineStr">
        <is>
          <t>Q03L05</t>
        </is>
      </c>
      <c r="B746" t="inlineStr">
        <is>
          <t>FELIPE RUBBO AGUILERA</t>
        </is>
      </c>
      <c r="C746" t="n">
        <v>1</v>
      </c>
      <c r="D746" t="inlineStr">
        <is>
          <t>IPCA</t>
        </is>
      </c>
      <c r="E746" t="n">
        <v>0.009488792934583046</v>
      </c>
      <c r="F746" t="inlineStr">
        <is>
          <t>MENSAL</t>
        </is>
      </c>
      <c r="G746" t="n">
        <v>47197</v>
      </c>
      <c r="H746" t="n">
        <v>47197</v>
      </c>
      <c r="I746" t="inlineStr">
        <is>
          <t>089</t>
        </is>
      </c>
      <c r="J746" t="inlineStr">
        <is>
          <t>CARTEIRA</t>
        </is>
      </c>
      <c r="K746" t="inlineStr">
        <is>
          <t>CONTRATO</t>
        </is>
      </c>
      <c r="L746" t="n">
        <v>2455.04</v>
      </c>
      <c r="M746" t="inlineStr"/>
      <c r="N746" t="inlineStr"/>
      <c r="O746" s="142">
        <f>DATE(YEAR(H746),MONTH(H746),1)</f>
        <v/>
      </c>
      <c r="P746" s="132">
        <f>IF(H746&gt;$L$3,"Futuro","Atraso")</f>
        <v/>
      </c>
      <c r="Q746">
        <f>12*(YEAR(H746)-YEAR($L$3))+(MONTH(H746)-MONTH($L$3))</f>
        <v/>
      </c>
      <c r="R746" s="366">
        <f>IF(N746="IBIRAPITANGA FASE 3",IF(P746="Atraso",M746,M746/(1+$J$2)^Q746),IF(P746="Atraso",M746,M746/(1+$J$1)^Q746))</f>
        <v/>
      </c>
    </row>
    <row r="747">
      <c r="A747" t="inlineStr">
        <is>
          <t>Q03L05</t>
        </is>
      </c>
      <c r="B747" t="inlineStr">
        <is>
          <t>FELIPE RUBBO AGUILERA</t>
        </is>
      </c>
      <c r="C747" t="n">
        <v>1</v>
      </c>
      <c r="D747" t="inlineStr">
        <is>
          <t>IPCA</t>
        </is>
      </c>
      <c r="E747" t="n">
        <v>0.009488792934583046</v>
      </c>
      <c r="F747" t="inlineStr">
        <is>
          <t>MENSAL</t>
        </is>
      </c>
      <c r="G747" t="n">
        <v>47228</v>
      </c>
      <c r="H747" t="n">
        <v>47228</v>
      </c>
      <c r="I747" t="inlineStr">
        <is>
          <t>090</t>
        </is>
      </c>
      <c r="J747" t="inlineStr">
        <is>
          <t>CARTEIRA</t>
        </is>
      </c>
      <c r="K747" t="inlineStr">
        <is>
          <t>CONTRATO</t>
        </is>
      </c>
      <c r="L747" t="n">
        <v>2455.04</v>
      </c>
      <c r="M747" t="inlineStr"/>
      <c r="N747" t="inlineStr"/>
      <c r="O747" s="142">
        <f>DATE(YEAR(H747),MONTH(H747),1)</f>
        <v/>
      </c>
      <c r="P747" s="132">
        <f>IF(H747&gt;$L$3,"Futuro","Atraso")</f>
        <v/>
      </c>
      <c r="Q747">
        <f>12*(YEAR(H747)-YEAR($L$3))+(MONTH(H747)-MONTH($L$3))</f>
        <v/>
      </c>
      <c r="R747" s="366">
        <f>IF(N747="IBIRAPITANGA FASE 3",IF(P747="Atraso",M747,M747/(1+$J$2)^Q747),IF(P747="Atraso",M747,M747/(1+$J$1)^Q747))</f>
        <v/>
      </c>
    </row>
    <row r="748">
      <c r="A748" t="inlineStr">
        <is>
          <t>Q03L05</t>
        </is>
      </c>
      <c r="B748" t="inlineStr">
        <is>
          <t>FELIPE RUBBO AGUILERA</t>
        </is>
      </c>
      <c r="C748" t="n">
        <v>1</v>
      </c>
      <c r="D748" t="inlineStr">
        <is>
          <t>IPCA</t>
        </is>
      </c>
      <c r="E748" t="n">
        <v>0.009488792934583046</v>
      </c>
      <c r="F748" t="inlineStr">
        <is>
          <t>MENSAL</t>
        </is>
      </c>
      <c r="G748" t="n">
        <v>47258</v>
      </c>
      <c r="H748" t="n">
        <v>47258</v>
      </c>
      <c r="I748" t="inlineStr">
        <is>
          <t>091</t>
        </is>
      </c>
      <c r="J748" t="inlineStr">
        <is>
          <t>CARTEIRA</t>
        </is>
      </c>
      <c r="K748" t="inlineStr">
        <is>
          <t>CONTRATO</t>
        </is>
      </c>
      <c r="L748" t="n">
        <v>2455.04</v>
      </c>
      <c r="M748" t="inlineStr"/>
      <c r="N748" t="inlineStr"/>
      <c r="O748" s="142">
        <f>DATE(YEAR(H748),MONTH(H748),1)</f>
        <v/>
      </c>
      <c r="P748" s="132">
        <f>IF(H748&gt;$L$3,"Futuro","Atraso")</f>
        <v/>
      </c>
      <c r="Q748">
        <f>12*(YEAR(H748)-YEAR($L$3))+(MONTH(H748)-MONTH($L$3))</f>
        <v/>
      </c>
      <c r="R748" s="366">
        <f>IF(N748="IBIRAPITANGA FASE 3",IF(P748="Atraso",M748,M748/(1+$J$2)^Q748),IF(P748="Atraso",M748,M748/(1+$J$1)^Q748))</f>
        <v/>
      </c>
    </row>
    <row r="749">
      <c r="A749" t="inlineStr">
        <is>
          <t>Q03L05</t>
        </is>
      </c>
      <c r="B749" t="inlineStr">
        <is>
          <t>FELIPE RUBBO AGUILERA</t>
        </is>
      </c>
      <c r="C749" t="n">
        <v>1</v>
      </c>
      <c r="D749" t="inlineStr">
        <is>
          <t>IPCA</t>
        </is>
      </c>
      <c r="E749" t="n">
        <v>0.009488792934583046</v>
      </c>
      <c r="F749" t="inlineStr">
        <is>
          <t>MENSAL</t>
        </is>
      </c>
      <c r="G749" t="n">
        <v>47289</v>
      </c>
      <c r="H749" t="n">
        <v>47289</v>
      </c>
      <c r="I749" t="inlineStr">
        <is>
          <t>092</t>
        </is>
      </c>
      <c r="J749" t="inlineStr">
        <is>
          <t>CARTEIRA</t>
        </is>
      </c>
      <c r="K749" t="inlineStr">
        <is>
          <t>CONTRATO</t>
        </is>
      </c>
      <c r="L749" t="n">
        <v>2455.04</v>
      </c>
      <c r="M749" t="inlineStr"/>
      <c r="N749" t="inlineStr"/>
      <c r="O749" s="142">
        <f>DATE(YEAR(H749),MONTH(H749),1)</f>
        <v/>
      </c>
      <c r="P749" s="132">
        <f>IF(H749&gt;$L$3,"Futuro","Atraso")</f>
        <v/>
      </c>
      <c r="Q749">
        <f>12*(YEAR(H749)-YEAR($L$3))+(MONTH(H749)-MONTH($L$3))</f>
        <v/>
      </c>
      <c r="R749" s="366">
        <f>IF(N749="IBIRAPITANGA FASE 3",IF(P749="Atraso",M749,M749/(1+$J$2)^Q749),IF(P749="Atraso",M749,M749/(1+$J$1)^Q749))</f>
        <v/>
      </c>
    </row>
    <row r="750">
      <c r="A750" t="inlineStr">
        <is>
          <t>Q03L05</t>
        </is>
      </c>
      <c r="B750" t="inlineStr">
        <is>
          <t>FELIPE RUBBO AGUILERA</t>
        </is>
      </c>
      <c r="C750" t="n">
        <v>1</v>
      </c>
      <c r="D750" t="inlineStr">
        <is>
          <t>IPCA</t>
        </is>
      </c>
      <c r="E750" t="n">
        <v>0.009488792934583046</v>
      </c>
      <c r="F750" t="inlineStr">
        <is>
          <t>MENSAL</t>
        </is>
      </c>
      <c r="G750" t="n">
        <v>47289</v>
      </c>
      <c r="H750" t="n">
        <v>47289</v>
      </c>
      <c r="I750" t="inlineStr">
        <is>
          <t>008</t>
        </is>
      </c>
      <c r="J750" t="inlineStr">
        <is>
          <t>CARTEIRA</t>
        </is>
      </c>
      <c r="K750" t="inlineStr">
        <is>
          <t>CONTRATO</t>
        </is>
      </c>
      <c r="L750" t="n">
        <v>13305.77</v>
      </c>
      <c r="M750" t="inlineStr"/>
      <c r="N750" t="inlineStr"/>
      <c r="O750" s="142">
        <f>DATE(YEAR(H750),MONTH(H750),1)</f>
        <v/>
      </c>
      <c r="P750" s="132">
        <f>IF(H750&gt;$L$3,"Futuro","Atraso")</f>
        <v/>
      </c>
      <c r="Q750">
        <f>12*(YEAR(H750)-YEAR($L$3))+(MONTH(H750)-MONTH($L$3))</f>
        <v/>
      </c>
      <c r="R750" s="366">
        <f>IF(N750="IBIRAPITANGA FASE 3",IF(P750="Atraso",M750,M750/(1+$J$2)^Q750),IF(P750="Atraso",M750,M750/(1+$J$1)^Q750))</f>
        <v/>
      </c>
    </row>
    <row r="751">
      <c r="A751" t="inlineStr">
        <is>
          <t>Q03L05</t>
        </is>
      </c>
      <c r="B751" t="inlineStr">
        <is>
          <t>FELIPE RUBBO AGUILERA</t>
        </is>
      </c>
      <c r="C751" t="n">
        <v>1</v>
      </c>
      <c r="D751" t="inlineStr">
        <is>
          <t>IPCA</t>
        </is>
      </c>
      <c r="E751" t="n">
        <v>0.009488792934583046</v>
      </c>
      <c r="F751" t="inlineStr">
        <is>
          <t>MENSAL</t>
        </is>
      </c>
      <c r="G751" t="n">
        <v>47319</v>
      </c>
      <c r="H751" t="n">
        <v>47319</v>
      </c>
      <c r="I751" t="inlineStr">
        <is>
          <t>093</t>
        </is>
      </c>
      <c r="J751" t="inlineStr">
        <is>
          <t>CARTEIRA</t>
        </is>
      </c>
      <c r="K751" t="inlineStr">
        <is>
          <t>CONTRATO</t>
        </is>
      </c>
      <c r="L751" t="n">
        <v>2455.04</v>
      </c>
      <c r="M751" t="inlineStr"/>
      <c r="N751" t="inlineStr"/>
      <c r="O751" s="142">
        <f>DATE(YEAR(H751),MONTH(H751),1)</f>
        <v/>
      </c>
      <c r="P751" s="132">
        <f>IF(H751&gt;$L$3,"Futuro","Atraso")</f>
        <v/>
      </c>
      <c r="Q751">
        <f>12*(YEAR(H751)-YEAR($L$3))+(MONTH(H751)-MONTH($L$3))</f>
        <v/>
      </c>
      <c r="R751" s="366">
        <f>IF(N751="IBIRAPITANGA FASE 3",IF(P751="Atraso",M751,M751/(1+$J$2)^Q751),IF(P751="Atraso",M751,M751/(1+$J$1)^Q751))</f>
        <v/>
      </c>
    </row>
    <row r="752">
      <c r="A752" t="inlineStr">
        <is>
          <t>Q03L05</t>
        </is>
      </c>
      <c r="B752" t="inlineStr">
        <is>
          <t>FELIPE RUBBO AGUILERA</t>
        </is>
      </c>
      <c r="C752" t="n">
        <v>1</v>
      </c>
      <c r="D752" t="inlineStr">
        <is>
          <t>IPCA</t>
        </is>
      </c>
      <c r="E752" t="n">
        <v>0.009488792934583046</v>
      </c>
      <c r="F752" t="inlineStr">
        <is>
          <t>MENSAL</t>
        </is>
      </c>
      <c r="G752" t="n">
        <v>47350</v>
      </c>
      <c r="H752" t="n">
        <v>47350</v>
      </c>
      <c r="I752" t="inlineStr">
        <is>
          <t>094</t>
        </is>
      </c>
      <c r="J752" t="inlineStr">
        <is>
          <t>CARTEIRA</t>
        </is>
      </c>
      <c r="K752" t="inlineStr">
        <is>
          <t>CONTRATO</t>
        </is>
      </c>
      <c r="L752" t="n">
        <v>2455.04</v>
      </c>
      <c r="M752" t="inlineStr"/>
      <c r="N752" t="inlineStr"/>
      <c r="O752" s="142">
        <f>DATE(YEAR(H752),MONTH(H752),1)</f>
        <v/>
      </c>
      <c r="P752" s="132">
        <f>IF(H752&gt;$L$3,"Futuro","Atraso")</f>
        <v/>
      </c>
      <c r="Q752">
        <f>12*(YEAR(H752)-YEAR($L$3))+(MONTH(H752)-MONTH($L$3))</f>
        <v/>
      </c>
      <c r="R752" s="366">
        <f>IF(N752="IBIRAPITANGA FASE 3",IF(P752="Atraso",M752,M752/(1+$J$2)^Q752),IF(P752="Atraso",M752,M752/(1+$J$1)^Q752))</f>
        <v/>
      </c>
    </row>
    <row r="753">
      <c r="A753" t="inlineStr">
        <is>
          <t>Q03L05</t>
        </is>
      </c>
      <c r="B753" t="inlineStr">
        <is>
          <t>FELIPE RUBBO AGUILERA</t>
        </is>
      </c>
      <c r="C753" t="n">
        <v>1</v>
      </c>
      <c r="D753" t="inlineStr">
        <is>
          <t>IPCA</t>
        </is>
      </c>
      <c r="E753" t="n">
        <v>0.009488792934583046</v>
      </c>
      <c r="F753" t="inlineStr">
        <is>
          <t>MENSAL</t>
        </is>
      </c>
      <c r="G753" t="n">
        <v>47381</v>
      </c>
      <c r="H753" t="n">
        <v>47381</v>
      </c>
      <c r="I753" t="inlineStr">
        <is>
          <t>095</t>
        </is>
      </c>
      <c r="J753" t="inlineStr">
        <is>
          <t>CARTEIRA</t>
        </is>
      </c>
      <c r="K753" t="inlineStr">
        <is>
          <t>CONTRATO</t>
        </is>
      </c>
      <c r="L753" t="n">
        <v>2455.04</v>
      </c>
      <c r="M753" t="inlineStr"/>
      <c r="N753" t="inlineStr"/>
      <c r="O753" s="142">
        <f>DATE(YEAR(H753),MONTH(H753),1)</f>
        <v/>
      </c>
      <c r="P753" s="132">
        <f>IF(H753&gt;$L$3,"Futuro","Atraso")</f>
        <v/>
      </c>
      <c r="Q753">
        <f>12*(YEAR(H753)-YEAR($L$3))+(MONTH(H753)-MONTH($L$3))</f>
        <v/>
      </c>
      <c r="R753" s="366">
        <f>IF(N753="IBIRAPITANGA FASE 3",IF(P753="Atraso",M753,M753/(1+$J$2)^Q753),IF(P753="Atraso",M753,M753/(1+$J$1)^Q753))</f>
        <v/>
      </c>
    </row>
    <row r="754">
      <c r="A754" t="inlineStr">
        <is>
          <t>Q03L05</t>
        </is>
      </c>
      <c r="B754" t="inlineStr">
        <is>
          <t>FELIPE RUBBO AGUILERA</t>
        </is>
      </c>
      <c r="C754" t="n">
        <v>1</v>
      </c>
      <c r="D754" t="inlineStr">
        <is>
          <t>IPCA</t>
        </is>
      </c>
      <c r="E754" t="n">
        <v>0.009488792934583046</v>
      </c>
      <c r="F754" t="inlineStr">
        <is>
          <t>MENSAL</t>
        </is>
      </c>
      <c r="G754" t="n">
        <v>47411</v>
      </c>
      <c r="H754" t="n">
        <v>47411</v>
      </c>
      <c r="I754" t="inlineStr">
        <is>
          <t>096</t>
        </is>
      </c>
      <c r="J754" t="inlineStr">
        <is>
          <t>CARTEIRA</t>
        </is>
      </c>
      <c r="K754" t="inlineStr">
        <is>
          <t>CONTRATO</t>
        </is>
      </c>
      <c r="L754" t="n">
        <v>2455.04</v>
      </c>
      <c r="M754" t="inlineStr"/>
      <c r="N754" t="inlineStr"/>
      <c r="O754" s="142">
        <f>DATE(YEAR(H754),MONTH(H754),1)</f>
        <v/>
      </c>
      <c r="P754" s="132">
        <f>IF(H754&gt;$L$3,"Futuro","Atraso")</f>
        <v/>
      </c>
      <c r="Q754">
        <f>12*(YEAR(H754)-YEAR($L$3))+(MONTH(H754)-MONTH($L$3))</f>
        <v/>
      </c>
      <c r="R754" s="366">
        <f>IF(N754="IBIRAPITANGA FASE 3",IF(P754="Atraso",M754,M754/(1+$J$2)^Q754),IF(P754="Atraso",M754,M754/(1+$J$1)^Q754))</f>
        <v/>
      </c>
    </row>
    <row r="755">
      <c r="A755" t="inlineStr">
        <is>
          <t>Q03L05</t>
        </is>
      </c>
      <c r="B755" t="inlineStr">
        <is>
          <t>FELIPE RUBBO AGUILERA</t>
        </is>
      </c>
      <c r="C755" t="n">
        <v>1</v>
      </c>
      <c r="D755" t="inlineStr">
        <is>
          <t>IPCA</t>
        </is>
      </c>
      <c r="E755" t="n">
        <v>0.009488792934583046</v>
      </c>
      <c r="F755" t="inlineStr">
        <is>
          <t>MENSAL</t>
        </is>
      </c>
      <c r="G755" t="n">
        <v>47442</v>
      </c>
      <c r="H755" t="n">
        <v>47442</v>
      </c>
      <c r="I755" t="inlineStr">
        <is>
          <t>097</t>
        </is>
      </c>
      <c r="J755" t="inlineStr">
        <is>
          <t>CARTEIRA</t>
        </is>
      </c>
      <c r="K755" t="inlineStr">
        <is>
          <t>CONTRATO</t>
        </is>
      </c>
      <c r="L755" t="n">
        <v>2455.04</v>
      </c>
      <c r="M755" t="inlineStr"/>
      <c r="N755" t="inlineStr"/>
      <c r="O755" s="142">
        <f>DATE(YEAR(H755),MONTH(H755),1)</f>
        <v/>
      </c>
      <c r="P755" s="132">
        <f>IF(H755&gt;$L$3,"Futuro","Atraso")</f>
        <v/>
      </c>
      <c r="Q755">
        <f>12*(YEAR(H755)-YEAR($L$3))+(MONTH(H755)-MONTH($L$3))</f>
        <v/>
      </c>
      <c r="R755" s="366">
        <f>IF(N755="IBIRAPITANGA FASE 3",IF(P755="Atraso",M755,M755/(1+$J$2)^Q755),IF(P755="Atraso",M755,M755/(1+$J$1)^Q755))</f>
        <v/>
      </c>
    </row>
    <row r="756">
      <c r="A756" t="inlineStr">
        <is>
          <t>Q03L05</t>
        </is>
      </c>
      <c r="B756" t="inlineStr">
        <is>
          <t>FELIPE RUBBO AGUILERA</t>
        </is>
      </c>
      <c r="C756" t="n">
        <v>1</v>
      </c>
      <c r="D756" t="inlineStr">
        <is>
          <t>IPCA</t>
        </is>
      </c>
      <c r="E756" t="n">
        <v>0.009488792934583046</v>
      </c>
      <c r="F756" t="inlineStr">
        <is>
          <t>MENSAL</t>
        </is>
      </c>
      <c r="G756" t="n">
        <v>47472</v>
      </c>
      <c r="H756" t="n">
        <v>47472</v>
      </c>
      <c r="I756" t="inlineStr">
        <is>
          <t>098</t>
        </is>
      </c>
      <c r="J756" t="inlineStr">
        <is>
          <t>CARTEIRA</t>
        </is>
      </c>
      <c r="K756" t="inlineStr">
        <is>
          <t>CONTRATO</t>
        </is>
      </c>
      <c r="L756" t="n">
        <v>2455.04</v>
      </c>
      <c r="M756" t="inlineStr"/>
      <c r="N756" t="inlineStr"/>
      <c r="O756" s="142">
        <f>DATE(YEAR(H756),MONTH(H756),1)</f>
        <v/>
      </c>
      <c r="P756" s="132">
        <f>IF(H756&gt;$L$3,"Futuro","Atraso")</f>
        <v/>
      </c>
      <c r="Q756">
        <f>12*(YEAR(H756)-YEAR($L$3))+(MONTH(H756)-MONTH($L$3))</f>
        <v/>
      </c>
      <c r="R756" s="366">
        <f>IF(N756="IBIRAPITANGA FASE 3",IF(P756="Atraso",M756,M756/(1+$J$2)^Q756),IF(P756="Atraso",M756,M756/(1+$J$1)^Q756))</f>
        <v/>
      </c>
    </row>
    <row r="757">
      <c r="A757" t="inlineStr">
        <is>
          <t>Q03L05</t>
        </is>
      </c>
      <c r="B757" t="inlineStr">
        <is>
          <t>FELIPE RUBBO AGUILERA</t>
        </is>
      </c>
      <c r="C757" t="n">
        <v>1</v>
      </c>
      <c r="D757" t="inlineStr">
        <is>
          <t>IPCA</t>
        </is>
      </c>
      <c r="E757" t="n">
        <v>0.009488792934583046</v>
      </c>
      <c r="F757" t="inlineStr">
        <is>
          <t>MENSAL</t>
        </is>
      </c>
      <c r="G757" t="n">
        <v>47503</v>
      </c>
      <c r="H757" t="n">
        <v>47503</v>
      </c>
      <c r="I757" t="inlineStr">
        <is>
          <t>099</t>
        </is>
      </c>
      <c r="J757" t="inlineStr">
        <is>
          <t>CARTEIRA</t>
        </is>
      </c>
      <c r="K757" t="inlineStr">
        <is>
          <t>CONTRATO</t>
        </is>
      </c>
      <c r="L757" t="n">
        <v>2455.04</v>
      </c>
      <c r="M757" t="inlineStr"/>
      <c r="N757" t="inlineStr"/>
      <c r="O757" s="142">
        <f>DATE(YEAR(H757),MONTH(H757),1)</f>
        <v/>
      </c>
      <c r="P757" s="132">
        <f>IF(H757&gt;$L$3,"Futuro","Atraso")</f>
        <v/>
      </c>
      <c r="Q757">
        <f>12*(YEAR(H757)-YEAR($L$3))+(MONTH(H757)-MONTH($L$3))</f>
        <v/>
      </c>
      <c r="R757" s="366">
        <f>IF(N757="IBIRAPITANGA FASE 3",IF(P757="Atraso",M757,M757/(1+$J$2)^Q757),IF(P757="Atraso",M757,M757/(1+$J$1)^Q757))</f>
        <v/>
      </c>
    </row>
    <row r="758">
      <c r="A758" t="inlineStr">
        <is>
          <t>Q03L05</t>
        </is>
      </c>
      <c r="B758" t="inlineStr">
        <is>
          <t>FELIPE RUBBO AGUILERA</t>
        </is>
      </c>
      <c r="C758" t="n">
        <v>1</v>
      </c>
      <c r="D758" t="inlineStr">
        <is>
          <t>IPCA</t>
        </is>
      </c>
      <c r="E758" t="n">
        <v>0.009488792934583046</v>
      </c>
      <c r="F758" t="inlineStr">
        <is>
          <t>MENSAL</t>
        </is>
      </c>
      <c r="G758" t="n">
        <v>47534</v>
      </c>
      <c r="H758" t="n">
        <v>47534</v>
      </c>
      <c r="I758" t="inlineStr">
        <is>
          <t>100</t>
        </is>
      </c>
      <c r="J758" t="inlineStr">
        <is>
          <t>CARTEIRA</t>
        </is>
      </c>
      <c r="K758" t="inlineStr">
        <is>
          <t>CONTRATO</t>
        </is>
      </c>
      <c r="L758" t="n">
        <v>2455.04</v>
      </c>
      <c r="M758" t="inlineStr"/>
      <c r="N758" t="inlineStr"/>
      <c r="O758" s="142">
        <f>DATE(YEAR(H758),MONTH(H758),1)</f>
        <v/>
      </c>
      <c r="P758" s="132">
        <f>IF(H758&gt;$L$3,"Futuro","Atraso")</f>
        <v/>
      </c>
      <c r="Q758">
        <f>12*(YEAR(H758)-YEAR($L$3))+(MONTH(H758)-MONTH($L$3))</f>
        <v/>
      </c>
      <c r="R758" s="366">
        <f>IF(N758="IBIRAPITANGA FASE 3",IF(P758="Atraso",M758,M758/(1+$J$2)^Q758),IF(P758="Atraso",M758,M758/(1+$J$1)^Q758))</f>
        <v/>
      </c>
    </row>
    <row r="759">
      <c r="A759" t="inlineStr">
        <is>
          <t>Q03L05</t>
        </is>
      </c>
      <c r="B759" t="inlineStr">
        <is>
          <t>FELIPE RUBBO AGUILERA</t>
        </is>
      </c>
      <c r="C759" t="n">
        <v>1</v>
      </c>
      <c r="D759" t="inlineStr">
        <is>
          <t>IPCA</t>
        </is>
      </c>
      <c r="E759" t="n">
        <v>0.009488792934583046</v>
      </c>
      <c r="F759" t="inlineStr">
        <is>
          <t>MENSAL</t>
        </is>
      </c>
      <c r="G759" t="n">
        <v>47562</v>
      </c>
      <c r="H759" t="n">
        <v>47562</v>
      </c>
      <c r="I759" t="inlineStr">
        <is>
          <t>101</t>
        </is>
      </c>
      <c r="J759" t="inlineStr">
        <is>
          <t>CARTEIRA</t>
        </is>
      </c>
      <c r="K759" t="inlineStr">
        <is>
          <t>CONTRATO</t>
        </is>
      </c>
      <c r="L759" t="n">
        <v>2455.04</v>
      </c>
      <c r="M759" t="inlineStr"/>
      <c r="N759" t="inlineStr"/>
      <c r="O759" s="142">
        <f>DATE(YEAR(H759),MONTH(H759),1)</f>
        <v/>
      </c>
      <c r="P759" s="132">
        <f>IF(H759&gt;$L$3,"Futuro","Atraso")</f>
        <v/>
      </c>
      <c r="Q759">
        <f>12*(YEAR(H759)-YEAR($L$3))+(MONTH(H759)-MONTH($L$3))</f>
        <v/>
      </c>
      <c r="R759" s="366">
        <f>IF(N759="IBIRAPITANGA FASE 3",IF(P759="Atraso",M759,M759/(1+$J$2)^Q759),IF(P759="Atraso",M759,M759/(1+$J$1)^Q759))</f>
        <v/>
      </c>
    </row>
    <row r="760">
      <c r="A760" t="inlineStr">
        <is>
          <t>Q03L05</t>
        </is>
      </c>
      <c r="B760" t="inlineStr">
        <is>
          <t>FELIPE RUBBO AGUILERA</t>
        </is>
      </c>
      <c r="C760" t="n">
        <v>1</v>
      </c>
      <c r="D760" t="inlineStr">
        <is>
          <t>IPCA</t>
        </is>
      </c>
      <c r="E760" t="n">
        <v>0.009488792934583046</v>
      </c>
      <c r="F760" t="inlineStr">
        <is>
          <t>MENSAL</t>
        </is>
      </c>
      <c r="G760" t="n">
        <v>47593</v>
      </c>
      <c r="H760" t="n">
        <v>47593</v>
      </c>
      <c r="I760" t="inlineStr">
        <is>
          <t>102</t>
        </is>
      </c>
      <c r="J760" t="inlineStr">
        <is>
          <t>CARTEIRA</t>
        </is>
      </c>
      <c r="K760" t="inlineStr">
        <is>
          <t>CONTRATO</t>
        </is>
      </c>
      <c r="L760" t="n">
        <v>2455.04</v>
      </c>
      <c r="M760" t="inlineStr"/>
      <c r="N760" t="inlineStr"/>
      <c r="O760" s="142">
        <f>DATE(YEAR(H760),MONTH(H760),1)</f>
        <v/>
      </c>
      <c r="P760" s="132">
        <f>IF(H760&gt;$L$3,"Futuro","Atraso")</f>
        <v/>
      </c>
      <c r="Q760">
        <f>12*(YEAR(H760)-YEAR($L$3))+(MONTH(H760)-MONTH($L$3))</f>
        <v/>
      </c>
      <c r="R760" s="366">
        <f>IF(N760="IBIRAPITANGA FASE 3",IF(P760="Atraso",M760,M760/(1+$J$2)^Q760),IF(P760="Atraso",M760,M760/(1+$J$1)^Q760))</f>
        <v/>
      </c>
    </row>
    <row r="761">
      <c r="A761" t="inlineStr">
        <is>
          <t>Q03L05</t>
        </is>
      </c>
      <c r="B761" t="inlineStr">
        <is>
          <t>FELIPE RUBBO AGUILERA</t>
        </is>
      </c>
      <c r="C761" t="n">
        <v>1</v>
      </c>
      <c r="D761" t="inlineStr">
        <is>
          <t>IPCA</t>
        </is>
      </c>
      <c r="E761" t="n">
        <v>0.009488792934583046</v>
      </c>
      <c r="F761" t="inlineStr">
        <is>
          <t>MENSAL</t>
        </is>
      </c>
      <c r="G761" t="n">
        <v>47623</v>
      </c>
      <c r="H761" t="n">
        <v>47623</v>
      </c>
      <c r="I761" t="inlineStr">
        <is>
          <t>103</t>
        </is>
      </c>
      <c r="J761" t="inlineStr">
        <is>
          <t>CARTEIRA</t>
        </is>
      </c>
      <c r="K761" t="inlineStr">
        <is>
          <t>CONTRATO</t>
        </is>
      </c>
      <c r="L761" t="n">
        <v>2455.04</v>
      </c>
      <c r="M761" t="inlineStr"/>
      <c r="N761" t="inlineStr"/>
      <c r="O761" s="142">
        <f>DATE(YEAR(H761),MONTH(H761),1)</f>
        <v/>
      </c>
      <c r="P761" s="132">
        <f>IF(H761&gt;$L$3,"Futuro","Atraso")</f>
        <v/>
      </c>
      <c r="Q761">
        <f>12*(YEAR(H761)-YEAR($L$3))+(MONTH(H761)-MONTH($L$3))</f>
        <v/>
      </c>
      <c r="R761" s="366">
        <f>IF(N761="IBIRAPITANGA FASE 3",IF(P761="Atraso",M761,M761/(1+$J$2)^Q761),IF(P761="Atraso",M761,M761/(1+$J$1)^Q761))</f>
        <v/>
      </c>
    </row>
    <row r="762">
      <c r="A762" t="inlineStr">
        <is>
          <t>Q03L05</t>
        </is>
      </c>
      <c r="B762" t="inlineStr">
        <is>
          <t>FELIPE RUBBO AGUILERA</t>
        </is>
      </c>
      <c r="C762" t="n">
        <v>1</v>
      </c>
      <c r="D762" t="inlineStr">
        <is>
          <t>IPCA</t>
        </is>
      </c>
      <c r="E762" t="n">
        <v>0.009488792934583046</v>
      </c>
      <c r="F762" t="inlineStr">
        <is>
          <t>MENSAL</t>
        </is>
      </c>
      <c r="G762" t="n">
        <v>47654</v>
      </c>
      <c r="H762" t="n">
        <v>47654</v>
      </c>
      <c r="I762" t="inlineStr">
        <is>
          <t>104</t>
        </is>
      </c>
      <c r="J762" t="inlineStr">
        <is>
          <t>CARTEIRA</t>
        </is>
      </c>
      <c r="K762" t="inlineStr">
        <is>
          <t>CONTRATO</t>
        </is>
      </c>
      <c r="L762" t="n">
        <v>2455.04</v>
      </c>
      <c r="M762" t="inlineStr"/>
      <c r="N762" t="inlineStr"/>
      <c r="O762" s="142">
        <f>DATE(YEAR(H762),MONTH(H762),1)</f>
        <v/>
      </c>
      <c r="P762" s="132">
        <f>IF(H762&gt;$L$3,"Futuro","Atraso")</f>
        <v/>
      </c>
      <c r="Q762">
        <f>12*(YEAR(H762)-YEAR($L$3))+(MONTH(H762)-MONTH($L$3))</f>
        <v/>
      </c>
      <c r="R762" s="366">
        <f>IF(N762="IBIRAPITANGA FASE 3",IF(P762="Atraso",M762,M762/(1+$J$2)^Q762),IF(P762="Atraso",M762,M762/(1+$J$1)^Q762))</f>
        <v/>
      </c>
    </row>
    <row r="763">
      <c r="A763" t="inlineStr">
        <is>
          <t>Q03L05</t>
        </is>
      </c>
      <c r="B763" t="inlineStr">
        <is>
          <t>FELIPE RUBBO AGUILERA</t>
        </is>
      </c>
      <c r="C763" t="n">
        <v>1</v>
      </c>
      <c r="D763" t="inlineStr">
        <is>
          <t>IPCA</t>
        </is>
      </c>
      <c r="E763" t="n">
        <v>0.009488792934583046</v>
      </c>
      <c r="F763" t="inlineStr">
        <is>
          <t>MENSAL</t>
        </is>
      </c>
      <c r="G763" t="n">
        <v>47654</v>
      </c>
      <c r="H763" t="n">
        <v>47654</v>
      </c>
      <c r="I763" t="inlineStr">
        <is>
          <t>009</t>
        </is>
      </c>
      <c r="J763" t="inlineStr">
        <is>
          <t>CARTEIRA</t>
        </is>
      </c>
      <c r="K763" t="inlineStr">
        <is>
          <t>CONTRATO</t>
        </is>
      </c>
      <c r="L763" t="n">
        <v>13305.77</v>
      </c>
      <c r="M763" t="inlineStr"/>
      <c r="N763" t="inlineStr"/>
      <c r="O763" s="142">
        <f>DATE(YEAR(H763),MONTH(H763),1)</f>
        <v/>
      </c>
      <c r="P763" s="132">
        <f>IF(H763&gt;$L$3,"Futuro","Atraso")</f>
        <v/>
      </c>
      <c r="Q763">
        <f>12*(YEAR(H763)-YEAR($L$3))+(MONTH(H763)-MONTH($L$3))</f>
        <v/>
      </c>
      <c r="R763" s="366">
        <f>IF(N763="IBIRAPITANGA FASE 3",IF(P763="Atraso",M763,M763/(1+$J$2)^Q763),IF(P763="Atraso",M763,M763/(1+$J$1)^Q763))</f>
        <v/>
      </c>
    </row>
    <row r="764">
      <c r="A764" t="inlineStr">
        <is>
          <t>Q03L05</t>
        </is>
      </c>
      <c r="B764" t="inlineStr">
        <is>
          <t>FELIPE RUBBO AGUILERA</t>
        </is>
      </c>
      <c r="C764" t="n">
        <v>1</v>
      </c>
      <c r="D764" t="inlineStr">
        <is>
          <t>IPCA</t>
        </is>
      </c>
      <c r="E764" t="n">
        <v>0.009488792934583046</v>
      </c>
      <c r="F764" t="inlineStr">
        <is>
          <t>MENSAL</t>
        </is>
      </c>
      <c r="G764" t="n">
        <v>47684</v>
      </c>
      <c r="H764" t="n">
        <v>47684</v>
      </c>
      <c r="I764" t="inlineStr">
        <is>
          <t>105</t>
        </is>
      </c>
      <c r="J764" t="inlineStr">
        <is>
          <t>CARTEIRA</t>
        </is>
      </c>
      <c r="K764" t="inlineStr">
        <is>
          <t>CONTRATO</t>
        </is>
      </c>
      <c r="L764" t="n">
        <v>2455.04</v>
      </c>
      <c r="M764" t="inlineStr"/>
      <c r="N764" t="inlineStr"/>
      <c r="O764" s="142">
        <f>DATE(YEAR(H764),MONTH(H764),1)</f>
        <v/>
      </c>
      <c r="P764" s="132">
        <f>IF(H764&gt;$L$3,"Futuro","Atraso")</f>
        <v/>
      </c>
      <c r="Q764">
        <f>12*(YEAR(H764)-YEAR($L$3))+(MONTH(H764)-MONTH($L$3))</f>
        <v/>
      </c>
      <c r="R764" s="366">
        <f>IF(N764="IBIRAPITANGA FASE 3",IF(P764="Atraso",M764,M764/(1+$J$2)^Q764),IF(P764="Atraso",M764,M764/(1+$J$1)^Q764))</f>
        <v/>
      </c>
    </row>
    <row r="765">
      <c r="A765" t="inlineStr">
        <is>
          <t>Q03L05</t>
        </is>
      </c>
      <c r="B765" t="inlineStr">
        <is>
          <t>FELIPE RUBBO AGUILERA</t>
        </is>
      </c>
      <c r="C765" t="n">
        <v>1</v>
      </c>
      <c r="D765" t="inlineStr">
        <is>
          <t>IPCA</t>
        </is>
      </c>
      <c r="E765" t="n">
        <v>0.009488792934583046</v>
      </c>
      <c r="F765" t="inlineStr">
        <is>
          <t>MENSAL</t>
        </is>
      </c>
      <c r="G765" t="n">
        <v>47715</v>
      </c>
      <c r="H765" t="n">
        <v>47715</v>
      </c>
      <c r="I765" t="inlineStr">
        <is>
          <t>106</t>
        </is>
      </c>
      <c r="J765" t="inlineStr">
        <is>
          <t>CARTEIRA</t>
        </is>
      </c>
      <c r="K765" t="inlineStr">
        <is>
          <t>CONTRATO</t>
        </is>
      </c>
      <c r="L765" t="n">
        <v>2455.04</v>
      </c>
      <c r="M765" t="inlineStr"/>
      <c r="N765" t="inlineStr"/>
      <c r="O765" s="142">
        <f>DATE(YEAR(H765),MONTH(H765),1)</f>
        <v/>
      </c>
      <c r="P765" s="132">
        <f>IF(H765&gt;$L$3,"Futuro","Atraso")</f>
        <v/>
      </c>
      <c r="Q765">
        <f>12*(YEAR(H765)-YEAR($L$3))+(MONTH(H765)-MONTH($L$3))</f>
        <v/>
      </c>
      <c r="R765" s="366">
        <f>IF(N765="IBIRAPITANGA FASE 3",IF(P765="Atraso",M765,M765/(1+$J$2)^Q765),IF(P765="Atraso",M765,M765/(1+$J$1)^Q765))</f>
        <v/>
      </c>
    </row>
    <row r="766">
      <c r="A766" t="inlineStr">
        <is>
          <t>Q03L05</t>
        </is>
      </c>
      <c r="B766" t="inlineStr">
        <is>
          <t>FELIPE RUBBO AGUILERA</t>
        </is>
      </c>
      <c r="C766" t="n">
        <v>1</v>
      </c>
      <c r="D766" t="inlineStr">
        <is>
          <t>IPCA</t>
        </is>
      </c>
      <c r="E766" t="n">
        <v>0.009488792934583046</v>
      </c>
      <c r="F766" t="inlineStr">
        <is>
          <t>MENSAL</t>
        </is>
      </c>
      <c r="G766" t="n">
        <v>47746</v>
      </c>
      <c r="H766" t="n">
        <v>47746</v>
      </c>
      <c r="I766" t="inlineStr">
        <is>
          <t>107</t>
        </is>
      </c>
      <c r="J766" t="inlineStr">
        <is>
          <t>CARTEIRA</t>
        </is>
      </c>
      <c r="K766" t="inlineStr">
        <is>
          <t>CONTRATO</t>
        </is>
      </c>
      <c r="L766" t="n">
        <v>2455.04</v>
      </c>
      <c r="M766" t="inlineStr"/>
      <c r="N766" t="inlineStr"/>
      <c r="O766" s="142">
        <f>DATE(YEAR(H766),MONTH(H766),1)</f>
        <v/>
      </c>
      <c r="P766" s="132">
        <f>IF(H766&gt;$L$3,"Futuro","Atraso")</f>
        <v/>
      </c>
      <c r="Q766">
        <f>12*(YEAR(H766)-YEAR($L$3))+(MONTH(H766)-MONTH($L$3))</f>
        <v/>
      </c>
      <c r="R766" s="366">
        <f>IF(N766="IBIRAPITANGA FASE 3",IF(P766="Atraso",M766,M766/(1+$J$2)^Q766),IF(P766="Atraso",M766,M766/(1+$J$1)^Q766))</f>
        <v/>
      </c>
    </row>
    <row r="767">
      <c r="A767" t="inlineStr">
        <is>
          <t>Q03L05</t>
        </is>
      </c>
      <c r="B767" t="inlineStr">
        <is>
          <t>FELIPE RUBBO AGUILERA</t>
        </is>
      </c>
      <c r="C767" t="n">
        <v>1</v>
      </c>
      <c r="D767" t="inlineStr">
        <is>
          <t>IPCA</t>
        </is>
      </c>
      <c r="E767" t="n">
        <v>0.009488792934583046</v>
      </c>
      <c r="F767" t="inlineStr">
        <is>
          <t>MENSAL</t>
        </is>
      </c>
      <c r="G767" t="n">
        <v>47776</v>
      </c>
      <c r="H767" t="n">
        <v>47776</v>
      </c>
      <c r="I767" t="inlineStr">
        <is>
          <t>108</t>
        </is>
      </c>
      <c r="J767" t="inlineStr">
        <is>
          <t>CARTEIRA</t>
        </is>
      </c>
      <c r="K767" t="inlineStr">
        <is>
          <t>CONTRATO</t>
        </is>
      </c>
      <c r="L767" t="n">
        <v>2455.04</v>
      </c>
      <c r="M767" t="inlineStr"/>
      <c r="N767" t="inlineStr"/>
      <c r="O767" s="142">
        <f>DATE(YEAR(H767),MONTH(H767),1)</f>
        <v/>
      </c>
      <c r="P767" s="132">
        <f>IF(H767&gt;$L$3,"Futuro","Atraso")</f>
        <v/>
      </c>
      <c r="Q767">
        <f>12*(YEAR(H767)-YEAR($L$3))+(MONTH(H767)-MONTH($L$3))</f>
        <v/>
      </c>
      <c r="R767" s="366">
        <f>IF(N767="IBIRAPITANGA FASE 3",IF(P767="Atraso",M767,M767/(1+$J$2)^Q767),IF(P767="Atraso",M767,M767/(1+$J$1)^Q767))</f>
        <v/>
      </c>
    </row>
    <row r="768">
      <c r="A768" t="inlineStr">
        <is>
          <t>Q03L05</t>
        </is>
      </c>
      <c r="B768" t="inlineStr">
        <is>
          <t>FELIPE RUBBO AGUILERA</t>
        </is>
      </c>
      <c r="C768" t="n">
        <v>1</v>
      </c>
      <c r="D768" t="inlineStr">
        <is>
          <t>IPCA</t>
        </is>
      </c>
      <c r="E768" t="n">
        <v>0.009488792934583046</v>
      </c>
      <c r="F768" t="inlineStr">
        <is>
          <t>MENSAL</t>
        </is>
      </c>
      <c r="G768" t="n">
        <v>47807</v>
      </c>
      <c r="H768" t="n">
        <v>47807</v>
      </c>
      <c r="I768" t="inlineStr">
        <is>
          <t>109</t>
        </is>
      </c>
      <c r="J768" t="inlineStr">
        <is>
          <t>CARTEIRA</t>
        </is>
      </c>
      <c r="K768" t="inlineStr">
        <is>
          <t>CONTRATO</t>
        </is>
      </c>
      <c r="L768" t="n">
        <v>2455.04</v>
      </c>
      <c r="M768" t="inlineStr"/>
      <c r="N768" t="inlineStr"/>
      <c r="O768" s="142">
        <f>DATE(YEAR(H768),MONTH(H768),1)</f>
        <v/>
      </c>
      <c r="P768" s="132">
        <f>IF(H768&gt;$L$3,"Futuro","Atraso")</f>
        <v/>
      </c>
      <c r="Q768">
        <f>12*(YEAR(H768)-YEAR($L$3))+(MONTH(H768)-MONTH($L$3))</f>
        <v/>
      </c>
      <c r="R768" s="366">
        <f>IF(N768="IBIRAPITANGA FASE 3",IF(P768="Atraso",M768,M768/(1+$J$2)^Q768),IF(P768="Atraso",M768,M768/(1+$J$1)^Q768))</f>
        <v/>
      </c>
    </row>
    <row r="769">
      <c r="A769" t="inlineStr">
        <is>
          <t>Q03L05</t>
        </is>
      </c>
      <c r="B769" t="inlineStr">
        <is>
          <t>FELIPE RUBBO AGUILERA</t>
        </is>
      </c>
      <c r="C769" t="n">
        <v>1</v>
      </c>
      <c r="D769" t="inlineStr">
        <is>
          <t>IPCA</t>
        </is>
      </c>
      <c r="E769" t="n">
        <v>0.009488792934583046</v>
      </c>
      <c r="F769" t="inlineStr">
        <is>
          <t>MENSAL</t>
        </is>
      </c>
      <c r="G769" t="n">
        <v>47837</v>
      </c>
      <c r="H769" t="n">
        <v>47837</v>
      </c>
      <c r="I769" t="inlineStr">
        <is>
          <t>110</t>
        </is>
      </c>
      <c r="J769" t="inlineStr">
        <is>
          <t>CARTEIRA</t>
        </is>
      </c>
      <c r="K769" t="inlineStr">
        <is>
          <t>CONTRATO</t>
        </is>
      </c>
      <c r="L769" t="n">
        <v>2455.04</v>
      </c>
      <c r="M769" t="inlineStr"/>
      <c r="N769" t="inlineStr"/>
      <c r="O769" s="142">
        <f>DATE(YEAR(H769),MONTH(H769),1)</f>
        <v/>
      </c>
      <c r="P769" s="132">
        <f>IF(H769&gt;$L$3,"Futuro","Atraso")</f>
        <v/>
      </c>
      <c r="Q769">
        <f>12*(YEAR(H769)-YEAR($L$3))+(MONTH(H769)-MONTH($L$3))</f>
        <v/>
      </c>
      <c r="R769" s="366">
        <f>IF(N769="IBIRAPITANGA FASE 3",IF(P769="Atraso",M769,M769/(1+$J$2)^Q769),IF(P769="Atraso",M769,M769/(1+$J$1)^Q769))</f>
        <v/>
      </c>
    </row>
    <row r="770">
      <c r="A770" t="inlineStr">
        <is>
          <t>Q03L05</t>
        </is>
      </c>
      <c r="B770" t="inlineStr">
        <is>
          <t>FELIPE RUBBO AGUILERA</t>
        </is>
      </c>
      <c r="C770" t="n">
        <v>1</v>
      </c>
      <c r="D770" t="inlineStr">
        <is>
          <t>IPCA</t>
        </is>
      </c>
      <c r="E770" t="n">
        <v>0.009488792934583046</v>
      </c>
      <c r="F770" t="inlineStr">
        <is>
          <t>MENSAL</t>
        </is>
      </c>
      <c r="G770" t="n">
        <v>47868</v>
      </c>
      <c r="H770" t="n">
        <v>47868</v>
      </c>
      <c r="I770" t="inlineStr">
        <is>
          <t>111</t>
        </is>
      </c>
      <c r="J770" t="inlineStr">
        <is>
          <t>CARTEIRA</t>
        </is>
      </c>
      <c r="K770" t="inlineStr">
        <is>
          <t>CONTRATO</t>
        </is>
      </c>
      <c r="L770" t="n">
        <v>2455.04</v>
      </c>
      <c r="M770" t="inlineStr"/>
      <c r="N770" t="inlineStr"/>
      <c r="O770" s="142">
        <f>DATE(YEAR(H770),MONTH(H770),1)</f>
        <v/>
      </c>
      <c r="P770" s="132">
        <f>IF(H770&gt;$L$3,"Futuro","Atraso")</f>
        <v/>
      </c>
      <c r="Q770">
        <f>12*(YEAR(H770)-YEAR($L$3))+(MONTH(H770)-MONTH($L$3))</f>
        <v/>
      </c>
      <c r="R770" s="366">
        <f>IF(N770="IBIRAPITANGA FASE 3",IF(P770="Atraso",M770,M770/(1+$J$2)^Q770),IF(P770="Atraso",M770,M770/(1+$J$1)^Q770))</f>
        <v/>
      </c>
    </row>
    <row r="771">
      <c r="A771" t="inlineStr">
        <is>
          <t>Q03L05</t>
        </is>
      </c>
      <c r="B771" t="inlineStr">
        <is>
          <t>FELIPE RUBBO AGUILERA</t>
        </is>
      </c>
      <c r="C771" t="n">
        <v>1</v>
      </c>
      <c r="D771" t="inlineStr">
        <is>
          <t>IPCA</t>
        </is>
      </c>
      <c r="E771" t="n">
        <v>0.009488792934583046</v>
      </c>
      <c r="F771" t="inlineStr">
        <is>
          <t>MENSAL</t>
        </is>
      </c>
      <c r="G771" t="n">
        <v>47899</v>
      </c>
      <c r="H771" t="n">
        <v>47899</v>
      </c>
      <c r="I771" t="inlineStr">
        <is>
          <t>112</t>
        </is>
      </c>
      <c r="J771" t="inlineStr">
        <is>
          <t>CARTEIRA</t>
        </is>
      </c>
      <c r="K771" t="inlineStr">
        <is>
          <t>CONTRATO</t>
        </is>
      </c>
      <c r="L771" t="n">
        <v>2455.04</v>
      </c>
      <c r="M771" t="inlineStr"/>
      <c r="N771" t="inlineStr"/>
      <c r="O771" s="142">
        <f>DATE(YEAR(H771),MONTH(H771),1)</f>
        <v/>
      </c>
      <c r="P771" s="132">
        <f>IF(H771&gt;$L$3,"Futuro","Atraso")</f>
        <v/>
      </c>
      <c r="Q771">
        <f>12*(YEAR(H771)-YEAR($L$3))+(MONTH(H771)-MONTH($L$3))</f>
        <v/>
      </c>
      <c r="R771" s="366">
        <f>IF(N771="IBIRAPITANGA FASE 3",IF(P771="Atraso",M771,M771/(1+$J$2)^Q771),IF(P771="Atraso",M771,M771/(1+$J$1)^Q771))</f>
        <v/>
      </c>
    </row>
    <row r="772">
      <c r="A772" t="inlineStr">
        <is>
          <t>Q03L05</t>
        </is>
      </c>
      <c r="B772" t="inlineStr">
        <is>
          <t>FELIPE RUBBO AGUILERA</t>
        </is>
      </c>
      <c r="C772" t="n">
        <v>1</v>
      </c>
      <c r="D772" t="inlineStr">
        <is>
          <t>IPCA</t>
        </is>
      </c>
      <c r="E772" t="n">
        <v>0.009488792934583046</v>
      </c>
      <c r="F772" t="inlineStr">
        <is>
          <t>MENSAL</t>
        </is>
      </c>
      <c r="G772" t="n">
        <v>47927</v>
      </c>
      <c r="H772" t="n">
        <v>47927</v>
      </c>
      <c r="I772" t="inlineStr">
        <is>
          <t>113</t>
        </is>
      </c>
      <c r="J772" t="inlineStr">
        <is>
          <t>CARTEIRA</t>
        </is>
      </c>
      <c r="K772" t="inlineStr">
        <is>
          <t>CONTRATO</t>
        </is>
      </c>
      <c r="L772" t="n">
        <v>2455.04</v>
      </c>
      <c r="M772" t="inlineStr"/>
      <c r="N772" t="inlineStr"/>
      <c r="O772" s="142">
        <f>DATE(YEAR(H772),MONTH(H772),1)</f>
        <v/>
      </c>
      <c r="P772" s="132">
        <f>IF(H772&gt;$L$3,"Futuro","Atraso")</f>
        <v/>
      </c>
      <c r="Q772">
        <f>12*(YEAR(H772)-YEAR($L$3))+(MONTH(H772)-MONTH($L$3))</f>
        <v/>
      </c>
      <c r="R772" s="366">
        <f>IF(N772="IBIRAPITANGA FASE 3",IF(P772="Atraso",M772,M772/(1+$J$2)^Q772),IF(P772="Atraso",M772,M772/(1+$J$1)^Q772))</f>
        <v/>
      </c>
    </row>
    <row r="773">
      <c r="A773" t="inlineStr">
        <is>
          <t>Q03L05</t>
        </is>
      </c>
      <c r="B773" t="inlineStr">
        <is>
          <t>FELIPE RUBBO AGUILERA</t>
        </is>
      </c>
      <c r="C773" t="n">
        <v>1</v>
      </c>
      <c r="D773" t="inlineStr">
        <is>
          <t>IPCA</t>
        </is>
      </c>
      <c r="E773" t="n">
        <v>0.009488792934583046</v>
      </c>
      <c r="F773" t="inlineStr">
        <is>
          <t>MENSAL</t>
        </is>
      </c>
      <c r="G773" t="n">
        <v>47958</v>
      </c>
      <c r="H773" t="n">
        <v>47958</v>
      </c>
      <c r="I773" t="inlineStr">
        <is>
          <t>114</t>
        </is>
      </c>
      <c r="J773" t="inlineStr">
        <is>
          <t>CARTEIRA</t>
        </is>
      </c>
      <c r="K773" t="inlineStr">
        <is>
          <t>CONTRATO</t>
        </is>
      </c>
      <c r="L773" t="n">
        <v>2455.04</v>
      </c>
      <c r="M773" t="inlineStr"/>
      <c r="N773" t="inlineStr"/>
      <c r="O773" s="142">
        <f>DATE(YEAR(H773),MONTH(H773),1)</f>
        <v/>
      </c>
      <c r="P773" s="132">
        <f>IF(H773&gt;$L$3,"Futuro","Atraso")</f>
        <v/>
      </c>
      <c r="Q773">
        <f>12*(YEAR(H773)-YEAR($L$3))+(MONTH(H773)-MONTH($L$3))</f>
        <v/>
      </c>
      <c r="R773" s="366">
        <f>IF(N773="IBIRAPITANGA FASE 3",IF(P773="Atraso",M773,M773/(1+$J$2)^Q773),IF(P773="Atraso",M773,M773/(1+$J$1)^Q773))</f>
        <v/>
      </c>
    </row>
    <row r="774">
      <c r="A774" t="inlineStr">
        <is>
          <t>Q03L05</t>
        </is>
      </c>
      <c r="B774" t="inlineStr">
        <is>
          <t>FELIPE RUBBO AGUILERA</t>
        </is>
      </c>
      <c r="C774" t="n">
        <v>1</v>
      </c>
      <c r="D774" t="inlineStr">
        <is>
          <t>IPCA</t>
        </is>
      </c>
      <c r="E774" t="n">
        <v>0.009488792934583046</v>
      </c>
      <c r="F774" t="inlineStr">
        <is>
          <t>MENSAL</t>
        </is>
      </c>
      <c r="G774" t="n">
        <v>47988</v>
      </c>
      <c r="H774" t="n">
        <v>47988</v>
      </c>
      <c r="I774" t="inlineStr">
        <is>
          <t>115</t>
        </is>
      </c>
      <c r="J774" t="inlineStr">
        <is>
          <t>CARTEIRA</t>
        </is>
      </c>
      <c r="K774" t="inlineStr">
        <is>
          <t>CONTRATO</t>
        </is>
      </c>
      <c r="L774" t="n">
        <v>2455.04</v>
      </c>
      <c r="M774" t="inlineStr"/>
      <c r="N774" t="inlineStr"/>
      <c r="O774" s="142">
        <f>DATE(YEAR(H774),MONTH(H774),1)</f>
        <v/>
      </c>
      <c r="P774" s="132">
        <f>IF(H774&gt;$L$3,"Futuro","Atraso")</f>
        <v/>
      </c>
      <c r="Q774">
        <f>12*(YEAR(H774)-YEAR($L$3))+(MONTH(H774)-MONTH($L$3))</f>
        <v/>
      </c>
      <c r="R774" s="366">
        <f>IF(N774="IBIRAPITANGA FASE 3",IF(P774="Atraso",M774,M774/(1+$J$2)^Q774),IF(P774="Atraso",M774,M774/(1+$J$1)^Q774))</f>
        <v/>
      </c>
    </row>
    <row r="775">
      <c r="A775" t="inlineStr">
        <is>
          <t>Q03L05</t>
        </is>
      </c>
      <c r="B775" t="inlineStr">
        <is>
          <t>FELIPE RUBBO AGUILERA</t>
        </is>
      </c>
      <c r="C775" t="n">
        <v>1</v>
      </c>
      <c r="D775" t="inlineStr">
        <is>
          <t>IPCA</t>
        </is>
      </c>
      <c r="E775" t="n">
        <v>0.009488792934583046</v>
      </c>
      <c r="F775" t="inlineStr">
        <is>
          <t>MENSAL</t>
        </is>
      </c>
      <c r="G775" t="n">
        <v>48019</v>
      </c>
      <c r="H775" t="n">
        <v>48019</v>
      </c>
      <c r="I775" t="inlineStr">
        <is>
          <t>116</t>
        </is>
      </c>
      <c r="J775" t="inlineStr">
        <is>
          <t>CARTEIRA</t>
        </is>
      </c>
      <c r="K775" t="inlineStr">
        <is>
          <t>CONTRATO</t>
        </is>
      </c>
      <c r="L775" t="n">
        <v>2455.04</v>
      </c>
      <c r="M775" t="inlineStr"/>
      <c r="N775" t="inlineStr"/>
      <c r="O775" s="142">
        <f>DATE(YEAR(H775),MONTH(H775),1)</f>
        <v/>
      </c>
      <c r="P775" s="132">
        <f>IF(H775&gt;$L$3,"Futuro","Atraso")</f>
        <v/>
      </c>
      <c r="Q775">
        <f>12*(YEAR(H775)-YEAR($L$3))+(MONTH(H775)-MONTH($L$3))</f>
        <v/>
      </c>
      <c r="R775" s="366">
        <f>IF(N775="IBIRAPITANGA FASE 3",IF(P775="Atraso",M775,M775/(1+$J$2)^Q775),IF(P775="Atraso",M775,M775/(1+$J$1)^Q775))</f>
        <v/>
      </c>
    </row>
    <row r="776">
      <c r="A776" t="inlineStr">
        <is>
          <t>Q03L05</t>
        </is>
      </c>
      <c r="B776" t="inlineStr">
        <is>
          <t>FELIPE RUBBO AGUILERA</t>
        </is>
      </c>
      <c r="C776" t="n">
        <v>1</v>
      </c>
      <c r="D776" t="inlineStr">
        <is>
          <t>IPCA</t>
        </is>
      </c>
      <c r="E776" t="n">
        <v>0.009488792934583046</v>
      </c>
      <c r="F776" t="inlineStr">
        <is>
          <t>MENSAL</t>
        </is>
      </c>
      <c r="G776" t="n">
        <v>48019</v>
      </c>
      <c r="H776" t="n">
        <v>48019</v>
      </c>
      <c r="I776" t="inlineStr">
        <is>
          <t>010</t>
        </is>
      </c>
      <c r="J776" t="inlineStr">
        <is>
          <t>CARTEIRA</t>
        </is>
      </c>
      <c r="K776" t="inlineStr">
        <is>
          <t>CONTRATO</t>
        </is>
      </c>
      <c r="L776" t="n">
        <v>13305.77</v>
      </c>
      <c r="M776" t="inlineStr"/>
      <c r="N776" t="inlineStr"/>
      <c r="O776" s="142">
        <f>DATE(YEAR(H776),MONTH(H776),1)</f>
        <v/>
      </c>
      <c r="P776" s="132">
        <f>IF(H776&gt;$L$3,"Futuro","Atraso")</f>
        <v/>
      </c>
      <c r="Q776">
        <f>12*(YEAR(H776)-YEAR($L$3))+(MONTH(H776)-MONTH($L$3))</f>
        <v/>
      </c>
      <c r="R776" s="366">
        <f>IF(N776="IBIRAPITANGA FASE 3",IF(P776="Atraso",M776,M776/(1+$J$2)^Q776),IF(P776="Atraso",M776,M776/(1+$J$1)^Q776))</f>
        <v/>
      </c>
    </row>
    <row r="777">
      <c r="A777" t="inlineStr">
        <is>
          <t>Q03L05</t>
        </is>
      </c>
      <c r="B777" t="inlineStr">
        <is>
          <t>FELIPE RUBBO AGUILERA</t>
        </is>
      </c>
      <c r="C777" t="n">
        <v>1</v>
      </c>
      <c r="D777" t="inlineStr">
        <is>
          <t>IPCA</t>
        </is>
      </c>
      <c r="E777" t="n">
        <v>0.009488792934583046</v>
      </c>
      <c r="F777" t="inlineStr">
        <is>
          <t>MENSAL</t>
        </is>
      </c>
      <c r="G777" t="n">
        <v>48049</v>
      </c>
      <c r="H777" t="n">
        <v>48049</v>
      </c>
      <c r="I777" t="inlineStr">
        <is>
          <t>117</t>
        </is>
      </c>
      <c r="J777" t="inlineStr">
        <is>
          <t>CARTEIRA</t>
        </is>
      </c>
      <c r="K777" t="inlineStr">
        <is>
          <t>CONTRATO</t>
        </is>
      </c>
      <c r="L777" t="n">
        <v>2455.04</v>
      </c>
      <c r="M777" t="inlineStr"/>
      <c r="N777" t="inlineStr"/>
      <c r="O777" s="142">
        <f>DATE(YEAR(H777),MONTH(H777),1)</f>
        <v/>
      </c>
      <c r="P777" s="132">
        <f>IF(H777&gt;$L$3,"Futuro","Atraso")</f>
        <v/>
      </c>
      <c r="Q777">
        <f>12*(YEAR(H777)-YEAR($L$3))+(MONTH(H777)-MONTH($L$3))</f>
        <v/>
      </c>
      <c r="R777" s="366">
        <f>IF(N777="IBIRAPITANGA FASE 3",IF(P777="Atraso",M777,M777/(1+$J$2)^Q777),IF(P777="Atraso",M777,M777/(1+$J$1)^Q777))</f>
        <v/>
      </c>
    </row>
    <row r="778">
      <c r="A778" t="inlineStr">
        <is>
          <t>Q03L05</t>
        </is>
      </c>
      <c r="B778" t="inlineStr">
        <is>
          <t>FELIPE RUBBO AGUILERA</t>
        </is>
      </c>
      <c r="C778" t="n">
        <v>1</v>
      </c>
      <c r="D778" t="inlineStr">
        <is>
          <t>IPCA</t>
        </is>
      </c>
      <c r="E778" t="n">
        <v>0.009488792934583046</v>
      </c>
      <c r="F778" t="inlineStr">
        <is>
          <t>MENSAL</t>
        </is>
      </c>
      <c r="G778" t="n">
        <v>48080</v>
      </c>
      <c r="H778" t="n">
        <v>48080</v>
      </c>
      <c r="I778" t="inlineStr">
        <is>
          <t>118</t>
        </is>
      </c>
      <c r="J778" t="inlineStr">
        <is>
          <t>CARTEIRA</t>
        </is>
      </c>
      <c r="K778" t="inlineStr">
        <is>
          <t>CONTRATO</t>
        </is>
      </c>
      <c r="L778" t="n">
        <v>2455.04</v>
      </c>
      <c r="M778" t="inlineStr"/>
      <c r="N778" t="inlineStr"/>
      <c r="O778" s="142">
        <f>DATE(YEAR(H778),MONTH(H778),1)</f>
        <v/>
      </c>
      <c r="P778" s="132">
        <f>IF(H778&gt;$L$3,"Futuro","Atraso")</f>
        <v/>
      </c>
      <c r="Q778">
        <f>12*(YEAR(H778)-YEAR($L$3))+(MONTH(H778)-MONTH($L$3))</f>
        <v/>
      </c>
      <c r="R778" s="366">
        <f>IF(N778="IBIRAPITANGA FASE 3",IF(P778="Atraso",M778,M778/(1+$J$2)^Q778),IF(P778="Atraso",M778,M778/(1+$J$1)^Q778))</f>
        <v/>
      </c>
    </row>
    <row r="779">
      <c r="A779" t="inlineStr">
        <is>
          <t>Q03L05</t>
        </is>
      </c>
      <c r="B779" t="inlineStr">
        <is>
          <t>FELIPE RUBBO AGUILERA</t>
        </is>
      </c>
      <c r="C779" t="n">
        <v>1</v>
      </c>
      <c r="D779" t="inlineStr">
        <is>
          <t>IPCA</t>
        </is>
      </c>
      <c r="E779" t="n">
        <v>0.009488792934583046</v>
      </c>
      <c r="F779" t="inlineStr">
        <is>
          <t>MENSAL</t>
        </is>
      </c>
      <c r="G779" t="n">
        <v>48111</v>
      </c>
      <c r="H779" t="n">
        <v>48111</v>
      </c>
      <c r="I779" t="inlineStr">
        <is>
          <t>119</t>
        </is>
      </c>
      <c r="J779" t="inlineStr">
        <is>
          <t>CARTEIRA</t>
        </is>
      </c>
      <c r="K779" t="inlineStr">
        <is>
          <t>CONTRATO</t>
        </is>
      </c>
      <c r="L779" t="n">
        <v>2455.04</v>
      </c>
      <c r="M779" t="inlineStr"/>
      <c r="N779" t="inlineStr"/>
      <c r="O779" s="142">
        <f>DATE(YEAR(H779),MONTH(H779),1)</f>
        <v/>
      </c>
      <c r="P779" s="132">
        <f>IF(H779&gt;$L$3,"Futuro","Atraso")</f>
        <v/>
      </c>
      <c r="Q779">
        <f>12*(YEAR(H779)-YEAR($L$3))+(MONTH(H779)-MONTH($L$3))</f>
        <v/>
      </c>
      <c r="R779" s="366">
        <f>IF(N779="IBIRAPITANGA FASE 3",IF(P779="Atraso",M779,M779/(1+$J$2)^Q779),IF(P779="Atraso",M779,M779/(1+$J$1)^Q779))</f>
        <v/>
      </c>
    </row>
    <row r="780">
      <c r="A780" t="inlineStr">
        <is>
          <t>Q03L05</t>
        </is>
      </c>
      <c r="B780" t="inlineStr">
        <is>
          <t>FELIPE RUBBO AGUILERA</t>
        </is>
      </c>
      <c r="C780" t="n">
        <v>1</v>
      </c>
      <c r="D780" t="inlineStr">
        <is>
          <t>IPCA</t>
        </is>
      </c>
      <c r="E780" t="n">
        <v>0.009488792934583046</v>
      </c>
      <c r="F780" t="inlineStr">
        <is>
          <t>MENSAL</t>
        </is>
      </c>
      <c r="G780" t="n">
        <v>48141</v>
      </c>
      <c r="H780" t="n">
        <v>48141</v>
      </c>
      <c r="I780" t="inlineStr">
        <is>
          <t>120</t>
        </is>
      </c>
      <c r="J780" t="inlineStr">
        <is>
          <t>CARTEIRA</t>
        </is>
      </c>
      <c r="K780" t="inlineStr">
        <is>
          <t>CONTRATO</t>
        </is>
      </c>
      <c r="L780" t="n">
        <v>2455.04</v>
      </c>
      <c r="M780" t="inlineStr"/>
      <c r="N780" t="inlineStr"/>
      <c r="O780" s="142">
        <f>DATE(YEAR(H780),MONTH(H780),1)</f>
        <v/>
      </c>
      <c r="P780" s="132">
        <f>IF(H780&gt;$L$3,"Futuro","Atraso")</f>
        <v/>
      </c>
      <c r="Q780">
        <f>12*(YEAR(H780)-YEAR($L$3))+(MONTH(H780)-MONTH($L$3))</f>
        <v/>
      </c>
      <c r="R780" s="366">
        <f>IF(N780="IBIRAPITANGA FASE 3",IF(P780="Atraso",M780,M780/(1+$J$2)^Q780),IF(P780="Atraso",M780,M780/(1+$J$1)^Q780))</f>
        <v/>
      </c>
    </row>
    <row r="781">
      <c r="A781" t="inlineStr">
        <is>
          <t>Q03L05</t>
        </is>
      </c>
      <c r="B781" t="inlineStr">
        <is>
          <t>FELIPE RUBBO AGUILERA</t>
        </is>
      </c>
      <c r="C781" t="n">
        <v>1</v>
      </c>
      <c r="D781" t="inlineStr">
        <is>
          <t>IPCA</t>
        </is>
      </c>
      <c r="E781" t="n">
        <v>0.009488792934583046</v>
      </c>
      <c r="F781" t="inlineStr">
        <is>
          <t>MENSAL</t>
        </is>
      </c>
      <c r="G781" t="n">
        <v>48172</v>
      </c>
      <c r="H781" t="n">
        <v>48172</v>
      </c>
      <c r="I781" t="inlineStr">
        <is>
          <t>121</t>
        </is>
      </c>
      <c r="J781" t="inlineStr">
        <is>
          <t>CARTEIRA</t>
        </is>
      </c>
      <c r="K781" t="inlineStr">
        <is>
          <t>CONTRATO</t>
        </is>
      </c>
      <c r="L781" t="n">
        <v>2455.04</v>
      </c>
      <c r="M781" t="inlineStr"/>
      <c r="N781" t="inlineStr"/>
      <c r="O781" s="142">
        <f>DATE(YEAR(H781),MONTH(H781),1)</f>
        <v/>
      </c>
      <c r="P781" s="132">
        <f>IF(H781&gt;$L$3,"Futuro","Atraso")</f>
        <v/>
      </c>
      <c r="Q781">
        <f>12*(YEAR(H781)-YEAR($L$3))+(MONTH(H781)-MONTH($L$3))</f>
        <v/>
      </c>
      <c r="R781" s="366">
        <f>IF(N781="IBIRAPITANGA FASE 3",IF(P781="Atraso",M781,M781/(1+$J$2)^Q781),IF(P781="Atraso",M781,M781/(1+$J$1)^Q781))</f>
        <v/>
      </c>
    </row>
    <row r="782">
      <c r="A782" t="inlineStr">
        <is>
          <t>Q03L05</t>
        </is>
      </c>
      <c r="B782" t="inlineStr">
        <is>
          <t>FELIPE RUBBO AGUILERA</t>
        </is>
      </c>
      <c r="C782" t="n">
        <v>1</v>
      </c>
      <c r="D782" t="inlineStr">
        <is>
          <t>IPCA</t>
        </is>
      </c>
      <c r="E782" t="n">
        <v>0.009488792934583046</v>
      </c>
      <c r="F782" t="inlineStr">
        <is>
          <t>MENSAL</t>
        </is>
      </c>
      <c r="G782" t="n">
        <v>48202</v>
      </c>
      <c r="H782" t="n">
        <v>48202</v>
      </c>
      <c r="I782" t="inlineStr">
        <is>
          <t>122</t>
        </is>
      </c>
      <c r="J782" t="inlineStr">
        <is>
          <t>CARTEIRA</t>
        </is>
      </c>
      <c r="K782" t="inlineStr">
        <is>
          <t>CONTRATO</t>
        </is>
      </c>
      <c r="L782" t="n">
        <v>2455.04</v>
      </c>
      <c r="M782" t="inlineStr"/>
      <c r="N782" t="inlineStr"/>
      <c r="O782" s="142">
        <f>DATE(YEAR(H782),MONTH(H782),1)</f>
        <v/>
      </c>
      <c r="P782" s="132">
        <f>IF(H782&gt;$L$3,"Futuro","Atraso")</f>
        <v/>
      </c>
      <c r="Q782">
        <f>12*(YEAR(H782)-YEAR($L$3))+(MONTH(H782)-MONTH($L$3))</f>
        <v/>
      </c>
      <c r="R782" s="366">
        <f>IF(N782="IBIRAPITANGA FASE 3",IF(P782="Atraso",M782,M782/(1+$J$2)^Q782),IF(P782="Atraso",M782,M782/(1+$J$1)^Q782))</f>
        <v/>
      </c>
    </row>
    <row r="783">
      <c r="A783" t="inlineStr">
        <is>
          <t>Q03L05</t>
        </is>
      </c>
      <c r="B783" t="inlineStr">
        <is>
          <t>FELIPE RUBBO AGUILERA</t>
        </is>
      </c>
      <c r="C783" t="n">
        <v>1</v>
      </c>
      <c r="D783" t="inlineStr">
        <is>
          <t>IPCA</t>
        </is>
      </c>
      <c r="E783" t="n">
        <v>0.009488792934583046</v>
      </c>
      <c r="F783" t="inlineStr">
        <is>
          <t>MENSAL</t>
        </is>
      </c>
      <c r="G783" t="n">
        <v>48233</v>
      </c>
      <c r="H783" t="n">
        <v>48233</v>
      </c>
      <c r="I783" t="inlineStr">
        <is>
          <t>123</t>
        </is>
      </c>
      <c r="J783" t="inlineStr">
        <is>
          <t>CARTEIRA</t>
        </is>
      </c>
      <c r="K783" t="inlineStr">
        <is>
          <t>CONTRATO</t>
        </is>
      </c>
      <c r="L783" t="n">
        <v>2455.04</v>
      </c>
      <c r="M783" t="inlineStr"/>
      <c r="N783" t="inlineStr"/>
      <c r="O783" s="142">
        <f>DATE(YEAR(H783),MONTH(H783),1)</f>
        <v/>
      </c>
      <c r="P783" s="132">
        <f>IF(H783&gt;$L$3,"Futuro","Atraso")</f>
        <v/>
      </c>
      <c r="Q783">
        <f>12*(YEAR(H783)-YEAR($L$3))+(MONTH(H783)-MONTH($L$3))</f>
        <v/>
      </c>
      <c r="R783" s="366">
        <f>IF(N783="IBIRAPITANGA FASE 3",IF(P783="Atraso",M783,M783/(1+$J$2)^Q783),IF(P783="Atraso",M783,M783/(1+$J$1)^Q783))</f>
        <v/>
      </c>
    </row>
    <row r="784">
      <c r="A784" t="inlineStr">
        <is>
          <t>Q03L05</t>
        </is>
      </c>
      <c r="B784" t="inlineStr">
        <is>
          <t>FELIPE RUBBO AGUILERA</t>
        </is>
      </c>
      <c r="C784" t="n">
        <v>1</v>
      </c>
      <c r="D784" t="inlineStr">
        <is>
          <t>IPCA</t>
        </is>
      </c>
      <c r="E784" t="n">
        <v>0.009488792934583046</v>
      </c>
      <c r="F784" t="inlineStr">
        <is>
          <t>MENSAL</t>
        </is>
      </c>
      <c r="G784" t="n">
        <v>48264</v>
      </c>
      <c r="H784" t="n">
        <v>48264</v>
      </c>
      <c r="I784" t="inlineStr">
        <is>
          <t>124</t>
        </is>
      </c>
      <c r="J784" t="inlineStr">
        <is>
          <t>CARTEIRA</t>
        </is>
      </c>
      <c r="K784" t="inlineStr">
        <is>
          <t>CONTRATO</t>
        </is>
      </c>
      <c r="L784" t="n">
        <v>2455.04</v>
      </c>
      <c r="M784" t="inlineStr"/>
      <c r="N784" t="inlineStr"/>
      <c r="O784" s="142">
        <f>DATE(YEAR(H784),MONTH(H784),1)</f>
        <v/>
      </c>
      <c r="P784" s="132">
        <f>IF(H784&gt;$L$3,"Futuro","Atraso")</f>
        <v/>
      </c>
      <c r="Q784">
        <f>12*(YEAR(H784)-YEAR($L$3))+(MONTH(H784)-MONTH($L$3))</f>
        <v/>
      </c>
      <c r="R784" s="366">
        <f>IF(N784="IBIRAPITANGA FASE 3",IF(P784="Atraso",M784,M784/(1+$J$2)^Q784),IF(P784="Atraso",M784,M784/(1+$J$1)^Q784))</f>
        <v/>
      </c>
    </row>
    <row r="785">
      <c r="A785" t="inlineStr">
        <is>
          <t>Q03L05</t>
        </is>
      </c>
      <c r="B785" t="inlineStr">
        <is>
          <t>FELIPE RUBBO AGUILERA</t>
        </is>
      </c>
      <c r="C785" t="n">
        <v>1</v>
      </c>
      <c r="D785" t="inlineStr">
        <is>
          <t>IPCA</t>
        </is>
      </c>
      <c r="E785" t="n">
        <v>0.009488792934583046</v>
      </c>
      <c r="F785" t="inlineStr">
        <is>
          <t>MENSAL</t>
        </is>
      </c>
      <c r="G785" t="n">
        <v>48293</v>
      </c>
      <c r="H785" t="n">
        <v>48293</v>
      </c>
      <c r="I785" t="inlineStr">
        <is>
          <t>125</t>
        </is>
      </c>
      <c r="J785" t="inlineStr">
        <is>
          <t>CARTEIRA</t>
        </is>
      </c>
      <c r="K785" t="inlineStr">
        <is>
          <t>CONTRATO</t>
        </is>
      </c>
      <c r="L785" t="n">
        <v>2455.04</v>
      </c>
      <c r="M785" t="inlineStr"/>
      <c r="N785" t="inlineStr"/>
      <c r="O785" s="142">
        <f>DATE(YEAR(H785),MONTH(H785),1)</f>
        <v/>
      </c>
      <c r="P785" s="132">
        <f>IF(H785&gt;$L$3,"Futuro","Atraso")</f>
        <v/>
      </c>
      <c r="Q785">
        <f>12*(YEAR(H785)-YEAR($L$3))+(MONTH(H785)-MONTH($L$3))</f>
        <v/>
      </c>
      <c r="R785" s="366">
        <f>IF(N785="IBIRAPITANGA FASE 3",IF(P785="Atraso",M785,M785/(1+$J$2)^Q785),IF(P785="Atraso",M785,M785/(1+$J$1)^Q785))</f>
        <v/>
      </c>
    </row>
    <row r="786">
      <c r="A786" t="inlineStr">
        <is>
          <t>Q03L05</t>
        </is>
      </c>
      <c r="B786" t="inlineStr">
        <is>
          <t>FELIPE RUBBO AGUILERA</t>
        </is>
      </c>
      <c r="C786" t="n">
        <v>1</v>
      </c>
      <c r="D786" t="inlineStr">
        <is>
          <t>IPCA</t>
        </is>
      </c>
      <c r="E786" t="n">
        <v>0.009488792934583046</v>
      </c>
      <c r="F786" t="inlineStr">
        <is>
          <t>MENSAL</t>
        </is>
      </c>
      <c r="G786" t="n">
        <v>48324</v>
      </c>
      <c r="H786" t="n">
        <v>48324</v>
      </c>
      <c r="I786" t="inlineStr">
        <is>
          <t>126</t>
        </is>
      </c>
      <c r="J786" t="inlineStr">
        <is>
          <t>CARTEIRA</t>
        </is>
      </c>
      <c r="K786" t="inlineStr">
        <is>
          <t>CONTRATO</t>
        </is>
      </c>
      <c r="L786" t="n">
        <v>2455.04</v>
      </c>
      <c r="M786" t="inlineStr"/>
      <c r="N786" t="inlineStr"/>
      <c r="O786" s="142">
        <f>DATE(YEAR(H786),MONTH(H786),1)</f>
        <v/>
      </c>
      <c r="P786" s="132">
        <f>IF(H786&gt;$L$3,"Futuro","Atraso")</f>
        <v/>
      </c>
      <c r="Q786">
        <f>12*(YEAR(H786)-YEAR($L$3))+(MONTH(H786)-MONTH($L$3))</f>
        <v/>
      </c>
      <c r="R786" s="366">
        <f>IF(N786="IBIRAPITANGA FASE 3",IF(P786="Atraso",M786,M786/(1+$J$2)^Q786),IF(P786="Atraso",M786,M786/(1+$J$1)^Q786))</f>
        <v/>
      </c>
    </row>
    <row r="787">
      <c r="A787" t="inlineStr">
        <is>
          <t>Q03L05</t>
        </is>
      </c>
      <c r="B787" t="inlineStr">
        <is>
          <t>FELIPE RUBBO AGUILERA</t>
        </is>
      </c>
      <c r="C787" t="n">
        <v>1</v>
      </c>
      <c r="D787" t="inlineStr">
        <is>
          <t>IPCA</t>
        </is>
      </c>
      <c r="E787" t="n">
        <v>0.009488792934583046</v>
      </c>
      <c r="F787" t="inlineStr">
        <is>
          <t>MENSAL</t>
        </is>
      </c>
      <c r="G787" t="n">
        <v>48354</v>
      </c>
      <c r="H787" t="n">
        <v>48354</v>
      </c>
      <c r="I787" t="inlineStr">
        <is>
          <t>127</t>
        </is>
      </c>
      <c r="J787" t="inlineStr">
        <is>
          <t>CARTEIRA</t>
        </is>
      </c>
      <c r="K787" t="inlineStr">
        <is>
          <t>CONTRATO</t>
        </is>
      </c>
      <c r="L787" t="n">
        <v>2455.04</v>
      </c>
      <c r="M787" t="inlineStr"/>
      <c r="N787" t="inlineStr"/>
      <c r="O787" s="142">
        <f>DATE(YEAR(H787),MONTH(H787),1)</f>
        <v/>
      </c>
      <c r="P787" s="132">
        <f>IF(H787&gt;$L$3,"Futuro","Atraso")</f>
        <v/>
      </c>
      <c r="Q787">
        <f>12*(YEAR(H787)-YEAR($L$3))+(MONTH(H787)-MONTH($L$3))</f>
        <v/>
      </c>
      <c r="R787" s="366">
        <f>IF(N787="IBIRAPITANGA FASE 3",IF(P787="Atraso",M787,M787/(1+$J$2)^Q787),IF(P787="Atraso",M787,M787/(1+$J$1)^Q787))</f>
        <v/>
      </c>
    </row>
    <row r="788">
      <c r="A788" t="inlineStr">
        <is>
          <t>Q03L05</t>
        </is>
      </c>
      <c r="B788" t="inlineStr">
        <is>
          <t>FELIPE RUBBO AGUILERA</t>
        </is>
      </c>
      <c r="C788" t="n">
        <v>1</v>
      </c>
      <c r="D788" t="inlineStr">
        <is>
          <t>IPCA</t>
        </is>
      </c>
      <c r="E788" t="n">
        <v>0.009488792934583046</v>
      </c>
      <c r="F788" t="inlineStr">
        <is>
          <t>MENSAL</t>
        </is>
      </c>
      <c r="G788" t="n">
        <v>48385</v>
      </c>
      <c r="H788" t="n">
        <v>48385</v>
      </c>
      <c r="I788" t="inlineStr">
        <is>
          <t>128</t>
        </is>
      </c>
      <c r="J788" t="inlineStr">
        <is>
          <t>CARTEIRA</t>
        </is>
      </c>
      <c r="K788" t="inlineStr">
        <is>
          <t>CONTRATO</t>
        </is>
      </c>
      <c r="L788" t="n">
        <v>2455.04</v>
      </c>
      <c r="M788" t="inlineStr"/>
      <c r="N788" t="inlineStr"/>
      <c r="O788" s="142">
        <f>DATE(YEAR(H788),MONTH(H788),1)</f>
        <v/>
      </c>
      <c r="P788" s="132">
        <f>IF(H788&gt;$L$3,"Futuro","Atraso")</f>
        <v/>
      </c>
      <c r="Q788">
        <f>12*(YEAR(H788)-YEAR($L$3))+(MONTH(H788)-MONTH($L$3))</f>
        <v/>
      </c>
      <c r="R788" s="366">
        <f>IF(N788="IBIRAPITANGA FASE 3",IF(P788="Atraso",M788,M788/(1+$J$2)^Q788),IF(P788="Atraso",M788,M788/(1+$J$1)^Q788))</f>
        <v/>
      </c>
    </row>
    <row r="789">
      <c r="A789" t="inlineStr">
        <is>
          <t>Q03L05</t>
        </is>
      </c>
      <c r="B789" t="inlineStr">
        <is>
          <t>FELIPE RUBBO AGUILERA</t>
        </is>
      </c>
      <c r="C789" t="n">
        <v>1</v>
      </c>
      <c r="D789" t="inlineStr">
        <is>
          <t>IPCA</t>
        </is>
      </c>
      <c r="E789" t="n">
        <v>0.009488792934583046</v>
      </c>
      <c r="F789" t="inlineStr">
        <is>
          <t>MENSAL</t>
        </is>
      </c>
      <c r="G789" t="n">
        <v>48385</v>
      </c>
      <c r="H789" t="n">
        <v>48385</v>
      </c>
      <c r="I789" t="inlineStr">
        <is>
          <t>011</t>
        </is>
      </c>
      <c r="J789" t="inlineStr">
        <is>
          <t>CARTEIRA</t>
        </is>
      </c>
      <c r="K789" t="inlineStr">
        <is>
          <t>CONTRATO</t>
        </is>
      </c>
      <c r="L789" t="n">
        <v>13305.77</v>
      </c>
      <c r="M789" t="inlineStr"/>
      <c r="N789" t="inlineStr"/>
      <c r="O789" s="142">
        <f>DATE(YEAR(H789),MONTH(H789),1)</f>
        <v/>
      </c>
      <c r="P789" s="132">
        <f>IF(H789&gt;$L$3,"Futuro","Atraso")</f>
        <v/>
      </c>
      <c r="Q789">
        <f>12*(YEAR(H789)-YEAR($L$3))+(MONTH(H789)-MONTH($L$3))</f>
        <v/>
      </c>
      <c r="R789" s="366">
        <f>IF(N789="IBIRAPITANGA FASE 3",IF(P789="Atraso",M789,M789/(1+$J$2)^Q789),IF(P789="Atraso",M789,M789/(1+$J$1)^Q789))</f>
        <v/>
      </c>
    </row>
    <row r="790">
      <c r="A790" t="inlineStr">
        <is>
          <t>Q03L05</t>
        </is>
      </c>
      <c r="B790" t="inlineStr">
        <is>
          <t>FELIPE RUBBO AGUILERA</t>
        </is>
      </c>
      <c r="C790" t="n">
        <v>1</v>
      </c>
      <c r="D790" t="inlineStr">
        <is>
          <t>IPCA</t>
        </is>
      </c>
      <c r="E790" t="n">
        <v>0.009488792934583046</v>
      </c>
      <c r="F790" t="inlineStr">
        <is>
          <t>MENSAL</t>
        </is>
      </c>
      <c r="G790" t="n">
        <v>48415</v>
      </c>
      <c r="H790" t="n">
        <v>48415</v>
      </c>
      <c r="I790" t="inlineStr">
        <is>
          <t>129</t>
        </is>
      </c>
      <c r="J790" t="inlineStr">
        <is>
          <t>CARTEIRA</t>
        </is>
      </c>
      <c r="K790" t="inlineStr">
        <is>
          <t>CONTRATO</t>
        </is>
      </c>
      <c r="L790" t="n">
        <v>2455.04</v>
      </c>
      <c r="M790" t="inlineStr"/>
      <c r="N790" t="inlineStr"/>
      <c r="O790" s="142">
        <f>DATE(YEAR(H790),MONTH(H790),1)</f>
        <v/>
      </c>
      <c r="P790" s="132">
        <f>IF(H790&gt;$L$3,"Futuro","Atraso")</f>
        <v/>
      </c>
      <c r="Q790">
        <f>12*(YEAR(H790)-YEAR($L$3))+(MONTH(H790)-MONTH($L$3))</f>
        <v/>
      </c>
      <c r="R790" s="366">
        <f>IF(N790="IBIRAPITANGA FASE 3",IF(P790="Atraso",M790,M790/(1+$J$2)^Q790),IF(P790="Atraso",M790,M790/(1+$J$1)^Q790))</f>
        <v/>
      </c>
    </row>
    <row r="791">
      <c r="A791" t="inlineStr">
        <is>
          <t>Q03L05</t>
        </is>
      </c>
      <c r="B791" t="inlineStr">
        <is>
          <t>FELIPE RUBBO AGUILERA</t>
        </is>
      </c>
      <c r="C791" t="n">
        <v>1</v>
      </c>
      <c r="D791" t="inlineStr">
        <is>
          <t>IPCA</t>
        </is>
      </c>
      <c r="E791" t="n">
        <v>0.009488792934583046</v>
      </c>
      <c r="F791" t="inlineStr">
        <is>
          <t>MENSAL</t>
        </is>
      </c>
      <c r="G791" t="n">
        <v>48446</v>
      </c>
      <c r="H791" t="n">
        <v>48446</v>
      </c>
      <c r="I791" t="inlineStr">
        <is>
          <t>130</t>
        </is>
      </c>
      <c r="J791" t="inlineStr">
        <is>
          <t>CARTEIRA</t>
        </is>
      </c>
      <c r="K791" t="inlineStr">
        <is>
          <t>CONTRATO</t>
        </is>
      </c>
      <c r="L791" t="n">
        <v>2455.04</v>
      </c>
      <c r="M791" t="inlineStr"/>
      <c r="N791" t="inlineStr"/>
      <c r="O791" s="142">
        <f>DATE(YEAR(H791),MONTH(H791),1)</f>
        <v/>
      </c>
      <c r="P791" s="132">
        <f>IF(H791&gt;$L$3,"Futuro","Atraso")</f>
        <v/>
      </c>
      <c r="Q791">
        <f>12*(YEAR(H791)-YEAR($L$3))+(MONTH(H791)-MONTH($L$3))</f>
        <v/>
      </c>
      <c r="R791" s="366">
        <f>IF(N791="IBIRAPITANGA FASE 3",IF(P791="Atraso",M791,M791/(1+$J$2)^Q791),IF(P791="Atraso",M791,M791/(1+$J$1)^Q791))</f>
        <v/>
      </c>
    </row>
    <row r="792">
      <c r="A792" t="inlineStr">
        <is>
          <t>Q03L05</t>
        </is>
      </c>
      <c r="B792" t="inlineStr">
        <is>
          <t>FELIPE RUBBO AGUILERA</t>
        </is>
      </c>
      <c r="C792" t="n">
        <v>1</v>
      </c>
      <c r="D792" t="inlineStr">
        <is>
          <t>IPCA</t>
        </is>
      </c>
      <c r="E792" t="n">
        <v>0.009488792934583046</v>
      </c>
      <c r="F792" t="inlineStr">
        <is>
          <t>MENSAL</t>
        </is>
      </c>
      <c r="G792" t="n">
        <v>48477</v>
      </c>
      <c r="H792" t="n">
        <v>48477</v>
      </c>
      <c r="I792" t="inlineStr">
        <is>
          <t>131</t>
        </is>
      </c>
      <c r="J792" t="inlineStr">
        <is>
          <t>CARTEIRA</t>
        </is>
      </c>
      <c r="K792" t="inlineStr">
        <is>
          <t>CONTRATO</t>
        </is>
      </c>
      <c r="L792" t="n">
        <v>2455.04</v>
      </c>
      <c r="M792" t="inlineStr"/>
      <c r="N792" t="inlineStr"/>
      <c r="O792" s="142">
        <f>DATE(YEAR(H792),MONTH(H792),1)</f>
        <v/>
      </c>
      <c r="P792" s="132">
        <f>IF(H792&gt;$L$3,"Futuro","Atraso")</f>
        <v/>
      </c>
      <c r="Q792">
        <f>12*(YEAR(H792)-YEAR($L$3))+(MONTH(H792)-MONTH($L$3))</f>
        <v/>
      </c>
      <c r="R792" s="366">
        <f>IF(N792="IBIRAPITANGA FASE 3",IF(P792="Atraso",M792,M792/(1+$J$2)^Q792),IF(P792="Atraso",M792,M792/(1+$J$1)^Q792))</f>
        <v/>
      </c>
    </row>
    <row r="793">
      <c r="A793" t="inlineStr">
        <is>
          <t>Q03L05</t>
        </is>
      </c>
      <c r="B793" t="inlineStr">
        <is>
          <t>FELIPE RUBBO AGUILERA</t>
        </is>
      </c>
      <c r="C793" t="n">
        <v>1</v>
      </c>
      <c r="D793" t="inlineStr">
        <is>
          <t>IPCA</t>
        </is>
      </c>
      <c r="E793" t="n">
        <v>0.009488792934583046</v>
      </c>
      <c r="F793" t="inlineStr">
        <is>
          <t>MENSAL</t>
        </is>
      </c>
      <c r="G793" t="n">
        <v>48507</v>
      </c>
      <c r="H793" t="n">
        <v>48507</v>
      </c>
      <c r="I793" t="inlineStr">
        <is>
          <t>132</t>
        </is>
      </c>
      <c r="J793" t="inlineStr">
        <is>
          <t>CARTEIRA</t>
        </is>
      </c>
      <c r="K793" t="inlineStr">
        <is>
          <t>CONTRATO</t>
        </is>
      </c>
      <c r="L793" t="n">
        <v>2455.04</v>
      </c>
      <c r="M793" t="inlineStr"/>
      <c r="N793" t="inlineStr"/>
      <c r="O793" s="142">
        <f>DATE(YEAR(H793),MONTH(H793),1)</f>
        <v/>
      </c>
      <c r="P793" s="132">
        <f>IF(H793&gt;$L$3,"Futuro","Atraso")</f>
        <v/>
      </c>
      <c r="Q793">
        <f>12*(YEAR(H793)-YEAR($L$3))+(MONTH(H793)-MONTH($L$3))</f>
        <v/>
      </c>
      <c r="R793" s="366">
        <f>IF(N793="IBIRAPITANGA FASE 3",IF(P793="Atraso",M793,M793/(1+$J$2)^Q793),IF(P793="Atraso",M793,M793/(1+$J$1)^Q793))</f>
        <v/>
      </c>
    </row>
    <row r="794">
      <c r="A794" t="inlineStr">
        <is>
          <t>Q03L05</t>
        </is>
      </c>
      <c r="B794" t="inlineStr">
        <is>
          <t>FELIPE RUBBO AGUILERA</t>
        </is>
      </c>
      <c r="C794" t="n">
        <v>1</v>
      </c>
      <c r="D794" t="inlineStr">
        <is>
          <t>IPCA</t>
        </is>
      </c>
      <c r="E794" t="n">
        <v>0.009488792934583046</v>
      </c>
      <c r="F794" t="inlineStr">
        <is>
          <t>MENSAL</t>
        </is>
      </c>
      <c r="G794" t="n">
        <v>48538</v>
      </c>
      <c r="H794" t="n">
        <v>48538</v>
      </c>
      <c r="I794" t="inlineStr">
        <is>
          <t>133</t>
        </is>
      </c>
      <c r="J794" t="inlineStr">
        <is>
          <t>CARTEIRA</t>
        </is>
      </c>
      <c r="K794" t="inlineStr">
        <is>
          <t>CONTRATO</t>
        </is>
      </c>
      <c r="L794" t="n">
        <v>2455.04</v>
      </c>
      <c r="M794" t="inlineStr"/>
      <c r="N794" t="inlineStr"/>
      <c r="O794" s="142">
        <f>DATE(YEAR(H794),MONTH(H794),1)</f>
        <v/>
      </c>
      <c r="P794" s="132">
        <f>IF(H794&gt;$L$3,"Futuro","Atraso")</f>
        <v/>
      </c>
      <c r="Q794">
        <f>12*(YEAR(H794)-YEAR($L$3))+(MONTH(H794)-MONTH($L$3))</f>
        <v/>
      </c>
      <c r="R794" s="366">
        <f>IF(N794="IBIRAPITANGA FASE 3",IF(P794="Atraso",M794,M794/(1+$J$2)^Q794),IF(P794="Atraso",M794,M794/(1+$J$1)^Q794))</f>
        <v/>
      </c>
    </row>
    <row r="795">
      <c r="A795" t="inlineStr">
        <is>
          <t>Q03L05</t>
        </is>
      </c>
      <c r="B795" t="inlineStr">
        <is>
          <t>FELIPE RUBBO AGUILERA</t>
        </is>
      </c>
      <c r="C795" t="n">
        <v>1</v>
      </c>
      <c r="D795" t="inlineStr">
        <is>
          <t>IPCA</t>
        </is>
      </c>
      <c r="E795" t="n">
        <v>0.009488792934583046</v>
      </c>
      <c r="F795" t="inlineStr">
        <is>
          <t>MENSAL</t>
        </is>
      </c>
      <c r="G795" t="n">
        <v>48568</v>
      </c>
      <c r="H795" t="n">
        <v>48568</v>
      </c>
      <c r="I795" t="inlineStr">
        <is>
          <t>134</t>
        </is>
      </c>
      <c r="J795" t="inlineStr">
        <is>
          <t>CARTEIRA</t>
        </is>
      </c>
      <c r="K795" t="inlineStr">
        <is>
          <t>CONTRATO</t>
        </is>
      </c>
      <c r="L795" t="n">
        <v>2455.04</v>
      </c>
      <c r="M795" t="inlineStr"/>
      <c r="N795" t="inlineStr"/>
      <c r="O795" s="142">
        <f>DATE(YEAR(H795),MONTH(H795),1)</f>
        <v/>
      </c>
      <c r="P795" s="132">
        <f>IF(H795&gt;$L$3,"Futuro","Atraso")</f>
        <v/>
      </c>
      <c r="Q795">
        <f>12*(YEAR(H795)-YEAR($L$3))+(MONTH(H795)-MONTH($L$3))</f>
        <v/>
      </c>
      <c r="R795" s="366">
        <f>IF(N795="IBIRAPITANGA FASE 3",IF(P795="Atraso",M795,M795/(1+$J$2)^Q795),IF(P795="Atraso",M795,M795/(1+$J$1)^Q795))</f>
        <v/>
      </c>
    </row>
    <row r="796">
      <c r="A796" t="inlineStr">
        <is>
          <t>Q03L05</t>
        </is>
      </c>
      <c r="B796" t="inlineStr">
        <is>
          <t>FELIPE RUBBO AGUILERA</t>
        </is>
      </c>
      <c r="C796" t="n">
        <v>1</v>
      </c>
      <c r="D796" t="inlineStr">
        <is>
          <t>IPCA</t>
        </is>
      </c>
      <c r="E796" t="n">
        <v>0.009488792934583046</v>
      </c>
      <c r="F796" t="inlineStr">
        <is>
          <t>MENSAL</t>
        </is>
      </c>
      <c r="G796" t="n">
        <v>48599</v>
      </c>
      <c r="H796" t="n">
        <v>48599</v>
      </c>
      <c r="I796" t="inlineStr">
        <is>
          <t>135</t>
        </is>
      </c>
      <c r="J796" t="inlineStr">
        <is>
          <t>CARTEIRA</t>
        </is>
      </c>
      <c r="K796" t="inlineStr">
        <is>
          <t>CONTRATO</t>
        </is>
      </c>
      <c r="L796" t="n">
        <v>2455.04</v>
      </c>
      <c r="M796" t="inlineStr"/>
      <c r="N796" t="inlineStr"/>
      <c r="O796" s="142">
        <f>DATE(YEAR(H796),MONTH(H796),1)</f>
        <v/>
      </c>
      <c r="P796" s="132">
        <f>IF(H796&gt;$L$3,"Futuro","Atraso")</f>
        <v/>
      </c>
      <c r="Q796">
        <f>12*(YEAR(H796)-YEAR($L$3))+(MONTH(H796)-MONTH($L$3))</f>
        <v/>
      </c>
      <c r="R796" s="366">
        <f>IF(N796="IBIRAPITANGA FASE 3",IF(P796="Atraso",M796,M796/(1+$J$2)^Q796),IF(P796="Atraso",M796,M796/(1+$J$1)^Q796))</f>
        <v/>
      </c>
    </row>
    <row r="797">
      <c r="A797" t="inlineStr">
        <is>
          <t>Q03L05</t>
        </is>
      </c>
      <c r="B797" t="inlineStr">
        <is>
          <t>FELIPE RUBBO AGUILERA</t>
        </is>
      </c>
      <c r="C797" t="n">
        <v>1</v>
      </c>
      <c r="D797" t="inlineStr">
        <is>
          <t>IPCA</t>
        </is>
      </c>
      <c r="E797" t="n">
        <v>0.009488792934583046</v>
      </c>
      <c r="F797" t="inlineStr">
        <is>
          <t>MENSAL</t>
        </is>
      </c>
      <c r="G797" t="n">
        <v>48630</v>
      </c>
      <c r="H797" t="n">
        <v>48630</v>
      </c>
      <c r="I797" t="inlineStr">
        <is>
          <t>136</t>
        </is>
      </c>
      <c r="J797" t="inlineStr">
        <is>
          <t>CARTEIRA</t>
        </is>
      </c>
      <c r="K797" t="inlineStr">
        <is>
          <t>CONTRATO</t>
        </is>
      </c>
      <c r="L797" t="n">
        <v>2455.04</v>
      </c>
      <c r="M797" t="inlineStr"/>
      <c r="N797" t="inlineStr"/>
      <c r="O797" s="142">
        <f>DATE(YEAR(H797),MONTH(H797),1)</f>
        <v/>
      </c>
      <c r="P797" s="132">
        <f>IF(H797&gt;$L$3,"Futuro","Atraso")</f>
        <v/>
      </c>
      <c r="Q797">
        <f>12*(YEAR(H797)-YEAR($L$3))+(MONTH(H797)-MONTH($L$3))</f>
        <v/>
      </c>
      <c r="R797" s="366">
        <f>IF(N797="IBIRAPITANGA FASE 3",IF(P797="Atraso",M797,M797/(1+$J$2)^Q797),IF(P797="Atraso",M797,M797/(1+$J$1)^Q797))</f>
        <v/>
      </c>
    </row>
    <row r="798">
      <c r="A798" t="inlineStr">
        <is>
          <t>Q03L05</t>
        </is>
      </c>
      <c r="B798" t="inlineStr">
        <is>
          <t>FELIPE RUBBO AGUILERA</t>
        </is>
      </c>
      <c r="C798" t="n">
        <v>1</v>
      </c>
      <c r="D798" t="inlineStr">
        <is>
          <t>IPCA</t>
        </is>
      </c>
      <c r="E798" t="n">
        <v>0.009488792934583046</v>
      </c>
      <c r="F798" t="inlineStr">
        <is>
          <t>MENSAL</t>
        </is>
      </c>
      <c r="G798" t="n">
        <v>48658</v>
      </c>
      <c r="H798" t="n">
        <v>48658</v>
      </c>
      <c r="I798" t="inlineStr">
        <is>
          <t>137</t>
        </is>
      </c>
      <c r="J798" t="inlineStr">
        <is>
          <t>CARTEIRA</t>
        </is>
      </c>
      <c r="K798" t="inlineStr">
        <is>
          <t>CONTRATO</t>
        </is>
      </c>
      <c r="L798" t="n">
        <v>2455.04</v>
      </c>
      <c r="M798" t="inlineStr"/>
      <c r="N798" t="inlineStr"/>
      <c r="O798" s="142">
        <f>DATE(YEAR(H798),MONTH(H798),1)</f>
        <v/>
      </c>
      <c r="P798" s="132">
        <f>IF(H798&gt;$L$3,"Futuro","Atraso")</f>
        <v/>
      </c>
      <c r="Q798">
        <f>12*(YEAR(H798)-YEAR($L$3))+(MONTH(H798)-MONTH($L$3))</f>
        <v/>
      </c>
      <c r="R798" s="366">
        <f>IF(N798="IBIRAPITANGA FASE 3",IF(P798="Atraso",M798,M798/(1+$J$2)^Q798),IF(P798="Atraso",M798,M798/(1+$J$1)^Q798))</f>
        <v/>
      </c>
    </row>
    <row r="799">
      <c r="A799" t="inlineStr">
        <is>
          <t>Q03L05</t>
        </is>
      </c>
      <c r="B799" t="inlineStr">
        <is>
          <t>FELIPE RUBBO AGUILERA</t>
        </is>
      </c>
      <c r="C799" t="n">
        <v>1</v>
      </c>
      <c r="D799" t="inlineStr">
        <is>
          <t>IPCA</t>
        </is>
      </c>
      <c r="E799" t="n">
        <v>0.009488792934583046</v>
      </c>
      <c r="F799" t="inlineStr">
        <is>
          <t>MENSAL</t>
        </is>
      </c>
      <c r="G799" t="n">
        <v>48689</v>
      </c>
      <c r="H799" t="n">
        <v>48689</v>
      </c>
      <c r="I799" t="inlineStr">
        <is>
          <t>138</t>
        </is>
      </c>
      <c r="J799" t="inlineStr">
        <is>
          <t>CARTEIRA</t>
        </is>
      </c>
      <c r="K799" t="inlineStr">
        <is>
          <t>CONTRATO</t>
        </is>
      </c>
      <c r="L799" t="n">
        <v>2455.04</v>
      </c>
      <c r="M799" t="inlineStr"/>
      <c r="N799" t="inlineStr"/>
      <c r="O799" s="142">
        <f>DATE(YEAR(H799),MONTH(H799),1)</f>
        <v/>
      </c>
      <c r="P799" s="132">
        <f>IF(H799&gt;$L$3,"Futuro","Atraso")</f>
        <v/>
      </c>
      <c r="Q799">
        <f>12*(YEAR(H799)-YEAR($L$3))+(MONTH(H799)-MONTH($L$3))</f>
        <v/>
      </c>
      <c r="R799" s="366">
        <f>IF(N799="IBIRAPITANGA FASE 3",IF(P799="Atraso",M799,M799/(1+$J$2)^Q799),IF(P799="Atraso",M799,M799/(1+$J$1)^Q799))</f>
        <v/>
      </c>
    </row>
    <row r="800">
      <c r="A800" t="inlineStr">
        <is>
          <t>Q03L05</t>
        </is>
      </c>
      <c r="B800" t="inlineStr">
        <is>
          <t>FELIPE RUBBO AGUILERA</t>
        </is>
      </c>
      <c r="C800" t="n">
        <v>1</v>
      </c>
      <c r="D800" t="inlineStr">
        <is>
          <t>IPCA</t>
        </is>
      </c>
      <c r="E800" t="n">
        <v>0.009488792934583046</v>
      </c>
      <c r="F800" t="inlineStr">
        <is>
          <t>MENSAL</t>
        </is>
      </c>
      <c r="G800" t="n">
        <v>48719</v>
      </c>
      <c r="H800" t="n">
        <v>48719</v>
      </c>
      <c r="I800" t="inlineStr">
        <is>
          <t>139</t>
        </is>
      </c>
      <c r="J800" t="inlineStr">
        <is>
          <t>CARTEIRA</t>
        </is>
      </c>
      <c r="K800" t="inlineStr">
        <is>
          <t>CONTRATO</t>
        </is>
      </c>
      <c r="L800" t="n">
        <v>2455.04</v>
      </c>
      <c r="M800" t="inlineStr"/>
      <c r="N800" t="inlineStr"/>
      <c r="O800" s="142">
        <f>DATE(YEAR(H800),MONTH(H800),1)</f>
        <v/>
      </c>
      <c r="P800" s="132">
        <f>IF(H800&gt;$L$3,"Futuro","Atraso")</f>
        <v/>
      </c>
      <c r="Q800">
        <f>12*(YEAR(H800)-YEAR($L$3))+(MONTH(H800)-MONTH($L$3))</f>
        <v/>
      </c>
      <c r="R800" s="366">
        <f>IF(N800="IBIRAPITANGA FASE 3",IF(P800="Atraso",M800,M800/(1+$J$2)^Q800),IF(P800="Atraso",M800,M800/(1+$J$1)^Q800))</f>
        <v/>
      </c>
    </row>
    <row r="801">
      <c r="A801" t="inlineStr">
        <is>
          <t>Q03L05</t>
        </is>
      </c>
      <c r="B801" t="inlineStr">
        <is>
          <t>FELIPE RUBBO AGUILERA</t>
        </is>
      </c>
      <c r="C801" t="n">
        <v>1</v>
      </c>
      <c r="D801" t="inlineStr">
        <is>
          <t>IPCA</t>
        </is>
      </c>
      <c r="E801" t="n">
        <v>0.009488792934583046</v>
      </c>
      <c r="F801" t="inlineStr">
        <is>
          <t>MENSAL</t>
        </is>
      </c>
      <c r="G801" t="n">
        <v>48750</v>
      </c>
      <c r="H801" t="n">
        <v>48750</v>
      </c>
      <c r="I801" t="inlineStr">
        <is>
          <t>140</t>
        </is>
      </c>
      <c r="J801" t="inlineStr">
        <is>
          <t>CARTEIRA</t>
        </is>
      </c>
      <c r="K801" t="inlineStr">
        <is>
          <t>CONTRATO</t>
        </is>
      </c>
      <c r="L801" t="n">
        <v>2455.04</v>
      </c>
      <c r="M801" t="inlineStr"/>
      <c r="N801" t="inlineStr"/>
      <c r="O801" s="142">
        <f>DATE(YEAR(H801),MONTH(H801),1)</f>
        <v/>
      </c>
      <c r="P801" s="132">
        <f>IF(H801&gt;$L$3,"Futuro","Atraso")</f>
        <v/>
      </c>
      <c r="Q801">
        <f>12*(YEAR(H801)-YEAR($L$3))+(MONTH(H801)-MONTH($L$3))</f>
        <v/>
      </c>
      <c r="R801" s="366">
        <f>IF(N801="IBIRAPITANGA FASE 3",IF(P801="Atraso",M801,M801/(1+$J$2)^Q801),IF(P801="Atraso",M801,M801/(1+$J$1)^Q801))</f>
        <v/>
      </c>
    </row>
    <row r="802">
      <c r="A802" t="inlineStr">
        <is>
          <t>Q03L05</t>
        </is>
      </c>
      <c r="B802" t="inlineStr">
        <is>
          <t>FELIPE RUBBO AGUILERA</t>
        </is>
      </c>
      <c r="C802" t="n">
        <v>1</v>
      </c>
      <c r="D802" t="inlineStr">
        <is>
          <t>IPCA</t>
        </is>
      </c>
      <c r="E802" t="n">
        <v>0.009488792934583046</v>
      </c>
      <c r="F802" t="inlineStr">
        <is>
          <t>MENSAL</t>
        </is>
      </c>
      <c r="G802" t="n">
        <v>48750</v>
      </c>
      <c r="H802" t="n">
        <v>48750</v>
      </c>
      <c r="I802" t="inlineStr">
        <is>
          <t>012</t>
        </is>
      </c>
      <c r="J802" t="inlineStr">
        <is>
          <t>CARTEIRA</t>
        </is>
      </c>
      <c r="K802" t="inlineStr">
        <is>
          <t>CONTRATO</t>
        </is>
      </c>
      <c r="L802" t="n">
        <v>13305.77</v>
      </c>
      <c r="M802" t="inlineStr"/>
      <c r="N802" t="inlineStr"/>
      <c r="O802" s="142">
        <f>DATE(YEAR(H802),MONTH(H802),1)</f>
        <v/>
      </c>
      <c r="P802" s="132">
        <f>IF(H802&gt;$L$3,"Futuro","Atraso")</f>
        <v/>
      </c>
      <c r="Q802">
        <f>12*(YEAR(H802)-YEAR($L$3))+(MONTH(H802)-MONTH($L$3))</f>
        <v/>
      </c>
      <c r="R802" s="366">
        <f>IF(N802="IBIRAPITANGA FASE 3",IF(P802="Atraso",M802,M802/(1+$J$2)^Q802),IF(P802="Atraso",M802,M802/(1+$J$1)^Q802))</f>
        <v/>
      </c>
    </row>
    <row r="803">
      <c r="A803" t="inlineStr">
        <is>
          <t>Q03L05</t>
        </is>
      </c>
      <c r="B803" t="inlineStr">
        <is>
          <t>FELIPE RUBBO AGUILERA</t>
        </is>
      </c>
      <c r="C803" t="n">
        <v>1</v>
      </c>
      <c r="D803" t="inlineStr">
        <is>
          <t>IPCA</t>
        </is>
      </c>
      <c r="E803" t="n">
        <v>0.009488792934583046</v>
      </c>
      <c r="F803" t="inlineStr">
        <is>
          <t>MENSAL</t>
        </is>
      </c>
      <c r="G803" t="n">
        <v>48780</v>
      </c>
      <c r="H803" t="n">
        <v>48780</v>
      </c>
      <c r="I803" t="inlineStr">
        <is>
          <t>141</t>
        </is>
      </c>
      <c r="J803" t="inlineStr">
        <is>
          <t>CARTEIRA</t>
        </is>
      </c>
      <c r="K803" t="inlineStr">
        <is>
          <t>CONTRATO</t>
        </is>
      </c>
      <c r="L803" t="n">
        <v>2455.04</v>
      </c>
      <c r="M803" t="inlineStr"/>
      <c r="N803" t="inlineStr"/>
      <c r="O803" s="142">
        <f>DATE(YEAR(H803),MONTH(H803),1)</f>
        <v/>
      </c>
      <c r="P803" s="132">
        <f>IF(H803&gt;$L$3,"Futuro","Atraso")</f>
        <v/>
      </c>
      <c r="Q803">
        <f>12*(YEAR(H803)-YEAR($L$3))+(MONTH(H803)-MONTH($L$3))</f>
        <v/>
      </c>
      <c r="R803" s="366">
        <f>IF(N803="IBIRAPITANGA FASE 3",IF(P803="Atraso",M803,M803/(1+$J$2)^Q803),IF(P803="Atraso",M803,M803/(1+$J$1)^Q803))</f>
        <v/>
      </c>
    </row>
    <row r="804">
      <c r="A804" t="inlineStr">
        <is>
          <t>Q03L05</t>
        </is>
      </c>
      <c r="B804" t="inlineStr">
        <is>
          <t>FELIPE RUBBO AGUILERA</t>
        </is>
      </c>
      <c r="C804" t="n">
        <v>1</v>
      </c>
      <c r="D804" t="inlineStr">
        <is>
          <t>IPCA</t>
        </is>
      </c>
      <c r="E804" t="n">
        <v>0.009488792934583046</v>
      </c>
      <c r="F804" t="inlineStr">
        <is>
          <t>MENSAL</t>
        </is>
      </c>
      <c r="G804" t="n">
        <v>48811</v>
      </c>
      <c r="H804" t="n">
        <v>48811</v>
      </c>
      <c r="I804" t="inlineStr">
        <is>
          <t>142</t>
        </is>
      </c>
      <c r="J804" t="inlineStr">
        <is>
          <t>CARTEIRA</t>
        </is>
      </c>
      <c r="K804" t="inlineStr">
        <is>
          <t>CONTRATO</t>
        </is>
      </c>
      <c r="L804" t="n">
        <v>2455.04</v>
      </c>
      <c r="M804" t="inlineStr"/>
      <c r="N804" t="inlineStr"/>
      <c r="O804" s="142">
        <f>DATE(YEAR(H804),MONTH(H804),1)</f>
        <v/>
      </c>
      <c r="P804" s="132">
        <f>IF(H804&gt;$L$3,"Futuro","Atraso")</f>
        <v/>
      </c>
      <c r="Q804">
        <f>12*(YEAR(H804)-YEAR($L$3))+(MONTH(H804)-MONTH($L$3))</f>
        <v/>
      </c>
      <c r="R804" s="366">
        <f>IF(N804="IBIRAPITANGA FASE 3",IF(P804="Atraso",M804,M804/(1+$J$2)^Q804),IF(P804="Atraso",M804,M804/(1+$J$1)^Q804))</f>
        <v/>
      </c>
    </row>
    <row r="805">
      <c r="A805" t="inlineStr">
        <is>
          <t>Q03L05</t>
        </is>
      </c>
      <c r="B805" t="inlineStr">
        <is>
          <t>FELIPE RUBBO AGUILERA</t>
        </is>
      </c>
      <c r="C805" t="n">
        <v>1</v>
      </c>
      <c r="D805" t="inlineStr">
        <is>
          <t>IPCA</t>
        </is>
      </c>
      <c r="E805" t="n">
        <v>0.009488792934583046</v>
      </c>
      <c r="F805" t="inlineStr">
        <is>
          <t>MENSAL</t>
        </is>
      </c>
      <c r="G805" t="n">
        <v>48842</v>
      </c>
      <c r="H805" t="n">
        <v>48842</v>
      </c>
      <c r="I805" t="inlineStr">
        <is>
          <t>143</t>
        </is>
      </c>
      <c r="J805" t="inlineStr">
        <is>
          <t>CARTEIRA</t>
        </is>
      </c>
      <c r="K805" t="inlineStr">
        <is>
          <t>CONTRATO</t>
        </is>
      </c>
      <c r="L805" t="n">
        <v>2455.04</v>
      </c>
      <c r="M805" t="inlineStr"/>
      <c r="N805" t="inlineStr"/>
      <c r="O805" s="142">
        <f>DATE(YEAR(H805),MONTH(H805),1)</f>
        <v/>
      </c>
      <c r="P805" s="132">
        <f>IF(H805&gt;$L$3,"Futuro","Atraso")</f>
        <v/>
      </c>
      <c r="Q805">
        <f>12*(YEAR(H805)-YEAR($L$3))+(MONTH(H805)-MONTH($L$3))</f>
        <v/>
      </c>
      <c r="R805" s="366">
        <f>IF(N805="IBIRAPITANGA FASE 3",IF(P805="Atraso",M805,M805/(1+$J$2)^Q805),IF(P805="Atraso",M805,M805/(1+$J$1)^Q805))</f>
        <v/>
      </c>
    </row>
    <row r="806">
      <c r="A806" t="inlineStr">
        <is>
          <t>Q03L05</t>
        </is>
      </c>
      <c r="B806" t="inlineStr">
        <is>
          <t>FELIPE RUBBO AGUILERA</t>
        </is>
      </c>
      <c r="C806" t="n">
        <v>1</v>
      </c>
      <c r="D806" t="inlineStr">
        <is>
          <t>IPCA</t>
        </is>
      </c>
      <c r="E806" t="n">
        <v>0.009488792934583046</v>
      </c>
      <c r="F806" t="inlineStr">
        <is>
          <t>MENSAL</t>
        </is>
      </c>
      <c r="G806" t="n">
        <v>48872</v>
      </c>
      <c r="H806" t="n">
        <v>48872</v>
      </c>
      <c r="I806" t="inlineStr">
        <is>
          <t>144</t>
        </is>
      </c>
      <c r="J806" t="inlineStr">
        <is>
          <t>CARTEIRA</t>
        </is>
      </c>
      <c r="K806" t="inlineStr">
        <is>
          <t>CONTRATO</t>
        </is>
      </c>
      <c r="L806" t="n">
        <v>2455.04</v>
      </c>
      <c r="M806" t="inlineStr"/>
      <c r="N806" t="inlineStr"/>
      <c r="O806" s="142">
        <f>DATE(YEAR(H806),MONTH(H806),1)</f>
        <v/>
      </c>
      <c r="P806" s="132">
        <f>IF(H806&gt;$L$3,"Futuro","Atraso")</f>
        <v/>
      </c>
      <c r="Q806">
        <f>12*(YEAR(H806)-YEAR($L$3))+(MONTH(H806)-MONTH($L$3))</f>
        <v/>
      </c>
      <c r="R806" s="366">
        <f>IF(N806="IBIRAPITANGA FASE 3",IF(P806="Atraso",M806,M806/(1+$J$2)^Q806),IF(P806="Atraso",M806,M806/(1+$J$1)^Q806))</f>
        <v/>
      </c>
    </row>
    <row r="807">
      <c r="A807" t="inlineStr">
        <is>
          <t>Q03L05</t>
        </is>
      </c>
      <c r="B807" t="inlineStr">
        <is>
          <t>FELIPE RUBBO AGUILERA</t>
        </is>
      </c>
      <c r="C807" t="n">
        <v>1</v>
      </c>
      <c r="D807" t="inlineStr">
        <is>
          <t>IPCA</t>
        </is>
      </c>
      <c r="E807" t="n">
        <v>0.009488792934583046</v>
      </c>
      <c r="F807" t="inlineStr">
        <is>
          <t>MENSAL</t>
        </is>
      </c>
      <c r="G807" t="n">
        <v>48903</v>
      </c>
      <c r="H807" t="n">
        <v>48903</v>
      </c>
      <c r="I807" t="inlineStr">
        <is>
          <t>145</t>
        </is>
      </c>
      <c r="J807" t="inlineStr">
        <is>
          <t>CARTEIRA</t>
        </is>
      </c>
      <c r="K807" t="inlineStr">
        <is>
          <t>CONTRATO</t>
        </is>
      </c>
      <c r="L807" t="n">
        <v>2455.04</v>
      </c>
      <c r="M807" t="inlineStr"/>
      <c r="N807" t="inlineStr"/>
      <c r="O807" s="142">
        <f>DATE(YEAR(H807),MONTH(H807),1)</f>
        <v/>
      </c>
      <c r="P807" s="132">
        <f>IF(H807&gt;$L$3,"Futuro","Atraso")</f>
        <v/>
      </c>
      <c r="Q807">
        <f>12*(YEAR(H807)-YEAR($L$3))+(MONTH(H807)-MONTH($L$3))</f>
        <v/>
      </c>
      <c r="R807" s="366">
        <f>IF(N807="IBIRAPITANGA FASE 3",IF(P807="Atraso",M807,M807/(1+$J$2)^Q807),IF(P807="Atraso",M807,M807/(1+$J$1)^Q807))</f>
        <v/>
      </c>
    </row>
    <row r="808">
      <c r="A808" t="inlineStr">
        <is>
          <t>Q03L05</t>
        </is>
      </c>
      <c r="B808" t="inlineStr">
        <is>
          <t>FELIPE RUBBO AGUILERA</t>
        </is>
      </c>
      <c r="C808" t="n">
        <v>1</v>
      </c>
      <c r="D808" t="inlineStr">
        <is>
          <t>IPCA</t>
        </is>
      </c>
      <c r="E808" t="n">
        <v>0.009488792934583046</v>
      </c>
      <c r="F808" t="inlineStr">
        <is>
          <t>MENSAL</t>
        </is>
      </c>
      <c r="G808" t="n">
        <v>48933</v>
      </c>
      <c r="H808" t="n">
        <v>48933</v>
      </c>
      <c r="I808" t="inlineStr">
        <is>
          <t>146</t>
        </is>
      </c>
      <c r="J808" t="inlineStr">
        <is>
          <t>CARTEIRA</t>
        </is>
      </c>
      <c r="K808" t="inlineStr">
        <is>
          <t>CONTRATO</t>
        </is>
      </c>
      <c r="L808" t="n">
        <v>2455.04</v>
      </c>
      <c r="M808" t="inlineStr"/>
      <c r="N808" t="inlineStr"/>
      <c r="O808" s="142">
        <f>DATE(YEAR(H808),MONTH(H808),1)</f>
        <v/>
      </c>
      <c r="P808" s="132">
        <f>IF(H808&gt;$L$3,"Futuro","Atraso")</f>
        <v/>
      </c>
      <c r="Q808">
        <f>12*(YEAR(H808)-YEAR($L$3))+(MONTH(H808)-MONTH($L$3))</f>
        <v/>
      </c>
      <c r="R808" s="366">
        <f>IF(N808="IBIRAPITANGA FASE 3",IF(P808="Atraso",M808,M808/(1+$J$2)^Q808),IF(P808="Atraso",M808,M808/(1+$J$1)^Q808))</f>
        <v/>
      </c>
    </row>
    <row r="809">
      <c r="A809" t="inlineStr">
        <is>
          <t>Q03L05</t>
        </is>
      </c>
      <c r="B809" t="inlineStr">
        <is>
          <t>FELIPE RUBBO AGUILERA</t>
        </is>
      </c>
      <c r="C809" t="n">
        <v>1</v>
      </c>
      <c r="D809" t="inlineStr">
        <is>
          <t>IPCA</t>
        </is>
      </c>
      <c r="E809" t="n">
        <v>0.009488792934583046</v>
      </c>
      <c r="F809" t="inlineStr">
        <is>
          <t>MENSAL</t>
        </is>
      </c>
      <c r="G809" t="n">
        <v>48964</v>
      </c>
      <c r="H809" t="n">
        <v>48964</v>
      </c>
      <c r="I809" t="inlineStr">
        <is>
          <t>147</t>
        </is>
      </c>
      <c r="J809" t="inlineStr">
        <is>
          <t>CARTEIRA</t>
        </is>
      </c>
      <c r="K809" t="inlineStr">
        <is>
          <t>CONTRATO</t>
        </is>
      </c>
      <c r="L809" t="n">
        <v>2455.04</v>
      </c>
      <c r="M809" t="inlineStr"/>
      <c r="N809" t="inlineStr"/>
      <c r="O809" s="142">
        <f>DATE(YEAR(H809),MONTH(H809),1)</f>
        <v/>
      </c>
      <c r="P809" s="132">
        <f>IF(H809&gt;$L$3,"Futuro","Atraso")</f>
        <v/>
      </c>
      <c r="Q809">
        <f>12*(YEAR(H809)-YEAR($L$3))+(MONTH(H809)-MONTH($L$3))</f>
        <v/>
      </c>
      <c r="R809" s="366">
        <f>IF(N809="IBIRAPITANGA FASE 3",IF(P809="Atraso",M809,M809/(1+$J$2)^Q809),IF(P809="Atraso",M809,M809/(1+$J$1)^Q809))</f>
        <v/>
      </c>
    </row>
    <row r="810">
      <c r="A810" t="inlineStr">
        <is>
          <t>Q03L05</t>
        </is>
      </c>
      <c r="B810" t="inlineStr">
        <is>
          <t>FELIPE RUBBO AGUILERA</t>
        </is>
      </c>
      <c r="C810" t="n">
        <v>1</v>
      </c>
      <c r="D810" t="inlineStr">
        <is>
          <t>IPCA</t>
        </is>
      </c>
      <c r="E810" t="n">
        <v>0.009488792934583046</v>
      </c>
      <c r="F810" t="inlineStr">
        <is>
          <t>MENSAL</t>
        </is>
      </c>
      <c r="G810" t="n">
        <v>48995</v>
      </c>
      <c r="H810" t="n">
        <v>48995</v>
      </c>
      <c r="I810" t="inlineStr">
        <is>
          <t>148</t>
        </is>
      </c>
      <c r="J810" t="inlineStr">
        <is>
          <t>CARTEIRA</t>
        </is>
      </c>
      <c r="K810" t="inlineStr">
        <is>
          <t>CONTRATO</t>
        </is>
      </c>
      <c r="L810" t="n">
        <v>2455.04</v>
      </c>
      <c r="M810" t="inlineStr"/>
      <c r="N810" t="inlineStr"/>
      <c r="O810" s="142">
        <f>DATE(YEAR(H810),MONTH(H810),1)</f>
        <v/>
      </c>
      <c r="P810" s="132">
        <f>IF(H810&gt;$L$3,"Futuro","Atraso")</f>
        <v/>
      </c>
      <c r="Q810">
        <f>12*(YEAR(H810)-YEAR($L$3))+(MONTH(H810)-MONTH($L$3))</f>
        <v/>
      </c>
      <c r="R810" s="366">
        <f>IF(N810="IBIRAPITANGA FASE 3",IF(P810="Atraso",M810,M810/(1+$J$2)^Q810),IF(P810="Atraso",M810,M810/(1+$J$1)^Q810))</f>
        <v/>
      </c>
    </row>
    <row r="811">
      <c r="A811" t="inlineStr">
        <is>
          <t>Q03L05</t>
        </is>
      </c>
      <c r="B811" t="inlineStr">
        <is>
          <t>FELIPE RUBBO AGUILERA</t>
        </is>
      </c>
      <c r="C811" t="n">
        <v>1</v>
      </c>
      <c r="D811" t="inlineStr">
        <is>
          <t>IPCA</t>
        </is>
      </c>
      <c r="E811" t="n">
        <v>0.009488792934583046</v>
      </c>
      <c r="F811" t="inlineStr">
        <is>
          <t>MENSAL</t>
        </is>
      </c>
      <c r="G811" t="n">
        <v>49023</v>
      </c>
      <c r="H811" t="n">
        <v>49023</v>
      </c>
      <c r="I811" t="inlineStr">
        <is>
          <t>149</t>
        </is>
      </c>
      <c r="J811" t="inlineStr">
        <is>
          <t>CARTEIRA</t>
        </is>
      </c>
      <c r="K811" t="inlineStr">
        <is>
          <t>CONTRATO</t>
        </is>
      </c>
      <c r="L811" t="n">
        <v>2455.04</v>
      </c>
      <c r="M811" t="inlineStr"/>
      <c r="N811" t="inlineStr"/>
      <c r="O811" s="142">
        <f>DATE(YEAR(H811),MONTH(H811),1)</f>
        <v/>
      </c>
      <c r="P811" s="132">
        <f>IF(H811&gt;$L$3,"Futuro","Atraso")</f>
        <v/>
      </c>
      <c r="Q811">
        <f>12*(YEAR(H811)-YEAR($L$3))+(MONTH(H811)-MONTH($L$3))</f>
        <v/>
      </c>
      <c r="R811" s="366">
        <f>IF(N811="IBIRAPITANGA FASE 3",IF(P811="Atraso",M811,M811/(1+$J$2)^Q811),IF(P811="Atraso",M811,M811/(1+$J$1)^Q811))</f>
        <v/>
      </c>
    </row>
    <row r="812">
      <c r="A812" t="inlineStr">
        <is>
          <t>Q03L05</t>
        </is>
      </c>
      <c r="B812" t="inlineStr">
        <is>
          <t>FELIPE RUBBO AGUILERA</t>
        </is>
      </c>
      <c r="C812" t="n">
        <v>1</v>
      </c>
      <c r="D812" t="inlineStr">
        <is>
          <t>IPCA</t>
        </is>
      </c>
      <c r="E812" t="n">
        <v>0.009488792934583046</v>
      </c>
      <c r="F812" t="inlineStr">
        <is>
          <t>MENSAL</t>
        </is>
      </c>
      <c r="G812" t="n">
        <v>49054</v>
      </c>
      <c r="H812" t="n">
        <v>49054</v>
      </c>
      <c r="I812" t="inlineStr">
        <is>
          <t>150</t>
        </is>
      </c>
      <c r="J812" t="inlineStr">
        <is>
          <t>CARTEIRA</t>
        </is>
      </c>
      <c r="K812" t="inlineStr">
        <is>
          <t>CONTRATO</t>
        </is>
      </c>
      <c r="L812" t="n">
        <v>2455.04</v>
      </c>
      <c r="M812" t="inlineStr"/>
      <c r="N812" t="inlineStr"/>
      <c r="O812" s="142">
        <f>DATE(YEAR(H812),MONTH(H812),1)</f>
        <v/>
      </c>
      <c r="P812" s="132">
        <f>IF(H812&gt;$L$3,"Futuro","Atraso")</f>
        <v/>
      </c>
      <c r="Q812">
        <f>12*(YEAR(H812)-YEAR($L$3))+(MONTH(H812)-MONTH($L$3))</f>
        <v/>
      </c>
      <c r="R812" s="366">
        <f>IF(N812="IBIRAPITANGA FASE 3",IF(P812="Atraso",M812,M812/(1+$J$2)^Q812),IF(P812="Atraso",M812,M812/(1+$J$1)^Q812))</f>
        <v/>
      </c>
    </row>
    <row r="813">
      <c r="A813" t="inlineStr">
        <is>
          <t>Q03L05</t>
        </is>
      </c>
      <c r="B813" t="inlineStr">
        <is>
          <t>FELIPE RUBBO AGUILERA</t>
        </is>
      </c>
      <c r="C813" t="n">
        <v>1</v>
      </c>
      <c r="D813" t="inlineStr">
        <is>
          <t>IPCA</t>
        </is>
      </c>
      <c r="E813" t="n">
        <v>0.009488792934583046</v>
      </c>
      <c r="F813" t="inlineStr">
        <is>
          <t>MENSAL</t>
        </is>
      </c>
      <c r="G813" t="n">
        <v>49084</v>
      </c>
      <c r="H813" t="n">
        <v>49084</v>
      </c>
      <c r="I813" t="inlineStr">
        <is>
          <t>151</t>
        </is>
      </c>
      <c r="J813" t="inlineStr">
        <is>
          <t>CARTEIRA</t>
        </is>
      </c>
      <c r="K813" t="inlineStr">
        <is>
          <t>CONTRATO</t>
        </is>
      </c>
      <c r="L813" t="n">
        <v>2455.04</v>
      </c>
      <c r="M813" t="inlineStr"/>
      <c r="N813" t="inlineStr"/>
      <c r="O813" s="142">
        <f>DATE(YEAR(H813),MONTH(H813),1)</f>
        <v/>
      </c>
      <c r="P813" s="132">
        <f>IF(H813&gt;$L$3,"Futuro","Atraso")</f>
        <v/>
      </c>
      <c r="Q813">
        <f>12*(YEAR(H813)-YEAR($L$3))+(MONTH(H813)-MONTH($L$3))</f>
        <v/>
      </c>
      <c r="R813" s="366">
        <f>IF(N813="IBIRAPITANGA FASE 3",IF(P813="Atraso",M813,M813/(1+$J$2)^Q813),IF(P813="Atraso",M813,M813/(1+$J$1)^Q813))</f>
        <v/>
      </c>
    </row>
    <row r="814">
      <c r="A814" t="inlineStr">
        <is>
          <t>Q03L05</t>
        </is>
      </c>
      <c r="B814" t="inlineStr">
        <is>
          <t>FELIPE RUBBO AGUILERA</t>
        </is>
      </c>
      <c r="C814" t="n">
        <v>1</v>
      </c>
      <c r="D814" t="inlineStr">
        <is>
          <t>IPCA</t>
        </is>
      </c>
      <c r="E814" t="n">
        <v>0.009488792934583046</v>
      </c>
      <c r="F814" t="inlineStr">
        <is>
          <t>MENSAL</t>
        </is>
      </c>
      <c r="G814" t="n">
        <v>49115</v>
      </c>
      <c r="H814" t="n">
        <v>49115</v>
      </c>
      <c r="I814" t="inlineStr">
        <is>
          <t>152</t>
        </is>
      </c>
      <c r="J814" t="inlineStr">
        <is>
          <t>CARTEIRA</t>
        </is>
      </c>
      <c r="K814" t="inlineStr">
        <is>
          <t>CONTRATO</t>
        </is>
      </c>
      <c r="L814" t="n">
        <v>2455.04</v>
      </c>
      <c r="M814" t="inlineStr"/>
      <c r="N814" t="inlineStr"/>
      <c r="O814" s="142">
        <f>DATE(YEAR(H814),MONTH(H814),1)</f>
        <v/>
      </c>
      <c r="P814" s="132">
        <f>IF(H814&gt;$L$3,"Futuro","Atraso")</f>
        <v/>
      </c>
      <c r="Q814">
        <f>12*(YEAR(H814)-YEAR($L$3))+(MONTH(H814)-MONTH($L$3))</f>
        <v/>
      </c>
      <c r="R814" s="366">
        <f>IF(N814="IBIRAPITANGA FASE 3",IF(P814="Atraso",M814,M814/(1+$J$2)^Q814),IF(P814="Atraso",M814,M814/(1+$J$1)^Q814))</f>
        <v/>
      </c>
    </row>
    <row r="815">
      <c r="A815" t="inlineStr">
        <is>
          <t>Q03L05</t>
        </is>
      </c>
      <c r="B815" t="inlineStr">
        <is>
          <t>FELIPE RUBBO AGUILERA</t>
        </is>
      </c>
      <c r="C815" t="n">
        <v>1</v>
      </c>
      <c r="D815" t="inlineStr">
        <is>
          <t>IPCA</t>
        </is>
      </c>
      <c r="E815" t="n">
        <v>0.009488792934583046</v>
      </c>
      <c r="F815" t="inlineStr">
        <is>
          <t>MENSAL</t>
        </is>
      </c>
      <c r="G815" t="n">
        <v>49115</v>
      </c>
      <c r="H815" t="n">
        <v>49115</v>
      </c>
      <c r="I815" t="inlineStr">
        <is>
          <t>013</t>
        </is>
      </c>
      <c r="J815" t="inlineStr">
        <is>
          <t>CARTEIRA</t>
        </is>
      </c>
      <c r="K815" t="inlineStr">
        <is>
          <t>CONTRATO</t>
        </is>
      </c>
      <c r="L815" t="n">
        <v>13305.77</v>
      </c>
      <c r="M815" t="inlineStr"/>
      <c r="N815" t="inlineStr"/>
      <c r="O815" s="142">
        <f>DATE(YEAR(H815),MONTH(H815),1)</f>
        <v/>
      </c>
      <c r="P815" s="132">
        <f>IF(H815&gt;$L$3,"Futuro","Atraso")</f>
        <v/>
      </c>
      <c r="Q815">
        <f>12*(YEAR(H815)-YEAR($L$3))+(MONTH(H815)-MONTH($L$3))</f>
        <v/>
      </c>
      <c r="R815" s="366">
        <f>IF(N815="IBIRAPITANGA FASE 3",IF(P815="Atraso",M815,M815/(1+$J$2)^Q815),IF(P815="Atraso",M815,M815/(1+$J$1)^Q815))</f>
        <v/>
      </c>
    </row>
    <row r="816">
      <c r="A816" t="inlineStr">
        <is>
          <t>Q03L05</t>
        </is>
      </c>
      <c r="B816" t="inlineStr">
        <is>
          <t>FELIPE RUBBO AGUILERA</t>
        </is>
      </c>
      <c r="C816" t="n">
        <v>1</v>
      </c>
      <c r="D816" t="inlineStr">
        <is>
          <t>IPCA</t>
        </is>
      </c>
      <c r="E816" t="n">
        <v>0.009488792934583046</v>
      </c>
      <c r="F816" t="inlineStr">
        <is>
          <t>MENSAL</t>
        </is>
      </c>
      <c r="G816" t="n">
        <v>49145</v>
      </c>
      <c r="H816" t="n">
        <v>49145</v>
      </c>
      <c r="I816" t="inlineStr">
        <is>
          <t>153</t>
        </is>
      </c>
      <c r="J816" t="inlineStr">
        <is>
          <t>CARTEIRA</t>
        </is>
      </c>
      <c r="K816" t="inlineStr">
        <is>
          <t>CONTRATO</t>
        </is>
      </c>
      <c r="L816" t="n">
        <v>2455.04</v>
      </c>
      <c r="M816" t="inlineStr"/>
      <c r="N816" t="inlineStr"/>
      <c r="O816" s="142">
        <f>DATE(YEAR(H816),MONTH(H816),1)</f>
        <v/>
      </c>
      <c r="P816" s="132">
        <f>IF(H816&gt;$L$3,"Futuro","Atraso")</f>
        <v/>
      </c>
      <c r="Q816">
        <f>12*(YEAR(H816)-YEAR($L$3))+(MONTH(H816)-MONTH($L$3))</f>
        <v/>
      </c>
      <c r="R816" s="366">
        <f>IF(N816="IBIRAPITANGA FASE 3",IF(P816="Atraso",M816,M816/(1+$J$2)^Q816),IF(P816="Atraso",M816,M816/(1+$J$1)^Q816))</f>
        <v/>
      </c>
    </row>
    <row r="817">
      <c r="A817" t="inlineStr">
        <is>
          <t>Q03L05</t>
        </is>
      </c>
      <c r="B817" t="inlineStr">
        <is>
          <t>FELIPE RUBBO AGUILERA</t>
        </is>
      </c>
      <c r="C817" t="n">
        <v>1</v>
      </c>
      <c r="D817" t="inlineStr">
        <is>
          <t>IPCA</t>
        </is>
      </c>
      <c r="E817" t="n">
        <v>0.009488792934583046</v>
      </c>
      <c r="F817" t="inlineStr">
        <is>
          <t>MENSAL</t>
        </is>
      </c>
      <c r="G817" t="n">
        <v>49176</v>
      </c>
      <c r="H817" t="n">
        <v>49176</v>
      </c>
      <c r="I817" t="inlineStr">
        <is>
          <t>154</t>
        </is>
      </c>
      <c r="J817" t="inlineStr">
        <is>
          <t>CARTEIRA</t>
        </is>
      </c>
      <c r="K817" t="inlineStr">
        <is>
          <t>CONTRATO</t>
        </is>
      </c>
      <c r="L817" t="n">
        <v>2455.04</v>
      </c>
      <c r="M817" t="inlineStr"/>
      <c r="N817" t="inlineStr"/>
      <c r="O817" s="142">
        <f>DATE(YEAR(H817),MONTH(H817),1)</f>
        <v/>
      </c>
      <c r="P817" s="132">
        <f>IF(H817&gt;$L$3,"Futuro","Atraso")</f>
        <v/>
      </c>
      <c r="Q817">
        <f>12*(YEAR(H817)-YEAR($L$3))+(MONTH(H817)-MONTH($L$3))</f>
        <v/>
      </c>
      <c r="R817" s="366">
        <f>IF(N817="IBIRAPITANGA FASE 3",IF(P817="Atraso",M817,M817/(1+$J$2)^Q817),IF(P817="Atraso",M817,M817/(1+$J$1)^Q817))</f>
        <v/>
      </c>
    </row>
    <row r="818">
      <c r="A818" t="inlineStr">
        <is>
          <t>Q03L05</t>
        </is>
      </c>
      <c r="B818" t="inlineStr">
        <is>
          <t>FELIPE RUBBO AGUILERA</t>
        </is>
      </c>
      <c r="C818" t="n">
        <v>1</v>
      </c>
      <c r="D818" t="inlineStr">
        <is>
          <t>IPCA</t>
        </is>
      </c>
      <c r="E818" t="n">
        <v>0.009488792934583046</v>
      </c>
      <c r="F818" t="inlineStr">
        <is>
          <t>MENSAL</t>
        </is>
      </c>
      <c r="G818" t="n">
        <v>49207</v>
      </c>
      <c r="H818" t="n">
        <v>49207</v>
      </c>
      <c r="I818" t="inlineStr">
        <is>
          <t>155</t>
        </is>
      </c>
      <c r="J818" t="inlineStr">
        <is>
          <t>CARTEIRA</t>
        </is>
      </c>
      <c r="K818" t="inlineStr">
        <is>
          <t>CONTRATO</t>
        </is>
      </c>
      <c r="L818" t="n">
        <v>2455.04</v>
      </c>
      <c r="M818" t="inlineStr"/>
      <c r="N818" t="inlineStr"/>
      <c r="O818" s="142">
        <f>DATE(YEAR(H818),MONTH(H818),1)</f>
        <v/>
      </c>
      <c r="P818" s="132">
        <f>IF(H818&gt;$L$3,"Futuro","Atraso")</f>
        <v/>
      </c>
      <c r="Q818">
        <f>12*(YEAR(H818)-YEAR($L$3))+(MONTH(H818)-MONTH($L$3))</f>
        <v/>
      </c>
      <c r="R818" s="366">
        <f>IF(N818="IBIRAPITANGA FASE 3",IF(P818="Atraso",M818,M818/(1+$J$2)^Q818),IF(P818="Atraso",M818,M818/(1+$J$1)^Q818))</f>
        <v/>
      </c>
    </row>
    <row r="819">
      <c r="A819" t="inlineStr">
        <is>
          <t>Q03L05</t>
        </is>
      </c>
      <c r="B819" t="inlineStr">
        <is>
          <t>FELIPE RUBBO AGUILERA</t>
        </is>
      </c>
      <c r="C819" t="n">
        <v>1</v>
      </c>
      <c r="D819" t="inlineStr">
        <is>
          <t>IPCA</t>
        </is>
      </c>
      <c r="E819" t="n">
        <v>0.009488792934583046</v>
      </c>
      <c r="F819" t="inlineStr">
        <is>
          <t>MENSAL</t>
        </is>
      </c>
      <c r="G819" t="n">
        <v>49237</v>
      </c>
      <c r="H819" t="n">
        <v>49237</v>
      </c>
      <c r="I819" t="inlineStr">
        <is>
          <t>156</t>
        </is>
      </c>
      <c r="J819" t="inlineStr">
        <is>
          <t>CARTEIRA</t>
        </is>
      </c>
      <c r="K819" t="inlineStr">
        <is>
          <t>CONTRATO</t>
        </is>
      </c>
      <c r="L819" t="n">
        <v>2455.04</v>
      </c>
      <c r="M819" t="inlineStr"/>
      <c r="N819" t="inlineStr"/>
      <c r="O819" s="142">
        <f>DATE(YEAR(H819),MONTH(H819),1)</f>
        <v/>
      </c>
      <c r="P819" s="132">
        <f>IF(H819&gt;$L$3,"Futuro","Atraso")</f>
        <v/>
      </c>
      <c r="Q819">
        <f>12*(YEAR(H819)-YEAR($L$3))+(MONTH(H819)-MONTH($L$3))</f>
        <v/>
      </c>
      <c r="R819" s="366">
        <f>IF(N819="IBIRAPITANGA FASE 3",IF(P819="Atraso",M819,M819/(1+$J$2)^Q819),IF(P819="Atraso",M819,M819/(1+$J$1)^Q819))</f>
        <v/>
      </c>
    </row>
    <row r="820">
      <c r="A820" t="inlineStr">
        <is>
          <t>Q03L05</t>
        </is>
      </c>
      <c r="B820" t="inlineStr">
        <is>
          <t>FELIPE RUBBO AGUILERA</t>
        </is>
      </c>
      <c r="C820" t="n">
        <v>1</v>
      </c>
      <c r="D820" t="inlineStr">
        <is>
          <t>IPCA</t>
        </is>
      </c>
      <c r="E820" t="n">
        <v>0.009488792934583046</v>
      </c>
      <c r="F820" t="inlineStr">
        <is>
          <t>MENSAL</t>
        </is>
      </c>
      <c r="G820" t="n">
        <v>49268</v>
      </c>
      <c r="H820" t="n">
        <v>49268</v>
      </c>
      <c r="I820" t="inlineStr">
        <is>
          <t>157</t>
        </is>
      </c>
      <c r="J820" t="inlineStr">
        <is>
          <t>CARTEIRA</t>
        </is>
      </c>
      <c r="K820" t="inlineStr">
        <is>
          <t>CONTRATO</t>
        </is>
      </c>
      <c r="L820" t="n">
        <v>2455.04</v>
      </c>
      <c r="M820" t="inlineStr"/>
      <c r="N820" t="inlineStr"/>
      <c r="O820" s="142">
        <f>DATE(YEAR(H820),MONTH(H820),1)</f>
        <v/>
      </c>
      <c r="P820" s="132">
        <f>IF(H820&gt;$L$3,"Futuro","Atraso")</f>
        <v/>
      </c>
      <c r="Q820">
        <f>12*(YEAR(H820)-YEAR($L$3))+(MONTH(H820)-MONTH($L$3))</f>
        <v/>
      </c>
      <c r="R820" s="366">
        <f>IF(N820="IBIRAPITANGA FASE 3",IF(P820="Atraso",M820,M820/(1+$J$2)^Q820),IF(P820="Atraso",M820,M820/(1+$J$1)^Q820))</f>
        <v/>
      </c>
    </row>
    <row r="821">
      <c r="A821" t="inlineStr">
        <is>
          <t>Q03L05</t>
        </is>
      </c>
      <c r="B821" t="inlineStr">
        <is>
          <t>FELIPE RUBBO AGUILERA</t>
        </is>
      </c>
      <c r="C821" t="n">
        <v>1</v>
      </c>
      <c r="D821" t="inlineStr">
        <is>
          <t>IPCA</t>
        </is>
      </c>
      <c r="E821" t="n">
        <v>0.009488792934583046</v>
      </c>
      <c r="F821" t="inlineStr">
        <is>
          <t>MENSAL</t>
        </is>
      </c>
      <c r="G821" t="n">
        <v>49298</v>
      </c>
      <c r="H821" t="n">
        <v>49298</v>
      </c>
      <c r="I821" t="inlineStr">
        <is>
          <t>158</t>
        </is>
      </c>
      <c r="J821" t="inlineStr">
        <is>
          <t>CARTEIRA</t>
        </is>
      </c>
      <c r="K821" t="inlineStr">
        <is>
          <t>CONTRATO</t>
        </is>
      </c>
      <c r="L821" t="n">
        <v>2455.04</v>
      </c>
      <c r="M821" t="inlineStr"/>
      <c r="N821" t="inlineStr"/>
      <c r="O821" s="142">
        <f>DATE(YEAR(H821),MONTH(H821),1)</f>
        <v/>
      </c>
      <c r="P821" s="132">
        <f>IF(H821&gt;$L$3,"Futuro","Atraso")</f>
        <v/>
      </c>
      <c r="Q821">
        <f>12*(YEAR(H821)-YEAR($L$3))+(MONTH(H821)-MONTH($L$3))</f>
        <v/>
      </c>
      <c r="R821" s="366">
        <f>IF(N821="IBIRAPITANGA FASE 3",IF(P821="Atraso",M821,M821/(1+$J$2)^Q821),IF(P821="Atraso",M821,M821/(1+$J$1)^Q821))</f>
        <v/>
      </c>
    </row>
    <row r="822">
      <c r="A822" t="inlineStr">
        <is>
          <t>Q03L05</t>
        </is>
      </c>
      <c r="B822" t="inlineStr">
        <is>
          <t>FELIPE RUBBO AGUILERA</t>
        </is>
      </c>
      <c r="C822" t="n">
        <v>1</v>
      </c>
      <c r="D822" t="inlineStr">
        <is>
          <t>IPCA</t>
        </is>
      </c>
      <c r="E822" t="n">
        <v>0.009488792934583046</v>
      </c>
      <c r="F822" t="inlineStr">
        <is>
          <t>MENSAL</t>
        </is>
      </c>
      <c r="G822" t="n">
        <v>49329</v>
      </c>
      <c r="H822" t="n">
        <v>49329</v>
      </c>
      <c r="I822" t="inlineStr">
        <is>
          <t>159</t>
        </is>
      </c>
      <c r="J822" t="inlineStr">
        <is>
          <t>CARTEIRA</t>
        </is>
      </c>
      <c r="K822" t="inlineStr">
        <is>
          <t>CONTRATO</t>
        </is>
      </c>
      <c r="L822" t="n">
        <v>2455.04</v>
      </c>
      <c r="M822" t="inlineStr"/>
      <c r="N822" t="inlineStr"/>
      <c r="O822" s="142">
        <f>DATE(YEAR(H822),MONTH(H822),1)</f>
        <v/>
      </c>
      <c r="P822" s="132">
        <f>IF(H822&gt;$L$3,"Futuro","Atraso")</f>
        <v/>
      </c>
      <c r="Q822">
        <f>12*(YEAR(H822)-YEAR($L$3))+(MONTH(H822)-MONTH($L$3))</f>
        <v/>
      </c>
      <c r="R822" s="366">
        <f>IF(N822="IBIRAPITANGA FASE 3",IF(P822="Atraso",M822,M822/(1+$J$2)^Q822),IF(P822="Atraso",M822,M822/(1+$J$1)^Q822))</f>
        <v/>
      </c>
    </row>
    <row r="823">
      <c r="A823" t="inlineStr">
        <is>
          <t>Q03L05</t>
        </is>
      </c>
      <c r="B823" t="inlineStr">
        <is>
          <t>FELIPE RUBBO AGUILERA</t>
        </is>
      </c>
      <c r="C823" t="n">
        <v>1</v>
      </c>
      <c r="D823" t="inlineStr">
        <is>
          <t>IPCA</t>
        </is>
      </c>
      <c r="E823" t="n">
        <v>0.009488792934583046</v>
      </c>
      <c r="F823" t="inlineStr">
        <is>
          <t>MENSAL</t>
        </is>
      </c>
      <c r="G823" t="n">
        <v>49360</v>
      </c>
      <c r="H823" t="n">
        <v>49360</v>
      </c>
      <c r="I823" t="inlineStr">
        <is>
          <t>160</t>
        </is>
      </c>
      <c r="J823" t="inlineStr">
        <is>
          <t>CARTEIRA</t>
        </is>
      </c>
      <c r="K823" t="inlineStr">
        <is>
          <t>CONTRATO</t>
        </is>
      </c>
      <c r="L823" t="n">
        <v>2455.04</v>
      </c>
      <c r="M823" t="inlineStr"/>
      <c r="N823" t="inlineStr"/>
      <c r="O823" s="142">
        <f>DATE(YEAR(H823),MONTH(H823),1)</f>
        <v/>
      </c>
      <c r="P823" s="132">
        <f>IF(H823&gt;$L$3,"Futuro","Atraso")</f>
        <v/>
      </c>
      <c r="Q823">
        <f>12*(YEAR(H823)-YEAR($L$3))+(MONTH(H823)-MONTH($L$3))</f>
        <v/>
      </c>
      <c r="R823" s="366">
        <f>IF(N823="IBIRAPITANGA FASE 3",IF(P823="Atraso",M823,M823/(1+$J$2)^Q823),IF(P823="Atraso",M823,M823/(1+$J$1)^Q823))</f>
        <v/>
      </c>
    </row>
    <row r="824">
      <c r="A824" t="inlineStr">
        <is>
          <t>Q03L05</t>
        </is>
      </c>
      <c r="B824" t="inlineStr">
        <is>
          <t>FELIPE RUBBO AGUILERA</t>
        </is>
      </c>
      <c r="C824" t="n">
        <v>1</v>
      </c>
      <c r="D824" t="inlineStr">
        <is>
          <t>IPCA</t>
        </is>
      </c>
      <c r="E824" t="n">
        <v>0.009488792934583046</v>
      </c>
      <c r="F824" t="inlineStr">
        <is>
          <t>MENSAL</t>
        </is>
      </c>
      <c r="G824" t="n">
        <v>49388</v>
      </c>
      <c r="H824" t="n">
        <v>49388</v>
      </c>
      <c r="I824" t="inlineStr">
        <is>
          <t>161</t>
        </is>
      </c>
      <c r="J824" t="inlineStr">
        <is>
          <t>CARTEIRA</t>
        </is>
      </c>
      <c r="K824" t="inlineStr">
        <is>
          <t>CONTRATO</t>
        </is>
      </c>
      <c r="L824" t="n">
        <v>2455.04</v>
      </c>
      <c r="M824" t="inlineStr"/>
      <c r="N824" t="inlineStr"/>
      <c r="O824" s="142">
        <f>DATE(YEAR(H824),MONTH(H824),1)</f>
        <v/>
      </c>
      <c r="P824" s="132">
        <f>IF(H824&gt;$L$3,"Futuro","Atraso")</f>
        <v/>
      </c>
      <c r="Q824">
        <f>12*(YEAR(H824)-YEAR($L$3))+(MONTH(H824)-MONTH($L$3))</f>
        <v/>
      </c>
      <c r="R824" s="366">
        <f>IF(N824="IBIRAPITANGA FASE 3",IF(P824="Atraso",M824,M824/(1+$J$2)^Q824),IF(P824="Atraso",M824,M824/(1+$J$1)^Q824))</f>
        <v/>
      </c>
    </row>
    <row r="825">
      <c r="A825" t="inlineStr">
        <is>
          <t>Q03L05</t>
        </is>
      </c>
      <c r="B825" t="inlineStr">
        <is>
          <t>FELIPE RUBBO AGUILERA</t>
        </is>
      </c>
      <c r="C825" t="n">
        <v>1</v>
      </c>
      <c r="D825" t="inlineStr">
        <is>
          <t>IPCA</t>
        </is>
      </c>
      <c r="E825" t="n">
        <v>0.009488792934583046</v>
      </c>
      <c r="F825" t="inlineStr">
        <is>
          <t>MENSAL</t>
        </is>
      </c>
      <c r="G825" t="n">
        <v>49419</v>
      </c>
      <c r="H825" t="n">
        <v>49419</v>
      </c>
      <c r="I825" t="inlineStr">
        <is>
          <t>162</t>
        </is>
      </c>
      <c r="J825" t="inlineStr">
        <is>
          <t>CARTEIRA</t>
        </is>
      </c>
      <c r="K825" t="inlineStr">
        <is>
          <t>CONTRATO</t>
        </is>
      </c>
      <c r="L825" t="n">
        <v>2455.04</v>
      </c>
      <c r="M825" t="inlineStr"/>
      <c r="N825" t="inlineStr"/>
      <c r="O825" s="142">
        <f>DATE(YEAR(H825),MONTH(H825),1)</f>
        <v/>
      </c>
      <c r="P825" s="132">
        <f>IF(H825&gt;$L$3,"Futuro","Atraso")</f>
        <v/>
      </c>
      <c r="Q825">
        <f>12*(YEAR(H825)-YEAR($L$3))+(MONTH(H825)-MONTH($L$3))</f>
        <v/>
      </c>
      <c r="R825" s="366">
        <f>IF(N825="IBIRAPITANGA FASE 3",IF(P825="Atraso",M825,M825/(1+$J$2)^Q825),IF(P825="Atraso",M825,M825/(1+$J$1)^Q825))</f>
        <v/>
      </c>
    </row>
    <row r="826">
      <c r="A826" t="inlineStr">
        <is>
          <t>Q03L05</t>
        </is>
      </c>
      <c r="B826" t="inlineStr">
        <is>
          <t>FELIPE RUBBO AGUILERA</t>
        </is>
      </c>
      <c r="C826" t="n">
        <v>1</v>
      </c>
      <c r="D826" t="inlineStr">
        <is>
          <t>IPCA</t>
        </is>
      </c>
      <c r="E826" t="n">
        <v>0.009488792934583046</v>
      </c>
      <c r="F826" t="inlineStr">
        <is>
          <t>MENSAL</t>
        </is>
      </c>
      <c r="G826" t="n">
        <v>49449</v>
      </c>
      <c r="H826" t="n">
        <v>49449</v>
      </c>
      <c r="I826" t="inlineStr">
        <is>
          <t>163</t>
        </is>
      </c>
      <c r="J826" t="inlineStr">
        <is>
          <t>CARTEIRA</t>
        </is>
      </c>
      <c r="K826" t="inlineStr">
        <is>
          <t>CONTRATO</t>
        </is>
      </c>
      <c r="L826" t="n">
        <v>2455.04</v>
      </c>
      <c r="M826" t="inlineStr"/>
      <c r="N826" t="inlineStr"/>
      <c r="O826" s="142">
        <f>DATE(YEAR(H826),MONTH(H826),1)</f>
        <v/>
      </c>
      <c r="P826" s="132">
        <f>IF(H826&gt;$L$3,"Futuro","Atraso")</f>
        <v/>
      </c>
      <c r="Q826">
        <f>12*(YEAR(H826)-YEAR($L$3))+(MONTH(H826)-MONTH($L$3))</f>
        <v/>
      </c>
      <c r="R826" s="366">
        <f>IF(N826="IBIRAPITANGA FASE 3",IF(P826="Atraso",M826,M826/(1+$J$2)^Q826),IF(P826="Atraso",M826,M826/(1+$J$1)^Q826))</f>
        <v/>
      </c>
    </row>
    <row r="827">
      <c r="A827" t="inlineStr">
        <is>
          <t>Q03L05</t>
        </is>
      </c>
      <c r="B827" t="inlineStr">
        <is>
          <t>FELIPE RUBBO AGUILERA</t>
        </is>
      </c>
      <c r="C827" t="n">
        <v>1</v>
      </c>
      <c r="D827" t="inlineStr">
        <is>
          <t>IPCA</t>
        </is>
      </c>
      <c r="E827" t="n">
        <v>0.009488792934583046</v>
      </c>
      <c r="F827" t="inlineStr">
        <is>
          <t>MENSAL</t>
        </is>
      </c>
      <c r="G827" t="n">
        <v>49480</v>
      </c>
      <c r="H827" t="n">
        <v>49480</v>
      </c>
      <c r="I827" t="inlineStr">
        <is>
          <t>164</t>
        </is>
      </c>
      <c r="J827" t="inlineStr">
        <is>
          <t>CARTEIRA</t>
        </is>
      </c>
      <c r="K827" t="inlineStr">
        <is>
          <t>CONTRATO</t>
        </is>
      </c>
      <c r="L827" t="n">
        <v>2455.04</v>
      </c>
      <c r="M827" t="inlineStr"/>
      <c r="N827" t="inlineStr"/>
      <c r="O827" s="142">
        <f>DATE(YEAR(H827),MONTH(H827),1)</f>
        <v/>
      </c>
      <c r="P827" s="132">
        <f>IF(H827&gt;$L$3,"Futuro","Atraso")</f>
        <v/>
      </c>
      <c r="Q827">
        <f>12*(YEAR(H827)-YEAR($L$3))+(MONTH(H827)-MONTH($L$3))</f>
        <v/>
      </c>
      <c r="R827" s="366">
        <f>IF(N827="IBIRAPITANGA FASE 3",IF(P827="Atraso",M827,M827/(1+$J$2)^Q827),IF(P827="Atraso",M827,M827/(1+$J$1)^Q827))</f>
        <v/>
      </c>
    </row>
    <row r="828">
      <c r="A828" t="inlineStr">
        <is>
          <t>Q03L05</t>
        </is>
      </c>
      <c r="B828" t="inlineStr">
        <is>
          <t>FELIPE RUBBO AGUILERA</t>
        </is>
      </c>
      <c r="C828" t="n">
        <v>1</v>
      </c>
      <c r="D828" t="inlineStr">
        <is>
          <t>IPCA</t>
        </is>
      </c>
      <c r="E828" t="n">
        <v>0.009488792934583046</v>
      </c>
      <c r="F828" t="inlineStr">
        <is>
          <t>MENSAL</t>
        </is>
      </c>
      <c r="G828" t="n">
        <v>49480</v>
      </c>
      <c r="H828" t="n">
        <v>49480</v>
      </c>
      <c r="I828" t="inlineStr">
        <is>
          <t>014</t>
        </is>
      </c>
      <c r="J828" t="inlineStr">
        <is>
          <t>CARTEIRA</t>
        </is>
      </c>
      <c r="K828" t="inlineStr">
        <is>
          <t>CONTRATO</t>
        </is>
      </c>
      <c r="L828" t="n">
        <v>13305.77</v>
      </c>
      <c r="M828" t="inlineStr"/>
      <c r="N828" t="inlineStr"/>
      <c r="O828" s="142">
        <f>DATE(YEAR(H828),MONTH(H828),1)</f>
        <v/>
      </c>
      <c r="P828" s="132">
        <f>IF(H828&gt;$L$3,"Futuro","Atraso")</f>
        <v/>
      </c>
      <c r="Q828">
        <f>12*(YEAR(H828)-YEAR($L$3))+(MONTH(H828)-MONTH($L$3))</f>
        <v/>
      </c>
      <c r="R828" s="366">
        <f>IF(N828="IBIRAPITANGA FASE 3",IF(P828="Atraso",M828,M828/(1+$J$2)^Q828),IF(P828="Atraso",M828,M828/(1+$J$1)^Q828))</f>
        <v/>
      </c>
    </row>
    <row r="829">
      <c r="A829" t="inlineStr">
        <is>
          <t>Q03L05</t>
        </is>
      </c>
      <c r="B829" t="inlineStr">
        <is>
          <t>FELIPE RUBBO AGUILERA</t>
        </is>
      </c>
      <c r="C829" t="n">
        <v>1</v>
      </c>
      <c r="D829" t="inlineStr">
        <is>
          <t>IPCA</t>
        </is>
      </c>
      <c r="E829" t="n">
        <v>0.009488792934583046</v>
      </c>
      <c r="F829" t="inlineStr">
        <is>
          <t>MENSAL</t>
        </is>
      </c>
      <c r="G829" t="n">
        <v>49510</v>
      </c>
      <c r="H829" t="n">
        <v>49510</v>
      </c>
      <c r="I829" t="inlineStr">
        <is>
          <t>165</t>
        </is>
      </c>
      <c r="J829" t="inlineStr">
        <is>
          <t>CARTEIRA</t>
        </is>
      </c>
      <c r="K829" t="inlineStr">
        <is>
          <t>CONTRATO</t>
        </is>
      </c>
      <c r="L829" t="n">
        <v>2455.04</v>
      </c>
      <c r="M829" t="inlineStr"/>
      <c r="N829" t="inlineStr"/>
      <c r="O829" s="142">
        <f>DATE(YEAR(H829),MONTH(H829),1)</f>
        <v/>
      </c>
      <c r="P829" s="132">
        <f>IF(H829&gt;$L$3,"Futuro","Atraso")</f>
        <v/>
      </c>
      <c r="Q829">
        <f>12*(YEAR(H829)-YEAR($L$3))+(MONTH(H829)-MONTH($L$3))</f>
        <v/>
      </c>
      <c r="R829" s="366">
        <f>IF(N829="IBIRAPITANGA FASE 3",IF(P829="Atraso",M829,M829/(1+$J$2)^Q829),IF(P829="Atraso",M829,M829/(1+$J$1)^Q829))</f>
        <v/>
      </c>
    </row>
    <row r="830">
      <c r="A830" t="inlineStr">
        <is>
          <t>Q03L05</t>
        </is>
      </c>
      <c r="B830" t="inlineStr">
        <is>
          <t>FELIPE RUBBO AGUILERA</t>
        </is>
      </c>
      <c r="C830" t="n">
        <v>1</v>
      </c>
      <c r="D830" t="inlineStr">
        <is>
          <t>IPCA</t>
        </is>
      </c>
      <c r="E830" t="n">
        <v>0.009488792934583046</v>
      </c>
      <c r="F830" t="inlineStr">
        <is>
          <t>MENSAL</t>
        </is>
      </c>
      <c r="G830" t="n">
        <v>49541</v>
      </c>
      <c r="H830" t="n">
        <v>49541</v>
      </c>
      <c r="I830" t="inlineStr">
        <is>
          <t>166</t>
        </is>
      </c>
      <c r="J830" t="inlineStr">
        <is>
          <t>CARTEIRA</t>
        </is>
      </c>
      <c r="K830" t="inlineStr">
        <is>
          <t>CONTRATO</t>
        </is>
      </c>
      <c r="L830" t="n">
        <v>2455.04</v>
      </c>
      <c r="M830" t="inlineStr"/>
      <c r="N830" t="inlineStr"/>
      <c r="O830" s="142">
        <f>DATE(YEAR(H830),MONTH(H830),1)</f>
        <v/>
      </c>
      <c r="P830" s="132">
        <f>IF(H830&gt;$L$3,"Futuro","Atraso")</f>
        <v/>
      </c>
      <c r="Q830">
        <f>12*(YEAR(H830)-YEAR($L$3))+(MONTH(H830)-MONTH($L$3))</f>
        <v/>
      </c>
      <c r="R830" s="366">
        <f>IF(N830="IBIRAPITANGA FASE 3",IF(P830="Atraso",M830,M830/(1+$J$2)^Q830),IF(P830="Atraso",M830,M830/(1+$J$1)^Q830))</f>
        <v/>
      </c>
    </row>
    <row r="831">
      <c r="A831" t="inlineStr">
        <is>
          <t>Q03L05</t>
        </is>
      </c>
      <c r="B831" t="inlineStr">
        <is>
          <t>FELIPE RUBBO AGUILERA</t>
        </is>
      </c>
      <c r="C831" t="n">
        <v>1</v>
      </c>
      <c r="D831" t="inlineStr">
        <is>
          <t>IPCA</t>
        </is>
      </c>
      <c r="E831" t="n">
        <v>0.009488792934583046</v>
      </c>
      <c r="F831" t="inlineStr">
        <is>
          <t>MENSAL</t>
        </is>
      </c>
      <c r="G831" t="n">
        <v>49572</v>
      </c>
      <c r="H831" t="n">
        <v>49572</v>
      </c>
      <c r="I831" t="inlineStr">
        <is>
          <t>167</t>
        </is>
      </c>
      <c r="J831" t="inlineStr">
        <is>
          <t>CARTEIRA</t>
        </is>
      </c>
      <c r="K831" t="inlineStr">
        <is>
          <t>CONTRATO</t>
        </is>
      </c>
      <c r="L831" t="n">
        <v>2455.04</v>
      </c>
      <c r="M831" t="inlineStr"/>
      <c r="N831" t="inlineStr"/>
      <c r="O831" s="142">
        <f>DATE(YEAR(H831),MONTH(H831),1)</f>
        <v/>
      </c>
      <c r="P831" s="132">
        <f>IF(H831&gt;$L$3,"Futuro","Atraso")</f>
        <v/>
      </c>
      <c r="Q831">
        <f>12*(YEAR(H831)-YEAR($L$3))+(MONTH(H831)-MONTH($L$3))</f>
        <v/>
      </c>
      <c r="R831" s="366">
        <f>IF(N831="IBIRAPITANGA FASE 3",IF(P831="Atraso",M831,M831/(1+$J$2)^Q831),IF(P831="Atraso",M831,M831/(1+$J$1)^Q831))</f>
        <v/>
      </c>
    </row>
    <row r="832">
      <c r="A832" t="inlineStr">
        <is>
          <t>Q03L05</t>
        </is>
      </c>
      <c r="B832" t="inlineStr">
        <is>
          <t>FELIPE RUBBO AGUILERA</t>
        </is>
      </c>
      <c r="C832" t="n">
        <v>1</v>
      </c>
      <c r="D832" t="inlineStr">
        <is>
          <t>IPCA</t>
        </is>
      </c>
      <c r="E832" t="n">
        <v>0.009488792934583046</v>
      </c>
      <c r="F832" t="inlineStr">
        <is>
          <t>MENSAL</t>
        </is>
      </c>
      <c r="G832" t="n">
        <v>49602</v>
      </c>
      <c r="H832" t="n">
        <v>49602</v>
      </c>
      <c r="I832" t="inlineStr">
        <is>
          <t>168</t>
        </is>
      </c>
      <c r="J832" t="inlineStr">
        <is>
          <t>CARTEIRA</t>
        </is>
      </c>
      <c r="K832" t="inlineStr">
        <is>
          <t>CONTRATO</t>
        </is>
      </c>
      <c r="L832" t="n">
        <v>2455.04</v>
      </c>
      <c r="M832" t="inlineStr"/>
      <c r="N832" t="inlineStr"/>
      <c r="O832" s="142">
        <f>DATE(YEAR(H832),MONTH(H832),1)</f>
        <v/>
      </c>
      <c r="P832" s="132">
        <f>IF(H832&gt;$L$3,"Futuro","Atraso")</f>
        <v/>
      </c>
      <c r="Q832">
        <f>12*(YEAR(H832)-YEAR($L$3))+(MONTH(H832)-MONTH($L$3))</f>
        <v/>
      </c>
      <c r="R832" s="366">
        <f>IF(N832="IBIRAPITANGA FASE 3",IF(P832="Atraso",M832,M832/(1+$J$2)^Q832),IF(P832="Atraso",M832,M832/(1+$J$1)^Q832))</f>
        <v/>
      </c>
    </row>
    <row r="833">
      <c r="A833" t="inlineStr">
        <is>
          <t>Q03L05</t>
        </is>
      </c>
      <c r="B833" t="inlineStr">
        <is>
          <t>FELIPE RUBBO AGUILERA</t>
        </is>
      </c>
      <c r="C833" t="n">
        <v>1</v>
      </c>
      <c r="D833" t="inlineStr">
        <is>
          <t>IPCA</t>
        </is>
      </c>
      <c r="E833" t="n">
        <v>0.009488792934583046</v>
      </c>
      <c r="F833" t="inlineStr">
        <is>
          <t>MENSAL</t>
        </is>
      </c>
      <c r="G833" t="n">
        <v>49633</v>
      </c>
      <c r="H833" t="n">
        <v>49633</v>
      </c>
      <c r="I833" t="inlineStr">
        <is>
          <t>169</t>
        </is>
      </c>
      <c r="J833" t="inlineStr">
        <is>
          <t>CARTEIRA</t>
        </is>
      </c>
      <c r="K833" t="inlineStr">
        <is>
          <t>CONTRATO</t>
        </is>
      </c>
      <c r="L833" t="n">
        <v>2455.04</v>
      </c>
      <c r="M833" t="inlineStr"/>
      <c r="N833" t="inlineStr"/>
      <c r="O833" s="142">
        <f>DATE(YEAR(H833),MONTH(H833),1)</f>
        <v/>
      </c>
      <c r="P833" s="132">
        <f>IF(H833&gt;$L$3,"Futuro","Atraso")</f>
        <v/>
      </c>
      <c r="Q833">
        <f>12*(YEAR(H833)-YEAR($L$3))+(MONTH(H833)-MONTH($L$3))</f>
        <v/>
      </c>
      <c r="R833" s="366">
        <f>IF(N833="IBIRAPITANGA FASE 3",IF(P833="Atraso",M833,M833/(1+$J$2)^Q833),IF(P833="Atraso",M833,M833/(1+$J$1)^Q833))</f>
        <v/>
      </c>
    </row>
    <row r="834">
      <c r="A834" t="inlineStr">
        <is>
          <t>Q03L05</t>
        </is>
      </c>
      <c r="B834" t="inlineStr">
        <is>
          <t>FELIPE RUBBO AGUILERA</t>
        </is>
      </c>
      <c r="C834" t="n">
        <v>1</v>
      </c>
      <c r="D834" t="inlineStr">
        <is>
          <t>IPCA</t>
        </is>
      </c>
      <c r="E834" t="n">
        <v>0.009488792934583046</v>
      </c>
      <c r="F834" t="inlineStr">
        <is>
          <t>MENSAL</t>
        </is>
      </c>
      <c r="G834" t="n">
        <v>49663</v>
      </c>
      <c r="H834" t="n">
        <v>49663</v>
      </c>
      <c r="I834" t="inlineStr">
        <is>
          <t>170</t>
        </is>
      </c>
      <c r="J834" t="inlineStr">
        <is>
          <t>CARTEIRA</t>
        </is>
      </c>
      <c r="K834" t="inlineStr">
        <is>
          <t>CONTRATO</t>
        </is>
      </c>
      <c r="L834" t="n">
        <v>2455.04</v>
      </c>
      <c r="M834" t="inlineStr"/>
      <c r="N834" t="inlineStr"/>
      <c r="O834" s="142">
        <f>DATE(YEAR(H834),MONTH(H834),1)</f>
        <v/>
      </c>
      <c r="P834" s="132">
        <f>IF(H834&gt;$L$3,"Futuro","Atraso")</f>
        <v/>
      </c>
      <c r="Q834">
        <f>12*(YEAR(H834)-YEAR($L$3))+(MONTH(H834)-MONTH($L$3))</f>
        <v/>
      </c>
      <c r="R834" s="366">
        <f>IF(N834="IBIRAPITANGA FASE 3",IF(P834="Atraso",M834,M834/(1+$J$2)^Q834),IF(P834="Atraso",M834,M834/(1+$J$1)^Q834))</f>
        <v/>
      </c>
    </row>
    <row r="835">
      <c r="A835" t="inlineStr">
        <is>
          <t>Q03L05</t>
        </is>
      </c>
      <c r="B835" t="inlineStr">
        <is>
          <t>FELIPE RUBBO AGUILERA</t>
        </is>
      </c>
      <c r="C835" t="n">
        <v>1</v>
      </c>
      <c r="D835" t="inlineStr">
        <is>
          <t>IPCA</t>
        </is>
      </c>
      <c r="E835" t="n">
        <v>0.009488792934583046</v>
      </c>
      <c r="F835" t="inlineStr">
        <is>
          <t>MENSAL</t>
        </is>
      </c>
      <c r="G835" t="n">
        <v>49694</v>
      </c>
      <c r="H835" t="n">
        <v>49694</v>
      </c>
      <c r="I835" t="inlineStr">
        <is>
          <t>171</t>
        </is>
      </c>
      <c r="J835" t="inlineStr">
        <is>
          <t>CARTEIRA</t>
        </is>
      </c>
      <c r="K835" t="inlineStr">
        <is>
          <t>CONTRATO</t>
        </is>
      </c>
      <c r="L835" t="n">
        <v>2455.04</v>
      </c>
      <c r="M835" t="inlineStr"/>
      <c r="N835" t="inlineStr"/>
      <c r="O835" s="142">
        <f>DATE(YEAR(H835),MONTH(H835),1)</f>
        <v/>
      </c>
      <c r="P835" s="132">
        <f>IF(H835&gt;$L$3,"Futuro","Atraso")</f>
        <v/>
      </c>
      <c r="Q835">
        <f>12*(YEAR(H835)-YEAR($L$3))+(MONTH(H835)-MONTH($L$3))</f>
        <v/>
      </c>
      <c r="R835" s="366">
        <f>IF(N835="IBIRAPITANGA FASE 3",IF(P835="Atraso",M835,M835/(1+$J$2)^Q835),IF(P835="Atraso",M835,M835/(1+$J$1)^Q835))</f>
        <v/>
      </c>
    </row>
    <row r="836">
      <c r="A836" t="inlineStr">
        <is>
          <t>Q03L05</t>
        </is>
      </c>
      <c r="B836" t="inlineStr">
        <is>
          <t>FELIPE RUBBO AGUILERA</t>
        </is>
      </c>
      <c r="C836" t="n">
        <v>1</v>
      </c>
      <c r="D836" t="inlineStr">
        <is>
          <t>IPCA</t>
        </is>
      </c>
      <c r="E836" t="n">
        <v>0.009488792934583046</v>
      </c>
      <c r="F836" t="inlineStr">
        <is>
          <t>MENSAL</t>
        </is>
      </c>
      <c r="G836" t="n">
        <v>49725</v>
      </c>
      <c r="H836" t="n">
        <v>49725</v>
      </c>
      <c r="I836" t="inlineStr">
        <is>
          <t>172</t>
        </is>
      </c>
      <c r="J836" t="inlineStr">
        <is>
          <t>CARTEIRA</t>
        </is>
      </c>
      <c r="K836" t="inlineStr">
        <is>
          <t>CONTRATO</t>
        </is>
      </c>
      <c r="L836" t="n">
        <v>2455.04</v>
      </c>
      <c r="M836" t="inlineStr"/>
      <c r="N836" t="inlineStr"/>
      <c r="O836" s="142">
        <f>DATE(YEAR(H836),MONTH(H836),1)</f>
        <v/>
      </c>
      <c r="P836" s="132">
        <f>IF(H836&gt;$L$3,"Futuro","Atraso")</f>
        <v/>
      </c>
      <c r="Q836">
        <f>12*(YEAR(H836)-YEAR($L$3))+(MONTH(H836)-MONTH($L$3))</f>
        <v/>
      </c>
      <c r="R836" s="366">
        <f>IF(N836="IBIRAPITANGA FASE 3",IF(P836="Atraso",M836,M836/(1+$J$2)^Q836),IF(P836="Atraso",M836,M836/(1+$J$1)^Q836))</f>
        <v/>
      </c>
    </row>
    <row r="837">
      <c r="A837" t="inlineStr">
        <is>
          <t>Q03L05</t>
        </is>
      </c>
      <c r="B837" t="inlineStr">
        <is>
          <t>FELIPE RUBBO AGUILERA</t>
        </is>
      </c>
      <c r="C837" t="n">
        <v>1</v>
      </c>
      <c r="D837" t="inlineStr">
        <is>
          <t>IPCA</t>
        </is>
      </c>
      <c r="E837" t="n">
        <v>0.009488792934583046</v>
      </c>
      <c r="F837" t="inlineStr">
        <is>
          <t>MENSAL</t>
        </is>
      </c>
      <c r="G837" t="n">
        <v>49754</v>
      </c>
      <c r="H837" t="n">
        <v>49754</v>
      </c>
      <c r="I837" t="inlineStr">
        <is>
          <t>173</t>
        </is>
      </c>
      <c r="J837" t="inlineStr">
        <is>
          <t>CARTEIRA</t>
        </is>
      </c>
      <c r="K837" t="inlineStr">
        <is>
          <t>CONTRATO</t>
        </is>
      </c>
      <c r="L837" t="n">
        <v>2455.04</v>
      </c>
      <c r="M837" t="inlineStr"/>
      <c r="N837" t="inlineStr"/>
      <c r="O837" s="142">
        <f>DATE(YEAR(H837),MONTH(H837),1)</f>
        <v/>
      </c>
      <c r="P837" s="132">
        <f>IF(H837&gt;$L$3,"Futuro","Atraso")</f>
        <v/>
      </c>
      <c r="Q837">
        <f>12*(YEAR(H837)-YEAR($L$3))+(MONTH(H837)-MONTH($L$3))</f>
        <v/>
      </c>
      <c r="R837" s="366">
        <f>IF(N837="IBIRAPITANGA FASE 3",IF(P837="Atraso",M837,M837/(1+$J$2)^Q837),IF(P837="Atraso",M837,M837/(1+$J$1)^Q837))</f>
        <v/>
      </c>
    </row>
    <row r="838">
      <c r="A838" t="inlineStr">
        <is>
          <t>Q03L05</t>
        </is>
      </c>
      <c r="B838" t="inlineStr">
        <is>
          <t>FELIPE RUBBO AGUILERA</t>
        </is>
      </c>
      <c r="C838" t="n">
        <v>1</v>
      </c>
      <c r="D838" t="inlineStr">
        <is>
          <t>IPCA</t>
        </is>
      </c>
      <c r="E838" t="n">
        <v>0.009488792934583046</v>
      </c>
      <c r="F838" t="inlineStr">
        <is>
          <t>MENSAL</t>
        </is>
      </c>
      <c r="G838" t="n">
        <v>49785</v>
      </c>
      <c r="H838" t="n">
        <v>49785</v>
      </c>
      <c r="I838" t="inlineStr">
        <is>
          <t>174</t>
        </is>
      </c>
      <c r="J838" t="inlineStr">
        <is>
          <t>CARTEIRA</t>
        </is>
      </c>
      <c r="K838" t="inlineStr">
        <is>
          <t>CONTRATO</t>
        </is>
      </c>
      <c r="L838" t="n">
        <v>2455.04</v>
      </c>
      <c r="M838" t="inlineStr"/>
      <c r="N838" t="inlineStr"/>
      <c r="O838" s="142">
        <f>DATE(YEAR(H838),MONTH(H838),1)</f>
        <v/>
      </c>
      <c r="P838" s="132">
        <f>IF(H838&gt;$L$3,"Futuro","Atraso")</f>
        <v/>
      </c>
      <c r="Q838">
        <f>12*(YEAR(H838)-YEAR($L$3))+(MONTH(H838)-MONTH($L$3))</f>
        <v/>
      </c>
      <c r="R838" s="366">
        <f>IF(N838="IBIRAPITANGA FASE 3",IF(P838="Atraso",M838,M838/(1+$J$2)^Q838),IF(P838="Atraso",M838,M838/(1+$J$1)^Q838))</f>
        <v/>
      </c>
    </row>
    <row r="839">
      <c r="A839" t="inlineStr">
        <is>
          <t>Q03L05</t>
        </is>
      </c>
      <c r="B839" t="inlineStr">
        <is>
          <t>FELIPE RUBBO AGUILERA</t>
        </is>
      </c>
      <c r="C839" t="n">
        <v>1</v>
      </c>
      <c r="D839" t="inlineStr">
        <is>
          <t>IPCA</t>
        </is>
      </c>
      <c r="E839" t="n">
        <v>0.009488792934583046</v>
      </c>
      <c r="F839" t="inlineStr">
        <is>
          <t>MENSAL</t>
        </is>
      </c>
      <c r="G839" t="n">
        <v>49815</v>
      </c>
      <c r="H839" t="n">
        <v>49815</v>
      </c>
      <c r="I839" t="inlineStr">
        <is>
          <t>175</t>
        </is>
      </c>
      <c r="J839" t="inlineStr">
        <is>
          <t>CARTEIRA</t>
        </is>
      </c>
      <c r="K839" t="inlineStr">
        <is>
          <t>CONTRATO</t>
        </is>
      </c>
      <c r="L839" t="n">
        <v>2455.04</v>
      </c>
      <c r="M839" t="inlineStr"/>
      <c r="N839" t="inlineStr"/>
      <c r="O839" s="142">
        <f>DATE(YEAR(H839),MONTH(H839),1)</f>
        <v/>
      </c>
      <c r="P839" s="132">
        <f>IF(H839&gt;$L$3,"Futuro","Atraso")</f>
        <v/>
      </c>
      <c r="Q839">
        <f>12*(YEAR(H839)-YEAR($L$3))+(MONTH(H839)-MONTH($L$3))</f>
        <v/>
      </c>
      <c r="R839" s="366">
        <f>IF(N839="IBIRAPITANGA FASE 3",IF(P839="Atraso",M839,M839/(1+$J$2)^Q839),IF(P839="Atraso",M839,M839/(1+$J$1)^Q839))</f>
        <v/>
      </c>
    </row>
    <row r="840">
      <c r="A840" t="inlineStr">
        <is>
          <t>Q03L05</t>
        </is>
      </c>
      <c r="B840" t="inlineStr">
        <is>
          <t>FELIPE RUBBO AGUILERA</t>
        </is>
      </c>
      <c r="C840" t="n">
        <v>1</v>
      </c>
      <c r="D840" t="inlineStr">
        <is>
          <t>IPCA</t>
        </is>
      </c>
      <c r="E840" t="n">
        <v>0.009488792934583046</v>
      </c>
      <c r="F840" t="inlineStr">
        <is>
          <t>MENSAL</t>
        </is>
      </c>
      <c r="G840" t="n">
        <v>49846</v>
      </c>
      <c r="H840" t="n">
        <v>49846</v>
      </c>
      <c r="I840" t="inlineStr">
        <is>
          <t>176</t>
        </is>
      </c>
      <c r="J840" t="inlineStr">
        <is>
          <t>CARTEIRA</t>
        </is>
      </c>
      <c r="K840" t="inlineStr">
        <is>
          <t>CONTRATO</t>
        </is>
      </c>
      <c r="L840" t="n">
        <v>2455.04</v>
      </c>
      <c r="M840" t="inlineStr"/>
      <c r="N840" t="inlineStr"/>
      <c r="O840" s="142">
        <f>DATE(YEAR(H840),MONTH(H840),1)</f>
        <v/>
      </c>
      <c r="P840" s="132">
        <f>IF(H840&gt;$L$3,"Futuro","Atraso")</f>
        <v/>
      </c>
      <c r="Q840">
        <f>12*(YEAR(H840)-YEAR($L$3))+(MONTH(H840)-MONTH($L$3))</f>
        <v/>
      </c>
      <c r="R840" s="366">
        <f>IF(N840="IBIRAPITANGA FASE 3",IF(P840="Atraso",M840,M840/(1+$J$2)^Q840),IF(P840="Atraso",M840,M840/(1+$J$1)^Q840))</f>
        <v/>
      </c>
    </row>
    <row r="841">
      <c r="A841" t="inlineStr">
        <is>
          <t>Q03L05</t>
        </is>
      </c>
      <c r="B841" t="inlineStr">
        <is>
          <t>FELIPE RUBBO AGUILERA</t>
        </is>
      </c>
      <c r="C841" t="n">
        <v>1</v>
      </c>
      <c r="D841" t="inlineStr">
        <is>
          <t>IPCA</t>
        </is>
      </c>
      <c r="E841" t="n">
        <v>0.009488792934583046</v>
      </c>
      <c r="F841" t="inlineStr">
        <is>
          <t>MENSAL</t>
        </is>
      </c>
      <c r="G841" t="n">
        <v>49846</v>
      </c>
      <c r="H841" t="n">
        <v>49846</v>
      </c>
      <c r="I841" t="inlineStr">
        <is>
          <t>015</t>
        </is>
      </c>
      <c r="J841" t="inlineStr">
        <is>
          <t>CARTEIRA</t>
        </is>
      </c>
      <c r="K841" t="inlineStr">
        <is>
          <t>CONTRATO</t>
        </is>
      </c>
      <c r="L841" t="n">
        <v>13305.77</v>
      </c>
      <c r="M841" t="inlineStr"/>
      <c r="N841" t="inlineStr"/>
      <c r="O841" s="142">
        <f>DATE(YEAR(H841),MONTH(H841),1)</f>
        <v/>
      </c>
      <c r="P841" s="132">
        <f>IF(H841&gt;$L$3,"Futuro","Atraso")</f>
        <v/>
      </c>
      <c r="Q841">
        <f>12*(YEAR(H841)-YEAR($L$3))+(MONTH(H841)-MONTH($L$3))</f>
        <v/>
      </c>
      <c r="R841" s="366">
        <f>IF(N841="IBIRAPITANGA FASE 3",IF(P841="Atraso",M841,M841/(1+$J$2)^Q841),IF(P841="Atraso",M841,M841/(1+$J$1)^Q841))</f>
        <v/>
      </c>
    </row>
    <row r="842">
      <c r="A842" t="inlineStr">
        <is>
          <t>Q03L05</t>
        </is>
      </c>
      <c r="B842" t="inlineStr">
        <is>
          <t>FELIPE RUBBO AGUILERA</t>
        </is>
      </c>
      <c r="C842" t="n">
        <v>1</v>
      </c>
      <c r="D842" t="inlineStr">
        <is>
          <t>IPCA</t>
        </is>
      </c>
      <c r="E842" t="n">
        <v>0.009488792934583046</v>
      </c>
      <c r="F842" t="inlineStr">
        <is>
          <t>MENSAL</t>
        </is>
      </c>
      <c r="G842" t="n">
        <v>49876</v>
      </c>
      <c r="H842" t="n">
        <v>49876</v>
      </c>
      <c r="I842" t="inlineStr">
        <is>
          <t>177</t>
        </is>
      </c>
      <c r="J842" t="inlineStr">
        <is>
          <t>CARTEIRA</t>
        </is>
      </c>
      <c r="K842" t="inlineStr">
        <is>
          <t>CONTRATO</t>
        </is>
      </c>
      <c r="L842" t="n">
        <v>2455.04</v>
      </c>
      <c r="M842" t="inlineStr"/>
      <c r="N842" t="inlineStr"/>
      <c r="O842" s="142">
        <f>DATE(YEAR(H842),MONTH(H842),1)</f>
        <v/>
      </c>
      <c r="P842" s="132">
        <f>IF(H842&gt;$L$3,"Futuro","Atraso")</f>
        <v/>
      </c>
      <c r="Q842">
        <f>12*(YEAR(H842)-YEAR($L$3))+(MONTH(H842)-MONTH($L$3))</f>
        <v/>
      </c>
      <c r="R842" s="366">
        <f>IF(N842="IBIRAPITANGA FASE 3",IF(P842="Atraso",M842,M842/(1+$J$2)^Q842),IF(P842="Atraso",M842,M842/(1+$J$1)^Q842))</f>
        <v/>
      </c>
    </row>
    <row r="843">
      <c r="A843" t="inlineStr">
        <is>
          <t>Q03L08</t>
        </is>
      </c>
      <c r="B843" t="inlineStr">
        <is>
          <t>WILLIAM MORILA</t>
        </is>
      </c>
      <c r="C843" t="n">
        <v>1</v>
      </c>
      <c r="D843" t="inlineStr">
        <is>
          <t>IPCA</t>
        </is>
      </c>
      <c r="E843" t="n">
        <v>0</v>
      </c>
      <c r="F843" t="inlineStr">
        <is>
          <t>MENSAL</t>
        </is>
      </c>
      <c r="G843" t="n">
        <v>45214</v>
      </c>
      <c r="H843" t="n">
        <v>45214</v>
      </c>
      <c r="I843" t="inlineStr">
        <is>
          <t>041</t>
        </is>
      </c>
      <c r="J843" t="inlineStr">
        <is>
          <t>CARTEIRA</t>
        </is>
      </c>
      <c r="K843" t="inlineStr">
        <is>
          <t>CONTRATO</t>
        </is>
      </c>
      <c r="L843" t="n">
        <v>5562.26</v>
      </c>
      <c r="M843" t="inlineStr"/>
      <c r="N843" t="inlineStr"/>
      <c r="O843" s="142">
        <f>DATE(YEAR(H843),MONTH(H843),1)</f>
        <v/>
      </c>
      <c r="P843" s="132">
        <f>IF(H843&gt;$L$3,"Futuro","Atraso")</f>
        <v/>
      </c>
      <c r="Q843">
        <f>12*(YEAR(H843)-YEAR($L$3))+(MONTH(H843)-MONTH($L$3))</f>
        <v/>
      </c>
      <c r="R843" s="366">
        <f>IF(N843="IBIRAPITANGA FASE 3",IF(P843="Atraso",M843,M843/(1+$J$2)^Q843),IF(P843="Atraso",M843,M843/(1+$J$1)^Q843))</f>
        <v/>
      </c>
    </row>
    <row r="844">
      <c r="A844" t="inlineStr">
        <is>
          <t>Q03L08</t>
        </is>
      </c>
      <c r="B844" t="inlineStr">
        <is>
          <t>WILLIAM MORILA</t>
        </is>
      </c>
      <c r="C844" t="n">
        <v>1</v>
      </c>
      <c r="D844" t="inlineStr">
        <is>
          <t>IPCA</t>
        </is>
      </c>
      <c r="E844" t="n">
        <v>0</v>
      </c>
      <c r="F844" t="inlineStr">
        <is>
          <t>MENSAL</t>
        </is>
      </c>
      <c r="G844" t="n">
        <v>45245</v>
      </c>
      <c r="H844" t="n">
        <v>45245</v>
      </c>
      <c r="I844" t="inlineStr">
        <is>
          <t>042</t>
        </is>
      </c>
      <c r="J844" t="inlineStr">
        <is>
          <t>CARTEIRA</t>
        </is>
      </c>
      <c r="K844" t="inlineStr">
        <is>
          <t>CONTRATO</t>
        </is>
      </c>
      <c r="L844" t="n">
        <v>5562.26</v>
      </c>
      <c r="M844" t="inlineStr"/>
      <c r="N844" t="inlineStr"/>
      <c r="O844" s="142">
        <f>DATE(YEAR(H844),MONTH(H844),1)</f>
        <v/>
      </c>
      <c r="P844" s="132">
        <f>IF(H844&gt;$L$3,"Futuro","Atraso")</f>
        <v/>
      </c>
      <c r="Q844">
        <f>12*(YEAR(H844)-YEAR($L$3))+(MONTH(H844)-MONTH($L$3))</f>
        <v/>
      </c>
      <c r="R844" s="366">
        <f>IF(N844="IBIRAPITANGA FASE 3",IF(P844="Atraso",M844,M844/(1+$J$2)^Q844),IF(P844="Atraso",M844,M844/(1+$J$1)^Q844))</f>
        <v/>
      </c>
    </row>
    <row r="845">
      <c r="A845" t="inlineStr">
        <is>
          <t>Q03L08</t>
        </is>
      </c>
      <c r="B845" t="inlineStr">
        <is>
          <t>WILLIAM MORILA</t>
        </is>
      </c>
      <c r="C845" t="n">
        <v>1</v>
      </c>
      <c r="D845" t="inlineStr">
        <is>
          <t>IPCA</t>
        </is>
      </c>
      <c r="E845" t="n">
        <v>0</v>
      </c>
      <c r="F845" t="inlineStr">
        <is>
          <t>MENSAL</t>
        </is>
      </c>
      <c r="G845" t="n">
        <v>45275</v>
      </c>
      <c r="H845" t="n">
        <v>45275</v>
      </c>
      <c r="I845" t="inlineStr">
        <is>
          <t>043</t>
        </is>
      </c>
      <c r="J845" t="inlineStr">
        <is>
          <t>CARTEIRA</t>
        </is>
      </c>
      <c r="K845" t="inlineStr">
        <is>
          <t>CONTRATO</t>
        </is>
      </c>
      <c r="L845" t="n">
        <v>5562.26</v>
      </c>
      <c r="M845" t="inlineStr"/>
      <c r="N845" t="inlineStr"/>
      <c r="O845" s="142">
        <f>DATE(YEAR(H845),MONTH(H845),1)</f>
        <v/>
      </c>
      <c r="P845" s="132">
        <f>IF(H845&gt;$L$3,"Futuro","Atraso")</f>
        <v/>
      </c>
      <c r="Q845">
        <f>12*(YEAR(H845)-YEAR($L$3))+(MONTH(H845)-MONTH($L$3))</f>
        <v/>
      </c>
      <c r="R845" s="366">
        <f>IF(N845="IBIRAPITANGA FASE 3",IF(P845="Atraso",M845,M845/(1+$J$2)^Q845),IF(P845="Atraso",M845,M845/(1+$J$1)^Q845))</f>
        <v/>
      </c>
    </row>
    <row r="846">
      <c r="A846" t="inlineStr">
        <is>
          <t>Q03L08</t>
        </is>
      </c>
      <c r="B846" t="inlineStr">
        <is>
          <t>WILLIAM MORILA</t>
        </is>
      </c>
      <c r="C846" t="n">
        <v>1</v>
      </c>
      <c r="D846" t="inlineStr">
        <is>
          <t>IPCA</t>
        </is>
      </c>
      <c r="E846" t="n">
        <v>0</v>
      </c>
      <c r="F846" t="inlineStr">
        <is>
          <t>MENSAL</t>
        </is>
      </c>
      <c r="G846" t="n">
        <v>45306</v>
      </c>
      <c r="H846" t="n">
        <v>45306</v>
      </c>
      <c r="I846" t="inlineStr">
        <is>
          <t>044</t>
        </is>
      </c>
      <c r="J846" t="inlineStr">
        <is>
          <t>CARTEIRA</t>
        </is>
      </c>
      <c r="K846" t="inlineStr">
        <is>
          <t>CONTRATO</t>
        </is>
      </c>
      <c r="L846" t="n">
        <v>5562.26</v>
      </c>
      <c r="M846" t="inlineStr"/>
      <c r="N846" t="inlineStr"/>
      <c r="O846" s="142">
        <f>DATE(YEAR(H846),MONTH(H846),1)</f>
        <v/>
      </c>
      <c r="P846" s="132">
        <f>IF(H846&gt;$L$3,"Futuro","Atraso")</f>
        <v/>
      </c>
      <c r="Q846">
        <f>12*(YEAR(H846)-YEAR($L$3))+(MONTH(H846)-MONTH($L$3))</f>
        <v/>
      </c>
      <c r="R846" s="366">
        <f>IF(N846="IBIRAPITANGA FASE 3",IF(P846="Atraso",M846,M846/(1+$J$2)^Q846),IF(P846="Atraso",M846,M846/(1+$J$1)^Q846))</f>
        <v/>
      </c>
    </row>
    <row r="847">
      <c r="A847" t="inlineStr">
        <is>
          <t>Q03L08</t>
        </is>
      </c>
      <c r="B847" t="inlineStr">
        <is>
          <t>WILLIAM MORILA</t>
        </is>
      </c>
      <c r="C847" t="n">
        <v>1</v>
      </c>
      <c r="D847" t="inlineStr">
        <is>
          <t>IPCA</t>
        </is>
      </c>
      <c r="E847" t="n">
        <v>0</v>
      </c>
      <c r="F847" t="inlineStr">
        <is>
          <t>MENSAL</t>
        </is>
      </c>
      <c r="G847" t="n">
        <v>45337</v>
      </c>
      <c r="H847" t="n">
        <v>45337</v>
      </c>
      <c r="I847" t="inlineStr">
        <is>
          <t>045</t>
        </is>
      </c>
      <c r="J847" t="inlineStr">
        <is>
          <t>CARTEIRA</t>
        </is>
      </c>
      <c r="K847" t="inlineStr">
        <is>
          <t>CONTRATO</t>
        </is>
      </c>
      <c r="L847" t="n">
        <v>5562.26</v>
      </c>
      <c r="M847" t="inlineStr"/>
      <c r="N847" t="inlineStr"/>
      <c r="O847" s="142">
        <f>DATE(YEAR(H847),MONTH(H847),1)</f>
        <v/>
      </c>
      <c r="P847" s="132">
        <f>IF(H847&gt;$L$3,"Futuro","Atraso")</f>
        <v/>
      </c>
      <c r="Q847">
        <f>12*(YEAR(H847)-YEAR($L$3))+(MONTH(H847)-MONTH($L$3))</f>
        <v/>
      </c>
      <c r="R847" s="366">
        <f>IF(N847="IBIRAPITANGA FASE 3",IF(P847="Atraso",M847,M847/(1+$J$2)^Q847),IF(P847="Atraso",M847,M847/(1+$J$1)^Q847))</f>
        <v/>
      </c>
    </row>
    <row r="848">
      <c r="A848" t="inlineStr">
        <is>
          <t>Q03L08</t>
        </is>
      </c>
      <c r="B848" t="inlineStr">
        <is>
          <t>WILLIAM MORILA</t>
        </is>
      </c>
      <c r="C848" t="n">
        <v>1</v>
      </c>
      <c r="D848" t="inlineStr">
        <is>
          <t>IPCA</t>
        </is>
      </c>
      <c r="E848" t="n">
        <v>0</v>
      </c>
      <c r="F848" t="inlineStr">
        <is>
          <t>MENSAL</t>
        </is>
      </c>
      <c r="G848" t="n">
        <v>45366</v>
      </c>
      <c r="H848" t="n">
        <v>45366</v>
      </c>
      <c r="I848" t="inlineStr">
        <is>
          <t>046</t>
        </is>
      </c>
      <c r="J848" t="inlineStr">
        <is>
          <t>CARTEIRA</t>
        </is>
      </c>
      <c r="K848" t="inlineStr">
        <is>
          <t>CONTRATO</t>
        </is>
      </c>
      <c r="L848" t="n">
        <v>5562.26</v>
      </c>
      <c r="M848" t="inlineStr"/>
      <c r="N848" t="inlineStr"/>
      <c r="O848" s="142">
        <f>DATE(YEAR(H848),MONTH(H848),1)</f>
        <v/>
      </c>
      <c r="P848" s="132">
        <f>IF(H848&gt;$L$3,"Futuro","Atraso")</f>
        <v/>
      </c>
      <c r="Q848">
        <f>12*(YEAR(H848)-YEAR($L$3))+(MONTH(H848)-MONTH($L$3))</f>
        <v/>
      </c>
      <c r="R848" s="366">
        <f>IF(N848="IBIRAPITANGA FASE 3",IF(P848="Atraso",M848,M848/(1+$J$2)^Q848),IF(P848="Atraso",M848,M848/(1+$J$1)^Q848))</f>
        <v/>
      </c>
    </row>
    <row r="849">
      <c r="A849" t="inlineStr">
        <is>
          <t>Q03L08</t>
        </is>
      </c>
      <c r="B849" t="inlineStr">
        <is>
          <t>WILLIAM MORILA</t>
        </is>
      </c>
      <c r="C849" t="n">
        <v>1</v>
      </c>
      <c r="D849" t="inlineStr">
        <is>
          <t>IPCA</t>
        </is>
      </c>
      <c r="E849" t="n">
        <v>0</v>
      </c>
      <c r="F849" t="inlineStr">
        <is>
          <t>MENSAL</t>
        </is>
      </c>
      <c r="G849" t="n">
        <v>45397</v>
      </c>
      <c r="H849" t="n">
        <v>45397</v>
      </c>
      <c r="I849" t="inlineStr">
        <is>
          <t>047</t>
        </is>
      </c>
      <c r="J849" t="inlineStr">
        <is>
          <t>CARTEIRA</t>
        </is>
      </c>
      <c r="K849" t="inlineStr">
        <is>
          <t>CONTRATO</t>
        </is>
      </c>
      <c r="L849" t="n">
        <v>5562.26</v>
      </c>
      <c r="M849" t="inlineStr"/>
      <c r="N849" t="inlineStr"/>
      <c r="O849" s="142">
        <f>DATE(YEAR(H849),MONTH(H849),1)</f>
        <v/>
      </c>
      <c r="P849" s="132">
        <f>IF(H849&gt;$L$3,"Futuro","Atraso")</f>
        <v/>
      </c>
      <c r="Q849">
        <f>12*(YEAR(H849)-YEAR($L$3))+(MONTH(H849)-MONTH($L$3))</f>
        <v/>
      </c>
      <c r="R849" s="366">
        <f>IF(N849="IBIRAPITANGA FASE 3",IF(P849="Atraso",M849,M849/(1+$J$2)^Q849),IF(P849="Atraso",M849,M849/(1+$J$1)^Q849))</f>
        <v/>
      </c>
    </row>
    <row r="850">
      <c r="A850" t="inlineStr">
        <is>
          <t>Q03L08</t>
        </is>
      </c>
      <c r="B850" t="inlineStr">
        <is>
          <t>WILLIAM MORILA</t>
        </is>
      </c>
      <c r="C850" t="n">
        <v>1</v>
      </c>
      <c r="D850" t="inlineStr">
        <is>
          <t>IPCA</t>
        </is>
      </c>
      <c r="E850" t="n">
        <v>0</v>
      </c>
      <c r="F850" t="inlineStr">
        <is>
          <t>MENSAL</t>
        </is>
      </c>
      <c r="G850" t="n">
        <v>45427</v>
      </c>
      <c r="H850" t="n">
        <v>45427</v>
      </c>
      <c r="I850" t="inlineStr">
        <is>
          <t>048</t>
        </is>
      </c>
      <c r="J850" t="inlineStr">
        <is>
          <t>CARTEIRA</t>
        </is>
      </c>
      <c r="K850" t="inlineStr">
        <is>
          <t>CONTRATO</t>
        </is>
      </c>
      <c r="L850" t="n">
        <v>5562.26</v>
      </c>
      <c r="M850" t="inlineStr"/>
      <c r="N850" t="inlineStr"/>
      <c r="O850" s="142">
        <f>DATE(YEAR(H850),MONTH(H850),1)</f>
        <v/>
      </c>
      <c r="P850" s="132">
        <f>IF(H850&gt;$L$3,"Futuro","Atraso")</f>
        <v/>
      </c>
      <c r="Q850">
        <f>12*(YEAR(H850)-YEAR($L$3))+(MONTH(H850)-MONTH($L$3))</f>
        <v/>
      </c>
      <c r="R850" s="366">
        <f>IF(N850="IBIRAPITANGA FASE 3",IF(P850="Atraso",M850,M850/(1+$J$2)^Q850),IF(P850="Atraso",M850,M850/(1+$J$1)^Q850))</f>
        <v/>
      </c>
    </row>
    <row r="851">
      <c r="A851" t="inlineStr">
        <is>
          <t>Q03L013</t>
        </is>
      </c>
      <c r="B851" t="inlineStr">
        <is>
          <t>AMANDA  XAVIER ANTUNES</t>
        </is>
      </c>
      <c r="C851" t="n">
        <v>1</v>
      </c>
      <c r="D851" t="inlineStr">
        <is>
          <t>IPCA</t>
        </is>
      </c>
      <c r="E851" t="n">
        <v>0</v>
      </c>
      <c r="F851" t="inlineStr">
        <is>
          <t>MENSAL</t>
        </is>
      </c>
      <c r="G851" t="n">
        <v>45229</v>
      </c>
      <c r="H851" t="n">
        <v>45229</v>
      </c>
      <c r="I851" t="inlineStr">
        <is>
          <t>026</t>
        </is>
      </c>
      <c r="J851" t="inlineStr">
        <is>
          <t>CARTEIRA</t>
        </is>
      </c>
      <c r="K851" t="inlineStr">
        <is>
          <t>CONTRATO</t>
        </is>
      </c>
      <c r="L851" t="n">
        <v>8492.219999999999</v>
      </c>
      <c r="M851" t="inlineStr"/>
      <c r="N851" t="inlineStr"/>
      <c r="O851" s="142">
        <f>DATE(YEAR(H851),MONTH(H851),1)</f>
        <v/>
      </c>
      <c r="P851" s="132">
        <f>IF(H851&gt;$L$3,"Futuro","Atraso")</f>
        <v/>
      </c>
      <c r="Q851">
        <f>12*(YEAR(H851)-YEAR($L$3))+(MONTH(H851)-MONTH($L$3))</f>
        <v/>
      </c>
      <c r="R851" s="366">
        <f>IF(N851="IBIRAPITANGA FASE 3",IF(P851="Atraso",M851,M851/(1+$J$2)^Q851),IF(P851="Atraso",M851,M851/(1+$J$1)^Q851))</f>
        <v/>
      </c>
    </row>
    <row r="852">
      <c r="A852" t="inlineStr">
        <is>
          <t>Q03L013</t>
        </is>
      </c>
      <c r="B852" t="inlineStr">
        <is>
          <t>AMANDA  XAVIER ANTUNES</t>
        </is>
      </c>
      <c r="C852" t="n">
        <v>1</v>
      </c>
      <c r="D852" t="inlineStr">
        <is>
          <t>IPCA</t>
        </is>
      </c>
      <c r="E852" t="n">
        <v>0</v>
      </c>
      <c r="F852" t="inlineStr">
        <is>
          <t>MENSAL</t>
        </is>
      </c>
      <c r="G852" t="n">
        <v>45260</v>
      </c>
      <c r="H852" t="n">
        <v>45260</v>
      </c>
      <c r="I852" t="inlineStr">
        <is>
          <t>027</t>
        </is>
      </c>
      <c r="J852" t="inlineStr">
        <is>
          <t>CARTEIRA</t>
        </is>
      </c>
      <c r="K852" t="inlineStr">
        <is>
          <t>CONTRATO</t>
        </is>
      </c>
      <c r="L852" t="n">
        <v>8492.219999999999</v>
      </c>
      <c r="M852" t="inlineStr"/>
      <c r="N852" t="inlineStr"/>
      <c r="O852" s="142">
        <f>DATE(YEAR(H852),MONTH(H852),1)</f>
        <v/>
      </c>
      <c r="P852" s="132">
        <f>IF(H852&gt;$L$3,"Futuro","Atraso")</f>
        <v/>
      </c>
      <c r="Q852">
        <f>12*(YEAR(H852)-YEAR($L$3))+(MONTH(H852)-MONTH($L$3))</f>
        <v/>
      </c>
      <c r="R852" s="366">
        <f>IF(N852="IBIRAPITANGA FASE 3",IF(P852="Atraso",M852,M852/(1+$J$2)^Q852),IF(P852="Atraso",M852,M852/(1+$J$1)^Q852))</f>
        <v/>
      </c>
    </row>
    <row r="853">
      <c r="A853" t="inlineStr">
        <is>
          <t>Q03L013</t>
        </is>
      </c>
      <c r="B853" t="inlineStr">
        <is>
          <t>AMANDA  XAVIER ANTUNES</t>
        </is>
      </c>
      <c r="C853" t="n">
        <v>1</v>
      </c>
      <c r="D853" t="inlineStr">
        <is>
          <t>IPCA</t>
        </is>
      </c>
      <c r="E853" t="n">
        <v>0</v>
      </c>
      <c r="F853" t="inlineStr">
        <is>
          <t>MENSAL</t>
        </is>
      </c>
      <c r="G853" t="n">
        <v>45290</v>
      </c>
      <c r="H853" t="n">
        <v>45290</v>
      </c>
      <c r="I853" t="inlineStr">
        <is>
          <t>028</t>
        </is>
      </c>
      <c r="J853" t="inlineStr">
        <is>
          <t>CARTEIRA</t>
        </is>
      </c>
      <c r="K853" t="inlineStr">
        <is>
          <t>CONTRATO</t>
        </is>
      </c>
      <c r="L853" t="n">
        <v>8492.219999999999</v>
      </c>
      <c r="M853" t="inlineStr"/>
      <c r="N853" t="inlineStr"/>
      <c r="O853" s="142">
        <f>DATE(YEAR(H853),MONTH(H853),1)</f>
        <v/>
      </c>
      <c r="P853" s="132">
        <f>IF(H853&gt;$L$3,"Futuro","Atraso")</f>
        <v/>
      </c>
      <c r="Q853">
        <f>12*(YEAR(H853)-YEAR($L$3))+(MONTH(H853)-MONTH($L$3))</f>
        <v/>
      </c>
      <c r="R853" s="366">
        <f>IF(N853="IBIRAPITANGA FASE 3",IF(P853="Atraso",M853,M853/(1+$J$2)^Q853),IF(P853="Atraso",M853,M853/(1+$J$1)^Q853))</f>
        <v/>
      </c>
    </row>
    <row r="854">
      <c r="A854" t="inlineStr">
        <is>
          <t>Q03L013</t>
        </is>
      </c>
      <c r="B854" t="inlineStr">
        <is>
          <t>AMANDA  XAVIER ANTUNES</t>
        </is>
      </c>
      <c r="C854" t="n">
        <v>1</v>
      </c>
      <c r="D854" t="inlineStr">
        <is>
          <t>IPCA</t>
        </is>
      </c>
      <c r="E854" t="n">
        <v>0</v>
      </c>
      <c r="F854" t="inlineStr">
        <is>
          <t>MENSAL</t>
        </is>
      </c>
      <c r="G854" t="n">
        <v>45321</v>
      </c>
      <c r="H854" t="n">
        <v>45321</v>
      </c>
      <c r="I854" t="inlineStr">
        <is>
          <t>029</t>
        </is>
      </c>
      <c r="J854" t="inlineStr">
        <is>
          <t>CARTEIRA</t>
        </is>
      </c>
      <c r="K854" t="inlineStr">
        <is>
          <t>CONTRATO</t>
        </is>
      </c>
      <c r="L854" t="n">
        <v>8492.219999999999</v>
      </c>
      <c r="M854" t="inlineStr"/>
      <c r="N854" t="inlineStr"/>
      <c r="O854" s="142">
        <f>DATE(YEAR(H854),MONTH(H854),1)</f>
        <v/>
      </c>
      <c r="P854" s="132">
        <f>IF(H854&gt;$L$3,"Futuro","Atraso")</f>
        <v/>
      </c>
      <c r="Q854">
        <f>12*(YEAR(H854)-YEAR($L$3))+(MONTH(H854)-MONTH($L$3))</f>
        <v/>
      </c>
      <c r="R854" s="366">
        <f>IF(N854="IBIRAPITANGA FASE 3",IF(P854="Atraso",M854,M854/(1+$J$2)^Q854),IF(P854="Atraso",M854,M854/(1+$J$1)^Q854))</f>
        <v/>
      </c>
    </row>
    <row r="855">
      <c r="A855" t="inlineStr">
        <is>
          <t>Q03L013</t>
        </is>
      </c>
      <c r="B855" t="inlineStr">
        <is>
          <t>AMANDA  XAVIER ANTUNES</t>
        </is>
      </c>
      <c r="C855" t="n">
        <v>1</v>
      </c>
      <c r="D855" t="inlineStr">
        <is>
          <t>IPCA</t>
        </is>
      </c>
      <c r="E855" t="n">
        <v>0</v>
      </c>
      <c r="F855" t="inlineStr">
        <is>
          <t>MENSAL</t>
        </is>
      </c>
      <c r="G855" t="n">
        <v>45351</v>
      </c>
      <c r="H855" t="n">
        <v>45351</v>
      </c>
      <c r="I855" t="inlineStr">
        <is>
          <t>030</t>
        </is>
      </c>
      <c r="J855" t="inlineStr">
        <is>
          <t>CARTEIRA</t>
        </is>
      </c>
      <c r="K855" t="inlineStr">
        <is>
          <t>CONTRATO</t>
        </is>
      </c>
      <c r="L855" t="n">
        <v>8492.219999999999</v>
      </c>
      <c r="M855" t="inlineStr"/>
      <c r="N855" t="inlineStr"/>
      <c r="O855" s="142">
        <f>DATE(YEAR(H855),MONTH(H855),1)</f>
        <v/>
      </c>
      <c r="P855" s="132">
        <f>IF(H855&gt;$L$3,"Futuro","Atraso")</f>
        <v/>
      </c>
      <c r="Q855">
        <f>12*(YEAR(H855)-YEAR($L$3))+(MONTH(H855)-MONTH($L$3))</f>
        <v/>
      </c>
      <c r="R855" s="366">
        <f>IF(N855="IBIRAPITANGA FASE 3",IF(P855="Atraso",M855,M855/(1+$J$2)^Q855),IF(P855="Atraso",M855,M855/(1+$J$1)^Q855))</f>
        <v/>
      </c>
    </row>
    <row r="856">
      <c r="A856" t="inlineStr">
        <is>
          <t>Q03L013</t>
        </is>
      </c>
      <c r="B856" t="inlineStr">
        <is>
          <t>AMANDA  XAVIER ANTUNES</t>
        </is>
      </c>
      <c r="C856" t="n">
        <v>1</v>
      </c>
      <c r="D856" t="inlineStr">
        <is>
          <t>IPCA</t>
        </is>
      </c>
      <c r="E856" t="n">
        <v>0</v>
      </c>
      <c r="F856" t="inlineStr">
        <is>
          <t>MENSAL</t>
        </is>
      </c>
      <c r="G856" t="n">
        <v>45381</v>
      </c>
      <c r="H856" t="n">
        <v>45381</v>
      </c>
      <c r="I856" t="inlineStr">
        <is>
          <t>031</t>
        </is>
      </c>
      <c r="J856" t="inlineStr">
        <is>
          <t>CARTEIRA</t>
        </is>
      </c>
      <c r="K856" t="inlineStr">
        <is>
          <t>CONTRATO</t>
        </is>
      </c>
      <c r="L856" t="n">
        <v>8492.219999999999</v>
      </c>
      <c r="M856" t="inlineStr"/>
      <c r="N856" t="inlineStr"/>
      <c r="O856" s="142">
        <f>DATE(YEAR(H856),MONTH(H856),1)</f>
        <v/>
      </c>
      <c r="P856" s="132">
        <f>IF(H856&gt;$L$3,"Futuro","Atraso")</f>
        <v/>
      </c>
      <c r="Q856">
        <f>12*(YEAR(H856)-YEAR($L$3))+(MONTH(H856)-MONTH($L$3))</f>
        <v/>
      </c>
      <c r="R856" s="366">
        <f>IF(N856="IBIRAPITANGA FASE 3",IF(P856="Atraso",M856,M856/(1+$J$2)^Q856),IF(P856="Atraso",M856,M856/(1+$J$1)^Q856))</f>
        <v/>
      </c>
    </row>
    <row r="857">
      <c r="A857" t="inlineStr">
        <is>
          <t>Q03L013</t>
        </is>
      </c>
      <c r="B857" t="inlineStr">
        <is>
          <t>AMANDA  XAVIER ANTUNES</t>
        </is>
      </c>
      <c r="C857" t="n">
        <v>1</v>
      </c>
      <c r="D857" t="inlineStr">
        <is>
          <t>IPCA</t>
        </is>
      </c>
      <c r="E857" t="n">
        <v>0</v>
      </c>
      <c r="F857" t="inlineStr">
        <is>
          <t>MENSAL</t>
        </is>
      </c>
      <c r="G857" t="n">
        <v>45412</v>
      </c>
      <c r="H857" t="n">
        <v>45412</v>
      </c>
      <c r="I857" t="inlineStr">
        <is>
          <t>032</t>
        </is>
      </c>
      <c r="J857" t="inlineStr">
        <is>
          <t>CARTEIRA</t>
        </is>
      </c>
      <c r="K857" t="inlineStr">
        <is>
          <t>CONTRATO</t>
        </is>
      </c>
      <c r="L857" t="n">
        <v>8492.219999999999</v>
      </c>
      <c r="M857" t="inlineStr"/>
      <c r="N857" t="inlineStr"/>
      <c r="O857" s="142">
        <f>DATE(YEAR(H857),MONTH(H857),1)</f>
        <v/>
      </c>
      <c r="P857" s="132">
        <f>IF(H857&gt;$L$3,"Futuro","Atraso")</f>
        <v/>
      </c>
      <c r="Q857">
        <f>12*(YEAR(H857)-YEAR($L$3))+(MONTH(H857)-MONTH($L$3))</f>
        <v/>
      </c>
      <c r="R857" s="366">
        <f>IF(N857="IBIRAPITANGA FASE 3",IF(P857="Atraso",M857,M857/(1+$J$2)^Q857),IF(P857="Atraso",M857,M857/(1+$J$1)^Q857))</f>
        <v/>
      </c>
    </row>
    <row r="858">
      <c r="A858" t="inlineStr">
        <is>
          <t>Q03L013</t>
        </is>
      </c>
      <c r="B858" t="inlineStr">
        <is>
          <t>AMANDA  XAVIER ANTUNES</t>
        </is>
      </c>
      <c r="C858" t="n">
        <v>1</v>
      </c>
      <c r="D858" t="inlineStr">
        <is>
          <t>IPCA</t>
        </is>
      </c>
      <c r="E858" t="n">
        <v>0</v>
      </c>
      <c r="F858" t="inlineStr">
        <is>
          <t>MENSAL</t>
        </is>
      </c>
      <c r="G858" t="n">
        <v>45442</v>
      </c>
      <c r="H858" t="n">
        <v>45442</v>
      </c>
      <c r="I858" t="inlineStr">
        <is>
          <t>033</t>
        </is>
      </c>
      <c r="J858" t="inlineStr">
        <is>
          <t>CARTEIRA</t>
        </is>
      </c>
      <c r="K858" t="inlineStr">
        <is>
          <t>CONTRATO</t>
        </is>
      </c>
      <c r="L858" t="n">
        <v>8492.219999999999</v>
      </c>
      <c r="M858" t="inlineStr"/>
      <c r="N858" t="inlineStr"/>
      <c r="O858" s="142">
        <f>DATE(YEAR(H858),MONTH(H858),1)</f>
        <v/>
      </c>
      <c r="P858" s="132">
        <f>IF(H858&gt;$L$3,"Futuro","Atraso")</f>
        <v/>
      </c>
      <c r="Q858">
        <f>12*(YEAR(H858)-YEAR($L$3))+(MONTH(H858)-MONTH($L$3))</f>
        <v/>
      </c>
      <c r="R858" s="366">
        <f>IF(N858="IBIRAPITANGA FASE 3",IF(P858="Atraso",M858,M858/(1+$J$2)^Q858),IF(P858="Atraso",M858,M858/(1+$J$1)^Q858))</f>
        <v/>
      </c>
    </row>
    <row r="859">
      <c r="A859" t="inlineStr">
        <is>
          <t>Q03L013</t>
        </is>
      </c>
      <c r="B859" t="inlineStr">
        <is>
          <t>AMANDA  XAVIER ANTUNES</t>
        </is>
      </c>
      <c r="C859" t="n">
        <v>1</v>
      </c>
      <c r="D859" t="inlineStr">
        <is>
          <t>IPCA</t>
        </is>
      </c>
      <c r="E859" t="n">
        <v>0</v>
      </c>
      <c r="F859" t="inlineStr">
        <is>
          <t>MENSAL</t>
        </is>
      </c>
      <c r="G859" t="n">
        <v>45473</v>
      </c>
      <c r="H859" t="n">
        <v>45473</v>
      </c>
      <c r="I859" t="inlineStr">
        <is>
          <t>034</t>
        </is>
      </c>
      <c r="J859" t="inlineStr">
        <is>
          <t>CARTEIRA</t>
        </is>
      </c>
      <c r="K859" t="inlineStr">
        <is>
          <t>CONTRATO</t>
        </is>
      </c>
      <c r="L859" t="n">
        <v>8492.219999999999</v>
      </c>
      <c r="M859" t="inlineStr"/>
      <c r="N859" t="inlineStr"/>
      <c r="O859" s="142">
        <f>DATE(YEAR(H859),MONTH(H859),1)</f>
        <v/>
      </c>
      <c r="P859" s="132">
        <f>IF(H859&gt;$L$3,"Futuro","Atraso")</f>
        <v/>
      </c>
      <c r="Q859">
        <f>12*(YEAR(H859)-YEAR($L$3))+(MONTH(H859)-MONTH($L$3))</f>
        <v/>
      </c>
      <c r="R859" s="366">
        <f>IF(N859="IBIRAPITANGA FASE 3",IF(P859="Atraso",M859,M859/(1+$J$2)^Q859),IF(P859="Atraso",M859,M859/(1+$J$1)^Q859))</f>
        <v/>
      </c>
    </row>
    <row r="860">
      <c r="A860" t="inlineStr">
        <is>
          <t>Q03L013</t>
        </is>
      </c>
      <c r="B860" t="inlineStr">
        <is>
          <t>AMANDA  XAVIER ANTUNES</t>
        </is>
      </c>
      <c r="C860" t="n">
        <v>1</v>
      </c>
      <c r="D860" t="inlineStr">
        <is>
          <t>IPCA</t>
        </is>
      </c>
      <c r="E860" t="n">
        <v>0</v>
      </c>
      <c r="F860" t="inlineStr">
        <is>
          <t>MENSAL</t>
        </is>
      </c>
      <c r="G860" t="n">
        <v>45503</v>
      </c>
      <c r="H860" t="n">
        <v>45503</v>
      </c>
      <c r="I860" t="inlineStr">
        <is>
          <t>035</t>
        </is>
      </c>
      <c r="J860" t="inlineStr">
        <is>
          <t>CARTEIRA</t>
        </is>
      </c>
      <c r="K860" t="inlineStr">
        <is>
          <t>CONTRATO</t>
        </is>
      </c>
      <c r="L860" t="n">
        <v>8492.219999999999</v>
      </c>
      <c r="M860" t="inlineStr"/>
      <c r="N860" t="inlineStr"/>
      <c r="O860" s="142">
        <f>DATE(YEAR(H860),MONTH(H860),1)</f>
        <v/>
      </c>
      <c r="P860" s="132">
        <f>IF(H860&gt;$L$3,"Futuro","Atraso")</f>
        <v/>
      </c>
      <c r="Q860">
        <f>12*(YEAR(H860)-YEAR($L$3))+(MONTH(H860)-MONTH($L$3))</f>
        <v/>
      </c>
      <c r="R860" s="366">
        <f>IF(N860="IBIRAPITANGA FASE 3",IF(P860="Atraso",M860,M860/(1+$J$2)^Q860),IF(P860="Atraso",M860,M860/(1+$J$1)^Q860))</f>
        <v/>
      </c>
    </row>
    <row r="861">
      <c r="A861" t="inlineStr">
        <is>
          <t>Q03L013</t>
        </is>
      </c>
      <c r="B861" t="inlineStr">
        <is>
          <t>AMANDA  XAVIER ANTUNES</t>
        </is>
      </c>
      <c r="C861" t="n">
        <v>1</v>
      </c>
      <c r="D861" t="inlineStr">
        <is>
          <t>IPCA</t>
        </is>
      </c>
      <c r="E861" t="n">
        <v>0</v>
      </c>
      <c r="F861" t="inlineStr">
        <is>
          <t>MENSAL</t>
        </is>
      </c>
      <c r="G861" t="n">
        <v>45534</v>
      </c>
      <c r="H861" t="n">
        <v>45534</v>
      </c>
      <c r="I861" t="inlineStr">
        <is>
          <t>036</t>
        </is>
      </c>
      <c r="J861" t="inlineStr">
        <is>
          <t>CARTEIRA</t>
        </is>
      </c>
      <c r="K861" t="inlineStr">
        <is>
          <t>CONTRATO</t>
        </is>
      </c>
      <c r="L861" t="n">
        <v>8492.219999999999</v>
      </c>
      <c r="M861" t="inlineStr"/>
      <c r="N861" t="inlineStr"/>
      <c r="O861" s="142">
        <f>DATE(YEAR(H861),MONTH(H861),1)</f>
        <v/>
      </c>
      <c r="P861" s="132">
        <f>IF(H861&gt;$L$3,"Futuro","Atraso")</f>
        <v/>
      </c>
      <c r="Q861">
        <f>12*(YEAR(H861)-YEAR($L$3))+(MONTH(H861)-MONTH($L$3))</f>
        <v/>
      </c>
      <c r="R861" s="366">
        <f>IF(N861="IBIRAPITANGA FASE 3",IF(P861="Atraso",M861,M861/(1+$J$2)^Q861),IF(P861="Atraso",M861,M861/(1+$J$1)^Q861))</f>
        <v/>
      </c>
    </row>
    <row r="862">
      <c r="A862" t="inlineStr">
        <is>
          <t>Q03L013</t>
        </is>
      </c>
      <c r="B862" t="inlineStr">
        <is>
          <t>AMANDA  XAVIER ANTUNES</t>
        </is>
      </c>
      <c r="C862" t="n">
        <v>1</v>
      </c>
      <c r="D862" t="inlineStr">
        <is>
          <t>IPCA</t>
        </is>
      </c>
      <c r="E862" t="n">
        <v>0</v>
      </c>
      <c r="F862" t="inlineStr">
        <is>
          <t>MENSAL</t>
        </is>
      </c>
      <c r="G862" t="n">
        <v>45565</v>
      </c>
      <c r="H862" t="n">
        <v>45565</v>
      </c>
      <c r="I862" t="inlineStr">
        <is>
          <t>037</t>
        </is>
      </c>
      <c r="J862" t="inlineStr">
        <is>
          <t>CARTEIRA</t>
        </is>
      </c>
      <c r="K862" t="inlineStr">
        <is>
          <t>CONTRATO</t>
        </is>
      </c>
      <c r="L862" t="n">
        <v>8492.219999999999</v>
      </c>
      <c r="M862" t="inlineStr"/>
      <c r="N862" t="inlineStr"/>
      <c r="O862" s="142">
        <f>DATE(YEAR(H862),MONTH(H862),1)</f>
        <v/>
      </c>
      <c r="P862" s="132">
        <f>IF(H862&gt;$L$3,"Futuro","Atraso")</f>
        <v/>
      </c>
      <c r="Q862">
        <f>12*(YEAR(H862)-YEAR($L$3))+(MONTH(H862)-MONTH($L$3))</f>
        <v/>
      </c>
      <c r="R862" s="366">
        <f>IF(N862="IBIRAPITANGA FASE 3",IF(P862="Atraso",M862,M862/(1+$J$2)^Q862),IF(P862="Atraso",M862,M862/(1+$J$1)^Q862))</f>
        <v/>
      </c>
    </row>
    <row r="863">
      <c r="A863" t="inlineStr">
        <is>
          <t>Q03L013</t>
        </is>
      </c>
      <c r="B863" t="inlineStr">
        <is>
          <t>AMANDA  XAVIER ANTUNES</t>
        </is>
      </c>
      <c r="C863" t="n">
        <v>1</v>
      </c>
      <c r="D863" t="inlineStr">
        <is>
          <t>IPCA</t>
        </is>
      </c>
      <c r="E863" t="n">
        <v>0</v>
      </c>
      <c r="F863" t="inlineStr">
        <is>
          <t>MENSAL</t>
        </is>
      </c>
      <c r="G863" t="n">
        <v>45595</v>
      </c>
      <c r="H863" t="n">
        <v>45595</v>
      </c>
      <c r="I863" t="inlineStr">
        <is>
          <t>038</t>
        </is>
      </c>
      <c r="J863" t="inlineStr">
        <is>
          <t>CARTEIRA</t>
        </is>
      </c>
      <c r="K863" t="inlineStr">
        <is>
          <t>CONTRATO</t>
        </is>
      </c>
      <c r="L863" t="n">
        <v>8492.219999999999</v>
      </c>
      <c r="M863" t="inlineStr"/>
      <c r="N863" t="inlineStr"/>
      <c r="O863" s="142">
        <f>DATE(YEAR(H863),MONTH(H863),1)</f>
        <v/>
      </c>
      <c r="P863" s="132">
        <f>IF(H863&gt;$L$3,"Futuro","Atraso")</f>
        <v/>
      </c>
      <c r="Q863">
        <f>12*(YEAR(H863)-YEAR($L$3))+(MONTH(H863)-MONTH($L$3))</f>
        <v/>
      </c>
      <c r="R863" s="366">
        <f>IF(N863="IBIRAPITANGA FASE 3",IF(P863="Atraso",M863,M863/(1+$J$2)^Q863),IF(P863="Atraso",M863,M863/(1+$J$1)^Q863))</f>
        <v/>
      </c>
    </row>
    <row r="864">
      <c r="A864" t="inlineStr">
        <is>
          <t>Q03L013</t>
        </is>
      </c>
      <c r="B864" t="inlineStr">
        <is>
          <t>AMANDA  XAVIER ANTUNES</t>
        </is>
      </c>
      <c r="C864" t="n">
        <v>1</v>
      </c>
      <c r="D864" t="inlineStr">
        <is>
          <t>IPCA</t>
        </is>
      </c>
      <c r="E864" t="n">
        <v>0</v>
      </c>
      <c r="F864" t="inlineStr">
        <is>
          <t>MENSAL</t>
        </is>
      </c>
      <c r="G864" t="n">
        <v>45626</v>
      </c>
      <c r="H864" t="n">
        <v>45626</v>
      </c>
      <c r="I864" t="inlineStr">
        <is>
          <t>039</t>
        </is>
      </c>
      <c r="J864" t="inlineStr">
        <is>
          <t>CARTEIRA</t>
        </is>
      </c>
      <c r="K864" t="inlineStr">
        <is>
          <t>CONTRATO</t>
        </is>
      </c>
      <c r="L864" t="n">
        <v>8492.219999999999</v>
      </c>
      <c r="M864" t="inlineStr"/>
      <c r="N864" t="inlineStr"/>
      <c r="O864" s="142">
        <f>DATE(YEAR(H864),MONTH(H864),1)</f>
        <v/>
      </c>
      <c r="P864" s="132">
        <f>IF(H864&gt;$L$3,"Futuro","Atraso")</f>
        <v/>
      </c>
      <c r="Q864">
        <f>12*(YEAR(H864)-YEAR($L$3))+(MONTH(H864)-MONTH($L$3))</f>
        <v/>
      </c>
      <c r="R864" s="366">
        <f>IF(N864="IBIRAPITANGA FASE 3",IF(P864="Atraso",M864,M864/(1+$J$2)^Q864),IF(P864="Atraso",M864,M864/(1+$J$1)^Q864))</f>
        <v/>
      </c>
    </row>
    <row r="865">
      <c r="A865" t="inlineStr">
        <is>
          <t>Q03L013</t>
        </is>
      </c>
      <c r="B865" t="inlineStr">
        <is>
          <t>AMANDA  XAVIER ANTUNES</t>
        </is>
      </c>
      <c r="C865" t="n">
        <v>1</v>
      </c>
      <c r="D865" t="inlineStr">
        <is>
          <t>IPCA</t>
        </is>
      </c>
      <c r="E865" t="n">
        <v>0</v>
      </c>
      <c r="F865" t="inlineStr">
        <is>
          <t>MENSAL</t>
        </is>
      </c>
      <c r="G865" t="n">
        <v>45656</v>
      </c>
      <c r="H865" t="n">
        <v>45656</v>
      </c>
      <c r="I865" t="inlineStr">
        <is>
          <t>040</t>
        </is>
      </c>
      <c r="J865" t="inlineStr">
        <is>
          <t>CARTEIRA</t>
        </is>
      </c>
      <c r="K865" t="inlineStr">
        <is>
          <t>CONTRATO</t>
        </is>
      </c>
      <c r="L865" t="n">
        <v>8492.219999999999</v>
      </c>
      <c r="M865" t="inlineStr"/>
      <c r="N865" t="inlineStr"/>
      <c r="O865" s="142">
        <f>DATE(YEAR(H865),MONTH(H865),1)</f>
        <v/>
      </c>
      <c r="P865" s="132">
        <f>IF(H865&gt;$L$3,"Futuro","Atraso")</f>
        <v/>
      </c>
      <c r="Q865">
        <f>12*(YEAR(H865)-YEAR($L$3))+(MONTH(H865)-MONTH($L$3))</f>
        <v/>
      </c>
      <c r="R865" s="366">
        <f>IF(N865="IBIRAPITANGA FASE 3",IF(P865="Atraso",M865,M865/(1+$J$2)^Q865),IF(P865="Atraso",M865,M865/(1+$J$1)^Q865))</f>
        <v/>
      </c>
    </row>
    <row r="866">
      <c r="A866" t="inlineStr">
        <is>
          <t>Q03L013</t>
        </is>
      </c>
      <c r="B866" t="inlineStr">
        <is>
          <t>AMANDA  XAVIER ANTUNES</t>
        </is>
      </c>
      <c r="C866" t="n">
        <v>1</v>
      </c>
      <c r="D866" t="inlineStr">
        <is>
          <t>IPCA</t>
        </is>
      </c>
      <c r="E866" t="n">
        <v>0</v>
      </c>
      <c r="F866" t="inlineStr">
        <is>
          <t>MENSAL</t>
        </is>
      </c>
      <c r="G866" t="n">
        <v>45687</v>
      </c>
      <c r="H866" t="n">
        <v>45687</v>
      </c>
      <c r="I866" t="inlineStr">
        <is>
          <t>041</t>
        </is>
      </c>
      <c r="J866" t="inlineStr">
        <is>
          <t>CARTEIRA</t>
        </is>
      </c>
      <c r="K866" t="inlineStr">
        <is>
          <t>CONTRATO</t>
        </is>
      </c>
      <c r="L866" t="n">
        <v>8492.219999999999</v>
      </c>
      <c r="M866" t="inlineStr"/>
      <c r="N866" t="inlineStr"/>
      <c r="O866" s="142">
        <f>DATE(YEAR(H866),MONTH(H866),1)</f>
        <v/>
      </c>
      <c r="P866" s="132">
        <f>IF(H866&gt;$L$3,"Futuro","Atraso")</f>
        <v/>
      </c>
      <c r="Q866">
        <f>12*(YEAR(H866)-YEAR($L$3))+(MONTH(H866)-MONTH($L$3))</f>
        <v/>
      </c>
      <c r="R866" s="366">
        <f>IF(N866="IBIRAPITANGA FASE 3",IF(P866="Atraso",M866,M866/(1+$J$2)^Q866),IF(P866="Atraso",M866,M866/(1+$J$1)^Q866))</f>
        <v/>
      </c>
    </row>
    <row r="867">
      <c r="A867" t="inlineStr">
        <is>
          <t>Q03L013</t>
        </is>
      </c>
      <c r="B867" t="inlineStr">
        <is>
          <t>AMANDA  XAVIER ANTUNES</t>
        </is>
      </c>
      <c r="C867" t="n">
        <v>1</v>
      </c>
      <c r="D867" t="inlineStr">
        <is>
          <t>IPCA</t>
        </is>
      </c>
      <c r="E867" t="n">
        <v>0</v>
      </c>
      <c r="F867" t="inlineStr">
        <is>
          <t>MENSAL</t>
        </is>
      </c>
      <c r="G867" t="n">
        <v>45716</v>
      </c>
      <c r="H867" t="n">
        <v>45716</v>
      </c>
      <c r="I867" t="inlineStr">
        <is>
          <t>042</t>
        </is>
      </c>
      <c r="J867" t="inlineStr">
        <is>
          <t>CARTEIRA</t>
        </is>
      </c>
      <c r="K867" t="inlineStr">
        <is>
          <t>CONTRATO</t>
        </is>
      </c>
      <c r="L867" t="n">
        <v>8492.219999999999</v>
      </c>
      <c r="M867" t="inlineStr"/>
      <c r="N867" t="inlineStr"/>
      <c r="O867" s="142">
        <f>DATE(YEAR(H867),MONTH(H867),1)</f>
        <v/>
      </c>
      <c r="P867" s="132">
        <f>IF(H867&gt;$L$3,"Futuro","Atraso")</f>
        <v/>
      </c>
      <c r="Q867">
        <f>12*(YEAR(H867)-YEAR($L$3))+(MONTH(H867)-MONTH($L$3))</f>
        <v/>
      </c>
      <c r="R867" s="366">
        <f>IF(N867="IBIRAPITANGA FASE 3",IF(P867="Atraso",M867,M867/(1+$J$2)^Q867),IF(P867="Atraso",M867,M867/(1+$J$1)^Q867))</f>
        <v/>
      </c>
    </row>
    <row r="868">
      <c r="A868" t="inlineStr">
        <is>
          <t>Q04L05</t>
        </is>
      </c>
      <c r="B868" t="inlineStr">
        <is>
          <t>ADRIANA FERREIRA DOS SANTOS</t>
        </is>
      </c>
      <c r="C868" t="n">
        <v>1</v>
      </c>
      <c r="D868" t="inlineStr">
        <is>
          <t>IPCA</t>
        </is>
      </c>
      <c r="E868" t="n">
        <v>0.009488792934583046</v>
      </c>
      <c r="F868" t="inlineStr">
        <is>
          <t>MENSAL</t>
        </is>
      </c>
      <c r="G868" t="n">
        <v>45158</v>
      </c>
      <c r="H868" t="n">
        <v>45158</v>
      </c>
      <c r="I868" t="inlineStr">
        <is>
          <t>067</t>
        </is>
      </c>
      <c r="J868" t="inlineStr">
        <is>
          <t>CARTEIRA</t>
        </is>
      </c>
      <c r="K868" t="inlineStr">
        <is>
          <t>CONTRATO</t>
        </is>
      </c>
      <c r="L868" t="n">
        <v>3227.58</v>
      </c>
      <c r="M868" t="inlineStr"/>
      <c r="N868" t="inlineStr"/>
      <c r="O868" s="142">
        <f>DATE(YEAR(H868),MONTH(H868),1)</f>
        <v/>
      </c>
      <c r="P868" s="132">
        <f>IF(H868&gt;$L$3,"Futuro","Atraso")</f>
        <v/>
      </c>
      <c r="Q868">
        <f>12*(YEAR(H868)-YEAR($L$3))+(MONTH(H868)-MONTH($L$3))</f>
        <v/>
      </c>
      <c r="R868" s="366">
        <f>IF(N868="IBIRAPITANGA FASE 3",IF(P868="Atraso",M868,M868/(1+$J$2)^Q868),IF(P868="Atraso",M868,M868/(1+$J$1)^Q868))</f>
        <v/>
      </c>
    </row>
    <row r="869">
      <c r="A869" t="inlineStr">
        <is>
          <t>Q04L05</t>
        </is>
      </c>
      <c r="B869" t="inlineStr">
        <is>
          <t>ADRIANA FERREIRA DOS SANTOS</t>
        </is>
      </c>
      <c r="C869" t="n">
        <v>1</v>
      </c>
      <c r="D869" t="inlineStr">
        <is>
          <t>IPCA</t>
        </is>
      </c>
      <c r="E869" t="n">
        <v>0.009488792934583046</v>
      </c>
      <c r="F869" t="inlineStr">
        <is>
          <t>MENSAL</t>
        </is>
      </c>
      <c r="G869" t="n">
        <v>45189</v>
      </c>
      <c r="H869" t="n">
        <v>45189</v>
      </c>
      <c r="I869" t="inlineStr">
        <is>
          <t>068</t>
        </is>
      </c>
      <c r="J869" t="inlineStr">
        <is>
          <t>CARTEIRA</t>
        </is>
      </c>
      <c r="K869" t="inlineStr">
        <is>
          <t>CONTRATO</t>
        </is>
      </c>
      <c r="L869" t="n">
        <v>3165.28</v>
      </c>
      <c r="M869" t="inlineStr"/>
      <c r="N869" t="inlineStr"/>
      <c r="O869" s="142">
        <f>DATE(YEAR(H869),MONTH(H869),1)</f>
        <v/>
      </c>
      <c r="P869" s="132">
        <f>IF(H869&gt;$L$3,"Futuro","Atraso")</f>
        <v/>
      </c>
      <c r="Q869">
        <f>12*(YEAR(H869)-YEAR($L$3))+(MONTH(H869)-MONTH($L$3))</f>
        <v/>
      </c>
      <c r="R869" s="366">
        <f>IF(N869="IBIRAPITANGA FASE 3",IF(P869="Atraso",M869,M869/(1+$J$2)^Q869),IF(P869="Atraso",M869,M869/(1+$J$1)^Q869))</f>
        <v/>
      </c>
    </row>
    <row r="870">
      <c r="A870" t="inlineStr">
        <is>
          <t>Q04L05</t>
        </is>
      </c>
      <c r="B870" t="inlineStr">
        <is>
          <t>ADRIANA FERREIRA DOS SANTOS</t>
        </is>
      </c>
      <c r="C870" t="n">
        <v>1</v>
      </c>
      <c r="D870" t="inlineStr">
        <is>
          <t>IPCA</t>
        </is>
      </c>
      <c r="E870" t="n">
        <v>0.009488792934583046</v>
      </c>
      <c r="F870" t="inlineStr">
        <is>
          <t>MENSAL</t>
        </is>
      </c>
      <c r="G870" t="n">
        <v>45219</v>
      </c>
      <c r="H870" t="n">
        <v>45219</v>
      </c>
      <c r="I870" t="inlineStr">
        <is>
          <t>069</t>
        </is>
      </c>
      <c r="J870" t="inlineStr">
        <is>
          <t>CARTEIRA</t>
        </is>
      </c>
      <c r="K870" t="inlineStr">
        <is>
          <t>CONTRATO</t>
        </is>
      </c>
      <c r="L870" t="n">
        <v>3098.98</v>
      </c>
      <c r="M870" t="inlineStr"/>
      <c r="N870" t="inlineStr"/>
      <c r="O870" s="142">
        <f>DATE(YEAR(H870),MONTH(H870),1)</f>
        <v/>
      </c>
      <c r="P870" s="132">
        <f>IF(H870&gt;$L$3,"Futuro","Atraso")</f>
        <v/>
      </c>
      <c r="Q870">
        <f>12*(YEAR(H870)-YEAR($L$3))+(MONTH(H870)-MONTH($L$3))</f>
        <v/>
      </c>
      <c r="R870" s="366">
        <f>IF(N870="IBIRAPITANGA FASE 3",IF(P870="Atraso",M870,M870/(1+$J$2)^Q870),IF(P870="Atraso",M870,M870/(1+$J$1)^Q870))</f>
        <v/>
      </c>
    </row>
    <row r="871">
      <c r="A871" t="inlineStr">
        <is>
          <t>Q04L05</t>
        </is>
      </c>
      <c r="B871" t="inlineStr">
        <is>
          <t>ADRIANA FERREIRA DOS SANTOS</t>
        </is>
      </c>
      <c r="C871" t="n">
        <v>1</v>
      </c>
      <c r="D871" t="inlineStr">
        <is>
          <t>IPCA</t>
        </is>
      </c>
      <c r="E871" t="n">
        <v>0.009488792934583046</v>
      </c>
      <c r="F871" t="inlineStr">
        <is>
          <t>MENSAL</t>
        </is>
      </c>
      <c r="G871" t="n">
        <v>45250</v>
      </c>
      <c r="H871" t="n">
        <v>45250</v>
      </c>
      <c r="I871" t="inlineStr">
        <is>
          <t>070</t>
        </is>
      </c>
      <c r="J871" t="inlineStr">
        <is>
          <t>CARTEIRA</t>
        </is>
      </c>
      <c r="K871" t="inlineStr">
        <is>
          <t>CONTRATO</t>
        </is>
      </c>
      <c r="L871" t="n">
        <v>3098.98</v>
      </c>
      <c r="M871" t="inlineStr"/>
      <c r="N871" t="inlineStr"/>
      <c r="O871" s="142">
        <f>DATE(YEAR(H871),MONTH(H871),1)</f>
        <v/>
      </c>
      <c r="P871" s="132">
        <f>IF(H871&gt;$L$3,"Futuro","Atraso")</f>
        <v/>
      </c>
      <c r="Q871">
        <f>12*(YEAR(H871)-YEAR($L$3))+(MONTH(H871)-MONTH($L$3))</f>
        <v/>
      </c>
      <c r="R871" s="366">
        <f>IF(N871="IBIRAPITANGA FASE 3",IF(P871="Atraso",M871,M871/(1+$J$2)^Q871),IF(P871="Atraso",M871,M871/(1+$J$1)^Q871))</f>
        <v/>
      </c>
    </row>
    <row r="872">
      <c r="A872" t="inlineStr">
        <is>
          <t>Q04L05</t>
        </is>
      </c>
      <c r="B872" t="inlineStr">
        <is>
          <t>ADRIANA FERREIRA DOS SANTOS</t>
        </is>
      </c>
      <c r="C872" t="n">
        <v>1</v>
      </c>
      <c r="D872" t="inlineStr">
        <is>
          <t>IPCA</t>
        </is>
      </c>
      <c r="E872" t="n">
        <v>0.009488792934583046</v>
      </c>
      <c r="F872" t="inlineStr">
        <is>
          <t>MENSAL</t>
        </is>
      </c>
      <c r="G872" t="n">
        <v>45280</v>
      </c>
      <c r="H872" t="n">
        <v>45280</v>
      </c>
      <c r="I872" t="inlineStr">
        <is>
          <t>071</t>
        </is>
      </c>
      <c r="J872" t="inlineStr">
        <is>
          <t>CARTEIRA</t>
        </is>
      </c>
      <c r="K872" t="inlineStr">
        <is>
          <t>CONTRATO</t>
        </is>
      </c>
      <c r="L872" t="n">
        <v>3098.98</v>
      </c>
      <c r="M872" t="inlineStr"/>
      <c r="N872" t="inlineStr"/>
      <c r="O872" s="142">
        <f>DATE(YEAR(H872),MONTH(H872),1)</f>
        <v/>
      </c>
      <c r="P872" s="132">
        <f>IF(H872&gt;$L$3,"Futuro","Atraso")</f>
        <v/>
      </c>
      <c r="Q872">
        <f>12*(YEAR(H872)-YEAR($L$3))+(MONTH(H872)-MONTH($L$3))</f>
        <v/>
      </c>
      <c r="R872" s="366">
        <f>IF(N872="IBIRAPITANGA FASE 3",IF(P872="Atraso",M872,M872/(1+$J$2)^Q872),IF(P872="Atraso",M872,M872/(1+$J$1)^Q872))</f>
        <v/>
      </c>
    </row>
    <row r="873">
      <c r="A873" t="inlineStr">
        <is>
          <t>Q04L05</t>
        </is>
      </c>
      <c r="B873" t="inlineStr">
        <is>
          <t>ADRIANA FERREIRA DOS SANTOS</t>
        </is>
      </c>
      <c r="C873" t="n">
        <v>1</v>
      </c>
      <c r="D873" t="inlineStr">
        <is>
          <t>IPCA</t>
        </is>
      </c>
      <c r="E873" t="n">
        <v>0.009488792934583046</v>
      </c>
      <c r="F873" t="inlineStr">
        <is>
          <t>MENSAL</t>
        </is>
      </c>
      <c r="G873" t="n">
        <v>45311</v>
      </c>
      <c r="H873" t="n">
        <v>45311</v>
      </c>
      <c r="I873" t="inlineStr">
        <is>
          <t>072</t>
        </is>
      </c>
      <c r="J873" t="inlineStr">
        <is>
          <t>CARTEIRA</t>
        </is>
      </c>
      <c r="K873" t="inlineStr">
        <is>
          <t>CONTRATO</t>
        </is>
      </c>
      <c r="L873" t="n">
        <v>3098.98</v>
      </c>
      <c r="M873" t="inlineStr"/>
      <c r="N873" t="inlineStr"/>
      <c r="O873" s="142">
        <f>DATE(YEAR(H873),MONTH(H873),1)</f>
        <v/>
      </c>
      <c r="P873" s="132">
        <f>IF(H873&gt;$L$3,"Futuro","Atraso")</f>
        <v/>
      </c>
      <c r="Q873">
        <f>12*(YEAR(H873)-YEAR($L$3))+(MONTH(H873)-MONTH($L$3))</f>
        <v/>
      </c>
      <c r="R873" s="366">
        <f>IF(N873="IBIRAPITANGA FASE 3",IF(P873="Atraso",M873,M873/(1+$J$2)^Q873),IF(P873="Atraso",M873,M873/(1+$J$1)^Q873))</f>
        <v/>
      </c>
    </row>
    <row r="874">
      <c r="A874" t="inlineStr">
        <is>
          <t>Q04L05</t>
        </is>
      </c>
      <c r="B874" t="inlineStr">
        <is>
          <t>ADRIANA FERREIRA DOS SANTOS</t>
        </is>
      </c>
      <c r="C874" t="n">
        <v>1</v>
      </c>
      <c r="D874" t="inlineStr">
        <is>
          <t>IPCA</t>
        </is>
      </c>
      <c r="E874" t="n">
        <v>0.009488792934583046</v>
      </c>
      <c r="F874" t="inlineStr">
        <is>
          <t>MENSAL</t>
        </is>
      </c>
      <c r="G874" t="n">
        <v>45342</v>
      </c>
      <c r="H874" t="n">
        <v>45342</v>
      </c>
      <c r="I874" t="inlineStr">
        <is>
          <t>073</t>
        </is>
      </c>
      <c r="J874" t="inlineStr">
        <is>
          <t>CARTEIRA</t>
        </is>
      </c>
      <c r="K874" t="inlineStr">
        <is>
          <t>CONTRATO</t>
        </is>
      </c>
      <c r="L874" t="n">
        <v>3098.98</v>
      </c>
      <c r="M874" t="inlineStr"/>
      <c r="N874" t="inlineStr"/>
      <c r="O874" s="142">
        <f>DATE(YEAR(H874),MONTH(H874),1)</f>
        <v/>
      </c>
      <c r="P874" s="132">
        <f>IF(H874&gt;$L$3,"Futuro","Atraso")</f>
        <v/>
      </c>
      <c r="Q874">
        <f>12*(YEAR(H874)-YEAR($L$3))+(MONTH(H874)-MONTH($L$3))</f>
        <v/>
      </c>
      <c r="R874" s="366">
        <f>IF(N874="IBIRAPITANGA FASE 3",IF(P874="Atraso",M874,M874/(1+$J$2)^Q874),IF(P874="Atraso",M874,M874/(1+$J$1)^Q874))</f>
        <v/>
      </c>
    </row>
    <row r="875">
      <c r="A875" t="inlineStr">
        <is>
          <t>Q04L05</t>
        </is>
      </c>
      <c r="B875" t="inlineStr">
        <is>
          <t>ADRIANA FERREIRA DOS SANTOS</t>
        </is>
      </c>
      <c r="C875" t="n">
        <v>1</v>
      </c>
      <c r="D875" t="inlineStr">
        <is>
          <t>IPCA</t>
        </is>
      </c>
      <c r="E875" t="n">
        <v>0.009488792934583046</v>
      </c>
      <c r="F875" t="inlineStr">
        <is>
          <t>MENSAL</t>
        </is>
      </c>
      <c r="G875" t="n">
        <v>45371</v>
      </c>
      <c r="H875" t="n">
        <v>45371</v>
      </c>
      <c r="I875" t="inlineStr">
        <is>
          <t>074</t>
        </is>
      </c>
      <c r="J875" t="inlineStr">
        <is>
          <t>CARTEIRA</t>
        </is>
      </c>
      <c r="K875" t="inlineStr">
        <is>
          <t>CONTRATO</t>
        </is>
      </c>
      <c r="L875" t="n">
        <v>3098.98</v>
      </c>
      <c r="M875" t="inlineStr"/>
      <c r="N875" t="inlineStr"/>
      <c r="O875" s="142">
        <f>DATE(YEAR(H875),MONTH(H875),1)</f>
        <v/>
      </c>
      <c r="P875" s="132">
        <f>IF(H875&gt;$L$3,"Futuro","Atraso")</f>
        <v/>
      </c>
      <c r="Q875">
        <f>12*(YEAR(H875)-YEAR($L$3))+(MONTH(H875)-MONTH($L$3))</f>
        <v/>
      </c>
      <c r="R875" s="366">
        <f>IF(N875="IBIRAPITANGA FASE 3",IF(P875="Atraso",M875,M875/(1+$J$2)^Q875),IF(P875="Atraso",M875,M875/(1+$J$1)^Q875))</f>
        <v/>
      </c>
    </row>
    <row r="876">
      <c r="A876" t="inlineStr">
        <is>
          <t>Q04L05</t>
        </is>
      </c>
      <c r="B876" t="inlineStr">
        <is>
          <t>ADRIANA FERREIRA DOS SANTOS</t>
        </is>
      </c>
      <c r="C876" t="n">
        <v>1</v>
      </c>
      <c r="D876" t="inlineStr">
        <is>
          <t>IPCA</t>
        </is>
      </c>
      <c r="E876" t="n">
        <v>0.009488792934583046</v>
      </c>
      <c r="F876" t="inlineStr">
        <is>
          <t>MENSAL</t>
        </is>
      </c>
      <c r="G876" t="n">
        <v>45402</v>
      </c>
      <c r="H876" t="n">
        <v>45402</v>
      </c>
      <c r="I876" t="inlineStr">
        <is>
          <t>075</t>
        </is>
      </c>
      <c r="J876" t="inlineStr">
        <is>
          <t>CARTEIRA</t>
        </is>
      </c>
      <c r="K876" t="inlineStr">
        <is>
          <t>CONTRATO</t>
        </is>
      </c>
      <c r="L876" t="n">
        <v>3098.98</v>
      </c>
      <c r="M876" t="inlineStr"/>
      <c r="N876" t="inlineStr"/>
      <c r="O876" s="142">
        <f>DATE(YEAR(H876),MONTH(H876),1)</f>
        <v/>
      </c>
      <c r="P876" s="132">
        <f>IF(H876&gt;$L$3,"Futuro","Atraso")</f>
        <v/>
      </c>
      <c r="Q876">
        <f>12*(YEAR(H876)-YEAR($L$3))+(MONTH(H876)-MONTH($L$3))</f>
        <v/>
      </c>
      <c r="R876" s="366">
        <f>IF(N876="IBIRAPITANGA FASE 3",IF(P876="Atraso",M876,M876/(1+$J$2)^Q876),IF(P876="Atraso",M876,M876/(1+$J$1)^Q876))</f>
        <v/>
      </c>
    </row>
    <row r="877">
      <c r="A877" t="inlineStr">
        <is>
          <t>Q04L05</t>
        </is>
      </c>
      <c r="B877" t="inlineStr">
        <is>
          <t>ADRIANA FERREIRA DOS SANTOS</t>
        </is>
      </c>
      <c r="C877" t="n">
        <v>1</v>
      </c>
      <c r="D877" t="inlineStr">
        <is>
          <t>IPCA</t>
        </is>
      </c>
      <c r="E877" t="n">
        <v>0.009488792934583046</v>
      </c>
      <c r="F877" t="inlineStr">
        <is>
          <t>MENSAL</t>
        </is>
      </c>
      <c r="G877" t="n">
        <v>45432</v>
      </c>
      <c r="H877" t="n">
        <v>45432</v>
      </c>
      <c r="I877" t="inlineStr">
        <is>
          <t>076</t>
        </is>
      </c>
      <c r="J877" t="inlineStr">
        <is>
          <t>CARTEIRA</t>
        </is>
      </c>
      <c r="K877" t="inlineStr">
        <is>
          <t>CONTRATO</t>
        </is>
      </c>
      <c r="L877" t="n">
        <v>3098.98</v>
      </c>
      <c r="M877" t="inlineStr"/>
      <c r="N877" t="inlineStr"/>
      <c r="O877" s="142">
        <f>DATE(YEAR(H877),MONTH(H877),1)</f>
        <v/>
      </c>
      <c r="P877" s="132">
        <f>IF(H877&gt;$L$3,"Futuro","Atraso")</f>
        <v/>
      </c>
      <c r="Q877">
        <f>12*(YEAR(H877)-YEAR($L$3))+(MONTH(H877)-MONTH($L$3))</f>
        <v/>
      </c>
      <c r="R877" s="366">
        <f>IF(N877="IBIRAPITANGA FASE 3",IF(P877="Atraso",M877,M877/(1+$J$2)^Q877),IF(P877="Atraso",M877,M877/(1+$J$1)^Q877))</f>
        <v/>
      </c>
    </row>
    <row r="878">
      <c r="A878" t="inlineStr">
        <is>
          <t>Q04L05</t>
        </is>
      </c>
      <c r="B878" t="inlineStr">
        <is>
          <t>ADRIANA FERREIRA DOS SANTOS</t>
        </is>
      </c>
      <c r="C878" t="n">
        <v>1</v>
      </c>
      <c r="D878" t="inlineStr">
        <is>
          <t>IPCA</t>
        </is>
      </c>
      <c r="E878" t="n">
        <v>0.009488792934583046</v>
      </c>
      <c r="F878" t="inlineStr">
        <is>
          <t>MENSAL</t>
        </is>
      </c>
      <c r="G878" t="n">
        <v>45463</v>
      </c>
      <c r="H878" t="n">
        <v>45463</v>
      </c>
      <c r="I878" t="inlineStr">
        <is>
          <t>077</t>
        </is>
      </c>
      <c r="J878" t="inlineStr">
        <is>
          <t>CARTEIRA</t>
        </is>
      </c>
      <c r="K878" t="inlineStr">
        <is>
          <t>CONTRATO</t>
        </is>
      </c>
      <c r="L878" t="n">
        <v>3098.98</v>
      </c>
      <c r="M878" t="inlineStr"/>
      <c r="N878" t="inlineStr"/>
      <c r="O878" s="142">
        <f>DATE(YEAR(H878),MONTH(H878),1)</f>
        <v/>
      </c>
      <c r="P878" s="132">
        <f>IF(H878&gt;$L$3,"Futuro","Atraso")</f>
        <v/>
      </c>
      <c r="Q878">
        <f>12*(YEAR(H878)-YEAR($L$3))+(MONTH(H878)-MONTH($L$3))</f>
        <v/>
      </c>
      <c r="R878" s="366">
        <f>IF(N878="IBIRAPITANGA FASE 3",IF(P878="Atraso",M878,M878/(1+$J$2)^Q878),IF(P878="Atraso",M878,M878/(1+$J$1)^Q878))</f>
        <v/>
      </c>
    </row>
    <row r="879">
      <c r="A879" t="inlineStr">
        <is>
          <t>Q04L05</t>
        </is>
      </c>
      <c r="B879" t="inlineStr">
        <is>
          <t>ADRIANA FERREIRA DOS SANTOS</t>
        </is>
      </c>
      <c r="C879" t="n">
        <v>1</v>
      </c>
      <c r="D879" t="inlineStr">
        <is>
          <t>IPCA</t>
        </is>
      </c>
      <c r="E879" t="n">
        <v>0.009488792934583046</v>
      </c>
      <c r="F879" t="inlineStr">
        <is>
          <t>MENSAL</t>
        </is>
      </c>
      <c r="G879" t="n">
        <v>45493</v>
      </c>
      <c r="H879" t="n">
        <v>45493</v>
      </c>
      <c r="I879" t="inlineStr">
        <is>
          <t>078</t>
        </is>
      </c>
      <c r="J879" t="inlineStr">
        <is>
          <t>CARTEIRA</t>
        </is>
      </c>
      <c r="K879" t="inlineStr">
        <is>
          <t>CONTRATO</t>
        </is>
      </c>
      <c r="L879" t="n">
        <v>3098.98</v>
      </c>
      <c r="M879" t="inlineStr"/>
      <c r="N879" t="inlineStr"/>
      <c r="O879" s="142">
        <f>DATE(YEAR(H879),MONTH(H879),1)</f>
        <v/>
      </c>
      <c r="P879" s="132">
        <f>IF(H879&gt;$L$3,"Futuro","Atraso")</f>
        <v/>
      </c>
      <c r="Q879">
        <f>12*(YEAR(H879)-YEAR($L$3))+(MONTH(H879)-MONTH($L$3))</f>
        <v/>
      </c>
      <c r="R879" s="366">
        <f>IF(N879="IBIRAPITANGA FASE 3",IF(P879="Atraso",M879,M879/(1+$J$2)^Q879),IF(P879="Atraso",M879,M879/(1+$J$1)^Q879))</f>
        <v/>
      </c>
    </row>
    <row r="880">
      <c r="A880" t="inlineStr">
        <is>
          <t>Q04L05</t>
        </is>
      </c>
      <c r="B880" t="inlineStr">
        <is>
          <t>ADRIANA FERREIRA DOS SANTOS</t>
        </is>
      </c>
      <c r="C880" t="n">
        <v>1</v>
      </c>
      <c r="D880" t="inlineStr">
        <is>
          <t>IPCA</t>
        </is>
      </c>
      <c r="E880" t="n">
        <v>0.009488792934583046</v>
      </c>
      <c r="F880" t="inlineStr">
        <is>
          <t>MENSAL</t>
        </is>
      </c>
      <c r="G880" t="n">
        <v>45524</v>
      </c>
      <c r="H880" t="n">
        <v>45524</v>
      </c>
      <c r="I880" t="inlineStr">
        <is>
          <t>079</t>
        </is>
      </c>
      <c r="J880" t="inlineStr">
        <is>
          <t>CARTEIRA</t>
        </is>
      </c>
      <c r="K880" t="inlineStr">
        <is>
          <t>CONTRATO</t>
        </is>
      </c>
      <c r="L880" t="n">
        <v>3098.98</v>
      </c>
      <c r="M880" t="inlineStr"/>
      <c r="N880" t="inlineStr"/>
      <c r="O880" s="142">
        <f>DATE(YEAR(H880),MONTH(H880),1)</f>
        <v/>
      </c>
      <c r="P880" s="132">
        <f>IF(H880&gt;$L$3,"Futuro","Atraso")</f>
        <v/>
      </c>
      <c r="Q880">
        <f>12*(YEAR(H880)-YEAR($L$3))+(MONTH(H880)-MONTH($L$3))</f>
        <v/>
      </c>
      <c r="R880" s="366">
        <f>IF(N880="IBIRAPITANGA FASE 3",IF(P880="Atraso",M880,M880/(1+$J$2)^Q880),IF(P880="Atraso",M880,M880/(1+$J$1)^Q880))</f>
        <v/>
      </c>
    </row>
    <row r="881">
      <c r="A881" t="inlineStr">
        <is>
          <t>Q04L05</t>
        </is>
      </c>
      <c r="B881" t="inlineStr">
        <is>
          <t>ADRIANA FERREIRA DOS SANTOS</t>
        </is>
      </c>
      <c r="C881" t="n">
        <v>1</v>
      </c>
      <c r="D881" t="inlineStr">
        <is>
          <t>IPCA</t>
        </is>
      </c>
      <c r="E881" t="n">
        <v>0.009488792934583046</v>
      </c>
      <c r="F881" t="inlineStr">
        <is>
          <t>MENSAL</t>
        </is>
      </c>
      <c r="G881" t="n">
        <v>45555</v>
      </c>
      <c r="H881" t="n">
        <v>45555</v>
      </c>
      <c r="I881" t="inlineStr">
        <is>
          <t>080</t>
        </is>
      </c>
      <c r="J881" t="inlineStr">
        <is>
          <t>CARTEIRA</t>
        </is>
      </c>
      <c r="K881" t="inlineStr">
        <is>
          <t>CONTRATO</t>
        </is>
      </c>
      <c r="L881" t="n">
        <v>3098.98</v>
      </c>
      <c r="M881" t="inlineStr"/>
      <c r="N881" t="inlineStr"/>
      <c r="O881" s="142">
        <f>DATE(YEAR(H881),MONTH(H881),1)</f>
        <v/>
      </c>
      <c r="P881" s="132">
        <f>IF(H881&gt;$L$3,"Futuro","Atraso")</f>
        <v/>
      </c>
      <c r="Q881">
        <f>12*(YEAR(H881)-YEAR($L$3))+(MONTH(H881)-MONTH($L$3))</f>
        <v/>
      </c>
      <c r="R881" s="366">
        <f>IF(N881="IBIRAPITANGA FASE 3",IF(P881="Atraso",M881,M881/(1+$J$2)^Q881),IF(P881="Atraso",M881,M881/(1+$J$1)^Q881))</f>
        <v/>
      </c>
    </row>
    <row r="882">
      <c r="A882" t="inlineStr">
        <is>
          <t>Q04L05</t>
        </is>
      </c>
      <c r="B882" t="inlineStr">
        <is>
          <t>ADRIANA FERREIRA DOS SANTOS</t>
        </is>
      </c>
      <c r="C882" t="n">
        <v>1</v>
      </c>
      <c r="D882" t="inlineStr">
        <is>
          <t>IPCA</t>
        </is>
      </c>
      <c r="E882" t="n">
        <v>0.009488792934583046</v>
      </c>
      <c r="F882" t="inlineStr">
        <is>
          <t>MENSAL</t>
        </is>
      </c>
      <c r="G882" t="n">
        <v>45585</v>
      </c>
      <c r="H882" t="n">
        <v>45585</v>
      </c>
      <c r="I882" t="inlineStr">
        <is>
          <t>081</t>
        </is>
      </c>
      <c r="J882" t="inlineStr">
        <is>
          <t>CARTEIRA</t>
        </is>
      </c>
      <c r="K882" t="inlineStr">
        <is>
          <t>CONTRATO</t>
        </is>
      </c>
      <c r="L882" t="n">
        <v>3098.98</v>
      </c>
      <c r="M882" t="inlineStr"/>
      <c r="N882" t="inlineStr"/>
      <c r="O882" s="142">
        <f>DATE(YEAR(H882),MONTH(H882),1)</f>
        <v/>
      </c>
      <c r="P882" s="132">
        <f>IF(H882&gt;$L$3,"Futuro","Atraso")</f>
        <v/>
      </c>
      <c r="Q882">
        <f>12*(YEAR(H882)-YEAR($L$3))+(MONTH(H882)-MONTH($L$3))</f>
        <v/>
      </c>
      <c r="R882" s="366">
        <f>IF(N882="IBIRAPITANGA FASE 3",IF(P882="Atraso",M882,M882/(1+$J$2)^Q882),IF(P882="Atraso",M882,M882/(1+$J$1)^Q882))</f>
        <v/>
      </c>
    </row>
    <row r="883">
      <c r="A883" t="inlineStr">
        <is>
          <t>Q04L05</t>
        </is>
      </c>
      <c r="B883" t="inlineStr">
        <is>
          <t>ADRIANA FERREIRA DOS SANTOS</t>
        </is>
      </c>
      <c r="C883" t="n">
        <v>1</v>
      </c>
      <c r="D883" t="inlineStr">
        <is>
          <t>IPCA</t>
        </is>
      </c>
      <c r="E883" t="n">
        <v>0.009488792934583046</v>
      </c>
      <c r="F883" t="inlineStr">
        <is>
          <t>MENSAL</t>
        </is>
      </c>
      <c r="G883" t="n">
        <v>45616</v>
      </c>
      <c r="H883" t="n">
        <v>45616</v>
      </c>
      <c r="I883" t="inlineStr">
        <is>
          <t>082</t>
        </is>
      </c>
      <c r="J883" t="inlineStr">
        <is>
          <t>CARTEIRA</t>
        </is>
      </c>
      <c r="K883" t="inlineStr">
        <is>
          <t>CONTRATO</t>
        </is>
      </c>
      <c r="L883" t="n">
        <v>3098.98</v>
      </c>
      <c r="M883" t="inlineStr"/>
      <c r="N883" t="inlineStr"/>
      <c r="O883" s="142">
        <f>DATE(YEAR(H883),MONTH(H883),1)</f>
        <v/>
      </c>
      <c r="P883" s="132">
        <f>IF(H883&gt;$L$3,"Futuro","Atraso")</f>
        <v/>
      </c>
      <c r="Q883">
        <f>12*(YEAR(H883)-YEAR($L$3))+(MONTH(H883)-MONTH($L$3))</f>
        <v/>
      </c>
      <c r="R883" s="366">
        <f>IF(N883="IBIRAPITANGA FASE 3",IF(P883="Atraso",M883,M883/(1+$J$2)^Q883),IF(P883="Atraso",M883,M883/(1+$J$1)^Q883))</f>
        <v/>
      </c>
    </row>
    <row r="884">
      <c r="A884" t="inlineStr">
        <is>
          <t>Q04L05</t>
        </is>
      </c>
      <c r="B884" t="inlineStr">
        <is>
          <t>ADRIANA FERREIRA DOS SANTOS</t>
        </is>
      </c>
      <c r="C884" t="n">
        <v>1</v>
      </c>
      <c r="D884" t="inlineStr">
        <is>
          <t>IPCA</t>
        </is>
      </c>
      <c r="E884" t="n">
        <v>0.009488792934583046</v>
      </c>
      <c r="F884" t="inlineStr">
        <is>
          <t>MENSAL</t>
        </is>
      </c>
      <c r="G884" t="n">
        <v>45646</v>
      </c>
      <c r="H884" t="n">
        <v>45646</v>
      </c>
      <c r="I884" t="inlineStr">
        <is>
          <t>083</t>
        </is>
      </c>
      <c r="J884" t="inlineStr">
        <is>
          <t>CARTEIRA</t>
        </is>
      </c>
      <c r="K884" t="inlineStr">
        <is>
          <t>CONTRATO</t>
        </is>
      </c>
      <c r="L884" t="n">
        <v>3098.98</v>
      </c>
      <c r="M884" t="inlineStr"/>
      <c r="N884" t="inlineStr"/>
      <c r="O884" s="142">
        <f>DATE(YEAR(H884),MONTH(H884),1)</f>
        <v/>
      </c>
      <c r="P884" s="132">
        <f>IF(H884&gt;$L$3,"Futuro","Atraso")</f>
        <v/>
      </c>
      <c r="Q884">
        <f>12*(YEAR(H884)-YEAR($L$3))+(MONTH(H884)-MONTH($L$3))</f>
        <v/>
      </c>
      <c r="R884" s="366">
        <f>IF(N884="IBIRAPITANGA FASE 3",IF(P884="Atraso",M884,M884/(1+$J$2)^Q884),IF(P884="Atraso",M884,M884/(1+$J$1)^Q884))</f>
        <v/>
      </c>
    </row>
    <row r="885">
      <c r="A885" t="inlineStr">
        <is>
          <t>Q04L05</t>
        </is>
      </c>
      <c r="B885" t="inlineStr">
        <is>
          <t>ADRIANA FERREIRA DOS SANTOS</t>
        </is>
      </c>
      <c r="C885" t="n">
        <v>1</v>
      </c>
      <c r="D885" t="inlineStr">
        <is>
          <t>IPCA</t>
        </is>
      </c>
      <c r="E885" t="n">
        <v>0.009488792934583046</v>
      </c>
      <c r="F885" t="inlineStr">
        <is>
          <t>MENSAL</t>
        </is>
      </c>
      <c r="G885" t="n">
        <v>45677</v>
      </c>
      <c r="H885" t="n">
        <v>45677</v>
      </c>
      <c r="I885" t="inlineStr">
        <is>
          <t>084</t>
        </is>
      </c>
      <c r="J885" t="inlineStr">
        <is>
          <t>CARTEIRA</t>
        </is>
      </c>
      <c r="K885" t="inlineStr">
        <is>
          <t>CONTRATO</t>
        </is>
      </c>
      <c r="L885" t="n">
        <v>3098.98</v>
      </c>
      <c r="M885" t="inlineStr"/>
      <c r="N885" t="inlineStr"/>
      <c r="O885" s="142">
        <f>DATE(YEAR(H885),MONTH(H885),1)</f>
        <v/>
      </c>
      <c r="P885" s="132">
        <f>IF(H885&gt;$L$3,"Futuro","Atraso")</f>
        <v/>
      </c>
      <c r="Q885">
        <f>12*(YEAR(H885)-YEAR($L$3))+(MONTH(H885)-MONTH($L$3))</f>
        <v/>
      </c>
      <c r="R885" s="366">
        <f>IF(N885="IBIRAPITANGA FASE 3",IF(P885="Atraso",M885,M885/(1+$J$2)^Q885),IF(P885="Atraso",M885,M885/(1+$J$1)^Q885))</f>
        <v/>
      </c>
    </row>
    <row r="886">
      <c r="A886" t="inlineStr">
        <is>
          <t>Q04L05</t>
        </is>
      </c>
      <c r="B886" t="inlineStr">
        <is>
          <t>ADRIANA FERREIRA DOS SANTOS</t>
        </is>
      </c>
      <c r="C886" t="n">
        <v>1</v>
      </c>
      <c r="D886" t="inlineStr">
        <is>
          <t>IPCA</t>
        </is>
      </c>
      <c r="E886" t="n">
        <v>0.009488792934583046</v>
      </c>
      <c r="F886" t="inlineStr">
        <is>
          <t>MENSAL</t>
        </is>
      </c>
      <c r="G886" t="n">
        <v>45708</v>
      </c>
      <c r="H886" t="n">
        <v>45708</v>
      </c>
      <c r="I886" t="inlineStr">
        <is>
          <t>085</t>
        </is>
      </c>
      <c r="J886" t="inlineStr">
        <is>
          <t>CARTEIRA</t>
        </is>
      </c>
      <c r="K886" t="inlineStr">
        <is>
          <t>CONTRATO</t>
        </is>
      </c>
      <c r="L886" t="n">
        <v>3098.98</v>
      </c>
      <c r="M886" t="inlineStr"/>
      <c r="N886" t="inlineStr"/>
      <c r="O886" s="142">
        <f>DATE(YEAR(H886),MONTH(H886),1)</f>
        <v/>
      </c>
      <c r="P886" s="132">
        <f>IF(H886&gt;$L$3,"Futuro","Atraso")</f>
        <v/>
      </c>
      <c r="Q886">
        <f>12*(YEAR(H886)-YEAR($L$3))+(MONTH(H886)-MONTH($L$3))</f>
        <v/>
      </c>
      <c r="R886" s="366">
        <f>IF(N886="IBIRAPITANGA FASE 3",IF(P886="Atraso",M886,M886/(1+$J$2)^Q886),IF(P886="Atraso",M886,M886/(1+$J$1)^Q886))</f>
        <v/>
      </c>
    </row>
    <row r="887">
      <c r="A887" t="inlineStr">
        <is>
          <t>Q04L05</t>
        </is>
      </c>
      <c r="B887" t="inlineStr">
        <is>
          <t>ADRIANA FERREIRA DOS SANTOS</t>
        </is>
      </c>
      <c r="C887" t="n">
        <v>1</v>
      </c>
      <c r="D887" t="inlineStr">
        <is>
          <t>IPCA</t>
        </is>
      </c>
      <c r="E887" t="n">
        <v>0.009488792934583046</v>
      </c>
      <c r="F887" t="inlineStr">
        <is>
          <t>MENSAL</t>
        </is>
      </c>
      <c r="G887" t="n">
        <v>45736</v>
      </c>
      <c r="H887" t="n">
        <v>45736</v>
      </c>
      <c r="I887" t="inlineStr">
        <is>
          <t>086</t>
        </is>
      </c>
      <c r="J887" t="inlineStr">
        <is>
          <t>CARTEIRA</t>
        </is>
      </c>
      <c r="K887" t="inlineStr">
        <is>
          <t>CONTRATO</t>
        </is>
      </c>
      <c r="L887" t="n">
        <v>3098.98</v>
      </c>
      <c r="M887" t="inlineStr"/>
      <c r="N887" t="inlineStr"/>
      <c r="O887" s="142">
        <f>DATE(YEAR(H887),MONTH(H887),1)</f>
        <v/>
      </c>
      <c r="P887" s="132">
        <f>IF(H887&gt;$L$3,"Futuro","Atraso")</f>
        <v/>
      </c>
      <c r="Q887">
        <f>12*(YEAR(H887)-YEAR($L$3))+(MONTH(H887)-MONTH($L$3))</f>
        <v/>
      </c>
      <c r="R887" s="366">
        <f>IF(N887="IBIRAPITANGA FASE 3",IF(P887="Atraso",M887,M887/(1+$J$2)^Q887),IF(P887="Atraso",M887,M887/(1+$J$1)^Q887))</f>
        <v/>
      </c>
    </row>
    <row r="888">
      <c r="A888" t="inlineStr">
        <is>
          <t>Q04L05</t>
        </is>
      </c>
      <c r="B888" t="inlineStr">
        <is>
          <t>ADRIANA FERREIRA DOS SANTOS</t>
        </is>
      </c>
      <c r="C888" t="n">
        <v>1</v>
      </c>
      <c r="D888" t="inlineStr">
        <is>
          <t>IPCA</t>
        </is>
      </c>
      <c r="E888" t="n">
        <v>0.009488792934583046</v>
      </c>
      <c r="F888" t="inlineStr">
        <is>
          <t>MENSAL</t>
        </is>
      </c>
      <c r="G888" t="n">
        <v>45767</v>
      </c>
      <c r="H888" t="n">
        <v>45767</v>
      </c>
      <c r="I888" t="inlineStr">
        <is>
          <t>087</t>
        </is>
      </c>
      <c r="J888" t="inlineStr">
        <is>
          <t>CARTEIRA</t>
        </is>
      </c>
      <c r="K888" t="inlineStr">
        <is>
          <t>CONTRATO</t>
        </is>
      </c>
      <c r="L888" t="n">
        <v>3098.98</v>
      </c>
      <c r="M888" t="inlineStr"/>
      <c r="N888" t="inlineStr"/>
      <c r="O888" s="142">
        <f>DATE(YEAR(H888),MONTH(H888),1)</f>
        <v/>
      </c>
      <c r="P888" s="132">
        <f>IF(H888&gt;$L$3,"Futuro","Atraso")</f>
        <v/>
      </c>
      <c r="Q888">
        <f>12*(YEAR(H888)-YEAR($L$3))+(MONTH(H888)-MONTH($L$3))</f>
        <v/>
      </c>
      <c r="R888" s="366">
        <f>IF(N888="IBIRAPITANGA FASE 3",IF(P888="Atraso",M888,M888/(1+$J$2)^Q888),IF(P888="Atraso",M888,M888/(1+$J$1)^Q888))</f>
        <v/>
      </c>
    </row>
    <row r="889">
      <c r="A889" t="inlineStr">
        <is>
          <t>Q04L05</t>
        </is>
      </c>
      <c r="B889" t="inlineStr">
        <is>
          <t>ADRIANA FERREIRA DOS SANTOS</t>
        </is>
      </c>
      <c r="C889" t="n">
        <v>1</v>
      </c>
      <c r="D889" t="inlineStr">
        <is>
          <t>IPCA</t>
        </is>
      </c>
      <c r="E889" t="n">
        <v>0.009488792934583046</v>
      </c>
      <c r="F889" t="inlineStr">
        <is>
          <t>MENSAL</t>
        </is>
      </c>
      <c r="G889" t="n">
        <v>45797</v>
      </c>
      <c r="H889" t="n">
        <v>45797</v>
      </c>
      <c r="I889" t="inlineStr">
        <is>
          <t>088</t>
        </is>
      </c>
      <c r="J889" t="inlineStr">
        <is>
          <t>CARTEIRA</t>
        </is>
      </c>
      <c r="K889" t="inlineStr">
        <is>
          <t>CONTRATO</t>
        </is>
      </c>
      <c r="L889" t="n">
        <v>3098.98</v>
      </c>
      <c r="M889" t="inlineStr"/>
      <c r="N889" t="inlineStr"/>
      <c r="O889" s="142">
        <f>DATE(YEAR(H889),MONTH(H889),1)</f>
        <v/>
      </c>
      <c r="P889" s="132">
        <f>IF(H889&gt;$L$3,"Futuro","Atraso")</f>
        <v/>
      </c>
      <c r="Q889">
        <f>12*(YEAR(H889)-YEAR($L$3))+(MONTH(H889)-MONTH($L$3))</f>
        <v/>
      </c>
      <c r="R889" s="366">
        <f>IF(N889="IBIRAPITANGA FASE 3",IF(P889="Atraso",M889,M889/(1+$J$2)^Q889),IF(P889="Atraso",M889,M889/(1+$J$1)^Q889))</f>
        <v/>
      </c>
    </row>
    <row r="890">
      <c r="A890" t="inlineStr">
        <is>
          <t>Q04L05</t>
        </is>
      </c>
      <c r="B890" t="inlineStr">
        <is>
          <t>ADRIANA FERREIRA DOS SANTOS</t>
        </is>
      </c>
      <c r="C890" t="n">
        <v>1</v>
      </c>
      <c r="D890" t="inlineStr">
        <is>
          <t>IPCA</t>
        </is>
      </c>
      <c r="E890" t="n">
        <v>0.009488792934583046</v>
      </c>
      <c r="F890" t="inlineStr">
        <is>
          <t>MENSAL</t>
        </is>
      </c>
      <c r="G890" t="n">
        <v>45828</v>
      </c>
      <c r="H890" t="n">
        <v>45828</v>
      </c>
      <c r="I890" t="inlineStr">
        <is>
          <t>089</t>
        </is>
      </c>
      <c r="J890" t="inlineStr">
        <is>
          <t>CARTEIRA</t>
        </is>
      </c>
      <c r="K890" t="inlineStr">
        <is>
          <t>CONTRATO</t>
        </is>
      </c>
      <c r="L890" t="n">
        <v>3098.98</v>
      </c>
      <c r="M890" t="inlineStr"/>
      <c r="N890" t="inlineStr"/>
      <c r="O890" s="142">
        <f>DATE(YEAR(H890),MONTH(H890),1)</f>
        <v/>
      </c>
      <c r="P890" s="132">
        <f>IF(H890&gt;$L$3,"Futuro","Atraso")</f>
        <v/>
      </c>
      <c r="Q890">
        <f>12*(YEAR(H890)-YEAR($L$3))+(MONTH(H890)-MONTH($L$3))</f>
        <v/>
      </c>
      <c r="R890" s="366">
        <f>IF(N890="IBIRAPITANGA FASE 3",IF(P890="Atraso",M890,M890/(1+$J$2)^Q890),IF(P890="Atraso",M890,M890/(1+$J$1)^Q890))</f>
        <v/>
      </c>
    </row>
    <row r="891">
      <c r="A891" t="inlineStr">
        <is>
          <t>Q04L05</t>
        </is>
      </c>
      <c r="B891" t="inlineStr">
        <is>
          <t>ADRIANA FERREIRA DOS SANTOS</t>
        </is>
      </c>
      <c r="C891" t="n">
        <v>1</v>
      </c>
      <c r="D891" t="inlineStr">
        <is>
          <t>IPCA</t>
        </is>
      </c>
      <c r="E891" t="n">
        <v>0.009488792934583046</v>
      </c>
      <c r="F891" t="inlineStr">
        <is>
          <t>MENSAL</t>
        </is>
      </c>
      <c r="G891" t="n">
        <v>45858</v>
      </c>
      <c r="H891" t="n">
        <v>45858</v>
      </c>
      <c r="I891" t="inlineStr">
        <is>
          <t>090</t>
        </is>
      </c>
      <c r="J891" t="inlineStr">
        <is>
          <t>CARTEIRA</t>
        </is>
      </c>
      <c r="K891" t="inlineStr">
        <is>
          <t>CONTRATO</t>
        </is>
      </c>
      <c r="L891" t="n">
        <v>3098.98</v>
      </c>
      <c r="M891" t="inlineStr"/>
      <c r="N891" t="inlineStr"/>
      <c r="O891" s="142">
        <f>DATE(YEAR(H891),MONTH(H891),1)</f>
        <v/>
      </c>
      <c r="P891" s="132">
        <f>IF(H891&gt;$L$3,"Futuro","Atraso")</f>
        <v/>
      </c>
      <c r="Q891">
        <f>12*(YEAR(H891)-YEAR($L$3))+(MONTH(H891)-MONTH($L$3))</f>
        <v/>
      </c>
      <c r="R891" s="366">
        <f>IF(N891="IBIRAPITANGA FASE 3",IF(P891="Atraso",M891,M891/(1+$J$2)^Q891),IF(P891="Atraso",M891,M891/(1+$J$1)^Q891))</f>
        <v/>
      </c>
    </row>
    <row r="892">
      <c r="A892" t="inlineStr">
        <is>
          <t>Q04L05</t>
        </is>
      </c>
      <c r="B892" t="inlineStr">
        <is>
          <t>ADRIANA FERREIRA DOS SANTOS</t>
        </is>
      </c>
      <c r="C892" t="n">
        <v>1</v>
      </c>
      <c r="D892" t="inlineStr">
        <is>
          <t>IPCA</t>
        </is>
      </c>
      <c r="E892" t="n">
        <v>0.009488792934583046</v>
      </c>
      <c r="F892" t="inlineStr">
        <is>
          <t>MENSAL</t>
        </is>
      </c>
      <c r="G892" t="n">
        <v>45889</v>
      </c>
      <c r="H892" t="n">
        <v>45889</v>
      </c>
      <c r="I892" t="inlineStr">
        <is>
          <t>091</t>
        </is>
      </c>
      <c r="J892" t="inlineStr">
        <is>
          <t>CARTEIRA</t>
        </is>
      </c>
      <c r="K892" t="inlineStr">
        <is>
          <t>CONTRATO</t>
        </is>
      </c>
      <c r="L892" t="n">
        <v>3098.98</v>
      </c>
      <c r="M892" t="inlineStr"/>
      <c r="N892" t="inlineStr"/>
      <c r="O892" s="142">
        <f>DATE(YEAR(H892),MONTH(H892),1)</f>
        <v/>
      </c>
      <c r="P892" s="132">
        <f>IF(H892&gt;$L$3,"Futuro","Atraso")</f>
        <v/>
      </c>
      <c r="Q892">
        <f>12*(YEAR(H892)-YEAR($L$3))+(MONTH(H892)-MONTH($L$3))</f>
        <v/>
      </c>
      <c r="R892" s="366">
        <f>IF(N892="IBIRAPITANGA FASE 3",IF(P892="Atraso",M892,M892/(1+$J$2)^Q892),IF(P892="Atraso",M892,M892/(1+$J$1)^Q892))</f>
        <v/>
      </c>
    </row>
    <row r="893">
      <c r="A893" t="inlineStr">
        <is>
          <t>Q04L05</t>
        </is>
      </c>
      <c r="B893" t="inlineStr">
        <is>
          <t>ADRIANA FERREIRA DOS SANTOS</t>
        </is>
      </c>
      <c r="C893" t="n">
        <v>1</v>
      </c>
      <c r="D893" t="inlineStr">
        <is>
          <t>IPCA</t>
        </is>
      </c>
      <c r="E893" t="n">
        <v>0.009488792934583046</v>
      </c>
      <c r="F893" t="inlineStr">
        <is>
          <t>MENSAL</t>
        </is>
      </c>
      <c r="G893" t="n">
        <v>45920</v>
      </c>
      <c r="H893" t="n">
        <v>45920</v>
      </c>
      <c r="I893" t="inlineStr">
        <is>
          <t>092</t>
        </is>
      </c>
      <c r="J893" t="inlineStr">
        <is>
          <t>CARTEIRA</t>
        </is>
      </c>
      <c r="K893" t="inlineStr">
        <is>
          <t>CONTRATO</t>
        </is>
      </c>
      <c r="L893" t="n">
        <v>3098.98</v>
      </c>
      <c r="M893" t="inlineStr"/>
      <c r="N893" t="inlineStr"/>
      <c r="O893" s="142">
        <f>DATE(YEAR(H893),MONTH(H893),1)</f>
        <v/>
      </c>
      <c r="P893" s="132">
        <f>IF(H893&gt;$L$3,"Futuro","Atraso")</f>
        <v/>
      </c>
      <c r="Q893">
        <f>12*(YEAR(H893)-YEAR($L$3))+(MONTH(H893)-MONTH($L$3))</f>
        <v/>
      </c>
      <c r="R893" s="366">
        <f>IF(N893="IBIRAPITANGA FASE 3",IF(P893="Atraso",M893,M893/(1+$J$2)^Q893),IF(P893="Atraso",M893,M893/(1+$J$1)^Q893))</f>
        <v/>
      </c>
    </row>
    <row r="894">
      <c r="A894" t="inlineStr">
        <is>
          <t>Q04L05</t>
        </is>
      </c>
      <c r="B894" t="inlineStr">
        <is>
          <t>ADRIANA FERREIRA DOS SANTOS</t>
        </is>
      </c>
      <c r="C894" t="n">
        <v>1</v>
      </c>
      <c r="D894" t="inlineStr">
        <is>
          <t>IPCA</t>
        </is>
      </c>
      <c r="E894" t="n">
        <v>0.009488792934583046</v>
      </c>
      <c r="F894" t="inlineStr">
        <is>
          <t>MENSAL</t>
        </is>
      </c>
      <c r="G894" t="n">
        <v>45950</v>
      </c>
      <c r="H894" t="n">
        <v>45950</v>
      </c>
      <c r="I894" t="inlineStr">
        <is>
          <t>093</t>
        </is>
      </c>
      <c r="J894" t="inlineStr">
        <is>
          <t>CARTEIRA</t>
        </is>
      </c>
      <c r="K894" t="inlineStr">
        <is>
          <t>CONTRATO</t>
        </is>
      </c>
      <c r="L894" t="n">
        <v>3098.98</v>
      </c>
      <c r="M894" t="inlineStr"/>
      <c r="N894" t="inlineStr"/>
      <c r="O894" s="142">
        <f>DATE(YEAR(H894),MONTH(H894),1)</f>
        <v/>
      </c>
      <c r="P894" s="132">
        <f>IF(H894&gt;$L$3,"Futuro","Atraso")</f>
        <v/>
      </c>
      <c r="Q894">
        <f>12*(YEAR(H894)-YEAR($L$3))+(MONTH(H894)-MONTH($L$3))</f>
        <v/>
      </c>
      <c r="R894" s="366">
        <f>IF(N894="IBIRAPITANGA FASE 3",IF(P894="Atraso",M894,M894/(1+$J$2)^Q894),IF(P894="Atraso",M894,M894/(1+$J$1)^Q894))</f>
        <v/>
      </c>
    </row>
    <row r="895">
      <c r="A895" t="inlineStr">
        <is>
          <t>Q04L05</t>
        </is>
      </c>
      <c r="B895" t="inlineStr">
        <is>
          <t>ADRIANA FERREIRA DOS SANTOS</t>
        </is>
      </c>
      <c r="C895" t="n">
        <v>1</v>
      </c>
      <c r="D895" t="inlineStr">
        <is>
          <t>IPCA</t>
        </is>
      </c>
      <c r="E895" t="n">
        <v>0.009488792934583046</v>
      </c>
      <c r="F895" t="inlineStr">
        <is>
          <t>MENSAL</t>
        </is>
      </c>
      <c r="G895" t="n">
        <v>45981</v>
      </c>
      <c r="H895" t="n">
        <v>45981</v>
      </c>
      <c r="I895" t="inlineStr">
        <is>
          <t>094</t>
        </is>
      </c>
      <c r="J895" t="inlineStr">
        <is>
          <t>CARTEIRA</t>
        </is>
      </c>
      <c r="K895" t="inlineStr">
        <is>
          <t>CONTRATO</t>
        </is>
      </c>
      <c r="L895" t="n">
        <v>3098.98</v>
      </c>
      <c r="M895" t="inlineStr"/>
      <c r="N895" t="inlineStr"/>
      <c r="O895" s="142">
        <f>DATE(YEAR(H895),MONTH(H895),1)</f>
        <v/>
      </c>
      <c r="P895" s="132">
        <f>IF(H895&gt;$L$3,"Futuro","Atraso")</f>
        <v/>
      </c>
      <c r="Q895">
        <f>12*(YEAR(H895)-YEAR($L$3))+(MONTH(H895)-MONTH($L$3))</f>
        <v/>
      </c>
      <c r="R895" s="366">
        <f>IF(N895="IBIRAPITANGA FASE 3",IF(P895="Atraso",M895,M895/(1+$J$2)^Q895),IF(P895="Atraso",M895,M895/(1+$J$1)^Q895))</f>
        <v/>
      </c>
    </row>
    <row r="896">
      <c r="A896" t="inlineStr">
        <is>
          <t>Q04L05</t>
        </is>
      </c>
      <c r="B896" t="inlineStr">
        <is>
          <t>ADRIANA FERREIRA DOS SANTOS</t>
        </is>
      </c>
      <c r="C896" t="n">
        <v>1</v>
      </c>
      <c r="D896" t="inlineStr">
        <is>
          <t>IPCA</t>
        </is>
      </c>
      <c r="E896" t="n">
        <v>0.009488792934583046</v>
      </c>
      <c r="F896" t="inlineStr">
        <is>
          <t>MENSAL</t>
        </is>
      </c>
      <c r="G896" t="n">
        <v>46011</v>
      </c>
      <c r="H896" t="n">
        <v>46011</v>
      </c>
      <c r="I896" t="inlineStr">
        <is>
          <t>095</t>
        </is>
      </c>
      <c r="J896" t="inlineStr">
        <is>
          <t>CARTEIRA</t>
        </is>
      </c>
      <c r="K896" t="inlineStr">
        <is>
          <t>CONTRATO</t>
        </is>
      </c>
      <c r="L896" t="n">
        <v>3098.98</v>
      </c>
      <c r="M896" t="inlineStr"/>
      <c r="N896" t="inlineStr"/>
      <c r="O896" s="142">
        <f>DATE(YEAR(H896),MONTH(H896),1)</f>
        <v/>
      </c>
      <c r="P896" s="132">
        <f>IF(H896&gt;$L$3,"Futuro","Atraso")</f>
        <v/>
      </c>
      <c r="Q896">
        <f>12*(YEAR(H896)-YEAR($L$3))+(MONTH(H896)-MONTH($L$3))</f>
        <v/>
      </c>
      <c r="R896" s="366">
        <f>IF(N896="IBIRAPITANGA FASE 3",IF(P896="Atraso",M896,M896/(1+$J$2)^Q896),IF(P896="Atraso",M896,M896/(1+$J$1)^Q896))</f>
        <v/>
      </c>
    </row>
    <row r="897">
      <c r="A897" t="inlineStr">
        <is>
          <t>Q04L05</t>
        </is>
      </c>
      <c r="B897" t="inlineStr">
        <is>
          <t>ADRIANA FERREIRA DOS SANTOS</t>
        </is>
      </c>
      <c r="C897" t="n">
        <v>1</v>
      </c>
      <c r="D897" t="inlineStr">
        <is>
          <t>IPCA</t>
        </is>
      </c>
      <c r="E897" t="n">
        <v>0.009488792934583046</v>
      </c>
      <c r="F897" t="inlineStr">
        <is>
          <t>MENSAL</t>
        </is>
      </c>
      <c r="G897" t="n">
        <v>46042</v>
      </c>
      <c r="H897" t="n">
        <v>46042</v>
      </c>
      <c r="I897" t="inlineStr">
        <is>
          <t>096</t>
        </is>
      </c>
      <c r="J897" t="inlineStr">
        <is>
          <t>CARTEIRA</t>
        </is>
      </c>
      <c r="K897" t="inlineStr">
        <is>
          <t>CONTRATO</t>
        </is>
      </c>
      <c r="L897" t="n">
        <v>3098.98</v>
      </c>
      <c r="M897" t="inlineStr"/>
      <c r="N897" t="inlineStr"/>
      <c r="O897" s="142">
        <f>DATE(YEAR(H897),MONTH(H897),1)</f>
        <v/>
      </c>
      <c r="P897" s="132">
        <f>IF(H897&gt;$L$3,"Futuro","Atraso")</f>
        <v/>
      </c>
      <c r="Q897">
        <f>12*(YEAR(H897)-YEAR($L$3))+(MONTH(H897)-MONTH($L$3))</f>
        <v/>
      </c>
      <c r="R897" s="366">
        <f>IF(N897="IBIRAPITANGA FASE 3",IF(P897="Atraso",M897,M897/(1+$J$2)^Q897),IF(P897="Atraso",M897,M897/(1+$J$1)^Q897))</f>
        <v/>
      </c>
    </row>
    <row r="898">
      <c r="A898" t="inlineStr">
        <is>
          <t>Q05L02</t>
        </is>
      </c>
      <c r="B898" t="inlineStr">
        <is>
          <t>FLAVIA DE OLIVEIRA ALMEIDA SOUZA</t>
        </is>
      </c>
      <c r="C898" t="n">
        <v>1</v>
      </c>
      <c r="D898" t="inlineStr">
        <is>
          <t>IPCA</t>
        </is>
      </c>
      <c r="E898" t="n">
        <v>0</v>
      </c>
      <c r="F898" t="inlineStr">
        <is>
          <t>MENSAL</t>
        </is>
      </c>
      <c r="G898" t="n">
        <v>45224</v>
      </c>
      <c r="H898" t="n">
        <v>45224</v>
      </c>
      <c r="I898" t="inlineStr">
        <is>
          <t>001</t>
        </is>
      </c>
      <c r="J898" t="inlineStr">
        <is>
          <t>CARTEIRA</t>
        </is>
      </c>
      <c r="K898" t="inlineStr">
        <is>
          <t>CONTRATO</t>
        </is>
      </c>
      <c r="L898" t="n">
        <v>5226.43</v>
      </c>
      <c r="M898" t="inlineStr"/>
      <c r="N898" t="inlineStr"/>
      <c r="O898" s="142">
        <f>DATE(YEAR(H898),MONTH(H898),1)</f>
        <v/>
      </c>
      <c r="P898" s="132">
        <f>IF(H898&gt;$L$3,"Futuro","Atraso")</f>
        <v/>
      </c>
      <c r="Q898">
        <f>12*(YEAR(H898)-YEAR($L$3))+(MONTH(H898)-MONTH($L$3))</f>
        <v/>
      </c>
      <c r="R898" s="366">
        <f>IF(N898="IBIRAPITANGA FASE 3",IF(P898="Atraso",M898,M898/(1+$J$2)^Q898),IF(P898="Atraso",M898,M898/(1+$J$1)^Q898))</f>
        <v/>
      </c>
    </row>
    <row r="899">
      <c r="A899" t="inlineStr">
        <is>
          <t>Q05L02</t>
        </is>
      </c>
      <c r="B899" t="inlineStr">
        <is>
          <t>FLAVIA DE OLIVEIRA ALMEIDA SOUZA</t>
        </is>
      </c>
      <c r="C899" t="n">
        <v>1</v>
      </c>
      <c r="D899" t="inlineStr">
        <is>
          <t>IPCA</t>
        </is>
      </c>
      <c r="E899" t="n">
        <v>0</v>
      </c>
      <c r="F899" t="inlineStr">
        <is>
          <t>MENSAL</t>
        </is>
      </c>
      <c r="G899" t="n">
        <v>45255</v>
      </c>
      <c r="H899" t="n">
        <v>45255</v>
      </c>
      <c r="I899" t="inlineStr">
        <is>
          <t>002</t>
        </is>
      </c>
      <c r="J899" t="inlineStr">
        <is>
          <t>CARTEIRA</t>
        </is>
      </c>
      <c r="K899" t="inlineStr">
        <is>
          <t>CONTRATO</t>
        </is>
      </c>
      <c r="L899" t="n">
        <v>5125.04</v>
      </c>
      <c r="M899" t="inlineStr"/>
      <c r="N899" t="inlineStr"/>
      <c r="O899" s="142">
        <f>DATE(YEAR(H899),MONTH(H899),1)</f>
        <v/>
      </c>
      <c r="P899" s="132">
        <f>IF(H899&gt;$L$3,"Futuro","Atraso")</f>
        <v/>
      </c>
      <c r="Q899">
        <f>12*(YEAR(H899)-YEAR($L$3))+(MONTH(H899)-MONTH($L$3))</f>
        <v/>
      </c>
      <c r="R899" s="366">
        <f>IF(N899="IBIRAPITANGA FASE 3",IF(P899="Atraso",M899,M899/(1+$J$2)^Q899),IF(P899="Atraso",M899,M899/(1+$J$1)^Q899))</f>
        <v/>
      </c>
    </row>
    <row r="900">
      <c r="A900" t="inlineStr">
        <is>
          <t>Q05L02</t>
        </is>
      </c>
      <c r="B900" t="inlineStr">
        <is>
          <t>FLAVIA DE OLIVEIRA ALMEIDA SOUZA</t>
        </is>
      </c>
      <c r="C900" t="n">
        <v>1</v>
      </c>
      <c r="D900" t="inlineStr">
        <is>
          <t>IPCA</t>
        </is>
      </c>
      <c r="E900" t="n">
        <v>0</v>
      </c>
      <c r="F900" t="inlineStr">
        <is>
          <t>MENSAL</t>
        </is>
      </c>
      <c r="G900" t="n">
        <v>45285</v>
      </c>
      <c r="H900" t="n">
        <v>45285</v>
      </c>
      <c r="I900" t="inlineStr">
        <is>
          <t>003</t>
        </is>
      </c>
      <c r="J900" t="inlineStr">
        <is>
          <t>CARTEIRA</t>
        </is>
      </c>
      <c r="K900" t="inlineStr">
        <is>
          <t>CONTRATO</t>
        </is>
      </c>
      <c r="L900" t="n">
        <v>5125.04</v>
      </c>
      <c r="M900" t="inlineStr"/>
      <c r="N900" t="inlineStr"/>
      <c r="O900" s="142">
        <f>DATE(YEAR(H900),MONTH(H900),1)</f>
        <v/>
      </c>
      <c r="P900" s="132">
        <f>IF(H900&gt;$L$3,"Futuro","Atraso")</f>
        <v/>
      </c>
      <c r="Q900">
        <f>12*(YEAR(H900)-YEAR($L$3))+(MONTH(H900)-MONTH($L$3))</f>
        <v/>
      </c>
      <c r="R900" s="366">
        <f>IF(N900="IBIRAPITANGA FASE 3",IF(P900="Atraso",M900,M900/(1+$J$2)^Q900),IF(P900="Atraso",M900,M900/(1+$J$1)^Q900))</f>
        <v/>
      </c>
    </row>
    <row r="901">
      <c r="A901" t="inlineStr">
        <is>
          <t>Q05L02</t>
        </is>
      </c>
      <c r="B901" t="inlineStr">
        <is>
          <t>FLAVIA DE OLIVEIRA ALMEIDA SOUZA</t>
        </is>
      </c>
      <c r="C901" t="n">
        <v>1</v>
      </c>
      <c r="D901" t="inlineStr">
        <is>
          <t>IPCA</t>
        </is>
      </c>
      <c r="E901" t="n">
        <v>0</v>
      </c>
      <c r="F901" t="inlineStr">
        <is>
          <t>MENSAL</t>
        </is>
      </c>
      <c r="G901" t="n">
        <v>45316</v>
      </c>
      <c r="H901" t="n">
        <v>45316</v>
      </c>
      <c r="I901" t="inlineStr">
        <is>
          <t>004</t>
        </is>
      </c>
      <c r="J901" t="inlineStr">
        <is>
          <t>CARTEIRA</t>
        </is>
      </c>
      <c r="K901" t="inlineStr">
        <is>
          <t>CONTRATO</t>
        </is>
      </c>
      <c r="L901" t="n">
        <v>5125.04</v>
      </c>
      <c r="M901" t="inlineStr"/>
      <c r="N901" t="inlineStr"/>
      <c r="O901" s="142">
        <f>DATE(YEAR(H901),MONTH(H901),1)</f>
        <v/>
      </c>
      <c r="P901" s="132">
        <f>IF(H901&gt;$L$3,"Futuro","Atraso")</f>
        <v/>
      </c>
      <c r="Q901">
        <f>12*(YEAR(H901)-YEAR($L$3))+(MONTH(H901)-MONTH($L$3))</f>
        <v/>
      </c>
      <c r="R901" s="366">
        <f>IF(N901="IBIRAPITANGA FASE 3",IF(P901="Atraso",M901,M901/(1+$J$2)^Q901),IF(P901="Atraso",M901,M901/(1+$J$1)^Q901))</f>
        <v/>
      </c>
    </row>
    <row r="902">
      <c r="A902" t="inlineStr">
        <is>
          <t>Q05L02</t>
        </is>
      </c>
      <c r="B902" t="inlineStr">
        <is>
          <t>FLAVIA DE OLIVEIRA ALMEIDA SOUZA</t>
        </is>
      </c>
      <c r="C902" t="n">
        <v>1</v>
      </c>
      <c r="D902" t="inlineStr">
        <is>
          <t>IPCA</t>
        </is>
      </c>
      <c r="E902" t="n">
        <v>0</v>
      </c>
      <c r="F902" t="inlineStr">
        <is>
          <t>MENSAL</t>
        </is>
      </c>
      <c r="G902" t="n">
        <v>45347</v>
      </c>
      <c r="H902" t="n">
        <v>45347</v>
      </c>
      <c r="I902" t="inlineStr">
        <is>
          <t>005</t>
        </is>
      </c>
      <c r="J902" t="inlineStr">
        <is>
          <t>CARTEIRA</t>
        </is>
      </c>
      <c r="K902" t="inlineStr">
        <is>
          <t>CONTRATO</t>
        </is>
      </c>
      <c r="L902" t="n">
        <v>5125.04</v>
      </c>
      <c r="M902" t="inlineStr"/>
      <c r="N902" t="inlineStr"/>
      <c r="O902" s="142">
        <f>DATE(YEAR(H902),MONTH(H902),1)</f>
        <v/>
      </c>
      <c r="P902" s="132">
        <f>IF(H902&gt;$L$3,"Futuro","Atraso")</f>
        <v/>
      </c>
      <c r="Q902">
        <f>12*(YEAR(H902)-YEAR($L$3))+(MONTH(H902)-MONTH($L$3))</f>
        <v/>
      </c>
      <c r="R902" s="366">
        <f>IF(N902="IBIRAPITANGA FASE 3",IF(P902="Atraso",M902,M902/(1+$J$2)^Q902),IF(P902="Atraso",M902,M902/(1+$J$1)^Q902))</f>
        <v/>
      </c>
    </row>
    <row r="903">
      <c r="A903" t="inlineStr">
        <is>
          <t>Q05L02</t>
        </is>
      </c>
      <c r="B903" t="inlineStr">
        <is>
          <t>FLAVIA DE OLIVEIRA ALMEIDA SOUZA</t>
        </is>
      </c>
      <c r="C903" t="n">
        <v>1</v>
      </c>
      <c r="D903" t="inlineStr">
        <is>
          <t>IPCA</t>
        </is>
      </c>
      <c r="E903" t="n">
        <v>0</v>
      </c>
      <c r="F903" t="inlineStr">
        <is>
          <t>MENSAL</t>
        </is>
      </c>
      <c r="G903" t="n">
        <v>45376</v>
      </c>
      <c r="H903" t="n">
        <v>45376</v>
      </c>
      <c r="I903" t="inlineStr">
        <is>
          <t>006</t>
        </is>
      </c>
      <c r="J903" t="inlineStr">
        <is>
          <t>CARTEIRA</t>
        </is>
      </c>
      <c r="K903" t="inlineStr">
        <is>
          <t>CONTRATO</t>
        </is>
      </c>
      <c r="L903" t="n">
        <v>5125.04</v>
      </c>
      <c r="M903" t="inlineStr"/>
      <c r="N903" t="inlineStr"/>
      <c r="O903" s="142">
        <f>DATE(YEAR(H903),MONTH(H903),1)</f>
        <v/>
      </c>
      <c r="P903" s="132">
        <f>IF(H903&gt;$L$3,"Futuro","Atraso")</f>
        <v/>
      </c>
      <c r="Q903">
        <f>12*(YEAR(H903)-YEAR($L$3))+(MONTH(H903)-MONTH($L$3))</f>
        <v/>
      </c>
      <c r="R903" s="366">
        <f>IF(N903="IBIRAPITANGA FASE 3",IF(P903="Atraso",M903,M903/(1+$J$2)^Q903),IF(P903="Atraso",M903,M903/(1+$J$1)^Q903))</f>
        <v/>
      </c>
    </row>
    <row r="904">
      <c r="A904" t="inlineStr">
        <is>
          <t>Q05L02</t>
        </is>
      </c>
      <c r="B904" t="inlineStr">
        <is>
          <t>FLAVIA DE OLIVEIRA ALMEIDA SOUZA</t>
        </is>
      </c>
      <c r="C904" t="n">
        <v>1</v>
      </c>
      <c r="D904" t="inlineStr">
        <is>
          <t>IPCA</t>
        </is>
      </c>
      <c r="E904" t="n">
        <v>0</v>
      </c>
      <c r="F904" t="inlineStr">
        <is>
          <t>MENSAL</t>
        </is>
      </c>
      <c r="G904" t="n">
        <v>45407</v>
      </c>
      <c r="H904" t="n">
        <v>45407</v>
      </c>
      <c r="I904" t="inlineStr">
        <is>
          <t>007</t>
        </is>
      </c>
      <c r="J904" t="inlineStr">
        <is>
          <t>CARTEIRA</t>
        </is>
      </c>
      <c r="K904" t="inlineStr">
        <is>
          <t>CONTRATO</t>
        </is>
      </c>
      <c r="L904" t="n">
        <v>5125.04</v>
      </c>
      <c r="M904" t="inlineStr"/>
      <c r="N904" t="inlineStr"/>
      <c r="O904" s="142">
        <f>DATE(YEAR(H904),MONTH(H904),1)</f>
        <v/>
      </c>
      <c r="P904" s="132">
        <f>IF(H904&gt;$L$3,"Futuro","Atraso")</f>
        <v/>
      </c>
      <c r="Q904">
        <f>12*(YEAR(H904)-YEAR($L$3))+(MONTH(H904)-MONTH($L$3))</f>
        <v/>
      </c>
      <c r="R904" s="366">
        <f>IF(N904="IBIRAPITANGA FASE 3",IF(P904="Atraso",M904,M904/(1+$J$2)^Q904),IF(P904="Atraso",M904,M904/(1+$J$1)^Q904))</f>
        <v/>
      </c>
    </row>
    <row r="905">
      <c r="A905" t="inlineStr">
        <is>
          <t>Q05L02</t>
        </is>
      </c>
      <c r="B905" t="inlineStr">
        <is>
          <t>FLAVIA DE OLIVEIRA ALMEIDA SOUZA</t>
        </is>
      </c>
      <c r="C905" t="n">
        <v>1</v>
      </c>
      <c r="D905" t="inlineStr">
        <is>
          <t>IPCA</t>
        </is>
      </c>
      <c r="E905" t="n">
        <v>0</v>
      </c>
      <c r="F905" t="inlineStr">
        <is>
          <t>MENSAL</t>
        </is>
      </c>
      <c r="G905" t="n">
        <v>45437</v>
      </c>
      <c r="H905" t="n">
        <v>45437</v>
      </c>
      <c r="I905" t="inlineStr">
        <is>
          <t>008</t>
        </is>
      </c>
      <c r="J905" t="inlineStr">
        <is>
          <t>CARTEIRA</t>
        </is>
      </c>
      <c r="K905" t="inlineStr">
        <is>
          <t>CONTRATO</t>
        </is>
      </c>
      <c r="L905" t="n">
        <v>5125.04</v>
      </c>
      <c r="M905" t="inlineStr"/>
      <c r="N905" t="inlineStr"/>
      <c r="O905" s="142">
        <f>DATE(YEAR(H905),MONTH(H905),1)</f>
        <v/>
      </c>
      <c r="P905" s="132">
        <f>IF(H905&gt;$L$3,"Futuro","Atraso")</f>
        <v/>
      </c>
      <c r="Q905">
        <f>12*(YEAR(H905)-YEAR($L$3))+(MONTH(H905)-MONTH($L$3))</f>
        <v/>
      </c>
      <c r="R905" s="366">
        <f>IF(N905="IBIRAPITANGA FASE 3",IF(P905="Atraso",M905,M905/(1+$J$2)^Q905),IF(P905="Atraso",M905,M905/(1+$J$1)^Q905))</f>
        <v/>
      </c>
    </row>
    <row r="906">
      <c r="A906" t="inlineStr">
        <is>
          <t>Q05L02</t>
        </is>
      </c>
      <c r="B906" t="inlineStr">
        <is>
          <t>FLAVIA DE OLIVEIRA ALMEIDA SOUZA</t>
        </is>
      </c>
      <c r="C906" t="n">
        <v>1</v>
      </c>
      <c r="D906" t="inlineStr">
        <is>
          <t>IPCA</t>
        </is>
      </c>
      <c r="E906" t="n">
        <v>0</v>
      </c>
      <c r="F906" t="inlineStr">
        <is>
          <t>MENSAL</t>
        </is>
      </c>
      <c r="G906" t="n">
        <v>45468</v>
      </c>
      <c r="H906" t="n">
        <v>45468</v>
      </c>
      <c r="I906" t="inlineStr">
        <is>
          <t>009</t>
        </is>
      </c>
      <c r="J906" t="inlineStr">
        <is>
          <t>CARTEIRA</t>
        </is>
      </c>
      <c r="K906" t="inlineStr">
        <is>
          <t>CONTRATO</t>
        </is>
      </c>
      <c r="L906" t="n">
        <v>5125.04</v>
      </c>
      <c r="M906" t="inlineStr"/>
      <c r="N906" t="inlineStr"/>
      <c r="O906" s="142">
        <f>DATE(YEAR(H906),MONTH(H906),1)</f>
        <v/>
      </c>
      <c r="P906" s="132">
        <f>IF(H906&gt;$L$3,"Futuro","Atraso")</f>
        <v/>
      </c>
      <c r="Q906">
        <f>12*(YEAR(H906)-YEAR($L$3))+(MONTH(H906)-MONTH($L$3))</f>
        <v/>
      </c>
      <c r="R906" s="366">
        <f>IF(N906="IBIRAPITANGA FASE 3",IF(P906="Atraso",M906,M906/(1+$J$2)^Q906),IF(P906="Atraso",M906,M906/(1+$J$1)^Q906))</f>
        <v/>
      </c>
    </row>
    <row r="907">
      <c r="A907" t="inlineStr">
        <is>
          <t>Q05L02</t>
        </is>
      </c>
      <c r="B907" t="inlineStr">
        <is>
          <t>FLAVIA DE OLIVEIRA ALMEIDA SOUZA</t>
        </is>
      </c>
      <c r="C907" t="n">
        <v>1</v>
      </c>
      <c r="D907" t="inlineStr">
        <is>
          <t>IPCA</t>
        </is>
      </c>
      <c r="E907" t="n">
        <v>0</v>
      </c>
      <c r="F907" t="inlineStr">
        <is>
          <t>MENSAL</t>
        </is>
      </c>
      <c r="G907" t="n">
        <v>45498</v>
      </c>
      <c r="H907" t="n">
        <v>45498</v>
      </c>
      <c r="I907" t="inlineStr">
        <is>
          <t>010</t>
        </is>
      </c>
      <c r="J907" t="inlineStr">
        <is>
          <t>CARTEIRA</t>
        </is>
      </c>
      <c r="K907" t="inlineStr">
        <is>
          <t>CONTRATO</t>
        </is>
      </c>
      <c r="L907" t="n">
        <v>5125.04</v>
      </c>
      <c r="M907" t="inlineStr"/>
      <c r="N907" t="inlineStr"/>
      <c r="O907" s="142">
        <f>DATE(YEAR(H907),MONTH(H907),1)</f>
        <v/>
      </c>
      <c r="P907" s="132">
        <f>IF(H907&gt;$L$3,"Futuro","Atraso")</f>
        <v/>
      </c>
      <c r="Q907">
        <f>12*(YEAR(H907)-YEAR($L$3))+(MONTH(H907)-MONTH($L$3))</f>
        <v/>
      </c>
      <c r="R907" s="366">
        <f>IF(N907="IBIRAPITANGA FASE 3",IF(P907="Atraso",M907,M907/(1+$J$2)^Q907),IF(P907="Atraso",M907,M907/(1+$J$1)^Q907))</f>
        <v/>
      </c>
    </row>
    <row r="908">
      <c r="A908" t="inlineStr">
        <is>
          <t>Q05L02</t>
        </is>
      </c>
      <c r="B908" t="inlineStr">
        <is>
          <t>FLAVIA DE OLIVEIRA ALMEIDA SOUZA</t>
        </is>
      </c>
      <c r="C908" t="n">
        <v>1</v>
      </c>
      <c r="D908" t="inlineStr">
        <is>
          <t>IPCA</t>
        </is>
      </c>
      <c r="E908" t="n">
        <v>0</v>
      </c>
      <c r="F908" t="inlineStr">
        <is>
          <t>MENSAL</t>
        </is>
      </c>
      <c r="G908" t="n">
        <v>45529</v>
      </c>
      <c r="H908" t="n">
        <v>45529</v>
      </c>
      <c r="I908" t="inlineStr">
        <is>
          <t>011</t>
        </is>
      </c>
      <c r="J908" t="inlineStr">
        <is>
          <t>CARTEIRA</t>
        </is>
      </c>
      <c r="K908" t="inlineStr">
        <is>
          <t>CONTRATO</t>
        </is>
      </c>
      <c r="L908" t="n">
        <v>5125.04</v>
      </c>
      <c r="M908" t="inlineStr"/>
      <c r="N908" t="inlineStr"/>
      <c r="O908" s="142">
        <f>DATE(YEAR(H908),MONTH(H908),1)</f>
        <v/>
      </c>
      <c r="P908" s="132">
        <f>IF(H908&gt;$L$3,"Futuro","Atraso")</f>
        <v/>
      </c>
      <c r="Q908">
        <f>12*(YEAR(H908)-YEAR($L$3))+(MONTH(H908)-MONTH($L$3))</f>
        <v/>
      </c>
      <c r="R908" s="366">
        <f>IF(N908="IBIRAPITANGA FASE 3",IF(P908="Atraso",M908,M908/(1+$J$2)^Q908),IF(P908="Atraso",M908,M908/(1+$J$1)^Q908))</f>
        <v/>
      </c>
    </row>
    <row r="909">
      <c r="A909" t="inlineStr">
        <is>
          <t>Q05L02</t>
        </is>
      </c>
      <c r="B909" t="inlineStr">
        <is>
          <t>FLAVIA DE OLIVEIRA ALMEIDA SOUZA</t>
        </is>
      </c>
      <c r="C909" t="n">
        <v>1</v>
      </c>
      <c r="D909" t="inlineStr">
        <is>
          <t>IPCA</t>
        </is>
      </c>
      <c r="E909" t="n">
        <v>0</v>
      </c>
      <c r="F909" t="inlineStr">
        <is>
          <t>MENSAL</t>
        </is>
      </c>
      <c r="G909" t="n">
        <v>45560</v>
      </c>
      <c r="H909" t="n">
        <v>45560</v>
      </c>
      <c r="I909" t="inlineStr">
        <is>
          <t>012</t>
        </is>
      </c>
      <c r="J909" t="inlineStr">
        <is>
          <t>CARTEIRA</t>
        </is>
      </c>
      <c r="K909" t="inlineStr">
        <is>
          <t>CONTRATO</t>
        </is>
      </c>
      <c r="L909" t="n">
        <v>5125.04</v>
      </c>
      <c r="M909" t="inlineStr"/>
      <c r="N909" t="inlineStr"/>
      <c r="O909" s="142">
        <f>DATE(YEAR(H909),MONTH(H909),1)</f>
        <v/>
      </c>
      <c r="P909" s="132">
        <f>IF(H909&gt;$L$3,"Futuro","Atraso")</f>
        <v/>
      </c>
      <c r="Q909">
        <f>12*(YEAR(H909)-YEAR($L$3))+(MONTH(H909)-MONTH($L$3))</f>
        <v/>
      </c>
      <c r="R909" s="366">
        <f>IF(N909="IBIRAPITANGA FASE 3",IF(P909="Atraso",M909,M909/(1+$J$2)^Q909),IF(P909="Atraso",M909,M909/(1+$J$1)^Q909))</f>
        <v/>
      </c>
    </row>
    <row r="910">
      <c r="A910" t="inlineStr">
        <is>
          <t>Q05L02</t>
        </is>
      </c>
      <c r="B910" t="inlineStr">
        <is>
          <t>FLAVIA DE OLIVEIRA ALMEIDA SOUZA</t>
        </is>
      </c>
      <c r="C910" t="n">
        <v>1</v>
      </c>
      <c r="D910" t="inlineStr">
        <is>
          <t>IPCA</t>
        </is>
      </c>
      <c r="E910" t="n">
        <v>0</v>
      </c>
      <c r="F910" t="inlineStr">
        <is>
          <t>MENSAL</t>
        </is>
      </c>
      <c r="G910" t="n">
        <v>45560</v>
      </c>
      <c r="H910" t="n">
        <v>45560</v>
      </c>
      <c r="I910" t="inlineStr">
        <is>
          <t>001</t>
        </is>
      </c>
      <c r="J910" t="inlineStr">
        <is>
          <t>CARTEIRA</t>
        </is>
      </c>
      <c r="K910" t="inlineStr">
        <is>
          <t>CONTRATO</t>
        </is>
      </c>
      <c r="L910" t="n">
        <v>20500.17</v>
      </c>
      <c r="M910" t="inlineStr"/>
      <c r="N910" t="inlineStr"/>
      <c r="O910" s="142">
        <f>DATE(YEAR(H910),MONTH(H910),1)</f>
        <v/>
      </c>
      <c r="P910" s="132">
        <f>IF(H910&gt;$L$3,"Futuro","Atraso")</f>
        <v/>
      </c>
      <c r="Q910">
        <f>12*(YEAR(H910)-YEAR($L$3))+(MONTH(H910)-MONTH($L$3))</f>
        <v/>
      </c>
      <c r="R910" s="366">
        <f>IF(N910="IBIRAPITANGA FASE 3",IF(P910="Atraso",M910,M910/(1+$J$2)^Q910),IF(P910="Atraso",M910,M910/(1+$J$1)^Q910))</f>
        <v/>
      </c>
    </row>
    <row r="911">
      <c r="A911" t="inlineStr">
        <is>
          <t>Q05L02</t>
        </is>
      </c>
      <c r="B911" t="inlineStr">
        <is>
          <t>FLAVIA DE OLIVEIRA ALMEIDA SOUZA</t>
        </is>
      </c>
      <c r="C911" t="n">
        <v>1</v>
      </c>
      <c r="D911" t="inlineStr">
        <is>
          <t>IPCA</t>
        </is>
      </c>
      <c r="E911" t="n">
        <v>0</v>
      </c>
      <c r="F911" t="inlineStr">
        <is>
          <t>MENSAL</t>
        </is>
      </c>
      <c r="G911" t="n">
        <v>45590</v>
      </c>
      <c r="H911" t="n">
        <v>45590</v>
      </c>
      <c r="I911" t="inlineStr">
        <is>
          <t>013</t>
        </is>
      </c>
      <c r="J911" t="inlineStr">
        <is>
          <t>CARTEIRA</t>
        </is>
      </c>
      <c r="K911" t="inlineStr">
        <is>
          <t>CONTRATO</t>
        </is>
      </c>
      <c r="L911" t="n">
        <v>5125.04</v>
      </c>
      <c r="M911" t="inlineStr"/>
      <c r="N911" t="inlineStr"/>
      <c r="O911" s="142">
        <f>DATE(YEAR(H911),MONTH(H911),1)</f>
        <v/>
      </c>
      <c r="P911" s="132">
        <f>IF(H911&gt;$L$3,"Futuro","Atraso")</f>
        <v/>
      </c>
      <c r="Q911">
        <f>12*(YEAR(H911)-YEAR($L$3))+(MONTH(H911)-MONTH($L$3))</f>
        <v/>
      </c>
      <c r="R911" s="366">
        <f>IF(N911="IBIRAPITANGA FASE 3",IF(P911="Atraso",M911,M911/(1+$J$2)^Q911),IF(P911="Atraso",M911,M911/(1+$J$1)^Q911))</f>
        <v/>
      </c>
    </row>
    <row r="912">
      <c r="A912" t="inlineStr">
        <is>
          <t>Q05L02</t>
        </is>
      </c>
      <c r="B912" t="inlineStr">
        <is>
          <t>FLAVIA DE OLIVEIRA ALMEIDA SOUZA</t>
        </is>
      </c>
      <c r="C912" t="n">
        <v>1</v>
      </c>
      <c r="D912" t="inlineStr">
        <is>
          <t>IPCA</t>
        </is>
      </c>
      <c r="E912" t="n">
        <v>0</v>
      </c>
      <c r="F912" t="inlineStr">
        <is>
          <t>MENSAL</t>
        </is>
      </c>
      <c r="G912" t="n">
        <v>45621</v>
      </c>
      <c r="H912" t="n">
        <v>45621</v>
      </c>
      <c r="I912" t="inlineStr">
        <is>
          <t>014</t>
        </is>
      </c>
      <c r="J912" t="inlineStr">
        <is>
          <t>CARTEIRA</t>
        </is>
      </c>
      <c r="K912" t="inlineStr">
        <is>
          <t>CONTRATO</t>
        </is>
      </c>
      <c r="L912" t="n">
        <v>5125.04</v>
      </c>
      <c r="M912" t="inlineStr"/>
      <c r="N912" t="inlineStr"/>
      <c r="O912" s="142">
        <f>DATE(YEAR(H912),MONTH(H912),1)</f>
        <v/>
      </c>
      <c r="P912" s="132">
        <f>IF(H912&gt;$L$3,"Futuro","Atraso")</f>
        <v/>
      </c>
      <c r="Q912">
        <f>12*(YEAR(H912)-YEAR($L$3))+(MONTH(H912)-MONTH($L$3))</f>
        <v/>
      </c>
      <c r="R912" s="366">
        <f>IF(N912="IBIRAPITANGA FASE 3",IF(P912="Atraso",M912,M912/(1+$J$2)^Q912),IF(P912="Atraso",M912,M912/(1+$J$1)^Q912))</f>
        <v/>
      </c>
    </row>
    <row r="913">
      <c r="A913" t="inlineStr">
        <is>
          <t>Q05L02</t>
        </is>
      </c>
      <c r="B913" t="inlineStr">
        <is>
          <t>FLAVIA DE OLIVEIRA ALMEIDA SOUZA</t>
        </is>
      </c>
      <c r="C913" t="n">
        <v>1</v>
      </c>
      <c r="D913" t="inlineStr">
        <is>
          <t>IPCA</t>
        </is>
      </c>
      <c r="E913" t="n">
        <v>0</v>
      </c>
      <c r="F913" t="inlineStr">
        <is>
          <t>MENSAL</t>
        </is>
      </c>
      <c r="G913" t="n">
        <v>45651</v>
      </c>
      <c r="H913" t="n">
        <v>45651</v>
      </c>
      <c r="I913" t="inlineStr">
        <is>
          <t>015</t>
        </is>
      </c>
      <c r="J913" t="inlineStr">
        <is>
          <t>CARTEIRA</t>
        </is>
      </c>
      <c r="K913" t="inlineStr">
        <is>
          <t>CONTRATO</t>
        </is>
      </c>
      <c r="L913" t="n">
        <v>5125.04</v>
      </c>
      <c r="M913" t="inlineStr"/>
      <c r="N913" t="inlineStr"/>
      <c r="O913" s="142">
        <f>DATE(YEAR(H913),MONTH(H913),1)</f>
        <v/>
      </c>
      <c r="P913" s="132">
        <f>IF(H913&gt;$L$3,"Futuro","Atraso")</f>
        <v/>
      </c>
      <c r="Q913">
        <f>12*(YEAR(H913)-YEAR($L$3))+(MONTH(H913)-MONTH($L$3))</f>
        <v/>
      </c>
      <c r="R913" s="366">
        <f>IF(N913="IBIRAPITANGA FASE 3",IF(P913="Atraso",M913,M913/(1+$J$2)^Q913),IF(P913="Atraso",M913,M913/(1+$J$1)^Q913))</f>
        <v/>
      </c>
    </row>
    <row r="914">
      <c r="A914" t="inlineStr">
        <is>
          <t>Q05L02</t>
        </is>
      </c>
      <c r="B914" t="inlineStr">
        <is>
          <t>FLAVIA DE OLIVEIRA ALMEIDA SOUZA</t>
        </is>
      </c>
      <c r="C914" t="n">
        <v>1</v>
      </c>
      <c r="D914" t="inlineStr">
        <is>
          <t>IPCA</t>
        </is>
      </c>
      <c r="E914" t="n">
        <v>0</v>
      </c>
      <c r="F914" t="inlineStr">
        <is>
          <t>MENSAL</t>
        </is>
      </c>
      <c r="G914" t="n">
        <v>45682</v>
      </c>
      <c r="H914" t="n">
        <v>45682</v>
      </c>
      <c r="I914" t="inlineStr">
        <is>
          <t>016</t>
        </is>
      </c>
      <c r="J914" t="inlineStr">
        <is>
          <t>CARTEIRA</t>
        </is>
      </c>
      <c r="K914" t="inlineStr">
        <is>
          <t>CONTRATO</t>
        </is>
      </c>
      <c r="L914" t="n">
        <v>5125.04</v>
      </c>
      <c r="M914" t="inlineStr"/>
      <c r="N914" t="inlineStr"/>
      <c r="O914" s="142">
        <f>DATE(YEAR(H914),MONTH(H914),1)</f>
        <v/>
      </c>
      <c r="P914" s="132">
        <f>IF(H914&gt;$L$3,"Futuro","Atraso")</f>
        <v/>
      </c>
      <c r="Q914">
        <f>12*(YEAR(H914)-YEAR($L$3))+(MONTH(H914)-MONTH($L$3))</f>
        <v/>
      </c>
      <c r="R914" s="366">
        <f>IF(N914="IBIRAPITANGA FASE 3",IF(P914="Atraso",M914,M914/(1+$J$2)^Q914),IF(P914="Atraso",M914,M914/(1+$J$1)^Q914))</f>
        <v/>
      </c>
    </row>
    <row r="915">
      <c r="A915" t="inlineStr">
        <is>
          <t>Q05L02</t>
        </is>
      </c>
      <c r="B915" t="inlineStr">
        <is>
          <t>FLAVIA DE OLIVEIRA ALMEIDA SOUZA</t>
        </is>
      </c>
      <c r="C915" t="n">
        <v>1</v>
      </c>
      <c r="D915" t="inlineStr">
        <is>
          <t>IPCA</t>
        </is>
      </c>
      <c r="E915" t="n">
        <v>0</v>
      </c>
      <c r="F915" t="inlineStr">
        <is>
          <t>MENSAL</t>
        </is>
      </c>
      <c r="G915" t="n">
        <v>45713</v>
      </c>
      <c r="H915" t="n">
        <v>45713</v>
      </c>
      <c r="I915" t="inlineStr">
        <is>
          <t>017</t>
        </is>
      </c>
      <c r="J915" t="inlineStr">
        <is>
          <t>CARTEIRA</t>
        </is>
      </c>
      <c r="K915" t="inlineStr">
        <is>
          <t>CONTRATO</t>
        </is>
      </c>
      <c r="L915" t="n">
        <v>5125.04</v>
      </c>
      <c r="M915" t="inlineStr"/>
      <c r="N915" t="inlineStr"/>
      <c r="O915" s="142">
        <f>DATE(YEAR(H915),MONTH(H915),1)</f>
        <v/>
      </c>
      <c r="P915" s="132">
        <f>IF(H915&gt;$L$3,"Futuro","Atraso")</f>
        <v/>
      </c>
      <c r="Q915">
        <f>12*(YEAR(H915)-YEAR($L$3))+(MONTH(H915)-MONTH($L$3))</f>
        <v/>
      </c>
      <c r="R915" s="366">
        <f>IF(N915="IBIRAPITANGA FASE 3",IF(P915="Atraso",M915,M915/(1+$J$2)^Q915),IF(P915="Atraso",M915,M915/(1+$J$1)^Q915))</f>
        <v/>
      </c>
    </row>
    <row r="916">
      <c r="A916" t="inlineStr">
        <is>
          <t>Q05L02</t>
        </is>
      </c>
      <c r="B916" t="inlineStr">
        <is>
          <t>FLAVIA DE OLIVEIRA ALMEIDA SOUZA</t>
        </is>
      </c>
      <c r="C916" t="n">
        <v>1</v>
      </c>
      <c r="D916" t="inlineStr">
        <is>
          <t>IPCA</t>
        </is>
      </c>
      <c r="E916" t="n">
        <v>0</v>
      </c>
      <c r="F916" t="inlineStr">
        <is>
          <t>MENSAL</t>
        </is>
      </c>
      <c r="G916" t="n">
        <v>45741</v>
      </c>
      <c r="H916" t="n">
        <v>45741</v>
      </c>
      <c r="I916" t="inlineStr">
        <is>
          <t>018</t>
        </is>
      </c>
      <c r="J916" t="inlineStr">
        <is>
          <t>CARTEIRA</t>
        </is>
      </c>
      <c r="K916" t="inlineStr">
        <is>
          <t>CONTRATO</t>
        </is>
      </c>
      <c r="L916" t="n">
        <v>5125.04</v>
      </c>
      <c r="M916" t="inlineStr"/>
      <c r="N916" t="inlineStr"/>
      <c r="O916" s="142">
        <f>DATE(YEAR(H916),MONTH(H916),1)</f>
        <v/>
      </c>
      <c r="P916" s="132">
        <f>IF(H916&gt;$L$3,"Futuro","Atraso")</f>
        <v/>
      </c>
      <c r="Q916">
        <f>12*(YEAR(H916)-YEAR($L$3))+(MONTH(H916)-MONTH($L$3))</f>
        <v/>
      </c>
      <c r="R916" s="366">
        <f>IF(N916="IBIRAPITANGA FASE 3",IF(P916="Atraso",M916,M916/(1+$J$2)^Q916),IF(P916="Atraso",M916,M916/(1+$J$1)^Q916))</f>
        <v/>
      </c>
    </row>
    <row r="917">
      <c r="A917" t="inlineStr">
        <is>
          <t>Q05L02</t>
        </is>
      </c>
      <c r="B917" t="inlineStr">
        <is>
          <t>FLAVIA DE OLIVEIRA ALMEIDA SOUZA</t>
        </is>
      </c>
      <c r="C917" t="n">
        <v>1</v>
      </c>
      <c r="D917" t="inlineStr">
        <is>
          <t>IPCA</t>
        </is>
      </c>
      <c r="E917" t="n">
        <v>0</v>
      </c>
      <c r="F917" t="inlineStr">
        <is>
          <t>MENSAL</t>
        </is>
      </c>
      <c r="G917" t="n">
        <v>45772</v>
      </c>
      <c r="H917" t="n">
        <v>45772</v>
      </c>
      <c r="I917" t="inlineStr">
        <is>
          <t>019</t>
        </is>
      </c>
      <c r="J917" t="inlineStr">
        <is>
          <t>CARTEIRA</t>
        </is>
      </c>
      <c r="K917" t="inlineStr">
        <is>
          <t>CONTRATO</t>
        </is>
      </c>
      <c r="L917" t="n">
        <v>5125.04</v>
      </c>
      <c r="M917" t="inlineStr"/>
      <c r="N917" t="inlineStr"/>
      <c r="O917" s="142">
        <f>DATE(YEAR(H917),MONTH(H917),1)</f>
        <v/>
      </c>
      <c r="P917" s="132">
        <f>IF(H917&gt;$L$3,"Futuro","Atraso")</f>
        <v/>
      </c>
      <c r="Q917">
        <f>12*(YEAR(H917)-YEAR($L$3))+(MONTH(H917)-MONTH($L$3))</f>
        <v/>
      </c>
      <c r="R917" s="366">
        <f>IF(N917="IBIRAPITANGA FASE 3",IF(P917="Atraso",M917,M917/(1+$J$2)^Q917),IF(P917="Atraso",M917,M917/(1+$J$1)^Q917))</f>
        <v/>
      </c>
    </row>
    <row r="918">
      <c r="A918" t="inlineStr">
        <is>
          <t>Q05L02</t>
        </is>
      </c>
      <c r="B918" t="inlineStr">
        <is>
          <t>FLAVIA DE OLIVEIRA ALMEIDA SOUZA</t>
        </is>
      </c>
      <c r="C918" t="n">
        <v>1</v>
      </c>
      <c r="D918" t="inlineStr">
        <is>
          <t>IPCA</t>
        </is>
      </c>
      <c r="E918" t="n">
        <v>0</v>
      </c>
      <c r="F918" t="inlineStr">
        <is>
          <t>MENSAL</t>
        </is>
      </c>
      <c r="G918" t="n">
        <v>45802</v>
      </c>
      <c r="H918" t="n">
        <v>45802</v>
      </c>
      <c r="I918" t="inlineStr">
        <is>
          <t>020</t>
        </is>
      </c>
      <c r="J918" t="inlineStr">
        <is>
          <t>CARTEIRA</t>
        </is>
      </c>
      <c r="K918" t="inlineStr">
        <is>
          <t>CONTRATO</t>
        </is>
      </c>
      <c r="L918" t="n">
        <v>5125.04</v>
      </c>
      <c r="M918" t="inlineStr"/>
      <c r="N918" t="inlineStr"/>
      <c r="O918" s="142">
        <f>DATE(YEAR(H918),MONTH(H918),1)</f>
        <v/>
      </c>
      <c r="P918" s="132">
        <f>IF(H918&gt;$L$3,"Futuro","Atraso")</f>
        <v/>
      </c>
      <c r="Q918">
        <f>12*(YEAR(H918)-YEAR($L$3))+(MONTH(H918)-MONTH($L$3))</f>
        <v/>
      </c>
      <c r="R918" s="366">
        <f>IF(N918="IBIRAPITANGA FASE 3",IF(P918="Atraso",M918,M918/(1+$J$2)^Q918),IF(P918="Atraso",M918,M918/(1+$J$1)^Q918))</f>
        <v/>
      </c>
    </row>
    <row r="919">
      <c r="A919" t="inlineStr">
        <is>
          <t>Q05L02</t>
        </is>
      </c>
      <c r="B919" t="inlineStr">
        <is>
          <t>FLAVIA DE OLIVEIRA ALMEIDA SOUZA</t>
        </is>
      </c>
      <c r="C919" t="n">
        <v>1</v>
      </c>
      <c r="D919" t="inlineStr">
        <is>
          <t>IPCA</t>
        </is>
      </c>
      <c r="E919" t="n">
        <v>0</v>
      </c>
      <c r="F919" t="inlineStr">
        <is>
          <t>MENSAL</t>
        </is>
      </c>
      <c r="G919" t="n">
        <v>45833</v>
      </c>
      <c r="H919" t="n">
        <v>45833</v>
      </c>
      <c r="I919" t="inlineStr">
        <is>
          <t>021</t>
        </is>
      </c>
      <c r="J919" t="inlineStr">
        <is>
          <t>CARTEIRA</t>
        </is>
      </c>
      <c r="K919" t="inlineStr">
        <is>
          <t>CONTRATO</t>
        </is>
      </c>
      <c r="L919" t="n">
        <v>5125.04</v>
      </c>
      <c r="M919" t="inlineStr"/>
      <c r="N919" t="inlineStr"/>
      <c r="O919" s="142">
        <f>DATE(YEAR(H919),MONTH(H919),1)</f>
        <v/>
      </c>
      <c r="P919" s="132">
        <f>IF(H919&gt;$L$3,"Futuro","Atraso")</f>
        <v/>
      </c>
      <c r="Q919">
        <f>12*(YEAR(H919)-YEAR($L$3))+(MONTH(H919)-MONTH($L$3))</f>
        <v/>
      </c>
      <c r="R919" s="366">
        <f>IF(N919="IBIRAPITANGA FASE 3",IF(P919="Atraso",M919,M919/(1+$J$2)^Q919),IF(P919="Atraso",M919,M919/(1+$J$1)^Q919))</f>
        <v/>
      </c>
    </row>
    <row r="920">
      <c r="A920" t="inlineStr">
        <is>
          <t>Q05L02</t>
        </is>
      </c>
      <c r="B920" t="inlineStr">
        <is>
          <t>FLAVIA DE OLIVEIRA ALMEIDA SOUZA</t>
        </is>
      </c>
      <c r="C920" t="n">
        <v>1</v>
      </c>
      <c r="D920" t="inlineStr">
        <is>
          <t>IPCA</t>
        </is>
      </c>
      <c r="E920" t="n">
        <v>0</v>
      </c>
      <c r="F920" t="inlineStr">
        <is>
          <t>MENSAL</t>
        </is>
      </c>
      <c r="G920" t="n">
        <v>45863</v>
      </c>
      <c r="H920" t="n">
        <v>45863</v>
      </c>
      <c r="I920" t="inlineStr">
        <is>
          <t>022</t>
        </is>
      </c>
      <c r="J920" t="inlineStr">
        <is>
          <t>CARTEIRA</t>
        </is>
      </c>
      <c r="K920" t="inlineStr">
        <is>
          <t>CONTRATO</t>
        </is>
      </c>
      <c r="L920" t="n">
        <v>5125.04</v>
      </c>
      <c r="M920" t="inlineStr"/>
      <c r="N920" t="inlineStr"/>
      <c r="O920" s="142">
        <f>DATE(YEAR(H920),MONTH(H920),1)</f>
        <v/>
      </c>
      <c r="P920" s="132">
        <f>IF(H920&gt;$L$3,"Futuro","Atraso")</f>
        <v/>
      </c>
      <c r="Q920">
        <f>12*(YEAR(H920)-YEAR($L$3))+(MONTH(H920)-MONTH($L$3))</f>
        <v/>
      </c>
      <c r="R920" s="366">
        <f>IF(N920="IBIRAPITANGA FASE 3",IF(P920="Atraso",M920,M920/(1+$J$2)^Q920),IF(P920="Atraso",M920,M920/(1+$J$1)^Q920))</f>
        <v/>
      </c>
    </row>
    <row r="921">
      <c r="A921" t="inlineStr">
        <is>
          <t>Q05L02</t>
        </is>
      </c>
      <c r="B921" t="inlineStr">
        <is>
          <t>FLAVIA DE OLIVEIRA ALMEIDA SOUZA</t>
        </is>
      </c>
      <c r="C921" t="n">
        <v>1</v>
      </c>
      <c r="D921" t="inlineStr">
        <is>
          <t>IPCA</t>
        </is>
      </c>
      <c r="E921" t="n">
        <v>0</v>
      </c>
      <c r="F921" t="inlineStr">
        <is>
          <t>MENSAL</t>
        </is>
      </c>
      <c r="G921" t="n">
        <v>45894</v>
      </c>
      <c r="H921" t="n">
        <v>45894</v>
      </c>
      <c r="I921" t="inlineStr">
        <is>
          <t>023</t>
        </is>
      </c>
      <c r="J921" t="inlineStr">
        <is>
          <t>CARTEIRA</t>
        </is>
      </c>
      <c r="K921" t="inlineStr">
        <is>
          <t>CONTRATO</t>
        </is>
      </c>
      <c r="L921" t="n">
        <v>5125.04</v>
      </c>
      <c r="M921" t="inlineStr"/>
      <c r="N921" t="inlineStr"/>
      <c r="O921" s="142">
        <f>DATE(YEAR(H921),MONTH(H921),1)</f>
        <v/>
      </c>
      <c r="P921" s="132">
        <f>IF(H921&gt;$L$3,"Futuro","Atraso")</f>
        <v/>
      </c>
      <c r="Q921">
        <f>12*(YEAR(H921)-YEAR($L$3))+(MONTH(H921)-MONTH($L$3))</f>
        <v/>
      </c>
      <c r="R921" s="366">
        <f>IF(N921="IBIRAPITANGA FASE 3",IF(P921="Atraso",M921,M921/(1+$J$2)^Q921),IF(P921="Atraso",M921,M921/(1+$J$1)^Q921))</f>
        <v/>
      </c>
    </row>
    <row r="922">
      <c r="A922" t="inlineStr">
        <is>
          <t>Q05L02</t>
        </is>
      </c>
      <c r="B922" t="inlineStr">
        <is>
          <t>FLAVIA DE OLIVEIRA ALMEIDA SOUZA</t>
        </is>
      </c>
      <c r="C922" t="n">
        <v>1</v>
      </c>
      <c r="D922" t="inlineStr">
        <is>
          <t>IPCA</t>
        </is>
      </c>
      <c r="E922" t="n">
        <v>0</v>
      </c>
      <c r="F922" t="inlineStr">
        <is>
          <t>MENSAL</t>
        </is>
      </c>
      <c r="G922" t="n">
        <v>45925</v>
      </c>
      <c r="H922" t="n">
        <v>45925</v>
      </c>
      <c r="I922" t="inlineStr">
        <is>
          <t>024</t>
        </is>
      </c>
      <c r="J922" t="inlineStr">
        <is>
          <t>CARTEIRA</t>
        </is>
      </c>
      <c r="K922" t="inlineStr">
        <is>
          <t>CONTRATO</t>
        </is>
      </c>
      <c r="L922" t="n">
        <v>5125.04</v>
      </c>
      <c r="M922" t="inlineStr"/>
      <c r="N922" t="inlineStr"/>
      <c r="O922" s="142">
        <f>DATE(YEAR(H922),MONTH(H922),1)</f>
        <v/>
      </c>
      <c r="P922" s="132">
        <f>IF(H922&gt;$L$3,"Futuro","Atraso")</f>
        <v/>
      </c>
      <c r="Q922">
        <f>12*(YEAR(H922)-YEAR($L$3))+(MONTH(H922)-MONTH($L$3))</f>
        <v/>
      </c>
      <c r="R922" s="366">
        <f>IF(N922="IBIRAPITANGA FASE 3",IF(P922="Atraso",M922,M922/(1+$J$2)^Q922),IF(P922="Atraso",M922,M922/(1+$J$1)^Q922))</f>
        <v/>
      </c>
    </row>
    <row r="923">
      <c r="A923" t="inlineStr">
        <is>
          <t>Q05L02</t>
        </is>
      </c>
      <c r="B923" t="inlineStr">
        <is>
          <t>FLAVIA DE OLIVEIRA ALMEIDA SOUZA</t>
        </is>
      </c>
      <c r="C923" t="n">
        <v>1</v>
      </c>
      <c r="D923" t="inlineStr">
        <is>
          <t>IPCA</t>
        </is>
      </c>
      <c r="E923" t="n">
        <v>0</v>
      </c>
      <c r="F923" t="inlineStr">
        <is>
          <t>MENSAL</t>
        </is>
      </c>
      <c r="G923" t="n">
        <v>45925</v>
      </c>
      <c r="H923" t="n">
        <v>45925</v>
      </c>
      <c r="I923" t="inlineStr">
        <is>
          <t>002</t>
        </is>
      </c>
      <c r="J923" t="inlineStr">
        <is>
          <t>CARTEIRA</t>
        </is>
      </c>
      <c r="K923" t="inlineStr">
        <is>
          <t>CONTRATO</t>
        </is>
      </c>
      <c r="L923" t="n">
        <v>20500.17</v>
      </c>
      <c r="M923" t="inlineStr"/>
      <c r="N923" t="inlineStr"/>
      <c r="O923" s="142">
        <f>DATE(YEAR(H923),MONTH(H923),1)</f>
        <v/>
      </c>
      <c r="P923" s="132">
        <f>IF(H923&gt;$L$3,"Futuro","Atraso")</f>
        <v/>
      </c>
      <c r="Q923">
        <f>12*(YEAR(H923)-YEAR($L$3))+(MONTH(H923)-MONTH($L$3))</f>
        <v/>
      </c>
      <c r="R923" s="366">
        <f>IF(N923="IBIRAPITANGA FASE 3",IF(P923="Atraso",M923,M923/(1+$J$2)^Q923),IF(P923="Atraso",M923,M923/(1+$J$1)^Q923))</f>
        <v/>
      </c>
    </row>
    <row r="924">
      <c r="A924" t="inlineStr">
        <is>
          <t>Q05L02</t>
        </is>
      </c>
      <c r="B924" t="inlineStr">
        <is>
          <t>FLAVIA DE OLIVEIRA ALMEIDA SOUZA</t>
        </is>
      </c>
      <c r="C924" t="n">
        <v>1</v>
      </c>
      <c r="D924" t="inlineStr">
        <is>
          <t>IPCA</t>
        </is>
      </c>
      <c r="E924" t="n">
        <v>0</v>
      </c>
      <c r="F924" t="inlineStr">
        <is>
          <t>MENSAL</t>
        </is>
      </c>
      <c r="G924" t="n">
        <v>45955</v>
      </c>
      <c r="H924" t="n">
        <v>45955</v>
      </c>
      <c r="I924" t="inlineStr">
        <is>
          <t>025</t>
        </is>
      </c>
      <c r="J924" t="inlineStr">
        <is>
          <t>CARTEIRA</t>
        </is>
      </c>
      <c r="K924" t="inlineStr">
        <is>
          <t>CONTRATO</t>
        </is>
      </c>
      <c r="L924" t="n">
        <v>5125.04</v>
      </c>
      <c r="M924" t="inlineStr"/>
      <c r="N924" t="inlineStr"/>
      <c r="O924" s="142">
        <f>DATE(YEAR(H924),MONTH(H924),1)</f>
        <v/>
      </c>
      <c r="P924" s="132">
        <f>IF(H924&gt;$L$3,"Futuro","Atraso")</f>
        <v/>
      </c>
      <c r="Q924">
        <f>12*(YEAR(H924)-YEAR($L$3))+(MONTH(H924)-MONTH($L$3))</f>
        <v/>
      </c>
      <c r="R924" s="366">
        <f>IF(N924="IBIRAPITANGA FASE 3",IF(P924="Atraso",M924,M924/(1+$J$2)^Q924),IF(P924="Atraso",M924,M924/(1+$J$1)^Q924))</f>
        <v/>
      </c>
    </row>
    <row r="925">
      <c r="A925" t="inlineStr">
        <is>
          <t>Q05L02</t>
        </is>
      </c>
      <c r="B925" t="inlineStr">
        <is>
          <t>FLAVIA DE OLIVEIRA ALMEIDA SOUZA</t>
        </is>
      </c>
      <c r="C925" t="n">
        <v>1</v>
      </c>
      <c r="D925" t="inlineStr">
        <is>
          <t>IPCA</t>
        </is>
      </c>
      <c r="E925" t="n">
        <v>0</v>
      </c>
      <c r="F925" t="inlineStr">
        <is>
          <t>MENSAL</t>
        </is>
      </c>
      <c r="G925" t="n">
        <v>45986</v>
      </c>
      <c r="H925" t="n">
        <v>45986</v>
      </c>
      <c r="I925" t="inlineStr">
        <is>
          <t>026</t>
        </is>
      </c>
      <c r="J925" t="inlineStr">
        <is>
          <t>CARTEIRA</t>
        </is>
      </c>
      <c r="K925" t="inlineStr">
        <is>
          <t>CONTRATO</t>
        </is>
      </c>
      <c r="L925" t="n">
        <v>5125.04</v>
      </c>
      <c r="M925" t="inlineStr"/>
      <c r="N925" t="inlineStr"/>
      <c r="O925" s="142">
        <f>DATE(YEAR(H925),MONTH(H925),1)</f>
        <v/>
      </c>
      <c r="P925" s="132">
        <f>IF(H925&gt;$L$3,"Futuro","Atraso")</f>
        <v/>
      </c>
      <c r="Q925">
        <f>12*(YEAR(H925)-YEAR($L$3))+(MONTH(H925)-MONTH($L$3))</f>
        <v/>
      </c>
      <c r="R925" s="366">
        <f>IF(N925="IBIRAPITANGA FASE 3",IF(P925="Atraso",M925,M925/(1+$J$2)^Q925),IF(P925="Atraso",M925,M925/(1+$J$1)^Q925))</f>
        <v/>
      </c>
    </row>
    <row r="926">
      <c r="A926" t="inlineStr">
        <is>
          <t>Q05L02</t>
        </is>
      </c>
      <c r="B926" t="inlineStr">
        <is>
          <t>FLAVIA DE OLIVEIRA ALMEIDA SOUZA</t>
        </is>
      </c>
      <c r="C926" t="n">
        <v>1</v>
      </c>
      <c r="D926" t="inlineStr">
        <is>
          <t>IPCA</t>
        </is>
      </c>
      <c r="E926" t="n">
        <v>0</v>
      </c>
      <c r="F926" t="inlineStr">
        <is>
          <t>MENSAL</t>
        </is>
      </c>
      <c r="G926" t="n">
        <v>46016</v>
      </c>
      <c r="H926" t="n">
        <v>46016</v>
      </c>
      <c r="I926" t="inlineStr">
        <is>
          <t>027</t>
        </is>
      </c>
      <c r="J926" t="inlineStr">
        <is>
          <t>CARTEIRA</t>
        </is>
      </c>
      <c r="K926" t="inlineStr">
        <is>
          <t>CONTRATO</t>
        </is>
      </c>
      <c r="L926" t="n">
        <v>5125.04</v>
      </c>
      <c r="M926" t="inlineStr"/>
      <c r="N926" t="inlineStr"/>
      <c r="O926" s="142">
        <f>DATE(YEAR(H926),MONTH(H926),1)</f>
        <v/>
      </c>
      <c r="P926" s="132">
        <f>IF(H926&gt;$L$3,"Futuro","Atraso")</f>
        <v/>
      </c>
      <c r="Q926">
        <f>12*(YEAR(H926)-YEAR($L$3))+(MONTH(H926)-MONTH($L$3))</f>
        <v/>
      </c>
      <c r="R926" s="366">
        <f>IF(N926="IBIRAPITANGA FASE 3",IF(P926="Atraso",M926,M926/(1+$J$2)^Q926),IF(P926="Atraso",M926,M926/(1+$J$1)^Q926))</f>
        <v/>
      </c>
    </row>
    <row r="927">
      <c r="A927" t="inlineStr">
        <is>
          <t>Q05L02</t>
        </is>
      </c>
      <c r="B927" t="inlineStr">
        <is>
          <t>FLAVIA DE OLIVEIRA ALMEIDA SOUZA</t>
        </is>
      </c>
      <c r="C927" t="n">
        <v>1</v>
      </c>
      <c r="D927" t="inlineStr">
        <is>
          <t>IPCA</t>
        </is>
      </c>
      <c r="E927" t="n">
        <v>0</v>
      </c>
      <c r="F927" t="inlineStr">
        <is>
          <t>MENSAL</t>
        </is>
      </c>
      <c r="G927" t="n">
        <v>46047</v>
      </c>
      <c r="H927" t="n">
        <v>46047</v>
      </c>
      <c r="I927" t="inlineStr">
        <is>
          <t>028</t>
        </is>
      </c>
      <c r="J927" t="inlineStr">
        <is>
          <t>CARTEIRA</t>
        </is>
      </c>
      <c r="K927" t="inlineStr">
        <is>
          <t>CONTRATO</t>
        </is>
      </c>
      <c r="L927" t="n">
        <v>5125.04</v>
      </c>
      <c r="M927" t="inlineStr"/>
      <c r="N927" t="inlineStr"/>
      <c r="O927" s="142">
        <f>DATE(YEAR(H927),MONTH(H927),1)</f>
        <v/>
      </c>
      <c r="P927" s="132">
        <f>IF(H927&gt;$L$3,"Futuro","Atraso")</f>
        <v/>
      </c>
      <c r="Q927">
        <f>12*(YEAR(H927)-YEAR($L$3))+(MONTH(H927)-MONTH($L$3))</f>
        <v/>
      </c>
      <c r="R927" s="366">
        <f>IF(N927="IBIRAPITANGA FASE 3",IF(P927="Atraso",M927,M927/(1+$J$2)^Q927),IF(P927="Atraso",M927,M927/(1+$J$1)^Q927))</f>
        <v/>
      </c>
    </row>
    <row r="928">
      <c r="A928" t="inlineStr">
        <is>
          <t>Q05L02</t>
        </is>
      </c>
      <c r="B928" t="inlineStr">
        <is>
          <t>FLAVIA DE OLIVEIRA ALMEIDA SOUZA</t>
        </is>
      </c>
      <c r="C928" t="n">
        <v>1</v>
      </c>
      <c r="D928" t="inlineStr">
        <is>
          <t>IPCA</t>
        </is>
      </c>
      <c r="E928" t="n">
        <v>0</v>
      </c>
      <c r="F928" t="inlineStr">
        <is>
          <t>MENSAL</t>
        </is>
      </c>
      <c r="G928" t="n">
        <v>46078</v>
      </c>
      <c r="H928" t="n">
        <v>46078</v>
      </c>
      <c r="I928" t="inlineStr">
        <is>
          <t>029</t>
        </is>
      </c>
      <c r="J928" t="inlineStr">
        <is>
          <t>CARTEIRA</t>
        </is>
      </c>
      <c r="K928" t="inlineStr">
        <is>
          <t>CONTRATO</t>
        </is>
      </c>
      <c r="L928" t="n">
        <v>5125.04</v>
      </c>
      <c r="M928" t="inlineStr"/>
      <c r="N928" t="inlineStr"/>
      <c r="O928" s="142">
        <f>DATE(YEAR(H928),MONTH(H928),1)</f>
        <v/>
      </c>
      <c r="P928" s="132">
        <f>IF(H928&gt;$L$3,"Futuro","Atraso")</f>
        <v/>
      </c>
      <c r="Q928">
        <f>12*(YEAR(H928)-YEAR($L$3))+(MONTH(H928)-MONTH($L$3))</f>
        <v/>
      </c>
      <c r="R928" s="366">
        <f>IF(N928="IBIRAPITANGA FASE 3",IF(P928="Atraso",M928,M928/(1+$J$2)^Q928),IF(P928="Atraso",M928,M928/(1+$J$1)^Q928))</f>
        <v/>
      </c>
    </row>
    <row r="929">
      <c r="A929" t="inlineStr">
        <is>
          <t>Q05L02</t>
        </is>
      </c>
      <c r="B929" t="inlineStr">
        <is>
          <t>FLAVIA DE OLIVEIRA ALMEIDA SOUZA</t>
        </is>
      </c>
      <c r="C929" t="n">
        <v>1</v>
      </c>
      <c r="D929" t="inlineStr">
        <is>
          <t>IPCA</t>
        </is>
      </c>
      <c r="E929" t="n">
        <v>0</v>
      </c>
      <c r="F929" t="inlineStr">
        <is>
          <t>MENSAL</t>
        </is>
      </c>
      <c r="G929" t="n">
        <v>46106</v>
      </c>
      <c r="H929" t="n">
        <v>46106</v>
      </c>
      <c r="I929" t="inlineStr">
        <is>
          <t>030</t>
        </is>
      </c>
      <c r="J929" t="inlineStr">
        <is>
          <t>CARTEIRA</t>
        </is>
      </c>
      <c r="K929" t="inlineStr">
        <is>
          <t>CONTRATO</t>
        </is>
      </c>
      <c r="L929" t="n">
        <v>5125.04</v>
      </c>
      <c r="M929" t="inlineStr"/>
      <c r="N929" t="inlineStr"/>
      <c r="O929" s="142">
        <f>DATE(YEAR(H929),MONTH(H929),1)</f>
        <v/>
      </c>
      <c r="P929" s="132">
        <f>IF(H929&gt;$L$3,"Futuro","Atraso")</f>
        <v/>
      </c>
      <c r="Q929">
        <f>12*(YEAR(H929)-YEAR($L$3))+(MONTH(H929)-MONTH($L$3))</f>
        <v/>
      </c>
      <c r="R929" s="366">
        <f>IF(N929="IBIRAPITANGA FASE 3",IF(P929="Atraso",M929,M929/(1+$J$2)^Q929),IF(P929="Atraso",M929,M929/(1+$J$1)^Q929))</f>
        <v/>
      </c>
    </row>
    <row r="930">
      <c r="A930" t="inlineStr">
        <is>
          <t>Q05L02</t>
        </is>
      </c>
      <c r="B930" t="inlineStr">
        <is>
          <t>FLAVIA DE OLIVEIRA ALMEIDA SOUZA</t>
        </is>
      </c>
      <c r="C930" t="n">
        <v>1</v>
      </c>
      <c r="D930" t="inlineStr">
        <is>
          <t>IPCA</t>
        </is>
      </c>
      <c r="E930" t="n">
        <v>0</v>
      </c>
      <c r="F930" t="inlineStr">
        <is>
          <t>MENSAL</t>
        </is>
      </c>
      <c r="G930" t="n">
        <v>46137</v>
      </c>
      <c r="H930" t="n">
        <v>46137</v>
      </c>
      <c r="I930" t="inlineStr">
        <is>
          <t>031</t>
        </is>
      </c>
      <c r="J930" t="inlineStr">
        <is>
          <t>CARTEIRA</t>
        </is>
      </c>
      <c r="K930" t="inlineStr">
        <is>
          <t>CONTRATO</t>
        </is>
      </c>
      <c r="L930" t="n">
        <v>5125.04</v>
      </c>
      <c r="M930" t="inlineStr"/>
      <c r="N930" t="inlineStr"/>
      <c r="O930" s="142">
        <f>DATE(YEAR(H930),MONTH(H930),1)</f>
        <v/>
      </c>
      <c r="P930" s="132">
        <f>IF(H930&gt;$L$3,"Futuro","Atraso")</f>
        <v/>
      </c>
      <c r="Q930">
        <f>12*(YEAR(H930)-YEAR($L$3))+(MONTH(H930)-MONTH($L$3))</f>
        <v/>
      </c>
      <c r="R930" s="366">
        <f>IF(N930="IBIRAPITANGA FASE 3",IF(P930="Atraso",M930,M930/(1+$J$2)^Q930),IF(P930="Atraso",M930,M930/(1+$J$1)^Q930))</f>
        <v/>
      </c>
    </row>
    <row r="931">
      <c r="A931" t="inlineStr">
        <is>
          <t>Q05L02</t>
        </is>
      </c>
      <c r="B931" t="inlineStr">
        <is>
          <t>FLAVIA DE OLIVEIRA ALMEIDA SOUZA</t>
        </is>
      </c>
      <c r="C931" t="n">
        <v>1</v>
      </c>
      <c r="D931" t="inlineStr">
        <is>
          <t>IPCA</t>
        </is>
      </c>
      <c r="E931" t="n">
        <v>0</v>
      </c>
      <c r="F931" t="inlineStr">
        <is>
          <t>MENSAL</t>
        </is>
      </c>
      <c r="G931" t="n">
        <v>46167</v>
      </c>
      <c r="H931" t="n">
        <v>46167</v>
      </c>
      <c r="I931" t="inlineStr">
        <is>
          <t>032</t>
        </is>
      </c>
      <c r="J931" t="inlineStr">
        <is>
          <t>CARTEIRA</t>
        </is>
      </c>
      <c r="K931" t="inlineStr">
        <is>
          <t>CONTRATO</t>
        </is>
      </c>
      <c r="L931" t="n">
        <v>5125.04</v>
      </c>
      <c r="M931" t="inlineStr"/>
      <c r="N931" t="inlineStr"/>
      <c r="O931" s="142">
        <f>DATE(YEAR(H931),MONTH(H931),1)</f>
        <v/>
      </c>
      <c r="P931" s="132">
        <f>IF(H931&gt;$L$3,"Futuro","Atraso")</f>
        <v/>
      </c>
      <c r="Q931">
        <f>12*(YEAR(H931)-YEAR($L$3))+(MONTH(H931)-MONTH($L$3))</f>
        <v/>
      </c>
      <c r="R931" s="366">
        <f>IF(N931="IBIRAPITANGA FASE 3",IF(P931="Atraso",M931,M931/(1+$J$2)^Q931),IF(P931="Atraso",M931,M931/(1+$J$1)^Q931))</f>
        <v/>
      </c>
    </row>
    <row r="932">
      <c r="A932" t="inlineStr">
        <is>
          <t>Q05L02</t>
        </is>
      </c>
      <c r="B932" t="inlineStr">
        <is>
          <t>FLAVIA DE OLIVEIRA ALMEIDA SOUZA</t>
        </is>
      </c>
      <c r="C932" t="n">
        <v>1</v>
      </c>
      <c r="D932" t="inlineStr">
        <is>
          <t>IPCA</t>
        </is>
      </c>
      <c r="E932" t="n">
        <v>0</v>
      </c>
      <c r="F932" t="inlineStr">
        <is>
          <t>MENSAL</t>
        </is>
      </c>
      <c r="G932" t="n">
        <v>46198</v>
      </c>
      <c r="H932" t="n">
        <v>46198</v>
      </c>
      <c r="I932" t="inlineStr">
        <is>
          <t>033</t>
        </is>
      </c>
      <c r="J932" t="inlineStr">
        <is>
          <t>CARTEIRA</t>
        </is>
      </c>
      <c r="K932" t="inlineStr">
        <is>
          <t>CONTRATO</t>
        </is>
      </c>
      <c r="L932" t="n">
        <v>5125.04</v>
      </c>
      <c r="M932" t="inlineStr"/>
      <c r="N932" t="inlineStr"/>
      <c r="O932" s="142">
        <f>DATE(YEAR(H932),MONTH(H932),1)</f>
        <v/>
      </c>
      <c r="P932" s="132">
        <f>IF(H932&gt;$L$3,"Futuro","Atraso")</f>
        <v/>
      </c>
      <c r="Q932">
        <f>12*(YEAR(H932)-YEAR($L$3))+(MONTH(H932)-MONTH($L$3))</f>
        <v/>
      </c>
      <c r="R932" s="366">
        <f>IF(N932="IBIRAPITANGA FASE 3",IF(P932="Atraso",M932,M932/(1+$J$2)^Q932),IF(P932="Atraso",M932,M932/(1+$J$1)^Q932))</f>
        <v/>
      </c>
    </row>
    <row r="933">
      <c r="A933" t="inlineStr">
        <is>
          <t>Q05L02</t>
        </is>
      </c>
      <c r="B933" t="inlineStr">
        <is>
          <t>FLAVIA DE OLIVEIRA ALMEIDA SOUZA</t>
        </is>
      </c>
      <c r="C933" t="n">
        <v>1</v>
      </c>
      <c r="D933" t="inlineStr">
        <is>
          <t>IPCA</t>
        </is>
      </c>
      <c r="E933" t="n">
        <v>0</v>
      </c>
      <c r="F933" t="inlineStr">
        <is>
          <t>MENSAL</t>
        </is>
      </c>
      <c r="G933" t="n">
        <v>46228</v>
      </c>
      <c r="H933" t="n">
        <v>46228</v>
      </c>
      <c r="I933" t="inlineStr">
        <is>
          <t>034</t>
        </is>
      </c>
      <c r="J933" t="inlineStr">
        <is>
          <t>CARTEIRA</t>
        </is>
      </c>
      <c r="K933" t="inlineStr">
        <is>
          <t>CONTRATO</t>
        </is>
      </c>
      <c r="L933" t="n">
        <v>5125.04</v>
      </c>
      <c r="M933" t="inlineStr"/>
      <c r="N933" t="inlineStr"/>
      <c r="O933" s="142">
        <f>DATE(YEAR(H933),MONTH(H933),1)</f>
        <v/>
      </c>
      <c r="P933" s="132">
        <f>IF(H933&gt;$L$3,"Futuro","Atraso")</f>
        <v/>
      </c>
      <c r="Q933">
        <f>12*(YEAR(H933)-YEAR($L$3))+(MONTH(H933)-MONTH($L$3))</f>
        <v/>
      </c>
      <c r="R933" s="366">
        <f>IF(N933="IBIRAPITANGA FASE 3",IF(P933="Atraso",M933,M933/(1+$J$2)^Q933),IF(P933="Atraso",M933,M933/(1+$J$1)^Q933))</f>
        <v/>
      </c>
    </row>
    <row r="934">
      <c r="A934" t="inlineStr">
        <is>
          <t>Q05L02</t>
        </is>
      </c>
      <c r="B934" t="inlineStr">
        <is>
          <t>FLAVIA DE OLIVEIRA ALMEIDA SOUZA</t>
        </is>
      </c>
      <c r="C934" t="n">
        <v>1</v>
      </c>
      <c r="D934" t="inlineStr">
        <is>
          <t>IPCA</t>
        </is>
      </c>
      <c r="E934" t="n">
        <v>0</v>
      </c>
      <c r="F934" t="inlineStr">
        <is>
          <t>MENSAL</t>
        </is>
      </c>
      <c r="G934" t="n">
        <v>46259</v>
      </c>
      <c r="H934" t="n">
        <v>46259</v>
      </c>
      <c r="I934" t="inlineStr">
        <is>
          <t>035</t>
        </is>
      </c>
      <c r="J934" t="inlineStr">
        <is>
          <t>CARTEIRA</t>
        </is>
      </c>
      <c r="K934" t="inlineStr">
        <is>
          <t>CONTRATO</t>
        </is>
      </c>
      <c r="L934" t="n">
        <v>5125.04</v>
      </c>
      <c r="M934" t="inlineStr"/>
      <c r="N934" t="inlineStr"/>
      <c r="O934" s="142">
        <f>DATE(YEAR(H934),MONTH(H934),1)</f>
        <v/>
      </c>
      <c r="P934" s="132">
        <f>IF(H934&gt;$L$3,"Futuro","Atraso")</f>
        <v/>
      </c>
      <c r="Q934">
        <f>12*(YEAR(H934)-YEAR($L$3))+(MONTH(H934)-MONTH($L$3))</f>
        <v/>
      </c>
      <c r="R934" s="366">
        <f>IF(N934="IBIRAPITANGA FASE 3",IF(P934="Atraso",M934,M934/(1+$J$2)^Q934),IF(P934="Atraso",M934,M934/(1+$J$1)^Q934))</f>
        <v/>
      </c>
    </row>
    <row r="935">
      <c r="A935" t="inlineStr">
        <is>
          <t>Q05L02</t>
        </is>
      </c>
      <c r="B935" t="inlineStr">
        <is>
          <t>FLAVIA DE OLIVEIRA ALMEIDA SOUZA</t>
        </is>
      </c>
      <c r="C935" t="n">
        <v>1</v>
      </c>
      <c r="D935" t="inlineStr">
        <is>
          <t>IPCA</t>
        </is>
      </c>
      <c r="E935" t="n">
        <v>0</v>
      </c>
      <c r="F935" t="inlineStr">
        <is>
          <t>MENSAL</t>
        </is>
      </c>
      <c r="G935" t="n">
        <v>46290</v>
      </c>
      <c r="H935" t="n">
        <v>46290</v>
      </c>
      <c r="I935" t="inlineStr">
        <is>
          <t>036</t>
        </is>
      </c>
      <c r="J935" t="inlineStr">
        <is>
          <t>CARTEIRA</t>
        </is>
      </c>
      <c r="K935" t="inlineStr">
        <is>
          <t>CONTRATO</t>
        </is>
      </c>
      <c r="L935" t="n">
        <v>5125.04</v>
      </c>
      <c r="M935" t="inlineStr"/>
      <c r="N935" t="inlineStr"/>
      <c r="O935" s="142">
        <f>DATE(YEAR(H935),MONTH(H935),1)</f>
        <v/>
      </c>
      <c r="P935" s="132">
        <f>IF(H935&gt;$L$3,"Futuro","Atraso")</f>
        <v/>
      </c>
      <c r="Q935">
        <f>12*(YEAR(H935)-YEAR($L$3))+(MONTH(H935)-MONTH($L$3))</f>
        <v/>
      </c>
      <c r="R935" s="366">
        <f>IF(N935="IBIRAPITANGA FASE 3",IF(P935="Atraso",M935,M935/(1+$J$2)^Q935),IF(P935="Atraso",M935,M935/(1+$J$1)^Q935))</f>
        <v/>
      </c>
    </row>
    <row r="936">
      <c r="A936" t="inlineStr">
        <is>
          <t>Q05L02</t>
        </is>
      </c>
      <c r="B936" t="inlineStr">
        <is>
          <t>FLAVIA DE OLIVEIRA ALMEIDA SOUZA</t>
        </is>
      </c>
      <c r="C936" t="n">
        <v>1</v>
      </c>
      <c r="D936" t="inlineStr">
        <is>
          <t>IPCA</t>
        </is>
      </c>
      <c r="E936" t="n">
        <v>0</v>
      </c>
      <c r="F936" t="inlineStr">
        <is>
          <t>MENSAL</t>
        </is>
      </c>
      <c r="G936" t="n">
        <v>46290</v>
      </c>
      <c r="H936" t="n">
        <v>46290</v>
      </c>
      <c r="I936" t="inlineStr">
        <is>
          <t>003</t>
        </is>
      </c>
      <c r="J936" t="inlineStr">
        <is>
          <t>CARTEIRA</t>
        </is>
      </c>
      <c r="K936" t="inlineStr">
        <is>
          <t>CONTRATO</t>
        </is>
      </c>
      <c r="L936" t="n">
        <v>20500.17</v>
      </c>
      <c r="M936" t="inlineStr"/>
      <c r="N936" t="inlineStr"/>
      <c r="O936" s="142">
        <f>DATE(YEAR(H936),MONTH(H936),1)</f>
        <v/>
      </c>
      <c r="P936" s="132">
        <f>IF(H936&gt;$L$3,"Futuro","Atraso")</f>
        <v/>
      </c>
      <c r="Q936">
        <f>12*(YEAR(H936)-YEAR($L$3))+(MONTH(H936)-MONTH($L$3))</f>
        <v/>
      </c>
      <c r="R936" s="366">
        <f>IF(N936="IBIRAPITANGA FASE 3",IF(P936="Atraso",M936,M936/(1+$J$2)^Q936),IF(P936="Atraso",M936,M936/(1+$J$1)^Q936))</f>
        <v/>
      </c>
    </row>
    <row r="937">
      <c r="A937" t="inlineStr">
        <is>
          <t>Q05L02</t>
        </is>
      </c>
      <c r="B937" t="inlineStr">
        <is>
          <t>FLAVIA DE OLIVEIRA ALMEIDA SOUZA</t>
        </is>
      </c>
      <c r="C937" t="n">
        <v>1</v>
      </c>
      <c r="D937" t="inlineStr">
        <is>
          <t>IPCA</t>
        </is>
      </c>
      <c r="E937" t="n">
        <v>0</v>
      </c>
      <c r="F937" t="inlineStr">
        <is>
          <t>MENSAL</t>
        </is>
      </c>
      <c r="G937" t="n">
        <v>46320</v>
      </c>
      <c r="H937" t="n">
        <v>46320</v>
      </c>
      <c r="I937" t="inlineStr">
        <is>
          <t>037</t>
        </is>
      </c>
      <c r="J937" t="inlineStr">
        <is>
          <t>CARTEIRA</t>
        </is>
      </c>
      <c r="K937" t="inlineStr">
        <is>
          <t>CONTRATO</t>
        </is>
      </c>
      <c r="L937" t="n">
        <v>5125.04</v>
      </c>
      <c r="M937" t="inlineStr"/>
      <c r="N937" t="inlineStr"/>
      <c r="O937" s="142">
        <f>DATE(YEAR(H937),MONTH(H937),1)</f>
        <v/>
      </c>
      <c r="P937" s="132">
        <f>IF(H937&gt;$L$3,"Futuro","Atraso")</f>
        <v/>
      </c>
      <c r="Q937">
        <f>12*(YEAR(H937)-YEAR($L$3))+(MONTH(H937)-MONTH($L$3))</f>
        <v/>
      </c>
      <c r="R937" s="366">
        <f>IF(N937="IBIRAPITANGA FASE 3",IF(P937="Atraso",M937,M937/(1+$J$2)^Q937),IF(P937="Atraso",M937,M937/(1+$J$1)^Q937))</f>
        <v/>
      </c>
    </row>
    <row r="938">
      <c r="A938" t="inlineStr">
        <is>
          <t>Q05L02</t>
        </is>
      </c>
      <c r="B938" t="inlineStr">
        <is>
          <t>FLAVIA DE OLIVEIRA ALMEIDA SOUZA</t>
        </is>
      </c>
      <c r="C938" t="n">
        <v>1</v>
      </c>
      <c r="D938" t="inlineStr">
        <is>
          <t>IPCA</t>
        </is>
      </c>
      <c r="E938" t="n">
        <v>0</v>
      </c>
      <c r="F938" t="inlineStr">
        <is>
          <t>MENSAL</t>
        </is>
      </c>
      <c r="G938" t="n">
        <v>46351</v>
      </c>
      <c r="H938" t="n">
        <v>46351</v>
      </c>
      <c r="I938" t="inlineStr">
        <is>
          <t>038</t>
        </is>
      </c>
      <c r="J938" t="inlineStr">
        <is>
          <t>CARTEIRA</t>
        </is>
      </c>
      <c r="K938" t="inlineStr">
        <is>
          <t>CONTRATO</t>
        </is>
      </c>
      <c r="L938" t="n">
        <v>5125.04</v>
      </c>
      <c r="M938" t="inlineStr"/>
      <c r="N938" t="inlineStr"/>
      <c r="O938" s="142">
        <f>DATE(YEAR(H938),MONTH(H938),1)</f>
        <v/>
      </c>
      <c r="P938" s="132">
        <f>IF(H938&gt;$L$3,"Futuro","Atraso")</f>
        <v/>
      </c>
      <c r="Q938">
        <f>12*(YEAR(H938)-YEAR($L$3))+(MONTH(H938)-MONTH($L$3))</f>
        <v/>
      </c>
      <c r="R938" s="366">
        <f>IF(N938="IBIRAPITANGA FASE 3",IF(P938="Atraso",M938,M938/(1+$J$2)^Q938),IF(P938="Atraso",M938,M938/(1+$J$1)^Q938))</f>
        <v/>
      </c>
    </row>
    <row r="939">
      <c r="A939" t="inlineStr">
        <is>
          <t>Q05L02</t>
        </is>
      </c>
      <c r="B939" t="inlineStr">
        <is>
          <t>FLAVIA DE OLIVEIRA ALMEIDA SOUZA</t>
        </is>
      </c>
      <c r="C939" t="n">
        <v>1</v>
      </c>
      <c r="D939" t="inlineStr">
        <is>
          <t>IPCA</t>
        </is>
      </c>
      <c r="E939" t="n">
        <v>0</v>
      </c>
      <c r="F939" t="inlineStr">
        <is>
          <t>MENSAL</t>
        </is>
      </c>
      <c r="G939" t="n">
        <v>46381</v>
      </c>
      <c r="H939" t="n">
        <v>46381</v>
      </c>
      <c r="I939" t="inlineStr">
        <is>
          <t>039</t>
        </is>
      </c>
      <c r="J939" t="inlineStr">
        <is>
          <t>CARTEIRA</t>
        </is>
      </c>
      <c r="K939" t="inlineStr">
        <is>
          <t>CONTRATO</t>
        </is>
      </c>
      <c r="L939" t="n">
        <v>5125.04</v>
      </c>
      <c r="M939" t="inlineStr"/>
      <c r="N939" t="inlineStr"/>
      <c r="O939" s="142">
        <f>DATE(YEAR(H939),MONTH(H939),1)</f>
        <v/>
      </c>
      <c r="P939" s="132">
        <f>IF(H939&gt;$L$3,"Futuro","Atraso")</f>
        <v/>
      </c>
      <c r="Q939">
        <f>12*(YEAR(H939)-YEAR($L$3))+(MONTH(H939)-MONTH($L$3))</f>
        <v/>
      </c>
      <c r="R939" s="366">
        <f>IF(N939="IBIRAPITANGA FASE 3",IF(P939="Atraso",M939,M939/(1+$J$2)^Q939),IF(P939="Atraso",M939,M939/(1+$J$1)^Q939))</f>
        <v/>
      </c>
    </row>
    <row r="940">
      <c r="A940" t="inlineStr">
        <is>
          <t>Q05L02</t>
        </is>
      </c>
      <c r="B940" t="inlineStr">
        <is>
          <t>FLAVIA DE OLIVEIRA ALMEIDA SOUZA</t>
        </is>
      </c>
      <c r="C940" t="n">
        <v>1</v>
      </c>
      <c r="D940" t="inlineStr">
        <is>
          <t>IPCA</t>
        </is>
      </c>
      <c r="E940" t="n">
        <v>0</v>
      </c>
      <c r="F940" t="inlineStr">
        <is>
          <t>MENSAL</t>
        </is>
      </c>
      <c r="G940" t="n">
        <v>46412</v>
      </c>
      <c r="H940" t="n">
        <v>46412</v>
      </c>
      <c r="I940" t="inlineStr">
        <is>
          <t>040</t>
        </is>
      </c>
      <c r="J940" t="inlineStr">
        <is>
          <t>CARTEIRA</t>
        </is>
      </c>
      <c r="K940" t="inlineStr">
        <is>
          <t>CONTRATO</t>
        </is>
      </c>
      <c r="L940" t="n">
        <v>5125.04</v>
      </c>
      <c r="M940" t="inlineStr"/>
      <c r="N940" t="inlineStr"/>
      <c r="O940" s="142">
        <f>DATE(YEAR(H940),MONTH(H940),1)</f>
        <v/>
      </c>
      <c r="P940" s="132">
        <f>IF(H940&gt;$L$3,"Futuro","Atraso")</f>
        <v/>
      </c>
      <c r="Q940">
        <f>12*(YEAR(H940)-YEAR($L$3))+(MONTH(H940)-MONTH($L$3))</f>
        <v/>
      </c>
      <c r="R940" s="366">
        <f>IF(N940="IBIRAPITANGA FASE 3",IF(P940="Atraso",M940,M940/(1+$J$2)^Q940),IF(P940="Atraso",M940,M940/(1+$J$1)^Q940))</f>
        <v/>
      </c>
    </row>
    <row r="941">
      <c r="A941" t="inlineStr">
        <is>
          <t>Q05L02</t>
        </is>
      </c>
      <c r="B941" t="inlineStr">
        <is>
          <t>FLAVIA DE OLIVEIRA ALMEIDA SOUZA</t>
        </is>
      </c>
      <c r="C941" t="n">
        <v>1</v>
      </c>
      <c r="D941" t="inlineStr">
        <is>
          <t>IPCA</t>
        </is>
      </c>
      <c r="E941" t="n">
        <v>0</v>
      </c>
      <c r="F941" t="inlineStr">
        <is>
          <t>MENSAL</t>
        </is>
      </c>
      <c r="G941" t="n">
        <v>46443</v>
      </c>
      <c r="H941" t="n">
        <v>46443</v>
      </c>
      <c r="I941" t="inlineStr">
        <is>
          <t>041</t>
        </is>
      </c>
      <c r="J941" t="inlineStr">
        <is>
          <t>CARTEIRA</t>
        </is>
      </c>
      <c r="K941" t="inlineStr">
        <is>
          <t>CONTRATO</t>
        </is>
      </c>
      <c r="L941" t="n">
        <v>5125.04</v>
      </c>
      <c r="M941" t="inlineStr"/>
      <c r="N941" t="inlineStr"/>
      <c r="O941" s="142">
        <f>DATE(YEAR(H941),MONTH(H941),1)</f>
        <v/>
      </c>
      <c r="P941" s="132">
        <f>IF(H941&gt;$L$3,"Futuro","Atraso")</f>
        <v/>
      </c>
      <c r="Q941">
        <f>12*(YEAR(H941)-YEAR($L$3))+(MONTH(H941)-MONTH($L$3))</f>
        <v/>
      </c>
      <c r="R941" s="366">
        <f>IF(N941="IBIRAPITANGA FASE 3",IF(P941="Atraso",M941,M941/(1+$J$2)^Q941),IF(P941="Atraso",M941,M941/(1+$J$1)^Q941))</f>
        <v/>
      </c>
    </row>
    <row r="942">
      <c r="A942" t="inlineStr">
        <is>
          <t>Q05L02</t>
        </is>
      </c>
      <c r="B942" t="inlineStr">
        <is>
          <t>FLAVIA DE OLIVEIRA ALMEIDA SOUZA</t>
        </is>
      </c>
      <c r="C942" t="n">
        <v>1</v>
      </c>
      <c r="D942" t="inlineStr">
        <is>
          <t>IPCA</t>
        </is>
      </c>
      <c r="E942" t="n">
        <v>0</v>
      </c>
      <c r="F942" t="inlineStr">
        <is>
          <t>MENSAL</t>
        </is>
      </c>
      <c r="G942" t="n">
        <v>46471</v>
      </c>
      <c r="H942" t="n">
        <v>46471</v>
      </c>
      <c r="I942" t="inlineStr">
        <is>
          <t>042</t>
        </is>
      </c>
      <c r="J942" t="inlineStr">
        <is>
          <t>CARTEIRA</t>
        </is>
      </c>
      <c r="K942" t="inlineStr">
        <is>
          <t>CONTRATO</t>
        </is>
      </c>
      <c r="L942" t="n">
        <v>5125.04</v>
      </c>
      <c r="M942" t="inlineStr"/>
      <c r="N942" t="inlineStr"/>
      <c r="O942" s="142">
        <f>DATE(YEAR(H942),MONTH(H942),1)</f>
        <v/>
      </c>
      <c r="P942" s="132">
        <f>IF(H942&gt;$L$3,"Futuro","Atraso")</f>
        <v/>
      </c>
      <c r="Q942">
        <f>12*(YEAR(H942)-YEAR($L$3))+(MONTH(H942)-MONTH($L$3))</f>
        <v/>
      </c>
      <c r="R942" s="366">
        <f>IF(N942="IBIRAPITANGA FASE 3",IF(P942="Atraso",M942,M942/(1+$J$2)^Q942),IF(P942="Atraso",M942,M942/(1+$J$1)^Q942))</f>
        <v/>
      </c>
    </row>
    <row r="943">
      <c r="A943" t="inlineStr">
        <is>
          <t>Q05L02</t>
        </is>
      </c>
      <c r="B943" t="inlineStr">
        <is>
          <t>FLAVIA DE OLIVEIRA ALMEIDA SOUZA</t>
        </is>
      </c>
      <c r="C943" t="n">
        <v>1</v>
      </c>
      <c r="D943" t="inlineStr">
        <is>
          <t>IPCA</t>
        </is>
      </c>
      <c r="E943" t="n">
        <v>0</v>
      </c>
      <c r="F943" t="inlineStr">
        <is>
          <t>MENSAL</t>
        </is>
      </c>
      <c r="G943" t="n">
        <v>46502</v>
      </c>
      <c r="H943" t="n">
        <v>46502</v>
      </c>
      <c r="I943" t="inlineStr">
        <is>
          <t>043</t>
        </is>
      </c>
      <c r="J943" t="inlineStr">
        <is>
          <t>CARTEIRA</t>
        </is>
      </c>
      <c r="K943" t="inlineStr">
        <is>
          <t>CONTRATO</t>
        </is>
      </c>
      <c r="L943" t="n">
        <v>5125.04</v>
      </c>
      <c r="M943" t="inlineStr"/>
      <c r="N943" t="inlineStr"/>
      <c r="O943" s="142">
        <f>DATE(YEAR(H943),MONTH(H943),1)</f>
        <v/>
      </c>
      <c r="P943" s="132">
        <f>IF(H943&gt;$L$3,"Futuro","Atraso")</f>
        <v/>
      </c>
      <c r="Q943">
        <f>12*(YEAR(H943)-YEAR($L$3))+(MONTH(H943)-MONTH($L$3))</f>
        <v/>
      </c>
      <c r="R943" s="366">
        <f>IF(N943="IBIRAPITANGA FASE 3",IF(P943="Atraso",M943,M943/(1+$J$2)^Q943),IF(P943="Atraso",M943,M943/(1+$J$1)^Q943))</f>
        <v/>
      </c>
    </row>
    <row r="944">
      <c r="A944" t="inlineStr">
        <is>
          <t>Q05L02</t>
        </is>
      </c>
      <c r="B944" t="inlineStr">
        <is>
          <t>FLAVIA DE OLIVEIRA ALMEIDA SOUZA</t>
        </is>
      </c>
      <c r="C944" t="n">
        <v>1</v>
      </c>
      <c r="D944" t="inlineStr">
        <is>
          <t>IPCA</t>
        </is>
      </c>
      <c r="E944" t="n">
        <v>0</v>
      </c>
      <c r="F944" t="inlineStr">
        <is>
          <t>MENSAL</t>
        </is>
      </c>
      <c r="G944" t="n">
        <v>46532</v>
      </c>
      <c r="H944" t="n">
        <v>46532</v>
      </c>
      <c r="I944" t="inlineStr">
        <is>
          <t>044</t>
        </is>
      </c>
      <c r="J944" t="inlineStr">
        <is>
          <t>CARTEIRA</t>
        </is>
      </c>
      <c r="K944" t="inlineStr">
        <is>
          <t>CONTRATO</t>
        </is>
      </c>
      <c r="L944" t="n">
        <v>5125.04</v>
      </c>
      <c r="M944" t="inlineStr"/>
      <c r="N944" t="inlineStr"/>
      <c r="O944" s="142">
        <f>DATE(YEAR(H944),MONTH(H944),1)</f>
        <v/>
      </c>
      <c r="P944" s="132">
        <f>IF(H944&gt;$L$3,"Futuro","Atraso")</f>
        <v/>
      </c>
      <c r="Q944">
        <f>12*(YEAR(H944)-YEAR($L$3))+(MONTH(H944)-MONTH($L$3))</f>
        <v/>
      </c>
      <c r="R944" s="366">
        <f>IF(N944="IBIRAPITANGA FASE 3",IF(P944="Atraso",M944,M944/(1+$J$2)^Q944),IF(P944="Atraso",M944,M944/(1+$J$1)^Q944))</f>
        <v/>
      </c>
    </row>
    <row r="945">
      <c r="A945" t="inlineStr">
        <is>
          <t>Q05L02</t>
        </is>
      </c>
      <c r="B945" t="inlineStr">
        <is>
          <t>FLAVIA DE OLIVEIRA ALMEIDA SOUZA</t>
        </is>
      </c>
      <c r="C945" t="n">
        <v>1</v>
      </c>
      <c r="D945" t="inlineStr">
        <is>
          <t>IPCA</t>
        </is>
      </c>
      <c r="E945" t="n">
        <v>0</v>
      </c>
      <c r="F945" t="inlineStr">
        <is>
          <t>MENSAL</t>
        </is>
      </c>
      <c r="G945" t="n">
        <v>46563</v>
      </c>
      <c r="H945" t="n">
        <v>46563</v>
      </c>
      <c r="I945" t="inlineStr">
        <is>
          <t>045</t>
        </is>
      </c>
      <c r="J945" t="inlineStr">
        <is>
          <t>CARTEIRA</t>
        </is>
      </c>
      <c r="K945" t="inlineStr">
        <is>
          <t>CONTRATO</t>
        </is>
      </c>
      <c r="L945" t="n">
        <v>5125.04</v>
      </c>
      <c r="M945" t="inlineStr"/>
      <c r="N945" t="inlineStr"/>
      <c r="O945" s="142">
        <f>DATE(YEAR(H945),MONTH(H945),1)</f>
        <v/>
      </c>
      <c r="P945" s="132">
        <f>IF(H945&gt;$L$3,"Futuro","Atraso")</f>
        <v/>
      </c>
      <c r="Q945">
        <f>12*(YEAR(H945)-YEAR($L$3))+(MONTH(H945)-MONTH($L$3))</f>
        <v/>
      </c>
      <c r="R945" s="366">
        <f>IF(N945="IBIRAPITANGA FASE 3",IF(P945="Atraso",M945,M945/(1+$J$2)^Q945),IF(P945="Atraso",M945,M945/(1+$J$1)^Q945))</f>
        <v/>
      </c>
    </row>
    <row r="946">
      <c r="A946" t="inlineStr">
        <is>
          <t>Q05L02</t>
        </is>
      </c>
      <c r="B946" t="inlineStr">
        <is>
          <t>FLAVIA DE OLIVEIRA ALMEIDA SOUZA</t>
        </is>
      </c>
      <c r="C946" t="n">
        <v>1</v>
      </c>
      <c r="D946" t="inlineStr">
        <is>
          <t>IPCA</t>
        </is>
      </c>
      <c r="E946" t="n">
        <v>0</v>
      </c>
      <c r="F946" t="inlineStr">
        <is>
          <t>MENSAL</t>
        </is>
      </c>
      <c r="G946" t="n">
        <v>46593</v>
      </c>
      <c r="H946" t="n">
        <v>46593</v>
      </c>
      <c r="I946" t="inlineStr">
        <is>
          <t>046</t>
        </is>
      </c>
      <c r="J946" t="inlineStr">
        <is>
          <t>CARTEIRA</t>
        </is>
      </c>
      <c r="K946" t="inlineStr">
        <is>
          <t>CONTRATO</t>
        </is>
      </c>
      <c r="L946" t="n">
        <v>5125.04</v>
      </c>
      <c r="M946" t="inlineStr"/>
      <c r="N946" t="inlineStr"/>
      <c r="O946" s="142">
        <f>DATE(YEAR(H946),MONTH(H946),1)</f>
        <v/>
      </c>
      <c r="P946" s="132">
        <f>IF(H946&gt;$L$3,"Futuro","Atraso")</f>
        <v/>
      </c>
      <c r="Q946">
        <f>12*(YEAR(H946)-YEAR($L$3))+(MONTH(H946)-MONTH($L$3))</f>
        <v/>
      </c>
      <c r="R946" s="366">
        <f>IF(N946="IBIRAPITANGA FASE 3",IF(P946="Atraso",M946,M946/(1+$J$2)^Q946),IF(P946="Atraso",M946,M946/(1+$J$1)^Q946))</f>
        <v/>
      </c>
    </row>
    <row r="947">
      <c r="A947" t="inlineStr">
        <is>
          <t>Q05L02</t>
        </is>
      </c>
      <c r="B947" t="inlineStr">
        <is>
          <t>FLAVIA DE OLIVEIRA ALMEIDA SOUZA</t>
        </is>
      </c>
      <c r="C947" t="n">
        <v>1</v>
      </c>
      <c r="D947" t="inlineStr">
        <is>
          <t>IPCA</t>
        </is>
      </c>
      <c r="E947" t="n">
        <v>0</v>
      </c>
      <c r="F947" t="inlineStr">
        <is>
          <t>MENSAL</t>
        </is>
      </c>
      <c r="G947" t="n">
        <v>46624</v>
      </c>
      <c r="H947" t="n">
        <v>46624</v>
      </c>
      <c r="I947" t="inlineStr">
        <is>
          <t>047</t>
        </is>
      </c>
      <c r="J947" t="inlineStr">
        <is>
          <t>CARTEIRA</t>
        </is>
      </c>
      <c r="K947" t="inlineStr">
        <is>
          <t>CONTRATO</t>
        </is>
      </c>
      <c r="L947" t="n">
        <v>5125.04</v>
      </c>
      <c r="M947" t="inlineStr"/>
      <c r="N947" t="inlineStr"/>
      <c r="O947" s="142">
        <f>DATE(YEAR(H947),MONTH(H947),1)</f>
        <v/>
      </c>
      <c r="P947" s="132">
        <f>IF(H947&gt;$L$3,"Futuro","Atraso")</f>
        <v/>
      </c>
      <c r="Q947">
        <f>12*(YEAR(H947)-YEAR($L$3))+(MONTH(H947)-MONTH($L$3))</f>
        <v/>
      </c>
      <c r="R947" s="366">
        <f>IF(N947="IBIRAPITANGA FASE 3",IF(P947="Atraso",M947,M947/(1+$J$2)^Q947),IF(P947="Atraso",M947,M947/(1+$J$1)^Q947))</f>
        <v/>
      </c>
    </row>
    <row r="948">
      <c r="A948" t="inlineStr">
        <is>
          <t>Q05L02</t>
        </is>
      </c>
      <c r="B948" t="inlineStr">
        <is>
          <t>FLAVIA DE OLIVEIRA ALMEIDA SOUZA</t>
        </is>
      </c>
      <c r="C948" t="n">
        <v>1</v>
      </c>
      <c r="D948" t="inlineStr">
        <is>
          <t>IPCA</t>
        </is>
      </c>
      <c r="E948" t="n">
        <v>0</v>
      </c>
      <c r="F948" t="inlineStr">
        <is>
          <t>MENSAL</t>
        </is>
      </c>
      <c r="G948" t="n">
        <v>46655</v>
      </c>
      <c r="H948" t="n">
        <v>46655</v>
      </c>
      <c r="I948" t="inlineStr">
        <is>
          <t>048</t>
        </is>
      </c>
      <c r="J948" t="inlineStr">
        <is>
          <t>CARTEIRA</t>
        </is>
      </c>
      <c r="K948" t="inlineStr">
        <is>
          <t>CONTRATO</t>
        </is>
      </c>
      <c r="L948" t="n">
        <v>5125.04</v>
      </c>
      <c r="M948" t="inlineStr"/>
      <c r="N948" t="inlineStr"/>
      <c r="O948" s="142">
        <f>DATE(YEAR(H948),MONTH(H948),1)</f>
        <v/>
      </c>
      <c r="P948" s="132">
        <f>IF(H948&gt;$L$3,"Futuro","Atraso")</f>
        <v/>
      </c>
      <c r="Q948">
        <f>12*(YEAR(H948)-YEAR($L$3))+(MONTH(H948)-MONTH($L$3))</f>
        <v/>
      </c>
      <c r="R948" s="366">
        <f>IF(N948="IBIRAPITANGA FASE 3",IF(P948="Atraso",M948,M948/(1+$J$2)^Q948),IF(P948="Atraso",M948,M948/(1+$J$1)^Q948))</f>
        <v/>
      </c>
    </row>
    <row r="949">
      <c r="A949" t="inlineStr">
        <is>
          <t>Q05L02</t>
        </is>
      </c>
      <c r="B949" t="inlineStr">
        <is>
          <t>FLAVIA DE OLIVEIRA ALMEIDA SOUZA</t>
        </is>
      </c>
      <c r="C949" t="n">
        <v>1</v>
      </c>
      <c r="D949" t="inlineStr">
        <is>
          <t>IPCA</t>
        </is>
      </c>
      <c r="E949" t="n">
        <v>0</v>
      </c>
      <c r="F949" t="inlineStr">
        <is>
          <t>MENSAL</t>
        </is>
      </c>
      <c r="G949" t="n">
        <v>46655</v>
      </c>
      <c r="H949" t="n">
        <v>46655</v>
      </c>
      <c r="I949" t="inlineStr">
        <is>
          <t>004</t>
        </is>
      </c>
      <c r="J949" t="inlineStr">
        <is>
          <t>CARTEIRA</t>
        </is>
      </c>
      <c r="K949" t="inlineStr">
        <is>
          <t>CONTRATO</t>
        </is>
      </c>
      <c r="L949" t="n">
        <v>20500.17</v>
      </c>
      <c r="M949" t="inlineStr"/>
      <c r="N949" t="inlineStr"/>
      <c r="O949" s="142">
        <f>DATE(YEAR(H949),MONTH(H949),1)</f>
        <v/>
      </c>
      <c r="P949" s="132">
        <f>IF(H949&gt;$L$3,"Futuro","Atraso")</f>
        <v/>
      </c>
      <c r="Q949">
        <f>12*(YEAR(H949)-YEAR($L$3))+(MONTH(H949)-MONTH($L$3))</f>
        <v/>
      </c>
      <c r="R949" s="366">
        <f>IF(N949="IBIRAPITANGA FASE 3",IF(P949="Atraso",M949,M949/(1+$J$2)^Q949),IF(P949="Atraso",M949,M949/(1+$J$1)^Q949))</f>
        <v/>
      </c>
    </row>
    <row r="950">
      <c r="A950" t="inlineStr">
        <is>
          <t>Q05L03</t>
        </is>
      </c>
      <c r="B950" t="inlineStr">
        <is>
          <t>EDUARDO GOYA</t>
        </is>
      </c>
      <c r="C950" t="n">
        <v>1</v>
      </c>
      <c r="D950" t="inlineStr">
        <is>
          <t>IPCA</t>
        </is>
      </c>
      <c r="E950" t="n">
        <v>0</v>
      </c>
      <c r="F950" t="inlineStr">
        <is>
          <t>MENSAL</t>
        </is>
      </c>
      <c r="G950" t="n">
        <v>45214</v>
      </c>
      <c r="H950" t="n">
        <v>45214</v>
      </c>
      <c r="I950" t="inlineStr">
        <is>
          <t>035</t>
        </is>
      </c>
      <c r="J950" t="inlineStr">
        <is>
          <t>CARTEIRA</t>
        </is>
      </c>
      <c r="K950" t="inlineStr">
        <is>
          <t>CONTRATO</t>
        </is>
      </c>
      <c r="L950" t="n">
        <v>4987.06</v>
      </c>
      <c r="M950" t="inlineStr"/>
      <c r="N950" t="inlineStr"/>
      <c r="O950" s="142">
        <f>DATE(YEAR(H950),MONTH(H950),1)</f>
        <v/>
      </c>
      <c r="P950" s="132">
        <f>IF(H950&gt;$L$3,"Futuro","Atraso")</f>
        <v/>
      </c>
      <c r="Q950">
        <f>12*(YEAR(H950)-YEAR($L$3))+(MONTH(H950)-MONTH($L$3))</f>
        <v/>
      </c>
      <c r="R950" s="366">
        <f>IF(N950="IBIRAPITANGA FASE 3",IF(P950="Atraso",M950,M950/(1+$J$2)^Q950),IF(P950="Atraso",M950,M950/(1+$J$1)^Q950))</f>
        <v/>
      </c>
    </row>
    <row r="951">
      <c r="A951" t="inlineStr">
        <is>
          <t>Q05L03</t>
        </is>
      </c>
      <c r="B951" t="inlineStr">
        <is>
          <t>EDUARDO GOYA</t>
        </is>
      </c>
      <c r="C951" t="n">
        <v>1</v>
      </c>
      <c r="D951" t="inlineStr">
        <is>
          <t>IPCA</t>
        </is>
      </c>
      <c r="E951" t="n">
        <v>0</v>
      </c>
      <c r="F951" t="inlineStr">
        <is>
          <t>MENSAL</t>
        </is>
      </c>
      <c r="G951" t="n">
        <v>45245</v>
      </c>
      <c r="H951" t="n">
        <v>45245</v>
      </c>
      <c r="I951" t="inlineStr">
        <is>
          <t>036</t>
        </is>
      </c>
      <c r="J951" t="inlineStr">
        <is>
          <t>CARTEIRA</t>
        </is>
      </c>
      <c r="K951" t="inlineStr">
        <is>
          <t>CONTRATO</t>
        </is>
      </c>
      <c r="L951" t="n">
        <v>4987.06</v>
      </c>
      <c r="M951" t="inlineStr"/>
      <c r="N951" t="inlineStr"/>
      <c r="O951" s="142">
        <f>DATE(YEAR(H951),MONTH(H951),1)</f>
        <v/>
      </c>
      <c r="P951" s="132">
        <f>IF(H951&gt;$L$3,"Futuro","Atraso")</f>
        <v/>
      </c>
      <c r="Q951">
        <f>12*(YEAR(H951)-YEAR($L$3))+(MONTH(H951)-MONTH($L$3))</f>
        <v/>
      </c>
      <c r="R951" s="366">
        <f>IF(N951="IBIRAPITANGA FASE 3",IF(P951="Atraso",M951,M951/(1+$J$2)^Q951),IF(P951="Atraso",M951,M951/(1+$J$1)^Q951))</f>
        <v/>
      </c>
    </row>
    <row r="952">
      <c r="A952" t="inlineStr">
        <is>
          <t>Q05L03</t>
        </is>
      </c>
      <c r="B952" t="inlineStr">
        <is>
          <t>EDUARDO GOYA</t>
        </is>
      </c>
      <c r="C952" t="n">
        <v>1</v>
      </c>
      <c r="D952" t="inlineStr">
        <is>
          <t>IPCA</t>
        </is>
      </c>
      <c r="E952" t="n">
        <v>0</v>
      </c>
      <c r="F952" t="inlineStr">
        <is>
          <t>MENSAL</t>
        </is>
      </c>
      <c r="G952" t="n">
        <v>45275</v>
      </c>
      <c r="H952" t="n">
        <v>45275</v>
      </c>
      <c r="I952" t="inlineStr">
        <is>
          <t>037</t>
        </is>
      </c>
      <c r="J952" t="inlineStr">
        <is>
          <t>CARTEIRA</t>
        </is>
      </c>
      <c r="K952" t="inlineStr">
        <is>
          <t>CONTRATO</t>
        </is>
      </c>
      <c r="L952" t="n">
        <v>4987.06</v>
      </c>
      <c r="M952" t="inlineStr"/>
      <c r="N952" t="inlineStr"/>
      <c r="O952" s="142">
        <f>DATE(YEAR(H952),MONTH(H952),1)</f>
        <v/>
      </c>
      <c r="P952" s="132">
        <f>IF(H952&gt;$L$3,"Futuro","Atraso")</f>
        <v/>
      </c>
      <c r="Q952">
        <f>12*(YEAR(H952)-YEAR($L$3))+(MONTH(H952)-MONTH($L$3))</f>
        <v/>
      </c>
      <c r="R952" s="366">
        <f>IF(N952="IBIRAPITANGA FASE 3",IF(P952="Atraso",M952,M952/(1+$J$2)^Q952),IF(P952="Atraso",M952,M952/(1+$J$1)^Q952))</f>
        <v/>
      </c>
    </row>
    <row r="953">
      <c r="A953" t="inlineStr">
        <is>
          <t>Q05L03</t>
        </is>
      </c>
      <c r="B953" t="inlineStr">
        <is>
          <t>EDUARDO GOYA</t>
        </is>
      </c>
      <c r="C953" t="n">
        <v>1</v>
      </c>
      <c r="D953" t="inlineStr">
        <is>
          <t>IPCA</t>
        </is>
      </c>
      <c r="E953" t="n">
        <v>0</v>
      </c>
      <c r="F953" t="inlineStr">
        <is>
          <t>MENSAL</t>
        </is>
      </c>
      <c r="G953" t="n">
        <v>45306</v>
      </c>
      <c r="H953" t="n">
        <v>45306</v>
      </c>
      <c r="I953" t="inlineStr">
        <is>
          <t>038</t>
        </is>
      </c>
      <c r="J953" t="inlineStr">
        <is>
          <t>CARTEIRA</t>
        </is>
      </c>
      <c r="K953" t="inlineStr">
        <is>
          <t>CONTRATO</t>
        </is>
      </c>
      <c r="L953" t="n">
        <v>4987.06</v>
      </c>
      <c r="M953" t="inlineStr"/>
      <c r="N953" t="inlineStr"/>
      <c r="O953" s="142">
        <f>DATE(YEAR(H953),MONTH(H953),1)</f>
        <v/>
      </c>
      <c r="P953" s="132">
        <f>IF(H953&gt;$L$3,"Futuro","Atraso")</f>
        <v/>
      </c>
      <c r="Q953">
        <f>12*(YEAR(H953)-YEAR($L$3))+(MONTH(H953)-MONTH($L$3))</f>
        <v/>
      </c>
      <c r="R953" s="366">
        <f>IF(N953="IBIRAPITANGA FASE 3",IF(P953="Atraso",M953,M953/(1+$J$2)^Q953),IF(P953="Atraso",M953,M953/(1+$J$1)^Q953))</f>
        <v/>
      </c>
    </row>
    <row r="954">
      <c r="A954" t="inlineStr">
        <is>
          <t>Q05L03</t>
        </is>
      </c>
      <c r="B954" t="inlineStr">
        <is>
          <t>EDUARDO GOYA</t>
        </is>
      </c>
      <c r="C954" t="n">
        <v>1</v>
      </c>
      <c r="D954" t="inlineStr">
        <is>
          <t>IPCA</t>
        </is>
      </c>
      <c r="E954" t="n">
        <v>0</v>
      </c>
      <c r="F954" t="inlineStr">
        <is>
          <t>MENSAL</t>
        </is>
      </c>
      <c r="G954" t="n">
        <v>45337</v>
      </c>
      <c r="H954" t="n">
        <v>45337</v>
      </c>
      <c r="I954" t="inlineStr">
        <is>
          <t>039</t>
        </is>
      </c>
      <c r="J954" t="inlineStr">
        <is>
          <t>CARTEIRA</t>
        </is>
      </c>
      <c r="K954" t="inlineStr">
        <is>
          <t>CONTRATO</t>
        </is>
      </c>
      <c r="L954" t="n">
        <v>4987.06</v>
      </c>
      <c r="M954" t="inlineStr"/>
      <c r="N954" t="inlineStr"/>
      <c r="O954" s="142">
        <f>DATE(YEAR(H954),MONTH(H954),1)</f>
        <v/>
      </c>
      <c r="P954" s="132">
        <f>IF(H954&gt;$L$3,"Futuro","Atraso")</f>
        <v/>
      </c>
      <c r="Q954">
        <f>12*(YEAR(H954)-YEAR($L$3))+(MONTH(H954)-MONTH($L$3))</f>
        <v/>
      </c>
      <c r="R954" s="366">
        <f>IF(N954="IBIRAPITANGA FASE 3",IF(P954="Atraso",M954,M954/(1+$J$2)^Q954),IF(P954="Atraso",M954,M954/(1+$J$1)^Q954))</f>
        <v/>
      </c>
    </row>
    <row r="955">
      <c r="A955" t="inlineStr">
        <is>
          <t>Q05L03</t>
        </is>
      </c>
      <c r="B955" t="inlineStr">
        <is>
          <t>EDUARDO GOYA</t>
        </is>
      </c>
      <c r="C955" t="n">
        <v>1</v>
      </c>
      <c r="D955" t="inlineStr">
        <is>
          <t>IPCA</t>
        </is>
      </c>
      <c r="E955" t="n">
        <v>0</v>
      </c>
      <c r="F955" t="inlineStr">
        <is>
          <t>MENSAL</t>
        </is>
      </c>
      <c r="G955" t="n">
        <v>45366</v>
      </c>
      <c r="H955" t="n">
        <v>45366</v>
      </c>
      <c r="I955" t="inlineStr">
        <is>
          <t>040</t>
        </is>
      </c>
      <c r="J955" t="inlineStr">
        <is>
          <t>CARTEIRA</t>
        </is>
      </c>
      <c r="K955" t="inlineStr">
        <is>
          <t>CONTRATO</t>
        </is>
      </c>
      <c r="L955" t="n">
        <v>4987.06</v>
      </c>
      <c r="M955" t="inlineStr"/>
      <c r="N955" t="inlineStr"/>
      <c r="O955" s="142">
        <f>DATE(YEAR(H955),MONTH(H955),1)</f>
        <v/>
      </c>
      <c r="P955" s="132">
        <f>IF(H955&gt;$L$3,"Futuro","Atraso")</f>
        <v/>
      </c>
      <c r="Q955">
        <f>12*(YEAR(H955)-YEAR($L$3))+(MONTH(H955)-MONTH($L$3))</f>
        <v/>
      </c>
      <c r="R955" s="366">
        <f>IF(N955="IBIRAPITANGA FASE 3",IF(P955="Atraso",M955,M955/(1+$J$2)^Q955),IF(P955="Atraso",M955,M955/(1+$J$1)^Q955))</f>
        <v/>
      </c>
    </row>
    <row r="956">
      <c r="A956" t="inlineStr">
        <is>
          <t>Q05L03</t>
        </is>
      </c>
      <c r="B956" t="inlineStr">
        <is>
          <t>EDUARDO GOYA</t>
        </is>
      </c>
      <c r="C956" t="n">
        <v>1</v>
      </c>
      <c r="D956" t="inlineStr">
        <is>
          <t>IPCA</t>
        </is>
      </c>
      <c r="E956" t="n">
        <v>0</v>
      </c>
      <c r="F956" t="inlineStr">
        <is>
          <t>MENSAL</t>
        </is>
      </c>
      <c r="G956" t="n">
        <v>45397</v>
      </c>
      <c r="H956" t="n">
        <v>45397</v>
      </c>
      <c r="I956" t="inlineStr">
        <is>
          <t>041</t>
        </is>
      </c>
      <c r="J956" t="inlineStr">
        <is>
          <t>CARTEIRA</t>
        </is>
      </c>
      <c r="K956" t="inlineStr">
        <is>
          <t>CONTRATO</t>
        </is>
      </c>
      <c r="L956" t="n">
        <v>4987.06</v>
      </c>
      <c r="M956" t="inlineStr"/>
      <c r="N956" t="inlineStr"/>
      <c r="O956" s="142">
        <f>DATE(YEAR(H956),MONTH(H956),1)</f>
        <v/>
      </c>
      <c r="P956" s="132">
        <f>IF(H956&gt;$L$3,"Futuro","Atraso")</f>
        <v/>
      </c>
      <c r="Q956">
        <f>12*(YEAR(H956)-YEAR($L$3))+(MONTH(H956)-MONTH($L$3))</f>
        <v/>
      </c>
      <c r="R956" s="366">
        <f>IF(N956="IBIRAPITANGA FASE 3",IF(P956="Atraso",M956,M956/(1+$J$2)^Q956),IF(P956="Atraso",M956,M956/(1+$J$1)^Q956))</f>
        <v/>
      </c>
    </row>
    <row r="957">
      <c r="A957" t="inlineStr">
        <is>
          <t>Q05L03</t>
        </is>
      </c>
      <c r="B957" t="inlineStr">
        <is>
          <t>EDUARDO GOYA</t>
        </is>
      </c>
      <c r="C957" t="n">
        <v>1</v>
      </c>
      <c r="D957" t="inlineStr">
        <is>
          <t>IPCA</t>
        </is>
      </c>
      <c r="E957" t="n">
        <v>0</v>
      </c>
      <c r="F957" t="inlineStr">
        <is>
          <t>MENSAL</t>
        </is>
      </c>
      <c r="G957" t="n">
        <v>45427</v>
      </c>
      <c r="H957" t="n">
        <v>45427</v>
      </c>
      <c r="I957" t="inlineStr">
        <is>
          <t>042</t>
        </is>
      </c>
      <c r="J957" t="inlineStr">
        <is>
          <t>CARTEIRA</t>
        </is>
      </c>
      <c r="K957" t="inlineStr">
        <is>
          <t>CONTRATO</t>
        </is>
      </c>
      <c r="L957" t="n">
        <v>4987.06</v>
      </c>
      <c r="M957" t="inlineStr"/>
      <c r="N957" t="inlineStr"/>
      <c r="O957" s="142">
        <f>DATE(YEAR(H957),MONTH(H957),1)</f>
        <v/>
      </c>
      <c r="P957" s="132">
        <f>IF(H957&gt;$L$3,"Futuro","Atraso")</f>
        <v/>
      </c>
      <c r="Q957">
        <f>12*(YEAR(H957)-YEAR($L$3))+(MONTH(H957)-MONTH($L$3))</f>
        <v/>
      </c>
      <c r="R957" s="366">
        <f>IF(N957="IBIRAPITANGA FASE 3",IF(P957="Atraso",M957,M957/(1+$J$2)^Q957),IF(P957="Atraso",M957,M957/(1+$J$1)^Q957))</f>
        <v/>
      </c>
    </row>
    <row r="958">
      <c r="A958" t="inlineStr">
        <is>
          <t>Q05L03</t>
        </is>
      </c>
      <c r="B958" t="inlineStr">
        <is>
          <t>EDUARDO GOYA</t>
        </is>
      </c>
      <c r="C958" t="n">
        <v>1</v>
      </c>
      <c r="D958" t="inlineStr">
        <is>
          <t>IPCA</t>
        </is>
      </c>
      <c r="E958" t="n">
        <v>0</v>
      </c>
      <c r="F958" t="inlineStr">
        <is>
          <t>MENSAL</t>
        </is>
      </c>
      <c r="G958" t="n">
        <v>45458</v>
      </c>
      <c r="H958" t="n">
        <v>45458</v>
      </c>
      <c r="I958" t="inlineStr">
        <is>
          <t>043</t>
        </is>
      </c>
      <c r="J958" t="inlineStr">
        <is>
          <t>CARTEIRA</t>
        </is>
      </c>
      <c r="K958" t="inlineStr">
        <is>
          <t>CONTRATO</t>
        </is>
      </c>
      <c r="L958" t="n">
        <v>4987.06</v>
      </c>
      <c r="M958" t="inlineStr"/>
      <c r="N958" t="inlineStr"/>
      <c r="O958" s="142">
        <f>DATE(YEAR(H958),MONTH(H958),1)</f>
        <v/>
      </c>
      <c r="P958" s="132">
        <f>IF(H958&gt;$L$3,"Futuro","Atraso")</f>
        <v/>
      </c>
      <c r="Q958">
        <f>12*(YEAR(H958)-YEAR($L$3))+(MONTH(H958)-MONTH($L$3))</f>
        <v/>
      </c>
      <c r="R958" s="366">
        <f>IF(N958="IBIRAPITANGA FASE 3",IF(P958="Atraso",M958,M958/(1+$J$2)^Q958),IF(P958="Atraso",M958,M958/(1+$J$1)^Q958))</f>
        <v/>
      </c>
    </row>
    <row r="959">
      <c r="A959" t="inlineStr">
        <is>
          <t>Q05L03</t>
        </is>
      </c>
      <c r="B959" t="inlineStr">
        <is>
          <t>EDUARDO GOYA</t>
        </is>
      </c>
      <c r="C959" t="n">
        <v>1</v>
      </c>
      <c r="D959" t="inlineStr">
        <is>
          <t>IPCA</t>
        </is>
      </c>
      <c r="E959" t="n">
        <v>0</v>
      </c>
      <c r="F959" t="inlineStr">
        <is>
          <t>MENSAL</t>
        </is>
      </c>
      <c r="G959" t="n">
        <v>45488</v>
      </c>
      <c r="H959" t="n">
        <v>45488</v>
      </c>
      <c r="I959" t="inlineStr">
        <is>
          <t>044</t>
        </is>
      </c>
      <c r="J959" t="inlineStr">
        <is>
          <t>CARTEIRA</t>
        </is>
      </c>
      <c r="K959" t="inlineStr">
        <is>
          <t>CONTRATO</t>
        </is>
      </c>
      <c r="L959" t="n">
        <v>4987.06</v>
      </c>
      <c r="M959" t="inlineStr"/>
      <c r="N959" t="inlineStr"/>
      <c r="O959" s="142">
        <f>DATE(YEAR(H959),MONTH(H959),1)</f>
        <v/>
      </c>
      <c r="P959" s="132">
        <f>IF(H959&gt;$L$3,"Futuro","Atraso")</f>
        <v/>
      </c>
      <c r="Q959">
        <f>12*(YEAR(H959)-YEAR($L$3))+(MONTH(H959)-MONTH($L$3))</f>
        <v/>
      </c>
      <c r="R959" s="366">
        <f>IF(N959="IBIRAPITANGA FASE 3",IF(P959="Atraso",M959,M959/(1+$J$2)^Q959),IF(P959="Atraso",M959,M959/(1+$J$1)^Q959))</f>
        <v/>
      </c>
    </row>
    <row r="960">
      <c r="A960" t="inlineStr">
        <is>
          <t>Q05L03</t>
        </is>
      </c>
      <c r="B960" t="inlineStr">
        <is>
          <t>EDUARDO GOYA</t>
        </is>
      </c>
      <c r="C960" t="n">
        <v>1</v>
      </c>
      <c r="D960" t="inlineStr">
        <is>
          <t>IPCA</t>
        </is>
      </c>
      <c r="E960" t="n">
        <v>0</v>
      </c>
      <c r="F960" t="inlineStr">
        <is>
          <t>MENSAL</t>
        </is>
      </c>
      <c r="G960" t="n">
        <v>45519</v>
      </c>
      <c r="H960" t="n">
        <v>45519</v>
      </c>
      <c r="I960" t="inlineStr">
        <is>
          <t>045</t>
        </is>
      </c>
      <c r="J960" t="inlineStr">
        <is>
          <t>CARTEIRA</t>
        </is>
      </c>
      <c r="K960" t="inlineStr">
        <is>
          <t>CONTRATO</t>
        </is>
      </c>
      <c r="L960" t="n">
        <v>4987.06</v>
      </c>
      <c r="M960" t="inlineStr"/>
      <c r="N960" t="inlineStr"/>
      <c r="O960" s="142">
        <f>DATE(YEAR(H960),MONTH(H960),1)</f>
        <v/>
      </c>
      <c r="P960" s="132">
        <f>IF(H960&gt;$L$3,"Futuro","Atraso")</f>
        <v/>
      </c>
      <c r="Q960">
        <f>12*(YEAR(H960)-YEAR($L$3))+(MONTH(H960)-MONTH($L$3))</f>
        <v/>
      </c>
      <c r="R960" s="366">
        <f>IF(N960="IBIRAPITANGA FASE 3",IF(P960="Atraso",M960,M960/(1+$J$2)^Q960),IF(P960="Atraso",M960,M960/(1+$J$1)^Q960))</f>
        <v/>
      </c>
    </row>
    <row r="961">
      <c r="A961" t="inlineStr">
        <is>
          <t>Q05L03</t>
        </is>
      </c>
      <c r="B961" t="inlineStr">
        <is>
          <t>EDUARDO GOYA</t>
        </is>
      </c>
      <c r="C961" t="n">
        <v>1</v>
      </c>
      <c r="D961" t="inlineStr">
        <is>
          <t>IPCA</t>
        </is>
      </c>
      <c r="E961" t="n">
        <v>0</v>
      </c>
      <c r="F961" t="inlineStr">
        <is>
          <t>MENSAL</t>
        </is>
      </c>
      <c r="G961" t="n">
        <v>45519</v>
      </c>
      <c r="H961" t="n">
        <v>45519</v>
      </c>
      <c r="I961" t="inlineStr">
        <is>
          <t>004</t>
        </is>
      </c>
      <c r="J961" t="inlineStr">
        <is>
          <t>CARTEIRA</t>
        </is>
      </c>
      <c r="K961" t="inlineStr">
        <is>
          <t>CONTRATO</t>
        </is>
      </c>
      <c r="L961" t="n">
        <v>14961.19</v>
      </c>
      <c r="M961" t="inlineStr"/>
      <c r="N961" t="inlineStr"/>
      <c r="O961" s="142">
        <f>DATE(YEAR(H961),MONTH(H961),1)</f>
        <v/>
      </c>
      <c r="P961" s="132">
        <f>IF(H961&gt;$L$3,"Futuro","Atraso")</f>
        <v/>
      </c>
      <c r="Q961">
        <f>12*(YEAR(H961)-YEAR($L$3))+(MONTH(H961)-MONTH($L$3))</f>
        <v/>
      </c>
      <c r="R961" s="366">
        <f>IF(N961="IBIRAPITANGA FASE 3",IF(P961="Atraso",M961,M961/(1+$J$2)^Q961),IF(P961="Atraso",M961,M961/(1+$J$1)^Q961))</f>
        <v/>
      </c>
    </row>
    <row r="962">
      <c r="A962" t="inlineStr">
        <is>
          <t>Q05L03</t>
        </is>
      </c>
      <c r="B962" t="inlineStr">
        <is>
          <t>EDUARDO GOYA</t>
        </is>
      </c>
      <c r="C962" t="n">
        <v>1</v>
      </c>
      <c r="D962" t="inlineStr">
        <is>
          <t>IPCA</t>
        </is>
      </c>
      <c r="E962" t="n">
        <v>0</v>
      </c>
      <c r="F962" t="inlineStr">
        <is>
          <t>MENSAL</t>
        </is>
      </c>
      <c r="G962" t="n">
        <v>45550</v>
      </c>
      <c r="H962" t="n">
        <v>45550</v>
      </c>
      <c r="I962" t="inlineStr">
        <is>
          <t>046</t>
        </is>
      </c>
      <c r="J962" t="inlineStr">
        <is>
          <t>CARTEIRA</t>
        </is>
      </c>
      <c r="K962" t="inlineStr">
        <is>
          <t>CONTRATO</t>
        </is>
      </c>
      <c r="L962" t="n">
        <v>4987.06</v>
      </c>
      <c r="M962" t="inlineStr"/>
      <c r="N962" t="inlineStr"/>
      <c r="O962" s="142">
        <f>DATE(YEAR(H962),MONTH(H962),1)</f>
        <v/>
      </c>
      <c r="P962" s="132">
        <f>IF(H962&gt;$L$3,"Futuro","Atraso")</f>
        <v/>
      </c>
      <c r="Q962">
        <f>12*(YEAR(H962)-YEAR($L$3))+(MONTH(H962)-MONTH($L$3))</f>
        <v/>
      </c>
      <c r="R962" s="366">
        <f>IF(N962="IBIRAPITANGA FASE 3",IF(P962="Atraso",M962,M962/(1+$J$2)^Q962),IF(P962="Atraso",M962,M962/(1+$J$1)^Q962))</f>
        <v/>
      </c>
    </row>
    <row r="963">
      <c r="A963" t="inlineStr">
        <is>
          <t>Q05L03</t>
        </is>
      </c>
      <c r="B963" t="inlineStr">
        <is>
          <t>EDUARDO GOYA</t>
        </is>
      </c>
      <c r="C963" t="n">
        <v>1</v>
      </c>
      <c r="D963" t="inlineStr">
        <is>
          <t>IPCA</t>
        </is>
      </c>
      <c r="E963" t="n">
        <v>0</v>
      </c>
      <c r="F963" t="inlineStr">
        <is>
          <t>MENSAL</t>
        </is>
      </c>
      <c r="G963" t="n">
        <v>45580</v>
      </c>
      <c r="H963" t="n">
        <v>45580</v>
      </c>
      <c r="I963" t="inlineStr">
        <is>
          <t>047</t>
        </is>
      </c>
      <c r="J963" t="inlineStr">
        <is>
          <t>CARTEIRA</t>
        </is>
      </c>
      <c r="K963" t="inlineStr">
        <is>
          <t>CONTRATO</t>
        </is>
      </c>
      <c r="L963" t="n">
        <v>4987.06</v>
      </c>
      <c r="M963" t="inlineStr"/>
      <c r="N963" t="inlineStr"/>
      <c r="O963" s="142">
        <f>DATE(YEAR(H963),MONTH(H963),1)</f>
        <v/>
      </c>
      <c r="P963" s="132">
        <f>IF(H963&gt;$L$3,"Futuro","Atraso")</f>
        <v/>
      </c>
      <c r="Q963">
        <f>12*(YEAR(H963)-YEAR($L$3))+(MONTH(H963)-MONTH($L$3))</f>
        <v/>
      </c>
      <c r="R963" s="366">
        <f>IF(N963="IBIRAPITANGA FASE 3",IF(P963="Atraso",M963,M963/(1+$J$2)^Q963),IF(P963="Atraso",M963,M963/(1+$J$1)^Q963))</f>
        <v/>
      </c>
    </row>
    <row r="964">
      <c r="A964" t="inlineStr">
        <is>
          <t>Q05L03</t>
        </is>
      </c>
      <c r="B964" t="inlineStr">
        <is>
          <t>EDUARDO GOYA</t>
        </is>
      </c>
      <c r="C964" t="n">
        <v>1</v>
      </c>
      <c r="D964" t="inlineStr">
        <is>
          <t>IPCA</t>
        </is>
      </c>
      <c r="E964" t="n">
        <v>0</v>
      </c>
      <c r="F964" t="inlineStr">
        <is>
          <t>MENSAL</t>
        </is>
      </c>
      <c r="G964" t="n">
        <v>45611</v>
      </c>
      <c r="H964" t="n">
        <v>45611</v>
      </c>
      <c r="I964" t="inlineStr">
        <is>
          <t>048</t>
        </is>
      </c>
      <c r="J964" t="inlineStr">
        <is>
          <t>CARTEIRA</t>
        </is>
      </c>
      <c r="K964" t="inlineStr">
        <is>
          <t>CONTRATO</t>
        </is>
      </c>
      <c r="L964" t="n">
        <v>4987.06</v>
      </c>
      <c r="M964" t="inlineStr"/>
      <c r="N964" t="inlineStr"/>
      <c r="O964" s="142">
        <f>DATE(YEAR(H964),MONTH(H964),1)</f>
        <v/>
      </c>
      <c r="P964" s="132">
        <f>IF(H964&gt;$L$3,"Futuro","Atraso")</f>
        <v/>
      </c>
      <c r="Q964">
        <f>12*(YEAR(H964)-YEAR($L$3))+(MONTH(H964)-MONTH($L$3))</f>
        <v/>
      </c>
      <c r="R964" s="366">
        <f>IF(N964="IBIRAPITANGA FASE 3",IF(P964="Atraso",M964,M964/(1+$J$2)^Q964),IF(P964="Atraso",M964,M964/(1+$J$1)^Q964))</f>
        <v/>
      </c>
    </row>
    <row r="965">
      <c r="A965" t="inlineStr">
        <is>
          <t>Q05L04</t>
        </is>
      </c>
      <c r="B965" t="inlineStr">
        <is>
          <t>JORGE GUEDES DE SOUSA</t>
        </is>
      </c>
      <c r="C965" t="n">
        <v>1</v>
      </c>
      <c r="D965" t="inlineStr">
        <is>
          <t>IPCA</t>
        </is>
      </c>
      <c r="E965" t="n">
        <v>0</v>
      </c>
      <c r="F965" t="inlineStr">
        <is>
          <t>MENSAL</t>
        </is>
      </c>
      <c r="G965" t="n">
        <v>45209</v>
      </c>
      <c r="H965" t="n">
        <v>45209</v>
      </c>
      <c r="I965" t="inlineStr">
        <is>
          <t>038</t>
        </is>
      </c>
      <c r="J965" t="inlineStr">
        <is>
          <t>CARTEIRA</t>
        </is>
      </c>
      <c r="K965" t="inlineStr">
        <is>
          <t>CONTRATO</t>
        </is>
      </c>
      <c r="L965" t="n">
        <v>5725.56</v>
      </c>
      <c r="M965" t="inlineStr"/>
      <c r="N965" t="inlineStr"/>
      <c r="O965" s="142">
        <f>DATE(YEAR(H965),MONTH(H965),1)</f>
        <v/>
      </c>
      <c r="P965" s="132">
        <f>IF(H965&gt;$L$3,"Futuro","Atraso")</f>
        <v/>
      </c>
      <c r="Q965">
        <f>12*(YEAR(H965)-YEAR($L$3))+(MONTH(H965)-MONTH($L$3))</f>
        <v/>
      </c>
      <c r="R965" s="366">
        <f>IF(N965="IBIRAPITANGA FASE 3",IF(P965="Atraso",M965,M965/(1+$J$2)^Q965),IF(P965="Atraso",M965,M965/(1+$J$1)^Q965))</f>
        <v/>
      </c>
    </row>
    <row r="966">
      <c r="A966" t="inlineStr">
        <is>
          <t>Q05L04</t>
        </is>
      </c>
      <c r="B966" t="inlineStr">
        <is>
          <t>JORGE GUEDES DE SOUSA</t>
        </is>
      </c>
      <c r="C966" t="n">
        <v>1</v>
      </c>
      <c r="D966" t="inlineStr">
        <is>
          <t>IPCA</t>
        </is>
      </c>
      <c r="E966" t="n">
        <v>0</v>
      </c>
      <c r="F966" t="inlineStr">
        <is>
          <t>MENSAL</t>
        </is>
      </c>
      <c r="G966" t="n">
        <v>45240</v>
      </c>
      <c r="H966" t="n">
        <v>45240</v>
      </c>
      <c r="I966" t="inlineStr">
        <is>
          <t>039</t>
        </is>
      </c>
      <c r="J966" t="inlineStr">
        <is>
          <t>CARTEIRA</t>
        </is>
      </c>
      <c r="K966" t="inlineStr">
        <is>
          <t>CONTRATO</t>
        </is>
      </c>
      <c r="L966" t="n">
        <v>5725.56</v>
      </c>
      <c r="M966" t="inlineStr"/>
      <c r="N966" t="inlineStr"/>
      <c r="O966" s="142">
        <f>DATE(YEAR(H966),MONTH(H966),1)</f>
        <v/>
      </c>
      <c r="P966" s="132">
        <f>IF(H966&gt;$L$3,"Futuro","Atraso")</f>
        <v/>
      </c>
      <c r="Q966">
        <f>12*(YEAR(H966)-YEAR($L$3))+(MONTH(H966)-MONTH($L$3))</f>
        <v/>
      </c>
      <c r="R966" s="366">
        <f>IF(N966="IBIRAPITANGA FASE 3",IF(P966="Atraso",M966,M966/(1+$J$2)^Q966),IF(P966="Atraso",M966,M966/(1+$J$1)^Q966))</f>
        <v/>
      </c>
    </row>
    <row r="967">
      <c r="A967" t="inlineStr">
        <is>
          <t>Q05L04</t>
        </is>
      </c>
      <c r="B967" t="inlineStr">
        <is>
          <t>JORGE GUEDES DE SOUSA</t>
        </is>
      </c>
      <c r="C967" t="n">
        <v>1</v>
      </c>
      <c r="D967" t="inlineStr">
        <is>
          <t>IPCA</t>
        </is>
      </c>
      <c r="E967" t="n">
        <v>0</v>
      </c>
      <c r="F967" t="inlineStr">
        <is>
          <t>MENSAL</t>
        </is>
      </c>
      <c r="G967" t="n">
        <v>45270</v>
      </c>
      <c r="H967" t="n">
        <v>45270</v>
      </c>
      <c r="I967" t="inlineStr">
        <is>
          <t>040</t>
        </is>
      </c>
      <c r="J967" t="inlineStr">
        <is>
          <t>CARTEIRA</t>
        </is>
      </c>
      <c r="K967" t="inlineStr">
        <is>
          <t>CONTRATO</t>
        </is>
      </c>
      <c r="L967" t="n">
        <v>5725.56</v>
      </c>
      <c r="M967" t="inlineStr"/>
      <c r="N967" t="inlineStr"/>
      <c r="O967" s="142">
        <f>DATE(YEAR(H967),MONTH(H967),1)</f>
        <v/>
      </c>
      <c r="P967" s="132">
        <f>IF(H967&gt;$L$3,"Futuro","Atraso")</f>
        <v/>
      </c>
      <c r="Q967">
        <f>12*(YEAR(H967)-YEAR($L$3))+(MONTH(H967)-MONTH($L$3))</f>
        <v/>
      </c>
      <c r="R967" s="366">
        <f>IF(N967="IBIRAPITANGA FASE 3",IF(P967="Atraso",M967,M967/(1+$J$2)^Q967),IF(P967="Atraso",M967,M967/(1+$J$1)^Q967))</f>
        <v/>
      </c>
    </row>
    <row r="968">
      <c r="A968" t="inlineStr">
        <is>
          <t>Q05L04</t>
        </is>
      </c>
      <c r="B968" t="inlineStr">
        <is>
          <t>JORGE GUEDES DE SOUSA</t>
        </is>
      </c>
      <c r="C968" t="n">
        <v>1</v>
      </c>
      <c r="D968" t="inlineStr">
        <is>
          <t>IPCA</t>
        </is>
      </c>
      <c r="E968" t="n">
        <v>0</v>
      </c>
      <c r="F968" t="inlineStr">
        <is>
          <t>MENSAL</t>
        </is>
      </c>
      <c r="G968" t="n">
        <v>45301</v>
      </c>
      <c r="H968" t="n">
        <v>45301</v>
      </c>
      <c r="I968" t="inlineStr">
        <is>
          <t>041</t>
        </is>
      </c>
      <c r="J968" t="inlineStr">
        <is>
          <t>CARTEIRA</t>
        </is>
      </c>
      <c r="K968" t="inlineStr">
        <is>
          <t>CONTRATO</t>
        </is>
      </c>
      <c r="L968" t="n">
        <v>5725.56</v>
      </c>
      <c r="M968" t="inlineStr"/>
      <c r="N968" t="inlineStr"/>
      <c r="O968" s="142">
        <f>DATE(YEAR(H968),MONTH(H968),1)</f>
        <v/>
      </c>
      <c r="P968" s="132">
        <f>IF(H968&gt;$L$3,"Futuro","Atraso")</f>
        <v/>
      </c>
      <c r="Q968">
        <f>12*(YEAR(H968)-YEAR($L$3))+(MONTH(H968)-MONTH($L$3))</f>
        <v/>
      </c>
      <c r="R968" s="366">
        <f>IF(N968="IBIRAPITANGA FASE 3",IF(P968="Atraso",M968,M968/(1+$J$2)^Q968),IF(P968="Atraso",M968,M968/(1+$J$1)^Q968))</f>
        <v/>
      </c>
    </row>
    <row r="969">
      <c r="A969" t="inlineStr">
        <is>
          <t>Q05L04</t>
        </is>
      </c>
      <c r="B969" t="inlineStr">
        <is>
          <t>JORGE GUEDES DE SOUSA</t>
        </is>
      </c>
      <c r="C969" t="n">
        <v>1</v>
      </c>
      <c r="D969" t="inlineStr">
        <is>
          <t>IPCA</t>
        </is>
      </c>
      <c r="E969" t="n">
        <v>0</v>
      </c>
      <c r="F969" t="inlineStr">
        <is>
          <t>MENSAL</t>
        </is>
      </c>
      <c r="G969" t="n">
        <v>45332</v>
      </c>
      <c r="H969" t="n">
        <v>45332</v>
      </c>
      <c r="I969" t="inlineStr">
        <is>
          <t>042</t>
        </is>
      </c>
      <c r="J969" t="inlineStr">
        <is>
          <t>CARTEIRA</t>
        </is>
      </c>
      <c r="K969" t="inlineStr">
        <is>
          <t>CONTRATO</t>
        </is>
      </c>
      <c r="L969" t="n">
        <v>5725.56</v>
      </c>
      <c r="M969" t="inlineStr"/>
      <c r="N969" t="inlineStr"/>
      <c r="O969" s="142">
        <f>DATE(YEAR(H969),MONTH(H969),1)</f>
        <v/>
      </c>
      <c r="P969" s="132">
        <f>IF(H969&gt;$L$3,"Futuro","Atraso")</f>
        <v/>
      </c>
      <c r="Q969">
        <f>12*(YEAR(H969)-YEAR($L$3))+(MONTH(H969)-MONTH($L$3))</f>
        <v/>
      </c>
      <c r="R969" s="366">
        <f>IF(N969="IBIRAPITANGA FASE 3",IF(P969="Atraso",M969,M969/(1+$J$2)^Q969),IF(P969="Atraso",M969,M969/(1+$J$1)^Q969))</f>
        <v/>
      </c>
    </row>
    <row r="970">
      <c r="A970" t="inlineStr">
        <is>
          <t>Q05L04</t>
        </is>
      </c>
      <c r="B970" t="inlineStr">
        <is>
          <t>JORGE GUEDES DE SOUSA</t>
        </is>
      </c>
      <c r="C970" t="n">
        <v>1</v>
      </c>
      <c r="D970" t="inlineStr">
        <is>
          <t>IPCA</t>
        </is>
      </c>
      <c r="E970" t="n">
        <v>0</v>
      </c>
      <c r="F970" t="inlineStr">
        <is>
          <t>MENSAL</t>
        </is>
      </c>
      <c r="G970" t="n">
        <v>45361</v>
      </c>
      <c r="H970" t="n">
        <v>45361</v>
      </c>
      <c r="I970" t="inlineStr">
        <is>
          <t>043</t>
        </is>
      </c>
      <c r="J970" t="inlineStr">
        <is>
          <t>CARTEIRA</t>
        </is>
      </c>
      <c r="K970" t="inlineStr">
        <is>
          <t>CONTRATO</t>
        </is>
      </c>
      <c r="L970" t="n">
        <v>5725.56</v>
      </c>
      <c r="M970" t="inlineStr"/>
      <c r="N970" t="inlineStr"/>
      <c r="O970" s="142">
        <f>DATE(YEAR(H970),MONTH(H970),1)</f>
        <v/>
      </c>
      <c r="P970" s="132">
        <f>IF(H970&gt;$L$3,"Futuro","Atraso")</f>
        <v/>
      </c>
      <c r="Q970">
        <f>12*(YEAR(H970)-YEAR($L$3))+(MONTH(H970)-MONTH($L$3))</f>
        <v/>
      </c>
      <c r="R970" s="366">
        <f>IF(N970="IBIRAPITANGA FASE 3",IF(P970="Atraso",M970,M970/(1+$J$2)^Q970),IF(P970="Atraso",M970,M970/(1+$J$1)^Q970))</f>
        <v/>
      </c>
    </row>
    <row r="971">
      <c r="A971" t="inlineStr">
        <is>
          <t>Q05L04</t>
        </is>
      </c>
      <c r="B971" t="inlineStr">
        <is>
          <t>JORGE GUEDES DE SOUSA</t>
        </is>
      </c>
      <c r="C971" t="n">
        <v>1</v>
      </c>
      <c r="D971" t="inlineStr">
        <is>
          <t>IPCA</t>
        </is>
      </c>
      <c r="E971" t="n">
        <v>0</v>
      </c>
      <c r="F971" t="inlineStr">
        <is>
          <t>MENSAL</t>
        </is>
      </c>
      <c r="G971" t="n">
        <v>45392</v>
      </c>
      <c r="H971" t="n">
        <v>45392</v>
      </c>
      <c r="I971" t="inlineStr">
        <is>
          <t>044</t>
        </is>
      </c>
      <c r="J971" t="inlineStr">
        <is>
          <t>CARTEIRA</t>
        </is>
      </c>
      <c r="K971" t="inlineStr">
        <is>
          <t>CONTRATO</t>
        </is>
      </c>
      <c r="L971" t="n">
        <v>5725.56</v>
      </c>
      <c r="M971" t="inlineStr"/>
      <c r="N971" t="inlineStr"/>
      <c r="O971" s="142">
        <f>DATE(YEAR(H971),MONTH(H971),1)</f>
        <v/>
      </c>
      <c r="P971" s="132">
        <f>IF(H971&gt;$L$3,"Futuro","Atraso")</f>
        <v/>
      </c>
      <c r="Q971">
        <f>12*(YEAR(H971)-YEAR($L$3))+(MONTH(H971)-MONTH($L$3))</f>
        <v/>
      </c>
      <c r="R971" s="366">
        <f>IF(N971="IBIRAPITANGA FASE 3",IF(P971="Atraso",M971,M971/(1+$J$2)^Q971),IF(P971="Atraso",M971,M971/(1+$J$1)^Q971))</f>
        <v/>
      </c>
    </row>
    <row r="972">
      <c r="A972" t="inlineStr">
        <is>
          <t>Q05L04</t>
        </is>
      </c>
      <c r="B972" t="inlineStr">
        <is>
          <t>JORGE GUEDES DE SOUSA</t>
        </is>
      </c>
      <c r="C972" t="n">
        <v>1</v>
      </c>
      <c r="D972" t="inlineStr">
        <is>
          <t>IPCA</t>
        </is>
      </c>
      <c r="E972" t="n">
        <v>0</v>
      </c>
      <c r="F972" t="inlineStr">
        <is>
          <t>MENSAL</t>
        </is>
      </c>
      <c r="G972" t="n">
        <v>45422</v>
      </c>
      <c r="H972" t="n">
        <v>45422</v>
      </c>
      <c r="I972" t="inlineStr">
        <is>
          <t>045</t>
        </is>
      </c>
      <c r="J972" t="inlineStr">
        <is>
          <t>CARTEIRA</t>
        </is>
      </c>
      <c r="K972" t="inlineStr">
        <is>
          <t>CONTRATO</t>
        </is>
      </c>
      <c r="L972" t="n">
        <v>5725.56</v>
      </c>
      <c r="M972" t="inlineStr"/>
      <c r="N972" t="inlineStr"/>
      <c r="O972" s="142">
        <f>DATE(YEAR(H972),MONTH(H972),1)</f>
        <v/>
      </c>
      <c r="P972" s="132">
        <f>IF(H972&gt;$L$3,"Futuro","Atraso")</f>
        <v/>
      </c>
      <c r="Q972">
        <f>12*(YEAR(H972)-YEAR($L$3))+(MONTH(H972)-MONTH($L$3))</f>
        <v/>
      </c>
      <c r="R972" s="366">
        <f>IF(N972="IBIRAPITANGA FASE 3",IF(P972="Atraso",M972,M972/(1+$J$2)^Q972),IF(P972="Atraso",M972,M972/(1+$J$1)^Q972))</f>
        <v/>
      </c>
    </row>
    <row r="973">
      <c r="A973" t="inlineStr">
        <is>
          <t>Q05L04</t>
        </is>
      </c>
      <c r="B973" t="inlineStr">
        <is>
          <t>JORGE GUEDES DE SOUSA</t>
        </is>
      </c>
      <c r="C973" t="n">
        <v>1</v>
      </c>
      <c r="D973" t="inlineStr">
        <is>
          <t>IPCA</t>
        </is>
      </c>
      <c r="E973" t="n">
        <v>0</v>
      </c>
      <c r="F973" t="inlineStr">
        <is>
          <t>MENSAL</t>
        </is>
      </c>
      <c r="G973" t="n">
        <v>45453</v>
      </c>
      <c r="H973" t="n">
        <v>45453</v>
      </c>
      <c r="I973" t="inlineStr">
        <is>
          <t>046</t>
        </is>
      </c>
      <c r="J973" t="inlineStr">
        <is>
          <t>CARTEIRA</t>
        </is>
      </c>
      <c r="K973" t="inlineStr">
        <is>
          <t>CONTRATO</t>
        </is>
      </c>
      <c r="L973" t="n">
        <v>5725.56</v>
      </c>
      <c r="M973" t="inlineStr"/>
      <c r="N973" t="inlineStr"/>
      <c r="O973" s="142">
        <f>DATE(YEAR(H973),MONTH(H973),1)</f>
        <v/>
      </c>
      <c r="P973" s="132">
        <f>IF(H973&gt;$L$3,"Futuro","Atraso")</f>
        <v/>
      </c>
      <c r="Q973">
        <f>12*(YEAR(H973)-YEAR($L$3))+(MONTH(H973)-MONTH($L$3))</f>
        <v/>
      </c>
      <c r="R973" s="366">
        <f>IF(N973="IBIRAPITANGA FASE 3",IF(P973="Atraso",M973,M973/(1+$J$2)^Q973),IF(P973="Atraso",M973,M973/(1+$J$1)^Q973))</f>
        <v/>
      </c>
    </row>
    <row r="974">
      <c r="A974" t="inlineStr">
        <is>
          <t>Q05L04</t>
        </is>
      </c>
      <c r="B974" t="inlineStr">
        <is>
          <t>JORGE GUEDES DE SOUSA</t>
        </is>
      </c>
      <c r="C974" t="n">
        <v>1</v>
      </c>
      <c r="D974" t="inlineStr">
        <is>
          <t>IPCA</t>
        </is>
      </c>
      <c r="E974" t="n">
        <v>0</v>
      </c>
      <c r="F974" t="inlineStr">
        <is>
          <t>MENSAL</t>
        </is>
      </c>
      <c r="G974" t="n">
        <v>45483</v>
      </c>
      <c r="H974" t="n">
        <v>45483</v>
      </c>
      <c r="I974" t="inlineStr">
        <is>
          <t>047</t>
        </is>
      </c>
      <c r="J974" t="inlineStr">
        <is>
          <t>CARTEIRA</t>
        </is>
      </c>
      <c r="K974" t="inlineStr">
        <is>
          <t>CONTRATO</t>
        </is>
      </c>
      <c r="L974" t="n">
        <v>5725.56</v>
      </c>
      <c r="M974" t="inlineStr"/>
      <c r="N974" t="inlineStr"/>
      <c r="O974" s="142">
        <f>DATE(YEAR(H974),MONTH(H974),1)</f>
        <v/>
      </c>
      <c r="P974" s="132">
        <f>IF(H974&gt;$L$3,"Futuro","Atraso")</f>
        <v/>
      </c>
      <c r="Q974">
        <f>12*(YEAR(H974)-YEAR($L$3))+(MONTH(H974)-MONTH($L$3))</f>
        <v/>
      </c>
      <c r="R974" s="366">
        <f>IF(N974="IBIRAPITANGA FASE 3",IF(P974="Atraso",M974,M974/(1+$J$2)^Q974),IF(P974="Atraso",M974,M974/(1+$J$1)^Q974))</f>
        <v/>
      </c>
    </row>
    <row r="975">
      <c r="A975" t="inlineStr">
        <is>
          <t>Q05L04</t>
        </is>
      </c>
      <c r="B975" t="inlineStr">
        <is>
          <t>JORGE GUEDES DE SOUSA</t>
        </is>
      </c>
      <c r="C975" t="n">
        <v>1</v>
      </c>
      <c r="D975" t="inlineStr">
        <is>
          <t>IPCA</t>
        </is>
      </c>
      <c r="E975" t="n">
        <v>0</v>
      </c>
      <c r="F975" t="inlineStr">
        <is>
          <t>MENSAL</t>
        </is>
      </c>
      <c r="G975" t="n">
        <v>45514</v>
      </c>
      <c r="H975" t="n">
        <v>45514</v>
      </c>
      <c r="I975" t="inlineStr">
        <is>
          <t>048</t>
        </is>
      </c>
      <c r="J975" t="inlineStr">
        <is>
          <t>CARTEIRA</t>
        </is>
      </c>
      <c r="K975" t="inlineStr">
        <is>
          <t>CONTRATO</t>
        </is>
      </c>
      <c r="L975" t="n">
        <v>5725.56</v>
      </c>
      <c r="M975" t="inlineStr"/>
      <c r="N975" t="inlineStr"/>
      <c r="O975" s="142">
        <f>DATE(YEAR(H975),MONTH(H975),1)</f>
        <v/>
      </c>
      <c r="P975" s="132">
        <f>IF(H975&gt;$L$3,"Futuro","Atraso")</f>
        <v/>
      </c>
      <c r="Q975">
        <f>12*(YEAR(H975)-YEAR($L$3))+(MONTH(H975)-MONTH($L$3))</f>
        <v/>
      </c>
      <c r="R975" s="366">
        <f>IF(N975="IBIRAPITANGA FASE 3",IF(P975="Atraso",M975,M975/(1+$J$2)^Q975),IF(P975="Atraso",M975,M975/(1+$J$1)^Q975))</f>
        <v/>
      </c>
    </row>
    <row r="976">
      <c r="A976" t="inlineStr">
        <is>
          <t>Q06L01</t>
        </is>
      </c>
      <c r="B976" t="inlineStr">
        <is>
          <t>VAGNER LUIS SANCHES DA SILVA</t>
        </is>
      </c>
      <c r="C976" t="n">
        <v>1</v>
      </c>
      <c r="D976" t="inlineStr">
        <is>
          <t>IPCA</t>
        </is>
      </c>
      <c r="E976" t="n">
        <v>0.009488792934583046</v>
      </c>
      <c r="F976" t="inlineStr">
        <is>
          <t>MENSAL</t>
        </is>
      </c>
      <c r="G976" t="n">
        <v>45214</v>
      </c>
      <c r="H976" t="n">
        <v>45214</v>
      </c>
      <c r="I976" t="inlineStr">
        <is>
          <t>020</t>
        </is>
      </c>
      <c r="J976" t="inlineStr">
        <is>
          <t>CARTEIRA</t>
        </is>
      </c>
      <c r="K976" t="inlineStr">
        <is>
          <t>CONTRATO</t>
        </is>
      </c>
      <c r="L976" t="n">
        <v>3758.96</v>
      </c>
      <c r="M976" t="inlineStr"/>
      <c r="N976" t="inlineStr"/>
      <c r="O976" s="142">
        <f>DATE(YEAR(H976),MONTH(H976),1)</f>
        <v/>
      </c>
      <c r="P976" s="132">
        <f>IF(H976&gt;$L$3,"Futuro","Atraso")</f>
        <v/>
      </c>
      <c r="Q976">
        <f>12*(YEAR(H976)-YEAR($L$3))+(MONTH(H976)-MONTH($L$3))</f>
        <v/>
      </c>
      <c r="R976" s="366">
        <f>IF(N976="IBIRAPITANGA FASE 3",IF(P976="Atraso",M976,M976/(1+$J$2)^Q976),IF(P976="Atraso",M976,M976/(1+$J$1)^Q976))</f>
        <v/>
      </c>
    </row>
    <row r="977">
      <c r="A977" t="inlineStr">
        <is>
          <t>Q06L01</t>
        </is>
      </c>
      <c r="B977" t="inlineStr">
        <is>
          <t>VAGNER LUIS SANCHES DA SILVA</t>
        </is>
      </c>
      <c r="C977" t="n">
        <v>1</v>
      </c>
      <c r="D977" t="inlineStr">
        <is>
          <t>IPCA</t>
        </is>
      </c>
      <c r="E977" t="n">
        <v>0.009488792934583046</v>
      </c>
      <c r="F977" t="inlineStr">
        <is>
          <t>MENSAL</t>
        </is>
      </c>
      <c r="G977" t="n">
        <v>45245</v>
      </c>
      <c r="H977" t="n">
        <v>45245</v>
      </c>
      <c r="I977" t="inlineStr">
        <is>
          <t>021</t>
        </is>
      </c>
      <c r="J977" t="inlineStr">
        <is>
          <t>CARTEIRA</t>
        </is>
      </c>
      <c r="K977" t="inlineStr">
        <is>
          <t>CONTRATO</t>
        </is>
      </c>
      <c r="L977" t="n">
        <v>3758.96</v>
      </c>
      <c r="M977" t="inlineStr"/>
      <c r="N977" t="inlineStr"/>
      <c r="O977" s="142">
        <f>DATE(YEAR(H977),MONTH(H977),1)</f>
        <v/>
      </c>
      <c r="P977" s="132">
        <f>IF(H977&gt;$L$3,"Futuro","Atraso")</f>
        <v/>
      </c>
      <c r="Q977">
        <f>12*(YEAR(H977)-YEAR($L$3))+(MONTH(H977)-MONTH($L$3))</f>
        <v/>
      </c>
      <c r="R977" s="366">
        <f>IF(N977="IBIRAPITANGA FASE 3",IF(P977="Atraso",M977,M977/(1+$J$2)^Q977),IF(P977="Atraso",M977,M977/(1+$J$1)^Q977))</f>
        <v/>
      </c>
    </row>
    <row r="978">
      <c r="A978" t="inlineStr">
        <is>
          <t>Q06L01</t>
        </is>
      </c>
      <c r="B978" t="inlineStr">
        <is>
          <t>VAGNER LUIS SANCHES DA SILVA</t>
        </is>
      </c>
      <c r="C978" t="n">
        <v>1</v>
      </c>
      <c r="D978" t="inlineStr">
        <is>
          <t>IPCA</t>
        </is>
      </c>
      <c r="E978" t="n">
        <v>0.009488792934583046</v>
      </c>
      <c r="F978" t="inlineStr">
        <is>
          <t>MENSAL</t>
        </is>
      </c>
      <c r="G978" t="n">
        <v>45275</v>
      </c>
      <c r="H978" t="n">
        <v>45275</v>
      </c>
      <c r="I978" t="inlineStr">
        <is>
          <t>022</t>
        </is>
      </c>
      <c r="J978" t="inlineStr">
        <is>
          <t>CARTEIRA</t>
        </is>
      </c>
      <c r="K978" t="inlineStr">
        <is>
          <t>CONTRATO</t>
        </is>
      </c>
      <c r="L978" t="n">
        <v>3758.96</v>
      </c>
      <c r="M978" t="inlineStr"/>
      <c r="N978" t="inlineStr"/>
      <c r="O978" s="142">
        <f>DATE(YEAR(H978),MONTH(H978),1)</f>
        <v/>
      </c>
      <c r="P978" s="132">
        <f>IF(H978&gt;$L$3,"Futuro","Atraso")</f>
        <v/>
      </c>
      <c r="Q978">
        <f>12*(YEAR(H978)-YEAR($L$3))+(MONTH(H978)-MONTH($L$3))</f>
        <v/>
      </c>
      <c r="R978" s="366">
        <f>IF(N978="IBIRAPITANGA FASE 3",IF(P978="Atraso",M978,M978/(1+$J$2)^Q978),IF(P978="Atraso",M978,M978/(1+$J$1)^Q978))</f>
        <v/>
      </c>
    </row>
    <row r="979">
      <c r="A979" t="inlineStr">
        <is>
          <t>Q06L01</t>
        </is>
      </c>
      <c r="B979" t="inlineStr">
        <is>
          <t>VAGNER LUIS SANCHES DA SILVA</t>
        </is>
      </c>
      <c r="C979" t="n">
        <v>1</v>
      </c>
      <c r="D979" t="inlineStr">
        <is>
          <t>IPCA</t>
        </is>
      </c>
      <c r="E979" t="n">
        <v>0.009488792934583046</v>
      </c>
      <c r="F979" t="inlineStr">
        <is>
          <t>MENSAL</t>
        </is>
      </c>
      <c r="G979" t="n">
        <v>45306</v>
      </c>
      <c r="H979" t="n">
        <v>45306</v>
      </c>
      <c r="I979" t="inlineStr">
        <is>
          <t>023</t>
        </is>
      </c>
      <c r="J979" t="inlineStr">
        <is>
          <t>CARTEIRA</t>
        </is>
      </c>
      <c r="K979" t="inlineStr">
        <is>
          <t>CONTRATO</t>
        </is>
      </c>
      <c r="L979" t="n">
        <v>3758.96</v>
      </c>
      <c r="M979" t="inlineStr"/>
      <c r="N979" t="inlineStr"/>
      <c r="O979" s="142">
        <f>DATE(YEAR(H979),MONTH(H979),1)</f>
        <v/>
      </c>
      <c r="P979" s="132">
        <f>IF(H979&gt;$L$3,"Futuro","Atraso")</f>
        <v/>
      </c>
      <c r="Q979">
        <f>12*(YEAR(H979)-YEAR($L$3))+(MONTH(H979)-MONTH($L$3))</f>
        <v/>
      </c>
      <c r="R979" s="366">
        <f>IF(N979="IBIRAPITANGA FASE 3",IF(P979="Atraso",M979,M979/(1+$J$2)^Q979),IF(P979="Atraso",M979,M979/(1+$J$1)^Q979))</f>
        <v/>
      </c>
    </row>
    <row r="980">
      <c r="A980" t="inlineStr">
        <is>
          <t>Q06L01</t>
        </is>
      </c>
      <c r="B980" t="inlineStr">
        <is>
          <t>VAGNER LUIS SANCHES DA SILVA</t>
        </is>
      </c>
      <c r="C980" t="n">
        <v>1</v>
      </c>
      <c r="D980" t="inlineStr">
        <is>
          <t>IPCA</t>
        </is>
      </c>
      <c r="E980" t="n">
        <v>0.009488792934583046</v>
      </c>
      <c r="F980" t="inlineStr">
        <is>
          <t>MENSAL</t>
        </is>
      </c>
      <c r="G980" t="n">
        <v>45337</v>
      </c>
      <c r="H980" t="n">
        <v>45337</v>
      </c>
      <c r="I980" t="inlineStr">
        <is>
          <t>024</t>
        </is>
      </c>
      <c r="J980" t="inlineStr">
        <is>
          <t>CARTEIRA</t>
        </is>
      </c>
      <c r="K980" t="inlineStr">
        <is>
          <t>CONTRATO</t>
        </is>
      </c>
      <c r="L980" t="n">
        <v>3758.96</v>
      </c>
      <c r="M980" t="inlineStr"/>
      <c r="N980" t="inlineStr"/>
      <c r="O980" s="142">
        <f>DATE(YEAR(H980),MONTH(H980),1)</f>
        <v/>
      </c>
      <c r="P980" s="132">
        <f>IF(H980&gt;$L$3,"Futuro","Atraso")</f>
        <v/>
      </c>
      <c r="Q980">
        <f>12*(YEAR(H980)-YEAR($L$3))+(MONTH(H980)-MONTH($L$3))</f>
        <v/>
      </c>
      <c r="R980" s="366">
        <f>IF(N980="IBIRAPITANGA FASE 3",IF(P980="Atraso",M980,M980/(1+$J$2)^Q980),IF(P980="Atraso",M980,M980/(1+$J$1)^Q980))</f>
        <v/>
      </c>
    </row>
    <row r="981">
      <c r="A981" t="inlineStr">
        <is>
          <t>Q06L01</t>
        </is>
      </c>
      <c r="B981" t="inlineStr">
        <is>
          <t>VAGNER LUIS SANCHES DA SILVA</t>
        </is>
      </c>
      <c r="C981" t="n">
        <v>1</v>
      </c>
      <c r="D981" t="inlineStr">
        <is>
          <t>IPCA</t>
        </is>
      </c>
      <c r="E981" t="n">
        <v>0.009488792934583046</v>
      </c>
      <c r="F981" t="inlineStr">
        <is>
          <t>MENSAL</t>
        </is>
      </c>
      <c r="G981" t="n">
        <v>45366</v>
      </c>
      <c r="H981" t="n">
        <v>45366</v>
      </c>
      <c r="I981" t="inlineStr">
        <is>
          <t>025</t>
        </is>
      </c>
      <c r="J981" t="inlineStr">
        <is>
          <t>CARTEIRA</t>
        </is>
      </c>
      <c r="K981" t="inlineStr">
        <is>
          <t>CONTRATO</t>
        </is>
      </c>
      <c r="L981" t="n">
        <v>3758.96</v>
      </c>
      <c r="M981" t="inlineStr"/>
      <c r="N981" t="inlineStr"/>
      <c r="O981" s="142">
        <f>DATE(YEAR(H981),MONTH(H981),1)</f>
        <v/>
      </c>
      <c r="P981" s="132">
        <f>IF(H981&gt;$L$3,"Futuro","Atraso")</f>
        <v/>
      </c>
      <c r="Q981">
        <f>12*(YEAR(H981)-YEAR($L$3))+(MONTH(H981)-MONTH($L$3))</f>
        <v/>
      </c>
      <c r="R981" s="366">
        <f>IF(N981="IBIRAPITANGA FASE 3",IF(P981="Atraso",M981,M981/(1+$J$2)^Q981),IF(P981="Atraso",M981,M981/(1+$J$1)^Q981))</f>
        <v/>
      </c>
    </row>
    <row r="982">
      <c r="A982" t="inlineStr">
        <is>
          <t>Q06L01</t>
        </is>
      </c>
      <c r="B982" t="inlineStr">
        <is>
          <t>VAGNER LUIS SANCHES DA SILVA</t>
        </is>
      </c>
      <c r="C982" t="n">
        <v>1</v>
      </c>
      <c r="D982" t="inlineStr">
        <is>
          <t>IPCA</t>
        </is>
      </c>
      <c r="E982" t="n">
        <v>0.009488792934583046</v>
      </c>
      <c r="F982" t="inlineStr">
        <is>
          <t>MENSAL</t>
        </is>
      </c>
      <c r="G982" t="n">
        <v>45397</v>
      </c>
      <c r="H982" t="n">
        <v>45397</v>
      </c>
      <c r="I982" t="inlineStr">
        <is>
          <t>026</t>
        </is>
      </c>
      <c r="J982" t="inlineStr">
        <is>
          <t>CARTEIRA</t>
        </is>
      </c>
      <c r="K982" t="inlineStr">
        <is>
          <t>CONTRATO</t>
        </is>
      </c>
      <c r="L982" t="n">
        <v>3758.96</v>
      </c>
      <c r="M982" t="inlineStr"/>
      <c r="N982" t="inlineStr"/>
      <c r="O982" s="142">
        <f>DATE(YEAR(H982),MONTH(H982),1)</f>
        <v/>
      </c>
      <c r="P982" s="132">
        <f>IF(H982&gt;$L$3,"Futuro","Atraso")</f>
        <v/>
      </c>
      <c r="Q982">
        <f>12*(YEAR(H982)-YEAR($L$3))+(MONTH(H982)-MONTH($L$3))</f>
        <v/>
      </c>
      <c r="R982" s="366">
        <f>IF(N982="IBIRAPITANGA FASE 3",IF(P982="Atraso",M982,M982/(1+$J$2)^Q982),IF(P982="Atraso",M982,M982/(1+$J$1)^Q982))</f>
        <v/>
      </c>
    </row>
    <row r="983">
      <c r="A983" t="inlineStr">
        <is>
          <t>Q06L01</t>
        </is>
      </c>
      <c r="B983" t="inlineStr">
        <is>
          <t>VAGNER LUIS SANCHES DA SILVA</t>
        </is>
      </c>
      <c r="C983" t="n">
        <v>1</v>
      </c>
      <c r="D983" t="inlineStr">
        <is>
          <t>IPCA</t>
        </is>
      </c>
      <c r="E983" t="n">
        <v>0.009488792934583046</v>
      </c>
      <c r="F983" t="inlineStr">
        <is>
          <t>MENSAL</t>
        </is>
      </c>
      <c r="G983" t="n">
        <v>45427</v>
      </c>
      <c r="H983" t="n">
        <v>45427</v>
      </c>
      <c r="I983" t="inlineStr">
        <is>
          <t>027</t>
        </is>
      </c>
      <c r="J983" t="inlineStr">
        <is>
          <t>CARTEIRA</t>
        </is>
      </c>
      <c r="K983" t="inlineStr">
        <is>
          <t>CONTRATO</t>
        </is>
      </c>
      <c r="L983" t="n">
        <v>3758.96</v>
      </c>
      <c r="M983" t="inlineStr"/>
      <c r="N983" t="inlineStr"/>
      <c r="O983" s="142">
        <f>DATE(YEAR(H983),MONTH(H983),1)</f>
        <v/>
      </c>
      <c r="P983" s="132">
        <f>IF(H983&gt;$L$3,"Futuro","Atraso")</f>
        <v/>
      </c>
      <c r="Q983">
        <f>12*(YEAR(H983)-YEAR($L$3))+(MONTH(H983)-MONTH($L$3))</f>
        <v/>
      </c>
      <c r="R983" s="366">
        <f>IF(N983="IBIRAPITANGA FASE 3",IF(P983="Atraso",M983,M983/(1+$J$2)^Q983),IF(P983="Atraso",M983,M983/(1+$J$1)^Q983))</f>
        <v/>
      </c>
    </row>
    <row r="984">
      <c r="A984" t="inlineStr">
        <is>
          <t>Q06L01</t>
        </is>
      </c>
      <c r="B984" t="inlineStr">
        <is>
          <t>VAGNER LUIS SANCHES DA SILVA</t>
        </is>
      </c>
      <c r="C984" t="n">
        <v>1</v>
      </c>
      <c r="D984" t="inlineStr">
        <is>
          <t>IPCA</t>
        </is>
      </c>
      <c r="E984" t="n">
        <v>0.009488792934583046</v>
      </c>
      <c r="F984" t="inlineStr">
        <is>
          <t>MENSAL</t>
        </is>
      </c>
      <c r="G984" t="n">
        <v>45458</v>
      </c>
      <c r="H984" t="n">
        <v>45458</v>
      </c>
      <c r="I984" t="inlineStr">
        <is>
          <t>028</t>
        </is>
      </c>
      <c r="J984" t="inlineStr">
        <is>
          <t>CARTEIRA</t>
        </is>
      </c>
      <c r="K984" t="inlineStr">
        <is>
          <t>CONTRATO</t>
        </is>
      </c>
      <c r="L984" t="n">
        <v>3758.96</v>
      </c>
      <c r="M984" t="inlineStr"/>
      <c r="N984" t="inlineStr"/>
      <c r="O984" s="142">
        <f>DATE(YEAR(H984),MONTH(H984),1)</f>
        <v/>
      </c>
      <c r="P984" s="132">
        <f>IF(H984&gt;$L$3,"Futuro","Atraso")</f>
        <v/>
      </c>
      <c r="Q984">
        <f>12*(YEAR(H984)-YEAR($L$3))+(MONTH(H984)-MONTH($L$3))</f>
        <v/>
      </c>
      <c r="R984" s="366">
        <f>IF(N984="IBIRAPITANGA FASE 3",IF(P984="Atraso",M984,M984/(1+$J$2)^Q984),IF(P984="Atraso",M984,M984/(1+$J$1)^Q984))</f>
        <v/>
      </c>
    </row>
    <row r="985">
      <c r="A985" t="inlineStr">
        <is>
          <t>Q06L01</t>
        </is>
      </c>
      <c r="B985" t="inlineStr">
        <is>
          <t>VAGNER LUIS SANCHES DA SILVA</t>
        </is>
      </c>
      <c r="C985" t="n">
        <v>1</v>
      </c>
      <c r="D985" t="inlineStr">
        <is>
          <t>IPCA</t>
        </is>
      </c>
      <c r="E985" t="n">
        <v>0.009488792934583046</v>
      </c>
      <c r="F985" t="inlineStr">
        <is>
          <t>MENSAL</t>
        </is>
      </c>
      <c r="G985" t="n">
        <v>45488</v>
      </c>
      <c r="H985" t="n">
        <v>45488</v>
      </c>
      <c r="I985" t="inlineStr">
        <is>
          <t>029</t>
        </is>
      </c>
      <c r="J985" t="inlineStr">
        <is>
          <t>CARTEIRA</t>
        </is>
      </c>
      <c r="K985" t="inlineStr">
        <is>
          <t>CONTRATO</t>
        </is>
      </c>
      <c r="L985" t="n">
        <v>3758.96</v>
      </c>
      <c r="M985" t="inlineStr"/>
      <c r="N985" t="inlineStr"/>
      <c r="O985" s="142">
        <f>DATE(YEAR(H985),MONTH(H985),1)</f>
        <v/>
      </c>
      <c r="P985" s="132">
        <f>IF(H985&gt;$L$3,"Futuro","Atraso")</f>
        <v/>
      </c>
      <c r="Q985">
        <f>12*(YEAR(H985)-YEAR($L$3))+(MONTH(H985)-MONTH($L$3))</f>
        <v/>
      </c>
      <c r="R985" s="366">
        <f>IF(N985="IBIRAPITANGA FASE 3",IF(P985="Atraso",M985,M985/(1+$J$2)^Q985),IF(P985="Atraso",M985,M985/(1+$J$1)^Q985))</f>
        <v/>
      </c>
    </row>
    <row r="986">
      <c r="A986" t="inlineStr">
        <is>
          <t>Q06L01</t>
        </is>
      </c>
      <c r="B986" t="inlineStr">
        <is>
          <t>VAGNER LUIS SANCHES DA SILVA</t>
        </is>
      </c>
      <c r="C986" t="n">
        <v>1</v>
      </c>
      <c r="D986" t="inlineStr">
        <is>
          <t>IPCA</t>
        </is>
      </c>
      <c r="E986" t="n">
        <v>0.009488792934583046</v>
      </c>
      <c r="F986" t="inlineStr">
        <is>
          <t>MENSAL</t>
        </is>
      </c>
      <c r="G986" t="n">
        <v>45519</v>
      </c>
      <c r="H986" t="n">
        <v>45519</v>
      </c>
      <c r="I986" t="inlineStr">
        <is>
          <t>030</t>
        </is>
      </c>
      <c r="J986" t="inlineStr">
        <is>
          <t>CARTEIRA</t>
        </is>
      </c>
      <c r="K986" t="inlineStr">
        <is>
          <t>CONTRATO</t>
        </is>
      </c>
      <c r="L986" t="n">
        <v>3758.96</v>
      </c>
      <c r="M986" t="inlineStr"/>
      <c r="N986" t="inlineStr"/>
      <c r="O986" s="142">
        <f>DATE(YEAR(H986),MONTH(H986),1)</f>
        <v/>
      </c>
      <c r="P986" s="132">
        <f>IF(H986&gt;$L$3,"Futuro","Atraso")</f>
        <v/>
      </c>
      <c r="Q986">
        <f>12*(YEAR(H986)-YEAR($L$3))+(MONTH(H986)-MONTH($L$3))</f>
        <v/>
      </c>
      <c r="R986" s="366">
        <f>IF(N986="IBIRAPITANGA FASE 3",IF(P986="Atraso",M986,M986/(1+$J$2)^Q986),IF(P986="Atraso",M986,M986/(1+$J$1)^Q986))</f>
        <v/>
      </c>
    </row>
    <row r="987">
      <c r="A987" t="inlineStr">
        <is>
          <t>Q06L01</t>
        </is>
      </c>
      <c r="B987" t="inlineStr">
        <is>
          <t>VAGNER LUIS SANCHES DA SILVA</t>
        </is>
      </c>
      <c r="C987" t="n">
        <v>1</v>
      </c>
      <c r="D987" t="inlineStr">
        <is>
          <t>IPCA</t>
        </is>
      </c>
      <c r="E987" t="n">
        <v>0.009488792934583046</v>
      </c>
      <c r="F987" t="inlineStr">
        <is>
          <t>MENSAL</t>
        </is>
      </c>
      <c r="G987" t="n">
        <v>45550</v>
      </c>
      <c r="H987" t="n">
        <v>45550</v>
      </c>
      <c r="I987" t="inlineStr">
        <is>
          <t>031</t>
        </is>
      </c>
      <c r="J987" t="inlineStr">
        <is>
          <t>CARTEIRA</t>
        </is>
      </c>
      <c r="K987" t="inlineStr">
        <is>
          <t>CONTRATO</t>
        </is>
      </c>
      <c r="L987" t="n">
        <v>3758.96</v>
      </c>
      <c r="M987" t="inlineStr"/>
      <c r="N987" t="inlineStr"/>
      <c r="O987" s="142">
        <f>DATE(YEAR(H987),MONTH(H987),1)</f>
        <v/>
      </c>
      <c r="P987" s="132">
        <f>IF(H987&gt;$L$3,"Futuro","Atraso")</f>
        <v/>
      </c>
      <c r="Q987">
        <f>12*(YEAR(H987)-YEAR($L$3))+(MONTH(H987)-MONTH($L$3))</f>
        <v/>
      </c>
      <c r="R987" s="366">
        <f>IF(N987="IBIRAPITANGA FASE 3",IF(P987="Atraso",M987,M987/(1+$J$2)^Q987),IF(P987="Atraso",M987,M987/(1+$J$1)^Q987))</f>
        <v/>
      </c>
    </row>
    <row r="988">
      <c r="A988" t="inlineStr">
        <is>
          <t>Q06L01</t>
        </is>
      </c>
      <c r="B988" t="inlineStr">
        <is>
          <t>VAGNER LUIS SANCHES DA SILVA</t>
        </is>
      </c>
      <c r="C988" t="n">
        <v>1</v>
      </c>
      <c r="D988" t="inlineStr">
        <is>
          <t>IPCA</t>
        </is>
      </c>
      <c r="E988" t="n">
        <v>0.009488792934583046</v>
      </c>
      <c r="F988" t="inlineStr">
        <is>
          <t>MENSAL</t>
        </is>
      </c>
      <c r="G988" t="n">
        <v>45580</v>
      </c>
      <c r="H988" t="n">
        <v>45580</v>
      </c>
      <c r="I988" t="inlineStr">
        <is>
          <t>032</t>
        </is>
      </c>
      <c r="J988" t="inlineStr">
        <is>
          <t>CARTEIRA</t>
        </is>
      </c>
      <c r="K988" t="inlineStr">
        <is>
          <t>CONTRATO</t>
        </is>
      </c>
      <c r="L988" t="n">
        <v>3758.96</v>
      </c>
      <c r="M988" t="inlineStr"/>
      <c r="N988" t="inlineStr"/>
      <c r="O988" s="142">
        <f>DATE(YEAR(H988),MONTH(H988),1)</f>
        <v/>
      </c>
      <c r="P988" s="132">
        <f>IF(H988&gt;$L$3,"Futuro","Atraso")</f>
        <v/>
      </c>
      <c r="Q988">
        <f>12*(YEAR(H988)-YEAR($L$3))+(MONTH(H988)-MONTH($L$3))</f>
        <v/>
      </c>
      <c r="R988" s="366">
        <f>IF(N988="IBIRAPITANGA FASE 3",IF(P988="Atraso",M988,M988/(1+$J$2)^Q988),IF(P988="Atraso",M988,M988/(1+$J$1)^Q988))</f>
        <v/>
      </c>
    </row>
    <row r="989">
      <c r="A989" t="inlineStr">
        <is>
          <t>Q06L01</t>
        </is>
      </c>
      <c r="B989" t="inlineStr">
        <is>
          <t>VAGNER LUIS SANCHES DA SILVA</t>
        </is>
      </c>
      <c r="C989" t="n">
        <v>1</v>
      </c>
      <c r="D989" t="inlineStr">
        <is>
          <t>IPCA</t>
        </is>
      </c>
      <c r="E989" t="n">
        <v>0.009488792934583046</v>
      </c>
      <c r="F989" t="inlineStr">
        <is>
          <t>MENSAL</t>
        </is>
      </c>
      <c r="G989" t="n">
        <v>45611</v>
      </c>
      <c r="H989" t="n">
        <v>45611</v>
      </c>
      <c r="I989" t="inlineStr">
        <is>
          <t>033</t>
        </is>
      </c>
      <c r="J989" t="inlineStr">
        <is>
          <t>CARTEIRA</t>
        </is>
      </c>
      <c r="K989" t="inlineStr">
        <is>
          <t>CONTRATO</t>
        </is>
      </c>
      <c r="L989" t="n">
        <v>3758.96</v>
      </c>
      <c r="M989" t="inlineStr"/>
      <c r="N989" t="inlineStr"/>
      <c r="O989" s="142">
        <f>DATE(YEAR(H989),MONTH(H989),1)</f>
        <v/>
      </c>
      <c r="P989" s="132">
        <f>IF(H989&gt;$L$3,"Futuro","Atraso")</f>
        <v/>
      </c>
      <c r="Q989">
        <f>12*(YEAR(H989)-YEAR($L$3))+(MONTH(H989)-MONTH($L$3))</f>
        <v/>
      </c>
      <c r="R989" s="366">
        <f>IF(N989="IBIRAPITANGA FASE 3",IF(P989="Atraso",M989,M989/(1+$J$2)^Q989),IF(P989="Atraso",M989,M989/(1+$J$1)^Q989))</f>
        <v/>
      </c>
    </row>
    <row r="990">
      <c r="A990" t="inlineStr">
        <is>
          <t>Q06L01</t>
        </is>
      </c>
      <c r="B990" t="inlineStr">
        <is>
          <t>VAGNER LUIS SANCHES DA SILVA</t>
        </is>
      </c>
      <c r="C990" t="n">
        <v>1</v>
      </c>
      <c r="D990" t="inlineStr">
        <is>
          <t>IPCA</t>
        </is>
      </c>
      <c r="E990" t="n">
        <v>0.009488792934583046</v>
      </c>
      <c r="F990" t="inlineStr">
        <is>
          <t>MENSAL</t>
        </is>
      </c>
      <c r="G990" t="n">
        <v>45641</v>
      </c>
      <c r="H990" t="n">
        <v>45641</v>
      </c>
      <c r="I990" t="inlineStr">
        <is>
          <t>034</t>
        </is>
      </c>
      <c r="J990" t="inlineStr">
        <is>
          <t>CARTEIRA</t>
        </is>
      </c>
      <c r="K990" t="inlineStr">
        <is>
          <t>CONTRATO</t>
        </is>
      </c>
      <c r="L990" t="n">
        <v>3758.96</v>
      </c>
      <c r="M990" t="inlineStr"/>
      <c r="N990" t="inlineStr"/>
      <c r="O990" s="142">
        <f>DATE(YEAR(H990),MONTH(H990),1)</f>
        <v/>
      </c>
      <c r="P990" s="132">
        <f>IF(H990&gt;$L$3,"Futuro","Atraso")</f>
        <v/>
      </c>
      <c r="Q990">
        <f>12*(YEAR(H990)-YEAR($L$3))+(MONTH(H990)-MONTH($L$3))</f>
        <v/>
      </c>
      <c r="R990" s="366">
        <f>IF(N990="IBIRAPITANGA FASE 3",IF(P990="Atraso",M990,M990/(1+$J$2)^Q990),IF(P990="Atraso",M990,M990/(1+$J$1)^Q990))</f>
        <v/>
      </c>
    </row>
    <row r="991">
      <c r="A991" t="inlineStr">
        <is>
          <t>Q06L01</t>
        </is>
      </c>
      <c r="B991" t="inlineStr">
        <is>
          <t>VAGNER LUIS SANCHES DA SILVA</t>
        </is>
      </c>
      <c r="C991" t="n">
        <v>1</v>
      </c>
      <c r="D991" t="inlineStr">
        <is>
          <t>IPCA</t>
        </is>
      </c>
      <c r="E991" t="n">
        <v>0.009488792934583046</v>
      </c>
      <c r="F991" t="inlineStr">
        <is>
          <t>MENSAL</t>
        </is>
      </c>
      <c r="G991" t="n">
        <v>45672</v>
      </c>
      <c r="H991" t="n">
        <v>45672</v>
      </c>
      <c r="I991" t="inlineStr">
        <is>
          <t>035</t>
        </is>
      </c>
      <c r="J991" t="inlineStr">
        <is>
          <t>CARTEIRA</t>
        </is>
      </c>
      <c r="K991" t="inlineStr">
        <is>
          <t>CONTRATO</t>
        </is>
      </c>
      <c r="L991" t="n">
        <v>3758.96</v>
      </c>
      <c r="M991" t="inlineStr"/>
      <c r="N991" t="inlineStr"/>
      <c r="O991" s="142">
        <f>DATE(YEAR(H991),MONTH(H991),1)</f>
        <v/>
      </c>
      <c r="P991" s="132">
        <f>IF(H991&gt;$L$3,"Futuro","Atraso")</f>
        <v/>
      </c>
      <c r="Q991">
        <f>12*(YEAR(H991)-YEAR($L$3))+(MONTH(H991)-MONTH($L$3))</f>
        <v/>
      </c>
      <c r="R991" s="366">
        <f>IF(N991="IBIRAPITANGA FASE 3",IF(P991="Atraso",M991,M991/(1+$J$2)^Q991),IF(P991="Atraso",M991,M991/(1+$J$1)^Q991))</f>
        <v/>
      </c>
    </row>
    <row r="992">
      <c r="A992" t="inlineStr">
        <is>
          <t>Q06L01</t>
        </is>
      </c>
      <c r="B992" t="inlineStr">
        <is>
          <t>VAGNER LUIS SANCHES DA SILVA</t>
        </is>
      </c>
      <c r="C992" t="n">
        <v>1</v>
      </c>
      <c r="D992" t="inlineStr">
        <is>
          <t>IPCA</t>
        </is>
      </c>
      <c r="E992" t="n">
        <v>0.009488792934583046</v>
      </c>
      <c r="F992" t="inlineStr">
        <is>
          <t>MENSAL</t>
        </is>
      </c>
      <c r="G992" t="n">
        <v>45703</v>
      </c>
      <c r="H992" t="n">
        <v>45703</v>
      </c>
      <c r="I992" t="inlineStr">
        <is>
          <t>036</t>
        </is>
      </c>
      <c r="J992" t="inlineStr">
        <is>
          <t>CARTEIRA</t>
        </is>
      </c>
      <c r="K992" t="inlineStr">
        <is>
          <t>CONTRATO</t>
        </is>
      </c>
      <c r="L992" t="n">
        <v>3758.96</v>
      </c>
      <c r="M992" t="inlineStr"/>
      <c r="N992" t="inlineStr"/>
      <c r="O992" s="142">
        <f>DATE(YEAR(H992),MONTH(H992),1)</f>
        <v/>
      </c>
      <c r="P992" s="132">
        <f>IF(H992&gt;$L$3,"Futuro","Atraso")</f>
        <v/>
      </c>
      <c r="Q992">
        <f>12*(YEAR(H992)-YEAR($L$3))+(MONTH(H992)-MONTH($L$3))</f>
        <v/>
      </c>
      <c r="R992" s="366">
        <f>IF(N992="IBIRAPITANGA FASE 3",IF(P992="Atraso",M992,M992/(1+$J$2)^Q992),IF(P992="Atraso",M992,M992/(1+$J$1)^Q992))</f>
        <v/>
      </c>
    </row>
    <row r="993">
      <c r="A993" t="inlineStr">
        <is>
          <t>Q06L01</t>
        </is>
      </c>
      <c r="B993" t="inlineStr">
        <is>
          <t>VAGNER LUIS SANCHES DA SILVA</t>
        </is>
      </c>
      <c r="C993" t="n">
        <v>1</v>
      </c>
      <c r="D993" t="inlineStr">
        <is>
          <t>IPCA</t>
        </is>
      </c>
      <c r="E993" t="n">
        <v>0.009488792934583046</v>
      </c>
      <c r="F993" t="inlineStr">
        <is>
          <t>MENSAL</t>
        </is>
      </c>
      <c r="G993" t="n">
        <v>45731</v>
      </c>
      <c r="H993" t="n">
        <v>45731</v>
      </c>
      <c r="I993" t="inlineStr">
        <is>
          <t>037</t>
        </is>
      </c>
      <c r="J993" t="inlineStr">
        <is>
          <t>CARTEIRA</t>
        </is>
      </c>
      <c r="K993" t="inlineStr">
        <is>
          <t>CONTRATO</t>
        </is>
      </c>
      <c r="L993" t="n">
        <v>3758.96</v>
      </c>
      <c r="M993" t="inlineStr"/>
      <c r="N993" t="inlineStr"/>
      <c r="O993" s="142">
        <f>DATE(YEAR(H993),MONTH(H993),1)</f>
        <v/>
      </c>
      <c r="P993" s="132">
        <f>IF(H993&gt;$L$3,"Futuro","Atraso")</f>
        <v/>
      </c>
      <c r="Q993">
        <f>12*(YEAR(H993)-YEAR($L$3))+(MONTH(H993)-MONTH($L$3))</f>
        <v/>
      </c>
      <c r="R993" s="366">
        <f>IF(N993="IBIRAPITANGA FASE 3",IF(P993="Atraso",M993,M993/(1+$J$2)^Q993),IF(P993="Atraso",M993,M993/(1+$J$1)^Q993))</f>
        <v/>
      </c>
    </row>
    <row r="994">
      <c r="A994" t="inlineStr">
        <is>
          <t>Q06L01</t>
        </is>
      </c>
      <c r="B994" t="inlineStr">
        <is>
          <t>VAGNER LUIS SANCHES DA SILVA</t>
        </is>
      </c>
      <c r="C994" t="n">
        <v>1</v>
      </c>
      <c r="D994" t="inlineStr">
        <is>
          <t>IPCA</t>
        </is>
      </c>
      <c r="E994" t="n">
        <v>0.009488792934583046</v>
      </c>
      <c r="F994" t="inlineStr">
        <is>
          <t>MENSAL</t>
        </is>
      </c>
      <c r="G994" t="n">
        <v>45762</v>
      </c>
      <c r="H994" t="n">
        <v>45762</v>
      </c>
      <c r="I994" t="inlineStr">
        <is>
          <t>038</t>
        </is>
      </c>
      <c r="J994" t="inlineStr">
        <is>
          <t>CARTEIRA</t>
        </is>
      </c>
      <c r="K994" t="inlineStr">
        <is>
          <t>CONTRATO</t>
        </is>
      </c>
      <c r="L994" t="n">
        <v>3758.96</v>
      </c>
      <c r="M994" t="inlineStr"/>
      <c r="N994" t="inlineStr"/>
      <c r="O994" s="142">
        <f>DATE(YEAR(H994),MONTH(H994),1)</f>
        <v/>
      </c>
      <c r="P994" s="132">
        <f>IF(H994&gt;$L$3,"Futuro","Atraso")</f>
        <v/>
      </c>
      <c r="Q994">
        <f>12*(YEAR(H994)-YEAR($L$3))+(MONTH(H994)-MONTH($L$3))</f>
        <v/>
      </c>
      <c r="R994" s="366">
        <f>IF(N994="IBIRAPITANGA FASE 3",IF(P994="Atraso",M994,M994/(1+$J$2)^Q994),IF(P994="Atraso",M994,M994/(1+$J$1)^Q994))</f>
        <v/>
      </c>
    </row>
    <row r="995">
      <c r="A995" t="inlineStr">
        <is>
          <t>Q06L01</t>
        </is>
      </c>
      <c r="B995" t="inlineStr">
        <is>
          <t>VAGNER LUIS SANCHES DA SILVA</t>
        </is>
      </c>
      <c r="C995" t="n">
        <v>1</v>
      </c>
      <c r="D995" t="inlineStr">
        <is>
          <t>IPCA</t>
        </is>
      </c>
      <c r="E995" t="n">
        <v>0.009488792934583046</v>
      </c>
      <c r="F995" t="inlineStr">
        <is>
          <t>MENSAL</t>
        </is>
      </c>
      <c r="G995" t="n">
        <v>45792</v>
      </c>
      <c r="H995" t="n">
        <v>45792</v>
      </c>
      <c r="I995" t="inlineStr">
        <is>
          <t>039</t>
        </is>
      </c>
      <c r="J995" t="inlineStr">
        <is>
          <t>CARTEIRA</t>
        </is>
      </c>
      <c r="K995" t="inlineStr">
        <is>
          <t>CONTRATO</t>
        </is>
      </c>
      <c r="L995" t="n">
        <v>3758.96</v>
      </c>
      <c r="M995" t="inlineStr"/>
      <c r="N995" t="inlineStr"/>
      <c r="O995" s="142">
        <f>DATE(YEAR(H995),MONTH(H995),1)</f>
        <v/>
      </c>
      <c r="P995" s="132">
        <f>IF(H995&gt;$L$3,"Futuro","Atraso")</f>
        <v/>
      </c>
      <c r="Q995">
        <f>12*(YEAR(H995)-YEAR($L$3))+(MONTH(H995)-MONTH($L$3))</f>
        <v/>
      </c>
      <c r="R995" s="366">
        <f>IF(N995="IBIRAPITANGA FASE 3",IF(P995="Atraso",M995,M995/(1+$J$2)^Q995),IF(P995="Atraso",M995,M995/(1+$J$1)^Q995))</f>
        <v/>
      </c>
    </row>
    <row r="996">
      <c r="A996" t="inlineStr">
        <is>
          <t>Q06L01</t>
        </is>
      </c>
      <c r="B996" t="inlineStr">
        <is>
          <t>VAGNER LUIS SANCHES DA SILVA</t>
        </is>
      </c>
      <c r="C996" t="n">
        <v>1</v>
      </c>
      <c r="D996" t="inlineStr">
        <is>
          <t>IPCA</t>
        </is>
      </c>
      <c r="E996" t="n">
        <v>0.009488792934583046</v>
      </c>
      <c r="F996" t="inlineStr">
        <is>
          <t>MENSAL</t>
        </is>
      </c>
      <c r="G996" t="n">
        <v>45823</v>
      </c>
      <c r="H996" t="n">
        <v>45823</v>
      </c>
      <c r="I996" t="inlineStr">
        <is>
          <t>040</t>
        </is>
      </c>
      <c r="J996" t="inlineStr">
        <is>
          <t>CARTEIRA</t>
        </is>
      </c>
      <c r="K996" t="inlineStr">
        <is>
          <t>CONTRATO</t>
        </is>
      </c>
      <c r="L996" t="n">
        <v>3758.96</v>
      </c>
      <c r="M996" t="inlineStr"/>
      <c r="N996" t="inlineStr"/>
      <c r="O996" s="142">
        <f>DATE(YEAR(H996),MONTH(H996),1)</f>
        <v/>
      </c>
      <c r="P996" s="132">
        <f>IF(H996&gt;$L$3,"Futuro","Atraso")</f>
        <v/>
      </c>
      <c r="Q996">
        <f>12*(YEAR(H996)-YEAR($L$3))+(MONTH(H996)-MONTH($L$3))</f>
        <v/>
      </c>
      <c r="R996" s="366">
        <f>IF(N996="IBIRAPITANGA FASE 3",IF(P996="Atraso",M996,M996/(1+$J$2)^Q996),IF(P996="Atraso",M996,M996/(1+$J$1)^Q996))</f>
        <v/>
      </c>
    </row>
    <row r="997">
      <c r="A997" t="inlineStr">
        <is>
          <t>Q06L01</t>
        </is>
      </c>
      <c r="B997" t="inlineStr">
        <is>
          <t>VAGNER LUIS SANCHES DA SILVA</t>
        </is>
      </c>
      <c r="C997" t="n">
        <v>1</v>
      </c>
      <c r="D997" t="inlineStr">
        <is>
          <t>IPCA</t>
        </is>
      </c>
      <c r="E997" t="n">
        <v>0.009488792934583046</v>
      </c>
      <c r="F997" t="inlineStr">
        <is>
          <t>MENSAL</t>
        </is>
      </c>
      <c r="G997" t="n">
        <v>45853</v>
      </c>
      <c r="H997" t="n">
        <v>45853</v>
      </c>
      <c r="I997" t="inlineStr">
        <is>
          <t>041</t>
        </is>
      </c>
      <c r="J997" t="inlineStr">
        <is>
          <t>CARTEIRA</t>
        </is>
      </c>
      <c r="K997" t="inlineStr">
        <is>
          <t>CONTRATO</t>
        </is>
      </c>
      <c r="L997" t="n">
        <v>3758.96</v>
      </c>
      <c r="M997" t="inlineStr"/>
      <c r="N997" t="inlineStr"/>
      <c r="O997" s="142">
        <f>DATE(YEAR(H997),MONTH(H997),1)</f>
        <v/>
      </c>
      <c r="P997" s="132">
        <f>IF(H997&gt;$L$3,"Futuro","Atraso")</f>
        <v/>
      </c>
      <c r="Q997">
        <f>12*(YEAR(H997)-YEAR($L$3))+(MONTH(H997)-MONTH($L$3))</f>
        <v/>
      </c>
      <c r="R997" s="366">
        <f>IF(N997="IBIRAPITANGA FASE 3",IF(P997="Atraso",M997,M997/(1+$J$2)^Q997),IF(P997="Atraso",M997,M997/(1+$J$1)^Q997))</f>
        <v/>
      </c>
    </row>
    <row r="998">
      <c r="A998" t="inlineStr">
        <is>
          <t>Q06L01</t>
        </is>
      </c>
      <c r="B998" t="inlineStr">
        <is>
          <t>VAGNER LUIS SANCHES DA SILVA</t>
        </is>
      </c>
      <c r="C998" t="n">
        <v>1</v>
      </c>
      <c r="D998" t="inlineStr">
        <is>
          <t>IPCA</t>
        </is>
      </c>
      <c r="E998" t="n">
        <v>0.009488792934583046</v>
      </c>
      <c r="F998" t="inlineStr">
        <is>
          <t>MENSAL</t>
        </is>
      </c>
      <c r="G998" t="n">
        <v>45884</v>
      </c>
      <c r="H998" t="n">
        <v>45884</v>
      </c>
      <c r="I998" t="inlineStr">
        <is>
          <t>042</t>
        </is>
      </c>
      <c r="J998" t="inlineStr">
        <is>
          <t>CARTEIRA</t>
        </is>
      </c>
      <c r="K998" t="inlineStr">
        <is>
          <t>CONTRATO</t>
        </is>
      </c>
      <c r="L998" t="n">
        <v>3758.96</v>
      </c>
      <c r="M998" t="inlineStr"/>
      <c r="N998" t="inlineStr"/>
      <c r="O998" s="142">
        <f>DATE(YEAR(H998),MONTH(H998),1)</f>
        <v/>
      </c>
      <c r="P998" s="132">
        <f>IF(H998&gt;$L$3,"Futuro","Atraso")</f>
        <v/>
      </c>
      <c r="Q998">
        <f>12*(YEAR(H998)-YEAR($L$3))+(MONTH(H998)-MONTH($L$3))</f>
        <v/>
      </c>
      <c r="R998" s="366">
        <f>IF(N998="IBIRAPITANGA FASE 3",IF(P998="Atraso",M998,M998/(1+$J$2)^Q998),IF(P998="Atraso",M998,M998/(1+$J$1)^Q998))</f>
        <v/>
      </c>
    </row>
    <row r="999">
      <c r="A999" t="inlineStr">
        <is>
          <t>Q06L01</t>
        </is>
      </c>
      <c r="B999" t="inlineStr">
        <is>
          <t>VAGNER LUIS SANCHES DA SILVA</t>
        </is>
      </c>
      <c r="C999" t="n">
        <v>1</v>
      </c>
      <c r="D999" t="inlineStr">
        <is>
          <t>IPCA</t>
        </is>
      </c>
      <c r="E999" t="n">
        <v>0.009488792934583046</v>
      </c>
      <c r="F999" t="inlineStr">
        <is>
          <t>MENSAL</t>
        </is>
      </c>
      <c r="G999" t="n">
        <v>45915</v>
      </c>
      <c r="H999" t="n">
        <v>45915</v>
      </c>
      <c r="I999" t="inlineStr">
        <is>
          <t>043</t>
        </is>
      </c>
      <c r="J999" t="inlineStr">
        <is>
          <t>CARTEIRA</t>
        </is>
      </c>
      <c r="K999" t="inlineStr">
        <is>
          <t>CONTRATO</t>
        </is>
      </c>
      <c r="L999" t="n">
        <v>3758.96</v>
      </c>
      <c r="M999" t="inlineStr"/>
      <c r="N999" t="inlineStr"/>
      <c r="O999" s="142">
        <f>DATE(YEAR(H999),MONTH(H999),1)</f>
        <v/>
      </c>
      <c r="P999" s="132">
        <f>IF(H999&gt;$L$3,"Futuro","Atraso")</f>
        <v/>
      </c>
      <c r="Q999">
        <f>12*(YEAR(H999)-YEAR($L$3))+(MONTH(H999)-MONTH($L$3))</f>
        <v/>
      </c>
      <c r="R999" s="366">
        <f>IF(N999="IBIRAPITANGA FASE 3",IF(P999="Atraso",M999,M999/(1+$J$2)^Q999),IF(P999="Atraso",M999,M999/(1+$J$1)^Q999))</f>
        <v/>
      </c>
    </row>
    <row r="1000">
      <c r="A1000" t="inlineStr">
        <is>
          <t>Q06L01</t>
        </is>
      </c>
      <c r="B1000" t="inlineStr">
        <is>
          <t>VAGNER LUIS SANCHES DA SILVA</t>
        </is>
      </c>
      <c r="C1000" t="n">
        <v>1</v>
      </c>
      <c r="D1000" t="inlineStr">
        <is>
          <t>IPCA</t>
        </is>
      </c>
      <c r="E1000" t="n">
        <v>0.009488792934583046</v>
      </c>
      <c r="F1000" t="inlineStr">
        <is>
          <t>MENSAL</t>
        </is>
      </c>
      <c r="G1000" t="n">
        <v>45945</v>
      </c>
      <c r="H1000" t="n">
        <v>45945</v>
      </c>
      <c r="I1000" t="inlineStr">
        <is>
          <t>044</t>
        </is>
      </c>
      <c r="J1000" t="inlineStr">
        <is>
          <t>CARTEIRA</t>
        </is>
      </c>
      <c r="K1000" t="inlineStr">
        <is>
          <t>CONTRATO</t>
        </is>
      </c>
      <c r="L1000" t="n">
        <v>3758.96</v>
      </c>
      <c r="M1000" t="inlineStr"/>
      <c r="N1000" t="inlineStr"/>
      <c r="O1000" s="142">
        <f>DATE(YEAR(H1000),MONTH(H1000),1)</f>
        <v/>
      </c>
      <c r="P1000" s="132">
        <f>IF(H1000&gt;$L$3,"Futuro","Atraso")</f>
        <v/>
      </c>
      <c r="Q1000">
        <f>12*(YEAR(H1000)-YEAR($L$3))+(MONTH(H1000)-MONTH($L$3))</f>
        <v/>
      </c>
      <c r="R1000" s="366">
        <f>IF(N1000="IBIRAPITANGA FASE 3",IF(P1000="Atraso",M1000,M1000/(1+$J$2)^Q1000),IF(P1000="Atraso",M1000,M1000/(1+$J$1)^Q1000))</f>
        <v/>
      </c>
    </row>
    <row r="1001">
      <c r="A1001" t="inlineStr">
        <is>
          <t>Q06L01</t>
        </is>
      </c>
      <c r="B1001" t="inlineStr">
        <is>
          <t>VAGNER LUIS SANCHES DA SILVA</t>
        </is>
      </c>
      <c r="C1001" t="n">
        <v>1</v>
      </c>
      <c r="D1001" t="inlineStr">
        <is>
          <t>IPCA</t>
        </is>
      </c>
      <c r="E1001" t="n">
        <v>0.009488792934583046</v>
      </c>
      <c r="F1001" t="inlineStr">
        <is>
          <t>MENSAL</t>
        </is>
      </c>
      <c r="G1001" t="n">
        <v>45976</v>
      </c>
      <c r="H1001" t="n">
        <v>45976</v>
      </c>
      <c r="I1001" t="inlineStr">
        <is>
          <t>045</t>
        </is>
      </c>
      <c r="J1001" t="inlineStr">
        <is>
          <t>CARTEIRA</t>
        </is>
      </c>
      <c r="K1001" t="inlineStr">
        <is>
          <t>CONTRATO</t>
        </is>
      </c>
      <c r="L1001" t="n">
        <v>3758.96</v>
      </c>
      <c r="M1001" t="inlineStr"/>
      <c r="N1001" t="inlineStr"/>
      <c r="O1001" s="142">
        <f>DATE(YEAR(H1001),MONTH(H1001),1)</f>
        <v/>
      </c>
      <c r="P1001" s="132">
        <f>IF(H1001&gt;$L$3,"Futuro","Atraso")</f>
        <v/>
      </c>
      <c r="Q1001">
        <f>12*(YEAR(H1001)-YEAR($L$3))+(MONTH(H1001)-MONTH($L$3))</f>
        <v/>
      </c>
      <c r="R1001" s="366">
        <f>IF(N1001="IBIRAPITANGA FASE 3",IF(P1001="Atraso",M1001,M1001/(1+$J$2)^Q1001),IF(P1001="Atraso",M1001,M1001/(1+$J$1)^Q1001))</f>
        <v/>
      </c>
    </row>
    <row r="1002">
      <c r="A1002" t="inlineStr">
        <is>
          <t>Q06L01</t>
        </is>
      </c>
      <c r="B1002" t="inlineStr">
        <is>
          <t>VAGNER LUIS SANCHES DA SILVA</t>
        </is>
      </c>
      <c r="C1002" t="n">
        <v>1</v>
      </c>
      <c r="D1002" t="inlineStr">
        <is>
          <t>IPCA</t>
        </is>
      </c>
      <c r="E1002" t="n">
        <v>0.009488792934583046</v>
      </c>
      <c r="F1002" t="inlineStr">
        <is>
          <t>MENSAL</t>
        </is>
      </c>
      <c r="G1002" t="n">
        <v>46006</v>
      </c>
      <c r="H1002" t="n">
        <v>46006</v>
      </c>
      <c r="I1002" t="inlineStr">
        <is>
          <t>046</t>
        </is>
      </c>
      <c r="J1002" t="inlineStr">
        <is>
          <t>CARTEIRA</t>
        </is>
      </c>
      <c r="K1002" t="inlineStr">
        <is>
          <t>CONTRATO</t>
        </is>
      </c>
      <c r="L1002" t="n">
        <v>3758.96</v>
      </c>
      <c r="M1002" t="inlineStr"/>
      <c r="N1002" t="inlineStr"/>
      <c r="O1002" s="142">
        <f>DATE(YEAR(H1002),MONTH(H1002),1)</f>
        <v/>
      </c>
      <c r="P1002" s="132">
        <f>IF(H1002&gt;$L$3,"Futuro","Atraso")</f>
        <v/>
      </c>
      <c r="Q1002">
        <f>12*(YEAR(H1002)-YEAR($L$3))+(MONTH(H1002)-MONTH($L$3))</f>
        <v/>
      </c>
      <c r="R1002" s="366">
        <f>IF(N1002="IBIRAPITANGA FASE 3",IF(P1002="Atraso",M1002,M1002/(1+$J$2)^Q1002),IF(P1002="Atraso",M1002,M1002/(1+$J$1)^Q1002))</f>
        <v/>
      </c>
    </row>
    <row r="1003">
      <c r="A1003" t="inlineStr">
        <is>
          <t>Q06L01</t>
        </is>
      </c>
      <c r="B1003" t="inlineStr">
        <is>
          <t>VAGNER LUIS SANCHES DA SILVA</t>
        </is>
      </c>
      <c r="C1003" t="n">
        <v>1</v>
      </c>
      <c r="D1003" t="inlineStr">
        <is>
          <t>IPCA</t>
        </is>
      </c>
      <c r="E1003" t="n">
        <v>0.009488792934583046</v>
      </c>
      <c r="F1003" t="inlineStr">
        <is>
          <t>MENSAL</t>
        </is>
      </c>
      <c r="G1003" t="n">
        <v>46037</v>
      </c>
      <c r="H1003" t="n">
        <v>46037</v>
      </c>
      <c r="I1003" t="inlineStr">
        <is>
          <t>047</t>
        </is>
      </c>
      <c r="J1003" t="inlineStr">
        <is>
          <t>CARTEIRA</t>
        </is>
      </c>
      <c r="K1003" t="inlineStr">
        <is>
          <t>CONTRATO</t>
        </is>
      </c>
      <c r="L1003" t="n">
        <v>3758.96</v>
      </c>
      <c r="M1003" t="inlineStr"/>
      <c r="N1003" t="inlineStr"/>
      <c r="O1003" s="142">
        <f>DATE(YEAR(H1003),MONTH(H1003),1)</f>
        <v/>
      </c>
      <c r="P1003" s="132">
        <f>IF(H1003&gt;$L$3,"Futuro","Atraso")</f>
        <v/>
      </c>
      <c r="Q1003">
        <f>12*(YEAR(H1003)-YEAR($L$3))+(MONTH(H1003)-MONTH($L$3))</f>
        <v/>
      </c>
      <c r="R1003" s="366">
        <f>IF(N1003="IBIRAPITANGA FASE 3",IF(P1003="Atraso",M1003,M1003/(1+$J$2)^Q1003),IF(P1003="Atraso",M1003,M1003/(1+$J$1)^Q1003))</f>
        <v/>
      </c>
    </row>
    <row r="1004">
      <c r="A1004" t="inlineStr">
        <is>
          <t>Q06L01</t>
        </is>
      </c>
      <c r="B1004" t="inlineStr">
        <is>
          <t>VAGNER LUIS SANCHES DA SILVA</t>
        </is>
      </c>
      <c r="C1004" t="n">
        <v>1</v>
      </c>
      <c r="D1004" t="inlineStr">
        <is>
          <t>IPCA</t>
        </is>
      </c>
      <c r="E1004" t="n">
        <v>0.009488792934583046</v>
      </c>
      <c r="F1004" t="inlineStr">
        <is>
          <t>MENSAL</t>
        </is>
      </c>
      <c r="G1004" t="n">
        <v>46068</v>
      </c>
      <c r="H1004" t="n">
        <v>46068</v>
      </c>
      <c r="I1004" t="inlineStr">
        <is>
          <t>048</t>
        </is>
      </c>
      <c r="J1004" t="inlineStr">
        <is>
          <t>CARTEIRA</t>
        </is>
      </c>
      <c r="K1004" t="inlineStr">
        <is>
          <t>CONTRATO</t>
        </is>
      </c>
      <c r="L1004" t="n">
        <v>3758.96</v>
      </c>
      <c r="M1004" t="inlineStr"/>
      <c r="N1004" t="inlineStr"/>
      <c r="O1004" s="142">
        <f>DATE(YEAR(H1004),MONTH(H1004),1)</f>
        <v/>
      </c>
      <c r="P1004" s="132">
        <f>IF(H1004&gt;$L$3,"Futuro","Atraso")</f>
        <v/>
      </c>
      <c r="Q1004">
        <f>12*(YEAR(H1004)-YEAR($L$3))+(MONTH(H1004)-MONTH($L$3))</f>
        <v/>
      </c>
      <c r="R1004" s="366">
        <f>IF(N1004="IBIRAPITANGA FASE 3",IF(P1004="Atraso",M1004,M1004/(1+$J$2)^Q1004),IF(P1004="Atraso",M1004,M1004/(1+$J$1)^Q1004))</f>
        <v/>
      </c>
    </row>
    <row r="1005">
      <c r="A1005" t="inlineStr">
        <is>
          <t>Q06L01</t>
        </is>
      </c>
      <c r="B1005" t="inlineStr">
        <is>
          <t>VAGNER LUIS SANCHES DA SILVA</t>
        </is>
      </c>
      <c r="C1005" t="n">
        <v>1</v>
      </c>
      <c r="D1005" t="inlineStr">
        <is>
          <t>IPCA</t>
        </is>
      </c>
      <c r="E1005" t="n">
        <v>0.009488792934583046</v>
      </c>
      <c r="F1005" t="inlineStr">
        <is>
          <t>MENSAL</t>
        </is>
      </c>
      <c r="G1005" t="n">
        <v>46096</v>
      </c>
      <c r="H1005" t="n">
        <v>46096</v>
      </c>
      <c r="I1005" t="inlineStr">
        <is>
          <t>049</t>
        </is>
      </c>
      <c r="J1005" t="inlineStr">
        <is>
          <t>CARTEIRA</t>
        </is>
      </c>
      <c r="K1005" t="inlineStr">
        <is>
          <t>CONTRATO</t>
        </is>
      </c>
      <c r="L1005" t="n">
        <v>3758.96</v>
      </c>
      <c r="M1005" t="inlineStr"/>
      <c r="N1005" t="inlineStr"/>
      <c r="O1005" s="142">
        <f>DATE(YEAR(H1005),MONTH(H1005),1)</f>
        <v/>
      </c>
      <c r="P1005" s="132">
        <f>IF(H1005&gt;$L$3,"Futuro","Atraso")</f>
        <v/>
      </c>
      <c r="Q1005">
        <f>12*(YEAR(H1005)-YEAR($L$3))+(MONTH(H1005)-MONTH($L$3))</f>
        <v/>
      </c>
      <c r="R1005" s="366">
        <f>IF(N1005="IBIRAPITANGA FASE 3",IF(P1005="Atraso",M1005,M1005/(1+$J$2)^Q1005),IF(P1005="Atraso",M1005,M1005/(1+$J$1)^Q1005))</f>
        <v/>
      </c>
    </row>
    <row r="1006">
      <c r="A1006" t="inlineStr">
        <is>
          <t>Q06L01</t>
        </is>
      </c>
      <c r="B1006" t="inlineStr">
        <is>
          <t>VAGNER LUIS SANCHES DA SILVA</t>
        </is>
      </c>
      <c r="C1006" t="n">
        <v>1</v>
      </c>
      <c r="D1006" t="inlineStr">
        <is>
          <t>IPCA</t>
        </is>
      </c>
      <c r="E1006" t="n">
        <v>0.009488792934583046</v>
      </c>
      <c r="F1006" t="inlineStr">
        <is>
          <t>MENSAL</t>
        </is>
      </c>
      <c r="G1006" t="n">
        <v>46127</v>
      </c>
      <c r="H1006" t="n">
        <v>46127</v>
      </c>
      <c r="I1006" t="inlineStr">
        <is>
          <t>050</t>
        </is>
      </c>
      <c r="J1006" t="inlineStr">
        <is>
          <t>CARTEIRA</t>
        </is>
      </c>
      <c r="K1006" t="inlineStr">
        <is>
          <t>CONTRATO</t>
        </is>
      </c>
      <c r="L1006" t="n">
        <v>3758.96</v>
      </c>
      <c r="M1006" t="inlineStr"/>
      <c r="N1006" t="inlineStr"/>
      <c r="O1006" s="142">
        <f>DATE(YEAR(H1006),MONTH(H1006),1)</f>
        <v/>
      </c>
      <c r="P1006" s="132">
        <f>IF(H1006&gt;$L$3,"Futuro","Atraso")</f>
        <v/>
      </c>
      <c r="Q1006">
        <f>12*(YEAR(H1006)-YEAR($L$3))+(MONTH(H1006)-MONTH($L$3))</f>
        <v/>
      </c>
      <c r="R1006" s="366">
        <f>IF(N1006="IBIRAPITANGA FASE 3",IF(P1006="Atraso",M1006,M1006/(1+$J$2)^Q1006),IF(P1006="Atraso",M1006,M1006/(1+$J$1)^Q1006))</f>
        <v/>
      </c>
    </row>
    <row r="1007">
      <c r="A1007" t="inlineStr">
        <is>
          <t>Q06L01</t>
        </is>
      </c>
      <c r="B1007" t="inlineStr">
        <is>
          <t>VAGNER LUIS SANCHES DA SILVA</t>
        </is>
      </c>
      <c r="C1007" t="n">
        <v>1</v>
      </c>
      <c r="D1007" t="inlineStr">
        <is>
          <t>IPCA</t>
        </is>
      </c>
      <c r="E1007" t="n">
        <v>0.009488792934583046</v>
      </c>
      <c r="F1007" t="inlineStr">
        <is>
          <t>MENSAL</t>
        </is>
      </c>
      <c r="G1007" t="n">
        <v>46157</v>
      </c>
      <c r="H1007" t="n">
        <v>46157</v>
      </c>
      <c r="I1007" t="inlineStr">
        <is>
          <t>051</t>
        </is>
      </c>
      <c r="J1007" t="inlineStr">
        <is>
          <t>CARTEIRA</t>
        </is>
      </c>
      <c r="K1007" t="inlineStr">
        <is>
          <t>CONTRATO</t>
        </is>
      </c>
      <c r="L1007" t="n">
        <v>3758.96</v>
      </c>
      <c r="M1007" t="inlineStr"/>
      <c r="N1007" t="inlineStr"/>
      <c r="O1007" s="142">
        <f>DATE(YEAR(H1007),MONTH(H1007),1)</f>
        <v/>
      </c>
      <c r="P1007" s="132">
        <f>IF(H1007&gt;$L$3,"Futuro","Atraso")</f>
        <v/>
      </c>
      <c r="Q1007">
        <f>12*(YEAR(H1007)-YEAR($L$3))+(MONTH(H1007)-MONTH($L$3))</f>
        <v/>
      </c>
      <c r="R1007" s="366">
        <f>IF(N1007="IBIRAPITANGA FASE 3",IF(P1007="Atraso",M1007,M1007/(1+$J$2)^Q1007),IF(P1007="Atraso",M1007,M1007/(1+$J$1)^Q1007))</f>
        <v/>
      </c>
    </row>
    <row r="1008">
      <c r="A1008" t="inlineStr">
        <is>
          <t>Q06L01</t>
        </is>
      </c>
      <c r="B1008" t="inlineStr">
        <is>
          <t>VAGNER LUIS SANCHES DA SILVA</t>
        </is>
      </c>
      <c r="C1008" t="n">
        <v>1</v>
      </c>
      <c r="D1008" t="inlineStr">
        <is>
          <t>IPCA</t>
        </is>
      </c>
      <c r="E1008" t="n">
        <v>0.009488792934583046</v>
      </c>
      <c r="F1008" t="inlineStr">
        <is>
          <t>MENSAL</t>
        </is>
      </c>
      <c r="G1008" t="n">
        <v>46188</v>
      </c>
      <c r="H1008" t="n">
        <v>46188</v>
      </c>
      <c r="I1008" t="inlineStr">
        <is>
          <t>052</t>
        </is>
      </c>
      <c r="J1008" t="inlineStr">
        <is>
          <t>CARTEIRA</t>
        </is>
      </c>
      <c r="K1008" t="inlineStr">
        <is>
          <t>CONTRATO</t>
        </is>
      </c>
      <c r="L1008" t="n">
        <v>3758.96</v>
      </c>
      <c r="M1008" t="inlineStr"/>
      <c r="N1008" t="inlineStr"/>
      <c r="O1008" s="142">
        <f>DATE(YEAR(H1008),MONTH(H1008),1)</f>
        <v/>
      </c>
      <c r="P1008" s="132">
        <f>IF(H1008&gt;$L$3,"Futuro","Atraso")</f>
        <v/>
      </c>
      <c r="Q1008">
        <f>12*(YEAR(H1008)-YEAR($L$3))+(MONTH(H1008)-MONTH($L$3))</f>
        <v/>
      </c>
      <c r="R1008" s="366">
        <f>IF(N1008="IBIRAPITANGA FASE 3",IF(P1008="Atraso",M1008,M1008/(1+$J$2)^Q1008),IF(P1008="Atraso",M1008,M1008/(1+$J$1)^Q1008))</f>
        <v/>
      </c>
    </row>
    <row r="1009">
      <c r="A1009" t="inlineStr">
        <is>
          <t>Q06L01</t>
        </is>
      </c>
      <c r="B1009" t="inlineStr">
        <is>
          <t>VAGNER LUIS SANCHES DA SILVA</t>
        </is>
      </c>
      <c r="C1009" t="n">
        <v>1</v>
      </c>
      <c r="D1009" t="inlineStr">
        <is>
          <t>IPCA</t>
        </is>
      </c>
      <c r="E1009" t="n">
        <v>0.009488792934583046</v>
      </c>
      <c r="F1009" t="inlineStr">
        <is>
          <t>MENSAL</t>
        </is>
      </c>
      <c r="G1009" t="n">
        <v>46218</v>
      </c>
      <c r="H1009" t="n">
        <v>46218</v>
      </c>
      <c r="I1009" t="inlineStr">
        <is>
          <t>053</t>
        </is>
      </c>
      <c r="J1009" t="inlineStr">
        <is>
          <t>CARTEIRA</t>
        </is>
      </c>
      <c r="K1009" t="inlineStr">
        <is>
          <t>CONTRATO</t>
        </is>
      </c>
      <c r="L1009" t="n">
        <v>3758.96</v>
      </c>
      <c r="M1009" t="inlineStr"/>
      <c r="N1009" t="inlineStr"/>
      <c r="O1009" s="142">
        <f>DATE(YEAR(H1009),MONTH(H1009),1)</f>
        <v/>
      </c>
      <c r="P1009" s="132">
        <f>IF(H1009&gt;$L$3,"Futuro","Atraso")</f>
        <v/>
      </c>
      <c r="Q1009">
        <f>12*(YEAR(H1009)-YEAR($L$3))+(MONTH(H1009)-MONTH($L$3))</f>
        <v/>
      </c>
      <c r="R1009" s="366">
        <f>IF(N1009="IBIRAPITANGA FASE 3",IF(P1009="Atraso",M1009,M1009/(1+$J$2)^Q1009),IF(P1009="Atraso",M1009,M1009/(1+$J$1)^Q1009))</f>
        <v/>
      </c>
    </row>
    <row r="1010">
      <c r="A1010" t="inlineStr">
        <is>
          <t>Q06L01</t>
        </is>
      </c>
      <c r="B1010" t="inlineStr">
        <is>
          <t>VAGNER LUIS SANCHES DA SILVA</t>
        </is>
      </c>
      <c r="C1010" t="n">
        <v>1</v>
      </c>
      <c r="D1010" t="inlineStr">
        <is>
          <t>IPCA</t>
        </is>
      </c>
      <c r="E1010" t="n">
        <v>0.009488792934583046</v>
      </c>
      <c r="F1010" t="inlineStr">
        <is>
          <t>MENSAL</t>
        </is>
      </c>
      <c r="G1010" t="n">
        <v>46249</v>
      </c>
      <c r="H1010" t="n">
        <v>46249</v>
      </c>
      <c r="I1010" t="inlineStr">
        <is>
          <t>054</t>
        </is>
      </c>
      <c r="J1010" t="inlineStr">
        <is>
          <t>CARTEIRA</t>
        </is>
      </c>
      <c r="K1010" t="inlineStr">
        <is>
          <t>CONTRATO</t>
        </is>
      </c>
      <c r="L1010" t="n">
        <v>3758.96</v>
      </c>
      <c r="M1010" t="inlineStr"/>
      <c r="N1010" t="inlineStr"/>
      <c r="O1010" s="142">
        <f>DATE(YEAR(H1010),MONTH(H1010),1)</f>
        <v/>
      </c>
      <c r="P1010" s="132">
        <f>IF(H1010&gt;$L$3,"Futuro","Atraso")</f>
        <v/>
      </c>
      <c r="Q1010">
        <f>12*(YEAR(H1010)-YEAR($L$3))+(MONTH(H1010)-MONTH($L$3))</f>
        <v/>
      </c>
      <c r="R1010" s="366">
        <f>IF(N1010="IBIRAPITANGA FASE 3",IF(P1010="Atraso",M1010,M1010/(1+$J$2)^Q1010),IF(P1010="Atraso",M1010,M1010/(1+$J$1)^Q1010))</f>
        <v/>
      </c>
    </row>
    <row r="1011">
      <c r="A1011" t="inlineStr">
        <is>
          <t>Q06L01</t>
        </is>
      </c>
      <c r="B1011" t="inlineStr">
        <is>
          <t>VAGNER LUIS SANCHES DA SILVA</t>
        </is>
      </c>
      <c r="C1011" t="n">
        <v>1</v>
      </c>
      <c r="D1011" t="inlineStr">
        <is>
          <t>IPCA</t>
        </is>
      </c>
      <c r="E1011" t="n">
        <v>0.009488792934583046</v>
      </c>
      <c r="F1011" t="inlineStr">
        <is>
          <t>MENSAL</t>
        </is>
      </c>
      <c r="G1011" t="n">
        <v>46280</v>
      </c>
      <c r="H1011" t="n">
        <v>46280</v>
      </c>
      <c r="I1011" t="inlineStr">
        <is>
          <t>055</t>
        </is>
      </c>
      <c r="J1011" t="inlineStr">
        <is>
          <t>CARTEIRA</t>
        </is>
      </c>
      <c r="K1011" t="inlineStr">
        <is>
          <t>CONTRATO</t>
        </is>
      </c>
      <c r="L1011" t="n">
        <v>3758.96</v>
      </c>
      <c r="M1011" t="inlineStr"/>
      <c r="N1011" t="inlineStr"/>
      <c r="O1011" s="142">
        <f>DATE(YEAR(H1011),MONTH(H1011),1)</f>
        <v/>
      </c>
      <c r="P1011" s="132">
        <f>IF(H1011&gt;$L$3,"Futuro","Atraso")</f>
        <v/>
      </c>
      <c r="Q1011">
        <f>12*(YEAR(H1011)-YEAR($L$3))+(MONTH(H1011)-MONTH($L$3))</f>
        <v/>
      </c>
      <c r="R1011" s="366">
        <f>IF(N1011="IBIRAPITANGA FASE 3",IF(P1011="Atraso",M1011,M1011/(1+$J$2)^Q1011),IF(P1011="Atraso",M1011,M1011/(1+$J$1)^Q1011))</f>
        <v/>
      </c>
    </row>
    <row r="1012">
      <c r="A1012" t="inlineStr">
        <is>
          <t>Q06L01</t>
        </is>
      </c>
      <c r="B1012" t="inlineStr">
        <is>
          <t>VAGNER LUIS SANCHES DA SILVA</t>
        </is>
      </c>
      <c r="C1012" t="n">
        <v>1</v>
      </c>
      <c r="D1012" t="inlineStr">
        <is>
          <t>IPCA</t>
        </is>
      </c>
      <c r="E1012" t="n">
        <v>0.009488792934583046</v>
      </c>
      <c r="F1012" t="inlineStr">
        <is>
          <t>MENSAL</t>
        </is>
      </c>
      <c r="G1012" t="n">
        <v>46310</v>
      </c>
      <c r="H1012" t="n">
        <v>46310</v>
      </c>
      <c r="I1012" t="inlineStr">
        <is>
          <t>056</t>
        </is>
      </c>
      <c r="J1012" t="inlineStr">
        <is>
          <t>CARTEIRA</t>
        </is>
      </c>
      <c r="K1012" t="inlineStr">
        <is>
          <t>CONTRATO</t>
        </is>
      </c>
      <c r="L1012" t="n">
        <v>3758.96</v>
      </c>
      <c r="M1012" t="inlineStr"/>
      <c r="N1012" t="inlineStr"/>
      <c r="O1012" s="142">
        <f>DATE(YEAR(H1012),MONTH(H1012),1)</f>
        <v/>
      </c>
      <c r="P1012" s="132">
        <f>IF(H1012&gt;$L$3,"Futuro","Atraso")</f>
        <v/>
      </c>
      <c r="Q1012">
        <f>12*(YEAR(H1012)-YEAR($L$3))+(MONTH(H1012)-MONTH($L$3))</f>
        <v/>
      </c>
      <c r="R1012" s="366">
        <f>IF(N1012="IBIRAPITANGA FASE 3",IF(P1012="Atraso",M1012,M1012/(1+$J$2)^Q1012),IF(P1012="Atraso",M1012,M1012/(1+$J$1)^Q1012))</f>
        <v/>
      </c>
    </row>
    <row r="1013">
      <c r="A1013" t="inlineStr">
        <is>
          <t>Q06L01</t>
        </is>
      </c>
      <c r="B1013" t="inlineStr">
        <is>
          <t>VAGNER LUIS SANCHES DA SILVA</t>
        </is>
      </c>
      <c r="C1013" t="n">
        <v>1</v>
      </c>
      <c r="D1013" t="inlineStr">
        <is>
          <t>IPCA</t>
        </is>
      </c>
      <c r="E1013" t="n">
        <v>0.009488792934583046</v>
      </c>
      <c r="F1013" t="inlineStr">
        <is>
          <t>MENSAL</t>
        </is>
      </c>
      <c r="G1013" t="n">
        <v>46341</v>
      </c>
      <c r="H1013" t="n">
        <v>46341</v>
      </c>
      <c r="I1013" t="inlineStr">
        <is>
          <t>057</t>
        </is>
      </c>
      <c r="J1013" t="inlineStr">
        <is>
          <t>CARTEIRA</t>
        </is>
      </c>
      <c r="K1013" t="inlineStr">
        <is>
          <t>CONTRATO</t>
        </is>
      </c>
      <c r="L1013" t="n">
        <v>3758.96</v>
      </c>
      <c r="M1013" t="inlineStr"/>
      <c r="N1013" t="inlineStr"/>
      <c r="O1013" s="142">
        <f>DATE(YEAR(H1013),MONTH(H1013),1)</f>
        <v/>
      </c>
      <c r="P1013" s="132">
        <f>IF(H1013&gt;$L$3,"Futuro","Atraso")</f>
        <v/>
      </c>
      <c r="Q1013">
        <f>12*(YEAR(H1013)-YEAR($L$3))+(MONTH(H1013)-MONTH($L$3))</f>
        <v/>
      </c>
      <c r="R1013" s="366">
        <f>IF(N1013="IBIRAPITANGA FASE 3",IF(P1013="Atraso",M1013,M1013/(1+$J$2)^Q1013),IF(P1013="Atraso",M1013,M1013/(1+$J$1)^Q1013))</f>
        <v/>
      </c>
    </row>
    <row r="1014">
      <c r="A1014" t="inlineStr">
        <is>
          <t>Q06L01</t>
        </is>
      </c>
      <c r="B1014" t="inlineStr">
        <is>
          <t>VAGNER LUIS SANCHES DA SILVA</t>
        </is>
      </c>
      <c r="C1014" t="n">
        <v>1</v>
      </c>
      <c r="D1014" t="inlineStr">
        <is>
          <t>IPCA</t>
        </is>
      </c>
      <c r="E1014" t="n">
        <v>0.009488792934583046</v>
      </c>
      <c r="F1014" t="inlineStr">
        <is>
          <t>MENSAL</t>
        </is>
      </c>
      <c r="G1014" t="n">
        <v>46371</v>
      </c>
      <c r="H1014" t="n">
        <v>46371</v>
      </c>
      <c r="I1014" t="inlineStr">
        <is>
          <t>058</t>
        </is>
      </c>
      <c r="J1014" t="inlineStr">
        <is>
          <t>CARTEIRA</t>
        </is>
      </c>
      <c r="K1014" t="inlineStr">
        <is>
          <t>CONTRATO</t>
        </is>
      </c>
      <c r="L1014" t="n">
        <v>3758.96</v>
      </c>
      <c r="M1014" t="inlineStr"/>
      <c r="N1014" t="inlineStr"/>
      <c r="O1014" s="142">
        <f>DATE(YEAR(H1014),MONTH(H1014),1)</f>
        <v/>
      </c>
      <c r="P1014" s="132">
        <f>IF(H1014&gt;$L$3,"Futuro","Atraso")</f>
        <v/>
      </c>
      <c r="Q1014">
        <f>12*(YEAR(H1014)-YEAR($L$3))+(MONTH(H1014)-MONTH($L$3))</f>
        <v/>
      </c>
      <c r="R1014" s="366">
        <f>IF(N1014="IBIRAPITANGA FASE 3",IF(P1014="Atraso",M1014,M1014/(1+$J$2)^Q1014),IF(P1014="Atraso",M1014,M1014/(1+$J$1)^Q1014))</f>
        <v/>
      </c>
    </row>
    <row r="1015">
      <c r="A1015" t="inlineStr">
        <is>
          <t>Q06L01</t>
        </is>
      </c>
      <c r="B1015" t="inlineStr">
        <is>
          <t>VAGNER LUIS SANCHES DA SILVA</t>
        </is>
      </c>
      <c r="C1015" t="n">
        <v>1</v>
      </c>
      <c r="D1015" t="inlineStr">
        <is>
          <t>IPCA</t>
        </is>
      </c>
      <c r="E1015" t="n">
        <v>0.009488792934583046</v>
      </c>
      <c r="F1015" t="inlineStr">
        <is>
          <t>MENSAL</t>
        </is>
      </c>
      <c r="G1015" t="n">
        <v>46402</v>
      </c>
      <c r="H1015" t="n">
        <v>46402</v>
      </c>
      <c r="I1015" t="inlineStr">
        <is>
          <t>059</t>
        </is>
      </c>
      <c r="J1015" t="inlineStr">
        <is>
          <t>CARTEIRA</t>
        </is>
      </c>
      <c r="K1015" t="inlineStr">
        <is>
          <t>CONTRATO</t>
        </is>
      </c>
      <c r="L1015" t="n">
        <v>3758.96</v>
      </c>
      <c r="M1015" t="inlineStr"/>
      <c r="N1015" t="inlineStr"/>
      <c r="O1015" s="142">
        <f>DATE(YEAR(H1015),MONTH(H1015),1)</f>
        <v/>
      </c>
      <c r="P1015" s="132">
        <f>IF(H1015&gt;$L$3,"Futuro","Atraso")</f>
        <v/>
      </c>
      <c r="Q1015">
        <f>12*(YEAR(H1015)-YEAR($L$3))+(MONTH(H1015)-MONTH($L$3))</f>
        <v/>
      </c>
      <c r="R1015" s="366">
        <f>IF(N1015="IBIRAPITANGA FASE 3",IF(P1015="Atraso",M1015,M1015/(1+$J$2)^Q1015),IF(P1015="Atraso",M1015,M1015/(1+$J$1)^Q1015))</f>
        <v/>
      </c>
    </row>
    <row r="1016">
      <c r="A1016" t="inlineStr">
        <is>
          <t>Q06L01</t>
        </is>
      </c>
      <c r="B1016" t="inlineStr">
        <is>
          <t>VAGNER LUIS SANCHES DA SILVA</t>
        </is>
      </c>
      <c r="C1016" t="n">
        <v>1</v>
      </c>
      <c r="D1016" t="inlineStr">
        <is>
          <t>IPCA</t>
        </is>
      </c>
      <c r="E1016" t="n">
        <v>0.009488792934583046</v>
      </c>
      <c r="F1016" t="inlineStr">
        <is>
          <t>MENSAL</t>
        </is>
      </c>
      <c r="G1016" t="n">
        <v>46433</v>
      </c>
      <c r="H1016" t="n">
        <v>46433</v>
      </c>
      <c r="I1016" t="inlineStr">
        <is>
          <t>060</t>
        </is>
      </c>
      <c r="J1016" t="inlineStr">
        <is>
          <t>CARTEIRA</t>
        </is>
      </c>
      <c r="K1016" t="inlineStr">
        <is>
          <t>CONTRATO</t>
        </is>
      </c>
      <c r="L1016" t="n">
        <v>3758.96</v>
      </c>
      <c r="M1016" t="inlineStr"/>
      <c r="N1016" t="inlineStr"/>
      <c r="O1016" s="142">
        <f>DATE(YEAR(H1016),MONTH(H1016),1)</f>
        <v/>
      </c>
      <c r="P1016" s="132">
        <f>IF(H1016&gt;$L$3,"Futuro","Atraso")</f>
        <v/>
      </c>
      <c r="Q1016">
        <f>12*(YEAR(H1016)-YEAR($L$3))+(MONTH(H1016)-MONTH($L$3))</f>
        <v/>
      </c>
      <c r="R1016" s="366">
        <f>IF(N1016="IBIRAPITANGA FASE 3",IF(P1016="Atraso",M1016,M1016/(1+$J$2)^Q1016),IF(P1016="Atraso",M1016,M1016/(1+$J$1)^Q1016))</f>
        <v/>
      </c>
    </row>
    <row r="1017">
      <c r="A1017" t="inlineStr">
        <is>
          <t>Q06L01</t>
        </is>
      </c>
      <c r="B1017" t="inlineStr">
        <is>
          <t>VAGNER LUIS SANCHES DA SILVA</t>
        </is>
      </c>
      <c r="C1017" t="n">
        <v>1</v>
      </c>
      <c r="D1017" t="inlineStr">
        <is>
          <t>IPCA</t>
        </is>
      </c>
      <c r="E1017" t="n">
        <v>0.009488792934583046</v>
      </c>
      <c r="F1017" t="inlineStr">
        <is>
          <t>MENSAL</t>
        </is>
      </c>
      <c r="G1017" t="n">
        <v>46461</v>
      </c>
      <c r="H1017" t="n">
        <v>46461</v>
      </c>
      <c r="I1017" t="inlineStr">
        <is>
          <t>061</t>
        </is>
      </c>
      <c r="J1017" t="inlineStr">
        <is>
          <t>CARTEIRA</t>
        </is>
      </c>
      <c r="K1017" t="inlineStr">
        <is>
          <t>CONTRATO</t>
        </is>
      </c>
      <c r="L1017" t="n">
        <v>3758.96</v>
      </c>
      <c r="M1017" t="inlineStr"/>
      <c r="N1017" t="inlineStr"/>
      <c r="O1017" s="142">
        <f>DATE(YEAR(H1017),MONTH(H1017),1)</f>
        <v/>
      </c>
      <c r="P1017" s="132">
        <f>IF(H1017&gt;$L$3,"Futuro","Atraso")</f>
        <v/>
      </c>
      <c r="Q1017">
        <f>12*(YEAR(H1017)-YEAR($L$3))+(MONTH(H1017)-MONTH($L$3))</f>
        <v/>
      </c>
      <c r="R1017" s="366">
        <f>IF(N1017="IBIRAPITANGA FASE 3",IF(P1017="Atraso",M1017,M1017/(1+$J$2)^Q1017),IF(P1017="Atraso",M1017,M1017/(1+$J$1)^Q1017))</f>
        <v/>
      </c>
    </row>
    <row r="1018">
      <c r="A1018" t="inlineStr">
        <is>
          <t>Q06L01</t>
        </is>
      </c>
      <c r="B1018" t="inlineStr">
        <is>
          <t>VAGNER LUIS SANCHES DA SILVA</t>
        </is>
      </c>
      <c r="C1018" t="n">
        <v>1</v>
      </c>
      <c r="D1018" t="inlineStr">
        <is>
          <t>IPCA</t>
        </is>
      </c>
      <c r="E1018" t="n">
        <v>0.009488792934583046</v>
      </c>
      <c r="F1018" t="inlineStr">
        <is>
          <t>MENSAL</t>
        </is>
      </c>
      <c r="G1018" t="n">
        <v>46492</v>
      </c>
      <c r="H1018" t="n">
        <v>46492</v>
      </c>
      <c r="I1018" t="inlineStr">
        <is>
          <t>062</t>
        </is>
      </c>
      <c r="J1018" t="inlineStr">
        <is>
          <t>CARTEIRA</t>
        </is>
      </c>
      <c r="K1018" t="inlineStr">
        <is>
          <t>CONTRATO</t>
        </is>
      </c>
      <c r="L1018" t="n">
        <v>3758.96</v>
      </c>
      <c r="M1018" t="inlineStr"/>
      <c r="N1018" t="inlineStr"/>
      <c r="O1018" s="142">
        <f>DATE(YEAR(H1018),MONTH(H1018),1)</f>
        <v/>
      </c>
      <c r="P1018" s="132">
        <f>IF(H1018&gt;$L$3,"Futuro","Atraso")</f>
        <v/>
      </c>
      <c r="Q1018">
        <f>12*(YEAR(H1018)-YEAR($L$3))+(MONTH(H1018)-MONTH($L$3))</f>
        <v/>
      </c>
      <c r="R1018" s="366">
        <f>IF(N1018="IBIRAPITANGA FASE 3",IF(P1018="Atraso",M1018,M1018/(1+$J$2)^Q1018),IF(P1018="Atraso",M1018,M1018/(1+$J$1)^Q1018))</f>
        <v/>
      </c>
    </row>
    <row r="1019">
      <c r="A1019" t="inlineStr">
        <is>
          <t>Q06L01</t>
        </is>
      </c>
      <c r="B1019" t="inlineStr">
        <is>
          <t>VAGNER LUIS SANCHES DA SILVA</t>
        </is>
      </c>
      <c r="C1019" t="n">
        <v>1</v>
      </c>
      <c r="D1019" t="inlineStr">
        <is>
          <t>IPCA</t>
        </is>
      </c>
      <c r="E1019" t="n">
        <v>0.009488792934583046</v>
      </c>
      <c r="F1019" t="inlineStr">
        <is>
          <t>MENSAL</t>
        </is>
      </c>
      <c r="G1019" t="n">
        <v>46522</v>
      </c>
      <c r="H1019" t="n">
        <v>46522</v>
      </c>
      <c r="I1019" t="inlineStr">
        <is>
          <t>063</t>
        </is>
      </c>
      <c r="J1019" t="inlineStr">
        <is>
          <t>CARTEIRA</t>
        </is>
      </c>
      <c r="K1019" t="inlineStr">
        <is>
          <t>CONTRATO</t>
        </is>
      </c>
      <c r="L1019" t="n">
        <v>3758.96</v>
      </c>
      <c r="M1019" t="inlineStr"/>
      <c r="N1019" t="inlineStr"/>
      <c r="O1019" s="142">
        <f>DATE(YEAR(H1019),MONTH(H1019),1)</f>
        <v/>
      </c>
      <c r="P1019" s="132">
        <f>IF(H1019&gt;$L$3,"Futuro","Atraso")</f>
        <v/>
      </c>
      <c r="Q1019">
        <f>12*(YEAR(H1019)-YEAR($L$3))+(MONTH(H1019)-MONTH($L$3))</f>
        <v/>
      </c>
      <c r="R1019" s="366">
        <f>IF(N1019="IBIRAPITANGA FASE 3",IF(P1019="Atraso",M1019,M1019/(1+$J$2)^Q1019),IF(P1019="Atraso",M1019,M1019/(1+$J$1)^Q1019))</f>
        <v/>
      </c>
    </row>
    <row r="1020">
      <c r="A1020" t="inlineStr">
        <is>
          <t>Q06L01</t>
        </is>
      </c>
      <c r="B1020" t="inlineStr">
        <is>
          <t>VAGNER LUIS SANCHES DA SILVA</t>
        </is>
      </c>
      <c r="C1020" t="n">
        <v>1</v>
      </c>
      <c r="D1020" t="inlineStr">
        <is>
          <t>IPCA</t>
        </is>
      </c>
      <c r="E1020" t="n">
        <v>0.009488792934583046</v>
      </c>
      <c r="F1020" t="inlineStr">
        <is>
          <t>MENSAL</t>
        </is>
      </c>
      <c r="G1020" t="n">
        <v>46553</v>
      </c>
      <c r="H1020" t="n">
        <v>46553</v>
      </c>
      <c r="I1020" t="inlineStr">
        <is>
          <t>064</t>
        </is>
      </c>
      <c r="J1020" t="inlineStr">
        <is>
          <t>CARTEIRA</t>
        </is>
      </c>
      <c r="K1020" t="inlineStr">
        <is>
          <t>CONTRATO</t>
        </is>
      </c>
      <c r="L1020" t="n">
        <v>3758.96</v>
      </c>
      <c r="M1020" t="inlineStr"/>
      <c r="N1020" t="inlineStr"/>
      <c r="O1020" s="142">
        <f>DATE(YEAR(H1020),MONTH(H1020),1)</f>
        <v/>
      </c>
      <c r="P1020" s="132">
        <f>IF(H1020&gt;$L$3,"Futuro","Atraso")</f>
        <v/>
      </c>
      <c r="Q1020">
        <f>12*(YEAR(H1020)-YEAR($L$3))+(MONTH(H1020)-MONTH($L$3))</f>
        <v/>
      </c>
      <c r="R1020" s="366">
        <f>IF(N1020="IBIRAPITANGA FASE 3",IF(P1020="Atraso",M1020,M1020/(1+$J$2)^Q1020),IF(P1020="Atraso",M1020,M1020/(1+$J$1)^Q1020))</f>
        <v/>
      </c>
    </row>
    <row r="1021">
      <c r="A1021" t="inlineStr">
        <is>
          <t>Q06L01</t>
        </is>
      </c>
      <c r="B1021" t="inlineStr">
        <is>
          <t>VAGNER LUIS SANCHES DA SILVA</t>
        </is>
      </c>
      <c r="C1021" t="n">
        <v>1</v>
      </c>
      <c r="D1021" t="inlineStr">
        <is>
          <t>IPCA</t>
        </is>
      </c>
      <c r="E1021" t="n">
        <v>0.009488792934583046</v>
      </c>
      <c r="F1021" t="inlineStr">
        <is>
          <t>MENSAL</t>
        </is>
      </c>
      <c r="G1021" t="n">
        <v>46583</v>
      </c>
      <c r="H1021" t="n">
        <v>46583</v>
      </c>
      <c r="I1021" t="inlineStr">
        <is>
          <t>065</t>
        </is>
      </c>
      <c r="J1021" t="inlineStr">
        <is>
          <t>CARTEIRA</t>
        </is>
      </c>
      <c r="K1021" t="inlineStr">
        <is>
          <t>CONTRATO</t>
        </is>
      </c>
      <c r="L1021" t="n">
        <v>3758.96</v>
      </c>
      <c r="M1021" t="inlineStr"/>
      <c r="N1021" t="inlineStr"/>
      <c r="O1021" s="142">
        <f>DATE(YEAR(H1021),MONTH(H1021),1)</f>
        <v/>
      </c>
      <c r="P1021" s="132">
        <f>IF(H1021&gt;$L$3,"Futuro","Atraso")</f>
        <v/>
      </c>
      <c r="Q1021">
        <f>12*(YEAR(H1021)-YEAR($L$3))+(MONTH(H1021)-MONTH($L$3))</f>
        <v/>
      </c>
      <c r="R1021" s="366">
        <f>IF(N1021="IBIRAPITANGA FASE 3",IF(P1021="Atraso",M1021,M1021/(1+$J$2)^Q1021),IF(P1021="Atraso",M1021,M1021/(1+$J$1)^Q1021))</f>
        <v/>
      </c>
    </row>
    <row r="1022">
      <c r="A1022" t="inlineStr">
        <is>
          <t>Q06L01</t>
        </is>
      </c>
      <c r="B1022" t="inlineStr">
        <is>
          <t>VAGNER LUIS SANCHES DA SILVA</t>
        </is>
      </c>
      <c r="C1022" t="n">
        <v>1</v>
      </c>
      <c r="D1022" t="inlineStr">
        <is>
          <t>IPCA</t>
        </is>
      </c>
      <c r="E1022" t="n">
        <v>0.009488792934583046</v>
      </c>
      <c r="F1022" t="inlineStr">
        <is>
          <t>MENSAL</t>
        </is>
      </c>
      <c r="G1022" t="n">
        <v>46614</v>
      </c>
      <c r="H1022" t="n">
        <v>46614</v>
      </c>
      <c r="I1022" t="inlineStr">
        <is>
          <t>066</t>
        </is>
      </c>
      <c r="J1022" t="inlineStr">
        <is>
          <t>CARTEIRA</t>
        </is>
      </c>
      <c r="K1022" t="inlineStr">
        <is>
          <t>CONTRATO</t>
        </is>
      </c>
      <c r="L1022" t="n">
        <v>3758.96</v>
      </c>
      <c r="M1022" t="inlineStr"/>
      <c r="N1022" t="inlineStr"/>
      <c r="O1022" s="142">
        <f>DATE(YEAR(H1022),MONTH(H1022),1)</f>
        <v/>
      </c>
      <c r="P1022" s="132">
        <f>IF(H1022&gt;$L$3,"Futuro","Atraso")</f>
        <v/>
      </c>
      <c r="Q1022">
        <f>12*(YEAR(H1022)-YEAR($L$3))+(MONTH(H1022)-MONTH($L$3))</f>
        <v/>
      </c>
      <c r="R1022" s="366">
        <f>IF(N1022="IBIRAPITANGA FASE 3",IF(P1022="Atraso",M1022,M1022/(1+$J$2)^Q1022),IF(P1022="Atraso",M1022,M1022/(1+$J$1)^Q1022))</f>
        <v/>
      </c>
    </row>
    <row r="1023">
      <c r="A1023" t="inlineStr">
        <is>
          <t>Q06L01</t>
        </is>
      </c>
      <c r="B1023" t="inlineStr">
        <is>
          <t>VAGNER LUIS SANCHES DA SILVA</t>
        </is>
      </c>
      <c r="C1023" t="n">
        <v>1</v>
      </c>
      <c r="D1023" t="inlineStr">
        <is>
          <t>IPCA</t>
        </is>
      </c>
      <c r="E1023" t="n">
        <v>0.009488792934583046</v>
      </c>
      <c r="F1023" t="inlineStr">
        <is>
          <t>MENSAL</t>
        </is>
      </c>
      <c r="G1023" t="n">
        <v>46645</v>
      </c>
      <c r="H1023" t="n">
        <v>46645</v>
      </c>
      <c r="I1023" t="inlineStr">
        <is>
          <t>067</t>
        </is>
      </c>
      <c r="J1023" t="inlineStr">
        <is>
          <t>CARTEIRA</t>
        </is>
      </c>
      <c r="K1023" t="inlineStr">
        <is>
          <t>CONTRATO</t>
        </is>
      </c>
      <c r="L1023" t="n">
        <v>3758.96</v>
      </c>
      <c r="M1023" t="inlineStr"/>
      <c r="N1023" t="inlineStr"/>
      <c r="O1023" s="142">
        <f>DATE(YEAR(H1023),MONTH(H1023),1)</f>
        <v/>
      </c>
      <c r="P1023" s="132">
        <f>IF(H1023&gt;$L$3,"Futuro","Atraso")</f>
        <v/>
      </c>
      <c r="Q1023">
        <f>12*(YEAR(H1023)-YEAR($L$3))+(MONTH(H1023)-MONTH($L$3))</f>
        <v/>
      </c>
      <c r="R1023" s="366">
        <f>IF(N1023="IBIRAPITANGA FASE 3",IF(P1023="Atraso",M1023,M1023/(1+$J$2)^Q1023),IF(P1023="Atraso",M1023,M1023/(1+$J$1)^Q1023))</f>
        <v/>
      </c>
    </row>
    <row r="1024">
      <c r="A1024" t="inlineStr">
        <is>
          <t>Q06L01</t>
        </is>
      </c>
      <c r="B1024" t="inlineStr">
        <is>
          <t>VAGNER LUIS SANCHES DA SILVA</t>
        </is>
      </c>
      <c r="C1024" t="n">
        <v>1</v>
      </c>
      <c r="D1024" t="inlineStr">
        <is>
          <t>IPCA</t>
        </is>
      </c>
      <c r="E1024" t="n">
        <v>0.009488792934583046</v>
      </c>
      <c r="F1024" t="inlineStr">
        <is>
          <t>MENSAL</t>
        </is>
      </c>
      <c r="G1024" t="n">
        <v>46675</v>
      </c>
      <c r="H1024" t="n">
        <v>46675</v>
      </c>
      <c r="I1024" t="inlineStr">
        <is>
          <t>068</t>
        </is>
      </c>
      <c r="J1024" t="inlineStr">
        <is>
          <t>CARTEIRA</t>
        </is>
      </c>
      <c r="K1024" t="inlineStr">
        <is>
          <t>CONTRATO</t>
        </is>
      </c>
      <c r="L1024" t="n">
        <v>3758.96</v>
      </c>
      <c r="M1024" t="inlineStr"/>
      <c r="N1024" t="inlineStr"/>
      <c r="O1024" s="142">
        <f>DATE(YEAR(H1024),MONTH(H1024),1)</f>
        <v/>
      </c>
      <c r="P1024" s="132">
        <f>IF(H1024&gt;$L$3,"Futuro","Atraso")</f>
        <v/>
      </c>
      <c r="Q1024">
        <f>12*(YEAR(H1024)-YEAR($L$3))+(MONTH(H1024)-MONTH($L$3))</f>
        <v/>
      </c>
      <c r="R1024" s="366">
        <f>IF(N1024="IBIRAPITANGA FASE 3",IF(P1024="Atraso",M1024,M1024/(1+$J$2)^Q1024),IF(P1024="Atraso",M1024,M1024/(1+$J$1)^Q1024))</f>
        <v/>
      </c>
    </row>
    <row r="1025">
      <c r="A1025" t="inlineStr">
        <is>
          <t>Q06L01</t>
        </is>
      </c>
      <c r="B1025" t="inlineStr">
        <is>
          <t>VAGNER LUIS SANCHES DA SILVA</t>
        </is>
      </c>
      <c r="C1025" t="n">
        <v>1</v>
      </c>
      <c r="D1025" t="inlineStr">
        <is>
          <t>IPCA</t>
        </is>
      </c>
      <c r="E1025" t="n">
        <v>0.009488792934583046</v>
      </c>
      <c r="F1025" t="inlineStr">
        <is>
          <t>MENSAL</t>
        </is>
      </c>
      <c r="G1025" t="n">
        <v>46706</v>
      </c>
      <c r="H1025" t="n">
        <v>46706</v>
      </c>
      <c r="I1025" t="inlineStr">
        <is>
          <t>069</t>
        </is>
      </c>
      <c r="J1025" t="inlineStr">
        <is>
          <t>CARTEIRA</t>
        </is>
      </c>
      <c r="K1025" t="inlineStr">
        <is>
          <t>CONTRATO</t>
        </is>
      </c>
      <c r="L1025" t="n">
        <v>3758.96</v>
      </c>
      <c r="M1025" t="inlineStr"/>
      <c r="N1025" t="inlineStr"/>
      <c r="O1025" s="142">
        <f>DATE(YEAR(H1025),MONTH(H1025),1)</f>
        <v/>
      </c>
      <c r="P1025" s="132">
        <f>IF(H1025&gt;$L$3,"Futuro","Atraso")</f>
        <v/>
      </c>
      <c r="Q1025">
        <f>12*(YEAR(H1025)-YEAR($L$3))+(MONTH(H1025)-MONTH($L$3))</f>
        <v/>
      </c>
      <c r="R1025" s="366">
        <f>IF(N1025="IBIRAPITANGA FASE 3",IF(P1025="Atraso",M1025,M1025/(1+$J$2)^Q1025),IF(P1025="Atraso",M1025,M1025/(1+$J$1)^Q1025))</f>
        <v/>
      </c>
    </row>
    <row r="1026">
      <c r="A1026" t="inlineStr">
        <is>
          <t>Q06L01</t>
        </is>
      </c>
      <c r="B1026" t="inlineStr">
        <is>
          <t>VAGNER LUIS SANCHES DA SILVA</t>
        </is>
      </c>
      <c r="C1026" t="n">
        <v>1</v>
      </c>
      <c r="D1026" t="inlineStr">
        <is>
          <t>IPCA</t>
        </is>
      </c>
      <c r="E1026" t="n">
        <v>0.009488792934583046</v>
      </c>
      <c r="F1026" t="inlineStr">
        <is>
          <t>MENSAL</t>
        </is>
      </c>
      <c r="G1026" t="n">
        <v>46736</v>
      </c>
      <c r="H1026" t="n">
        <v>46736</v>
      </c>
      <c r="I1026" t="inlineStr">
        <is>
          <t>070</t>
        </is>
      </c>
      <c r="J1026" t="inlineStr">
        <is>
          <t>CARTEIRA</t>
        </is>
      </c>
      <c r="K1026" t="inlineStr">
        <is>
          <t>CONTRATO</t>
        </is>
      </c>
      <c r="L1026" t="n">
        <v>3758.96</v>
      </c>
      <c r="M1026" t="inlineStr"/>
      <c r="N1026" t="inlineStr"/>
      <c r="O1026" s="142">
        <f>DATE(YEAR(H1026),MONTH(H1026),1)</f>
        <v/>
      </c>
      <c r="P1026" s="132">
        <f>IF(H1026&gt;$L$3,"Futuro","Atraso")</f>
        <v/>
      </c>
      <c r="Q1026">
        <f>12*(YEAR(H1026)-YEAR($L$3))+(MONTH(H1026)-MONTH($L$3))</f>
        <v/>
      </c>
      <c r="R1026" s="366">
        <f>IF(N1026="IBIRAPITANGA FASE 3",IF(P1026="Atraso",M1026,M1026/(1+$J$2)^Q1026),IF(P1026="Atraso",M1026,M1026/(1+$J$1)^Q1026))</f>
        <v/>
      </c>
    </row>
    <row r="1027">
      <c r="A1027" t="inlineStr">
        <is>
          <t>Q06L01</t>
        </is>
      </c>
      <c r="B1027" t="inlineStr">
        <is>
          <t>VAGNER LUIS SANCHES DA SILVA</t>
        </is>
      </c>
      <c r="C1027" t="n">
        <v>1</v>
      </c>
      <c r="D1027" t="inlineStr">
        <is>
          <t>IPCA</t>
        </is>
      </c>
      <c r="E1027" t="n">
        <v>0.009488792934583046</v>
      </c>
      <c r="F1027" t="inlineStr">
        <is>
          <t>MENSAL</t>
        </is>
      </c>
      <c r="G1027" t="n">
        <v>46767</v>
      </c>
      <c r="H1027" t="n">
        <v>46767</v>
      </c>
      <c r="I1027" t="inlineStr">
        <is>
          <t>071</t>
        </is>
      </c>
      <c r="J1027" t="inlineStr">
        <is>
          <t>CARTEIRA</t>
        </is>
      </c>
      <c r="K1027" t="inlineStr">
        <is>
          <t>CONTRATO</t>
        </is>
      </c>
      <c r="L1027" t="n">
        <v>3758.96</v>
      </c>
      <c r="M1027" t="inlineStr"/>
      <c r="N1027" t="inlineStr"/>
      <c r="O1027" s="142">
        <f>DATE(YEAR(H1027),MONTH(H1027),1)</f>
        <v/>
      </c>
      <c r="P1027" s="132">
        <f>IF(H1027&gt;$L$3,"Futuro","Atraso")</f>
        <v/>
      </c>
      <c r="Q1027">
        <f>12*(YEAR(H1027)-YEAR($L$3))+(MONTH(H1027)-MONTH($L$3))</f>
        <v/>
      </c>
      <c r="R1027" s="366">
        <f>IF(N1027="IBIRAPITANGA FASE 3",IF(P1027="Atraso",M1027,M1027/(1+$J$2)^Q1027),IF(P1027="Atraso",M1027,M1027/(1+$J$1)^Q1027))</f>
        <v/>
      </c>
    </row>
    <row r="1028">
      <c r="A1028" t="inlineStr">
        <is>
          <t>Q06L01</t>
        </is>
      </c>
      <c r="B1028" t="inlineStr">
        <is>
          <t>VAGNER LUIS SANCHES DA SILVA</t>
        </is>
      </c>
      <c r="C1028" t="n">
        <v>1</v>
      </c>
      <c r="D1028" t="inlineStr">
        <is>
          <t>IPCA</t>
        </is>
      </c>
      <c r="E1028" t="n">
        <v>0.009488792934583046</v>
      </c>
      <c r="F1028" t="inlineStr">
        <is>
          <t>MENSAL</t>
        </is>
      </c>
      <c r="G1028" t="n">
        <v>46798</v>
      </c>
      <c r="H1028" t="n">
        <v>46798</v>
      </c>
      <c r="I1028" t="inlineStr">
        <is>
          <t>072</t>
        </is>
      </c>
      <c r="J1028" t="inlineStr">
        <is>
          <t>CARTEIRA</t>
        </is>
      </c>
      <c r="K1028" t="inlineStr">
        <is>
          <t>CONTRATO</t>
        </is>
      </c>
      <c r="L1028" t="n">
        <v>3758.96</v>
      </c>
      <c r="M1028" t="inlineStr"/>
      <c r="N1028" t="inlineStr"/>
      <c r="O1028" s="142">
        <f>DATE(YEAR(H1028),MONTH(H1028),1)</f>
        <v/>
      </c>
      <c r="P1028" s="132">
        <f>IF(H1028&gt;$L$3,"Futuro","Atraso")</f>
        <v/>
      </c>
      <c r="Q1028">
        <f>12*(YEAR(H1028)-YEAR($L$3))+(MONTH(H1028)-MONTH($L$3))</f>
        <v/>
      </c>
      <c r="R1028" s="366">
        <f>IF(N1028="IBIRAPITANGA FASE 3",IF(P1028="Atraso",M1028,M1028/(1+$J$2)^Q1028),IF(P1028="Atraso",M1028,M1028/(1+$J$1)^Q1028))</f>
        <v/>
      </c>
    </row>
    <row r="1029">
      <c r="A1029" t="inlineStr">
        <is>
          <t>Q06L01</t>
        </is>
      </c>
      <c r="B1029" t="inlineStr">
        <is>
          <t>VAGNER LUIS SANCHES DA SILVA</t>
        </is>
      </c>
      <c r="C1029" t="n">
        <v>1</v>
      </c>
      <c r="D1029" t="inlineStr">
        <is>
          <t>IPCA</t>
        </is>
      </c>
      <c r="E1029" t="n">
        <v>0.009488792934583046</v>
      </c>
      <c r="F1029" t="inlineStr">
        <is>
          <t>MENSAL</t>
        </is>
      </c>
      <c r="G1029" t="n">
        <v>46827</v>
      </c>
      <c r="H1029" t="n">
        <v>46827</v>
      </c>
      <c r="I1029" t="inlineStr">
        <is>
          <t>073</t>
        </is>
      </c>
      <c r="J1029" t="inlineStr">
        <is>
          <t>CARTEIRA</t>
        </is>
      </c>
      <c r="K1029" t="inlineStr">
        <is>
          <t>CONTRATO</t>
        </is>
      </c>
      <c r="L1029" t="n">
        <v>3758.96</v>
      </c>
      <c r="M1029" t="inlineStr"/>
      <c r="N1029" t="inlineStr"/>
      <c r="O1029" s="142">
        <f>DATE(YEAR(H1029),MONTH(H1029),1)</f>
        <v/>
      </c>
      <c r="P1029" s="132">
        <f>IF(H1029&gt;$L$3,"Futuro","Atraso")</f>
        <v/>
      </c>
      <c r="Q1029">
        <f>12*(YEAR(H1029)-YEAR($L$3))+(MONTH(H1029)-MONTH($L$3))</f>
        <v/>
      </c>
      <c r="R1029" s="366">
        <f>IF(N1029="IBIRAPITANGA FASE 3",IF(P1029="Atraso",M1029,M1029/(1+$J$2)^Q1029),IF(P1029="Atraso",M1029,M1029/(1+$J$1)^Q1029))</f>
        <v/>
      </c>
    </row>
    <row r="1030">
      <c r="A1030" t="inlineStr">
        <is>
          <t>Q06L01</t>
        </is>
      </c>
      <c r="B1030" t="inlineStr">
        <is>
          <t>VAGNER LUIS SANCHES DA SILVA</t>
        </is>
      </c>
      <c r="C1030" t="n">
        <v>1</v>
      </c>
      <c r="D1030" t="inlineStr">
        <is>
          <t>IPCA</t>
        </is>
      </c>
      <c r="E1030" t="n">
        <v>0.009488792934583046</v>
      </c>
      <c r="F1030" t="inlineStr">
        <is>
          <t>MENSAL</t>
        </is>
      </c>
      <c r="G1030" t="n">
        <v>46858</v>
      </c>
      <c r="H1030" t="n">
        <v>46858</v>
      </c>
      <c r="I1030" t="inlineStr">
        <is>
          <t>074</t>
        </is>
      </c>
      <c r="J1030" t="inlineStr">
        <is>
          <t>CARTEIRA</t>
        </is>
      </c>
      <c r="K1030" t="inlineStr">
        <is>
          <t>CONTRATO</t>
        </is>
      </c>
      <c r="L1030" t="n">
        <v>3758.96</v>
      </c>
      <c r="M1030" t="inlineStr"/>
      <c r="N1030" t="inlineStr"/>
      <c r="O1030" s="142">
        <f>DATE(YEAR(H1030),MONTH(H1030),1)</f>
        <v/>
      </c>
      <c r="P1030" s="132">
        <f>IF(H1030&gt;$L$3,"Futuro","Atraso")</f>
        <v/>
      </c>
      <c r="Q1030">
        <f>12*(YEAR(H1030)-YEAR($L$3))+(MONTH(H1030)-MONTH($L$3))</f>
        <v/>
      </c>
      <c r="R1030" s="366">
        <f>IF(N1030="IBIRAPITANGA FASE 3",IF(P1030="Atraso",M1030,M1030/(1+$J$2)^Q1030),IF(P1030="Atraso",M1030,M1030/(1+$J$1)^Q1030))</f>
        <v/>
      </c>
    </row>
    <row r="1031">
      <c r="A1031" t="inlineStr">
        <is>
          <t>Q06L01</t>
        </is>
      </c>
      <c r="B1031" t="inlineStr">
        <is>
          <t>VAGNER LUIS SANCHES DA SILVA</t>
        </is>
      </c>
      <c r="C1031" t="n">
        <v>1</v>
      </c>
      <c r="D1031" t="inlineStr">
        <is>
          <t>IPCA</t>
        </is>
      </c>
      <c r="E1031" t="n">
        <v>0.009488792934583046</v>
      </c>
      <c r="F1031" t="inlineStr">
        <is>
          <t>MENSAL</t>
        </is>
      </c>
      <c r="G1031" t="n">
        <v>46888</v>
      </c>
      <c r="H1031" t="n">
        <v>46888</v>
      </c>
      <c r="I1031" t="inlineStr">
        <is>
          <t>075</t>
        </is>
      </c>
      <c r="J1031" t="inlineStr">
        <is>
          <t>CARTEIRA</t>
        </is>
      </c>
      <c r="K1031" t="inlineStr">
        <is>
          <t>CONTRATO</t>
        </is>
      </c>
      <c r="L1031" t="n">
        <v>3758.96</v>
      </c>
      <c r="M1031" t="inlineStr"/>
      <c r="N1031" t="inlineStr"/>
      <c r="O1031" s="142">
        <f>DATE(YEAR(H1031),MONTH(H1031),1)</f>
        <v/>
      </c>
      <c r="P1031" s="132">
        <f>IF(H1031&gt;$L$3,"Futuro","Atraso")</f>
        <v/>
      </c>
      <c r="Q1031">
        <f>12*(YEAR(H1031)-YEAR($L$3))+(MONTH(H1031)-MONTH($L$3))</f>
        <v/>
      </c>
      <c r="R1031" s="366">
        <f>IF(N1031="IBIRAPITANGA FASE 3",IF(P1031="Atraso",M1031,M1031/(1+$J$2)^Q1031),IF(P1031="Atraso",M1031,M1031/(1+$J$1)^Q1031))</f>
        <v/>
      </c>
    </row>
    <row r="1032">
      <c r="A1032" t="inlineStr">
        <is>
          <t>Q06L01</t>
        </is>
      </c>
      <c r="B1032" t="inlineStr">
        <is>
          <t>VAGNER LUIS SANCHES DA SILVA</t>
        </is>
      </c>
      <c r="C1032" t="n">
        <v>1</v>
      </c>
      <c r="D1032" t="inlineStr">
        <is>
          <t>IPCA</t>
        </is>
      </c>
      <c r="E1032" t="n">
        <v>0.009488792934583046</v>
      </c>
      <c r="F1032" t="inlineStr">
        <is>
          <t>MENSAL</t>
        </is>
      </c>
      <c r="G1032" t="n">
        <v>46919</v>
      </c>
      <c r="H1032" t="n">
        <v>46919</v>
      </c>
      <c r="I1032" t="inlineStr">
        <is>
          <t>076</t>
        </is>
      </c>
      <c r="J1032" t="inlineStr">
        <is>
          <t>CARTEIRA</t>
        </is>
      </c>
      <c r="K1032" t="inlineStr">
        <is>
          <t>CONTRATO</t>
        </is>
      </c>
      <c r="L1032" t="n">
        <v>3758.96</v>
      </c>
      <c r="M1032" t="inlineStr"/>
      <c r="N1032" t="inlineStr"/>
      <c r="O1032" s="142">
        <f>DATE(YEAR(H1032),MONTH(H1032),1)</f>
        <v/>
      </c>
      <c r="P1032" s="132">
        <f>IF(H1032&gt;$L$3,"Futuro","Atraso")</f>
        <v/>
      </c>
      <c r="Q1032">
        <f>12*(YEAR(H1032)-YEAR($L$3))+(MONTH(H1032)-MONTH($L$3))</f>
        <v/>
      </c>
      <c r="R1032" s="366">
        <f>IF(N1032="IBIRAPITANGA FASE 3",IF(P1032="Atraso",M1032,M1032/(1+$J$2)^Q1032),IF(P1032="Atraso",M1032,M1032/(1+$J$1)^Q1032))</f>
        <v/>
      </c>
    </row>
    <row r="1033">
      <c r="A1033" t="inlineStr">
        <is>
          <t>Q06L01</t>
        </is>
      </c>
      <c r="B1033" t="inlineStr">
        <is>
          <t>VAGNER LUIS SANCHES DA SILVA</t>
        </is>
      </c>
      <c r="C1033" t="n">
        <v>1</v>
      </c>
      <c r="D1033" t="inlineStr">
        <is>
          <t>IPCA</t>
        </is>
      </c>
      <c r="E1033" t="n">
        <v>0.009488792934583046</v>
      </c>
      <c r="F1033" t="inlineStr">
        <is>
          <t>MENSAL</t>
        </is>
      </c>
      <c r="G1033" t="n">
        <v>46949</v>
      </c>
      <c r="H1033" t="n">
        <v>46949</v>
      </c>
      <c r="I1033" t="inlineStr">
        <is>
          <t>077</t>
        </is>
      </c>
      <c r="J1033" t="inlineStr">
        <is>
          <t>CARTEIRA</t>
        </is>
      </c>
      <c r="K1033" t="inlineStr">
        <is>
          <t>CONTRATO</t>
        </is>
      </c>
      <c r="L1033" t="n">
        <v>3758.96</v>
      </c>
      <c r="M1033" t="inlineStr"/>
      <c r="N1033" t="inlineStr"/>
      <c r="O1033" s="142">
        <f>DATE(YEAR(H1033),MONTH(H1033),1)</f>
        <v/>
      </c>
      <c r="P1033" s="132">
        <f>IF(H1033&gt;$L$3,"Futuro","Atraso")</f>
        <v/>
      </c>
      <c r="Q1033">
        <f>12*(YEAR(H1033)-YEAR($L$3))+(MONTH(H1033)-MONTH($L$3))</f>
        <v/>
      </c>
      <c r="R1033" s="366">
        <f>IF(N1033="IBIRAPITANGA FASE 3",IF(P1033="Atraso",M1033,M1033/(1+$J$2)^Q1033),IF(P1033="Atraso",M1033,M1033/(1+$J$1)^Q1033))</f>
        <v/>
      </c>
    </row>
    <row r="1034">
      <c r="A1034" t="inlineStr">
        <is>
          <t>Q06L01</t>
        </is>
      </c>
      <c r="B1034" t="inlineStr">
        <is>
          <t>VAGNER LUIS SANCHES DA SILVA</t>
        </is>
      </c>
      <c r="C1034" t="n">
        <v>1</v>
      </c>
      <c r="D1034" t="inlineStr">
        <is>
          <t>IPCA</t>
        </is>
      </c>
      <c r="E1034" t="n">
        <v>0.009488792934583046</v>
      </c>
      <c r="F1034" t="inlineStr">
        <is>
          <t>MENSAL</t>
        </is>
      </c>
      <c r="G1034" t="n">
        <v>46980</v>
      </c>
      <c r="H1034" t="n">
        <v>46980</v>
      </c>
      <c r="I1034" t="inlineStr">
        <is>
          <t>078</t>
        </is>
      </c>
      <c r="J1034" t="inlineStr">
        <is>
          <t>CARTEIRA</t>
        </is>
      </c>
      <c r="K1034" t="inlineStr">
        <is>
          <t>CONTRATO</t>
        </is>
      </c>
      <c r="L1034" t="n">
        <v>3758.96</v>
      </c>
      <c r="M1034" t="inlineStr"/>
      <c r="N1034" t="inlineStr"/>
      <c r="O1034" s="142">
        <f>DATE(YEAR(H1034),MONTH(H1034),1)</f>
        <v/>
      </c>
      <c r="P1034" s="132">
        <f>IF(H1034&gt;$L$3,"Futuro","Atraso")</f>
        <v/>
      </c>
      <c r="Q1034">
        <f>12*(YEAR(H1034)-YEAR($L$3))+(MONTH(H1034)-MONTH($L$3))</f>
        <v/>
      </c>
      <c r="R1034" s="366">
        <f>IF(N1034="IBIRAPITANGA FASE 3",IF(P1034="Atraso",M1034,M1034/(1+$J$2)^Q1034),IF(P1034="Atraso",M1034,M1034/(1+$J$1)^Q1034))</f>
        <v/>
      </c>
    </row>
    <row r="1035">
      <c r="A1035" t="inlineStr">
        <is>
          <t>Q06L01</t>
        </is>
      </c>
      <c r="B1035" t="inlineStr">
        <is>
          <t>VAGNER LUIS SANCHES DA SILVA</t>
        </is>
      </c>
      <c r="C1035" t="n">
        <v>1</v>
      </c>
      <c r="D1035" t="inlineStr">
        <is>
          <t>IPCA</t>
        </is>
      </c>
      <c r="E1035" t="n">
        <v>0.009488792934583046</v>
      </c>
      <c r="F1035" t="inlineStr">
        <is>
          <t>MENSAL</t>
        </is>
      </c>
      <c r="G1035" t="n">
        <v>47011</v>
      </c>
      <c r="H1035" t="n">
        <v>47011</v>
      </c>
      <c r="I1035" t="inlineStr">
        <is>
          <t>079</t>
        </is>
      </c>
      <c r="J1035" t="inlineStr">
        <is>
          <t>CARTEIRA</t>
        </is>
      </c>
      <c r="K1035" t="inlineStr">
        <is>
          <t>CONTRATO</t>
        </is>
      </c>
      <c r="L1035" t="n">
        <v>3758.96</v>
      </c>
      <c r="M1035" t="inlineStr"/>
      <c r="N1035" t="inlineStr"/>
      <c r="O1035" s="142">
        <f>DATE(YEAR(H1035),MONTH(H1035),1)</f>
        <v/>
      </c>
      <c r="P1035" s="132">
        <f>IF(H1035&gt;$L$3,"Futuro","Atraso")</f>
        <v/>
      </c>
      <c r="Q1035">
        <f>12*(YEAR(H1035)-YEAR($L$3))+(MONTH(H1035)-MONTH($L$3))</f>
        <v/>
      </c>
      <c r="R1035" s="366">
        <f>IF(N1035="IBIRAPITANGA FASE 3",IF(P1035="Atraso",M1035,M1035/(1+$J$2)^Q1035),IF(P1035="Atraso",M1035,M1035/(1+$J$1)^Q1035))</f>
        <v/>
      </c>
    </row>
    <row r="1036">
      <c r="A1036" t="inlineStr">
        <is>
          <t>Q06L01</t>
        </is>
      </c>
      <c r="B1036" t="inlineStr">
        <is>
          <t>VAGNER LUIS SANCHES DA SILVA</t>
        </is>
      </c>
      <c r="C1036" t="n">
        <v>1</v>
      </c>
      <c r="D1036" t="inlineStr">
        <is>
          <t>IPCA</t>
        </is>
      </c>
      <c r="E1036" t="n">
        <v>0.009488792934583046</v>
      </c>
      <c r="F1036" t="inlineStr">
        <is>
          <t>MENSAL</t>
        </is>
      </c>
      <c r="G1036" t="n">
        <v>47041</v>
      </c>
      <c r="H1036" t="n">
        <v>47041</v>
      </c>
      <c r="I1036" t="inlineStr">
        <is>
          <t>080</t>
        </is>
      </c>
      <c r="J1036" t="inlineStr">
        <is>
          <t>CARTEIRA</t>
        </is>
      </c>
      <c r="K1036" t="inlineStr">
        <is>
          <t>CONTRATO</t>
        </is>
      </c>
      <c r="L1036" t="n">
        <v>3758.96</v>
      </c>
      <c r="M1036" t="inlineStr"/>
      <c r="N1036" t="inlineStr"/>
      <c r="O1036" s="142">
        <f>DATE(YEAR(H1036),MONTH(H1036),1)</f>
        <v/>
      </c>
      <c r="P1036" s="132">
        <f>IF(H1036&gt;$L$3,"Futuro","Atraso")</f>
        <v/>
      </c>
      <c r="Q1036">
        <f>12*(YEAR(H1036)-YEAR($L$3))+(MONTH(H1036)-MONTH($L$3))</f>
        <v/>
      </c>
      <c r="R1036" s="366">
        <f>IF(N1036="IBIRAPITANGA FASE 3",IF(P1036="Atraso",M1036,M1036/(1+$J$2)^Q1036),IF(P1036="Atraso",M1036,M1036/(1+$J$1)^Q1036))</f>
        <v/>
      </c>
    </row>
    <row r="1037">
      <c r="A1037" t="inlineStr">
        <is>
          <t>Q06L01</t>
        </is>
      </c>
      <c r="B1037" t="inlineStr">
        <is>
          <t>VAGNER LUIS SANCHES DA SILVA</t>
        </is>
      </c>
      <c r="C1037" t="n">
        <v>1</v>
      </c>
      <c r="D1037" t="inlineStr">
        <is>
          <t>IPCA</t>
        </is>
      </c>
      <c r="E1037" t="n">
        <v>0.009488792934583046</v>
      </c>
      <c r="F1037" t="inlineStr">
        <is>
          <t>MENSAL</t>
        </is>
      </c>
      <c r="G1037" t="n">
        <v>47072</v>
      </c>
      <c r="H1037" t="n">
        <v>47072</v>
      </c>
      <c r="I1037" t="inlineStr">
        <is>
          <t>081</t>
        </is>
      </c>
      <c r="J1037" t="inlineStr">
        <is>
          <t>CARTEIRA</t>
        </is>
      </c>
      <c r="K1037" t="inlineStr">
        <is>
          <t>CONTRATO</t>
        </is>
      </c>
      <c r="L1037" t="n">
        <v>3758.96</v>
      </c>
      <c r="M1037" t="inlineStr"/>
      <c r="N1037" t="inlineStr"/>
      <c r="O1037" s="142">
        <f>DATE(YEAR(H1037),MONTH(H1037),1)</f>
        <v/>
      </c>
      <c r="P1037" s="132">
        <f>IF(H1037&gt;$L$3,"Futuro","Atraso")</f>
        <v/>
      </c>
      <c r="Q1037">
        <f>12*(YEAR(H1037)-YEAR($L$3))+(MONTH(H1037)-MONTH($L$3))</f>
        <v/>
      </c>
      <c r="R1037" s="366">
        <f>IF(N1037="IBIRAPITANGA FASE 3",IF(P1037="Atraso",M1037,M1037/(1+$J$2)^Q1037),IF(P1037="Atraso",M1037,M1037/(1+$J$1)^Q1037))</f>
        <v/>
      </c>
    </row>
    <row r="1038">
      <c r="A1038" t="inlineStr">
        <is>
          <t>Q06L01</t>
        </is>
      </c>
      <c r="B1038" t="inlineStr">
        <is>
          <t>VAGNER LUIS SANCHES DA SILVA</t>
        </is>
      </c>
      <c r="C1038" t="n">
        <v>1</v>
      </c>
      <c r="D1038" t="inlineStr">
        <is>
          <t>IPCA</t>
        </is>
      </c>
      <c r="E1038" t="n">
        <v>0.009488792934583046</v>
      </c>
      <c r="F1038" t="inlineStr">
        <is>
          <t>MENSAL</t>
        </is>
      </c>
      <c r="G1038" t="n">
        <v>47102</v>
      </c>
      <c r="H1038" t="n">
        <v>47102</v>
      </c>
      <c r="I1038" t="inlineStr">
        <is>
          <t>082</t>
        </is>
      </c>
      <c r="J1038" t="inlineStr">
        <is>
          <t>CARTEIRA</t>
        </is>
      </c>
      <c r="K1038" t="inlineStr">
        <is>
          <t>CONTRATO</t>
        </is>
      </c>
      <c r="L1038" t="n">
        <v>3758.96</v>
      </c>
      <c r="M1038" t="inlineStr"/>
      <c r="N1038" t="inlineStr"/>
      <c r="O1038" s="142">
        <f>DATE(YEAR(H1038),MONTH(H1038),1)</f>
        <v/>
      </c>
      <c r="P1038" s="132">
        <f>IF(H1038&gt;$L$3,"Futuro","Atraso")</f>
        <v/>
      </c>
      <c r="Q1038">
        <f>12*(YEAR(H1038)-YEAR($L$3))+(MONTH(H1038)-MONTH($L$3))</f>
        <v/>
      </c>
      <c r="R1038" s="366">
        <f>IF(N1038="IBIRAPITANGA FASE 3",IF(P1038="Atraso",M1038,M1038/(1+$J$2)^Q1038),IF(P1038="Atraso",M1038,M1038/(1+$J$1)^Q1038))</f>
        <v/>
      </c>
    </row>
    <row r="1039">
      <c r="A1039" t="inlineStr">
        <is>
          <t>Q06L01</t>
        </is>
      </c>
      <c r="B1039" t="inlineStr">
        <is>
          <t>VAGNER LUIS SANCHES DA SILVA</t>
        </is>
      </c>
      <c r="C1039" t="n">
        <v>1</v>
      </c>
      <c r="D1039" t="inlineStr">
        <is>
          <t>IPCA</t>
        </is>
      </c>
      <c r="E1039" t="n">
        <v>0.009488792934583046</v>
      </c>
      <c r="F1039" t="inlineStr">
        <is>
          <t>MENSAL</t>
        </is>
      </c>
      <c r="G1039" t="n">
        <v>47133</v>
      </c>
      <c r="H1039" t="n">
        <v>47133</v>
      </c>
      <c r="I1039" t="inlineStr">
        <is>
          <t>083</t>
        </is>
      </c>
      <c r="J1039" t="inlineStr">
        <is>
          <t>CARTEIRA</t>
        </is>
      </c>
      <c r="K1039" t="inlineStr">
        <is>
          <t>CONTRATO</t>
        </is>
      </c>
      <c r="L1039" t="n">
        <v>3758.96</v>
      </c>
      <c r="M1039" t="inlineStr"/>
      <c r="N1039" t="inlineStr"/>
      <c r="O1039" s="142">
        <f>DATE(YEAR(H1039),MONTH(H1039),1)</f>
        <v/>
      </c>
      <c r="P1039" s="132">
        <f>IF(H1039&gt;$L$3,"Futuro","Atraso")</f>
        <v/>
      </c>
      <c r="Q1039">
        <f>12*(YEAR(H1039)-YEAR($L$3))+(MONTH(H1039)-MONTH($L$3))</f>
        <v/>
      </c>
      <c r="R1039" s="366">
        <f>IF(N1039="IBIRAPITANGA FASE 3",IF(P1039="Atraso",M1039,M1039/(1+$J$2)^Q1039),IF(P1039="Atraso",M1039,M1039/(1+$J$1)^Q1039))</f>
        <v/>
      </c>
    </row>
    <row r="1040">
      <c r="A1040" t="inlineStr">
        <is>
          <t>Q06L01</t>
        </is>
      </c>
      <c r="B1040" t="inlineStr">
        <is>
          <t>VAGNER LUIS SANCHES DA SILVA</t>
        </is>
      </c>
      <c r="C1040" t="n">
        <v>1</v>
      </c>
      <c r="D1040" t="inlineStr">
        <is>
          <t>IPCA</t>
        </is>
      </c>
      <c r="E1040" t="n">
        <v>0.009488792934583046</v>
      </c>
      <c r="F1040" t="inlineStr">
        <is>
          <t>MENSAL</t>
        </is>
      </c>
      <c r="G1040" t="n">
        <v>47164</v>
      </c>
      <c r="H1040" t="n">
        <v>47164</v>
      </c>
      <c r="I1040" t="inlineStr">
        <is>
          <t>084</t>
        </is>
      </c>
      <c r="J1040" t="inlineStr">
        <is>
          <t>CARTEIRA</t>
        </is>
      </c>
      <c r="K1040" t="inlineStr">
        <is>
          <t>CONTRATO</t>
        </is>
      </c>
      <c r="L1040" t="n">
        <v>3758.96</v>
      </c>
      <c r="M1040" t="inlineStr"/>
      <c r="N1040" t="inlineStr"/>
      <c r="O1040" s="142">
        <f>DATE(YEAR(H1040),MONTH(H1040),1)</f>
        <v/>
      </c>
      <c r="P1040" s="132">
        <f>IF(H1040&gt;$L$3,"Futuro","Atraso")</f>
        <v/>
      </c>
      <c r="Q1040">
        <f>12*(YEAR(H1040)-YEAR($L$3))+(MONTH(H1040)-MONTH($L$3))</f>
        <v/>
      </c>
      <c r="R1040" s="366">
        <f>IF(N1040="IBIRAPITANGA FASE 3",IF(P1040="Atraso",M1040,M1040/(1+$J$2)^Q1040),IF(P1040="Atraso",M1040,M1040/(1+$J$1)^Q1040))</f>
        <v/>
      </c>
    </row>
    <row r="1041">
      <c r="A1041" t="inlineStr">
        <is>
          <t>Q06L01</t>
        </is>
      </c>
      <c r="B1041" t="inlineStr">
        <is>
          <t>VAGNER LUIS SANCHES DA SILVA</t>
        </is>
      </c>
      <c r="C1041" t="n">
        <v>1</v>
      </c>
      <c r="D1041" t="inlineStr">
        <is>
          <t>IPCA</t>
        </is>
      </c>
      <c r="E1041" t="n">
        <v>0.009488792934583046</v>
      </c>
      <c r="F1041" t="inlineStr">
        <is>
          <t>MENSAL</t>
        </is>
      </c>
      <c r="G1041" t="n">
        <v>47192</v>
      </c>
      <c r="H1041" t="n">
        <v>47192</v>
      </c>
      <c r="I1041" t="inlineStr">
        <is>
          <t>085</t>
        </is>
      </c>
      <c r="J1041" t="inlineStr">
        <is>
          <t>CARTEIRA</t>
        </is>
      </c>
      <c r="K1041" t="inlineStr">
        <is>
          <t>CONTRATO</t>
        </is>
      </c>
      <c r="L1041" t="n">
        <v>3758.96</v>
      </c>
      <c r="M1041" t="inlineStr"/>
      <c r="N1041" t="inlineStr"/>
      <c r="O1041" s="142">
        <f>DATE(YEAR(H1041),MONTH(H1041),1)</f>
        <v/>
      </c>
      <c r="P1041" s="132">
        <f>IF(H1041&gt;$L$3,"Futuro","Atraso")</f>
        <v/>
      </c>
      <c r="Q1041">
        <f>12*(YEAR(H1041)-YEAR($L$3))+(MONTH(H1041)-MONTH($L$3))</f>
        <v/>
      </c>
      <c r="R1041" s="366">
        <f>IF(N1041="IBIRAPITANGA FASE 3",IF(P1041="Atraso",M1041,M1041/(1+$J$2)^Q1041),IF(P1041="Atraso",M1041,M1041/(1+$J$1)^Q1041))</f>
        <v/>
      </c>
    </row>
    <row r="1042">
      <c r="A1042" t="inlineStr">
        <is>
          <t>Q06L01</t>
        </is>
      </c>
      <c r="B1042" t="inlineStr">
        <is>
          <t>VAGNER LUIS SANCHES DA SILVA</t>
        </is>
      </c>
      <c r="C1042" t="n">
        <v>1</v>
      </c>
      <c r="D1042" t="inlineStr">
        <is>
          <t>IPCA</t>
        </is>
      </c>
      <c r="E1042" t="n">
        <v>0.009488792934583046</v>
      </c>
      <c r="F1042" t="inlineStr">
        <is>
          <t>MENSAL</t>
        </is>
      </c>
      <c r="G1042" t="n">
        <v>47223</v>
      </c>
      <c r="H1042" t="n">
        <v>47223</v>
      </c>
      <c r="I1042" t="inlineStr">
        <is>
          <t>086</t>
        </is>
      </c>
      <c r="J1042" t="inlineStr">
        <is>
          <t>CARTEIRA</t>
        </is>
      </c>
      <c r="K1042" t="inlineStr">
        <is>
          <t>CONTRATO</t>
        </is>
      </c>
      <c r="L1042" t="n">
        <v>3758.96</v>
      </c>
      <c r="M1042" t="inlineStr"/>
      <c r="N1042" t="inlineStr"/>
      <c r="O1042" s="142">
        <f>DATE(YEAR(H1042),MONTH(H1042),1)</f>
        <v/>
      </c>
      <c r="P1042" s="132">
        <f>IF(H1042&gt;$L$3,"Futuro","Atraso")</f>
        <v/>
      </c>
      <c r="Q1042">
        <f>12*(YEAR(H1042)-YEAR($L$3))+(MONTH(H1042)-MONTH($L$3))</f>
        <v/>
      </c>
      <c r="R1042" s="366">
        <f>IF(N1042="IBIRAPITANGA FASE 3",IF(P1042="Atraso",M1042,M1042/(1+$J$2)^Q1042),IF(P1042="Atraso",M1042,M1042/(1+$J$1)^Q1042))</f>
        <v/>
      </c>
    </row>
    <row r="1043">
      <c r="A1043" t="inlineStr">
        <is>
          <t>Q06L01</t>
        </is>
      </c>
      <c r="B1043" t="inlineStr">
        <is>
          <t>VAGNER LUIS SANCHES DA SILVA</t>
        </is>
      </c>
      <c r="C1043" t="n">
        <v>1</v>
      </c>
      <c r="D1043" t="inlineStr">
        <is>
          <t>IPCA</t>
        </is>
      </c>
      <c r="E1043" t="n">
        <v>0.009488792934583046</v>
      </c>
      <c r="F1043" t="inlineStr">
        <is>
          <t>MENSAL</t>
        </is>
      </c>
      <c r="G1043" t="n">
        <v>47253</v>
      </c>
      <c r="H1043" t="n">
        <v>47253</v>
      </c>
      <c r="I1043" t="inlineStr">
        <is>
          <t>087</t>
        </is>
      </c>
      <c r="J1043" t="inlineStr">
        <is>
          <t>CARTEIRA</t>
        </is>
      </c>
      <c r="K1043" t="inlineStr">
        <is>
          <t>CONTRATO</t>
        </is>
      </c>
      <c r="L1043" t="n">
        <v>3758.96</v>
      </c>
      <c r="M1043" t="inlineStr"/>
      <c r="N1043" t="inlineStr"/>
      <c r="O1043" s="142">
        <f>DATE(YEAR(H1043),MONTH(H1043),1)</f>
        <v/>
      </c>
      <c r="P1043" s="132">
        <f>IF(H1043&gt;$L$3,"Futuro","Atraso")</f>
        <v/>
      </c>
      <c r="Q1043">
        <f>12*(YEAR(H1043)-YEAR($L$3))+(MONTH(H1043)-MONTH($L$3))</f>
        <v/>
      </c>
      <c r="R1043" s="366">
        <f>IF(N1043="IBIRAPITANGA FASE 3",IF(P1043="Atraso",M1043,M1043/(1+$J$2)^Q1043),IF(P1043="Atraso",M1043,M1043/(1+$J$1)^Q1043))</f>
        <v/>
      </c>
    </row>
    <row r="1044">
      <c r="A1044" t="inlineStr">
        <is>
          <t>Q06L01</t>
        </is>
      </c>
      <c r="B1044" t="inlineStr">
        <is>
          <t>VAGNER LUIS SANCHES DA SILVA</t>
        </is>
      </c>
      <c r="C1044" t="n">
        <v>1</v>
      </c>
      <c r="D1044" t="inlineStr">
        <is>
          <t>IPCA</t>
        </is>
      </c>
      <c r="E1044" t="n">
        <v>0.009488792934583046</v>
      </c>
      <c r="F1044" t="inlineStr">
        <is>
          <t>MENSAL</t>
        </is>
      </c>
      <c r="G1044" t="n">
        <v>47284</v>
      </c>
      <c r="H1044" t="n">
        <v>47284</v>
      </c>
      <c r="I1044" t="inlineStr">
        <is>
          <t>088</t>
        </is>
      </c>
      <c r="J1044" t="inlineStr">
        <is>
          <t>CARTEIRA</t>
        </is>
      </c>
      <c r="K1044" t="inlineStr">
        <is>
          <t>CONTRATO</t>
        </is>
      </c>
      <c r="L1044" t="n">
        <v>3758.96</v>
      </c>
      <c r="M1044" t="inlineStr"/>
      <c r="N1044" t="inlineStr"/>
      <c r="O1044" s="142">
        <f>DATE(YEAR(H1044),MONTH(H1044),1)</f>
        <v/>
      </c>
      <c r="P1044" s="132">
        <f>IF(H1044&gt;$L$3,"Futuro","Atraso")</f>
        <v/>
      </c>
      <c r="Q1044">
        <f>12*(YEAR(H1044)-YEAR($L$3))+(MONTH(H1044)-MONTH($L$3))</f>
        <v/>
      </c>
      <c r="R1044" s="366">
        <f>IF(N1044="IBIRAPITANGA FASE 3",IF(P1044="Atraso",M1044,M1044/(1+$J$2)^Q1044),IF(P1044="Atraso",M1044,M1044/(1+$J$1)^Q1044))</f>
        <v/>
      </c>
    </row>
    <row r="1045">
      <c r="A1045" t="inlineStr">
        <is>
          <t>Q06L01</t>
        </is>
      </c>
      <c r="B1045" t="inlineStr">
        <is>
          <t>VAGNER LUIS SANCHES DA SILVA</t>
        </is>
      </c>
      <c r="C1045" t="n">
        <v>1</v>
      </c>
      <c r="D1045" t="inlineStr">
        <is>
          <t>IPCA</t>
        </is>
      </c>
      <c r="E1045" t="n">
        <v>0.009488792934583046</v>
      </c>
      <c r="F1045" t="inlineStr">
        <is>
          <t>MENSAL</t>
        </is>
      </c>
      <c r="G1045" t="n">
        <v>47314</v>
      </c>
      <c r="H1045" t="n">
        <v>47314</v>
      </c>
      <c r="I1045" t="inlineStr">
        <is>
          <t>089</t>
        </is>
      </c>
      <c r="J1045" t="inlineStr">
        <is>
          <t>CARTEIRA</t>
        </is>
      </c>
      <c r="K1045" t="inlineStr">
        <is>
          <t>CONTRATO</t>
        </is>
      </c>
      <c r="L1045" t="n">
        <v>3758.96</v>
      </c>
      <c r="M1045" t="inlineStr"/>
      <c r="N1045" t="inlineStr"/>
      <c r="O1045" s="142">
        <f>DATE(YEAR(H1045),MONTH(H1045),1)</f>
        <v/>
      </c>
      <c r="P1045" s="132">
        <f>IF(H1045&gt;$L$3,"Futuro","Atraso")</f>
        <v/>
      </c>
      <c r="Q1045">
        <f>12*(YEAR(H1045)-YEAR($L$3))+(MONTH(H1045)-MONTH($L$3))</f>
        <v/>
      </c>
      <c r="R1045" s="366">
        <f>IF(N1045="IBIRAPITANGA FASE 3",IF(P1045="Atraso",M1045,M1045/(1+$J$2)^Q1045),IF(P1045="Atraso",M1045,M1045/(1+$J$1)^Q1045))</f>
        <v/>
      </c>
    </row>
    <row r="1046">
      <c r="A1046" t="inlineStr">
        <is>
          <t>Q06L01</t>
        </is>
      </c>
      <c r="B1046" t="inlineStr">
        <is>
          <t>VAGNER LUIS SANCHES DA SILVA</t>
        </is>
      </c>
      <c r="C1046" t="n">
        <v>1</v>
      </c>
      <c r="D1046" t="inlineStr">
        <is>
          <t>IPCA</t>
        </is>
      </c>
      <c r="E1046" t="n">
        <v>0.009488792934583046</v>
      </c>
      <c r="F1046" t="inlineStr">
        <is>
          <t>MENSAL</t>
        </is>
      </c>
      <c r="G1046" t="n">
        <v>47345</v>
      </c>
      <c r="H1046" t="n">
        <v>47345</v>
      </c>
      <c r="I1046" t="inlineStr">
        <is>
          <t>090</t>
        </is>
      </c>
      <c r="J1046" t="inlineStr">
        <is>
          <t>CARTEIRA</t>
        </is>
      </c>
      <c r="K1046" t="inlineStr">
        <is>
          <t>CONTRATO</t>
        </is>
      </c>
      <c r="L1046" t="n">
        <v>3758.96</v>
      </c>
      <c r="M1046" t="inlineStr"/>
      <c r="N1046" t="inlineStr"/>
      <c r="O1046" s="142">
        <f>DATE(YEAR(H1046),MONTH(H1046),1)</f>
        <v/>
      </c>
      <c r="P1046" s="132">
        <f>IF(H1046&gt;$L$3,"Futuro","Atraso")</f>
        <v/>
      </c>
      <c r="Q1046">
        <f>12*(YEAR(H1046)-YEAR($L$3))+(MONTH(H1046)-MONTH($L$3))</f>
        <v/>
      </c>
      <c r="R1046" s="366">
        <f>IF(N1046="IBIRAPITANGA FASE 3",IF(P1046="Atraso",M1046,M1046/(1+$J$2)^Q1046),IF(P1046="Atraso",M1046,M1046/(1+$J$1)^Q1046))</f>
        <v/>
      </c>
    </row>
    <row r="1047">
      <c r="A1047" t="inlineStr">
        <is>
          <t>Q06L01</t>
        </is>
      </c>
      <c r="B1047" t="inlineStr">
        <is>
          <t>VAGNER LUIS SANCHES DA SILVA</t>
        </is>
      </c>
      <c r="C1047" t="n">
        <v>1</v>
      </c>
      <c r="D1047" t="inlineStr">
        <is>
          <t>IPCA</t>
        </is>
      </c>
      <c r="E1047" t="n">
        <v>0.009488792934583046</v>
      </c>
      <c r="F1047" t="inlineStr">
        <is>
          <t>MENSAL</t>
        </is>
      </c>
      <c r="G1047" t="n">
        <v>47376</v>
      </c>
      <c r="H1047" t="n">
        <v>47376</v>
      </c>
      <c r="I1047" t="inlineStr">
        <is>
          <t>091</t>
        </is>
      </c>
      <c r="J1047" t="inlineStr">
        <is>
          <t>CARTEIRA</t>
        </is>
      </c>
      <c r="K1047" t="inlineStr">
        <is>
          <t>CONTRATO</t>
        </is>
      </c>
      <c r="L1047" t="n">
        <v>3758.96</v>
      </c>
      <c r="M1047" t="inlineStr"/>
      <c r="N1047" t="inlineStr"/>
      <c r="O1047" s="142">
        <f>DATE(YEAR(H1047),MONTH(H1047),1)</f>
        <v/>
      </c>
      <c r="P1047" s="132">
        <f>IF(H1047&gt;$L$3,"Futuro","Atraso")</f>
        <v/>
      </c>
      <c r="Q1047">
        <f>12*(YEAR(H1047)-YEAR($L$3))+(MONTH(H1047)-MONTH($L$3))</f>
        <v/>
      </c>
      <c r="R1047" s="366">
        <f>IF(N1047="IBIRAPITANGA FASE 3",IF(P1047="Atraso",M1047,M1047/(1+$J$2)^Q1047),IF(P1047="Atraso",M1047,M1047/(1+$J$1)^Q1047))</f>
        <v/>
      </c>
    </row>
    <row r="1048">
      <c r="A1048" t="inlineStr">
        <is>
          <t>Q06L01</t>
        </is>
      </c>
      <c r="B1048" t="inlineStr">
        <is>
          <t>VAGNER LUIS SANCHES DA SILVA</t>
        </is>
      </c>
      <c r="C1048" t="n">
        <v>1</v>
      </c>
      <c r="D1048" t="inlineStr">
        <is>
          <t>IPCA</t>
        </is>
      </c>
      <c r="E1048" t="n">
        <v>0.009488792934583046</v>
      </c>
      <c r="F1048" t="inlineStr">
        <is>
          <t>MENSAL</t>
        </is>
      </c>
      <c r="G1048" t="n">
        <v>47406</v>
      </c>
      <c r="H1048" t="n">
        <v>47406</v>
      </c>
      <c r="I1048" t="inlineStr">
        <is>
          <t>092</t>
        </is>
      </c>
      <c r="J1048" t="inlineStr">
        <is>
          <t>CARTEIRA</t>
        </is>
      </c>
      <c r="K1048" t="inlineStr">
        <is>
          <t>CONTRATO</t>
        </is>
      </c>
      <c r="L1048" t="n">
        <v>3758.96</v>
      </c>
      <c r="M1048" t="inlineStr"/>
      <c r="N1048" t="inlineStr"/>
      <c r="O1048" s="142">
        <f>DATE(YEAR(H1048),MONTH(H1048),1)</f>
        <v/>
      </c>
      <c r="P1048" s="132">
        <f>IF(H1048&gt;$L$3,"Futuro","Atraso")</f>
        <v/>
      </c>
      <c r="Q1048">
        <f>12*(YEAR(H1048)-YEAR($L$3))+(MONTH(H1048)-MONTH($L$3))</f>
        <v/>
      </c>
      <c r="R1048" s="366">
        <f>IF(N1048="IBIRAPITANGA FASE 3",IF(P1048="Atraso",M1048,M1048/(1+$J$2)^Q1048),IF(P1048="Atraso",M1048,M1048/(1+$J$1)^Q1048))</f>
        <v/>
      </c>
    </row>
    <row r="1049">
      <c r="A1049" t="inlineStr">
        <is>
          <t>Q06L01</t>
        </is>
      </c>
      <c r="B1049" t="inlineStr">
        <is>
          <t>VAGNER LUIS SANCHES DA SILVA</t>
        </is>
      </c>
      <c r="C1049" t="n">
        <v>1</v>
      </c>
      <c r="D1049" t="inlineStr">
        <is>
          <t>IPCA</t>
        </is>
      </c>
      <c r="E1049" t="n">
        <v>0.009488792934583046</v>
      </c>
      <c r="F1049" t="inlineStr">
        <is>
          <t>MENSAL</t>
        </is>
      </c>
      <c r="G1049" t="n">
        <v>47437</v>
      </c>
      <c r="H1049" t="n">
        <v>47437</v>
      </c>
      <c r="I1049" t="inlineStr">
        <is>
          <t>093</t>
        </is>
      </c>
      <c r="J1049" t="inlineStr">
        <is>
          <t>CARTEIRA</t>
        </is>
      </c>
      <c r="K1049" t="inlineStr">
        <is>
          <t>CONTRATO</t>
        </is>
      </c>
      <c r="L1049" t="n">
        <v>3758.96</v>
      </c>
      <c r="M1049" t="inlineStr"/>
      <c r="N1049" t="inlineStr"/>
      <c r="O1049" s="142">
        <f>DATE(YEAR(H1049),MONTH(H1049),1)</f>
        <v/>
      </c>
      <c r="P1049" s="132">
        <f>IF(H1049&gt;$L$3,"Futuro","Atraso")</f>
        <v/>
      </c>
      <c r="Q1049">
        <f>12*(YEAR(H1049)-YEAR($L$3))+(MONTH(H1049)-MONTH($L$3))</f>
        <v/>
      </c>
      <c r="R1049" s="366">
        <f>IF(N1049="IBIRAPITANGA FASE 3",IF(P1049="Atraso",M1049,M1049/(1+$J$2)^Q1049),IF(P1049="Atraso",M1049,M1049/(1+$J$1)^Q1049))</f>
        <v/>
      </c>
    </row>
    <row r="1050">
      <c r="A1050" t="inlineStr">
        <is>
          <t>Q06L01</t>
        </is>
      </c>
      <c r="B1050" t="inlineStr">
        <is>
          <t>VAGNER LUIS SANCHES DA SILVA</t>
        </is>
      </c>
      <c r="C1050" t="n">
        <v>1</v>
      </c>
      <c r="D1050" t="inlineStr">
        <is>
          <t>IPCA</t>
        </is>
      </c>
      <c r="E1050" t="n">
        <v>0.009488792934583046</v>
      </c>
      <c r="F1050" t="inlineStr">
        <is>
          <t>MENSAL</t>
        </is>
      </c>
      <c r="G1050" t="n">
        <v>47467</v>
      </c>
      <c r="H1050" t="n">
        <v>47467</v>
      </c>
      <c r="I1050" t="inlineStr">
        <is>
          <t>094</t>
        </is>
      </c>
      <c r="J1050" t="inlineStr">
        <is>
          <t>CARTEIRA</t>
        </is>
      </c>
      <c r="K1050" t="inlineStr">
        <is>
          <t>CONTRATO</t>
        </is>
      </c>
      <c r="L1050" t="n">
        <v>3758.96</v>
      </c>
      <c r="M1050" t="inlineStr"/>
      <c r="N1050" t="inlineStr"/>
      <c r="O1050" s="142">
        <f>DATE(YEAR(H1050),MONTH(H1050),1)</f>
        <v/>
      </c>
      <c r="P1050" s="132">
        <f>IF(H1050&gt;$L$3,"Futuro","Atraso")</f>
        <v/>
      </c>
      <c r="Q1050">
        <f>12*(YEAR(H1050)-YEAR($L$3))+(MONTH(H1050)-MONTH($L$3))</f>
        <v/>
      </c>
      <c r="R1050" s="366">
        <f>IF(N1050="IBIRAPITANGA FASE 3",IF(P1050="Atraso",M1050,M1050/(1+$J$2)^Q1050),IF(P1050="Atraso",M1050,M1050/(1+$J$1)^Q1050))</f>
        <v/>
      </c>
    </row>
    <row r="1051">
      <c r="A1051" t="inlineStr">
        <is>
          <t>Q06L01</t>
        </is>
      </c>
      <c r="B1051" t="inlineStr">
        <is>
          <t>VAGNER LUIS SANCHES DA SILVA</t>
        </is>
      </c>
      <c r="C1051" t="n">
        <v>1</v>
      </c>
      <c r="D1051" t="inlineStr">
        <is>
          <t>IPCA</t>
        </is>
      </c>
      <c r="E1051" t="n">
        <v>0.009488792934583046</v>
      </c>
      <c r="F1051" t="inlineStr">
        <is>
          <t>MENSAL</t>
        </is>
      </c>
      <c r="G1051" t="n">
        <v>47498</v>
      </c>
      <c r="H1051" t="n">
        <v>47498</v>
      </c>
      <c r="I1051" t="inlineStr">
        <is>
          <t>095</t>
        </is>
      </c>
      <c r="J1051" t="inlineStr">
        <is>
          <t>CARTEIRA</t>
        </is>
      </c>
      <c r="K1051" t="inlineStr">
        <is>
          <t>CONTRATO</t>
        </is>
      </c>
      <c r="L1051" t="n">
        <v>3758.96</v>
      </c>
      <c r="M1051" t="inlineStr"/>
      <c r="N1051" t="inlineStr"/>
      <c r="O1051" s="142">
        <f>DATE(YEAR(H1051),MONTH(H1051),1)</f>
        <v/>
      </c>
      <c r="P1051" s="132">
        <f>IF(H1051&gt;$L$3,"Futuro","Atraso")</f>
        <v/>
      </c>
      <c r="Q1051">
        <f>12*(YEAR(H1051)-YEAR($L$3))+(MONTH(H1051)-MONTH($L$3))</f>
        <v/>
      </c>
      <c r="R1051" s="366">
        <f>IF(N1051="IBIRAPITANGA FASE 3",IF(P1051="Atraso",M1051,M1051/(1+$J$2)^Q1051),IF(P1051="Atraso",M1051,M1051/(1+$J$1)^Q1051))</f>
        <v/>
      </c>
    </row>
    <row r="1052">
      <c r="A1052" t="inlineStr">
        <is>
          <t>Q06L01</t>
        </is>
      </c>
      <c r="B1052" t="inlineStr">
        <is>
          <t>VAGNER LUIS SANCHES DA SILVA</t>
        </is>
      </c>
      <c r="C1052" t="n">
        <v>1</v>
      </c>
      <c r="D1052" t="inlineStr">
        <is>
          <t>IPCA</t>
        </is>
      </c>
      <c r="E1052" t="n">
        <v>0.009488792934583046</v>
      </c>
      <c r="F1052" t="inlineStr">
        <is>
          <t>MENSAL</t>
        </is>
      </c>
      <c r="G1052" t="n">
        <v>47529</v>
      </c>
      <c r="H1052" t="n">
        <v>47529</v>
      </c>
      <c r="I1052" t="inlineStr">
        <is>
          <t>096</t>
        </is>
      </c>
      <c r="J1052" t="inlineStr">
        <is>
          <t>CARTEIRA</t>
        </is>
      </c>
      <c r="K1052" t="inlineStr">
        <is>
          <t>CONTRATO</t>
        </is>
      </c>
      <c r="L1052" t="n">
        <v>3758.96</v>
      </c>
      <c r="M1052" t="inlineStr"/>
      <c r="N1052" t="inlineStr"/>
      <c r="O1052" s="142">
        <f>DATE(YEAR(H1052),MONTH(H1052),1)</f>
        <v/>
      </c>
      <c r="P1052" s="132">
        <f>IF(H1052&gt;$L$3,"Futuro","Atraso")</f>
        <v/>
      </c>
      <c r="Q1052">
        <f>12*(YEAR(H1052)-YEAR($L$3))+(MONTH(H1052)-MONTH($L$3))</f>
        <v/>
      </c>
      <c r="R1052" s="366">
        <f>IF(N1052="IBIRAPITANGA FASE 3",IF(P1052="Atraso",M1052,M1052/(1+$J$2)^Q1052),IF(P1052="Atraso",M1052,M1052/(1+$J$1)^Q1052))</f>
        <v/>
      </c>
    </row>
    <row r="1053">
      <c r="A1053" t="inlineStr">
        <is>
          <t>Q06L01</t>
        </is>
      </c>
      <c r="B1053" t="inlineStr">
        <is>
          <t>VAGNER LUIS SANCHES DA SILVA</t>
        </is>
      </c>
      <c r="C1053" t="n">
        <v>1</v>
      </c>
      <c r="D1053" t="inlineStr">
        <is>
          <t>IPCA</t>
        </is>
      </c>
      <c r="E1053" t="n">
        <v>0.009488792934583046</v>
      </c>
      <c r="F1053" t="inlineStr">
        <is>
          <t>MENSAL</t>
        </is>
      </c>
      <c r="G1053" t="n">
        <v>47557</v>
      </c>
      <c r="H1053" t="n">
        <v>47557</v>
      </c>
      <c r="I1053" t="inlineStr">
        <is>
          <t>097</t>
        </is>
      </c>
      <c r="J1053" t="inlineStr">
        <is>
          <t>CARTEIRA</t>
        </is>
      </c>
      <c r="K1053" t="inlineStr">
        <is>
          <t>CONTRATO</t>
        </is>
      </c>
      <c r="L1053" t="n">
        <v>3758.96</v>
      </c>
      <c r="M1053" t="inlineStr"/>
      <c r="N1053" t="inlineStr"/>
      <c r="O1053" s="142">
        <f>DATE(YEAR(H1053),MONTH(H1053),1)</f>
        <v/>
      </c>
      <c r="P1053" s="132">
        <f>IF(H1053&gt;$L$3,"Futuro","Atraso")</f>
        <v/>
      </c>
      <c r="Q1053">
        <f>12*(YEAR(H1053)-YEAR($L$3))+(MONTH(H1053)-MONTH($L$3))</f>
        <v/>
      </c>
      <c r="R1053" s="366">
        <f>IF(N1053="IBIRAPITANGA FASE 3",IF(P1053="Atraso",M1053,M1053/(1+$J$2)^Q1053),IF(P1053="Atraso",M1053,M1053/(1+$J$1)^Q1053))</f>
        <v/>
      </c>
    </row>
    <row r="1054">
      <c r="A1054" t="inlineStr">
        <is>
          <t>Q06L01</t>
        </is>
      </c>
      <c r="B1054" t="inlineStr">
        <is>
          <t>VAGNER LUIS SANCHES DA SILVA</t>
        </is>
      </c>
      <c r="C1054" t="n">
        <v>1</v>
      </c>
      <c r="D1054" t="inlineStr">
        <is>
          <t>IPCA</t>
        </is>
      </c>
      <c r="E1054" t="n">
        <v>0.009488792934583046</v>
      </c>
      <c r="F1054" t="inlineStr">
        <is>
          <t>MENSAL</t>
        </is>
      </c>
      <c r="G1054" t="n">
        <v>47588</v>
      </c>
      <c r="H1054" t="n">
        <v>47588</v>
      </c>
      <c r="I1054" t="inlineStr">
        <is>
          <t>098</t>
        </is>
      </c>
      <c r="J1054" t="inlineStr">
        <is>
          <t>CARTEIRA</t>
        </is>
      </c>
      <c r="K1054" t="inlineStr">
        <is>
          <t>CONTRATO</t>
        </is>
      </c>
      <c r="L1054" t="n">
        <v>3758.96</v>
      </c>
      <c r="M1054" t="inlineStr"/>
      <c r="N1054" t="inlineStr"/>
      <c r="O1054" s="142">
        <f>DATE(YEAR(H1054),MONTH(H1054),1)</f>
        <v/>
      </c>
      <c r="P1054" s="132">
        <f>IF(H1054&gt;$L$3,"Futuro","Atraso")</f>
        <v/>
      </c>
      <c r="Q1054">
        <f>12*(YEAR(H1054)-YEAR($L$3))+(MONTH(H1054)-MONTH($L$3))</f>
        <v/>
      </c>
      <c r="R1054" s="366">
        <f>IF(N1054="IBIRAPITANGA FASE 3",IF(P1054="Atraso",M1054,M1054/(1+$J$2)^Q1054),IF(P1054="Atraso",M1054,M1054/(1+$J$1)^Q1054))</f>
        <v/>
      </c>
    </row>
    <row r="1055">
      <c r="A1055" t="inlineStr">
        <is>
          <t>Q06L01</t>
        </is>
      </c>
      <c r="B1055" t="inlineStr">
        <is>
          <t>VAGNER LUIS SANCHES DA SILVA</t>
        </is>
      </c>
      <c r="C1055" t="n">
        <v>1</v>
      </c>
      <c r="D1055" t="inlineStr">
        <is>
          <t>IPCA</t>
        </is>
      </c>
      <c r="E1055" t="n">
        <v>0.009488792934583046</v>
      </c>
      <c r="F1055" t="inlineStr">
        <is>
          <t>MENSAL</t>
        </is>
      </c>
      <c r="G1055" t="n">
        <v>47618</v>
      </c>
      <c r="H1055" t="n">
        <v>47618</v>
      </c>
      <c r="I1055" t="inlineStr">
        <is>
          <t>099</t>
        </is>
      </c>
      <c r="J1055" t="inlineStr">
        <is>
          <t>CARTEIRA</t>
        </is>
      </c>
      <c r="K1055" t="inlineStr">
        <is>
          <t>CONTRATO</t>
        </is>
      </c>
      <c r="L1055" t="n">
        <v>3758.96</v>
      </c>
      <c r="M1055" t="inlineStr"/>
      <c r="N1055" t="inlineStr"/>
      <c r="O1055" s="142">
        <f>DATE(YEAR(H1055),MONTH(H1055),1)</f>
        <v/>
      </c>
      <c r="P1055" s="132">
        <f>IF(H1055&gt;$L$3,"Futuro","Atraso")</f>
        <v/>
      </c>
      <c r="Q1055">
        <f>12*(YEAR(H1055)-YEAR($L$3))+(MONTH(H1055)-MONTH($L$3))</f>
        <v/>
      </c>
      <c r="R1055" s="366">
        <f>IF(N1055="IBIRAPITANGA FASE 3",IF(P1055="Atraso",M1055,M1055/(1+$J$2)^Q1055),IF(P1055="Atraso",M1055,M1055/(1+$J$1)^Q1055))</f>
        <v/>
      </c>
    </row>
    <row r="1056">
      <c r="A1056" t="inlineStr">
        <is>
          <t>Q06L01</t>
        </is>
      </c>
      <c r="B1056" t="inlineStr">
        <is>
          <t>VAGNER LUIS SANCHES DA SILVA</t>
        </is>
      </c>
      <c r="C1056" t="n">
        <v>1</v>
      </c>
      <c r="D1056" t="inlineStr">
        <is>
          <t>IPCA</t>
        </is>
      </c>
      <c r="E1056" t="n">
        <v>0.009488792934583046</v>
      </c>
      <c r="F1056" t="inlineStr">
        <is>
          <t>MENSAL</t>
        </is>
      </c>
      <c r="G1056" t="n">
        <v>47649</v>
      </c>
      <c r="H1056" t="n">
        <v>47649</v>
      </c>
      <c r="I1056" t="inlineStr">
        <is>
          <t>100</t>
        </is>
      </c>
      <c r="J1056" t="inlineStr">
        <is>
          <t>CARTEIRA</t>
        </is>
      </c>
      <c r="K1056" t="inlineStr">
        <is>
          <t>CONTRATO</t>
        </is>
      </c>
      <c r="L1056" t="n">
        <v>3758.96</v>
      </c>
      <c r="M1056" t="inlineStr"/>
      <c r="N1056" t="inlineStr"/>
      <c r="O1056" s="142">
        <f>DATE(YEAR(H1056),MONTH(H1056),1)</f>
        <v/>
      </c>
      <c r="P1056" s="132">
        <f>IF(H1056&gt;$L$3,"Futuro","Atraso")</f>
        <v/>
      </c>
      <c r="Q1056">
        <f>12*(YEAR(H1056)-YEAR($L$3))+(MONTH(H1056)-MONTH($L$3))</f>
        <v/>
      </c>
      <c r="R1056" s="366">
        <f>IF(N1056="IBIRAPITANGA FASE 3",IF(P1056="Atraso",M1056,M1056/(1+$J$2)^Q1056),IF(P1056="Atraso",M1056,M1056/(1+$J$1)^Q1056))</f>
        <v/>
      </c>
    </row>
    <row r="1057">
      <c r="A1057" t="inlineStr">
        <is>
          <t>Q06L01</t>
        </is>
      </c>
      <c r="B1057" t="inlineStr">
        <is>
          <t>VAGNER LUIS SANCHES DA SILVA</t>
        </is>
      </c>
      <c r="C1057" t="n">
        <v>1</v>
      </c>
      <c r="D1057" t="inlineStr">
        <is>
          <t>IPCA</t>
        </is>
      </c>
      <c r="E1057" t="n">
        <v>0.009488792934583046</v>
      </c>
      <c r="F1057" t="inlineStr">
        <is>
          <t>MENSAL</t>
        </is>
      </c>
      <c r="G1057" t="n">
        <v>47679</v>
      </c>
      <c r="H1057" t="n">
        <v>47679</v>
      </c>
      <c r="I1057" t="inlineStr">
        <is>
          <t>101</t>
        </is>
      </c>
      <c r="J1057" t="inlineStr">
        <is>
          <t>CARTEIRA</t>
        </is>
      </c>
      <c r="K1057" t="inlineStr">
        <is>
          <t>CONTRATO</t>
        </is>
      </c>
      <c r="L1057" t="n">
        <v>3758.96</v>
      </c>
      <c r="M1057" t="inlineStr"/>
      <c r="N1057" t="inlineStr"/>
      <c r="O1057" s="142">
        <f>DATE(YEAR(H1057),MONTH(H1057),1)</f>
        <v/>
      </c>
      <c r="P1057" s="132">
        <f>IF(H1057&gt;$L$3,"Futuro","Atraso")</f>
        <v/>
      </c>
      <c r="Q1057">
        <f>12*(YEAR(H1057)-YEAR($L$3))+(MONTH(H1057)-MONTH($L$3))</f>
        <v/>
      </c>
      <c r="R1057" s="366">
        <f>IF(N1057="IBIRAPITANGA FASE 3",IF(P1057="Atraso",M1057,M1057/(1+$J$2)^Q1057),IF(P1057="Atraso",M1057,M1057/(1+$J$1)^Q1057))</f>
        <v/>
      </c>
    </row>
    <row r="1058">
      <c r="A1058" t="inlineStr">
        <is>
          <t>Q06L01</t>
        </is>
      </c>
      <c r="B1058" t="inlineStr">
        <is>
          <t>VAGNER LUIS SANCHES DA SILVA</t>
        </is>
      </c>
      <c r="C1058" t="n">
        <v>1</v>
      </c>
      <c r="D1058" t="inlineStr">
        <is>
          <t>IPCA</t>
        </is>
      </c>
      <c r="E1058" t="n">
        <v>0.009488792934583046</v>
      </c>
      <c r="F1058" t="inlineStr">
        <is>
          <t>MENSAL</t>
        </is>
      </c>
      <c r="G1058" t="n">
        <v>47710</v>
      </c>
      <c r="H1058" t="n">
        <v>47710</v>
      </c>
      <c r="I1058" t="inlineStr">
        <is>
          <t>102</t>
        </is>
      </c>
      <c r="J1058" t="inlineStr">
        <is>
          <t>CARTEIRA</t>
        </is>
      </c>
      <c r="K1058" t="inlineStr">
        <is>
          <t>CONTRATO</t>
        </is>
      </c>
      <c r="L1058" t="n">
        <v>3758.96</v>
      </c>
      <c r="M1058" t="inlineStr"/>
      <c r="N1058" t="inlineStr"/>
      <c r="O1058" s="142">
        <f>DATE(YEAR(H1058),MONTH(H1058),1)</f>
        <v/>
      </c>
      <c r="P1058" s="132">
        <f>IF(H1058&gt;$L$3,"Futuro","Atraso")</f>
        <v/>
      </c>
      <c r="Q1058">
        <f>12*(YEAR(H1058)-YEAR($L$3))+(MONTH(H1058)-MONTH($L$3))</f>
        <v/>
      </c>
      <c r="R1058" s="366">
        <f>IF(N1058="IBIRAPITANGA FASE 3",IF(P1058="Atraso",M1058,M1058/(1+$J$2)^Q1058),IF(P1058="Atraso",M1058,M1058/(1+$J$1)^Q1058))</f>
        <v/>
      </c>
    </row>
    <row r="1059">
      <c r="A1059" t="inlineStr">
        <is>
          <t>Q06L01</t>
        </is>
      </c>
      <c r="B1059" t="inlineStr">
        <is>
          <t>VAGNER LUIS SANCHES DA SILVA</t>
        </is>
      </c>
      <c r="C1059" t="n">
        <v>1</v>
      </c>
      <c r="D1059" t="inlineStr">
        <is>
          <t>IPCA</t>
        </is>
      </c>
      <c r="E1059" t="n">
        <v>0.009488792934583046</v>
      </c>
      <c r="F1059" t="inlineStr">
        <is>
          <t>MENSAL</t>
        </is>
      </c>
      <c r="G1059" t="n">
        <v>47741</v>
      </c>
      <c r="H1059" t="n">
        <v>47741</v>
      </c>
      <c r="I1059" t="inlineStr">
        <is>
          <t>103</t>
        </is>
      </c>
      <c r="J1059" t="inlineStr">
        <is>
          <t>CARTEIRA</t>
        </is>
      </c>
      <c r="K1059" t="inlineStr">
        <is>
          <t>CONTRATO</t>
        </is>
      </c>
      <c r="L1059" t="n">
        <v>3758.96</v>
      </c>
      <c r="M1059" t="inlineStr"/>
      <c r="N1059" t="inlineStr"/>
      <c r="O1059" s="142">
        <f>DATE(YEAR(H1059),MONTH(H1059),1)</f>
        <v/>
      </c>
      <c r="P1059" s="132">
        <f>IF(H1059&gt;$L$3,"Futuro","Atraso")</f>
        <v/>
      </c>
      <c r="Q1059">
        <f>12*(YEAR(H1059)-YEAR($L$3))+(MONTH(H1059)-MONTH($L$3))</f>
        <v/>
      </c>
      <c r="R1059" s="366">
        <f>IF(N1059="IBIRAPITANGA FASE 3",IF(P1059="Atraso",M1059,M1059/(1+$J$2)^Q1059),IF(P1059="Atraso",M1059,M1059/(1+$J$1)^Q1059))</f>
        <v/>
      </c>
    </row>
    <row r="1060">
      <c r="A1060" t="inlineStr">
        <is>
          <t>Q06L01</t>
        </is>
      </c>
      <c r="B1060" t="inlineStr">
        <is>
          <t>VAGNER LUIS SANCHES DA SILVA</t>
        </is>
      </c>
      <c r="C1060" t="n">
        <v>1</v>
      </c>
      <c r="D1060" t="inlineStr">
        <is>
          <t>IPCA</t>
        </is>
      </c>
      <c r="E1060" t="n">
        <v>0.009488792934583046</v>
      </c>
      <c r="F1060" t="inlineStr">
        <is>
          <t>MENSAL</t>
        </is>
      </c>
      <c r="G1060" t="n">
        <v>47771</v>
      </c>
      <c r="H1060" t="n">
        <v>47771</v>
      </c>
      <c r="I1060" t="inlineStr">
        <is>
          <t>104</t>
        </is>
      </c>
      <c r="J1060" t="inlineStr">
        <is>
          <t>CARTEIRA</t>
        </is>
      </c>
      <c r="K1060" t="inlineStr">
        <is>
          <t>CONTRATO</t>
        </is>
      </c>
      <c r="L1060" t="n">
        <v>3758.96</v>
      </c>
      <c r="M1060" t="inlineStr"/>
      <c r="N1060" t="inlineStr"/>
      <c r="O1060" s="142">
        <f>DATE(YEAR(H1060),MONTH(H1060),1)</f>
        <v/>
      </c>
      <c r="P1060" s="132">
        <f>IF(H1060&gt;$L$3,"Futuro","Atraso")</f>
        <v/>
      </c>
      <c r="Q1060">
        <f>12*(YEAR(H1060)-YEAR($L$3))+(MONTH(H1060)-MONTH($L$3))</f>
        <v/>
      </c>
      <c r="R1060" s="366">
        <f>IF(N1060="IBIRAPITANGA FASE 3",IF(P1060="Atraso",M1060,M1060/(1+$J$2)^Q1060),IF(P1060="Atraso",M1060,M1060/(1+$J$1)^Q1060))</f>
        <v/>
      </c>
    </row>
    <row r="1061">
      <c r="A1061" t="inlineStr">
        <is>
          <t>Q06L01</t>
        </is>
      </c>
      <c r="B1061" t="inlineStr">
        <is>
          <t>VAGNER LUIS SANCHES DA SILVA</t>
        </is>
      </c>
      <c r="C1061" t="n">
        <v>1</v>
      </c>
      <c r="D1061" t="inlineStr">
        <is>
          <t>IPCA</t>
        </is>
      </c>
      <c r="E1061" t="n">
        <v>0.009488792934583046</v>
      </c>
      <c r="F1061" t="inlineStr">
        <is>
          <t>MENSAL</t>
        </is>
      </c>
      <c r="G1061" t="n">
        <v>47802</v>
      </c>
      <c r="H1061" t="n">
        <v>47802</v>
      </c>
      <c r="I1061" t="inlineStr">
        <is>
          <t>105</t>
        </is>
      </c>
      <c r="J1061" t="inlineStr">
        <is>
          <t>CARTEIRA</t>
        </is>
      </c>
      <c r="K1061" t="inlineStr">
        <is>
          <t>CONTRATO</t>
        </is>
      </c>
      <c r="L1061" t="n">
        <v>3758.96</v>
      </c>
      <c r="M1061" t="inlineStr"/>
      <c r="N1061" t="inlineStr"/>
      <c r="O1061" s="142">
        <f>DATE(YEAR(H1061),MONTH(H1061),1)</f>
        <v/>
      </c>
      <c r="P1061" s="132">
        <f>IF(H1061&gt;$L$3,"Futuro","Atraso")</f>
        <v/>
      </c>
      <c r="Q1061">
        <f>12*(YEAR(H1061)-YEAR($L$3))+(MONTH(H1061)-MONTH($L$3))</f>
        <v/>
      </c>
      <c r="R1061" s="366">
        <f>IF(N1061="IBIRAPITANGA FASE 3",IF(P1061="Atraso",M1061,M1061/(1+$J$2)^Q1061),IF(P1061="Atraso",M1061,M1061/(1+$J$1)^Q1061))</f>
        <v/>
      </c>
    </row>
    <row r="1062">
      <c r="A1062" t="inlineStr">
        <is>
          <t>Q06L01</t>
        </is>
      </c>
      <c r="B1062" t="inlineStr">
        <is>
          <t>VAGNER LUIS SANCHES DA SILVA</t>
        </is>
      </c>
      <c r="C1062" t="n">
        <v>1</v>
      </c>
      <c r="D1062" t="inlineStr">
        <is>
          <t>IPCA</t>
        </is>
      </c>
      <c r="E1062" t="n">
        <v>0.009488792934583046</v>
      </c>
      <c r="F1062" t="inlineStr">
        <is>
          <t>MENSAL</t>
        </is>
      </c>
      <c r="G1062" t="n">
        <v>47832</v>
      </c>
      <c r="H1062" t="n">
        <v>47832</v>
      </c>
      <c r="I1062" t="inlineStr">
        <is>
          <t>106</t>
        </is>
      </c>
      <c r="J1062" t="inlineStr">
        <is>
          <t>CARTEIRA</t>
        </is>
      </c>
      <c r="K1062" t="inlineStr">
        <is>
          <t>CONTRATO</t>
        </is>
      </c>
      <c r="L1062" t="n">
        <v>3758.96</v>
      </c>
      <c r="M1062" t="inlineStr"/>
      <c r="N1062" t="inlineStr"/>
      <c r="O1062" s="142">
        <f>DATE(YEAR(H1062),MONTH(H1062),1)</f>
        <v/>
      </c>
      <c r="P1062" s="132">
        <f>IF(H1062&gt;$L$3,"Futuro","Atraso")</f>
        <v/>
      </c>
      <c r="Q1062">
        <f>12*(YEAR(H1062)-YEAR($L$3))+(MONTH(H1062)-MONTH($L$3))</f>
        <v/>
      </c>
      <c r="R1062" s="366">
        <f>IF(N1062="IBIRAPITANGA FASE 3",IF(P1062="Atraso",M1062,M1062/(1+$J$2)^Q1062),IF(P1062="Atraso",M1062,M1062/(1+$J$1)^Q1062))</f>
        <v/>
      </c>
    </row>
    <row r="1063">
      <c r="A1063" t="inlineStr">
        <is>
          <t>Q06L01</t>
        </is>
      </c>
      <c r="B1063" t="inlineStr">
        <is>
          <t>VAGNER LUIS SANCHES DA SILVA</t>
        </is>
      </c>
      <c r="C1063" t="n">
        <v>1</v>
      </c>
      <c r="D1063" t="inlineStr">
        <is>
          <t>IPCA</t>
        </is>
      </c>
      <c r="E1063" t="n">
        <v>0.009488792934583046</v>
      </c>
      <c r="F1063" t="inlineStr">
        <is>
          <t>MENSAL</t>
        </is>
      </c>
      <c r="G1063" t="n">
        <v>47863</v>
      </c>
      <c r="H1063" t="n">
        <v>47863</v>
      </c>
      <c r="I1063" t="inlineStr">
        <is>
          <t>107</t>
        </is>
      </c>
      <c r="J1063" t="inlineStr">
        <is>
          <t>CARTEIRA</t>
        </is>
      </c>
      <c r="K1063" t="inlineStr">
        <is>
          <t>CONTRATO</t>
        </is>
      </c>
      <c r="L1063" t="n">
        <v>3758.96</v>
      </c>
      <c r="M1063" t="inlineStr"/>
      <c r="N1063" t="inlineStr"/>
      <c r="O1063" s="142">
        <f>DATE(YEAR(H1063),MONTH(H1063),1)</f>
        <v/>
      </c>
      <c r="P1063" s="132">
        <f>IF(H1063&gt;$L$3,"Futuro","Atraso")</f>
        <v/>
      </c>
      <c r="Q1063">
        <f>12*(YEAR(H1063)-YEAR($L$3))+(MONTH(H1063)-MONTH($L$3))</f>
        <v/>
      </c>
      <c r="R1063" s="366">
        <f>IF(N1063="IBIRAPITANGA FASE 3",IF(P1063="Atraso",M1063,M1063/(1+$J$2)^Q1063),IF(P1063="Atraso",M1063,M1063/(1+$J$1)^Q1063))</f>
        <v/>
      </c>
    </row>
    <row r="1064">
      <c r="A1064" t="inlineStr">
        <is>
          <t>Q06L01</t>
        </is>
      </c>
      <c r="B1064" t="inlineStr">
        <is>
          <t>VAGNER LUIS SANCHES DA SILVA</t>
        </is>
      </c>
      <c r="C1064" t="n">
        <v>1</v>
      </c>
      <c r="D1064" t="inlineStr">
        <is>
          <t>IPCA</t>
        </is>
      </c>
      <c r="E1064" t="n">
        <v>0.009488792934583046</v>
      </c>
      <c r="F1064" t="inlineStr">
        <is>
          <t>MENSAL</t>
        </is>
      </c>
      <c r="G1064" t="n">
        <v>47894</v>
      </c>
      <c r="H1064" t="n">
        <v>47894</v>
      </c>
      <c r="I1064" t="inlineStr">
        <is>
          <t>108</t>
        </is>
      </c>
      <c r="J1064" t="inlineStr">
        <is>
          <t>CARTEIRA</t>
        </is>
      </c>
      <c r="K1064" t="inlineStr">
        <is>
          <t>CONTRATO</t>
        </is>
      </c>
      <c r="L1064" t="n">
        <v>3758.96</v>
      </c>
      <c r="M1064" t="inlineStr"/>
      <c r="N1064" t="inlineStr"/>
      <c r="O1064" s="142">
        <f>DATE(YEAR(H1064),MONTH(H1064),1)</f>
        <v/>
      </c>
      <c r="P1064" s="132">
        <f>IF(H1064&gt;$L$3,"Futuro","Atraso")</f>
        <v/>
      </c>
      <c r="Q1064">
        <f>12*(YEAR(H1064)-YEAR($L$3))+(MONTH(H1064)-MONTH($L$3))</f>
        <v/>
      </c>
      <c r="R1064" s="366">
        <f>IF(N1064="IBIRAPITANGA FASE 3",IF(P1064="Atraso",M1064,M1064/(1+$J$2)^Q1064),IF(P1064="Atraso",M1064,M1064/(1+$J$1)^Q1064))</f>
        <v/>
      </c>
    </row>
    <row r="1065">
      <c r="A1065" t="inlineStr">
        <is>
          <t>Q06L01</t>
        </is>
      </c>
      <c r="B1065" t="inlineStr">
        <is>
          <t>VAGNER LUIS SANCHES DA SILVA</t>
        </is>
      </c>
      <c r="C1065" t="n">
        <v>1</v>
      </c>
      <c r="D1065" t="inlineStr">
        <is>
          <t>IPCA</t>
        </is>
      </c>
      <c r="E1065" t="n">
        <v>0.009488792934583046</v>
      </c>
      <c r="F1065" t="inlineStr">
        <is>
          <t>MENSAL</t>
        </is>
      </c>
      <c r="G1065" t="n">
        <v>47922</v>
      </c>
      <c r="H1065" t="n">
        <v>47922</v>
      </c>
      <c r="I1065" t="inlineStr">
        <is>
          <t>109</t>
        </is>
      </c>
      <c r="J1065" t="inlineStr">
        <is>
          <t>CARTEIRA</t>
        </is>
      </c>
      <c r="K1065" t="inlineStr">
        <is>
          <t>CONTRATO</t>
        </is>
      </c>
      <c r="L1065" t="n">
        <v>3758.96</v>
      </c>
      <c r="M1065" t="inlineStr"/>
      <c r="N1065" t="inlineStr"/>
      <c r="O1065" s="142">
        <f>DATE(YEAR(H1065),MONTH(H1065),1)</f>
        <v/>
      </c>
      <c r="P1065" s="132">
        <f>IF(H1065&gt;$L$3,"Futuro","Atraso")</f>
        <v/>
      </c>
      <c r="Q1065">
        <f>12*(YEAR(H1065)-YEAR($L$3))+(MONTH(H1065)-MONTH($L$3))</f>
        <v/>
      </c>
      <c r="R1065" s="366">
        <f>IF(N1065="IBIRAPITANGA FASE 3",IF(P1065="Atraso",M1065,M1065/(1+$J$2)^Q1065),IF(P1065="Atraso",M1065,M1065/(1+$J$1)^Q1065))</f>
        <v/>
      </c>
    </row>
    <row r="1066">
      <c r="A1066" t="inlineStr">
        <is>
          <t>Q06L01</t>
        </is>
      </c>
      <c r="B1066" t="inlineStr">
        <is>
          <t>VAGNER LUIS SANCHES DA SILVA</t>
        </is>
      </c>
      <c r="C1066" t="n">
        <v>1</v>
      </c>
      <c r="D1066" t="inlineStr">
        <is>
          <t>IPCA</t>
        </is>
      </c>
      <c r="E1066" t="n">
        <v>0.009488792934583046</v>
      </c>
      <c r="F1066" t="inlineStr">
        <is>
          <t>MENSAL</t>
        </is>
      </c>
      <c r="G1066" t="n">
        <v>47953</v>
      </c>
      <c r="H1066" t="n">
        <v>47953</v>
      </c>
      <c r="I1066" t="inlineStr">
        <is>
          <t>110</t>
        </is>
      </c>
      <c r="J1066" t="inlineStr">
        <is>
          <t>CARTEIRA</t>
        </is>
      </c>
      <c r="K1066" t="inlineStr">
        <is>
          <t>CONTRATO</t>
        </is>
      </c>
      <c r="L1066" t="n">
        <v>3758.96</v>
      </c>
      <c r="M1066" t="inlineStr"/>
      <c r="N1066" t="inlineStr"/>
      <c r="O1066" s="142">
        <f>DATE(YEAR(H1066),MONTH(H1066),1)</f>
        <v/>
      </c>
      <c r="P1066" s="132">
        <f>IF(H1066&gt;$L$3,"Futuro","Atraso")</f>
        <v/>
      </c>
      <c r="Q1066">
        <f>12*(YEAR(H1066)-YEAR($L$3))+(MONTH(H1066)-MONTH($L$3))</f>
        <v/>
      </c>
      <c r="R1066" s="366">
        <f>IF(N1066="IBIRAPITANGA FASE 3",IF(P1066="Atraso",M1066,M1066/(1+$J$2)^Q1066),IF(P1066="Atraso",M1066,M1066/(1+$J$1)^Q1066))</f>
        <v/>
      </c>
    </row>
    <row r="1067">
      <c r="A1067" t="inlineStr">
        <is>
          <t>Q06L01</t>
        </is>
      </c>
      <c r="B1067" t="inlineStr">
        <is>
          <t>VAGNER LUIS SANCHES DA SILVA</t>
        </is>
      </c>
      <c r="C1067" t="n">
        <v>1</v>
      </c>
      <c r="D1067" t="inlineStr">
        <is>
          <t>IPCA</t>
        </is>
      </c>
      <c r="E1067" t="n">
        <v>0.009488792934583046</v>
      </c>
      <c r="F1067" t="inlineStr">
        <is>
          <t>MENSAL</t>
        </is>
      </c>
      <c r="G1067" t="n">
        <v>47983</v>
      </c>
      <c r="H1067" t="n">
        <v>47983</v>
      </c>
      <c r="I1067" t="inlineStr">
        <is>
          <t>111</t>
        </is>
      </c>
      <c r="J1067" t="inlineStr">
        <is>
          <t>CARTEIRA</t>
        </is>
      </c>
      <c r="K1067" t="inlineStr">
        <is>
          <t>CONTRATO</t>
        </is>
      </c>
      <c r="L1067" t="n">
        <v>3758.96</v>
      </c>
      <c r="M1067" t="inlineStr"/>
      <c r="N1067" t="inlineStr"/>
      <c r="O1067" s="142">
        <f>DATE(YEAR(H1067),MONTH(H1067),1)</f>
        <v/>
      </c>
      <c r="P1067" s="132">
        <f>IF(H1067&gt;$L$3,"Futuro","Atraso")</f>
        <v/>
      </c>
      <c r="Q1067">
        <f>12*(YEAR(H1067)-YEAR($L$3))+(MONTH(H1067)-MONTH($L$3))</f>
        <v/>
      </c>
      <c r="R1067" s="366">
        <f>IF(N1067="IBIRAPITANGA FASE 3",IF(P1067="Atraso",M1067,M1067/(1+$J$2)^Q1067),IF(P1067="Atraso",M1067,M1067/(1+$J$1)^Q1067))</f>
        <v/>
      </c>
    </row>
    <row r="1068">
      <c r="A1068" t="inlineStr">
        <is>
          <t>Q06L01</t>
        </is>
      </c>
      <c r="B1068" t="inlineStr">
        <is>
          <t>VAGNER LUIS SANCHES DA SILVA</t>
        </is>
      </c>
      <c r="C1068" t="n">
        <v>1</v>
      </c>
      <c r="D1068" t="inlineStr">
        <is>
          <t>IPCA</t>
        </is>
      </c>
      <c r="E1068" t="n">
        <v>0.009488792934583046</v>
      </c>
      <c r="F1068" t="inlineStr">
        <is>
          <t>MENSAL</t>
        </is>
      </c>
      <c r="G1068" t="n">
        <v>48014</v>
      </c>
      <c r="H1068" t="n">
        <v>48014</v>
      </c>
      <c r="I1068" t="inlineStr">
        <is>
          <t>112</t>
        </is>
      </c>
      <c r="J1068" t="inlineStr">
        <is>
          <t>CARTEIRA</t>
        </is>
      </c>
      <c r="K1068" t="inlineStr">
        <is>
          <t>CONTRATO</t>
        </is>
      </c>
      <c r="L1068" t="n">
        <v>3758.96</v>
      </c>
      <c r="M1068" t="inlineStr"/>
      <c r="N1068" t="inlineStr"/>
      <c r="O1068" s="142">
        <f>DATE(YEAR(H1068),MONTH(H1068),1)</f>
        <v/>
      </c>
      <c r="P1068" s="132">
        <f>IF(H1068&gt;$L$3,"Futuro","Atraso")</f>
        <v/>
      </c>
      <c r="Q1068">
        <f>12*(YEAR(H1068)-YEAR($L$3))+(MONTH(H1068)-MONTH($L$3))</f>
        <v/>
      </c>
      <c r="R1068" s="366">
        <f>IF(N1068="IBIRAPITANGA FASE 3",IF(P1068="Atraso",M1068,M1068/(1+$J$2)^Q1068),IF(P1068="Atraso",M1068,M1068/(1+$J$1)^Q1068))</f>
        <v/>
      </c>
    </row>
    <row r="1069">
      <c r="A1069" t="inlineStr">
        <is>
          <t>Q06L01</t>
        </is>
      </c>
      <c r="B1069" t="inlineStr">
        <is>
          <t>VAGNER LUIS SANCHES DA SILVA</t>
        </is>
      </c>
      <c r="C1069" t="n">
        <v>1</v>
      </c>
      <c r="D1069" t="inlineStr">
        <is>
          <t>IPCA</t>
        </is>
      </c>
      <c r="E1069" t="n">
        <v>0.009488792934583046</v>
      </c>
      <c r="F1069" t="inlineStr">
        <is>
          <t>MENSAL</t>
        </is>
      </c>
      <c r="G1069" t="n">
        <v>48044</v>
      </c>
      <c r="H1069" t="n">
        <v>48044</v>
      </c>
      <c r="I1069" t="inlineStr">
        <is>
          <t>113</t>
        </is>
      </c>
      <c r="J1069" t="inlineStr">
        <is>
          <t>CARTEIRA</t>
        </is>
      </c>
      <c r="K1069" t="inlineStr">
        <is>
          <t>CONTRATO</t>
        </is>
      </c>
      <c r="L1069" t="n">
        <v>3758.96</v>
      </c>
      <c r="M1069" t="inlineStr"/>
      <c r="N1069" t="inlineStr"/>
      <c r="O1069" s="142">
        <f>DATE(YEAR(H1069),MONTH(H1069),1)</f>
        <v/>
      </c>
      <c r="P1069" s="132">
        <f>IF(H1069&gt;$L$3,"Futuro","Atraso")</f>
        <v/>
      </c>
      <c r="Q1069">
        <f>12*(YEAR(H1069)-YEAR($L$3))+(MONTH(H1069)-MONTH($L$3))</f>
        <v/>
      </c>
      <c r="R1069" s="366">
        <f>IF(N1069="IBIRAPITANGA FASE 3",IF(P1069="Atraso",M1069,M1069/(1+$J$2)^Q1069),IF(P1069="Atraso",M1069,M1069/(1+$J$1)^Q1069))</f>
        <v/>
      </c>
    </row>
    <row r="1070">
      <c r="A1070" t="inlineStr">
        <is>
          <t>Q06L01</t>
        </is>
      </c>
      <c r="B1070" t="inlineStr">
        <is>
          <t>VAGNER LUIS SANCHES DA SILVA</t>
        </is>
      </c>
      <c r="C1070" t="n">
        <v>1</v>
      </c>
      <c r="D1070" t="inlineStr">
        <is>
          <t>IPCA</t>
        </is>
      </c>
      <c r="E1070" t="n">
        <v>0.009488792934583046</v>
      </c>
      <c r="F1070" t="inlineStr">
        <is>
          <t>MENSAL</t>
        </is>
      </c>
      <c r="G1070" t="n">
        <v>48075</v>
      </c>
      <c r="H1070" t="n">
        <v>48075</v>
      </c>
      <c r="I1070" t="inlineStr">
        <is>
          <t>114</t>
        </is>
      </c>
      <c r="J1070" t="inlineStr">
        <is>
          <t>CARTEIRA</t>
        </is>
      </c>
      <c r="K1070" t="inlineStr">
        <is>
          <t>CONTRATO</t>
        </is>
      </c>
      <c r="L1070" t="n">
        <v>3758.96</v>
      </c>
      <c r="M1070" t="inlineStr"/>
      <c r="N1070" t="inlineStr"/>
      <c r="O1070" s="142">
        <f>DATE(YEAR(H1070),MONTH(H1070),1)</f>
        <v/>
      </c>
      <c r="P1070" s="132">
        <f>IF(H1070&gt;$L$3,"Futuro","Atraso")</f>
        <v/>
      </c>
      <c r="Q1070">
        <f>12*(YEAR(H1070)-YEAR($L$3))+(MONTH(H1070)-MONTH($L$3))</f>
        <v/>
      </c>
      <c r="R1070" s="366">
        <f>IF(N1070="IBIRAPITANGA FASE 3",IF(P1070="Atraso",M1070,M1070/(1+$J$2)^Q1070),IF(P1070="Atraso",M1070,M1070/(1+$J$1)^Q1070))</f>
        <v/>
      </c>
    </row>
    <row r="1071">
      <c r="A1071" t="inlineStr">
        <is>
          <t>Q06L01</t>
        </is>
      </c>
      <c r="B1071" t="inlineStr">
        <is>
          <t>VAGNER LUIS SANCHES DA SILVA</t>
        </is>
      </c>
      <c r="C1071" t="n">
        <v>1</v>
      </c>
      <c r="D1071" t="inlineStr">
        <is>
          <t>IPCA</t>
        </is>
      </c>
      <c r="E1071" t="n">
        <v>0.009488792934583046</v>
      </c>
      <c r="F1071" t="inlineStr">
        <is>
          <t>MENSAL</t>
        </is>
      </c>
      <c r="G1071" t="n">
        <v>48106</v>
      </c>
      <c r="H1071" t="n">
        <v>48106</v>
      </c>
      <c r="I1071" t="inlineStr">
        <is>
          <t>115</t>
        </is>
      </c>
      <c r="J1071" t="inlineStr">
        <is>
          <t>CARTEIRA</t>
        </is>
      </c>
      <c r="K1071" t="inlineStr">
        <is>
          <t>CONTRATO</t>
        </is>
      </c>
      <c r="L1071" t="n">
        <v>3758.96</v>
      </c>
      <c r="M1071" t="inlineStr"/>
      <c r="N1071" t="inlineStr"/>
      <c r="O1071" s="142">
        <f>DATE(YEAR(H1071),MONTH(H1071),1)</f>
        <v/>
      </c>
      <c r="P1071" s="132">
        <f>IF(H1071&gt;$L$3,"Futuro","Atraso")</f>
        <v/>
      </c>
      <c r="Q1071">
        <f>12*(YEAR(H1071)-YEAR($L$3))+(MONTH(H1071)-MONTH($L$3))</f>
        <v/>
      </c>
      <c r="R1071" s="366">
        <f>IF(N1071="IBIRAPITANGA FASE 3",IF(P1071="Atraso",M1071,M1071/(1+$J$2)^Q1071),IF(P1071="Atraso",M1071,M1071/(1+$J$1)^Q1071))</f>
        <v/>
      </c>
    </row>
    <row r="1072">
      <c r="A1072" t="inlineStr">
        <is>
          <t>Q06L01</t>
        </is>
      </c>
      <c r="B1072" t="inlineStr">
        <is>
          <t>VAGNER LUIS SANCHES DA SILVA</t>
        </is>
      </c>
      <c r="C1072" t="n">
        <v>1</v>
      </c>
      <c r="D1072" t="inlineStr">
        <is>
          <t>IPCA</t>
        </is>
      </c>
      <c r="E1072" t="n">
        <v>0.009488792934583046</v>
      </c>
      <c r="F1072" t="inlineStr">
        <is>
          <t>MENSAL</t>
        </is>
      </c>
      <c r="G1072" t="n">
        <v>48136</v>
      </c>
      <c r="H1072" t="n">
        <v>48136</v>
      </c>
      <c r="I1072" t="inlineStr">
        <is>
          <t>116</t>
        </is>
      </c>
      <c r="J1072" t="inlineStr">
        <is>
          <t>CARTEIRA</t>
        </is>
      </c>
      <c r="K1072" t="inlineStr">
        <is>
          <t>CONTRATO</t>
        </is>
      </c>
      <c r="L1072" t="n">
        <v>3758.96</v>
      </c>
      <c r="M1072" t="inlineStr"/>
      <c r="N1072" t="inlineStr"/>
      <c r="O1072" s="142">
        <f>DATE(YEAR(H1072),MONTH(H1072),1)</f>
        <v/>
      </c>
      <c r="P1072" s="132">
        <f>IF(H1072&gt;$L$3,"Futuro","Atraso")</f>
        <v/>
      </c>
      <c r="Q1072">
        <f>12*(YEAR(H1072)-YEAR($L$3))+(MONTH(H1072)-MONTH($L$3))</f>
        <v/>
      </c>
      <c r="R1072" s="366">
        <f>IF(N1072="IBIRAPITANGA FASE 3",IF(P1072="Atraso",M1072,M1072/(1+$J$2)^Q1072),IF(P1072="Atraso",M1072,M1072/(1+$J$1)^Q1072))</f>
        <v/>
      </c>
    </row>
    <row r="1073">
      <c r="A1073" t="inlineStr">
        <is>
          <t>Q06L01</t>
        </is>
      </c>
      <c r="B1073" t="inlineStr">
        <is>
          <t>VAGNER LUIS SANCHES DA SILVA</t>
        </is>
      </c>
      <c r="C1073" t="n">
        <v>1</v>
      </c>
      <c r="D1073" t="inlineStr">
        <is>
          <t>IPCA</t>
        </is>
      </c>
      <c r="E1073" t="n">
        <v>0.009488792934583046</v>
      </c>
      <c r="F1073" t="inlineStr">
        <is>
          <t>MENSAL</t>
        </is>
      </c>
      <c r="G1073" t="n">
        <v>48167</v>
      </c>
      <c r="H1073" t="n">
        <v>48167</v>
      </c>
      <c r="I1073" t="inlineStr">
        <is>
          <t>117</t>
        </is>
      </c>
      <c r="J1073" t="inlineStr">
        <is>
          <t>CARTEIRA</t>
        </is>
      </c>
      <c r="K1073" t="inlineStr">
        <is>
          <t>CONTRATO</t>
        </is>
      </c>
      <c r="L1073" t="n">
        <v>3758.96</v>
      </c>
      <c r="M1073" t="inlineStr"/>
      <c r="N1073" t="inlineStr"/>
      <c r="O1073" s="142">
        <f>DATE(YEAR(H1073),MONTH(H1073),1)</f>
        <v/>
      </c>
      <c r="P1073" s="132">
        <f>IF(H1073&gt;$L$3,"Futuro","Atraso")</f>
        <v/>
      </c>
      <c r="Q1073">
        <f>12*(YEAR(H1073)-YEAR($L$3))+(MONTH(H1073)-MONTH($L$3))</f>
        <v/>
      </c>
      <c r="R1073" s="366">
        <f>IF(N1073="IBIRAPITANGA FASE 3",IF(P1073="Atraso",M1073,M1073/(1+$J$2)^Q1073),IF(P1073="Atraso",M1073,M1073/(1+$J$1)^Q1073))</f>
        <v/>
      </c>
    </row>
    <row r="1074">
      <c r="A1074" t="inlineStr">
        <is>
          <t>Q06L01</t>
        </is>
      </c>
      <c r="B1074" t="inlineStr">
        <is>
          <t>VAGNER LUIS SANCHES DA SILVA</t>
        </is>
      </c>
      <c r="C1074" t="n">
        <v>1</v>
      </c>
      <c r="D1074" t="inlineStr">
        <is>
          <t>IPCA</t>
        </is>
      </c>
      <c r="E1074" t="n">
        <v>0.009488792934583046</v>
      </c>
      <c r="F1074" t="inlineStr">
        <is>
          <t>MENSAL</t>
        </is>
      </c>
      <c r="G1074" t="n">
        <v>48197</v>
      </c>
      <c r="H1074" t="n">
        <v>48197</v>
      </c>
      <c r="I1074" t="inlineStr">
        <is>
          <t>118</t>
        </is>
      </c>
      <c r="J1074" t="inlineStr">
        <is>
          <t>CARTEIRA</t>
        </is>
      </c>
      <c r="K1074" t="inlineStr">
        <is>
          <t>CONTRATO</t>
        </is>
      </c>
      <c r="L1074" t="n">
        <v>3758.96</v>
      </c>
      <c r="M1074" t="inlineStr"/>
      <c r="N1074" t="inlineStr"/>
      <c r="O1074" s="142">
        <f>DATE(YEAR(H1074),MONTH(H1074),1)</f>
        <v/>
      </c>
      <c r="P1074" s="132">
        <f>IF(H1074&gt;$L$3,"Futuro","Atraso")</f>
        <v/>
      </c>
      <c r="Q1074">
        <f>12*(YEAR(H1074)-YEAR($L$3))+(MONTH(H1074)-MONTH($L$3))</f>
        <v/>
      </c>
      <c r="R1074" s="366">
        <f>IF(N1074="IBIRAPITANGA FASE 3",IF(P1074="Atraso",M1074,M1074/(1+$J$2)^Q1074),IF(P1074="Atraso",M1074,M1074/(1+$J$1)^Q1074))</f>
        <v/>
      </c>
    </row>
    <row r="1075">
      <c r="A1075" t="inlineStr">
        <is>
          <t>Q06L01</t>
        </is>
      </c>
      <c r="B1075" t="inlineStr">
        <is>
          <t>VAGNER LUIS SANCHES DA SILVA</t>
        </is>
      </c>
      <c r="C1075" t="n">
        <v>1</v>
      </c>
      <c r="D1075" t="inlineStr">
        <is>
          <t>IPCA</t>
        </is>
      </c>
      <c r="E1075" t="n">
        <v>0.009488792934583046</v>
      </c>
      <c r="F1075" t="inlineStr">
        <is>
          <t>MENSAL</t>
        </is>
      </c>
      <c r="G1075" t="n">
        <v>48228</v>
      </c>
      <c r="H1075" t="n">
        <v>48228</v>
      </c>
      <c r="I1075" t="inlineStr">
        <is>
          <t>119</t>
        </is>
      </c>
      <c r="J1075" t="inlineStr">
        <is>
          <t>CARTEIRA</t>
        </is>
      </c>
      <c r="K1075" t="inlineStr">
        <is>
          <t>CONTRATO</t>
        </is>
      </c>
      <c r="L1075" t="n">
        <v>3758.96</v>
      </c>
      <c r="M1075" t="inlineStr"/>
      <c r="N1075" t="inlineStr"/>
      <c r="O1075" s="142">
        <f>DATE(YEAR(H1075),MONTH(H1075),1)</f>
        <v/>
      </c>
      <c r="P1075" s="132">
        <f>IF(H1075&gt;$L$3,"Futuro","Atraso")</f>
        <v/>
      </c>
      <c r="Q1075">
        <f>12*(YEAR(H1075)-YEAR($L$3))+(MONTH(H1075)-MONTH($L$3))</f>
        <v/>
      </c>
      <c r="R1075" s="366">
        <f>IF(N1075="IBIRAPITANGA FASE 3",IF(P1075="Atraso",M1075,M1075/(1+$J$2)^Q1075),IF(P1075="Atraso",M1075,M1075/(1+$J$1)^Q1075))</f>
        <v/>
      </c>
    </row>
    <row r="1076">
      <c r="A1076" t="inlineStr">
        <is>
          <t>Q06L01</t>
        </is>
      </c>
      <c r="B1076" t="inlineStr">
        <is>
          <t>VAGNER LUIS SANCHES DA SILVA</t>
        </is>
      </c>
      <c r="C1076" t="n">
        <v>1</v>
      </c>
      <c r="D1076" t="inlineStr">
        <is>
          <t>IPCA</t>
        </is>
      </c>
      <c r="E1076" t="n">
        <v>0.009488792934583046</v>
      </c>
      <c r="F1076" t="inlineStr">
        <is>
          <t>MENSAL</t>
        </is>
      </c>
      <c r="G1076" t="n">
        <v>48259</v>
      </c>
      <c r="H1076" t="n">
        <v>48259</v>
      </c>
      <c r="I1076" t="inlineStr">
        <is>
          <t>120</t>
        </is>
      </c>
      <c r="J1076" t="inlineStr">
        <is>
          <t>CARTEIRA</t>
        </is>
      </c>
      <c r="K1076" t="inlineStr">
        <is>
          <t>CONTRATO</t>
        </is>
      </c>
      <c r="L1076" t="n">
        <v>3758.96</v>
      </c>
      <c r="M1076" t="inlineStr"/>
      <c r="N1076" t="inlineStr"/>
      <c r="O1076" s="142">
        <f>DATE(YEAR(H1076),MONTH(H1076),1)</f>
        <v/>
      </c>
      <c r="P1076" s="132">
        <f>IF(H1076&gt;$L$3,"Futuro","Atraso")</f>
        <v/>
      </c>
      <c r="Q1076">
        <f>12*(YEAR(H1076)-YEAR($L$3))+(MONTH(H1076)-MONTH($L$3))</f>
        <v/>
      </c>
      <c r="R1076" s="366">
        <f>IF(N1076="IBIRAPITANGA FASE 3",IF(P1076="Atraso",M1076,M1076/(1+$J$2)^Q1076),IF(P1076="Atraso",M1076,M1076/(1+$J$1)^Q1076))</f>
        <v/>
      </c>
    </row>
    <row r="1077">
      <c r="A1077" t="inlineStr">
        <is>
          <t>Q06L01</t>
        </is>
      </c>
      <c r="B1077" t="inlineStr">
        <is>
          <t>VAGNER LUIS SANCHES DA SILVA</t>
        </is>
      </c>
      <c r="C1077" t="n">
        <v>1</v>
      </c>
      <c r="D1077" t="inlineStr">
        <is>
          <t>IPCA</t>
        </is>
      </c>
      <c r="E1077" t="n">
        <v>0.009488792934583046</v>
      </c>
      <c r="F1077" t="inlineStr">
        <is>
          <t>MENSAL</t>
        </is>
      </c>
      <c r="G1077" t="n">
        <v>48288</v>
      </c>
      <c r="H1077" t="n">
        <v>48288</v>
      </c>
      <c r="I1077" t="inlineStr">
        <is>
          <t>121</t>
        </is>
      </c>
      <c r="J1077" t="inlineStr">
        <is>
          <t>CARTEIRA</t>
        </is>
      </c>
      <c r="K1077" t="inlineStr">
        <is>
          <t>CONTRATO</t>
        </is>
      </c>
      <c r="L1077" t="n">
        <v>3758.96</v>
      </c>
      <c r="M1077" t="inlineStr"/>
      <c r="N1077" t="inlineStr"/>
      <c r="O1077" s="142">
        <f>DATE(YEAR(H1077),MONTH(H1077),1)</f>
        <v/>
      </c>
      <c r="P1077" s="132">
        <f>IF(H1077&gt;$L$3,"Futuro","Atraso")</f>
        <v/>
      </c>
      <c r="Q1077">
        <f>12*(YEAR(H1077)-YEAR($L$3))+(MONTH(H1077)-MONTH($L$3))</f>
        <v/>
      </c>
      <c r="R1077" s="366">
        <f>IF(N1077="IBIRAPITANGA FASE 3",IF(P1077="Atraso",M1077,M1077/(1+$J$2)^Q1077),IF(P1077="Atraso",M1077,M1077/(1+$J$1)^Q1077))</f>
        <v/>
      </c>
    </row>
    <row r="1078">
      <c r="A1078" t="inlineStr">
        <is>
          <t>Q06L01</t>
        </is>
      </c>
      <c r="B1078" t="inlineStr">
        <is>
          <t>VAGNER LUIS SANCHES DA SILVA</t>
        </is>
      </c>
      <c r="C1078" t="n">
        <v>1</v>
      </c>
      <c r="D1078" t="inlineStr">
        <is>
          <t>IPCA</t>
        </is>
      </c>
      <c r="E1078" t="n">
        <v>0.009488792934583046</v>
      </c>
      <c r="F1078" t="inlineStr">
        <is>
          <t>MENSAL</t>
        </is>
      </c>
      <c r="G1078" t="n">
        <v>48319</v>
      </c>
      <c r="H1078" t="n">
        <v>48319</v>
      </c>
      <c r="I1078" t="inlineStr">
        <is>
          <t>122</t>
        </is>
      </c>
      <c r="J1078" t="inlineStr">
        <is>
          <t>CARTEIRA</t>
        </is>
      </c>
      <c r="K1078" t="inlineStr">
        <is>
          <t>CONTRATO</t>
        </is>
      </c>
      <c r="L1078" t="n">
        <v>3758.96</v>
      </c>
      <c r="M1078" t="inlineStr"/>
      <c r="N1078" t="inlineStr"/>
      <c r="O1078" s="142">
        <f>DATE(YEAR(H1078),MONTH(H1078),1)</f>
        <v/>
      </c>
      <c r="P1078" s="132">
        <f>IF(H1078&gt;$L$3,"Futuro","Atraso")</f>
        <v/>
      </c>
      <c r="Q1078">
        <f>12*(YEAR(H1078)-YEAR($L$3))+(MONTH(H1078)-MONTH($L$3))</f>
        <v/>
      </c>
      <c r="R1078" s="366">
        <f>IF(N1078="IBIRAPITANGA FASE 3",IF(P1078="Atraso",M1078,M1078/(1+$J$2)^Q1078),IF(P1078="Atraso",M1078,M1078/(1+$J$1)^Q1078))</f>
        <v/>
      </c>
    </row>
    <row r="1079">
      <c r="A1079" t="inlineStr">
        <is>
          <t>Q06L01</t>
        </is>
      </c>
      <c r="B1079" t="inlineStr">
        <is>
          <t>VAGNER LUIS SANCHES DA SILVA</t>
        </is>
      </c>
      <c r="C1079" t="n">
        <v>1</v>
      </c>
      <c r="D1079" t="inlineStr">
        <is>
          <t>IPCA</t>
        </is>
      </c>
      <c r="E1079" t="n">
        <v>0.009488792934583046</v>
      </c>
      <c r="F1079" t="inlineStr">
        <is>
          <t>MENSAL</t>
        </is>
      </c>
      <c r="G1079" t="n">
        <v>48349</v>
      </c>
      <c r="H1079" t="n">
        <v>48349</v>
      </c>
      <c r="I1079" t="inlineStr">
        <is>
          <t>123</t>
        </is>
      </c>
      <c r="J1079" t="inlineStr">
        <is>
          <t>CARTEIRA</t>
        </is>
      </c>
      <c r="K1079" t="inlineStr">
        <is>
          <t>CONTRATO</t>
        </is>
      </c>
      <c r="L1079" t="n">
        <v>3758.96</v>
      </c>
      <c r="M1079" t="inlineStr"/>
      <c r="N1079" t="inlineStr"/>
      <c r="O1079" s="142">
        <f>DATE(YEAR(H1079),MONTH(H1079),1)</f>
        <v/>
      </c>
      <c r="P1079" s="132">
        <f>IF(H1079&gt;$L$3,"Futuro","Atraso")</f>
        <v/>
      </c>
      <c r="Q1079">
        <f>12*(YEAR(H1079)-YEAR($L$3))+(MONTH(H1079)-MONTH($L$3))</f>
        <v/>
      </c>
      <c r="R1079" s="366">
        <f>IF(N1079="IBIRAPITANGA FASE 3",IF(P1079="Atraso",M1079,M1079/(1+$J$2)^Q1079),IF(P1079="Atraso",M1079,M1079/(1+$J$1)^Q1079))</f>
        <v/>
      </c>
    </row>
    <row r="1080">
      <c r="A1080" t="inlineStr">
        <is>
          <t>Q06L01</t>
        </is>
      </c>
      <c r="B1080" t="inlineStr">
        <is>
          <t>VAGNER LUIS SANCHES DA SILVA</t>
        </is>
      </c>
      <c r="C1080" t="n">
        <v>1</v>
      </c>
      <c r="D1080" t="inlineStr">
        <is>
          <t>IPCA</t>
        </is>
      </c>
      <c r="E1080" t="n">
        <v>0.009488792934583046</v>
      </c>
      <c r="F1080" t="inlineStr">
        <is>
          <t>MENSAL</t>
        </is>
      </c>
      <c r="G1080" t="n">
        <v>48380</v>
      </c>
      <c r="H1080" t="n">
        <v>48380</v>
      </c>
      <c r="I1080" t="inlineStr">
        <is>
          <t>124</t>
        </is>
      </c>
      <c r="J1080" t="inlineStr">
        <is>
          <t>CARTEIRA</t>
        </is>
      </c>
      <c r="K1080" t="inlineStr">
        <is>
          <t>CONTRATO</t>
        </is>
      </c>
      <c r="L1080" t="n">
        <v>3758.96</v>
      </c>
      <c r="M1080" t="inlineStr"/>
      <c r="N1080" t="inlineStr"/>
      <c r="O1080" s="142">
        <f>DATE(YEAR(H1080),MONTH(H1080),1)</f>
        <v/>
      </c>
      <c r="P1080" s="132">
        <f>IF(H1080&gt;$L$3,"Futuro","Atraso")</f>
        <v/>
      </c>
      <c r="Q1080">
        <f>12*(YEAR(H1080)-YEAR($L$3))+(MONTH(H1080)-MONTH($L$3))</f>
        <v/>
      </c>
      <c r="R1080" s="366">
        <f>IF(N1080="IBIRAPITANGA FASE 3",IF(P1080="Atraso",M1080,M1080/(1+$J$2)^Q1080),IF(P1080="Atraso",M1080,M1080/(1+$J$1)^Q1080))</f>
        <v/>
      </c>
    </row>
    <row r="1081">
      <c r="A1081" t="inlineStr">
        <is>
          <t>Q06L01</t>
        </is>
      </c>
      <c r="B1081" t="inlineStr">
        <is>
          <t>VAGNER LUIS SANCHES DA SILVA</t>
        </is>
      </c>
      <c r="C1081" t="n">
        <v>1</v>
      </c>
      <c r="D1081" t="inlineStr">
        <is>
          <t>IPCA</t>
        </is>
      </c>
      <c r="E1081" t="n">
        <v>0.009488792934583046</v>
      </c>
      <c r="F1081" t="inlineStr">
        <is>
          <t>MENSAL</t>
        </is>
      </c>
      <c r="G1081" t="n">
        <v>48410</v>
      </c>
      <c r="H1081" t="n">
        <v>48410</v>
      </c>
      <c r="I1081" t="inlineStr">
        <is>
          <t>125</t>
        </is>
      </c>
      <c r="J1081" t="inlineStr">
        <is>
          <t>CARTEIRA</t>
        </is>
      </c>
      <c r="K1081" t="inlineStr">
        <is>
          <t>CONTRATO</t>
        </is>
      </c>
      <c r="L1081" t="n">
        <v>3758.96</v>
      </c>
      <c r="M1081" t="inlineStr"/>
      <c r="N1081" t="inlineStr"/>
      <c r="O1081" s="142">
        <f>DATE(YEAR(H1081),MONTH(H1081),1)</f>
        <v/>
      </c>
      <c r="P1081" s="132">
        <f>IF(H1081&gt;$L$3,"Futuro","Atraso")</f>
        <v/>
      </c>
      <c r="Q1081">
        <f>12*(YEAR(H1081)-YEAR($L$3))+(MONTH(H1081)-MONTH($L$3))</f>
        <v/>
      </c>
      <c r="R1081" s="366">
        <f>IF(N1081="IBIRAPITANGA FASE 3",IF(P1081="Atraso",M1081,M1081/(1+$J$2)^Q1081),IF(P1081="Atraso",M1081,M1081/(1+$J$1)^Q1081))</f>
        <v/>
      </c>
    </row>
    <row r="1082">
      <c r="A1082" t="inlineStr">
        <is>
          <t>Q06L01</t>
        </is>
      </c>
      <c r="B1082" t="inlineStr">
        <is>
          <t>VAGNER LUIS SANCHES DA SILVA</t>
        </is>
      </c>
      <c r="C1082" t="n">
        <v>1</v>
      </c>
      <c r="D1082" t="inlineStr">
        <is>
          <t>IPCA</t>
        </is>
      </c>
      <c r="E1082" t="n">
        <v>0.009488792934583046</v>
      </c>
      <c r="F1082" t="inlineStr">
        <is>
          <t>MENSAL</t>
        </is>
      </c>
      <c r="G1082" t="n">
        <v>48441</v>
      </c>
      <c r="H1082" t="n">
        <v>48441</v>
      </c>
      <c r="I1082" t="inlineStr">
        <is>
          <t>126</t>
        </is>
      </c>
      <c r="J1082" t="inlineStr">
        <is>
          <t>CARTEIRA</t>
        </is>
      </c>
      <c r="K1082" t="inlineStr">
        <is>
          <t>CONTRATO</t>
        </is>
      </c>
      <c r="L1082" t="n">
        <v>3758.96</v>
      </c>
      <c r="M1082" t="inlineStr"/>
      <c r="N1082" t="inlineStr"/>
      <c r="O1082" s="142">
        <f>DATE(YEAR(H1082),MONTH(H1082),1)</f>
        <v/>
      </c>
      <c r="P1082" s="132">
        <f>IF(H1082&gt;$L$3,"Futuro","Atraso")</f>
        <v/>
      </c>
      <c r="Q1082">
        <f>12*(YEAR(H1082)-YEAR($L$3))+(MONTH(H1082)-MONTH($L$3))</f>
        <v/>
      </c>
      <c r="R1082" s="366">
        <f>IF(N1082="IBIRAPITANGA FASE 3",IF(P1082="Atraso",M1082,M1082/(1+$J$2)^Q1082),IF(P1082="Atraso",M1082,M1082/(1+$J$1)^Q1082))</f>
        <v/>
      </c>
    </row>
    <row r="1083">
      <c r="A1083" t="inlineStr">
        <is>
          <t>Q06L01</t>
        </is>
      </c>
      <c r="B1083" t="inlineStr">
        <is>
          <t>VAGNER LUIS SANCHES DA SILVA</t>
        </is>
      </c>
      <c r="C1083" t="n">
        <v>1</v>
      </c>
      <c r="D1083" t="inlineStr">
        <is>
          <t>IPCA</t>
        </is>
      </c>
      <c r="E1083" t="n">
        <v>0.009488792934583046</v>
      </c>
      <c r="F1083" t="inlineStr">
        <is>
          <t>MENSAL</t>
        </is>
      </c>
      <c r="G1083" t="n">
        <v>48472</v>
      </c>
      <c r="H1083" t="n">
        <v>48472</v>
      </c>
      <c r="I1083" t="inlineStr">
        <is>
          <t>127</t>
        </is>
      </c>
      <c r="J1083" t="inlineStr">
        <is>
          <t>CARTEIRA</t>
        </is>
      </c>
      <c r="K1083" t="inlineStr">
        <is>
          <t>CONTRATO</t>
        </is>
      </c>
      <c r="L1083" t="n">
        <v>3758.96</v>
      </c>
      <c r="M1083" t="inlineStr"/>
      <c r="N1083" t="inlineStr"/>
      <c r="O1083" s="142">
        <f>DATE(YEAR(H1083),MONTH(H1083),1)</f>
        <v/>
      </c>
      <c r="P1083" s="132">
        <f>IF(H1083&gt;$L$3,"Futuro","Atraso")</f>
        <v/>
      </c>
      <c r="Q1083">
        <f>12*(YEAR(H1083)-YEAR($L$3))+(MONTH(H1083)-MONTH($L$3))</f>
        <v/>
      </c>
      <c r="R1083" s="366">
        <f>IF(N1083="IBIRAPITANGA FASE 3",IF(P1083="Atraso",M1083,M1083/(1+$J$2)^Q1083),IF(P1083="Atraso",M1083,M1083/(1+$J$1)^Q1083))</f>
        <v/>
      </c>
    </row>
    <row r="1084">
      <c r="A1084" t="inlineStr">
        <is>
          <t>Q06L01</t>
        </is>
      </c>
      <c r="B1084" t="inlineStr">
        <is>
          <t>VAGNER LUIS SANCHES DA SILVA</t>
        </is>
      </c>
      <c r="C1084" t="n">
        <v>1</v>
      </c>
      <c r="D1084" t="inlineStr">
        <is>
          <t>IPCA</t>
        </is>
      </c>
      <c r="E1084" t="n">
        <v>0.009488792934583046</v>
      </c>
      <c r="F1084" t="inlineStr">
        <is>
          <t>MENSAL</t>
        </is>
      </c>
      <c r="G1084" t="n">
        <v>48502</v>
      </c>
      <c r="H1084" t="n">
        <v>48502</v>
      </c>
      <c r="I1084" t="inlineStr">
        <is>
          <t>128</t>
        </is>
      </c>
      <c r="J1084" t="inlineStr">
        <is>
          <t>CARTEIRA</t>
        </is>
      </c>
      <c r="K1084" t="inlineStr">
        <is>
          <t>CONTRATO</t>
        </is>
      </c>
      <c r="L1084" t="n">
        <v>3758.96</v>
      </c>
      <c r="M1084" t="inlineStr"/>
      <c r="N1084" t="inlineStr"/>
      <c r="O1084" s="142">
        <f>DATE(YEAR(H1084),MONTH(H1084),1)</f>
        <v/>
      </c>
      <c r="P1084" s="132">
        <f>IF(H1084&gt;$L$3,"Futuro","Atraso")</f>
        <v/>
      </c>
      <c r="Q1084">
        <f>12*(YEAR(H1084)-YEAR($L$3))+(MONTH(H1084)-MONTH($L$3))</f>
        <v/>
      </c>
      <c r="R1084" s="366">
        <f>IF(N1084="IBIRAPITANGA FASE 3",IF(P1084="Atraso",M1084,M1084/(1+$J$2)^Q1084),IF(P1084="Atraso",M1084,M1084/(1+$J$1)^Q1084))</f>
        <v/>
      </c>
    </row>
    <row r="1085">
      <c r="A1085" t="inlineStr">
        <is>
          <t>Q06L01</t>
        </is>
      </c>
      <c r="B1085" t="inlineStr">
        <is>
          <t>VAGNER LUIS SANCHES DA SILVA</t>
        </is>
      </c>
      <c r="C1085" t="n">
        <v>1</v>
      </c>
      <c r="D1085" t="inlineStr">
        <is>
          <t>IPCA</t>
        </is>
      </c>
      <c r="E1085" t="n">
        <v>0.009488792934583046</v>
      </c>
      <c r="F1085" t="inlineStr">
        <is>
          <t>MENSAL</t>
        </is>
      </c>
      <c r="G1085" t="n">
        <v>48533</v>
      </c>
      <c r="H1085" t="n">
        <v>48533</v>
      </c>
      <c r="I1085" t="inlineStr">
        <is>
          <t>129</t>
        </is>
      </c>
      <c r="J1085" t="inlineStr">
        <is>
          <t>CARTEIRA</t>
        </is>
      </c>
      <c r="K1085" t="inlineStr">
        <is>
          <t>CONTRATO</t>
        </is>
      </c>
      <c r="L1085" t="n">
        <v>3758.96</v>
      </c>
      <c r="M1085" t="inlineStr"/>
      <c r="N1085" t="inlineStr"/>
      <c r="O1085" s="142">
        <f>DATE(YEAR(H1085),MONTH(H1085),1)</f>
        <v/>
      </c>
      <c r="P1085" s="132">
        <f>IF(H1085&gt;$L$3,"Futuro","Atraso")</f>
        <v/>
      </c>
      <c r="Q1085">
        <f>12*(YEAR(H1085)-YEAR($L$3))+(MONTH(H1085)-MONTH($L$3))</f>
        <v/>
      </c>
      <c r="R1085" s="366">
        <f>IF(N1085="IBIRAPITANGA FASE 3",IF(P1085="Atraso",M1085,M1085/(1+$J$2)^Q1085),IF(P1085="Atraso",M1085,M1085/(1+$J$1)^Q1085))</f>
        <v/>
      </c>
    </row>
    <row r="1086">
      <c r="A1086" t="inlineStr">
        <is>
          <t>Q06L01</t>
        </is>
      </c>
      <c r="B1086" t="inlineStr">
        <is>
          <t>VAGNER LUIS SANCHES DA SILVA</t>
        </is>
      </c>
      <c r="C1086" t="n">
        <v>1</v>
      </c>
      <c r="D1086" t="inlineStr">
        <is>
          <t>IPCA</t>
        </is>
      </c>
      <c r="E1086" t="n">
        <v>0.009488792934583046</v>
      </c>
      <c r="F1086" t="inlineStr">
        <is>
          <t>MENSAL</t>
        </is>
      </c>
      <c r="G1086" t="n">
        <v>48563</v>
      </c>
      <c r="H1086" t="n">
        <v>48563</v>
      </c>
      <c r="I1086" t="inlineStr">
        <is>
          <t>130</t>
        </is>
      </c>
      <c r="J1086" t="inlineStr">
        <is>
          <t>CARTEIRA</t>
        </is>
      </c>
      <c r="K1086" t="inlineStr">
        <is>
          <t>CONTRATO</t>
        </is>
      </c>
      <c r="L1086" t="n">
        <v>3758.96</v>
      </c>
      <c r="M1086" t="inlineStr"/>
      <c r="N1086" t="inlineStr"/>
      <c r="O1086" s="142">
        <f>DATE(YEAR(H1086),MONTH(H1086),1)</f>
        <v/>
      </c>
      <c r="P1086" s="132">
        <f>IF(H1086&gt;$L$3,"Futuro","Atraso")</f>
        <v/>
      </c>
      <c r="Q1086">
        <f>12*(YEAR(H1086)-YEAR($L$3))+(MONTH(H1086)-MONTH($L$3))</f>
        <v/>
      </c>
      <c r="R1086" s="366">
        <f>IF(N1086="IBIRAPITANGA FASE 3",IF(P1086="Atraso",M1086,M1086/(1+$J$2)^Q1086),IF(P1086="Atraso",M1086,M1086/(1+$J$1)^Q1086))</f>
        <v/>
      </c>
    </row>
    <row r="1087">
      <c r="A1087" t="inlineStr">
        <is>
          <t>Q06L01</t>
        </is>
      </c>
      <c r="B1087" t="inlineStr">
        <is>
          <t>VAGNER LUIS SANCHES DA SILVA</t>
        </is>
      </c>
      <c r="C1087" t="n">
        <v>1</v>
      </c>
      <c r="D1087" t="inlineStr">
        <is>
          <t>IPCA</t>
        </is>
      </c>
      <c r="E1087" t="n">
        <v>0.009488792934583046</v>
      </c>
      <c r="F1087" t="inlineStr">
        <is>
          <t>MENSAL</t>
        </is>
      </c>
      <c r="G1087" t="n">
        <v>48594</v>
      </c>
      <c r="H1087" t="n">
        <v>48594</v>
      </c>
      <c r="I1087" t="inlineStr">
        <is>
          <t>131</t>
        </is>
      </c>
      <c r="J1087" t="inlineStr">
        <is>
          <t>CARTEIRA</t>
        </is>
      </c>
      <c r="K1087" t="inlineStr">
        <is>
          <t>CONTRATO</t>
        </is>
      </c>
      <c r="L1087" t="n">
        <v>3758.96</v>
      </c>
      <c r="M1087" t="inlineStr"/>
      <c r="N1087" t="inlineStr"/>
      <c r="O1087" s="142">
        <f>DATE(YEAR(H1087),MONTH(H1087),1)</f>
        <v/>
      </c>
      <c r="P1087" s="132">
        <f>IF(H1087&gt;$L$3,"Futuro","Atraso")</f>
        <v/>
      </c>
      <c r="Q1087">
        <f>12*(YEAR(H1087)-YEAR($L$3))+(MONTH(H1087)-MONTH($L$3))</f>
        <v/>
      </c>
      <c r="R1087" s="366">
        <f>IF(N1087="IBIRAPITANGA FASE 3",IF(P1087="Atraso",M1087,M1087/(1+$J$2)^Q1087),IF(P1087="Atraso",M1087,M1087/(1+$J$1)^Q1087))</f>
        <v/>
      </c>
    </row>
    <row r="1088">
      <c r="A1088" t="inlineStr">
        <is>
          <t>Q06L01</t>
        </is>
      </c>
      <c r="B1088" t="inlineStr">
        <is>
          <t>VAGNER LUIS SANCHES DA SILVA</t>
        </is>
      </c>
      <c r="C1088" t="n">
        <v>1</v>
      </c>
      <c r="D1088" t="inlineStr">
        <is>
          <t>IPCA</t>
        </is>
      </c>
      <c r="E1088" t="n">
        <v>0.009488792934583046</v>
      </c>
      <c r="F1088" t="inlineStr">
        <is>
          <t>MENSAL</t>
        </is>
      </c>
      <c r="G1088" t="n">
        <v>48625</v>
      </c>
      <c r="H1088" t="n">
        <v>48625</v>
      </c>
      <c r="I1088" t="inlineStr">
        <is>
          <t>132</t>
        </is>
      </c>
      <c r="J1088" t="inlineStr">
        <is>
          <t>CARTEIRA</t>
        </is>
      </c>
      <c r="K1088" t="inlineStr">
        <is>
          <t>CONTRATO</t>
        </is>
      </c>
      <c r="L1088" t="n">
        <v>3758.96</v>
      </c>
      <c r="M1088" t="inlineStr"/>
      <c r="N1088" t="inlineStr"/>
      <c r="O1088" s="142">
        <f>DATE(YEAR(H1088),MONTH(H1088),1)</f>
        <v/>
      </c>
      <c r="P1088" s="132">
        <f>IF(H1088&gt;$L$3,"Futuro","Atraso")</f>
        <v/>
      </c>
      <c r="Q1088">
        <f>12*(YEAR(H1088)-YEAR($L$3))+(MONTH(H1088)-MONTH($L$3))</f>
        <v/>
      </c>
      <c r="R1088" s="366">
        <f>IF(N1088="IBIRAPITANGA FASE 3",IF(P1088="Atraso",M1088,M1088/(1+$J$2)^Q1088),IF(P1088="Atraso",M1088,M1088/(1+$J$1)^Q1088))</f>
        <v/>
      </c>
    </row>
    <row r="1089">
      <c r="A1089" t="inlineStr">
        <is>
          <t>Q06L01</t>
        </is>
      </c>
      <c r="B1089" t="inlineStr">
        <is>
          <t>VAGNER LUIS SANCHES DA SILVA</t>
        </is>
      </c>
      <c r="C1089" t="n">
        <v>1</v>
      </c>
      <c r="D1089" t="inlineStr">
        <is>
          <t>IPCA</t>
        </is>
      </c>
      <c r="E1089" t="n">
        <v>0.009488792934583046</v>
      </c>
      <c r="F1089" t="inlineStr">
        <is>
          <t>MENSAL</t>
        </is>
      </c>
      <c r="G1089" t="n">
        <v>48653</v>
      </c>
      <c r="H1089" t="n">
        <v>48653</v>
      </c>
      <c r="I1089" t="inlineStr">
        <is>
          <t>133</t>
        </is>
      </c>
      <c r="J1089" t="inlineStr">
        <is>
          <t>CARTEIRA</t>
        </is>
      </c>
      <c r="K1089" t="inlineStr">
        <is>
          <t>CONTRATO</t>
        </is>
      </c>
      <c r="L1089" t="n">
        <v>3758.96</v>
      </c>
      <c r="M1089" t="inlineStr"/>
      <c r="N1089" t="inlineStr"/>
      <c r="O1089" s="142">
        <f>DATE(YEAR(H1089),MONTH(H1089),1)</f>
        <v/>
      </c>
      <c r="P1089" s="132">
        <f>IF(H1089&gt;$L$3,"Futuro","Atraso")</f>
        <v/>
      </c>
      <c r="Q1089">
        <f>12*(YEAR(H1089)-YEAR($L$3))+(MONTH(H1089)-MONTH($L$3))</f>
        <v/>
      </c>
      <c r="R1089" s="366">
        <f>IF(N1089="IBIRAPITANGA FASE 3",IF(P1089="Atraso",M1089,M1089/(1+$J$2)^Q1089),IF(P1089="Atraso",M1089,M1089/(1+$J$1)^Q1089))</f>
        <v/>
      </c>
    </row>
    <row r="1090">
      <c r="A1090" t="inlineStr">
        <is>
          <t>Q06L01</t>
        </is>
      </c>
      <c r="B1090" t="inlineStr">
        <is>
          <t>VAGNER LUIS SANCHES DA SILVA</t>
        </is>
      </c>
      <c r="C1090" t="n">
        <v>1</v>
      </c>
      <c r="D1090" t="inlineStr">
        <is>
          <t>IPCA</t>
        </is>
      </c>
      <c r="E1090" t="n">
        <v>0.009488792934583046</v>
      </c>
      <c r="F1090" t="inlineStr">
        <is>
          <t>MENSAL</t>
        </is>
      </c>
      <c r="G1090" t="n">
        <v>48684</v>
      </c>
      <c r="H1090" t="n">
        <v>48684</v>
      </c>
      <c r="I1090" t="inlineStr">
        <is>
          <t>134</t>
        </is>
      </c>
      <c r="J1090" t="inlineStr">
        <is>
          <t>CARTEIRA</t>
        </is>
      </c>
      <c r="K1090" t="inlineStr">
        <is>
          <t>CONTRATO</t>
        </is>
      </c>
      <c r="L1090" t="n">
        <v>3758.96</v>
      </c>
      <c r="M1090" t="inlineStr"/>
      <c r="N1090" t="inlineStr"/>
      <c r="O1090" s="142">
        <f>DATE(YEAR(H1090),MONTH(H1090),1)</f>
        <v/>
      </c>
      <c r="P1090" s="132">
        <f>IF(H1090&gt;$L$3,"Futuro","Atraso")</f>
        <v/>
      </c>
      <c r="Q1090">
        <f>12*(YEAR(H1090)-YEAR($L$3))+(MONTH(H1090)-MONTH($L$3))</f>
        <v/>
      </c>
      <c r="R1090" s="366">
        <f>IF(N1090="IBIRAPITANGA FASE 3",IF(P1090="Atraso",M1090,M1090/(1+$J$2)^Q1090),IF(P1090="Atraso",M1090,M1090/(1+$J$1)^Q1090))</f>
        <v/>
      </c>
    </row>
    <row r="1091">
      <c r="A1091" t="inlineStr">
        <is>
          <t>Q06L01</t>
        </is>
      </c>
      <c r="B1091" t="inlineStr">
        <is>
          <t>VAGNER LUIS SANCHES DA SILVA</t>
        </is>
      </c>
      <c r="C1091" t="n">
        <v>1</v>
      </c>
      <c r="D1091" t="inlineStr">
        <is>
          <t>IPCA</t>
        </is>
      </c>
      <c r="E1091" t="n">
        <v>0.009488792934583046</v>
      </c>
      <c r="F1091" t="inlineStr">
        <is>
          <t>MENSAL</t>
        </is>
      </c>
      <c r="G1091" t="n">
        <v>48714</v>
      </c>
      <c r="H1091" t="n">
        <v>48714</v>
      </c>
      <c r="I1091" t="inlineStr">
        <is>
          <t>135</t>
        </is>
      </c>
      <c r="J1091" t="inlineStr">
        <is>
          <t>CARTEIRA</t>
        </is>
      </c>
      <c r="K1091" t="inlineStr">
        <is>
          <t>CONTRATO</t>
        </is>
      </c>
      <c r="L1091" t="n">
        <v>3758.96</v>
      </c>
      <c r="M1091" t="inlineStr"/>
      <c r="N1091" t="inlineStr"/>
      <c r="O1091" s="142">
        <f>DATE(YEAR(H1091),MONTH(H1091),1)</f>
        <v/>
      </c>
      <c r="P1091" s="132">
        <f>IF(H1091&gt;$L$3,"Futuro","Atraso")</f>
        <v/>
      </c>
      <c r="Q1091">
        <f>12*(YEAR(H1091)-YEAR($L$3))+(MONTH(H1091)-MONTH($L$3))</f>
        <v/>
      </c>
      <c r="R1091" s="366">
        <f>IF(N1091="IBIRAPITANGA FASE 3",IF(P1091="Atraso",M1091,M1091/(1+$J$2)^Q1091),IF(P1091="Atraso",M1091,M1091/(1+$J$1)^Q1091))</f>
        <v/>
      </c>
    </row>
    <row r="1092">
      <c r="A1092" t="inlineStr">
        <is>
          <t>Q06L01</t>
        </is>
      </c>
      <c r="B1092" t="inlineStr">
        <is>
          <t>VAGNER LUIS SANCHES DA SILVA</t>
        </is>
      </c>
      <c r="C1092" t="n">
        <v>1</v>
      </c>
      <c r="D1092" t="inlineStr">
        <is>
          <t>IPCA</t>
        </is>
      </c>
      <c r="E1092" t="n">
        <v>0.009488792934583046</v>
      </c>
      <c r="F1092" t="inlineStr">
        <is>
          <t>MENSAL</t>
        </is>
      </c>
      <c r="G1092" t="n">
        <v>48745</v>
      </c>
      <c r="H1092" t="n">
        <v>48745</v>
      </c>
      <c r="I1092" t="inlineStr">
        <is>
          <t>136</t>
        </is>
      </c>
      <c r="J1092" t="inlineStr">
        <is>
          <t>CARTEIRA</t>
        </is>
      </c>
      <c r="K1092" t="inlineStr">
        <is>
          <t>CONTRATO</t>
        </is>
      </c>
      <c r="L1092" t="n">
        <v>3758.96</v>
      </c>
      <c r="M1092" t="inlineStr"/>
      <c r="N1092" t="inlineStr"/>
      <c r="O1092" s="142">
        <f>DATE(YEAR(H1092),MONTH(H1092),1)</f>
        <v/>
      </c>
      <c r="P1092" s="132">
        <f>IF(H1092&gt;$L$3,"Futuro","Atraso")</f>
        <v/>
      </c>
      <c r="Q1092">
        <f>12*(YEAR(H1092)-YEAR($L$3))+(MONTH(H1092)-MONTH($L$3))</f>
        <v/>
      </c>
      <c r="R1092" s="366">
        <f>IF(N1092="IBIRAPITANGA FASE 3",IF(P1092="Atraso",M1092,M1092/(1+$J$2)^Q1092),IF(P1092="Atraso",M1092,M1092/(1+$J$1)^Q1092))</f>
        <v/>
      </c>
    </row>
    <row r="1093">
      <c r="A1093" t="inlineStr">
        <is>
          <t>Q06L01</t>
        </is>
      </c>
      <c r="B1093" t="inlineStr">
        <is>
          <t>VAGNER LUIS SANCHES DA SILVA</t>
        </is>
      </c>
      <c r="C1093" t="n">
        <v>1</v>
      </c>
      <c r="D1093" t="inlineStr">
        <is>
          <t>IPCA</t>
        </is>
      </c>
      <c r="E1093" t="n">
        <v>0.009488792934583046</v>
      </c>
      <c r="F1093" t="inlineStr">
        <is>
          <t>MENSAL</t>
        </is>
      </c>
      <c r="G1093" t="n">
        <v>48775</v>
      </c>
      <c r="H1093" t="n">
        <v>48775</v>
      </c>
      <c r="I1093" t="inlineStr">
        <is>
          <t>137</t>
        </is>
      </c>
      <c r="J1093" t="inlineStr">
        <is>
          <t>CARTEIRA</t>
        </is>
      </c>
      <c r="K1093" t="inlineStr">
        <is>
          <t>CONTRATO</t>
        </is>
      </c>
      <c r="L1093" t="n">
        <v>3758.96</v>
      </c>
      <c r="M1093" t="inlineStr"/>
      <c r="N1093" t="inlineStr"/>
      <c r="O1093" s="142">
        <f>DATE(YEAR(H1093),MONTH(H1093),1)</f>
        <v/>
      </c>
      <c r="P1093" s="132">
        <f>IF(H1093&gt;$L$3,"Futuro","Atraso")</f>
        <v/>
      </c>
      <c r="Q1093">
        <f>12*(YEAR(H1093)-YEAR($L$3))+(MONTH(H1093)-MONTH($L$3))</f>
        <v/>
      </c>
      <c r="R1093" s="366">
        <f>IF(N1093="IBIRAPITANGA FASE 3",IF(P1093="Atraso",M1093,M1093/(1+$J$2)^Q1093),IF(P1093="Atraso",M1093,M1093/(1+$J$1)^Q1093))</f>
        <v/>
      </c>
    </row>
    <row r="1094">
      <c r="A1094" t="inlineStr">
        <is>
          <t>Q06L01</t>
        </is>
      </c>
      <c r="B1094" t="inlineStr">
        <is>
          <t>VAGNER LUIS SANCHES DA SILVA</t>
        </is>
      </c>
      <c r="C1094" t="n">
        <v>1</v>
      </c>
      <c r="D1094" t="inlineStr">
        <is>
          <t>IPCA</t>
        </is>
      </c>
      <c r="E1094" t="n">
        <v>0.009488792934583046</v>
      </c>
      <c r="F1094" t="inlineStr">
        <is>
          <t>MENSAL</t>
        </is>
      </c>
      <c r="G1094" t="n">
        <v>48806</v>
      </c>
      <c r="H1094" t="n">
        <v>48806</v>
      </c>
      <c r="I1094" t="inlineStr">
        <is>
          <t>138</t>
        </is>
      </c>
      <c r="J1094" t="inlineStr">
        <is>
          <t>CARTEIRA</t>
        </is>
      </c>
      <c r="K1094" t="inlineStr">
        <is>
          <t>CONTRATO</t>
        </is>
      </c>
      <c r="L1094" t="n">
        <v>3758.96</v>
      </c>
      <c r="M1094" t="inlineStr"/>
      <c r="N1094" t="inlineStr"/>
      <c r="O1094" s="142">
        <f>DATE(YEAR(H1094),MONTH(H1094),1)</f>
        <v/>
      </c>
      <c r="P1094" s="132">
        <f>IF(H1094&gt;$L$3,"Futuro","Atraso")</f>
        <v/>
      </c>
      <c r="Q1094">
        <f>12*(YEAR(H1094)-YEAR($L$3))+(MONTH(H1094)-MONTH($L$3))</f>
        <v/>
      </c>
      <c r="R1094" s="366">
        <f>IF(N1094="IBIRAPITANGA FASE 3",IF(P1094="Atraso",M1094,M1094/(1+$J$2)^Q1094),IF(P1094="Atraso",M1094,M1094/(1+$J$1)^Q1094))</f>
        <v/>
      </c>
    </row>
    <row r="1095">
      <c r="A1095" t="inlineStr">
        <is>
          <t>Q06L01</t>
        </is>
      </c>
      <c r="B1095" t="inlineStr">
        <is>
          <t>VAGNER LUIS SANCHES DA SILVA</t>
        </is>
      </c>
      <c r="C1095" t="n">
        <v>1</v>
      </c>
      <c r="D1095" t="inlineStr">
        <is>
          <t>IPCA</t>
        </is>
      </c>
      <c r="E1095" t="n">
        <v>0.009488792934583046</v>
      </c>
      <c r="F1095" t="inlineStr">
        <is>
          <t>MENSAL</t>
        </is>
      </c>
      <c r="G1095" t="n">
        <v>48837</v>
      </c>
      <c r="H1095" t="n">
        <v>48837</v>
      </c>
      <c r="I1095" t="inlineStr">
        <is>
          <t>139</t>
        </is>
      </c>
      <c r="J1095" t="inlineStr">
        <is>
          <t>CARTEIRA</t>
        </is>
      </c>
      <c r="K1095" t="inlineStr">
        <is>
          <t>CONTRATO</t>
        </is>
      </c>
      <c r="L1095" t="n">
        <v>3758.96</v>
      </c>
      <c r="M1095" t="inlineStr"/>
      <c r="N1095" t="inlineStr"/>
      <c r="O1095" s="142">
        <f>DATE(YEAR(H1095),MONTH(H1095),1)</f>
        <v/>
      </c>
      <c r="P1095" s="132">
        <f>IF(H1095&gt;$L$3,"Futuro","Atraso")</f>
        <v/>
      </c>
      <c r="Q1095">
        <f>12*(YEAR(H1095)-YEAR($L$3))+(MONTH(H1095)-MONTH($L$3))</f>
        <v/>
      </c>
      <c r="R1095" s="366">
        <f>IF(N1095="IBIRAPITANGA FASE 3",IF(P1095="Atraso",M1095,M1095/(1+$J$2)^Q1095),IF(P1095="Atraso",M1095,M1095/(1+$J$1)^Q1095))</f>
        <v/>
      </c>
    </row>
    <row r="1096">
      <c r="A1096" t="inlineStr">
        <is>
          <t>Q06L01</t>
        </is>
      </c>
      <c r="B1096" t="inlineStr">
        <is>
          <t>VAGNER LUIS SANCHES DA SILVA</t>
        </is>
      </c>
      <c r="C1096" t="n">
        <v>1</v>
      </c>
      <c r="D1096" t="inlineStr">
        <is>
          <t>IPCA</t>
        </is>
      </c>
      <c r="E1096" t="n">
        <v>0.009488792934583046</v>
      </c>
      <c r="F1096" t="inlineStr">
        <is>
          <t>MENSAL</t>
        </is>
      </c>
      <c r="G1096" t="n">
        <v>48867</v>
      </c>
      <c r="H1096" t="n">
        <v>48867</v>
      </c>
      <c r="I1096" t="inlineStr">
        <is>
          <t>140</t>
        </is>
      </c>
      <c r="J1096" t="inlineStr">
        <is>
          <t>CARTEIRA</t>
        </is>
      </c>
      <c r="K1096" t="inlineStr">
        <is>
          <t>CONTRATO</t>
        </is>
      </c>
      <c r="L1096" t="n">
        <v>3758.96</v>
      </c>
      <c r="M1096" t="inlineStr"/>
      <c r="N1096" t="inlineStr"/>
      <c r="O1096" s="142">
        <f>DATE(YEAR(H1096),MONTH(H1096),1)</f>
        <v/>
      </c>
      <c r="P1096" s="132">
        <f>IF(H1096&gt;$L$3,"Futuro","Atraso")</f>
        <v/>
      </c>
      <c r="Q1096">
        <f>12*(YEAR(H1096)-YEAR($L$3))+(MONTH(H1096)-MONTH($L$3))</f>
        <v/>
      </c>
      <c r="R1096" s="366">
        <f>IF(N1096="IBIRAPITANGA FASE 3",IF(P1096="Atraso",M1096,M1096/(1+$J$2)^Q1096),IF(P1096="Atraso",M1096,M1096/(1+$J$1)^Q1096))</f>
        <v/>
      </c>
    </row>
    <row r="1097">
      <c r="A1097" t="inlineStr">
        <is>
          <t>Q06L01</t>
        </is>
      </c>
      <c r="B1097" t="inlineStr">
        <is>
          <t>VAGNER LUIS SANCHES DA SILVA</t>
        </is>
      </c>
      <c r="C1097" t="n">
        <v>1</v>
      </c>
      <c r="D1097" t="inlineStr">
        <is>
          <t>IPCA</t>
        </is>
      </c>
      <c r="E1097" t="n">
        <v>0.009488792934583046</v>
      </c>
      <c r="F1097" t="inlineStr">
        <is>
          <t>MENSAL</t>
        </is>
      </c>
      <c r="G1097" t="n">
        <v>48898</v>
      </c>
      <c r="H1097" t="n">
        <v>48898</v>
      </c>
      <c r="I1097" t="inlineStr">
        <is>
          <t>141</t>
        </is>
      </c>
      <c r="J1097" t="inlineStr">
        <is>
          <t>CARTEIRA</t>
        </is>
      </c>
      <c r="K1097" t="inlineStr">
        <is>
          <t>CONTRATO</t>
        </is>
      </c>
      <c r="L1097" t="n">
        <v>3758.96</v>
      </c>
      <c r="M1097" t="inlineStr"/>
      <c r="N1097" t="inlineStr"/>
      <c r="O1097" s="142">
        <f>DATE(YEAR(H1097),MONTH(H1097),1)</f>
        <v/>
      </c>
      <c r="P1097" s="132">
        <f>IF(H1097&gt;$L$3,"Futuro","Atraso")</f>
        <v/>
      </c>
      <c r="Q1097">
        <f>12*(YEAR(H1097)-YEAR($L$3))+(MONTH(H1097)-MONTH($L$3))</f>
        <v/>
      </c>
      <c r="R1097" s="366">
        <f>IF(N1097="IBIRAPITANGA FASE 3",IF(P1097="Atraso",M1097,M1097/(1+$J$2)^Q1097),IF(P1097="Atraso",M1097,M1097/(1+$J$1)^Q1097))</f>
        <v/>
      </c>
    </row>
    <row r="1098">
      <c r="A1098" t="inlineStr">
        <is>
          <t>Q06L01</t>
        </is>
      </c>
      <c r="B1098" t="inlineStr">
        <is>
          <t>VAGNER LUIS SANCHES DA SILVA</t>
        </is>
      </c>
      <c r="C1098" t="n">
        <v>1</v>
      </c>
      <c r="D1098" t="inlineStr">
        <is>
          <t>IPCA</t>
        </is>
      </c>
      <c r="E1098" t="n">
        <v>0.009488792934583046</v>
      </c>
      <c r="F1098" t="inlineStr">
        <is>
          <t>MENSAL</t>
        </is>
      </c>
      <c r="G1098" t="n">
        <v>48928</v>
      </c>
      <c r="H1098" t="n">
        <v>48928</v>
      </c>
      <c r="I1098" t="inlineStr">
        <is>
          <t>142</t>
        </is>
      </c>
      <c r="J1098" t="inlineStr">
        <is>
          <t>CARTEIRA</t>
        </is>
      </c>
      <c r="K1098" t="inlineStr">
        <is>
          <t>CONTRATO</t>
        </is>
      </c>
      <c r="L1098" t="n">
        <v>3758.96</v>
      </c>
      <c r="M1098" t="inlineStr"/>
      <c r="N1098" t="inlineStr"/>
      <c r="O1098" s="142">
        <f>DATE(YEAR(H1098),MONTH(H1098),1)</f>
        <v/>
      </c>
      <c r="P1098" s="132">
        <f>IF(H1098&gt;$L$3,"Futuro","Atraso")</f>
        <v/>
      </c>
      <c r="Q1098">
        <f>12*(YEAR(H1098)-YEAR($L$3))+(MONTH(H1098)-MONTH($L$3))</f>
        <v/>
      </c>
      <c r="R1098" s="366">
        <f>IF(N1098="IBIRAPITANGA FASE 3",IF(P1098="Atraso",M1098,M1098/(1+$J$2)^Q1098),IF(P1098="Atraso",M1098,M1098/(1+$J$1)^Q1098))</f>
        <v/>
      </c>
    </row>
    <row r="1099">
      <c r="A1099" t="inlineStr">
        <is>
          <t>Q06L01</t>
        </is>
      </c>
      <c r="B1099" t="inlineStr">
        <is>
          <t>VAGNER LUIS SANCHES DA SILVA</t>
        </is>
      </c>
      <c r="C1099" t="n">
        <v>1</v>
      </c>
      <c r="D1099" t="inlineStr">
        <is>
          <t>IPCA</t>
        </is>
      </c>
      <c r="E1099" t="n">
        <v>0.009488792934583046</v>
      </c>
      <c r="F1099" t="inlineStr">
        <is>
          <t>MENSAL</t>
        </is>
      </c>
      <c r="G1099" t="n">
        <v>48959</v>
      </c>
      <c r="H1099" t="n">
        <v>48959</v>
      </c>
      <c r="I1099" t="inlineStr">
        <is>
          <t>143</t>
        </is>
      </c>
      <c r="J1099" t="inlineStr">
        <is>
          <t>CARTEIRA</t>
        </is>
      </c>
      <c r="K1099" t="inlineStr">
        <is>
          <t>CONTRATO</t>
        </is>
      </c>
      <c r="L1099" t="n">
        <v>3758.96</v>
      </c>
      <c r="M1099" t="inlineStr"/>
      <c r="N1099" t="inlineStr"/>
      <c r="O1099" s="142">
        <f>DATE(YEAR(H1099),MONTH(H1099),1)</f>
        <v/>
      </c>
      <c r="P1099" s="132">
        <f>IF(H1099&gt;$L$3,"Futuro","Atraso")</f>
        <v/>
      </c>
      <c r="Q1099">
        <f>12*(YEAR(H1099)-YEAR($L$3))+(MONTH(H1099)-MONTH($L$3))</f>
        <v/>
      </c>
      <c r="R1099" s="366">
        <f>IF(N1099="IBIRAPITANGA FASE 3",IF(P1099="Atraso",M1099,M1099/(1+$J$2)^Q1099),IF(P1099="Atraso",M1099,M1099/(1+$J$1)^Q1099))</f>
        <v/>
      </c>
    </row>
    <row r="1100">
      <c r="A1100" t="inlineStr">
        <is>
          <t>Q06L01</t>
        </is>
      </c>
      <c r="B1100" t="inlineStr">
        <is>
          <t>VAGNER LUIS SANCHES DA SILVA</t>
        </is>
      </c>
      <c r="C1100" t="n">
        <v>1</v>
      </c>
      <c r="D1100" t="inlineStr">
        <is>
          <t>IPCA</t>
        </is>
      </c>
      <c r="E1100" t="n">
        <v>0.009488792934583046</v>
      </c>
      <c r="F1100" t="inlineStr">
        <is>
          <t>MENSAL</t>
        </is>
      </c>
      <c r="G1100" t="n">
        <v>48990</v>
      </c>
      <c r="H1100" t="n">
        <v>48990</v>
      </c>
      <c r="I1100" t="inlineStr">
        <is>
          <t>144</t>
        </is>
      </c>
      <c r="J1100" t="inlineStr">
        <is>
          <t>CARTEIRA</t>
        </is>
      </c>
      <c r="K1100" t="inlineStr">
        <is>
          <t>CONTRATO</t>
        </is>
      </c>
      <c r="L1100" t="n">
        <v>3758.96</v>
      </c>
      <c r="M1100" t="inlineStr"/>
      <c r="N1100" t="inlineStr"/>
      <c r="O1100" s="142">
        <f>DATE(YEAR(H1100),MONTH(H1100),1)</f>
        <v/>
      </c>
      <c r="P1100" s="132">
        <f>IF(H1100&gt;$L$3,"Futuro","Atraso")</f>
        <v/>
      </c>
      <c r="Q1100">
        <f>12*(YEAR(H1100)-YEAR($L$3))+(MONTH(H1100)-MONTH($L$3))</f>
        <v/>
      </c>
      <c r="R1100" s="366">
        <f>IF(N1100="IBIRAPITANGA FASE 3",IF(P1100="Atraso",M1100,M1100/(1+$J$2)^Q1100),IF(P1100="Atraso",M1100,M1100/(1+$J$1)^Q1100))</f>
        <v/>
      </c>
    </row>
    <row r="1101">
      <c r="A1101" t="inlineStr">
        <is>
          <t>Q06L01</t>
        </is>
      </c>
      <c r="B1101" t="inlineStr">
        <is>
          <t>VAGNER LUIS SANCHES DA SILVA</t>
        </is>
      </c>
      <c r="C1101" t="n">
        <v>1</v>
      </c>
      <c r="D1101" t="inlineStr">
        <is>
          <t>IPCA</t>
        </is>
      </c>
      <c r="E1101" t="n">
        <v>0.009488792934583046</v>
      </c>
      <c r="F1101" t="inlineStr">
        <is>
          <t>MENSAL</t>
        </is>
      </c>
      <c r="G1101" t="n">
        <v>49018</v>
      </c>
      <c r="H1101" t="n">
        <v>49018</v>
      </c>
      <c r="I1101" t="inlineStr">
        <is>
          <t>145</t>
        </is>
      </c>
      <c r="J1101" t="inlineStr">
        <is>
          <t>CARTEIRA</t>
        </is>
      </c>
      <c r="K1101" t="inlineStr">
        <is>
          <t>CONTRATO</t>
        </is>
      </c>
      <c r="L1101" t="n">
        <v>3758.96</v>
      </c>
      <c r="M1101" t="inlineStr"/>
      <c r="N1101" t="inlineStr"/>
      <c r="O1101" s="142">
        <f>DATE(YEAR(H1101),MONTH(H1101),1)</f>
        <v/>
      </c>
      <c r="P1101" s="132">
        <f>IF(H1101&gt;$L$3,"Futuro","Atraso")</f>
        <v/>
      </c>
      <c r="Q1101">
        <f>12*(YEAR(H1101)-YEAR($L$3))+(MONTH(H1101)-MONTH($L$3))</f>
        <v/>
      </c>
      <c r="R1101" s="366">
        <f>IF(N1101="IBIRAPITANGA FASE 3",IF(P1101="Atraso",M1101,M1101/(1+$J$2)^Q1101),IF(P1101="Atraso",M1101,M1101/(1+$J$1)^Q1101))</f>
        <v/>
      </c>
    </row>
    <row r="1102">
      <c r="A1102" t="inlineStr">
        <is>
          <t>Q06L01</t>
        </is>
      </c>
      <c r="B1102" t="inlineStr">
        <is>
          <t>VAGNER LUIS SANCHES DA SILVA</t>
        </is>
      </c>
      <c r="C1102" t="n">
        <v>1</v>
      </c>
      <c r="D1102" t="inlineStr">
        <is>
          <t>IPCA</t>
        </is>
      </c>
      <c r="E1102" t="n">
        <v>0.009488792934583046</v>
      </c>
      <c r="F1102" t="inlineStr">
        <is>
          <t>MENSAL</t>
        </is>
      </c>
      <c r="G1102" t="n">
        <v>49049</v>
      </c>
      <c r="H1102" t="n">
        <v>49049</v>
      </c>
      <c r="I1102" t="inlineStr">
        <is>
          <t>146</t>
        </is>
      </c>
      <c r="J1102" t="inlineStr">
        <is>
          <t>CARTEIRA</t>
        </is>
      </c>
      <c r="K1102" t="inlineStr">
        <is>
          <t>CONTRATO</t>
        </is>
      </c>
      <c r="L1102" t="n">
        <v>3758.96</v>
      </c>
      <c r="M1102" t="inlineStr"/>
      <c r="N1102" t="inlineStr"/>
      <c r="O1102" s="142">
        <f>DATE(YEAR(H1102),MONTH(H1102),1)</f>
        <v/>
      </c>
      <c r="P1102" s="132">
        <f>IF(H1102&gt;$L$3,"Futuro","Atraso")</f>
        <v/>
      </c>
      <c r="Q1102">
        <f>12*(YEAR(H1102)-YEAR($L$3))+(MONTH(H1102)-MONTH($L$3))</f>
        <v/>
      </c>
      <c r="R1102" s="366">
        <f>IF(N1102="IBIRAPITANGA FASE 3",IF(P1102="Atraso",M1102,M1102/(1+$J$2)^Q1102),IF(P1102="Atraso",M1102,M1102/(1+$J$1)^Q1102))</f>
        <v/>
      </c>
    </row>
    <row r="1103">
      <c r="A1103" t="inlineStr">
        <is>
          <t>Q06L01</t>
        </is>
      </c>
      <c r="B1103" t="inlineStr">
        <is>
          <t>VAGNER LUIS SANCHES DA SILVA</t>
        </is>
      </c>
      <c r="C1103" t="n">
        <v>1</v>
      </c>
      <c r="D1103" t="inlineStr">
        <is>
          <t>IPCA</t>
        </is>
      </c>
      <c r="E1103" t="n">
        <v>0.009488792934583046</v>
      </c>
      <c r="F1103" t="inlineStr">
        <is>
          <t>MENSAL</t>
        </is>
      </c>
      <c r="G1103" t="n">
        <v>49079</v>
      </c>
      <c r="H1103" t="n">
        <v>49079</v>
      </c>
      <c r="I1103" t="inlineStr">
        <is>
          <t>147</t>
        </is>
      </c>
      <c r="J1103" t="inlineStr">
        <is>
          <t>CARTEIRA</t>
        </is>
      </c>
      <c r="K1103" t="inlineStr">
        <is>
          <t>CONTRATO</t>
        </is>
      </c>
      <c r="L1103" t="n">
        <v>3758.96</v>
      </c>
      <c r="M1103" t="inlineStr"/>
      <c r="N1103" t="inlineStr"/>
      <c r="O1103" s="142">
        <f>DATE(YEAR(H1103),MONTH(H1103),1)</f>
        <v/>
      </c>
      <c r="P1103" s="132">
        <f>IF(H1103&gt;$L$3,"Futuro","Atraso")</f>
        <v/>
      </c>
      <c r="Q1103">
        <f>12*(YEAR(H1103)-YEAR($L$3))+(MONTH(H1103)-MONTH($L$3))</f>
        <v/>
      </c>
      <c r="R1103" s="366">
        <f>IF(N1103="IBIRAPITANGA FASE 3",IF(P1103="Atraso",M1103,M1103/(1+$J$2)^Q1103),IF(P1103="Atraso",M1103,M1103/(1+$J$1)^Q1103))</f>
        <v/>
      </c>
    </row>
    <row r="1104">
      <c r="A1104" t="inlineStr">
        <is>
          <t>Q06L01</t>
        </is>
      </c>
      <c r="B1104" t="inlineStr">
        <is>
          <t>VAGNER LUIS SANCHES DA SILVA</t>
        </is>
      </c>
      <c r="C1104" t="n">
        <v>1</v>
      </c>
      <c r="D1104" t="inlineStr">
        <is>
          <t>IPCA</t>
        </is>
      </c>
      <c r="E1104" t="n">
        <v>0.009488792934583046</v>
      </c>
      <c r="F1104" t="inlineStr">
        <is>
          <t>MENSAL</t>
        </is>
      </c>
      <c r="G1104" t="n">
        <v>49110</v>
      </c>
      <c r="H1104" t="n">
        <v>49110</v>
      </c>
      <c r="I1104" t="inlineStr">
        <is>
          <t>148</t>
        </is>
      </c>
      <c r="J1104" t="inlineStr">
        <is>
          <t>CARTEIRA</t>
        </is>
      </c>
      <c r="K1104" t="inlineStr">
        <is>
          <t>CONTRATO</t>
        </is>
      </c>
      <c r="L1104" t="n">
        <v>3758.96</v>
      </c>
      <c r="M1104" t="inlineStr"/>
      <c r="N1104" t="inlineStr"/>
      <c r="O1104" s="142">
        <f>DATE(YEAR(H1104),MONTH(H1104),1)</f>
        <v/>
      </c>
      <c r="P1104" s="132">
        <f>IF(H1104&gt;$L$3,"Futuro","Atraso")</f>
        <v/>
      </c>
      <c r="Q1104">
        <f>12*(YEAR(H1104)-YEAR($L$3))+(MONTH(H1104)-MONTH($L$3))</f>
        <v/>
      </c>
      <c r="R1104" s="366">
        <f>IF(N1104="IBIRAPITANGA FASE 3",IF(P1104="Atraso",M1104,M1104/(1+$J$2)^Q1104),IF(P1104="Atraso",M1104,M1104/(1+$J$1)^Q1104))</f>
        <v/>
      </c>
    </row>
    <row r="1105">
      <c r="A1105" t="inlineStr">
        <is>
          <t>Q06L01</t>
        </is>
      </c>
      <c r="B1105" t="inlineStr">
        <is>
          <t>VAGNER LUIS SANCHES DA SILVA</t>
        </is>
      </c>
      <c r="C1105" t="n">
        <v>1</v>
      </c>
      <c r="D1105" t="inlineStr">
        <is>
          <t>IPCA</t>
        </is>
      </c>
      <c r="E1105" t="n">
        <v>0.009488792934583046</v>
      </c>
      <c r="F1105" t="inlineStr">
        <is>
          <t>MENSAL</t>
        </is>
      </c>
      <c r="G1105" t="n">
        <v>49140</v>
      </c>
      <c r="H1105" t="n">
        <v>49140</v>
      </c>
      <c r="I1105" t="inlineStr">
        <is>
          <t>149</t>
        </is>
      </c>
      <c r="J1105" t="inlineStr">
        <is>
          <t>CARTEIRA</t>
        </is>
      </c>
      <c r="K1105" t="inlineStr">
        <is>
          <t>CONTRATO</t>
        </is>
      </c>
      <c r="L1105" t="n">
        <v>3758.96</v>
      </c>
      <c r="M1105" t="inlineStr"/>
      <c r="N1105" t="inlineStr"/>
      <c r="O1105" s="142">
        <f>DATE(YEAR(H1105),MONTH(H1105),1)</f>
        <v/>
      </c>
      <c r="P1105" s="132">
        <f>IF(H1105&gt;$L$3,"Futuro","Atraso")</f>
        <v/>
      </c>
      <c r="Q1105">
        <f>12*(YEAR(H1105)-YEAR($L$3))+(MONTH(H1105)-MONTH($L$3))</f>
        <v/>
      </c>
      <c r="R1105" s="366">
        <f>IF(N1105="IBIRAPITANGA FASE 3",IF(P1105="Atraso",M1105,M1105/(1+$J$2)^Q1105),IF(P1105="Atraso",M1105,M1105/(1+$J$1)^Q1105))</f>
        <v/>
      </c>
    </row>
    <row r="1106">
      <c r="A1106" t="inlineStr">
        <is>
          <t>Q06L01</t>
        </is>
      </c>
      <c r="B1106" t="inlineStr">
        <is>
          <t>VAGNER LUIS SANCHES DA SILVA</t>
        </is>
      </c>
      <c r="C1106" t="n">
        <v>1</v>
      </c>
      <c r="D1106" t="inlineStr">
        <is>
          <t>IPCA</t>
        </is>
      </c>
      <c r="E1106" t="n">
        <v>0.009488792934583046</v>
      </c>
      <c r="F1106" t="inlineStr">
        <is>
          <t>MENSAL</t>
        </is>
      </c>
      <c r="G1106" t="n">
        <v>49171</v>
      </c>
      <c r="H1106" t="n">
        <v>49171</v>
      </c>
      <c r="I1106" t="inlineStr">
        <is>
          <t>150</t>
        </is>
      </c>
      <c r="J1106" t="inlineStr">
        <is>
          <t>CARTEIRA</t>
        </is>
      </c>
      <c r="K1106" t="inlineStr">
        <is>
          <t>CONTRATO</t>
        </is>
      </c>
      <c r="L1106" t="n">
        <v>3758.96</v>
      </c>
      <c r="M1106" t="inlineStr"/>
      <c r="N1106" t="inlineStr"/>
      <c r="O1106" s="142">
        <f>DATE(YEAR(H1106),MONTH(H1106),1)</f>
        <v/>
      </c>
      <c r="P1106" s="132">
        <f>IF(H1106&gt;$L$3,"Futuro","Atraso")</f>
        <v/>
      </c>
      <c r="Q1106">
        <f>12*(YEAR(H1106)-YEAR($L$3))+(MONTH(H1106)-MONTH($L$3))</f>
        <v/>
      </c>
      <c r="R1106" s="366">
        <f>IF(N1106="IBIRAPITANGA FASE 3",IF(P1106="Atraso",M1106,M1106/(1+$J$2)^Q1106),IF(P1106="Atraso",M1106,M1106/(1+$J$1)^Q1106))</f>
        <v/>
      </c>
    </row>
    <row r="1107">
      <c r="A1107" t="inlineStr">
        <is>
          <t>Q06L01</t>
        </is>
      </c>
      <c r="B1107" t="inlineStr">
        <is>
          <t>VAGNER LUIS SANCHES DA SILVA</t>
        </is>
      </c>
      <c r="C1107" t="n">
        <v>1</v>
      </c>
      <c r="D1107" t="inlineStr">
        <is>
          <t>IPCA</t>
        </is>
      </c>
      <c r="E1107" t="n">
        <v>0.009488792934583046</v>
      </c>
      <c r="F1107" t="inlineStr">
        <is>
          <t>MENSAL</t>
        </is>
      </c>
      <c r="G1107" t="n">
        <v>49202</v>
      </c>
      <c r="H1107" t="n">
        <v>49202</v>
      </c>
      <c r="I1107" t="inlineStr">
        <is>
          <t>151</t>
        </is>
      </c>
      <c r="J1107" t="inlineStr">
        <is>
          <t>CARTEIRA</t>
        </is>
      </c>
      <c r="K1107" t="inlineStr">
        <is>
          <t>CONTRATO</t>
        </is>
      </c>
      <c r="L1107" t="n">
        <v>3758.96</v>
      </c>
      <c r="M1107" t="inlineStr"/>
      <c r="N1107" t="inlineStr"/>
      <c r="O1107" s="142">
        <f>DATE(YEAR(H1107),MONTH(H1107),1)</f>
        <v/>
      </c>
      <c r="P1107" s="132">
        <f>IF(H1107&gt;$L$3,"Futuro","Atraso")</f>
        <v/>
      </c>
      <c r="Q1107">
        <f>12*(YEAR(H1107)-YEAR($L$3))+(MONTH(H1107)-MONTH($L$3))</f>
        <v/>
      </c>
      <c r="R1107" s="366">
        <f>IF(N1107="IBIRAPITANGA FASE 3",IF(P1107="Atraso",M1107,M1107/(1+$J$2)^Q1107),IF(P1107="Atraso",M1107,M1107/(1+$J$1)^Q1107))</f>
        <v/>
      </c>
    </row>
    <row r="1108">
      <c r="A1108" t="inlineStr">
        <is>
          <t>Q06L01</t>
        </is>
      </c>
      <c r="B1108" t="inlineStr">
        <is>
          <t>VAGNER LUIS SANCHES DA SILVA</t>
        </is>
      </c>
      <c r="C1108" t="n">
        <v>1</v>
      </c>
      <c r="D1108" t="inlineStr">
        <is>
          <t>IPCA</t>
        </is>
      </c>
      <c r="E1108" t="n">
        <v>0.009488792934583046</v>
      </c>
      <c r="F1108" t="inlineStr">
        <is>
          <t>MENSAL</t>
        </is>
      </c>
      <c r="G1108" t="n">
        <v>49232</v>
      </c>
      <c r="H1108" t="n">
        <v>49232</v>
      </c>
      <c r="I1108" t="inlineStr">
        <is>
          <t>152</t>
        </is>
      </c>
      <c r="J1108" t="inlineStr">
        <is>
          <t>CARTEIRA</t>
        </is>
      </c>
      <c r="K1108" t="inlineStr">
        <is>
          <t>CONTRATO</t>
        </is>
      </c>
      <c r="L1108" t="n">
        <v>3758.96</v>
      </c>
      <c r="M1108" t="inlineStr"/>
      <c r="N1108" t="inlineStr"/>
      <c r="O1108" s="142">
        <f>DATE(YEAR(H1108),MONTH(H1108),1)</f>
        <v/>
      </c>
      <c r="P1108" s="132">
        <f>IF(H1108&gt;$L$3,"Futuro","Atraso")</f>
        <v/>
      </c>
      <c r="Q1108">
        <f>12*(YEAR(H1108)-YEAR($L$3))+(MONTH(H1108)-MONTH($L$3))</f>
        <v/>
      </c>
      <c r="R1108" s="366">
        <f>IF(N1108="IBIRAPITANGA FASE 3",IF(P1108="Atraso",M1108,M1108/(1+$J$2)^Q1108),IF(P1108="Atraso",M1108,M1108/(1+$J$1)^Q1108))</f>
        <v/>
      </c>
    </row>
    <row r="1109">
      <c r="A1109" t="inlineStr">
        <is>
          <t>Q06L01</t>
        </is>
      </c>
      <c r="B1109" t="inlineStr">
        <is>
          <t>VAGNER LUIS SANCHES DA SILVA</t>
        </is>
      </c>
      <c r="C1109" t="n">
        <v>1</v>
      </c>
      <c r="D1109" t="inlineStr">
        <is>
          <t>IPCA</t>
        </is>
      </c>
      <c r="E1109" t="n">
        <v>0.009488792934583046</v>
      </c>
      <c r="F1109" t="inlineStr">
        <is>
          <t>MENSAL</t>
        </is>
      </c>
      <c r="G1109" t="n">
        <v>49263</v>
      </c>
      <c r="H1109" t="n">
        <v>49263</v>
      </c>
      <c r="I1109" t="inlineStr">
        <is>
          <t>153</t>
        </is>
      </c>
      <c r="J1109" t="inlineStr">
        <is>
          <t>CARTEIRA</t>
        </is>
      </c>
      <c r="K1109" t="inlineStr">
        <is>
          <t>CONTRATO</t>
        </is>
      </c>
      <c r="L1109" t="n">
        <v>3758.96</v>
      </c>
      <c r="M1109" t="inlineStr"/>
      <c r="N1109" t="inlineStr"/>
      <c r="O1109" s="142">
        <f>DATE(YEAR(H1109),MONTH(H1109),1)</f>
        <v/>
      </c>
      <c r="P1109" s="132">
        <f>IF(H1109&gt;$L$3,"Futuro","Atraso")</f>
        <v/>
      </c>
      <c r="Q1109">
        <f>12*(YEAR(H1109)-YEAR($L$3))+(MONTH(H1109)-MONTH($L$3))</f>
        <v/>
      </c>
      <c r="R1109" s="366">
        <f>IF(N1109="IBIRAPITANGA FASE 3",IF(P1109="Atraso",M1109,M1109/(1+$J$2)^Q1109),IF(P1109="Atraso",M1109,M1109/(1+$J$1)^Q1109))</f>
        <v/>
      </c>
    </row>
    <row r="1110">
      <c r="A1110" t="inlineStr">
        <is>
          <t>Q06L01</t>
        </is>
      </c>
      <c r="B1110" t="inlineStr">
        <is>
          <t>VAGNER LUIS SANCHES DA SILVA</t>
        </is>
      </c>
      <c r="C1110" t="n">
        <v>1</v>
      </c>
      <c r="D1110" t="inlineStr">
        <is>
          <t>IPCA</t>
        </is>
      </c>
      <c r="E1110" t="n">
        <v>0.009488792934583046</v>
      </c>
      <c r="F1110" t="inlineStr">
        <is>
          <t>MENSAL</t>
        </is>
      </c>
      <c r="G1110" t="n">
        <v>49293</v>
      </c>
      <c r="H1110" t="n">
        <v>49293</v>
      </c>
      <c r="I1110" t="inlineStr">
        <is>
          <t>154</t>
        </is>
      </c>
      <c r="J1110" t="inlineStr">
        <is>
          <t>CARTEIRA</t>
        </is>
      </c>
      <c r="K1110" t="inlineStr">
        <is>
          <t>CONTRATO</t>
        </is>
      </c>
      <c r="L1110" t="n">
        <v>3758.96</v>
      </c>
      <c r="M1110" t="inlineStr"/>
      <c r="N1110" t="inlineStr"/>
      <c r="O1110" s="142">
        <f>DATE(YEAR(H1110),MONTH(H1110),1)</f>
        <v/>
      </c>
      <c r="P1110" s="132">
        <f>IF(H1110&gt;$L$3,"Futuro","Atraso")</f>
        <v/>
      </c>
      <c r="Q1110">
        <f>12*(YEAR(H1110)-YEAR($L$3))+(MONTH(H1110)-MONTH($L$3))</f>
        <v/>
      </c>
      <c r="R1110" s="366">
        <f>IF(N1110="IBIRAPITANGA FASE 3",IF(P1110="Atraso",M1110,M1110/(1+$J$2)^Q1110),IF(P1110="Atraso",M1110,M1110/(1+$J$1)^Q1110))</f>
        <v/>
      </c>
    </row>
    <row r="1111">
      <c r="A1111" t="inlineStr">
        <is>
          <t>Q06L01</t>
        </is>
      </c>
      <c r="B1111" t="inlineStr">
        <is>
          <t>VAGNER LUIS SANCHES DA SILVA</t>
        </is>
      </c>
      <c r="C1111" t="n">
        <v>1</v>
      </c>
      <c r="D1111" t="inlineStr">
        <is>
          <t>IPCA</t>
        </is>
      </c>
      <c r="E1111" t="n">
        <v>0.009488792934583046</v>
      </c>
      <c r="F1111" t="inlineStr">
        <is>
          <t>MENSAL</t>
        </is>
      </c>
      <c r="G1111" t="n">
        <v>49324</v>
      </c>
      <c r="H1111" t="n">
        <v>49324</v>
      </c>
      <c r="I1111" t="inlineStr">
        <is>
          <t>155</t>
        </is>
      </c>
      <c r="J1111" t="inlineStr">
        <is>
          <t>CARTEIRA</t>
        </is>
      </c>
      <c r="K1111" t="inlineStr">
        <is>
          <t>CONTRATO</t>
        </is>
      </c>
      <c r="L1111" t="n">
        <v>3758.96</v>
      </c>
      <c r="M1111" t="inlineStr"/>
      <c r="N1111" t="inlineStr"/>
      <c r="O1111" s="142">
        <f>DATE(YEAR(H1111),MONTH(H1111),1)</f>
        <v/>
      </c>
      <c r="P1111" s="132">
        <f>IF(H1111&gt;$L$3,"Futuro","Atraso")</f>
        <v/>
      </c>
      <c r="Q1111">
        <f>12*(YEAR(H1111)-YEAR($L$3))+(MONTH(H1111)-MONTH($L$3))</f>
        <v/>
      </c>
      <c r="R1111" s="366">
        <f>IF(N1111="IBIRAPITANGA FASE 3",IF(P1111="Atraso",M1111,M1111/(1+$J$2)^Q1111),IF(P1111="Atraso",M1111,M1111/(1+$J$1)^Q1111))</f>
        <v/>
      </c>
    </row>
    <row r="1112">
      <c r="A1112" t="inlineStr">
        <is>
          <t>Q06L01</t>
        </is>
      </c>
      <c r="B1112" t="inlineStr">
        <is>
          <t>VAGNER LUIS SANCHES DA SILVA</t>
        </is>
      </c>
      <c r="C1112" t="n">
        <v>1</v>
      </c>
      <c r="D1112" t="inlineStr">
        <is>
          <t>IPCA</t>
        </is>
      </c>
      <c r="E1112" t="n">
        <v>0.009488792934583046</v>
      </c>
      <c r="F1112" t="inlineStr">
        <is>
          <t>MENSAL</t>
        </is>
      </c>
      <c r="G1112" t="n">
        <v>49355</v>
      </c>
      <c r="H1112" t="n">
        <v>49355</v>
      </c>
      <c r="I1112" t="inlineStr">
        <is>
          <t>156</t>
        </is>
      </c>
      <c r="J1112" t="inlineStr">
        <is>
          <t>CARTEIRA</t>
        </is>
      </c>
      <c r="K1112" t="inlineStr">
        <is>
          <t>CONTRATO</t>
        </is>
      </c>
      <c r="L1112" t="n">
        <v>3758.96</v>
      </c>
      <c r="M1112" t="inlineStr"/>
      <c r="N1112" t="inlineStr"/>
      <c r="O1112" s="142">
        <f>DATE(YEAR(H1112),MONTH(H1112),1)</f>
        <v/>
      </c>
      <c r="P1112" s="132">
        <f>IF(H1112&gt;$L$3,"Futuro","Atraso")</f>
        <v/>
      </c>
      <c r="Q1112">
        <f>12*(YEAR(H1112)-YEAR($L$3))+(MONTH(H1112)-MONTH($L$3))</f>
        <v/>
      </c>
      <c r="R1112" s="366">
        <f>IF(N1112="IBIRAPITANGA FASE 3",IF(P1112="Atraso",M1112,M1112/(1+$J$2)^Q1112),IF(P1112="Atraso",M1112,M1112/(1+$J$1)^Q1112))</f>
        <v/>
      </c>
    </row>
    <row r="1113">
      <c r="A1113" t="inlineStr">
        <is>
          <t>Q06L01</t>
        </is>
      </c>
      <c r="B1113" t="inlineStr">
        <is>
          <t>VAGNER LUIS SANCHES DA SILVA</t>
        </is>
      </c>
      <c r="C1113" t="n">
        <v>1</v>
      </c>
      <c r="D1113" t="inlineStr">
        <is>
          <t>IPCA</t>
        </is>
      </c>
      <c r="E1113" t="n">
        <v>0.009488792934583046</v>
      </c>
      <c r="F1113" t="inlineStr">
        <is>
          <t>MENSAL</t>
        </is>
      </c>
      <c r="G1113" t="n">
        <v>49383</v>
      </c>
      <c r="H1113" t="n">
        <v>49383</v>
      </c>
      <c r="I1113" t="inlineStr">
        <is>
          <t>157</t>
        </is>
      </c>
      <c r="J1113" t="inlineStr">
        <is>
          <t>CARTEIRA</t>
        </is>
      </c>
      <c r="K1113" t="inlineStr">
        <is>
          <t>CONTRATO</t>
        </is>
      </c>
      <c r="L1113" t="n">
        <v>3758.96</v>
      </c>
      <c r="M1113" t="inlineStr"/>
      <c r="N1113" t="inlineStr"/>
      <c r="O1113" s="142">
        <f>DATE(YEAR(H1113),MONTH(H1113),1)</f>
        <v/>
      </c>
      <c r="P1113" s="132">
        <f>IF(H1113&gt;$L$3,"Futuro","Atraso")</f>
        <v/>
      </c>
      <c r="Q1113">
        <f>12*(YEAR(H1113)-YEAR($L$3))+(MONTH(H1113)-MONTH($L$3))</f>
        <v/>
      </c>
      <c r="R1113" s="366">
        <f>IF(N1113="IBIRAPITANGA FASE 3",IF(P1113="Atraso",M1113,M1113/(1+$J$2)^Q1113),IF(P1113="Atraso",M1113,M1113/(1+$J$1)^Q1113))</f>
        <v/>
      </c>
    </row>
    <row r="1114">
      <c r="A1114" t="inlineStr">
        <is>
          <t>Q06L01</t>
        </is>
      </c>
      <c r="B1114" t="inlineStr">
        <is>
          <t>VAGNER LUIS SANCHES DA SILVA</t>
        </is>
      </c>
      <c r="C1114" t="n">
        <v>1</v>
      </c>
      <c r="D1114" t="inlineStr">
        <is>
          <t>IPCA</t>
        </is>
      </c>
      <c r="E1114" t="n">
        <v>0.009488792934583046</v>
      </c>
      <c r="F1114" t="inlineStr">
        <is>
          <t>MENSAL</t>
        </is>
      </c>
      <c r="G1114" t="n">
        <v>49414</v>
      </c>
      <c r="H1114" t="n">
        <v>49414</v>
      </c>
      <c r="I1114" t="inlineStr">
        <is>
          <t>158</t>
        </is>
      </c>
      <c r="J1114" t="inlineStr">
        <is>
          <t>CARTEIRA</t>
        </is>
      </c>
      <c r="K1114" t="inlineStr">
        <is>
          <t>CONTRATO</t>
        </is>
      </c>
      <c r="L1114" t="n">
        <v>3758.96</v>
      </c>
      <c r="M1114" t="inlineStr"/>
      <c r="N1114" t="inlineStr"/>
      <c r="O1114" s="142">
        <f>DATE(YEAR(H1114),MONTH(H1114),1)</f>
        <v/>
      </c>
      <c r="P1114" s="132">
        <f>IF(H1114&gt;$L$3,"Futuro","Atraso")</f>
        <v/>
      </c>
      <c r="Q1114">
        <f>12*(YEAR(H1114)-YEAR($L$3))+(MONTH(H1114)-MONTH($L$3))</f>
        <v/>
      </c>
      <c r="R1114" s="366">
        <f>IF(N1114="IBIRAPITANGA FASE 3",IF(P1114="Atraso",M1114,M1114/(1+$J$2)^Q1114),IF(P1114="Atraso",M1114,M1114/(1+$J$1)^Q1114))</f>
        <v/>
      </c>
    </row>
    <row r="1115">
      <c r="A1115" t="inlineStr">
        <is>
          <t>Q06L01</t>
        </is>
      </c>
      <c r="B1115" t="inlineStr">
        <is>
          <t>VAGNER LUIS SANCHES DA SILVA</t>
        </is>
      </c>
      <c r="C1115" t="n">
        <v>1</v>
      </c>
      <c r="D1115" t="inlineStr">
        <is>
          <t>IPCA</t>
        </is>
      </c>
      <c r="E1115" t="n">
        <v>0.009488792934583046</v>
      </c>
      <c r="F1115" t="inlineStr">
        <is>
          <t>MENSAL</t>
        </is>
      </c>
      <c r="G1115" t="n">
        <v>49444</v>
      </c>
      <c r="H1115" t="n">
        <v>49444</v>
      </c>
      <c r="I1115" t="inlineStr">
        <is>
          <t>159</t>
        </is>
      </c>
      <c r="J1115" t="inlineStr">
        <is>
          <t>CARTEIRA</t>
        </is>
      </c>
      <c r="K1115" t="inlineStr">
        <is>
          <t>CONTRATO</t>
        </is>
      </c>
      <c r="L1115" t="n">
        <v>3758.96</v>
      </c>
      <c r="M1115" t="inlineStr"/>
      <c r="N1115" t="inlineStr"/>
      <c r="O1115" s="142">
        <f>DATE(YEAR(H1115),MONTH(H1115),1)</f>
        <v/>
      </c>
      <c r="P1115" s="132">
        <f>IF(H1115&gt;$L$3,"Futuro","Atraso")</f>
        <v/>
      </c>
      <c r="Q1115">
        <f>12*(YEAR(H1115)-YEAR($L$3))+(MONTH(H1115)-MONTH($L$3))</f>
        <v/>
      </c>
      <c r="R1115" s="366">
        <f>IF(N1115="IBIRAPITANGA FASE 3",IF(P1115="Atraso",M1115,M1115/(1+$J$2)^Q1115),IF(P1115="Atraso",M1115,M1115/(1+$J$1)^Q1115))</f>
        <v/>
      </c>
    </row>
    <row r="1116">
      <c r="A1116" t="inlineStr">
        <is>
          <t>Q06L01</t>
        </is>
      </c>
      <c r="B1116" t="inlineStr">
        <is>
          <t>VAGNER LUIS SANCHES DA SILVA</t>
        </is>
      </c>
      <c r="C1116" t="n">
        <v>1</v>
      </c>
      <c r="D1116" t="inlineStr">
        <is>
          <t>IPCA</t>
        </is>
      </c>
      <c r="E1116" t="n">
        <v>0.009488792934583046</v>
      </c>
      <c r="F1116" t="inlineStr">
        <is>
          <t>MENSAL</t>
        </is>
      </c>
      <c r="G1116" t="n">
        <v>49475</v>
      </c>
      <c r="H1116" t="n">
        <v>49475</v>
      </c>
      <c r="I1116" t="inlineStr">
        <is>
          <t>160</t>
        </is>
      </c>
      <c r="J1116" t="inlineStr">
        <is>
          <t>CARTEIRA</t>
        </is>
      </c>
      <c r="K1116" t="inlineStr">
        <is>
          <t>CONTRATO</t>
        </is>
      </c>
      <c r="L1116" t="n">
        <v>3758.96</v>
      </c>
      <c r="M1116" t="inlineStr"/>
      <c r="N1116" t="inlineStr"/>
      <c r="O1116" s="142">
        <f>DATE(YEAR(H1116),MONTH(H1116),1)</f>
        <v/>
      </c>
      <c r="P1116" s="132">
        <f>IF(H1116&gt;$L$3,"Futuro","Atraso")</f>
        <v/>
      </c>
      <c r="Q1116">
        <f>12*(YEAR(H1116)-YEAR($L$3))+(MONTH(H1116)-MONTH($L$3))</f>
        <v/>
      </c>
      <c r="R1116" s="366">
        <f>IF(N1116="IBIRAPITANGA FASE 3",IF(P1116="Atraso",M1116,M1116/(1+$J$2)^Q1116),IF(P1116="Atraso",M1116,M1116/(1+$J$1)^Q1116))</f>
        <v/>
      </c>
    </row>
    <row r="1117">
      <c r="A1117" t="inlineStr">
        <is>
          <t>Q06L01</t>
        </is>
      </c>
      <c r="B1117" t="inlineStr">
        <is>
          <t>VAGNER LUIS SANCHES DA SILVA</t>
        </is>
      </c>
      <c r="C1117" t="n">
        <v>1</v>
      </c>
      <c r="D1117" t="inlineStr">
        <is>
          <t>IPCA</t>
        </is>
      </c>
      <c r="E1117" t="n">
        <v>0.009488792934583046</v>
      </c>
      <c r="F1117" t="inlineStr">
        <is>
          <t>MENSAL</t>
        </is>
      </c>
      <c r="G1117" t="n">
        <v>49505</v>
      </c>
      <c r="H1117" t="n">
        <v>49505</v>
      </c>
      <c r="I1117" t="inlineStr">
        <is>
          <t>161</t>
        </is>
      </c>
      <c r="J1117" t="inlineStr">
        <is>
          <t>CARTEIRA</t>
        </is>
      </c>
      <c r="K1117" t="inlineStr">
        <is>
          <t>CONTRATO</t>
        </is>
      </c>
      <c r="L1117" t="n">
        <v>3758.96</v>
      </c>
      <c r="M1117" t="inlineStr"/>
      <c r="N1117" t="inlineStr"/>
      <c r="O1117" s="142">
        <f>DATE(YEAR(H1117),MONTH(H1117),1)</f>
        <v/>
      </c>
      <c r="P1117" s="132">
        <f>IF(H1117&gt;$L$3,"Futuro","Atraso")</f>
        <v/>
      </c>
      <c r="Q1117">
        <f>12*(YEAR(H1117)-YEAR($L$3))+(MONTH(H1117)-MONTH($L$3))</f>
        <v/>
      </c>
      <c r="R1117" s="366">
        <f>IF(N1117="IBIRAPITANGA FASE 3",IF(P1117="Atraso",M1117,M1117/(1+$J$2)^Q1117),IF(P1117="Atraso",M1117,M1117/(1+$J$1)^Q1117))</f>
        <v/>
      </c>
    </row>
    <row r="1118">
      <c r="A1118" t="inlineStr">
        <is>
          <t>Q06L01</t>
        </is>
      </c>
      <c r="B1118" t="inlineStr">
        <is>
          <t>VAGNER LUIS SANCHES DA SILVA</t>
        </is>
      </c>
      <c r="C1118" t="n">
        <v>1</v>
      </c>
      <c r="D1118" t="inlineStr">
        <is>
          <t>IPCA</t>
        </is>
      </c>
      <c r="E1118" t="n">
        <v>0.009488792934583046</v>
      </c>
      <c r="F1118" t="inlineStr">
        <is>
          <t>MENSAL</t>
        </is>
      </c>
      <c r="G1118" t="n">
        <v>49536</v>
      </c>
      <c r="H1118" t="n">
        <v>49536</v>
      </c>
      <c r="I1118" t="inlineStr">
        <is>
          <t>162</t>
        </is>
      </c>
      <c r="J1118" t="inlineStr">
        <is>
          <t>CARTEIRA</t>
        </is>
      </c>
      <c r="K1118" t="inlineStr">
        <is>
          <t>CONTRATO</t>
        </is>
      </c>
      <c r="L1118" t="n">
        <v>3758.96</v>
      </c>
      <c r="M1118" t="inlineStr"/>
      <c r="N1118" t="inlineStr"/>
      <c r="O1118" s="142">
        <f>DATE(YEAR(H1118),MONTH(H1118),1)</f>
        <v/>
      </c>
      <c r="P1118" s="132">
        <f>IF(H1118&gt;$L$3,"Futuro","Atraso")</f>
        <v/>
      </c>
      <c r="Q1118">
        <f>12*(YEAR(H1118)-YEAR($L$3))+(MONTH(H1118)-MONTH($L$3))</f>
        <v/>
      </c>
      <c r="R1118" s="366">
        <f>IF(N1118="IBIRAPITANGA FASE 3",IF(P1118="Atraso",M1118,M1118/(1+$J$2)^Q1118),IF(P1118="Atraso",M1118,M1118/(1+$J$1)^Q1118))</f>
        <v/>
      </c>
    </row>
    <row r="1119">
      <c r="A1119" t="inlineStr">
        <is>
          <t>Q06L01</t>
        </is>
      </c>
      <c r="B1119" t="inlineStr">
        <is>
          <t>VAGNER LUIS SANCHES DA SILVA</t>
        </is>
      </c>
      <c r="C1119" t="n">
        <v>1</v>
      </c>
      <c r="D1119" t="inlineStr">
        <is>
          <t>IPCA</t>
        </is>
      </c>
      <c r="E1119" t="n">
        <v>0.009488792934583046</v>
      </c>
      <c r="F1119" t="inlineStr">
        <is>
          <t>MENSAL</t>
        </is>
      </c>
      <c r="G1119" t="n">
        <v>49567</v>
      </c>
      <c r="H1119" t="n">
        <v>49567</v>
      </c>
      <c r="I1119" t="inlineStr">
        <is>
          <t>163</t>
        </is>
      </c>
      <c r="J1119" t="inlineStr">
        <is>
          <t>CARTEIRA</t>
        </is>
      </c>
      <c r="K1119" t="inlineStr">
        <is>
          <t>CONTRATO</t>
        </is>
      </c>
      <c r="L1119" t="n">
        <v>3758.96</v>
      </c>
      <c r="M1119" t="inlineStr"/>
      <c r="N1119" t="inlineStr"/>
      <c r="O1119" s="142">
        <f>DATE(YEAR(H1119),MONTH(H1119),1)</f>
        <v/>
      </c>
      <c r="P1119" s="132">
        <f>IF(H1119&gt;$L$3,"Futuro","Atraso")</f>
        <v/>
      </c>
      <c r="Q1119">
        <f>12*(YEAR(H1119)-YEAR($L$3))+(MONTH(H1119)-MONTH($L$3))</f>
        <v/>
      </c>
      <c r="R1119" s="366">
        <f>IF(N1119="IBIRAPITANGA FASE 3",IF(P1119="Atraso",M1119,M1119/(1+$J$2)^Q1119),IF(P1119="Atraso",M1119,M1119/(1+$J$1)^Q1119))</f>
        <v/>
      </c>
    </row>
    <row r="1120">
      <c r="A1120" t="inlineStr">
        <is>
          <t>Q06L01</t>
        </is>
      </c>
      <c r="B1120" t="inlineStr">
        <is>
          <t>VAGNER LUIS SANCHES DA SILVA</t>
        </is>
      </c>
      <c r="C1120" t="n">
        <v>1</v>
      </c>
      <c r="D1120" t="inlineStr">
        <is>
          <t>IPCA</t>
        </is>
      </c>
      <c r="E1120" t="n">
        <v>0.009488792934583046</v>
      </c>
      <c r="F1120" t="inlineStr">
        <is>
          <t>MENSAL</t>
        </is>
      </c>
      <c r="G1120" t="n">
        <v>49597</v>
      </c>
      <c r="H1120" t="n">
        <v>49597</v>
      </c>
      <c r="I1120" t="inlineStr">
        <is>
          <t>164</t>
        </is>
      </c>
      <c r="J1120" t="inlineStr">
        <is>
          <t>CARTEIRA</t>
        </is>
      </c>
      <c r="K1120" t="inlineStr">
        <is>
          <t>CONTRATO</t>
        </is>
      </c>
      <c r="L1120" t="n">
        <v>3758.96</v>
      </c>
      <c r="M1120" t="inlineStr"/>
      <c r="N1120" t="inlineStr"/>
      <c r="O1120" s="142">
        <f>DATE(YEAR(H1120),MONTH(H1120),1)</f>
        <v/>
      </c>
      <c r="P1120" s="132">
        <f>IF(H1120&gt;$L$3,"Futuro","Atraso")</f>
        <v/>
      </c>
      <c r="Q1120">
        <f>12*(YEAR(H1120)-YEAR($L$3))+(MONTH(H1120)-MONTH($L$3))</f>
        <v/>
      </c>
      <c r="R1120" s="366">
        <f>IF(N1120="IBIRAPITANGA FASE 3",IF(P1120="Atraso",M1120,M1120/(1+$J$2)^Q1120),IF(P1120="Atraso",M1120,M1120/(1+$J$1)^Q1120))</f>
        <v/>
      </c>
    </row>
    <row r="1121">
      <c r="A1121" t="inlineStr">
        <is>
          <t>Q06L01</t>
        </is>
      </c>
      <c r="B1121" t="inlineStr">
        <is>
          <t>VAGNER LUIS SANCHES DA SILVA</t>
        </is>
      </c>
      <c r="C1121" t="n">
        <v>1</v>
      </c>
      <c r="D1121" t="inlineStr">
        <is>
          <t>IPCA</t>
        </is>
      </c>
      <c r="E1121" t="n">
        <v>0.009488792934583046</v>
      </c>
      <c r="F1121" t="inlineStr">
        <is>
          <t>MENSAL</t>
        </is>
      </c>
      <c r="G1121" t="n">
        <v>49628</v>
      </c>
      <c r="H1121" t="n">
        <v>49628</v>
      </c>
      <c r="I1121" t="inlineStr">
        <is>
          <t>165</t>
        </is>
      </c>
      <c r="J1121" t="inlineStr">
        <is>
          <t>CARTEIRA</t>
        </is>
      </c>
      <c r="K1121" t="inlineStr">
        <is>
          <t>CONTRATO</t>
        </is>
      </c>
      <c r="L1121" t="n">
        <v>3758.96</v>
      </c>
      <c r="M1121" t="inlineStr"/>
      <c r="N1121" t="inlineStr"/>
      <c r="O1121" s="142">
        <f>DATE(YEAR(H1121),MONTH(H1121),1)</f>
        <v/>
      </c>
      <c r="P1121" s="132">
        <f>IF(H1121&gt;$L$3,"Futuro","Atraso")</f>
        <v/>
      </c>
      <c r="Q1121">
        <f>12*(YEAR(H1121)-YEAR($L$3))+(MONTH(H1121)-MONTH($L$3))</f>
        <v/>
      </c>
      <c r="R1121" s="366">
        <f>IF(N1121="IBIRAPITANGA FASE 3",IF(P1121="Atraso",M1121,M1121/(1+$J$2)^Q1121),IF(P1121="Atraso",M1121,M1121/(1+$J$1)^Q1121))</f>
        <v/>
      </c>
    </row>
    <row r="1122">
      <c r="A1122" t="inlineStr">
        <is>
          <t>Q06L01</t>
        </is>
      </c>
      <c r="B1122" t="inlineStr">
        <is>
          <t>VAGNER LUIS SANCHES DA SILVA</t>
        </is>
      </c>
      <c r="C1122" t="n">
        <v>1</v>
      </c>
      <c r="D1122" t="inlineStr">
        <is>
          <t>IPCA</t>
        </is>
      </c>
      <c r="E1122" t="n">
        <v>0.009488792934583046</v>
      </c>
      <c r="F1122" t="inlineStr">
        <is>
          <t>MENSAL</t>
        </is>
      </c>
      <c r="G1122" t="n">
        <v>49658</v>
      </c>
      <c r="H1122" t="n">
        <v>49658</v>
      </c>
      <c r="I1122" t="inlineStr">
        <is>
          <t>166</t>
        </is>
      </c>
      <c r="J1122" t="inlineStr">
        <is>
          <t>CARTEIRA</t>
        </is>
      </c>
      <c r="K1122" t="inlineStr">
        <is>
          <t>CONTRATO</t>
        </is>
      </c>
      <c r="L1122" t="n">
        <v>3758.96</v>
      </c>
      <c r="M1122" t="inlineStr"/>
      <c r="N1122" t="inlineStr"/>
      <c r="O1122" s="142">
        <f>DATE(YEAR(H1122),MONTH(H1122),1)</f>
        <v/>
      </c>
      <c r="P1122" s="132">
        <f>IF(H1122&gt;$L$3,"Futuro","Atraso")</f>
        <v/>
      </c>
      <c r="Q1122">
        <f>12*(YEAR(H1122)-YEAR($L$3))+(MONTH(H1122)-MONTH($L$3))</f>
        <v/>
      </c>
      <c r="R1122" s="366">
        <f>IF(N1122="IBIRAPITANGA FASE 3",IF(P1122="Atraso",M1122,M1122/(1+$J$2)^Q1122),IF(P1122="Atraso",M1122,M1122/(1+$J$1)^Q1122))</f>
        <v/>
      </c>
    </row>
    <row r="1123">
      <c r="A1123" t="inlineStr">
        <is>
          <t>Q06L01</t>
        </is>
      </c>
      <c r="B1123" t="inlineStr">
        <is>
          <t>VAGNER LUIS SANCHES DA SILVA</t>
        </is>
      </c>
      <c r="C1123" t="n">
        <v>1</v>
      </c>
      <c r="D1123" t="inlineStr">
        <is>
          <t>IPCA</t>
        </is>
      </c>
      <c r="E1123" t="n">
        <v>0.009488792934583046</v>
      </c>
      <c r="F1123" t="inlineStr">
        <is>
          <t>MENSAL</t>
        </is>
      </c>
      <c r="G1123" t="n">
        <v>49689</v>
      </c>
      <c r="H1123" t="n">
        <v>49689</v>
      </c>
      <c r="I1123" t="inlineStr">
        <is>
          <t>167</t>
        </is>
      </c>
      <c r="J1123" t="inlineStr">
        <is>
          <t>CARTEIRA</t>
        </is>
      </c>
      <c r="K1123" t="inlineStr">
        <is>
          <t>CONTRATO</t>
        </is>
      </c>
      <c r="L1123" t="n">
        <v>3758.96</v>
      </c>
      <c r="M1123" t="inlineStr"/>
      <c r="N1123" t="inlineStr"/>
      <c r="O1123" s="142">
        <f>DATE(YEAR(H1123),MONTH(H1123),1)</f>
        <v/>
      </c>
      <c r="P1123" s="132">
        <f>IF(H1123&gt;$L$3,"Futuro","Atraso")</f>
        <v/>
      </c>
      <c r="Q1123">
        <f>12*(YEAR(H1123)-YEAR($L$3))+(MONTH(H1123)-MONTH($L$3))</f>
        <v/>
      </c>
      <c r="R1123" s="366">
        <f>IF(N1123="IBIRAPITANGA FASE 3",IF(P1123="Atraso",M1123,M1123/(1+$J$2)^Q1123),IF(P1123="Atraso",M1123,M1123/(1+$J$1)^Q1123))</f>
        <v/>
      </c>
    </row>
    <row r="1124">
      <c r="A1124" t="inlineStr">
        <is>
          <t>Q06L01</t>
        </is>
      </c>
      <c r="B1124" t="inlineStr">
        <is>
          <t>VAGNER LUIS SANCHES DA SILVA</t>
        </is>
      </c>
      <c r="C1124" t="n">
        <v>1</v>
      </c>
      <c r="D1124" t="inlineStr">
        <is>
          <t>IPCA</t>
        </is>
      </c>
      <c r="E1124" t="n">
        <v>0.009488792934583046</v>
      </c>
      <c r="F1124" t="inlineStr">
        <is>
          <t>MENSAL</t>
        </is>
      </c>
      <c r="G1124" t="n">
        <v>49720</v>
      </c>
      <c r="H1124" t="n">
        <v>49720</v>
      </c>
      <c r="I1124" t="inlineStr">
        <is>
          <t>168</t>
        </is>
      </c>
      <c r="J1124" t="inlineStr">
        <is>
          <t>CARTEIRA</t>
        </is>
      </c>
      <c r="K1124" t="inlineStr">
        <is>
          <t>CONTRATO</t>
        </is>
      </c>
      <c r="L1124" t="n">
        <v>3758.96</v>
      </c>
      <c r="M1124" t="inlineStr"/>
      <c r="N1124" t="inlineStr"/>
      <c r="O1124" s="142">
        <f>DATE(YEAR(H1124),MONTH(H1124),1)</f>
        <v/>
      </c>
      <c r="P1124" s="132">
        <f>IF(H1124&gt;$L$3,"Futuro","Atraso")</f>
        <v/>
      </c>
      <c r="Q1124">
        <f>12*(YEAR(H1124)-YEAR($L$3))+(MONTH(H1124)-MONTH($L$3))</f>
        <v/>
      </c>
      <c r="R1124" s="366">
        <f>IF(N1124="IBIRAPITANGA FASE 3",IF(P1124="Atraso",M1124,M1124/(1+$J$2)^Q1124),IF(P1124="Atraso",M1124,M1124/(1+$J$1)^Q1124))</f>
        <v/>
      </c>
    </row>
    <row r="1125">
      <c r="A1125" t="inlineStr">
        <is>
          <t>Q06L01</t>
        </is>
      </c>
      <c r="B1125" t="inlineStr">
        <is>
          <t>VAGNER LUIS SANCHES DA SILVA</t>
        </is>
      </c>
      <c r="C1125" t="n">
        <v>1</v>
      </c>
      <c r="D1125" t="inlineStr">
        <is>
          <t>IPCA</t>
        </is>
      </c>
      <c r="E1125" t="n">
        <v>0.009488792934583046</v>
      </c>
      <c r="F1125" t="inlineStr">
        <is>
          <t>MENSAL</t>
        </is>
      </c>
      <c r="G1125" t="n">
        <v>49749</v>
      </c>
      <c r="H1125" t="n">
        <v>49749</v>
      </c>
      <c r="I1125" t="inlineStr">
        <is>
          <t>169</t>
        </is>
      </c>
      <c r="J1125" t="inlineStr">
        <is>
          <t>CARTEIRA</t>
        </is>
      </c>
      <c r="K1125" t="inlineStr">
        <is>
          <t>CONTRATO</t>
        </is>
      </c>
      <c r="L1125" t="n">
        <v>3758.96</v>
      </c>
      <c r="M1125" t="inlineStr"/>
      <c r="N1125" t="inlineStr"/>
      <c r="O1125" s="142">
        <f>DATE(YEAR(H1125),MONTH(H1125),1)</f>
        <v/>
      </c>
      <c r="P1125" s="132">
        <f>IF(H1125&gt;$L$3,"Futuro","Atraso")</f>
        <v/>
      </c>
      <c r="Q1125">
        <f>12*(YEAR(H1125)-YEAR($L$3))+(MONTH(H1125)-MONTH($L$3))</f>
        <v/>
      </c>
      <c r="R1125" s="366">
        <f>IF(N1125="IBIRAPITANGA FASE 3",IF(P1125="Atraso",M1125,M1125/(1+$J$2)^Q1125),IF(P1125="Atraso",M1125,M1125/(1+$J$1)^Q1125))</f>
        <v/>
      </c>
    </row>
    <row r="1126">
      <c r="A1126" t="inlineStr">
        <is>
          <t>Q06L01</t>
        </is>
      </c>
      <c r="B1126" t="inlineStr">
        <is>
          <t>VAGNER LUIS SANCHES DA SILVA</t>
        </is>
      </c>
      <c r="C1126" t="n">
        <v>1</v>
      </c>
      <c r="D1126" t="inlineStr">
        <is>
          <t>IPCA</t>
        </is>
      </c>
      <c r="E1126" t="n">
        <v>0.009488792934583046</v>
      </c>
      <c r="F1126" t="inlineStr">
        <is>
          <t>MENSAL</t>
        </is>
      </c>
      <c r="G1126" t="n">
        <v>49780</v>
      </c>
      <c r="H1126" t="n">
        <v>49780</v>
      </c>
      <c r="I1126" t="inlineStr">
        <is>
          <t>170</t>
        </is>
      </c>
      <c r="J1126" t="inlineStr">
        <is>
          <t>CARTEIRA</t>
        </is>
      </c>
      <c r="K1126" t="inlineStr">
        <is>
          <t>CONTRATO</t>
        </is>
      </c>
      <c r="L1126" t="n">
        <v>3758.96</v>
      </c>
      <c r="M1126" t="inlineStr"/>
      <c r="N1126" t="inlineStr"/>
      <c r="O1126" s="142">
        <f>DATE(YEAR(H1126),MONTH(H1126),1)</f>
        <v/>
      </c>
      <c r="P1126" s="132">
        <f>IF(H1126&gt;$L$3,"Futuro","Atraso")</f>
        <v/>
      </c>
      <c r="Q1126">
        <f>12*(YEAR(H1126)-YEAR($L$3))+(MONTH(H1126)-MONTH($L$3))</f>
        <v/>
      </c>
      <c r="R1126" s="366">
        <f>IF(N1126="IBIRAPITANGA FASE 3",IF(P1126="Atraso",M1126,M1126/(1+$J$2)^Q1126),IF(P1126="Atraso",M1126,M1126/(1+$J$1)^Q1126))</f>
        <v/>
      </c>
    </row>
    <row r="1127">
      <c r="A1127" t="inlineStr">
        <is>
          <t>Q06L01</t>
        </is>
      </c>
      <c r="B1127" t="inlineStr">
        <is>
          <t>VAGNER LUIS SANCHES DA SILVA</t>
        </is>
      </c>
      <c r="C1127" t="n">
        <v>1</v>
      </c>
      <c r="D1127" t="inlineStr">
        <is>
          <t>IPCA</t>
        </is>
      </c>
      <c r="E1127" t="n">
        <v>0.009488792934583046</v>
      </c>
      <c r="F1127" t="inlineStr">
        <is>
          <t>MENSAL</t>
        </is>
      </c>
      <c r="G1127" t="n">
        <v>49810</v>
      </c>
      <c r="H1127" t="n">
        <v>49810</v>
      </c>
      <c r="I1127" t="inlineStr">
        <is>
          <t>171</t>
        </is>
      </c>
      <c r="J1127" t="inlineStr">
        <is>
          <t>CARTEIRA</t>
        </is>
      </c>
      <c r="K1127" t="inlineStr">
        <is>
          <t>CONTRATO</t>
        </is>
      </c>
      <c r="L1127" t="n">
        <v>3758.96</v>
      </c>
      <c r="M1127" t="inlineStr"/>
      <c r="N1127" t="inlineStr"/>
      <c r="O1127" s="142">
        <f>DATE(YEAR(H1127),MONTH(H1127),1)</f>
        <v/>
      </c>
      <c r="P1127" s="132">
        <f>IF(H1127&gt;$L$3,"Futuro","Atraso")</f>
        <v/>
      </c>
      <c r="Q1127">
        <f>12*(YEAR(H1127)-YEAR($L$3))+(MONTH(H1127)-MONTH($L$3))</f>
        <v/>
      </c>
      <c r="R1127" s="366">
        <f>IF(N1127="IBIRAPITANGA FASE 3",IF(P1127="Atraso",M1127,M1127/(1+$J$2)^Q1127),IF(P1127="Atraso",M1127,M1127/(1+$J$1)^Q1127))</f>
        <v/>
      </c>
    </row>
    <row r="1128">
      <c r="A1128" t="inlineStr">
        <is>
          <t>Q06L01</t>
        </is>
      </c>
      <c r="B1128" t="inlineStr">
        <is>
          <t>VAGNER LUIS SANCHES DA SILVA</t>
        </is>
      </c>
      <c r="C1128" t="n">
        <v>1</v>
      </c>
      <c r="D1128" t="inlineStr">
        <is>
          <t>IPCA</t>
        </is>
      </c>
      <c r="E1128" t="n">
        <v>0.009488792934583046</v>
      </c>
      <c r="F1128" t="inlineStr">
        <is>
          <t>MENSAL</t>
        </is>
      </c>
      <c r="G1128" t="n">
        <v>49841</v>
      </c>
      <c r="H1128" t="n">
        <v>49841</v>
      </c>
      <c r="I1128" t="inlineStr">
        <is>
          <t>172</t>
        </is>
      </c>
      <c r="J1128" t="inlineStr">
        <is>
          <t>CARTEIRA</t>
        </is>
      </c>
      <c r="K1128" t="inlineStr">
        <is>
          <t>CONTRATO</t>
        </is>
      </c>
      <c r="L1128" t="n">
        <v>3758.96</v>
      </c>
      <c r="M1128" t="inlineStr"/>
      <c r="N1128" t="inlineStr"/>
      <c r="O1128" s="142">
        <f>DATE(YEAR(H1128),MONTH(H1128),1)</f>
        <v/>
      </c>
      <c r="P1128" s="132">
        <f>IF(H1128&gt;$L$3,"Futuro","Atraso")</f>
        <v/>
      </c>
      <c r="Q1128">
        <f>12*(YEAR(H1128)-YEAR($L$3))+(MONTH(H1128)-MONTH($L$3))</f>
        <v/>
      </c>
      <c r="R1128" s="366">
        <f>IF(N1128="IBIRAPITANGA FASE 3",IF(P1128="Atraso",M1128,M1128/(1+$J$2)^Q1128),IF(P1128="Atraso",M1128,M1128/(1+$J$1)^Q1128))</f>
        <v/>
      </c>
    </row>
    <row r="1129">
      <c r="A1129" t="inlineStr">
        <is>
          <t>Q06L01</t>
        </is>
      </c>
      <c r="B1129" t="inlineStr">
        <is>
          <t>VAGNER LUIS SANCHES DA SILVA</t>
        </is>
      </c>
      <c r="C1129" t="n">
        <v>1</v>
      </c>
      <c r="D1129" t="inlineStr">
        <is>
          <t>IPCA</t>
        </is>
      </c>
      <c r="E1129" t="n">
        <v>0.009488792934583046</v>
      </c>
      <c r="F1129" t="inlineStr">
        <is>
          <t>MENSAL</t>
        </is>
      </c>
      <c r="G1129" t="n">
        <v>49871</v>
      </c>
      <c r="H1129" t="n">
        <v>49871</v>
      </c>
      <c r="I1129" t="inlineStr">
        <is>
          <t>173</t>
        </is>
      </c>
      <c r="J1129" t="inlineStr">
        <is>
          <t>CARTEIRA</t>
        </is>
      </c>
      <c r="K1129" t="inlineStr">
        <is>
          <t>CONTRATO</t>
        </is>
      </c>
      <c r="L1129" t="n">
        <v>3758.96</v>
      </c>
      <c r="M1129" t="inlineStr"/>
      <c r="N1129" t="inlineStr"/>
      <c r="O1129" s="142">
        <f>DATE(YEAR(H1129),MONTH(H1129),1)</f>
        <v/>
      </c>
      <c r="P1129" s="132">
        <f>IF(H1129&gt;$L$3,"Futuro","Atraso")</f>
        <v/>
      </c>
      <c r="Q1129">
        <f>12*(YEAR(H1129)-YEAR($L$3))+(MONTH(H1129)-MONTH($L$3))</f>
        <v/>
      </c>
      <c r="R1129" s="366">
        <f>IF(N1129="IBIRAPITANGA FASE 3",IF(P1129="Atraso",M1129,M1129/(1+$J$2)^Q1129),IF(P1129="Atraso",M1129,M1129/(1+$J$1)^Q1129))</f>
        <v/>
      </c>
    </row>
    <row r="1130">
      <c r="A1130" t="inlineStr">
        <is>
          <t>Q06L01</t>
        </is>
      </c>
      <c r="B1130" t="inlineStr">
        <is>
          <t>VAGNER LUIS SANCHES DA SILVA</t>
        </is>
      </c>
      <c r="C1130" t="n">
        <v>1</v>
      </c>
      <c r="D1130" t="inlineStr">
        <is>
          <t>IPCA</t>
        </is>
      </c>
      <c r="E1130" t="n">
        <v>0.009488792934583046</v>
      </c>
      <c r="F1130" t="inlineStr">
        <is>
          <t>MENSAL</t>
        </is>
      </c>
      <c r="G1130" t="n">
        <v>49902</v>
      </c>
      <c r="H1130" t="n">
        <v>49902</v>
      </c>
      <c r="I1130" t="inlineStr">
        <is>
          <t>174</t>
        </is>
      </c>
      <c r="J1130" t="inlineStr">
        <is>
          <t>CARTEIRA</t>
        </is>
      </c>
      <c r="K1130" t="inlineStr">
        <is>
          <t>CONTRATO</t>
        </is>
      </c>
      <c r="L1130" t="n">
        <v>3758.96</v>
      </c>
      <c r="M1130" t="inlineStr"/>
      <c r="N1130" t="inlineStr"/>
      <c r="O1130" s="142">
        <f>DATE(YEAR(H1130),MONTH(H1130),1)</f>
        <v/>
      </c>
      <c r="P1130" s="132">
        <f>IF(H1130&gt;$L$3,"Futuro","Atraso")</f>
        <v/>
      </c>
      <c r="Q1130">
        <f>12*(YEAR(H1130)-YEAR($L$3))+(MONTH(H1130)-MONTH($L$3))</f>
        <v/>
      </c>
      <c r="R1130" s="366">
        <f>IF(N1130="IBIRAPITANGA FASE 3",IF(P1130="Atraso",M1130,M1130/(1+$J$2)^Q1130),IF(P1130="Atraso",M1130,M1130/(1+$J$1)^Q1130))</f>
        <v/>
      </c>
    </row>
    <row r="1131">
      <c r="A1131" t="inlineStr">
        <is>
          <t>Q06L01</t>
        </is>
      </c>
      <c r="B1131" t="inlineStr">
        <is>
          <t>VAGNER LUIS SANCHES DA SILVA</t>
        </is>
      </c>
      <c r="C1131" t="n">
        <v>1</v>
      </c>
      <c r="D1131" t="inlineStr">
        <is>
          <t>IPCA</t>
        </is>
      </c>
      <c r="E1131" t="n">
        <v>0.009488792934583046</v>
      </c>
      <c r="F1131" t="inlineStr">
        <is>
          <t>MENSAL</t>
        </is>
      </c>
      <c r="G1131" t="n">
        <v>49933</v>
      </c>
      <c r="H1131" t="n">
        <v>49933</v>
      </c>
      <c r="I1131" t="inlineStr">
        <is>
          <t>175</t>
        </is>
      </c>
      <c r="J1131" t="inlineStr">
        <is>
          <t>CARTEIRA</t>
        </is>
      </c>
      <c r="K1131" t="inlineStr">
        <is>
          <t>CONTRATO</t>
        </is>
      </c>
      <c r="L1131" t="n">
        <v>3758.96</v>
      </c>
      <c r="M1131" t="inlineStr"/>
      <c r="N1131" t="inlineStr"/>
      <c r="O1131" s="142">
        <f>DATE(YEAR(H1131),MONTH(H1131),1)</f>
        <v/>
      </c>
      <c r="P1131" s="132">
        <f>IF(H1131&gt;$L$3,"Futuro","Atraso")</f>
        <v/>
      </c>
      <c r="Q1131">
        <f>12*(YEAR(H1131)-YEAR($L$3))+(MONTH(H1131)-MONTH($L$3))</f>
        <v/>
      </c>
      <c r="R1131" s="366">
        <f>IF(N1131="IBIRAPITANGA FASE 3",IF(P1131="Atraso",M1131,M1131/(1+$J$2)^Q1131),IF(P1131="Atraso",M1131,M1131/(1+$J$1)^Q1131))</f>
        <v/>
      </c>
    </row>
    <row r="1132">
      <c r="A1132" t="inlineStr">
        <is>
          <t>Q06L01</t>
        </is>
      </c>
      <c r="B1132" t="inlineStr">
        <is>
          <t>VAGNER LUIS SANCHES DA SILVA</t>
        </is>
      </c>
      <c r="C1132" t="n">
        <v>1</v>
      </c>
      <c r="D1132" t="inlineStr">
        <is>
          <t>IPCA</t>
        </is>
      </c>
      <c r="E1132" t="n">
        <v>0.009488792934583046</v>
      </c>
      <c r="F1132" t="inlineStr">
        <is>
          <t>MENSAL</t>
        </is>
      </c>
      <c r="G1132" t="n">
        <v>49963</v>
      </c>
      <c r="H1132" t="n">
        <v>49963</v>
      </c>
      <c r="I1132" t="inlineStr">
        <is>
          <t>176</t>
        </is>
      </c>
      <c r="J1132" t="inlineStr">
        <is>
          <t>CARTEIRA</t>
        </is>
      </c>
      <c r="K1132" t="inlineStr">
        <is>
          <t>CONTRATO</t>
        </is>
      </c>
      <c r="L1132" t="n">
        <v>3758.96</v>
      </c>
      <c r="M1132" t="inlineStr"/>
      <c r="N1132" t="inlineStr"/>
      <c r="O1132" s="142">
        <f>DATE(YEAR(H1132),MONTH(H1132),1)</f>
        <v/>
      </c>
      <c r="P1132" s="132">
        <f>IF(H1132&gt;$L$3,"Futuro","Atraso")</f>
        <v/>
      </c>
      <c r="Q1132">
        <f>12*(YEAR(H1132)-YEAR($L$3))+(MONTH(H1132)-MONTH($L$3))</f>
        <v/>
      </c>
      <c r="R1132" s="366">
        <f>IF(N1132="IBIRAPITANGA FASE 3",IF(P1132="Atraso",M1132,M1132/(1+$J$2)^Q1132),IF(P1132="Atraso",M1132,M1132/(1+$J$1)^Q1132))</f>
        <v/>
      </c>
    </row>
    <row r="1133">
      <c r="A1133" t="inlineStr">
        <is>
          <t>Q06L01</t>
        </is>
      </c>
      <c r="B1133" t="inlineStr">
        <is>
          <t>VAGNER LUIS SANCHES DA SILVA</t>
        </is>
      </c>
      <c r="C1133" t="n">
        <v>1</v>
      </c>
      <c r="D1133" t="inlineStr">
        <is>
          <t>IPCA</t>
        </is>
      </c>
      <c r="E1133" t="n">
        <v>0.009488792934583046</v>
      </c>
      <c r="F1133" t="inlineStr">
        <is>
          <t>MENSAL</t>
        </is>
      </c>
      <c r="G1133" t="n">
        <v>49994</v>
      </c>
      <c r="H1133" t="n">
        <v>49994</v>
      </c>
      <c r="I1133" t="inlineStr">
        <is>
          <t>177</t>
        </is>
      </c>
      <c r="J1133" t="inlineStr">
        <is>
          <t>CARTEIRA</t>
        </is>
      </c>
      <c r="K1133" t="inlineStr">
        <is>
          <t>CONTRATO</t>
        </is>
      </c>
      <c r="L1133" t="n">
        <v>3758.96</v>
      </c>
      <c r="M1133" t="inlineStr"/>
      <c r="N1133" t="inlineStr"/>
      <c r="O1133" s="142">
        <f>DATE(YEAR(H1133),MONTH(H1133),1)</f>
        <v/>
      </c>
      <c r="P1133" s="132">
        <f>IF(H1133&gt;$L$3,"Futuro","Atraso")</f>
        <v/>
      </c>
      <c r="Q1133">
        <f>12*(YEAR(H1133)-YEAR($L$3))+(MONTH(H1133)-MONTH($L$3))</f>
        <v/>
      </c>
      <c r="R1133" s="366">
        <f>IF(N1133="IBIRAPITANGA FASE 3",IF(P1133="Atraso",M1133,M1133/(1+$J$2)^Q1133),IF(P1133="Atraso",M1133,M1133/(1+$J$1)^Q1133))</f>
        <v/>
      </c>
    </row>
    <row r="1134">
      <c r="A1134" t="inlineStr">
        <is>
          <t>Q06L01</t>
        </is>
      </c>
      <c r="B1134" t="inlineStr">
        <is>
          <t>VAGNER LUIS SANCHES DA SILVA</t>
        </is>
      </c>
      <c r="C1134" t="n">
        <v>1</v>
      </c>
      <c r="D1134" t="inlineStr">
        <is>
          <t>IPCA</t>
        </is>
      </c>
      <c r="E1134" t="n">
        <v>0.009488792934583046</v>
      </c>
      <c r="F1134" t="inlineStr">
        <is>
          <t>MENSAL</t>
        </is>
      </c>
      <c r="G1134" t="n">
        <v>50024</v>
      </c>
      <c r="H1134" t="n">
        <v>50024</v>
      </c>
      <c r="I1134" t="inlineStr">
        <is>
          <t>178</t>
        </is>
      </c>
      <c r="J1134" t="inlineStr">
        <is>
          <t>CARTEIRA</t>
        </is>
      </c>
      <c r="K1134" t="inlineStr">
        <is>
          <t>CONTRATO</t>
        </is>
      </c>
      <c r="L1134" t="n">
        <v>3758.96</v>
      </c>
      <c r="M1134" t="inlineStr"/>
      <c r="N1134" t="inlineStr"/>
      <c r="O1134" s="142">
        <f>DATE(YEAR(H1134),MONTH(H1134),1)</f>
        <v/>
      </c>
      <c r="P1134" s="132">
        <f>IF(H1134&gt;$L$3,"Futuro","Atraso")</f>
        <v/>
      </c>
      <c r="Q1134">
        <f>12*(YEAR(H1134)-YEAR($L$3))+(MONTH(H1134)-MONTH($L$3))</f>
        <v/>
      </c>
      <c r="R1134" s="366">
        <f>IF(N1134="IBIRAPITANGA FASE 3",IF(P1134="Atraso",M1134,M1134/(1+$J$2)^Q1134),IF(P1134="Atraso",M1134,M1134/(1+$J$1)^Q1134))</f>
        <v/>
      </c>
    </row>
    <row r="1135">
      <c r="A1135" t="inlineStr">
        <is>
          <t>Q06L01</t>
        </is>
      </c>
      <c r="B1135" t="inlineStr">
        <is>
          <t>VAGNER LUIS SANCHES DA SILVA</t>
        </is>
      </c>
      <c r="C1135" t="n">
        <v>1</v>
      </c>
      <c r="D1135" t="inlineStr">
        <is>
          <t>IPCA</t>
        </is>
      </c>
      <c r="E1135" t="n">
        <v>0.009488792934583046</v>
      </c>
      <c r="F1135" t="inlineStr">
        <is>
          <t>MENSAL</t>
        </is>
      </c>
      <c r="G1135" t="n">
        <v>50055</v>
      </c>
      <c r="H1135" t="n">
        <v>50055</v>
      </c>
      <c r="I1135" t="inlineStr">
        <is>
          <t>179</t>
        </is>
      </c>
      <c r="J1135" t="inlineStr">
        <is>
          <t>CARTEIRA</t>
        </is>
      </c>
      <c r="K1135" t="inlineStr">
        <is>
          <t>CONTRATO</t>
        </is>
      </c>
      <c r="L1135" t="n">
        <v>3758.96</v>
      </c>
      <c r="M1135" t="inlineStr"/>
      <c r="N1135" t="inlineStr"/>
      <c r="O1135" s="142">
        <f>DATE(YEAR(H1135),MONTH(H1135),1)</f>
        <v/>
      </c>
      <c r="P1135" s="132">
        <f>IF(H1135&gt;$L$3,"Futuro","Atraso")</f>
        <v/>
      </c>
      <c r="Q1135">
        <f>12*(YEAR(H1135)-YEAR($L$3))+(MONTH(H1135)-MONTH($L$3))</f>
        <v/>
      </c>
      <c r="R1135" s="366">
        <f>IF(N1135="IBIRAPITANGA FASE 3",IF(P1135="Atraso",M1135,M1135/(1+$J$2)^Q1135),IF(P1135="Atraso",M1135,M1135/(1+$J$1)^Q1135))</f>
        <v/>
      </c>
    </row>
    <row r="1136">
      <c r="A1136" t="inlineStr">
        <is>
          <t>Q06L01</t>
        </is>
      </c>
      <c r="B1136" t="inlineStr">
        <is>
          <t>VAGNER LUIS SANCHES DA SILVA</t>
        </is>
      </c>
      <c r="C1136" t="n">
        <v>1</v>
      </c>
      <c r="D1136" t="inlineStr">
        <is>
          <t>IPCA</t>
        </is>
      </c>
      <c r="E1136" t="n">
        <v>0.009488792934583046</v>
      </c>
      <c r="F1136" t="inlineStr">
        <is>
          <t>MENSAL</t>
        </is>
      </c>
      <c r="G1136" t="n">
        <v>50086</v>
      </c>
      <c r="H1136" t="n">
        <v>50086</v>
      </c>
      <c r="I1136" t="inlineStr">
        <is>
          <t>180</t>
        </is>
      </c>
      <c r="J1136" t="inlineStr">
        <is>
          <t>CARTEIRA</t>
        </is>
      </c>
      <c r="K1136" t="inlineStr">
        <is>
          <t>CONTRATO</t>
        </is>
      </c>
      <c r="L1136" t="n">
        <v>3758.96</v>
      </c>
      <c r="M1136" t="inlineStr"/>
      <c r="N1136" t="inlineStr"/>
      <c r="O1136" s="142">
        <f>DATE(YEAR(H1136),MONTH(H1136),1)</f>
        <v/>
      </c>
      <c r="P1136" s="132">
        <f>IF(H1136&gt;$L$3,"Futuro","Atraso")</f>
        <v/>
      </c>
      <c r="Q1136">
        <f>12*(YEAR(H1136)-YEAR($L$3))+(MONTH(H1136)-MONTH($L$3))</f>
        <v/>
      </c>
      <c r="R1136" s="366">
        <f>IF(N1136="IBIRAPITANGA FASE 3",IF(P1136="Atraso",M1136,M1136/(1+$J$2)^Q1136),IF(P1136="Atraso",M1136,M1136/(1+$J$1)^Q1136))</f>
        <v/>
      </c>
    </row>
    <row r="1137">
      <c r="A1137" t="inlineStr">
        <is>
          <t>Q06L03</t>
        </is>
      </c>
      <c r="B1137" t="inlineStr">
        <is>
          <t>FLAVIO ROBERTO PEREIRA</t>
        </is>
      </c>
      <c r="C1137" t="n">
        <v>1</v>
      </c>
      <c r="D1137" t="inlineStr">
        <is>
          <t>IPCA</t>
        </is>
      </c>
      <c r="E1137" t="n">
        <v>0</v>
      </c>
      <c r="F1137" t="inlineStr">
        <is>
          <t>MENSAL</t>
        </is>
      </c>
      <c r="G1137" t="n">
        <v>45209</v>
      </c>
      <c r="H1137" t="n">
        <v>45209</v>
      </c>
      <c r="I1137" t="inlineStr">
        <is>
          <t>030</t>
        </is>
      </c>
      <c r="J1137" t="inlineStr">
        <is>
          <t>CARTEIRA</t>
        </is>
      </c>
      <c r="K1137" t="inlineStr">
        <is>
          <t>CONTRATO</t>
        </is>
      </c>
      <c r="L1137" t="n">
        <v>4589.55</v>
      </c>
      <c r="M1137" t="inlineStr"/>
      <c r="N1137" t="inlineStr"/>
      <c r="O1137" s="142">
        <f>DATE(YEAR(H1137),MONTH(H1137),1)</f>
        <v/>
      </c>
      <c r="P1137" s="132">
        <f>IF(H1137&gt;$L$3,"Futuro","Atraso")</f>
        <v/>
      </c>
      <c r="Q1137">
        <f>12*(YEAR(H1137)-YEAR($L$3))+(MONTH(H1137)-MONTH($L$3))</f>
        <v/>
      </c>
      <c r="R1137" s="366">
        <f>IF(N1137="IBIRAPITANGA FASE 3",IF(P1137="Atraso",M1137,M1137/(1+$J$2)^Q1137),IF(P1137="Atraso",M1137,M1137/(1+$J$1)^Q1137))</f>
        <v/>
      </c>
    </row>
    <row r="1138">
      <c r="A1138" t="inlineStr">
        <is>
          <t>Q06L03</t>
        </is>
      </c>
      <c r="B1138" t="inlineStr">
        <is>
          <t>FLAVIO ROBERTO PEREIRA</t>
        </is>
      </c>
      <c r="C1138" t="n">
        <v>1</v>
      </c>
      <c r="D1138" t="inlineStr">
        <is>
          <t>IPCA</t>
        </is>
      </c>
      <c r="E1138" t="n">
        <v>0</v>
      </c>
      <c r="F1138" t="inlineStr">
        <is>
          <t>MENSAL</t>
        </is>
      </c>
      <c r="G1138" t="n">
        <v>45240</v>
      </c>
      <c r="H1138" t="n">
        <v>45240</v>
      </c>
      <c r="I1138" t="inlineStr">
        <is>
          <t>031</t>
        </is>
      </c>
      <c r="J1138" t="inlineStr">
        <is>
          <t>CARTEIRA</t>
        </is>
      </c>
      <c r="K1138" t="inlineStr">
        <is>
          <t>CONTRATO</t>
        </is>
      </c>
      <c r="L1138" t="n">
        <v>4589.55</v>
      </c>
      <c r="M1138" t="inlineStr"/>
      <c r="N1138" t="inlineStr"/>
      <c r="O1138" s="142">
        <f>DATE(YEAR(H1138),MONTH(H1138),1)</f>
        <v/>
      </c>
      <c r="P1138" s="132">
        <f>IF(H1138&gt;$L$3,"Futuro","Atraso")</f>
        <v/>
      </c>
      <c r="Q1138">
        <f>12*(YEAR(H1138)-YEAR($L$3))+(MONTH(H1138)-MONTH($L$3))</f>
        <v/>
      </c>
      <c r="R1138" s="366">
        <f>IF(N1138="IBIRAPITANGA FASE 3",IF(P1138="Atraso",M1138,M1138/(1+$J$2)^Q1138),IF(P1138="Atraso",M1138,M1138/(1+$J$1)^Q1138))</f>
        <v/>
      </c>
    </row>
    <row r="1139">
      <c r="A1139" t="inlineStr">
        <is>
          <t>Q06L03</t>
        </is>
      </c>
      <c r="B1139" t="inlineStr">
        <is>
          <t>FLAVIO ROBERTO PEREIRA</t>
        </is>
      </c>
      <c r="C1139" t="n">
        <v>1</v>
      </c>
      <c r="D1139" t="inlineStr">
        <is>
          <t>IPCA</t>
        </is>
      </c>
      <c r="E1139" t="n">
        <v>0</v>
      </c>
      <c r="F1139" t="inlineStr">
        <is>
          <t>MENSAL</t>
        </is>
      </c>
      <c r="G1139" t="n">
        <v>45270</v>
      </c>
      <c r="H1139" t="n">
        <v>45270</v>
      </c>
      <c r="I1139" t="inlineStr">
        <is>
          <t>032</t>
        </is>
      </c>
      <c r="J1139" t="inlineStr">
        <is>
          <t>CARTEIRA</t>
        </is>
      </c>
      <c r="K1139" t="inlineStr">
        <is>
          <t>CONTRATO</t>
        </is>
      </c>
      <c r="L1139" t="n">
        <v>4589.55</v>
      </c>
      <c r="M1139" t="inlineStr"/>
      <c r="N1139" t="inlineStr"/>
      <c r="O1139" s="142">
        <f>DATE(YEAR(H1139),MONTH(H1139),1)</f>
        <v/>
      </c>
      <c r="P1139" s="132">
        <f>IF(H1139&gt;$L$3,"Futuro","Atraso")</f>
        <v/>
      </c>
      <c r="Q1139">
        <f>12*(YEAR(H1139)-YEAR($L$3))+(MONTH(H1139)-MONTH($L$3))</f>
        <v/>
      </c>
      <c r="R1139" s="366">
        <f>IF(N1139="IBIRAPITANGA FASE 3",IF(P1139="Atraso",M1139,M1139/(1+$J$2)^Q1139),IF(P1139="Atraso",M1139,M1139/(1+$J$1)^Q1139))</f>
        <v/>
      </c>
    </row>
    <row r="1140">
      <c r="A1140" t="inlineStr">
        <is>
          <t>Q06L03</t>
        </is>
      </c>
      <c r="B1140" t="inlineStr">
        <is>
          <t>FLAVIO ROBERTO PEREIRA</t>
        </is>
      </c>
      <c r="C1140" t="n">
        <v>1</v>
      </c>
      <c r="D1140" t="inlineStr">
        <is>
          <t>IPCA</t>
        </is>
      </c>
      <c r="E1140" t="n">
        <v>0</v>
      </c>
      <c r="F1140" t="inlineStr">
        <is>
          <t>MENSAL</t>
        </is>
      </c>
      <c r="G1140" t="n">
        <v>45301</v>
      </c>
      <c r="H1140" t="n">
        <v>45301</v>
      </c>
      <c r="I1140" t="inlineStr">
        <is>
          <t>033</t>
        </is>
      </c>
      <c r="J1140" t="inlineStr">
        <is>
          <t>CARTEIRA</t>
        </is>
      </c>
      <c r="K1140" t="inlineStr">
        <is>
          <t>CONTRATO</t>
        </is>
      </c>
      <c r="L1140" t="n">
        <v>4589.55</v>
      </c>
      <c r="M1140" t="inlineStr"/>
      <c r="N1140" t="inlineStr"/>
      <c r="O1140" s="142">
        <f>DATE(YEAR(H1140),MONTH(H1140),1)</f>
        <v/>
      </c>
      <c r="P1140" s="132">
        <f>IF(H1140&gt;$L$3,"Futuro","Atraso")</f>
        <v/>
      </c>
      <c r="Q1140">
        <f>12*(YEAR(H1140)-YEAR($L$3))+(MONTH(H1140)-MONTH($L$3))</f>
        <v/>
      </c>
      <c r="R1140" s="366">
        <f>IF(N1140="IBIRAPITANGA FASE 3",IF(P1140="Atraso",M1140,M1140/(1+$J$2)^Q1140),IF(P1140="Atraso",M1140,M1140/(1+$J$1)^Q1140))</f>
        <v/>
      </c>
    </row>
    <row r="1141">
      <c r="A1141" t="inlineStr">
        <is>
          <t>Q06L03</t>
        </is>
      </c>
      <c r="B1141" t="inlineStr">
        <is>
          <t>FLAVIO ROBERTO PEREIRA</t>
        </is>
      </c>
      <c r="C1141" t="n">
        <v>1</v>
      </c>
      <c r="D1141" t="inlineStr">
        <is>
          <t>IPCA</t>
        </is>
      </c>
      <c r="E1141" t="n">
        <v>0</v>
      </c>
      <c r="F1141" t="inlineStr">
        <is>
          <t>MENSAL</t>
        </is>
      </c>
      <c r="G1141" t="n">
        <v>45332</v>
      </c>
      <c r="H1141" t="n">
        <v>45332</v>
      </c>
      <c r="I1141" t="inlineStr">
        <is>
          <t>034</t>
        </is>
      </c>
      <c r="J1141" t="inlineStr">
        <is>
          <t>CARTEIRA</t>
        </is>
      </c>
      <c r="K1141" t="inlineStr">
        <is>
          <t>CONTRATO</t>
        </is>
      </c>
      <c r="L1141" t="n">
        <v>4589.55</v>
      </c>
      <c r="M1141" t="inlineStr"/>
      <c r="N1141" t="inlineStr"/>
      <c r="O1141" s="142">
        <f>DATE(YEAR(H1141),MONTH(H1141),1)</f>
        <v/>
      </c>
      <c r="P1141" s="132">
        <f>IF(H1141&gt;$L$3,"Futuro","Atraso")</f>
        <v/>
      </c>
      <c r="Q1141">
        <f>12*(YEAR(H1141)-YEAR($L$3))+(MONTH(H1141)-MONTH($L$3))</f>
        <v/>
      </c>
      <c r="R1141" s="366">
        <f>IF(N1141="IBIRAPITANGA FASE 3",IF(P1141="Atraso",M1141,M1141/(1+$J$2)^Q1141),IF(P1141="Atraso",M1141,M1141/(1+$J$1)^Q1141))</f>
        <v/>
      </c>
    </row>
    <row r="1142">
      <c r="A1142" t="inlineStr">
        <is>
          <t>Q06L03</t>
        </is>
      </c>
      <c r="B1142" t="inlineStr">
        <is>
          <t>FLAVIO ROBERTO PEREIRA</t>
        </is>
      </c>
      <c r="C1142" t="n">
        <v>1</v>
      </c>
      <c r="D1142" t="inlineStr">
        <is>
          <t>IPCA</t>
        </is>
      </c>
      <c r="E1142" t="n">
        <v>0</v>
      </c>
      <c r="F1142" t="inlineStr">
        <is>
          <t>MENSAL</t>
        </is>
      </c>
      <c r="G1142" t="n">
        <v>45361</v>
      </c>
      <c r="H1142" t="n">
        <v>45361</v>
      </c>
      <c r="I1142" t="inlineStr">
        <is>
          <t>035</t>
        </is>
      </c>
      <c r="J1142" t="inlineStr">
        <is>
          <t>CARTEIRA</t>
        </is>
      </c>
      <c r="K1142" t="inlineStr">
        <is>
          <t>CONTRATO</t>
        </is>
      </c>
      <c r="L1142" t="n">
        <v>4589.55</v>
      </c>
      <c r="M1142" t="inlineStr"/>
      <c r="N1142" t="inlineStr"/>
      <c r="O1142" s="142">
        <f>DATE(YEAR(H1142),MONTH(H1142),1)</f>
        <v/>
      </c>
      <c r="P1142" s="132">
        <f>IF(H1142&gt;$L$3,"Futuro","Atraso")</f>
        <v/>
      </c>
      <c r="Q1142">
        <f>12*(YEAR(H1142)-YEAR($L$3))+(MONTH(H1142)-MONTH($L$3))</f>
        <v/>
      </c>
      <c r="R1142" s="366">
        <f>IF(N1142="IBIRAPITANGA FASE 3",IF(P1142="Atraso",M1142,M1142/(1+$J$2)^Q1142),IF(P1142="Atraso",M1142,M1142/(1+$J$1)^Q1142))</f>
        <v/>
      </c>
    </row>
    <row r="1143">
      <c r="A1143" t="inlineStr">
        <is>
          <t>Q06L03</t>
        </is>
      </c>
      <c r="B1143" t="inlineStr">
        <is>
          <t>FLAVIO ROBERTO PEREIRA</t>
        </is>
      </c>
      <c r="C1143" t="n">
        <v>1</v>
      </c>
      <c r="D1143" t="inlineStr">
        <is>
          <t>IPCA</t>
        </is>
      </c>
      <c r="E1143" t="n">
        <v>0</v>
      </c>
      <c r="F1143" t="inlineStr">
        <is>
          <t>MENSAL</t>
        </is>
      </c>
      <c r="G1143" t="n">
        <v>45376</v>
      </c>
      <c r="H1143" t="n">
        <v>45376</v>
      </c>
      <c r="I1143" t="inlineStr">
        <is>
          <t>003</t>
        </is>
      </c>
      <c r="J1143" t="inlineStr">
        <is>
          <t>CARTEIRA</t>
        </is>
      </c>
      <c r="K1143" t="inlineStr">
        <is>
          <t>CONTRATO</t>
        </is>
      </c>
      <c r="L1143" t="n">
        <v>18358.19</v>
      </c>
      <c r="M1143" t="inlineStr"/>
      <c r="N1143" t="inlineStr"/>
      <c r="O1143" s="142">
        <f>DATE(YEAR(H1143),MONTH(H1143),1)</f>
        <v/>
      </c>
      <c r="P1143" s="132">
        <f>IF(H1143&gt;$L$3,"Futuro","Atraso")</f>
        <v/>
      </c>
      <c r="Q1143">
        <f>12*(YEAR(H1143)-YEAR($L$3))+(MONTH(H1143)-MONTH($L$3))</f>
        <v/>
      </c>
      <c r="R1143" s="366">
        <f>IF(N1143="IBIRAPITANGA FASE 3",IF(P1143="Atraso",M1143,M1143/(1+$J$2)^Q1143),IF(P1143="Atraso",M1143,M1143/(1+$J$1)^Q1143))</f>
        <v/>
      </c>
    </row>
    <row r="1144">
      <c r="A1144" t="inlineStr">
        <is>
          <t>Q06L03</t>
        </is>
      </c>
      <c r="B1144" t="inlineStr">
        <is>
          <t>FLAVIO ROBERTO PEREIRA</t>
        </is>
      </c>
      <c r="C1144" t="n">
        <v>1</v>
      </c>
      <c r="D1144" t="inlineStr">
        <is>
          <t>IPCA</t>
        </is>
      </c>
      <c r="E1144" t="n">
        <v>0</v>
      </c>
      <c r="F1144" t="inlineStr">
        <is>
          <t>MENSAL</t>
        </is>
      </c>
      <c r="G1144" t="n">
        <v>45392</v>
      </c>
      <c r="H1144" t="n">
        <v>45392</v>
      </c>
      <c r="I1144" t="inlineStr">
        <is>
          <t>036</t>
        </is>
      </c>
      <c r="J1144" t="inlineStr">
        <is>
          <t>CARTEIRA</t>
        </is>
      </c>
      <c r="K1144" t="inlineStr">
        <is>
          <t>CONTRATO</t>
        </is>
      </c>
      <c r="L1144" t="n">
        <v>4589.55</v>
      </c>
      <c r="M1144" t="inlineStr"/>
      <c r="N1144" t="inlineStr"/>
      <c r="O1144" s="142">
        <f>DATE(YEAR(H1144),MONTH(H1144),1)</f>
        <v/>
      </c>
      <c r="P1144" s="132">
        <f>IF(H1144&gt;$L$3,"Futuro","Atraso")</f>
        <v/>
      </c>
      <c r="Q1144">
        <f>12*(YEAR(H1144)-YEAR($L$3))+(MONTH(H1144)-MONTH($L$3))</f>
        <v/>
      </c>
      <c r="R1144" s="366">
        <f>IF(N1144="IBIRAPITANGA FASE 3",IF(P1144="Atraso",M1144,M1144/(1+$J$2)^Q1144),IF(P1144="Atraso",M1144,M1144/(1+$J$1)^Q1144))</f>
        <v/>
      </c>
    </row>
    <row r="1145">
      <c r="A1145" t="inlineStr">
        <is>
          <t>Q06L03</t>
        </is>
      </c>
      <c r="B1145" t="inlineStr">
        <is>
          <t>FLAVIO ROBERTO PEREIRA</t>
        </is>
      </c>
      <c r="C1145" t="n">
        <v>1</v>
      </c>
      <c r="D1145" t="inlineStr">
        <is>
          <t>IPCA</t>
        </is>
      </c>
      <c r="E1145" t="n">
        <v>0</v>
      </c>
      <c r="F1145" t="inlineStr">
        <is>
          <t>MENSAL</t>
        </is>
      </c>
      <c r="G1145" t="n">
        <v>45422</v>
      </c>
      <c r="H1145" t="n">
        <v>45422</v>
      </c>
      <c r="I1145" t="inlineStr">
        <is>
          <t>037</t>
        </is>
      </c>
      <c r="J1145" t="inlineStr">
        <is>
          <t>CARTEIRA</t>
        </is>
      </c>
      <c r="K1145" t="inlineStr">
        <is>
          <t>CONTRATO</t>
        </is>
      </c>
      <c r="L1145" t="n">
        <v>4589.55</v>
      </c>
      <c r="M1145" t="inlineStr"/>
      <c r="N1145" t="inlineStr"/>
      <c r="O1145" s="142">
        <f>DATE(YEAR(H1145),MONTH(H1145),1)</f>
        <v/>
      </c>
      <c r="P1145" s="132">
        <f>IF(H1145&gt;$L$3,"Futuro","Atraso")</f>
        <v/>
      </c>
      <c r="Q1145">
        <f>12*(YEAR(H1145)-YEAR($L$3))+(MONTH(H1145)-MONTH($L$3))</f>
        <v/>
      </c>
      <c r="R1145" s="366">
        <f>IF(N1145="IBIRAPITANGA FASE 3",IF(P1145="Atraso",M1145,M1145/(1+$J$2)^Q1145),IF(P1145="Atraso",M1145,M1145/(1+$J$1)^Q1145))</f>
        <v/>
      </c>
    </row>
    <row r="1146">
      <c r="A1146" t="inlineStr">
        <is>
          <t>Q06L03</t>
        </is>
      </c>
      <c r="B1146" t="inlineStr">
        <is>
          <t>FLAVIO ROBERTO PEREIRA</t>
        </is>
      </c>
      <c r="C1146" t="n">
        <v>1</v>
      </c>
      <c r="D1146" t="inlineStr">
        <is>
          <t>IPCA</t>
        </is>
      </c>
      <c r="E1146" t="n">
        <v>0</v>
      </c>
      <c r="F1146" t="inlineStr">
        <is>
          <t>MENSAL</t>
        </is>
      </c>
      <c r="G1146" t="n">
        <v>45453</v>
      </c>
      <c r="H1146" t="n">
        <v>45453</v>
      </c>
      <c r="I1146" t="inlineStr">
        <is>
          <t>038</t>
        </is>
      </c>
      <c r="J1146" t="inlineStr">
        <is>
          <t>CARTEIRA</t>
        </is>
      </c>
      <c r="K1146" t="inlineStr">
        <is>
          <t>CONTRATO</t>
        </is>
      </c>
      <c r="L1146" t="n">
        <v>4589.55</v>
      </c>
      <c r="M1146" t="inlineStr"/>
      <c r="N1146" t="inlineStr"/>
      <c r="O1146" s="142">
        <f>DATE(YEAR(H1146),MONTH(H1146),1)</f>
        <v/>
      </c>
      <c r="P1146" s="132">
        <f>IF(H1146&gt;$L$3,"Futuro","Atraso")</f>
        <v/>
      </c>
      <c r="Q1146">
        <f>12*(YEAR(H1146)-YEAR($L$3))+(MONTH(H1146)-MONTH($L$3))</f>
        <v/>
      </c>
      <c r="R1146" s="366">
        <f>IF(N1146="IBIRAPITANGA FASE 3",IF(P1146="Atraso",M1146,M1146/(1+$J$2)^Q1146),IF(P1146="Atraso",M1146,M1146/(1+$J$1)^Q1146))</f>
        <v/>
      </c>
    </row>
    <row r="1147">
      <c r="A1147" t="inlineStr">
        <is>
          <t>Q06L03</t>
        </is>
      </c>
      <c r="B1147" t="inlineStr">
        <is>
          <t>FLAVIO ROBERTO PEREIRA</t>
        </is>
      </c>
      <c r="C1147" t="n">
        <v>1</v>
      </c>
      <c r="D1147" t="inlineStr">
        <is>
          <t>IPCA</t>
        </is>
      </c>
      <c r="E1147" t="n">
        <v>0</v>
      </c>
      <c r="F1147" t="inlineStr">
        <is>
          <t>MENSAL</t>
        </is>
      </c>
      <c r="G1147" t="n">
        <v>45483</v>
      </c>
      <c r="H1147" t="n">
        <v>45483</v>
      </c>
      <c r="I1147" t="inlineStr">
        <is>
          <t>039</t>
        </is>
      </c>
      <c r="J1147" t="inlineStr">
        <is>
          <t>CARTEIRA</t>
        </is>
      </c>
      <c r="K1147" t="inlineStr">
        <is>
          <t>CONTRATO</t>
        </is>
      </c>
      <c r="L1147" t="n">
        <v>4589.55</v>
      </c>
      <c r="M1147" t="inlineStr"/>
      <c r="N1147" t="inlineStr"/>
      <c r="O1147" s="142">
        <f>DATE(YEAR(H1147),MONTH(H1147),1)</f>
        <v/>
      </c>
      <c r="P1147" s="132">
        <f>IF(H1147&gt;$L$3,"Futuro","Atraso")</f>
        <v/>
      </c>
      <c r="Q1147">
        <f>12*(YEAR(H1147)-YEAR($L$3))+(MONTH(H1147)-MONTH($L$3))</f>
        <v/>
      </c>
      <c r="R1147" s="366">
        <f>IF(N1147="IBIRAPITANGA FASE 3",IF(P1147="Atraso",M1147,M1147/(1+$J$2)^Q1147),IF(P1147="Atraso",M1147,M1147/(1+$J$1)^Q1147))</f>
        <v/>
      </c>
    </row>
    <row r="1148">
      <c r="A1148" t="inlineStr">
        <is>
          <t>Q06L03</t>
        </is>
      </c>
      <c r="B1148" t="inlineStr">
        <is>
          <t>FLAVIO ROBERTO PEREIRA</t>
        </is>
      </c>
      <c r="C1148" t="n">
        <v>1</v>
      </c>
      <c r="D1148" t="inlineStr">
        <is>
          <t>IPCA</t>
        </is>
      </c>
      <c r="E1148" t="n">
        <v>0</v>
      </c>
      <c r="F1148" t="inlineStr">
        <is>
          <t>MENSAL</t>
        </is>
      </c>
      <c r="G1148" t="n">
        <v>45514</v>
      </c>
      <c r="H1148" t="n">
        <v>45514</v>
      </c>
      <c r="I1148" t="inlineStr">
        <is>
          <t>040</t>
        </is>
      </c>
      <c r="J1148" t="inlineStr">
        <is>
          <t>CARTEIRA</t>
        </is>
      </c>
      <c r="K1148" t="inlineStr">
        <is>
          <t>CONTRATO</t>
        </is>
      </c>
      <c r="L1148" t="n">
        <v>4589.55</v>
      </c>
      <c r="M1148" t="inlineStr"/>
      <c r="N1148" t="inlineStr"/>
      <c r="O1148" s="142">
        <f>DATE(YEAR(H1148),MONTH(H1148),1)</f>
        <v/>
      </c>
      <c r="P1148" s="132">
        <f>IF(H1148&gt;$L$3,"Futuro","Atraso")</f>
        <v/>
      </c>
      <c r="Q1148">
        <f>12*(YEAR(H1148)-YEAR($L$3))+(MONTH(H1148)-MONTH($L$3))</f>
        <v/>
      </c>
      <c r="R1148" s="366">
        <f>IF(N1148="IBIRAPITANGA FASE 3",IF(P1148="Atraso",M1148,M1148/(1+$J$2)^Q1148),IF(P1148="Atraso",M1148,M1148/(1+$J$1)^Q1148))</f>
        <v/>
      </c>
    </row>
    <row r="1149">
      <c r="A1149" t="inlineStr">
        <is>
          <t>Q06L03</t>
        </is>
      </c>
      <c r="B1149" t="inlineStr">
        <is>
          <t>FLAVIO ROBERTO PEREIRA</t>
        </is>
      </c>
      <c r="C1149" t="n">
        <v>1</v>
      </c>
      <c r="D1149" t="inlineStr">
        <is>
          <t>IPCA</t>
        </is>
      </c>
      <c r="E1149" t="n">
        <v>0</v>
      </c>
      <c r="F1149" t="inlineStr">
        <is>
          <t>MENSAL</t>
        </is>
      </c>
      <c r="G1149" t="n">
        <v>45545</v>
      </c>
      <c r="H1149" t="n">
        <v>45545</v>
      </c>
      <c r="I1149" t="inlineStr">
        <is>
          <t>041</t>
        </is>
      </c>
      <c r="J1149" t="inlineStr">
        <is>
          <t>CARTEIRA</t>
        </is>
      </c>
      <c r="K1149" t="inlineStr">
        <is>
          <t>CONTRATO</t>
        </is>
      </c>
      <c r="L1149" t="n">
        <v>4589.55</v>
      </c>
      <c r="M1149" t="inlineStr"/>
      <c r="N1149" t="inlineStr"/>
      <c r="O1149" s="142">
        <f>DATE(YEAR(H1149),MONTH(H1149),1)</f>
        <v/>
      </c>
      <c r="P1149" s="132">
        <f>IF(H1149&gt;$L$3,"Futuro","Atraso")</f>
        <v/>
      </c>
      <c r="Q1149">
        <f>12*(YEAR(H1149)-YEAR($L$3))+(MONTH(H1149)-MONTH($L$3))</f>
        <v/>
      </c>
      <c r="R1149" s="366">
        <f>IF(N1149="IBIRAPITANGA FASE 3",IF(P1149="Atraso",M1149,M1149/(1+$J$2)^Q1149),IF(P1149="Atraso",M1149,M1149/(1+$J$1)^Q1149))</f>
        <v/>
      </c>
    </row>
    <row r="1150">
      <c r="A1150" t="inlineStr">
        <is>
          <t>Q06L03</t>
        </is>
      </c>
      <c r="B1150" t="inlineStr">
        <is>
          <t>FLAVIO ROBERTO PEREIRA</t>
        </is>
      </c>
      <c r="C1150" t="n">
        <v>1</v>
      </c>
      <c r="D1150" t="inlineStr">
        <is>
          <t>IPCA</t>
        </is>
      </c>
      <c r="E1150" t="n">
        <v>0</v>
      </c>
      <c r="F1150" t="inlineStr">
        <is>
          <t>MENSAL</t>
        </is>
      </c>
      <c r="G1150" t="n">
        <v>45575</v>
      </c>
      <c r="H1150" t="n">
        <v>45575</v>
      </c>
      <c r="I1150" t="inlineStr">
        <is>
          <t>042</t>
        </is>
      </c>
      <c r="J1150" t="inlineStr">
        <is>
          <t>CARTEIRA</t>
        </is>
      </c>
      <c r="K1150" t="inlineStr">
        <is>
          <t>CONTRATO</t>
        </is>
      </c>
      <c r="L1150" t="n">
        <v>4589.55</v>
      </c>
      <c r="M1150" t="inlineStr"/>
      <c r="N1150" t="inlineStr"/>
      <c r="O1150" s="142">
        <f>DATE(YEAR(H1150),MONTH(H1150),1)</f>
        <v/>
      </c>
      <c r="P1150" s="132">
        <f>IF(H1150&gt;$L$3,"Futuro","Atraso")</f>
        <v/>
      </c>
      <c r="Q1150">
        <f>12*(YEAR(H1150)-YEAR($L$3))+(MONTH(H1150)-MONTH($L$3))</f>
        <v/>
      </c>
      <c r="R1150" s="366">
        <f>IF(N1150="IBIRAPITANGA FASE 3",IF(P1150="Atraso",M1150,M1150/(1+$J$2)^Q1150),IF(P1150="Atraso",M1150,M1150/(1+$J$1)^Q1150))</f>
        <v/>
      </c>
    </row>
    <row r="1151">
      <c r="A1151" t="inlineStr">
        <is>
          <t>Q06L03</t>
        </is>
      </c>
      <c r="B1151" t="inlineStr">
        <is>
          <t>FLAVIO ROBERTO PEREIRA</t>
        </is>
      </c>
      <c r="C1151" t="n">
        <v>1</v>
      </c>
      <c r="D1151" t="inlineStr">
        <is>
          <t>IPCA</t>
        </is>
      </c>
      <c r="E1151" t="n">
        <v>0</v>
      </c>
      <c r="F1151" t="inlineStr">
        <is>
          <t>MENSAL</t>
        </is>
      </c>
      <c r="G1151" t="n">
        <v>45606</v>
      </c>
      <c r="H1151" t="n">
        <v>45606</v>
      </c>
      <c r="I1151" t="inlineStr">
        <is>
          <t>043</t>
        </is>
      </c>
      <c r="J1151" t="inlineStr">
        <is>
          <t>CARTEIRA</t>
        </is>
      </c>
      <c r="K1151" t="inlineStr">
        <is>
          <t>CONTRATO</t>
        </is>
      </c>
      <c r="L1151" t="n">
        <v>4589.55</v>
      </c>
      <c r="M1151" t="inlineStr"/>
      <c r="N1151" t="inlineStr"/>
      <c r="O1151" s="142">
        <f>DATE(YEAR(H1151),MONTH(H1151),1)</f>
        <v/>
      </c>
      <c r="P1151" s="132">
        <f>IF(H1151&gt;$L$3,"Futuro","Atraso")</f>
        <v/>
      </c>
      <c r="Q1151">
        <f>12*(YEAR(H1151)-YEAR($L$3))+(MONTH(H1151)-MONTH($L$3))</f>
        <v/>
      </c>
      <c r="R1151" s="366">
        <f>IF(N1151="IBIRAPITANGA FASE 3",IF(P1151="Atraso",M1151,M1151/(1+$J$2)^Q1151),IF(P1151="Atraso",M1151,M1151/(1+$J$1)^Q1151))</f>
        <v/>
      </c>
    </row>
    <row r="1152">
      <c r="A1152" t="inlineStr">
        <is>
          <t>Q06L03</t>
        </is>
      </c>
      <c r="B1152" t="inlineStr">
        <is>
          <t>FLAVIO ROBERTO PEREIRA</t>
        </is>
      </c>
      <c r="C1152" t="n">
        <v>1</v>
      </c>
      <c r="D1152" t="inlineStr">
        <is>
          <t>IPCA</t>
        </is>
      </c>
      <c r="E1152" t="n">
        <v>0</v>
      </c>
      <c r="F1152" t="inlineStr">
        <is>
          <t>MENSAL</t>
        </is>
      </c>
      <c r="G1152" t="n">
        <v>45636</v>
      </c>
      <c r="H1152" t="n">
        <v>45636</v>
      </c>
      <c r="I1152" t="inlineStr">
        <is>
          <t>044</t>
        </is>
      </c>
      <c r="J1152" t="inlineStr">
        <is>
          <t>CARTEIRA</t>
        </is>
      </c>
      <c r="K1152" t="inlineStr">
        <is>
          <t>CONTRATO</t>
        </is>
      </c>
      <c r="L1152" t="n">
        <v>4589.55</v>
      </c>
      <c r="M1152" t="inlineStr"/>
      <c r="N1152" t="inlineStr"/>
      <c r="O1152" s="142">
        <f>DATE(YEAR(H1152),MONTH(H1152),1)</f>
        <v/>
      </c>
      <c r="P1152" s="132">
        <f>IF(H1152&gt;$L$3,"Futuro","Atraso")</f>
        <v/>
      </c>
      <c r="Q1152">
        <f>12*(YEAR(H1152)-YEAR($L$3))+(MONTH(H1152)-MONTH($L$3))</f>
        <v/>
      </c>
      <c r="R1152" s="366">
        <f>IF(N1152="IBIRAPITANGA FASE 3",IF(P1152="Atraso",M1152,M1152/(1+$J$2)^Q1152),IF(P1152="Atraso",M1152,M1152/(1+$J$1)^Q1152))</f>
        <v/>
      </c>
    </row>
    <row r="1153">
      <c r="A1153" t="inlineStr">
        <is>
          <t>Q06L03</t>
        </is>
      </c>
      <c r="B1153" t="inlineStr">
        <is>
          <t>FLAVIO ROBERTO PEREIRA</t>
        </is>
      </c>
      <c r="C1153" t="n">
        <v>1</v>
      </c>
      <c r="D1153" t="inlineStr">
        <is>
          <t>IPCA</t>
        </is>
      </c>
      <c r="E1153" t="n">
        <v>0</v>
      </c>
      <c r="F1153" t="inlineStr">
        <is>
          <t>MENSAL</t>
        </is>
      </c>
      <c r="G1153" t="n">
        <v>45667</v>
      </c>
      <c r="H1153" t="n">
        <v>45667</v>
      </c>
      <c r="I1153" t="inlineStr">
        <is>
          <t>045</t>
        </is>
      </c>
      <c r="J1153" t="inlineStr">
        <is>
          <t>CARTEIRA</t>
        </is>
      </c>
      <c r="K1153" t="inlineStr">
        <is>
          <t>CONTRATO</t>
        </is>
      </c>
      <c r="L1153" t="n">
        <v>4589.55</v>
      </c>
      <c r="M1153" t="inlineStr"/>
      <c r="N1153" t="inlineStr"/>
      <c r="O1153" s="142">
        <f>DATE(YEAR(H1153),MONTH(H1153),1)</f>
        <v/>
      </c>
      <c r="P1153" s="132">
        <f>IF(H1153&gt;$L$3,"Futuro","Atraso")</f>
        <v/>
      </c>
      <c r="Q1153">
        <f>12*(YEAR(H1153)-YEAR($L$3))+(MONTH(H1153)-MONTH($L$3))</f>
        <v/>
      </c>
      <c r="R1153" s="366">
        <f>IF(N1153="IBIRAPITANGA FASE 3",IF(P1153="Atraso",M1153,M1153/(1+$J$2)^Q1153),IF(P1153="Atraso",M1153,M1153/(1+$J$1)^Q1153))</f>
        <v/>
      </c>
    </row>
    <row r="1154">
      <c r="A1154" t="inlineStr">
        <is>
          <t>Q06L03</t>
        </is>
      </c>
      <c r="B1154" t="inlineStr">
        <is>
          <t>FLAVIO ROBERTO PEREIRA</t>
        </is>
      </c>
      <c r="C1154" t="n">
        <v>1</v>
      </c>
      <c r="D1154" t="inlineStr">
        <is>
          <t>IPCA</t>
        </is>
      </c>
      <c r="E1154" t="n">
        <v>0</v>
      </c>
      <c r="F1154" t="inlineStr">
        <is>
          <t>MENSAL</t>
        </is>
      </c>
      <c r="G1154" t="n">
        <v>45698</v>
      </c>
      <c r="H1154" t="n">
        <v>45698</v>
      </c>
      <c r="I1154" t="inlineStr">
        <is>
          <t>046</t>
        </is>
      </c>
      <c r="J1154" t="inlineStr">
        <is>
          <t>CARTEIRA</t>
        </is>
      </c>
      <c r="K1154" t="inlineStr">
        <is>
          <t>CONTRATO</t>
        </is>
      </c>
      <c r="L1154" t="n">
        <v>4589.55</v>
      </c>
      <c r="M1154" t="inlineStr"/>
      <c r="N1154" t="inlineStr"/>
      <c r="O1154" s="142">
        <f>DATE(YEAR(H1154),MONTH(H1154),1)</f>
        <v/>
      </c>
      <c r="P1154" s="132">
        <f>IF(H1154&gt;$L$3,"Futuro","Atraso")</f>
        <v/>
      </c>
      <c r="Q1154">
        <f>12*(YEAR(H1154)-YEAR($L$3))+(MONTH(H1154)-MONTH($L$3))</f>
        <v/>
      </c>
      <c r="R1154" s="366">
        <f>IF(N1154="IBIRAPITANGA FASE 3",IF(P1154="Atraso",M1154,M1154/(1+$J$2)^Q1154),IF(P1154="Atraso",M1154,M1154/(1+$J$1)^Q1154))</f>
        <v/>
      </c>
    </row>
    <row r="1155">
      <c r="A1155" t="inlineStr">
        <is>
          <t>Q06L03</t>
        </is>
      </c>
      <c r="B1155" t="inlineStr">
        <is>
          <t>FLAVIO ROBERTO PEREIRA</t>
        </is>
      </c>
      <c r="C1155" t="n">
        <v>1</v>
      </c>
      <c r="D1155" t="inlineStr">
        <is>
          <t>IPCA</t>
        </is>
      </c>
      <c r="E1155" t="n">
        <v>0</v>
      </c>
      <c r="F1155" t="inlineStr">
        <is>
          <t>MENSAL</t>
        </is>
      </c>
      <c r="G1155" t="n">
        <v>45726</v>
      </c>
      <c r="H1155" t="n">
        <v>45726</v>
      </c>
      <c r="I1155" t="inlineStr">
        <is>
          <t>047</t>
        </is>
      </c>
      <c r="J1155" t="inlineStr">
        <is>
          <t>CARTEIRA</t>
        </is>
      </c>
      <c r="K1155" t="inlineStr">
        <is>
          <t>CONTRATO</t>
        </is>
      </c>
      <c r="L1155" t="n">
        <v>4589.55</v>
      </c>
      <c r="M1155" t="inlineStr"/>
      <c r="N1155" t="inlineStr"/>
      <c r="O1155" s="142">
        <f>DATE(YEAR(H1155),MONTH(H1155),1)</f>
        <v/>
      </c>
      <c r="P1155" s="132">
        <f>IF(H1155&gt;$L$3,"Futuro","Atraso")</f>
        <v/>
      </c>
      <c r="Q1155">
        <f>12*(YEAR(H1155)-YEAR($L$3))+(MONTH(H1155)-MONTH($L$3))</f>
        <v/>
      </c>
      <c r="R1155" s="366">
        <f>IF(N1155="IBIRAPITANGA FASE 3",IF(P1155="Atraso",M1155,M1155/(1+$J$2)^Q1155),IF(P1155="Atraso",M1155,M1155/(1+$J$1)^Q1155))</f>
        <v/>
      </c>
    </row>
    <row r="1156">
      <c r="A1156" t="inlineStr">
        <is>
          <t>Q06L03</t>
        </is>
      </c>
      <c r="B1156" t="inlineStr">
        <is>
          <t>FLAVIO ROBERTO PEREIRA</t>
        </is>
      </c>
      <c r="C1156" t="n">
        <v>1</v>
      </c>
      <c r="D1156" t="inlineStr">
        <is>
          <t>IPCA</t>
        </is>
      </c>
      <c r="E1156" t="n">
        <v>0</v>
      </c>
      <c r="F1156" t="inlineStr">
        <is>
          <t>MENSAL</t>
        </is>
      </c>
      <c r="G1156" t="n">
        <v>45741</v>
      </c>
      <c r="H1156" t="n">
        <v>45741</v>
      </c>
      <c r="I1156" t="inlineStr">
        <is>
          <t>004</t>
        </is>
      </c>
      <c r="J1156" t="inlineStr">
        <is>
          <t>CARTEIRA</t>
        </is>
      </c>
      <c r="K1156" t="inlineStr">
        <is>
          <t>CONTRATO</t>
        </is>
      </c>
      <c r="L1156" t="n">
        <v>18358.19</v>
      </c>
      <c r="M1156" t="inlineStr"/>
      <c r="N1156" t="inlineStr"/>
      <c r="O1156" s="142">
        <f>DATE(YEAR(H1156),MONTH(H1156),1)</f>
        <v/>
      </c>
      <c r="P1156" s="132">
        <f>IF(H1156&gt;$L$3,"Futuro","Atraso")</f>
        <v/>
      </c>
      <c r="Q1156">
        <f>12*(YEAR(H1156)-YEAR($L$3))+(MONTH(H1156)-MONTH($L$3))</f>
        <v/>
      </c>
      <c r="R1156" s="366">
        <f>IF(N1156="IBIRAPITANGA FASE 3",IF(P1156="Atraso",M1156,M1156/(1+$J$2)^Q1156),IF(P1156="Atraso",M1156,M1156/(1+$J$1)^Q1156))</f>
        <v/>
      </c>
    </row>
    <row r="1157">
      <c r="A1157" t="inlineStr">
        <is>
          <t>Q06L03</t>
        </is>
      </c>
      <c r="B1157" t="inlineStr">
        <is>
          <t>FLAVIO ROBERTO PEREIRA</t>
        </is>
      </c>
      <c r="C1157" t="n">
        <v>1</v>
      </c>
      <c r="D1157" t="inlineStr">
        <is>
          <t>IPCA</t>
        </is>
      </c>
      <c r="E1157" t="n">
        <v>0</v>
      </c>
      <c r="F1157" t="inlineStr">
        <is>
          <t>MENSAL</t>
        </is>
      </c>
      <c r="G1157" t="n">
        <v>45757</v>
      </c>
      <c r="H1157" t="n">
        <v>45757</v>
      </c>
      <c r="I1157" t="inlineStr">
        <is>
          <t>048</t>
        </is>
      </c>
      <c r="J1157" t="inlineStr">
        <is>
          <t>CARTEIRA</t>
        </is>
      </c>
      <c r="K1157" t="inlineStr">
        <is>
          <t>CONTRATO</t>
        </is>
      </c>
      <c r="L1157" t="n">
        <v>4589.55</v>
      </c>
      <c r="M1157" t="inlineStr"/>
      <c r="N1157" t="inlineStr"/>
      <c r="O1157" s="142">
        <f>DATE(YEAR(H1157),MONTH(H1157),1)</f>
        <v/>
      </c>
      <c r="P1157" s="132">
        <f>IF(H1157&gt;$L$3,"Futuro","Atraso")</f>
        <v/>
      </c>
      <c r="Q1157">
        <f>12*(YEAR(H1157)-YEAR($L$3))+(MONTH(H1157)-MONTH($L$3))</f>
        <v/>
      </c>
      <c r="R1157" s="366">
        <f>IF(N1157="IBIRAPITANGA FASE 3",IF(P1157="Atraso",M1157,M1157/(1+$J$2)^Q1157),IF(P1157="Atraso",M1157,M1157/(1+$J$1)^Q1157))</f>
        <v/>
      </c>
    </row>
    <row r="1158">
      <c r="A1158" t="inlineStr">
        <is>
          <t>Q06L04</t>
        </is>
      </c>
      <c r="B1158" t="inlineStr">
        <is>
          <t>IVAN RODRIGUES ARAUJO</t>
        </is>
      </c>
      <c r="C1158" t="n">
        <v>1</v>
      </c>
      <c r="D1158" t="inlineStr">
        <is>
          <t>IPCA</t>
        </is>
      </c>
      <c r="E1158" t="n">
        <v>0</v>
      </c>
      <c r="F1158" t="inlineStr">
        <is>
          <t>MENSAL</t>
        </is>
      </c>
      <c r="G1158" t="n">
        <v>44990</v>
      </c>
      <c r="H1158" t="n">
        <v>44990</v>
      </c>
      <c r="I1158" t="inlineStr">
        <is>
          <t>012</t>
        </is>
      </c>
      <c r="J1158" t="inlineStr">
        <is>
          <t>CARTEIRA</t>
        </is>
      </c>
      <c r="K1158" t="inlineStr">
        <is>
          <t>CONTRATO</t>
        </is>
      </c>
      <c r="L1158" t="n">
        <v>6007.4</v>
      </c>
      <c r="M1158" t="inlineStr"/>
      <c r="N1158" t="inlineStr"/>
      <c r="O1158" s="142">
        <f>DATE(YEAR(H1158),MONTH(H1158),1)</f>
        <v/>
      </c>
      <c r="P1158" s="132">
        <f>IF(H1158&gt;$L$3,"Futuro","Atraso")</f>
        <v/>
      </c>
      <c r="Q1158">
        <f>12*(YEAR(H1158)-YEAR($L$3))+(MONTH(H1158)-MONTH($L$3))</f>
        <v/>
      </c>
      <c r="R1158" s="366">
        <f>IF(N1158="IBIRAPITANGA FASE 3",IF(P1158="Atraso",M1158,M1158/(1+$J$2)^Q1158),IF(P1158="Atraso",M1158,M1158/(1+$J$1)^Q1158))</f>
        <v/>
      </c>
    </row>
    <row r="1159">
      <c r="A1159" t="inlineStr">
        <is>
          <t>Q06L04</t>
        </is>
      </c>
      <c r="B1159" t="inlineStr">
        <is>
          <t>IVAN RODRIGUES ARAUJO</t>
        </is>
      </c>
      <c r="C1159" t="n">
        <v>1</v>
      </c>
      <c r="D1159" t="inlineStr">
        <is>
          <t>IPCA</t>
        </is>
      </c>
      <c r="E1159" t="n">
        <v>0</v>
      </c>
      <c r="F1159" t="inlineStr">
        <is>
          <t>MENSAL</t>
        </is>
      </c>
      <c r="G1159" t="n">
        <v>45021</v>
      </c>
      <c r="H1159" t="n">
        <v>45021</v>
      </c>
      <c r="I1159" t="inlineStr">
        <is>
          <t>013</t>
        </is>
      </c>
      <c r="J1159" t="inlineStr">
        <is>
          <t>CARTEIRA</t>
        </is>
      </c>
      <c r="K1159" t="inlineStr">
        <is>
          <t>CONTRATO</t>
        </is>
      </c>
      <c r="L1159" t="n">
        <v>5950.43</v>
      </c>
      <c r="M1159" t="inlineStr"/>
      <c r="N1159" t="inlineStr"/>
      <c r="O1159" s="142">
        <f>DATE(YEAR(H1159),MONTH(H1159),1)</f>
        <v/>
      </c>
      <c r="P1159" s="132">
        <f>IF(H1159&gt;$L$3,"Futuro","Atraso")</f>
        <v/>
      </c>
      <c r="Q1159">
        <f>12*(YEAR(H1159)-YEAR($L$3))+(MONTH(H1159)-MONTH($L$3))</f>
        <v/>
      </c>
      <c r="R1159" s="366">
        <f>IF(N1159="IBIRAPITANGA FASE 3",IF(P1159="Atraso",M1159,M1159/(1+$J$2)^Q1159),IF(P1159="Atraso",M1159,M1159/(1+$J$1)^Q1159))</f>
        <v/>
      </c>
    </row>
    <row r="1160">
      <c r="A1160" t="inlineStr">
        <is>
          <t>Q06L04</t>
        </is>
      </c>
      <c r="B1160" t="inlineStr">
        <is>
          <t>IVAN RODRIGUES ARAUJO</t>
        </is>
      </c>
      <c r="C1160" t="n">
        <v>1</v>
      </c>
      <c r="D1160" t="inlineStr">
        <is>
          <t>IPCA</t>
        </is>
      </c>
      <c r="E1160" t="n">
        <v>0</v>
      </c>
      <c r="F1160" t="inlineStr">
        <is>
          <t>MENSAL</t>
        </is>
      </c>
      <c r="G1160" t="n">
        <v>45051</v>
      </c>
      <c r="H1160" t="n">
        <v>45051</v>
      </c>
      <c r="I1160" t="inlineStr">
        <is>
          <t>014</t>
        </is>
      </c>
      <c r="J1160" t="inlineStr">
        <is>
          <t>CARTEIRA</t>
        </is>
      </c>
      <c r="K1160" t="inlineStr">
        <is>
          <t>CONTRATO</t>
        </is>
      </c>
      <c r="L1160" t="n">
        <v>5895.29</v>
      </c>
      <c r="M1160" t="inlineStr"/>
      <c r="N1160" t="inlineStr"/>
      <c r="O1160" s="142">
        <f>DATE(YEAR(H1160),MONTH(H1160),1)</f>
        <v/>
      </c>
      <c r="P1160" s="132">
        <f>IF(H1160&gt;$L$3,"Futuro","Atraso")</f>
        <v/>
      </c>
      <c r="Q1160">
        <f>12*(YEAR(H1160)-YEAR($L$3))+(MONTH(H1160)-MONTH($L$3))</f>
        <v/>
      </c>
      <c r="R1160" s="366">
        <f>IF(N1160="IBIRAPITANGA FASE 3",IF(P1160="Atraso",M1160,M1160/(1+$J$2)^Q1160),IF(P1160="Atraso",M1160,M1160/(1+$J$1)^Q1160))</f>
        <v/>
      </c>
    </row>
    <row r="1161">
      <c r="A1161" t="inlineStr">
        <is>
          <t>Q06L04</t>
        </is>
      </c>
      <c r="B1161" t="inlineStr">
        <is>
          <t>IVAN RODRIGUES ARAUJO</t>
        </is>
      </c>
      <c r="C1161" t="n">
        <v>1</v>
      </c>
      <c r="D1161" t="inlineStr">
        <is>
          <t>IPCA</t>
        </is>
      </c>
      <c r="E1161" t="n">
        <v>0</v>
      </c>
      <c r="F1161" t="inlineStr">
        <is>
          <t>MENSAL</t>
        </is>
      </c>
      <c r="G1161" t="n">
        <v>45082</v>
      </c>
      <c r="H1161" t="n">
        <v>45082</v>
      </c>
      <c r="I1161" t="inlineStr">
        <is>
          <t>015</t>
        </is>
      </c>
      <c r="J1161" t="inlineStr">
        <is>
          <t>CARTEIRA</t>
        </is>
      </c>
      <c r="K1161" t="inlineStr">
        <is>
          <t>CONTRATO</t>
        </is>
      </c>
      <c r="L1161" t="n">
        <v>5838.33</v>
      </c>
      <c r="M1161" t="inlineStr"/>
      <c r="N1161" t="inlineStr"/>
      <c r="O1161" s="142">
        <f>DATE(YEAR(H1161),MONTH(H1161),1)</f>
        <v/>
      </c>
      <c r="P1161" s="132">
        <f>IF(H1161&gt;$L$3,"Futuro","Atraso")</f>
        <v/>
      </c>
      <c r="Q1161">
        <f>12*(YEAR(H1161)-YEAR($L$3))+(MONTH(H1161)-MONTH($L$3))</f>
        <v/>
      </c>
      <c r="R1161" s="366">
        <f>IF(N1161="IBIRAPITANGA FASE 3",IF(P1161="Atraso",M1161,M1161/(1+$J$2)^Q1161),IF(P1161="Atraso",M1161,M1161/(1+$J$1)^Q1161))</f>
        <v/>
      </c>
    </row>
    <row r="1162">
      <c r="A1162" t="inlineStr">
        <is>
          <t>Q06L04</t>
        </is>
      </c>
      <c r="B1162" t="inlineStr">
        <is>
          <t>IVAN RODRIGUES ARAUJO</t>
        </is>
      </c>
      <c r="C1162" t="n">
        <v>1</v>
      </c>
      <c r="D1162" t="inlineStr">
        <is>
          <t>IPCA</t>
        </is>
      </c>
      <c r="E1162" t="n">
        <v>0</v>
      </c>
      <c r="F1162" t="inlineStr">
        <is>
          <t>MENSAL</t>
        </is>
      </c>
      <c r="G1162" t="n">
        <v>45112</v>
      </c>
      <c r="H1162" t="n">
        <v>45112</v>
      </c>
      <c r="I1162" t="inlineStr">
        <is>
          <t>016</t>
        </is>
      </c>
      <c r="J1162" t="inlineStr">
        <is>
          <t>CARTEIRA</t>
        </is>
      </c>
      <c r="K1162" t="inlineStr">
        <is>
          <t>CONTRATO</t>
        </is>
      </c>
      <c r="L1162" t="n">
        <v>5783.2</v>
      </c>
      <c r="M1162" t="inlineStr"/>
      <c r="N1162" t="inlineStr"/>
      <c r="O1162" s="142">
        <f>DATE(YEAR(H1162),MONTH(H1162),1)</f>
        <v/>
      </c>
      <c r="P1162" s="132">
        <f>IF(H1162&gt;$L$3,"Futuro","Atraso")</f>
        <v/>
      </c>
      <c r="Q1162">
        <f>12*(YEAR(H1162)-YEAR($L$3))+(MONTH(H1162)-MONTH($L$3))</f>
        <v/>
      </c>
      <c r="R1162" s="366">
        <f>IF(N1162="IBIRAPITANGA FASE 3",IF(P1162="Atraso",M1162,M1162/(1+$J$2)^Q1162),IF(P1162="Atraso",M1162,M1162/(1+$J$1)^Q1162))</f>
        <v/>
      </c>
    </row>
    <row r="1163">
      <c r="A1163" t="inlineStr">
        <is>
          <t>Q06L04</t>
        </is>
      </c>
      <c r="B1163" t="inlineStr">
        <is>
          <t>IVAN RODRIGUES ARAUJO</t>
        </is>
      </c>
      <c r="C1163" t="n">
        <v>1</v>
      </c>
      <c r="D1163" t="inlineStr">
        <is>
          <t>IPCA</t>
        </is>
      </c>
      <c r="E1163" t="n">
        <v>0</v>
      </c>
      <c r="F1163" t="inlineStr">
        <is>
          <t>MENSAL</t>
        </is>
      </c>
      <c r="G1163" t="n">
        <v>45143</v>
      </c>
      <c r="H1163" t="n">
        <v>45143</v>
      </c>
      <c r="I1163" t="inlineStr">
        <is>
          <t>017</t>
        </is>
      </c>
      <c r="J1163" t="inlineStr">
        <is>
          <t>CARTEIRA</t>
        </is>
      </c>
      <c r="K1163" t="inlineStr">
        <is>
          <t>CONTRATO</t>
        </is>
      </c>
      <c r="L1163" t="n">
        <v>5726.23</v>
      </c>
      <c r="M1163" t="inlineStr"/>
      <c r="N1163" t="inlineStr"/>
      <c r="O1163" s="142">
        <f>DATE(YEAR(H1163),MONTH(H1163),1)</f>
        <v/>
      </c>
      <c r="P1163" s="132">
        <f>IF(H1163&gt;$L$3,"Futuro","Atraso")</f>
        <v/>
      </c>
      <c r="Q1163">
        <f>12*(YEAR(H1163)-YEAR($L$3))+(MONTH(H1163)-MONTH($L$3))</f>
        <v/>
      </c>
      <c r="R1163" s="366">
        <f>IF(N1163="IBIRAPITANGA FASE 3",IF(P1163="Atraso",M1163,M1163/(1+$J$2)^Q1163),IF(P1163="Atraso",M1163,M1163/(1+$J$1)^Q1163))</f>
        <v/>
      </c>
    </row>
    <row r="1164">
      <c r="A1164" t="inlineStr">
        <is>
          <t>Q06L04</t>
        </is>
      </c>
      <c r="B1164" t="inlineStr">
        <is>
          <t>IVAN RODRIGUES ARAUJO</t>
        </is>
      </c>
      <c r="C1164" t="n">
        <v>1</v>
      </c>
      <c r="D1164" t="inlineStr">
        <is>
          <t>IPCA</t>
        </is>
      </c>
      <c r="E1164" t="n">
        <v>0</v>
      </c>
      <c r="F1164" t="inlineStr">
        <is>
          <t>MENSAL</t>
        </is>
      </c>
      <c r="G1164" t="n">
        <v>45174</v>
      </c>
      <c r="H1164" t="n">
        <v>45174</v>
      </c>
      <c r="I1164" t="inlineStr">
        <is>
          <t>018</t>
        </is>
      </c>
      <c r="J1164" t="inlineStr">
        <is>
          <t>CARTEIRA</t>
        </is>
      </c>
      <c r="K1164" t="inlineStr">
        <is>
          <t>CONTRATO</t>
        </is>
      </c>
      <c r="L1164" t="n">
        <v>5669.26</v>
      </c>
      <c r="M1164" t="inlineStr"/>
      <c r="N1164" t="inlineStr"/>
      <c r="O1164" s="142">
        <f>DATE(YEAR(H1164),MONTH(H1164),1)</f>
        <v/>
      </c>
      <c r="P1164" s="132">
        <f>IF(H1164&gt;$L$3,"Futuro","Atraso")</f>
        <v/>
      </c>
      <c r="Q1164">
        <f>12*(YEAR(H1164)-YEAR($L$3))+(MONTH(H1164)-MONTH($L$3))</f>
        <v/>
      </c>
      <c r="R1164" s="366">
        <f>IF(N1164="IBIRAPITANGA FASE 3",IF(P1164="Atraso",M1164,M1164/(1+$J$2)^Q1164),IF(P1164="Atraso",M1164,M1164/(1+$J$1)^Q1164))</f>
        <v/>
      </c>
    </row>
    <row r="1165">
      <c r="A1165" t="inlineStr">
        <is>
          <t>Q06L04</t>
        </is>
      </c>
      <c r="B1165" t="inlineStr">
        <is>
          <t>IVAN RODRIGUES ARAUJO</t>
        </is>
      </c>
      <c r="C1165" t="n">
        <v>1</v>
      </c>
      <c r="D1165" t="inlineStr">
        <is>
          <t>IPCA</t>
        </is>
      </c>
      <c r="E1165" t="n">
        <v>0</v>
      </c>
      <c r="F1165" t="inlineStr">
        <is>
          <t>MENSAL</t>
        </is>
      </c>
      <c r="G1165" t="n">
        <v>45174</v>
      </c>
      <c r="H1165" t="n">
        <v>45174</v>
      </c>
      <c r="I1165" t="inlineStr">
        <is>
          <t>002</t>
        </is>
      </c>
      <c r="J1165" t="inlineStr">
        <is>
          <t>CARTEIRA</t>
        </is>
      </c>
      <c r="K1165" t="inlineStr">
        <is>
          <t>CONTRATO</t>
        </is>
      </c>
      <c r="L1165" t="n">
        <v>19842.39</v>
      </c>
      <c r="M1165" t="inlineStr"/>
      <c r="N1165" t="inlineStr"/>
      <c r="O1165" s="142">
        <f>DATE(YEAR(H1165),MONTH(H1165),1)</f>
        <v/>
      </c>
      <c r="P1165" s="132">
        <f>IF(H1165&gt;$L$3,"Futuro","Atraso")</f>
        <v/>
      </c>
      <c r="Q1165">
        <f>12*(YEAR(H1165)-YEAR($L$3))+(MONTH(H1165)-MONTH($L$3))</f>
        <v/>
      </c>
      <c r="R1165" s="366">
        <f>IF(N1165="IBIRAPITANGA FASE 3",IF(P1165="Atraso",M1165,M1165/(1+$J$2)^Q1165),IF(P1165="Atraso",M1165,M1165/(1+$J$1)^Q1165))</f>
        <v/>
      </c>
    </row>
    <row r="1166">
      <c r="A1166" t="inlineStr">
        <is>
          <t>Q06L04</t>
        </is>
      </c>
      <c r="B1166" t="inlineStr">
        <is>
          <t>IVAN RODRIGUES ARAUJO</t>
        </is>
      </c>
      <c r="C1166" t="n">
        <v>1</v>
      </c>
      <c r="D1166" t="inlineStr">
        <is>
          <t>IPCA</t>
        </is>
      </c>
      <c r="E1166" t="n">
        <v>0</v>
      </c>
      <c r="F1166" t="inlineStr">
        <is>
          <t>MENSAL</t>
        </is>
      </c>
      <c r="G1166" t="n">
        <v>45204</v>
      </c>
      <c r="H1166" t="n">
        <v>45204</v>
      </c>
      <c r="I1166" t="inlineStr">
        <is>
          <t>019</t>
        </is>
      </c>
      <c r="J1166" t="inlineStr">
        <is>
          <t>CARTEIRA</t>
        </is>
      </c>
      <c r="K1166" t="inlineStr">
        <is>
          <t>CONTRATO</t>
        </is>
      </c>
      <c r="L1166" t="n">
        <v>5520.21</v>
      </c>
      <c r="M1166" t="inlineStr"/>
      <c r="N1166" t="inlineStr"/>
      <c r="O1166" s="142">
        <f>DATE(YEAR(H1166),MONTH(H1166),1)</f>
        <v/>
      </c>
      <c r="P1166" s="132">
        <f>IF(H1166&gt;$L$3,"Futuro","Atraso")</f>
        <v/>
      </c>
      <c r="Q1166">
        <f>12*(YEAR(H1166)-YEAR($L$3))+(MONTH(H1166)-MONTH($L$3))</f>
        <v/>
      </c>
      <c r="R1166" s="366">
        <f>IF(N1166="IBIRAPITANGA FASE 3",IF(P1166="Atraso",M1166,M1166/(1+$J$2)^Q1166),IF(P1166="Atraso",M1166,M1166/(1+$J$1)^Q1166))</f>
        <v/>
      </c>
    </row>
    <row r="1167">
      <c r="A1167" t="inlineStr">
        <is>
          <t>Q06L04</t>
        </is>
      </c>
      <c r="B1167" t="inlineStr">
        <is>
          <t>IVAN RODRIGUES ARAUJO</t>
        </is>
      </c>
      <c r="C1167" t="n">
        <v>1</v>
      </c>
      <c r="D1167" t="inlineStr">
        <is>
          <t>IPCA</t>
        </is>
      </c>
      <c r="E1167" t="n">
        <v>0</v>
      </c>
      <c r="F1167" t="inlineStr">
        <is>
          <t>MENSAL</t>
        </is>
      </c>
      <c r="G1167" t="n">
        <v>45235</v>
      </c>
      <c r="H1167" t="n">
        <v>45235</v>
      </c>
      <c r="I1167" t="inlineStr">
        <is>
          <t>020</t>
        </is>
      </c>
      <c r="J1167" t="inlineStr">
        <is>
          <t>CARTEIRA</t>
        </is>
      </c>
      <c r="K1167" t="inlineStr">
        <is>
          <t>CONTRATO</t>
        </is>
      </c>
      <c r="L1167" t="n">
        <v>5520.21</v>
      </c>
      <c r="M1167" t="inlineStr"/>
      <c r="N1167" t="inlineStr"/>
      <c r="O1167" s="142">
        <f>DATE(YEAR(H1167),MONTH(H1167),1)</f>
        <v/>
      </c>
      <c r="P1167" s="132">
        <f>IF(H1167&gt;$L$3,"Futuro","Atraso")</f>
        <v/>
      </c>
      <c r="Q1167">
        <f>12*(YEAR(H1167)-YEAR($L$3))+(MONTH(H1167)-MONTH($L$3))</f>
        <v/>
      </c>
      <c r="R1167" s="366">
        <f>IF(N1167="IBIRAPITANGA FASE 3",IF(P1167="Atraso",M1167,M1167/(1+$J$2)^Q1167),IF(P1167="Atraso",M1167,M1167/(1+$J$1)^Q1167))</f>
        <v/>
      </c>
    </row>
    <row r="1168">
      <c r="A1168" t="inlineStr">
        <is>
          <t>Q06L04</t>
        </is>
      </c>
      <c r="B1168" t="inlineStr">
        <is>
          <t>IVAN RODRIGUES ARAUJO</t>
        </is>
      </c>
      <c r="C1168" t="n">
        <v>1</v>
      </c>
      <c r="D1168" t="inlineStr">
        <is>
          <t>IPCA</t>
        </is>
      </c>
      <c r="E1168" t="n">
        <v>0</v>
      </c>
      <c r="F1168" t="inlineStr">
        <is>
          <t>MENSAL</t>
        </is>
      </c>
      <c r="G1168" t="n">
        <v>45265</v>
      </c>
      <c r="H1168" t="n">
        <v>45265</v>
      </c>
      <c r="I1168" t="inlineStr">
        <is>
          <t>021</t>
        </is>
      </c>
      <c r="J1168" t="inlineStr">
        <is>
          <t>CARTEIRA</t>
        </is>
      </c>
      <c r="K1168" t="inlineStr">
        <is>
          <t>CONTRATO</t>
        </is>
      </c>
      <c r="L1168" t="n">
        <v>5520.21</v>
      </c>
      <c r="M1168" t="inlineStr"/>
      <c r="N1168" t="inlineStr"/>
      <c r="O1168" s="142">
        <f>DATE(YEAR(H1168),MONTH(H1168),1)</f>
        <v/>
      </c>
      <c r="P1168" s="132">
        <f>IF(H1168&gt;$L$3,"Futuro","Atraso")</f>
        <v/>
      </c>
      <c r="Q1168">
        <f>12*(YEAR(H1168)-YEAR($L$3))+(MONTH(H1168)-MONTH($L$3))</f>
        <v/>
      </c>
      <c r="R1168" s="366">
        <f>IF(N1168="IBIRAPITANGA FASE 3",IF(P1168="Atraso",M1168,M1168/(1+$J$2)^Q1168),IF(P1168="Atraso",M1168,M1168/(1+$J$1)^Q1168))</f>
        <v/>
      </c>
    </row>
    <row r="1169">
      <c r="A1169" t="inlineStr">
        <is>
          <t>Q06L04</t>
        </is>
      </c>
      <c r="B1169" t="inlineStr">
        <is>
          <t>IVAN RODRIGUES ARAUJO</t>
        </is>
      </c>
      <c r="C1169" t="n">
        <v>1</v>
      </c>
      <c r="D1169" t="inlineStr">
        <is>
          <t>IPCA</t>
        </is>
      </c>
      <c r="E1169" t="n">
        <v>0</v>
      </c>
      <c r="F1169" t="inlineStr">
        <is>
          <t>MENSAL</t>
        </is>
      </c>
      <c r="G1169" t="n">
        <v>45296</v>
      </c>
      <c r="H1169" t="n">
        <v>45296</v>
      </c>
      <c r="I1169" t="inlineStr">
        <is>
          <t>022</t>
        </is>
      </c>
      <c r="J1169" t="inlineStr">
        <is>
          <t>CARTEIRA</t>
        </is>
      </c>
      <c r="K1169" t="inlineStr">
        <is>
          <t>CONTRATO</t>
        </is>
      </c>
      <c r="L1169" t="n">
        <v>5520.21</v>
      </c>
      <c r="M1169" t="inlineStr"/>
      <c r="N1169" t="inlineStr"/>
      <c r="O1169" s="142">
        <f>DATE(YEAR(H1169),MONTH(H1169),1)</f>
        <v/>
      </c>
      <c r="P1169" s="132">
        <f>IF(H1169&gt;$L$3,"Futuro","Atraso")</f>
        <v/>
      </c>
      <c r="Q1169">
        <f>12*(YEAR(H1169)-YEAR($L$3))+(MONTH(H1169)-MONTH($L$3))</f>
        <v/>
      </c>
      <c r="R1169" s="366">
        <f>IF(N1169="IBIRAPITANGA FASE 3",IF(P1169="Atraso",M1169,M1169/(1+$J$2)^Q1169),IF(P1169="Atraso",M1169,M1169/(1+$J$1)^Q1169))</f>
        <v/>
      </c>
    </row>
    <row r="1170">
      <c r="A1170" t="inlineStr">
        <is>
          <t>Q06L04</t>
        </is>
      </c>
      <c r="B1170" t="inlineStr">
        <is>
          <t>IVAN RODRIGUES ARAUJO</t>
        </is>
      </c>
      <c r="C1170" t="n">
        <v>1</v>
      </c>
      <c r="D1170" t="inlineStr">
        <is>
          <t>IPCA</t>
        </is>
      </c>
      <c r="E1170" t="n">
        <v>0</v>
      </c>
      <c r="F1170" t="inlineStr">
        <is>
          <t>MENSAL</t>
        </is>
      </c>
      <c r="G1170" t="n">
        <v>45327</v>
      </c>
      <c r="H1170" t="n">
        <v>45327</v>
      </c>
      <c r="I1170" t="inlineStr">
        <is>
          <t>023</t>
        </is>
      </c>
      <c r="J1170" t="inlineStr">
        <is>
          <t>CARTEIRA</t>
        </is>
      </c>
      <c r="K1170" t="inlineStr">
        <is>
          <t>CONTRATO</t>
        </is>
      </c>
      <c r="L1170" t="n">
        <v>5520.21</v>
      </c>
      <c r="M1170" t="inlineStr"/>
      <c r="N1170" t="inlineStr"/>
      <c r="O1170" s="142">
        <f>DATE(YEAR(H1170),MONTH(H1170),1)</f>
        <v/>
      </c>
      <c r="P1170" s="132">
        <f>IF(H1170&gt;$L$3,"Futuro","Atraso")</f>
        <v/>
      </c>
      <c r="Q1170">
        <f>12*(YEAR(H1170)-YEAR($L$3))+(MONTH(H1170)-MONTH($L$3))</f>
        <v/>
      </c>
      <c r="R1170" s="366">
        <f>IF(N1170="IBIRAPITANGA FASE 3",IF(P1170="Atraso",M1170,M1170/(1+$J$2)^Q1170),IF(P1170="Atraso",M1170,M1170/(1+$J$1)^Q1170))</f>
        <v/>
      </c>
    </row>
    <row r="1171">
      <c r="A1171" t="inlineStr">
        <is>
          <t>Q06L04</t>
        </is>
      </c>
      <c r="B1171" t="inlineStr">
        <is>
          <t>IVAN RODRIGUES ARAUJO</t>
        </is>
      </c>
      <c r="C1171" t="n">
        <v>1</v>
      </c>
      <c r="D1171" t="inlineStr">
        <is>
          <t>IPCA</t>
        </is>
      </c>
      <c r="E1171" t="n">
        <v>0</v>
      </c>
      <c r="F1171" t="inlineStr">
        <is>
          <t>MENSAL</t>
        </is>
      </c>
      <c r="G1171" t="n">
        <v>45356</v>
      </c>
      <c r="H1171" t="n">
        <v>45356</v>
      </c>
      <c r="I1171" t="inlineStr">
        <is>
          <t>024</t>
        </is>
      </c>
      <c r="J1171" t="inlineStr">
        <is>
          <t>CARTEIRA</t>
        </is>
      </c>
      <c r="K1171" t="inlineStr">
        <is>
          <t>CONTRATO</t>
        </is>
      </c>
      <c r="L1171" t="n">
        <v>5520.21</v>
      </c>
      <c r="M1171" t="inlineStr"/>
      <c r="N1171" t="inlineStr"/>
      <c r="O1171" s="142">
        <f>DATE(YEAR(H1171),MONTH(H1171),1)</f>
        <v/>
      </c>
      <c r="P1171" s="132">
        <f>IF(H1171&gt;$L$3,"Futuro","Atraso")</f>
        <v/>
      </c>
      <c r="Q1171">
        <f>12*(YEAR(H1171)-YEAR($L$3))+(MONTH(H1171)-MONTH($L$3))</f>
        <v/>
      </c>
      <c r="R1171" s="366">
        <f>IF(N1171="IBIRAPITANGA FASE 3",IF(P1171="Atraso",M1171,M1171/(1+$J$2)^Q1171),IF(P1171="Atraso",M1171,M1171/(1+$J$1)^Q1171))</f>
        <v/>
      </c>
    </row>
    <row r="1172">
      <c r="A1172" t="inlineStr">
        <is>
          <t>Q06L04</t>
        </is>
      </c>
      <c r="B1172" t="inlineStr">
        <is>
          <t>IVAN RODRIGUES ARAUJO</t>
        </is>
      </c>
      <c r="C1172" t="n">
        <v>1</v>
      </c>
      <c r="D1172" t="inlineStr">
        <is>
          <t>IPCA</t>
        </is>
      </c>
      <c r="E1172" t="n">
        <v>0</v>
      </c>
      <c r="F1172" t="inlineStr">
        <is>
          <t>MENSAL</t>
        </is>
      </c>
      <c r="G1172" t="n">
        <v>45387</v>
      </c>
      <c r="H1172" t="n">
        <v>45387</v>
      </c>
      <c r="I1172" t="inlineStr">
        <is>
          <t>025</t>
        </is>
      </c>
      <c r="J1172" t="inlineStr">
        <is>
          <t>CARTEIRA</t>
        </is>
      </c>
      <c r="K1172" t="inlineStr">
        <is>
          <t>CONTRATO</t>
        </is>
      </c>
      <c r="L1172" t="n">
        <v>5520.21</v>
      </c>
      <c r="M1172" t="inlineStr"/>
      <c r="N1172" t="inlineStr"/>
      <c r="O1172" s="142">
        <f>DATE(YEAR(H1172),MONTH(H1172),1)</f>
        <v/>
      </c>
      <c r="P1172" s="132">
        <f>IF(H1172&gt;$L$3,"Futuro","Atraso")</f>
        <v/>
      </c>
      <c r="Q1172">
        <f>12*(YEAR(H1172)-YEAR($L$3))+(MONTH(H1172)-MONTH($L$3))</f>
        <v/>
      </c>
      <c r="R1172" s="366">
        <f>IF(N1172="IBIRAPITANGA FASE 3",IF(P1172="Atraso",M1172,M1172/(1+$J$2)^Q1172),IF(P1172="Atraso",M1172,M1172/(1+$J$1)^Q1172))</f>
        <v/>
      </c>
    </row>
    <row r="1173">
      <c r="A1173" t="inlineStr">
        <is>
          <t>Q06L04</t>
        </is>
      </c>
      <c r="B1173" t="inlineStr">
        <is>
          <t>IVAN RODRIGUES ARAUJO</t>
        </is>
      </c>
      <c r="C1173" t="n">
        <v>1</v>
      </c>
      <c r="D1173" t="inlineStr">
        <is>
          <t>IPCA</t>
        </is>
      </c>
      <c r="E1173" t="n">
        <v>0</v>
      </c>
      <c r="F1173" t="inlineStr">
        <is>
          <t>MENSAL</t>
        </is>
      </c>
      <c r="G1173" t="n">
        <v>45417</v>
      </c>
      <c r="H1173" t="n">
        <v>45417</v>
      </c>
      <c r="I1173" t="inlineStr">
        <is>
          <t>026</t>
        </is>
      </c>
      <c r="J1173" t="inlineStr">
        <is>
          <t>CARTEIRA</t>
        </is>
      </c>
      <c r="K1173" t="inlineStr">
        <is>
          <t>CONTRATO</t>
        </is>
      </c>
      <c r="L1173" t="n">
        <v>5520.21</v>
      </c>
      <c r="M1173" t="inlineStr"/>
      <c r="N1173" t="inlineStr"/>
      <c r="O1173" s="142">
        <f>DATE(YEAR(H1173),MONTH(H1173),1)</f>
        <v/>
      </c>
      <c r="P1173" s="132">
        <f>IF(H1173&gt;$L$3,"Futuro","Atraso")</f>
        <v/>
      </c>
      <c r="Q1173">
        <f>12*(YEAR(H1173)-YEAR($L$3))+(MONTH(H1173)-MONTH($L$3))</f>
        <v/>
      </c>
      <c r="R1173" s="366">
        <f>IF(N1173="IBIRAPITANGA FASE 3",IF(P1173="Atraso",M1173,M1173/(1+$J$2)^Q1173),IF(P1173="Atraso",M1173,M1173/(1+$J$1)^Q1173))</f>
        <v/>
      </c>
    </row>
    <row r="1174">
      <c r="A1174" t="inlineStr">
        <is>
          <t>Q06L04</t>
        </is>
      </c>
      <c r="B1174" t="inlineStr">
        <is>
          <t>IVAN RODRIGUES ARAUJO</t>
        </is>
      </c>
      <c r="C1174" t="n">
        <v>1</v>
      </c>
      <c r="D1174" t="inlineStr">
        <is>
          <t>IPCA</t>
        </is>
      </c>
      <c r="E1174" t="n">
        <v>0</v>
      </c>
      <c r="F1174" t="inlineStr">
        <is>
          <t>MENSAL</t>
        </is>
      </c>
      <c r="G1174" t="n">
        <v>45448</v>
      </c>
      <c r="H1174" t="n">
        <v>45448</v>
      </c>
      <c r="I1174" t="inlineStr">
        <is>
          <t>027</t>
        </is>
      </c>
      <c r="J1174" t="inlineStr">
        <is>
          <t>CARTEIRA</t>
        </is>
      </c>
      <c r="K1174" t="inlineStr">
        <is>
          <t>CONTRATO</t>
        </is>
      </c>
      <c r="L1174" t="n">
        <v>5520.21</v>
      </c>
      <c r="M1174" t="inlineStr"/>
      <c r="N1174" t="inlineStr"/>
      <c r="O1174" s="142">
        <f>DATE(YEAR(H1174),MONTH(H1174),1)</f>
        <v/>
      </c>
      <c r="P1174" s="132">
        <f>IF(H1174&gt;$L$3,"Futuro","Atraso")</f>
        <v/>
      </c>
      <c r="Q1174">
        <f>12*(YEAR(H1174)-YEAR($L$3))+(MONTH(H1174)-MONTH($L$3))</f>
        <v/>
      </c>
      <c r="R1174" s="366">
        <f>IF(N1174="IBIRAPITANGA FASE 3",IF(P1174="Atraso",M1174,M1174/(1+$J$2)^Q1174),IF(P1174="Atraso",M1174,M1174/(1+$J$1)^Q1174))</f>
        <v/>
      </c>
    </row>
    <row r="1175">
      <c r="A1175" t="inlineStr">
        <is>
          <t>Q06L04</t>
        </is>
      </c>
      <c r="B1175" t="inlineStr">
        <is>
          <t>IVAN RODRIGUES ARAUJO</t>
        </is>
      </c>
      <c r="C1175" t="n">
        <v>1</v>
      </c>
      <c r="D1175" t="inlineStr">
        <is>
          <t>IPCA</t>
        </is>
      </c>
      <c r="E1175" t="n">
        <v>0</v>
      </c>
      <c r="F1175" t="inlineStr">
        <is>
          <t>MENSAL</t>
        </is>
      </c>
      <c r="G1175" t="n">
        <v>45478</v>
      </c>
      <c r="H1175" t="n">
        <v>45478</v>
      </c>
      <c r="I1175" t="inlineStr">
        <is>
          <t>028</t>
        </is>
      </c>
      <c r="J1175" t="inlineStr">
        <is>
          <t>CARTEIRA</t>
        </is>
      </c>
      <c r="K1175" t="inlineStr">
        <is>
          <t>CONTRATO</t>
        </is>
      </c>
      <c r="L1175" t="n">
        <v>5520.21</v>
      </c>
      <c r="M1175" t="inlineStr"/>
      <c r="N1175" t="inlineStr"/>
      <c r="O1175" s="142">
        <f>DATE(YEAR(H1175),MONTH(H1175),1)</f>
        <v/>
      </c>
      <c r="P1175" s="132">
        <f>IF(H1175&gt;$L$3,"Futuro","Atraso")</f>
        <v/>
      </c>
      <c r="Q1175">
        <f>12*(YEAR(H1175)-YEAR($L$3))+(MONTH(H1175)-MONTH($L$3))</f>
        <v/>
      </c>
      <c r="R1175" s="366">
        <f>IF(N1175="IBIRAPITANGA FASE 3",IF(P1175="Atraso",M1175,M1175/(1+$J$2)^Q1175),IF(P1175="Atraso",M1175,M1175/(1+$J$1)^Q1175))</f>
        <v/>
      </c>
    </row>
    <row r="1176">
      <c r="A1176" t="inlineStr">
        <is>
          <t>Q06L04</t>
        </is>
      </c>
      <c r="B1176" t="inlineStr">
        <is>
          <t>IVAN RODRIGUES ARAUJO</t>
        </is>
      </c>
      <c r="C1176" t="n">
        <v>1</v>
      </c>
      <c r="D1176" t="inlineStr">
        <is>
          <t>IPCA</t>
        </is>
      </c>
      <c r="E1176" t="n">
        <v>0</v>
      </c>
      <c r="F1176" t="inlineStr">
        <is>
          <t>MENSAL</t>
        </is>
      </c>
      <c r="G1176" t="n">
        <v>45509</v>
      </c>
      <c r="H1176" t="n">
        <v>45509</v>
      </c>
      <c r="I1176" t="inlineStr">
        <is>
          <t>029</t>
        </is>
      </c>
      <c r="J1176" t="inlineStr">
        <is>
          <t>CARTEIRA</t>
        </is>
      </c>
      <c r="K1176" t="inlineStr">
        <is>
          <t>CONTRATO</t>
        </is>
      </c>
      <c r="L1176" t="n">
        <v>5520.21</v>
      </c>
      <c r="M1176" t="inlineStr"/>
      <c r="N1176" t="inlineStr"/>
      <c r="O1176" s="142">
        <f>DATE(YEAR(H1176),MONTH(H1176),1)</f>
        <v/>
      </c>
      <c r="P1176" s="132">
        <f>IF(H1176&gt;$L$3,"Futuro","Atraso")</f>
        <v/>
      </c>
      <c r="Q1176">
        <f>12*(YEAR(H1176)-YEAR($L$3))+(MONTH(H1176)-MONTH($L$3))</f>
        <v/>
      </c>
      <c r="R1176" s="366">
        <f>IF(N1176="IBIRAPITANGA FASE 3",IF(P1176="Atraso",M1176,M1176/(1+$J$2)^Q1176),IF(P1176="Atraso",M1176,M1176/(1+$J$1)^Q1176))</f>
        <v/>
      </c>
    </row>
    <row r="1177">
      <c r="A1177" t="inlineStr">
        <is>
          <t>Q06L04</t>
        </is>
      </c>
      <c r="B1177" t="inlineStr">
        <is>
          <t>IVAN RODRIGUES ARAUJO</t>
        </is>
      </c>
      <c r="C1177" t="n">
        <v>1</v>
      </c>
      <c r="D1177" t="inlineStr">
        <is>
          <t>IPCA</t>
        </is>
      </c>
      <c r="E1177" t="n">
        <v>0</v>
      </c>
      <c r="F1177" t="inlineStr">
        <is>
          <t>MENSAL</t>
        </is>
      </c>
      <c r="G1177" t="n">
        <v>45540</v>
      </c>
      <c r="H1177" t="n">
        <v>45540</v>
      </c>
      <c r="I1177" t="inlineStr">
        <is>
          <t>030</t>
        </is>
      </c>
      <c r="J1177" t="inlineStr">
        <is>
          <t>CARTEIRA</t>
        </is>
      </c>
      <c r="K1177" t="inlineStr">
        <is>
          <t>CONTRATO</t>
        </is>
      </c>
      <c r="L1177" t="n">
        <v>5520.21</v>
      </c>
      <c r="M1177" t="inlineStr"/>
      <c r="N1177" t="inlineStr"/>
      <c r="O1177" s="142">
        <f>DATE(YEAR(H1177),MONTH(H1177),1)</f>
        <v/>
      </c>
      <c r="P1177" s="132">
        <f>IF(H1177&gt;$L$3,"Futuro","Atraso")</f>
        <v/>
      </c>
      <c r="Q1177">
        <f>12*(YEAR(H1177)-YEAR($L$3))+(MONTH(H1177)-MONTH($L$3))</f>
        <v/>
      </c>
      <c r="R1177" s="366">
        <f>IF(N1177="IBIRAPITANGA FASE 3",IF(P1177="Atraso",M1177,M1177/(1+$J$2)^Q1177),IF(P1177="Atraso",M1177,M1177/(1+$J$1)^Q1177))</f>
        <v/>
      </c>
    </row>
    <row r="1178">
      <c r="A1178" t="inlineStr">
        <is>
          <t>Q06L04</t>
        </is>
      </c>
      <c r="B1178" t="inlineStr">
        <is>
          <t>IVAN RODRIGUES ARAUJO</t>
        </is>
      </c>
      <c r="C1178" t="n">
        <v>1</v>
      </c>
      <c r="D1178" t="inlineStr">
        <is>
          <t>IPCA</t>
        </is>
      </c>
      <c r="E1178" t="n">
        <v>0</v>
      </c>
      <c r="F1178" t="inlineStr">
        <is>
          <t>MENSAL</t>
        </is>
      </c>
      <c r="G1178" t="n">
        <v>45540</v>
      </c>
      <c r="H1178" t="n">
        <v>45540</v>
      </c>
      <c r="I1178" t="inlineStr">
        <is>
          <t>003</t>
        </is>
      </c>
      <c r="J1178" t="inlineStr">
        <is>
          <t>CARTEIRA</t>
        </is>
      </c>
      <c r="K1178" t="inlineStr">
        <is>
          <t>CONTRATO</t>
        </is>
      </c>
      <c r="L1178" t="n">
        <v>19320.74</v>
      </c>
      <c r="M1178" t="inlineStr"/>
      <c r="N1178" t="inlineStr"/>
      <c r="O1178" s="142">
        <f>DATE(YEAR(H1178),MONTH(H1178),1)</f>
        <v/>
      </c>
      <c r="P1178" s="132">
        <f>IF(H1178&gt;$L$3,"Futuro","Atraso")</f>
        <v/>
      </c>
      <c r="Q1178">
        <f>12*(YEAR(H1178)-YEAR($L$3))+(MONTH(H1178)-MONTH($L$3))</f>
        <v/>
      </c>
      <c r="R1178" s="366">
        <f>IF(N1178="IBIRAPITANGA FASE 3",IF(P1178="Atraso",M1178,M1178/(1+$J$2)^Q1178),IF(P1178="Atraso",M1178,M1178/(1+$J$1)^Q1178))</f>
        <v/>
      </c>
    </row>
    <row r="1179">
      <c r="A1179" t="inlineStr">
        <is>
          <t>Q06L04</t>
        </is>
      </c>
      <c r="B1179" t="inlineStr">
        <is>
          <t>IVAN RODRIGUES ARAUJO</t>
        </is>
      </c>
      <c r="C1179" t="n">
        <v>1</v>
      </c>
      <c r="D1179" t="inlineStr">
        <is>
          <t>IPCA</t>
        </is>
      </c>
      <c r="E1179" t="n">
        <v>0</v>
      </c>
      <c r="F1179" t="inlineStr">
        <is>
          <t>MENSAL</t>
        </is>
      </c>
      <c r="G1179" t="n">
        <v>45570</v>
      </c>
      <c r="H1179" t="n">
        <v>45570</v>
      </c>
      <c r="I1179" t="inlineStr">
        <is>
          <t>031</t>
        </is>
      </c>
      <c r="J1179" t="inlineStr">
        <is>
          <t>CARTEIRA</t>
        </is>
      </c>
      <c r="K1179" t="inlineStr">
        <is>
          <t>CONTRATO</t>
        </is>
      </c>
      <c r="L1179" t="n">
        <v>5520.21</v>
      </c>
      <c r="M1179" t="inlineStr"/>
      <c r="N1179" t="inlineStr"/>
      <c r="O1179" s="142">
        <f>DATE(YEAR(H1179),MONTH(H1179),1)</f>
        <v/>
      </c>
      <c r="P1179" s="132">
        <f>IF(H1179&gt;$L$3,"Futuro","Atraso")</f>
        <v/>
      </c>
      <c r="Q1179">
        <f>12*(YEAR(H1179)-YEAR($L$3))+(MONTH(H1179)-MONTH($L$3))</f>
        <v/>
      </c>
      <c r="R1179" s="366">
        <f>IF(N1179="IBIRAPITANGA FASE 3",IF(P1179="Atraso",M1179,M1179/(1+$J$2)^Q1179),IF(P1179="Atraso",M1179,M1179/(1+$J$1)^Q1179))</f>
        <v/>
      </c>
    </row>
    <row r="1180">
      <c r="A1180" t="inlineStr">
        <is>
          <t>Q06L04</t>
        </is>
      </c>
      <c r="B1180" t="inlineStr">
        <is>
          <t>IVAN RODRIGUES ARAUJO</t>
        </is>
      </c>
      <c r="C1180" t="n">
        <v>1</v>
      </c>
      <c r="D1180" t="inlineStr">
        <is>
          <t>IPCA</t>
        </is>
      </c>
      <c r="E1180" t="n">
        <v>0</v>
      </c>
      <c r="F1180" t="inlineStr">
        <is>
          <t>MENSAL</t>
        </is>
      </c>
      <c r="G1180" t="n">
        <v>45601</v>
      </c>
      <c r="H1180" t="n">
        <v>45601</v>
      </c>
      <c r="I1180" t="inlineStr">
        <is>
          <t>032</t>
        </is>
      </c>
      <c r="J1180" t="inlineStr">
        <is>
          <t>CARTEIRA</t>
        </is>
      </c>
      <c r="K1180" t="inlineStr">
        <is>
          <t>CONTRATO</t>
        </is>
      </c>
      <c r="L1180" t="n">
        <v>5520.21</v>
      </c>
      <c r="M1180" t="inlineStr"/>
      <c r="N1180" t="inlineStr"/>
      <c r="O1180" s="142">
        <f>DATE(YEAR(H1180),MONTH(H1180),1)</f>
        <v/>
      </c>
      <c r="P1180" s="132">
        <f>IF(H1180&gt;$L$3,"Futuro","Atraso")</f>
        <v/>
      </c>
      <c r="Q1180">
        <f>12*(YEAR(H1180)-YEAR($L$3))+(MONTH(H1180)-MONTH($L$3))</f>
        <v/>
      </c>
      <c r="R1180" s="366">
        <f>IF(N1180="IBIRAPITANGA FASE 3",IF(P1180="Atraso",M1180,M1180/(1+$J$2)^Q1180),IF(P1180="Atraso",M1180,M1180/(1+$J$1)^Q1180))</f>
        <v/>
      </c>
    </row>
    <row r="1181">
      <c r="A1181" t="inlineStr">
        <is>
          <t>Q06L04</t>
        </is>
      </c>
      <c r="B1181" t="inlineStr">
        <is>
          <t>IVAN RODRIGUES ARAUJO</t>
        </is>
      </c>
      <c r="C1181" t="n">
        <v>1</v>
      </c>
      <c r="D1181" t="inlineStr">
        <is>
          <t>IPCA</t>
        </is>
      </c>
      <c r="E1181" t="n">
        <v>0</v>
      </c>
      <c r="F1181" t="inlineStr">
        <is>
          <t>MENSAL</t>
        </is>
      </c>
      <c r="G1181" t="n">
        <v>45631</v>
      </c>
      <c r="H1181" t="n">
        <v>45631</v>
      </c>
      <c r="I1181" t="inlineStr">
        <is>
          <t>033</t>
        </is>
      </c>
      <c r="J1181" t="inlineStr">
        <is>
          <t>CARTEIRA</t>
        </is>
      </c>
      <c r="K1181" t="inlineStr">
        <is>
          <t>CONTRATO</t>
        </is>
      </c>
      <c r="L1181" t="n">
        <v>5520.21</v>
      </c>
      <c r="M1181" t="inlineStr"/>
      <c r="N1181" t="inlineStr"/>
      <c r="O1181" s="142">
        <f>DATE(YEAR(H1181),MONTH(H1181),1)</f>
        <v/>
      </c>
      <c r="P1181" s="132">
        <f>IF(H1181&gt;$L$3,"Futuro","Atraso")</f>
        <v/>
      </c>
      <c r="Q1181">
        <f>12*(YEAR(H1181)-YEAR($L$3))+(MONTH(H1181)-MONTH($L$3))</f>
        <v/>
      </c>
      <c r="R1181" s="366">
        <f>IF(N1181="IBIRAPITANGA FASE 3",IF(P1181="Atraso",M1181,M1181/(1+$J$2)^Q1181),IF(P1181="Atraso",M1181,M1181/(1+$J$1)^Q1181))</f>
        <v/>
      </c>
    </row>
    <row r="1182">
      <c r="A1182" t="inlineStr">
        <is>
          <t>Q06L04</t>
        </is>
      </c>
      <c r="B1182" t="inlineStr">
        <is>
          <t>IVAN RODRIGUES ARAUJO</t>
        </is>
      </c>
      <c r="C1182" t="n">
        <v>1</v>
      </c>
      <c r="D1182" t="inlineStr">
        <is>
          <t>IPCA</t>
        </is>
      </c>
      <c r="E1182" t="n">
        <v>0</v>
      </c>
      <c r="F1182" t="inlineStr">
        <is>
          <t>MENSAL</t>
        </is>
      </c>
      <c r="G1182" t="n">
        <v>45662</v>
      </c>
      <c r="H1182" t="n">
        <v>45662</v>
      </c>
      <c r="I1182" t="inlineStr">
        <is>
          <t>034</t>
        </is>
      </c>
      <c r="J1182" t="inlineStr">
        <is>
          <t>CARTEIRA</t>
        </is>
      </c>
      <c r="K1182" t="inlineStr">
        <is>
          <t>CONTRATO</t>
        </is>
      </c>
      <c r="L1182" t="n">
        <v>5520.21</v>
      </c>
      <c r="M1182" t="inlineStr"/>
      <c r="N1182" t="inlineStr"/>
      <c r="O1182" s="142">
        <f>DATE(YEAR(H1182),MONTH(H1182),1)</f>
        <v/>
      </c>
      <c r="P1182" s="132">
        <f>IF(H1182&gt;$L$3,"Futuro","Atraso")</f>
        <v/>
      </c>
      <c r="Q1182">
        <f>12*(YEAR(H1182)-YEAR($L$3))+(MONTH(H1182)-MONTH($L$3))</f>
        <v/>
      </c>
      <c r="R1182" s="366">
        <f>IF(N1182="IBIRAPITANGA FASE 3",IF(P1182="Atraso",M1182,M1182/(1+$J$2)^Q1182),IF(P1182="Atraso",M1182,M1182/(1+$J$1)^Q1182))</f>
        <v/>
      </c>
    </row>
    <row r="1183">
      <c r="A1183" t="inlineStr">
        <is>
          <t>Q06L04</t>
        </is>
      </c>
      <c r="B1183" t="inlineStr">
        <is>
          <t>IVAN RODRIGUES ARAUJO</t>
        </is>
      </c>
      <c r="C1183" t="n">
        <v>1</v>
      </c>
      <c r="D1183" t="inlineStr">
        <is>
          <t>IPCA</t>
        </is>
      </c>
      <c r="E1183" t="n">
        <v>0</v>
      </c>
      <c r="F1183" t="inlineStr">
        <is>
          <t>MENSAL</t>
        </is>
      </c>
      <c r="G1183" t="n">
        <v>45693</v>
      </c>
      <c r="H1183" t="n">
        <v>45693</v>
      </c>
      <c r="I1183" t="inlineStr">
        <is>
          <t>035</t>
        </is>
      </c>
      <c r="J1183" t="inlineStr">
        <is>
          <t>CARTEIRA</t>
        </is>
      </c>
      <c r="K1183" t="inlineStr">
        <is>
          <t>CONTRATO</t>
        </is>
      </c>
      <c r="L1183" t="n">
        <v>5520.21</v>
      </c>
      <c r="M1183" t="inlineStr"/>
      <c r="N1183" t="inlineStr"/>
      <c r="O1183" s="142">
        <f>DATE(YEAR(H1183),MONTH(H1183),1)</f>
        <v/>
      </c>
      <c r="P1183" s="132">
        <f>IF(H1183&gt;$L$3,"Futuro","Atraso")</f>
        <v/>
      </c>
      <c r="Q1183">
        <f>12*(YEAR(H1183)-YEAR($L$3))+(MONTH(H1183)-MONTH($L$3))</f>
        <v/>
      </c>
      <c r="R1183" s="366">
        <f>IF(N1183="IBIRAPITANGA FASE 3",IF(P1183="Atraso",M1183,M1183/(1+$J$2)^Q1183),IF(P1183="Atraso",M1183,M1183/(1+$J$1)^Q1183))</f>
        <v/>
      </c>
    </row>
    <row r="1184">
      <c r="A1184" t="inlineStr">
        <is>
          <t>Q06L04</t>
        </is>
      </c>
      <c r="B1184" t="inlineStr">
        <is>
          <t>IVAN RODRIGUES ARAUJO</t>
        </is>
      </c>
      <c r="C1184" t="n">
        <v>1</v>
      </c>
      <c r="D1184" t="inlineStr">
        <is>
          <t>IPCA</t>
        </is>
      </c>
      <c r="E1184" t="n">
        <v>0</v>
      </c>
      <c r="F1184" t="inlineStr">
        <is>
          <t>MENSAL</t>
        </is>
      </c>
      <c r="G1184" t="n">
        <v>45721</v>
      </c>
      <c r="H1184" t="n">
        <v>45721</v>
      </c>
      <c r="I1184" t="inlineStr">
        <is>
          <t>036</t>
        </is>
      </c>
      <c r="J1184" t="inlineStr">
        <is>
          <t>CARTEIRA</t>
        </is>
      </c>
      <c r="K1184" t="inlineStr">
        <is>
          <t>CONTRATO</t>
        </is>
      </c>
      <c r="L1184" t="n">
        <v>5520.21</v>
      </c>
      <c r="M1184" t="inlineStr"/>
      <c r="N1184" t="inlineStr"/>
      <c r="O1184" s="142">
        <f>DATE(YEAR(H1184),MONTH(H1184),1)</f>
        <v/>
      </c>
      <c r="P1184" s="132">
        <f>IF(H1184&gt;$L$3,"Futuro","Atraso")</f>
        <v/>
      </c>
      <c r="Q1184">
        <f>12*(YEAR(H1184)-YEAR($L$3))+(MONTH(H1184)-MONTH($L$3))</f>
        <v/>
      </c>
      <c r="R1184" s="366">
        <f>IF(N1184="IBIRAPITANGA FASE 3",IF(P1184="Atraso",M1184,M1184/(1+$J$2)^Q1184),IF(P1184="Atraso",M1184,M1184/(1+$J$1)^Q1184))</f>
        <v/>
      </c>
    </row>
    <row r="1185">
      <c r="A1185" t="inlineStr">
        <is>
          <t>Q06L04</t>
        </is>
      </c>
      <c r="B1185" t="inlineStr">
        <is>
          <t>IVAN RODRIGUES ARAUJO</t>
        </is>
      </c>
      <c r="C1185" t="n">
        <v>1</v>
      </c>
      <c r="D1185" t="inlineStr">
        <is>
          <t>IPCA</t>
        </is>
      </c>
      <c r="E1185" t="n">
        <v>0</v>
      </c>
      <c r="F1185" t="inlineStr">
        <is>
          <t>MENSAL</t>
        </is>
      </c>
      <c r="G1185" t="n">
        <v>45752</v>
      </c>
      <c r="H1185" t="n">
        <v>45752</v>
      </c>
      <c r="I1185" t="inlineStr">
        <is>
          <t>037</t>
        </is>
      </c>
      <c r="J1185" t="inlineStr">
        <is>
          <t>CARTEIRA</t>
        </is>
      </c>
      <c r="K1185" t="inlineStr">
        <is>
          <t>CONTRATO</t>
        </is>
      </c>
      <c r="L1185" t="n">
        <v>5520.21</v>
      </c>
      <c r="M1185" t="inlineStr"/>
      <c r="N1185" t="inlineStr"/>
      <c r="O1185" s="142">
        <f>DATE(YEAR(H1185),MONTH(H1185),1)</f>
        <v/>
      </c>
      <c r="P1185" s="132">
        <f>IF(H1185&gt;$L$3,"Futuro","Atraso")</f>
        <v/>
      </c>
      <c r="Q1185">
        <f>12*(YEAR(H1185)-YEAR($L$3))+(MONTH(H1185)-MONTH($L$3))</f>
        <v/>
      </c>
      <c r="R1185" s="366">
        <f>IF(N1185="IBIRAPITANGA FASE 3",IF(P1185="Atraso",M1185,M1185/(1+$J$2)^Q1185),IF(P1185="Atraso",M1185,M1185/(1+$J$1)^Q1185))</f>
        <v/>
      </c>
    </row>
    <row r="1186">
      <c r="A1186" t="inlineStr">
        <is>
          <t>Q06L04</t>
        </is>
      </c>
      <c r="B1186" t="inlineStr">
        <is>
          <t>IVAN RODRIGUES ARAUJO</t>
        </is>
      </c>
      <c r="C1186" t="n">
        <v>1</v>
      </c>
      <c r="D1186" t="inlineStr">
        <is>
          <t>IPCA</t>
        </is>
      </c>
      <c r="E1186" t="n">
        <v>0</v>
      </c>
      <c r="F1186" t="inlineStr">
        <is>
          <t>MENSAL</t>
        </is>
      </c>
      <c r="G1186" t="n">
        <v>45782</v>
      </c>
      <c r="H1186" t="n">
        <v>45782</v>
      </c>
      <c r="I1186" t="inlineStr">
        <is>
          <t>038</t>
        </is>
      </c>
      <c r="J1186" t="inlineStr">
        <is>
          <t>CARTEIRA</t>
        </is>
      </c>
      <c r="K1186" t="inlineStr">
        <is>
          <t>CONTRATO</t>
        </is>
      </c>
      <c r="L1186" t="n">
        <v>5520.21</v>
      </c>
      <c r="M1186" t="inlineStr"/>
      <c r="N1186" t="inlineStr"/>
      <c r="O1186" s="142">
        <f>DATE(YEAR(H1186),MONTH(H1186),1)</f>
        <v/>
      </c>
      <c r="P1186" s="132">
        <f>IF(H1186&gt;$L$3,"Futuro","Atraso")</f>
        <v/>
      </c>
      <c r="Q1186">
        <f>12*(YEAR(H1186)-YEAR($L$3))+(MONTH(H1186)-MONTH($L$3))</f>
        <v/>
      </c>
      <c r="R1186" s="366">
        <f>IF(N1186="IBIRAPITANGA FASE 3",IF(P1186="Atraso",M1186,M1186/(1+$J$2)^Q1186),IF(P1186="Atraso",M1186,M1186/(1+$J$1)^Q1186))</f>
        <v/>
      </c>
    </row>
    <row r="1187">
      <c r="A1187" t="inlineStr">
        <is>
          <t>Q06L04</t>
        </is>
      </c>
      <c r="B1187" t="inlineStr">
        <is>
          <t>IVAN RODRIGUES ARAUJO</t>
        </is>
      </c>
      <c r="C1187" t="n">
        <v>1</v>
      </c>
      <c r="D1187" t="inlineStr">
        <is>
          <t>IPCA</t>
        </is>
      </c>
      <c r="E1187" t="n">
        <v>0</v>
      </c>
      <c r="F1187" t="inlineStr">
        <is>
          <t>MENSAL</t>
        </is>
      </c>
      <c r="G1187" t="n">
        <v>45813</v>
      </c>
      <c r="H1187" t="n">
        <v>45813</v>
      </c>
      <c r="I1187" t="inlineStr">
        <is>
          <t>039</t>
        </is>
      </c>
      <c r="J1187" t="inlineStr">
        <is>
          <t>CARTEIRA</t>
        </is>
      </c>
      <c r="K1187" t="inlineStr">
        <is>
          <t>CONTRATO</t>
        </is>
      </c>
      <c r="L1187" t="n">
        <v>5520.21</v>
      </c>
      <c r="M1187" t="inlineStr"/>
      <c r="N1187" t="inlineStr"/>
      <c r="O1187" s="142">
        <f>DATE(YEAR(H1187),MONTH(H1187),1)</f>
        <v/>
      </c>
      <c r="P1187" s="132">
        <f>IF(H1187&gt;$L$3,"Futuro","Atraso")</f>
        <v/>
      </c>
      <c r="Q1187">
        <f>12*(YEAR(H1187)-YEAR($L$3))+(MONTH(H1187)-MONTH($L$3))</f>
        <v/>
      </c>
      <c r="R1187" s="366">
        <f>IF(N1187="IBIRAPITANGA FASE 3",IF(P1187="Atraso",M1187,M1187/(1+$J$2)^Q1187),IF(P1187="Atraso",M1187,M1187/(1+$J$1)^Q1187))</f>
        <v/>
      </c>
    </row>
    <row r="1188">
      <c r="A1188" t="inlineStr">
        <is>
          <t>Q06L04</t>
        </is>
      </c>
      <c r="B1188" t="inlineStr">
        <is>
          <t>IVAN RODRIGUES ARAUJO</t>
        </is>
      </c>
      <c r="C1188" t="n">
        <v>1</v>
      </c>
      <c r="D1188" t="inlineStr">
        <is>
          <t>IPCA</t>
        </is>
      </c>
      <c r="E1188" t="n">
        <v>0</v>
      </c>
      <c r="F1188" t="inlineStr">
        <is>
          <t>MENSAL</t>
        </is>
      </c>
      <c r="G1188" t="n">
        <v>45843</v>
      </c>
      <c r="H1188" t="n">
        <v>45843</v>
      </c>
      <c r="I1188" t="inlineStr">
        <is>
          <t>040</t>
        </is>
      </c>
      <c r="J1188" t="inlineStr">
        <is>
          <t>CARTEIRA</t>
        </is>
      </c>
      <c r="K1188" t="inlineStr">
        <is>
          <t>CONTRATO</t>
        </is>
      </c>
      <c r="L1188" t="n">
        <v>5520.21</v>
      </c>
      <c r="M1188" t="inlineStr"/>
      <c r="N1188" t="inlineStr"/>
      <c r="O1188" s="142">
        <f>DATE(YEAR(H1188),MONTH(H1188),1)</f>
        <v/>
      </c>
      <c r="P1188" s="132">
        <f>IF(H1188&gt;$L$3,"Futuro","Atraso")</f>
        <v/>
      </c>
      <c r="Q1188">
        <f>12*(YEAR(H1188)-YEAR($L$3))+(MONTH(H1188)-MONTH($L$3))</f>
        <v/>
      </c>
      <c r="R1188" s="366">
        <f>IF(N1188="IBIRAPITANGA FASE 3",IF(P1188="Atraso",M1188,M1188/(1+$J$2)^Q1188),IF(P1188="Atraso",M1188,M1188/(1+$J$1)^Q1188))</f>
        <v/>
      </c>
    </row>
    <row r="1189">
      <c r="A1189" t="inlineStr">
        <is>
          <t>Q06L04</t>
        </is>
      </c>
      <c r="B1189" t="inlineStr">
        <is>
          <t>IVAN RODRIGUES ARAUJO</t>
        </is>
      </c>
      <c r="C1189" t="n">
        <v>1</v>
      </c>
      <c r="D1189" t="inlineStr">
        <is>
          <t>IPCA</t>
        </is>
      </c>
      <c r="E1189" t="n">
        <v>0</v>
      </c>
      <c r="F1189" t="inlineStr">
        <is>
          <t>MENSAL</t>
        </is>
      </c>
      <c r="G1189" t="n">
        <v>45874</v>
      </c>
      <c r="H1189" t="n">
        <v>45874</v>
      </c>
      <c r="I1189" t="inlineStr">
        <is>
          <t>041</t>
        </is>
      </c>
      <c r="J1189" t="inlineStr">
        <is>
          <t>CARTEIRA</t>
        </is>
      </c>
      <c r="K1189" t="inlineStr">
        <is>
          <t>CONTRATO</t>
        </is>
      </c>
      <c r="L1189" t="n">
        <v>5520.21</v>
      </c>
      <c r="M1189" t="inlineStr"/>
      <c r="N1189" t="inlineStr"/>
      <c r="O1189" s="142">
        <f>DATE(YEAR(H1189),MONTH(H1189),1)</f>
        <v/>
      </c>
      <c r="P1189" s="132">
        <f>IF(H1189&gt;$L$3,"Futuro","Atraso")</f>
        <v/>
      </c>
      <c r="Q1189">
        <f>12*(YEAR(H1189)-YEAR($L$3))+(MONTH(H1189)-MONTH($L$3))</f>
        <v/>
      </c>
      <c r="R1189" s="366">
        <f>IF(N1189="IBIRAPITANGA FASE 3",IF(P1189="Atraso",M1189,M1189/(1+$J$2)^Q1189),IF(P1189="Atraso",M1189,M1189/(1+$J$1)^Q1189))</f>
        <v/>
      </c>
    </row>
    <row r="1190">
      <c r="A1190" t="inlineStr">
        <is>
          <t>Q06L04</t>
        </is>
      </c>
      <c r="B1190" t="inlineStr">
        <is>
          <t>IVAN RODRIGUES ARAUJO</t>
        </is>
      </c>
      <c r="C1190" t="n">
        <v>1</v>
      </c>
      <c r="D1190" t="inlineStr">
        <is>
          <t>IPCA</t>
        </is>
      </c>
      <c r="E1190" t="n">
        <v>0</v>
      </c>
      <c r="F1190" t="inlineStr">
        <is>
          <t>MENSAL</t>
        </is>
      </c>
      <c r="G1190" t="n">
        <v>45905</v>
      </c>
      <c r="H1190" t="n">
        <v>45905</v>
      </c>
      <c r="I1190" t="inlineStr">
        <is>
          <t>042</t>
        </is>
      </c>
      <c r="J1190" t="inlineStr">
        <is>
          <t>CARTEIRA</t>
        </is>
      </c>
      <c r="K1190" t="inlineStr">
        <is>
          <t>CONTRATO</t>
        </is>
      </c>
      <c r="L1190" t="n">
        <v>5520.21</v>
      </c>
      <c r="M1190" t="inlineStr"/>
      <c r="N1190" t="inlineStr"/>
      <c r="O1190" s="142">
        <f>DATE(YEAR(H1190),MONTH(H1190),1)</f>
        <v/>
      </c>
      <c r="P1190" s="132">
        <f>IF(H1190&gt;$L$3,"Futuro","Atraso")</f>
        <v/>
      </c>
      <c r="Q1190">
        <f>12*(YEAR(H1190)-YEAR($L$3))+(MONTH(H1190)-MONTH($L$3))</f>
        <v/>
      </c>
      <c r="R1190" s="366">
        <f>IF(N1190="IBIRAPITANGA FASE 3",IF(P1190="Atraso",M1190,M1190/(1+$J$2)^Q1190),IF(P1190="Atraso",M1190,M1190/(1+$J$1)^Q1190))</f>
        <v/>
      </c>
    </row>
    <row r="1191">
      <c r="A1191" t="inlineStr">
        <is>
          <t>Q06L04</t>
        </is>
      </c>
      <c r="B1191" t="inlineStr">
        <is>
          <t>IVAN RODRIGUES ARAUJO</t>
        </is>
      </c>
      <c r="C1191" t="n">
        <v>1</v>
      </c>
      <c r="D1191" t="inlineStr">
        <is>
          <t>IPCA</t>
        </is>
      </c>
      <c r="E1191" t="n">
        <v>0</v>
      </c>
      <c r="F1191" t="inlineStr">
        <is>
          <t>MENSAL</t>
        </is>
      </c>
      <c r="G1191" t="n">
        <v>45905</v>
      </c>
      <c r="H1191" t="n">
        <v>45905</v>
      </c>
      <c r="I1191" t="inlineStr">
        <is>
          <t>004</t>
        </is>
      </c>
      <c r="J1191" t="inlineStr">
        <is>
          <t>CARTEIRA</t>
        </is>
      </c>
      <c r="K1191" t="inlineStr">
        <is>
          <t>CONTRATO</t>
        </is>
      </c>
      <c r="L1191" t="n">
        <v>19320.74</v>
      </c>
      <c r="M1191" t="inlineStr"/>
      <c r="N1191" t="inlineStr"/>
      <c r="O1191" s="142">
        <f>DATE(YEAR(H1191),MONTH(H1191),1)</f>
        <v/>
      </c>
      <c r="P1191" s="132">
        <f>IF(H1191&gt;$L$3,"Futuro","Atraso")</f>
        <v/>
      </c>
      <c r="Q1191">
        <f>12*(YEAR(H1191)-YEAR($L$3))+(MONTH(H1191)-MONTH($L$3))</f>
        <v/>
      </c>
      <c r="R1191" s="366">
        <f>IF(N1191="IBIRAPITANGA FASE 3",IF(P1191="Atraso",M1191,M1191/(1+$J$2)^Q1191),IF(P1191="Atraso",M1191,M1191/(1+$J$1)^Q1191))</f>
        <v/>
      </c>
    </row>
    <row r="1192">
      <c r="A1192" t="inlineStr">
        <is>
          <t>Q06L06</t>
        </is>
      </c>
      <c r="B1192" t="inlineStr">
        <is>
          <t>WELLINGTON ALVES DE SOUZA</t>
        </is>
      </c>
      <c r="C1192" t="n">
        <v>1</v>
      </c>
      <c r="D1192" t="inlineStr">
        <is>
          <t>IPCA</t>
        </is>
      </c>
      <c r="E1192" t="n">
        <v>0.009488792934583046</v>
      </c>
      <c r="F1192" t="inlineStr">
        <is>
          <t>MENSAL</t>
        </is>
      </c>
      <c r="G1192" t="n">
        <v>45189</v>
      </c>
      <c r="H1192" t="n">
        <v>45189</v>
      </c>
      <c r="I1192" t="inlineStr">
        <is>
          <t>033</t>
        </is>
      </c>
      <c r="J1192" t="inlineStr">
        <is>
          <t>CARTEIRA</t>
        </is>
      </c>
      <c r="K1192" t="inlineStr">
        <is>
          <t>CONTRATO</t>
        </is>
      </c>
      <c r="L1192" t="n">
        <v>1917.56</v>
      </c>
      <c r="M1192" t="inlineStr"/>
      <c r="N1192" t="inlineStr"/>
      <c r="O1192" s="142">
        <f>DATE(YEAR(H1192),MONTH(H1192),1)</f>
        <v/>
      </c>
      <c r="P1192" s="132">
        <f>IF(H1192&gt;$L$3,"Futuro","Atraso")</f>
        <v/>
      </c>
      <c r="Q1192">
        <f>12*(YEAR(H1192)-YEAR($L$3))+(MONTH(H1192)-MONTH($L$3))</f>
        <v/>
      </c>
      <c r="R1192" s="366">
        <f>IF(N1192="IBIRAPITANGA FASE 3",IF(P1192="Atraso",M1192,M1192/(1+$J$2)^Q1192),IF(P1192="Atraso",M1192,M1192/(1+$J$1)^Q1192))</f>
        <v/>
      </c>
    </row>
    <row r="1193">
      <c r="A1193" t="inlineStr">
        <is>
          <t>Q06L06</t>
        </is>
      </c>
      <c r="B1193" t="inlineStr">
        <is>
          <t>WELLINGTON ALVES DE SOUZA</t>
        </is>
      </c>
      <c r="C1193" t="n">
        <v>1</v>
      </c>
      <c r="D1193" t="inlineStr">
        <is>
          <t>IPCA</t>
        </is>
      </c>
      <c r="E1193" t="n">
        <v>0.009488792934583046</v>
      </c>
      <c r="F1193" t="inlineStr">
        <is>
          <t>MENSAL</t>
        </is>
      </c>
      <c r="G1193" t="n">
        <v>45219</v>
      </c>
      <c r="H1193" t="n">
        <v>45219</v>
      </c>
      <c r="I1193" t="inlineStr">
        <is>
          <t>034</t>
        </is>
      </c>
      <c r="J1193" t="inlineStr">
        <is>
          <t>CARTEIRA</t>
        </is>
      </c>
      <c r="K1193" t="inlineStr">
        <is>
          <t>CONTRATO</t>
        </is>
      </c>
      <c r="L1193" t="n">
        <v>1877.39</v>
      </c>
      <c r="M1193" t="inlineStr"/>
      <c r="N1193" t="inlineStr"/>
      <c r="O1193" s="142">
        <f>DATE(YEAR(H1193),MONTH(H1193),1)</f>
        <v/>
      </c>
      <c r="P1193" s="132">
        <f>IF(H1193&gt;$L$3,"Futuro","Atraso")</f>
        <v/>
      </c>
      <c r="Q1193">
        <f>12*(YEAR(H1193)-YEAR($L$3))+(MONTH(H1193)-MONTH($L$3))</f>
        <v/>
      </c>
      <c r="R1193" s="366">
        <f>IF(N1193="IBIRAPITANGA FASE 3",IF(P1193="Atraso",M1193,M1193/(1+$J$2)^Q1193),IF(P1193="Atraso",M1193,M1193/(1+$J$1)^Q1193))</f>
        <v/>
      </c>
    </row>
    <row r="1194">
      <c r="A1194" t="inlineStr">
        <is>
          <t>Q06L06</t>
        </is>
      </c>
      <c r="B1194" t="inlineStr">
        <is>
          <t>WELLINGTON ALVES DE SOUZA</t>
        </is>
      </c>
      <c r="C1194" t="n">
        <v>1</v>
      </c>
      <c r="D1194" t="inlineStr">
        <is>
          <t>IPCA</t>
        </is>
      </c>
      <c r="E1194" t="n">
        <v>0.009488792934583046</v>
      </c>
      <c r="F1194" t="inlineStr">
        <is>
          <t>MENSAL</t>
        </is>
      </c>
      <c r="G1194" t="n">
        <v>45250</v>
      </c>
      <c r="H1194" t="n">
        <v>45250</v>
      </c>
      <c r="I1194" t="inlineStr">
        <is>
          <t>035</t>
        </is>
      </c>
      <c r="J1194" t="inlineStr">
        <is>
          <t>CARTEIRA</t>
        </is>
      </c>
      <c r="K1194" t="inlineStr">
        <is>
          <t>CONTRATO</t>
        </is>
      </c>
      <c r="L1194" t="n">
        <v>1877.39</v>
      </c>
      <c r="M1194" t="inlineStr"/>
      <c r="N1194" t="inlineStr"/>
      <c r="O1194" s="142">
        <f>DATE(YEAR(H1194),MONTH(H1194),1)</f>
        <v/>
      </c>
      <c r="P1194" s="132">
        <f>IF(H1194&gt;$L$3,"Futuro","Atraso")</f>
        <v/>
      </c>
      <c r="Q1194">
        <f>12*(YEAR(H1194)-YEAR($L$3))+(MONTH(H1194)-MONTH($L$3))</f>
        <v/>
      </c>
      <c r="R1194" s="366">
        <f>IF(N1194="IBIRAPITANGA FASE 3",IF(P1194="Atraso",M1194,M1194/(1+$J$2)^Q1194),IF(P1194="Atraso",M1194,M1194/(1+$J$1)^Q1194))</f>
        <v/>
      </c>
    </row>
    <row r="1195">
      <c r="A1195" t="inlineStr">
        <is>
          <t>Q06L06</t>
        </is>
      </c>
      <c r="B1195" t="inlineStr">
        <is>
          <t>WELLINGTON ALVES DE SOUZA</t>
        </is>
      </c>
      <c r="C1195" t="n">
        <v>1</v>
      </c>
      <c r="D1195" t="inlineStr">
        <is>
          <t>IPCA</t>
        </is>
      </c>
      <c r="E1195" t="n">
        <v>0.009488792934583046</v>
      </c>
      <c r="F1195" t="inlineStr">
        <is>
          <t>MENSAL</t>
        </is>
      </c>
      <c r="G1195" t="n">
        <v>45280</v>
      </c>
      <c r="H1195" t="n">
        <v>45280</v>
      </c>
      <c r="I1195" t="inlineStr">
        <is>
          <t>036</t>
        </is>
      </c>
      <c r="J1195" t="inlineStr">
        <is>
          <t>CARTEIRA</t>
        </is>
      </c>
      <c r="K1195" t="inlineStr">
        <is>
          <t>CONTRATO</t>
        </is>
      </c>
      <c r="L1195" t="n">
        <v>1877.39</v>
      </c>
      <c r="M1195" t="inlineStr"/>
      <c r="N1195" t="inlineStr"/>
      <c r="O1195" s="142">
        <f>DATE(YEAR(H1195),MONTH(H1195),1)</f>
        <v/>
      </c>
      <c r="P1195" s="132">
        <f>IF(H1195&gt;$L$3,"Futuro","Atraso")</f>
        <v/>
      </c>
      <c r="Q1195">
        <f>12*(YEAR(H1195)-YEAR($L$3))+(MONTH(H1195)-MONTH($L$3))</f>
        <v/>
      </c>
      <c r="R1195" s="366">
        <f>IF(N1195="IBIRAPITANGA FASE 3",IF(P1195="Atraso",M1195,M1195/(1+$J$2)^Q1195),IF(P1195="Atraso",M1195,M1195/(1+$J$1)^Q1195))</f>
        <v/>
      </c>
    </row>
    <row r="1196">
      <c r="A1196" t="inlineStr">
        <is>
          <t>Q06L06</t>
        </is>
      </c>
      <c r="B1196" t="inlineStr">
        <is>
          <t>WELLINGTON ALVES DE SOUZA</t>
        </is>
      </c>
      <c r="C1196" t="n">
        <v>1</v>
      </c>
      <c r="D1196" t="inlineStr">
        <is>
          <t>IPCA</t>
        </is>
      </c>
      <c r="E1196" t="n">
        <v>0.009488792934583046</v>
      </c>
      <c r="F1196" t="inlineStr">
        <is>
          <t>MENSAL</t>
        </is>
      </c>
      <c r="G1196" t="n">
        <v>45311</v>
      </c>
      <c r="H1196" t="n">
        <v>45311</v>
      </c>
      <c r="I1196" t="inlineStr">
        <is>
          <t>037</t>
        </is>
      </c>
      <c r="J1196" t="inlineStr">
        <is>
          <t>CARTEIRA</t>
        </is>
      </c>
      <c r="K1196" t="inlineStr">
        <is>
          <t>CONTRATO</t>
        </is>
      </c>
      <c r="L1196" t="n">
        <v>1877.39</v>
      </c>
      <c r="M1196" t="inlineStr"/>
      <c r="N1196" t="inlineStr"/>
      <c r="O1196" s="142">
        <f>DATE(YEAR(H1196),MONTH(H1196),1)</f>
        <v/>
      </c>
      <c r="P1196" s="132">
        <f>IF(H1196&gt;$L$3,"Futuro","Atraso")</f>
        <v/>
      </c>
      <c r="Q1196">
        <f>12*(YEAR(H1196)-YEAR($L$3))+(MONTH(H1196)-MONTH($L$3))</f>
        <v/>
      </c>
      <c r="R1196" s="366">
        <f>IF(N1196="IBIRAPITANGA FASE 3",IF(P1196="Atraso",M1196,M1196/(1+$J$2)^Q1196),IF(P1196="Atraso",M1196,M1196/(1+$J$1)^Q1196))</f>
        <v/>
      </c>
    </row>
    <row r="1197">
      <c r="A1197" t="inlineStr">
        <is>
          <t>Q06L06</t>
        </is>
      </c>
      <c r="B1197" t="inlineStr">
        <is>
          <t>WELLINGTON ALVES DE SOUZA</t>
        </is>
      </c>
      <c r="C1197" t="n">
        <v>1</v>
      </c>
      <c r="D1197" t="inlineStr">
        <is>
          <t>IPCA</t>
        </is>
      </c>
      <c r="E1197" t="n">
        <v>0.009488792934583046</v>
      </c>
      <c r="F1197" t="inlineStr">
        <is>
          <t>MENSAL</t>
        </is>
      </c>
      <c r="G1197" t="n">
        <v>45342</v>
      </c>
      <c r="H1197" t="n">
        <v>45342</v>
      </c>
      <c r="I1197" t="inlineStr">
        <is>
          <t>038</t>
        </is>
      </c>
      <c r="J1197" t="inlineStr">
        <is>
          <t>CARTEIRA</t>
        </is>
      </c>
      <c r="K1197" t="inlineStr">
        <is>
          <t>CONTRATO</t>
        </is>
      </c>
      <c r="L1197" t="n">
        <v>1877.39</v>
      </c>
      <c r="M1197" t="inlineStr"/>
      <c r="N1197" t="inlineStr"/>
      <c r="O1197" s="142">
        <f>DATE(YEAR(H1197),MONTH(H1197),1)</f>
        <v/>
      </c>
      <c r="P1197" s="132">
        <f>IF(H1197&gt;$L$3,"Futuro","Atraso")</f>
        <v/>
      </c>
      <c r="Q1197">
        <f>12*(YEAR(H1197)-YEAR($L$3))+(MONTH(H1197)-MONTH($L$3))</f>
        <v/>
      </c>
      <c r="R1197" s="366">
        <f>IF(N1197="IBIRAPITANGA FASE 3",IF(P1197="Atraso",M1197,M1197/(1+$J$2)^Q1197),IF(P1197="Atraso",M1197,M1197/(1+$J$1)^Q1197))</f>
        <v/>
      </c>
    </row>
    <row r="1198">
      <c r="A1198" t="inlineStr">
        <is>
          <t>Q06L06</t>
        </is>
      </c>
      <c r="B1198" t="inlineStr">
        <is>
          <t>WELLINGTON ALVES DE SOUZA</t>
        </is>
      </c>
      <c r="C1198" t="n">
        <v>1</v>
      </c>
      <c r="D1198" t="inlineStr">
        <is>
          <t>IPCA</t>
        </is>
      </c>
      <c r="E1198" t="n">
        <v>0.009488792934583046</v>
      </c>
      <c r="F1198" t="inlineStr">
        <is>
          <t>MENSAL</t>
        </is>
      </c>
      <c r="G1198" t="n">
        <v>45371</v>
      </c>
      <c r="H1198" t="n">
        <v>45371</v>
      </c>
      <c r="I1198" t="inlineStr">
        <is>
          <t>039</t>
        </is>
      </c>
      <c r="J1198" t="inlineStr">
        <is>
          <t>CARTEIRA</t>
        </is>
      </c>
      <c r="K1198" t="inlineStr">
        <is>
          <t>CONTRATO</t>
        </is>
      </c>
      <c r="L1198" t="n">
        <v>1877.39</v>
      </c>
      <c r="M1198" t="inlineStr"/>
      <c r="N1198" t="inlineStr"/>
      <c r="O1198" s="142">
        <f>DATE(YEAR(H1198),MONTH(H1198),1)</f>
        <v/>
      </c>
      <c r="P1198" s="132">
        <f>IF(H1198&gt;$L$3,"Futuro","Atraso")</f>
        <v/>
      </c>
      <c r="Q1198">
        <f>12*(YEAR(H1198)-YEAR($L$3))+(MONTH(H1198)-MONTH($L$3))</f>
        <v/>
      </c>
      <c r="R1198" s="366">
        <f>IF(N1198="IBIRAPITANGA FASE 3",IF(P1198="Atraso",M1198,M1198/(1+$J$2)^Q1198),IF(P1198="Atraso",M1198,M1198/(1+$J$1)^Q1198))</f>
        <v/>
      </c>
    </row>
    <row r="1199">
      <c r="A1199" t="inlineStr">
        <is>
          <t>Q06L06</t>
        </is>
      </c>
      <c r="B1199" t="inlineStr">
        <is>
          <t>WELLINGTON ALVES DE SOUZA</t>
        </is>
      </c>
      <c r="C1199" t="n">
        <v>1</v>
      </c>
      <c r="D1199" t="inlineStr">
        <is>
          <t>IPCA</t>
        </is>
      </c>
      <c r="E1199" t="n">
        <v>0.009488792934583046</v>
      </c>
      <c r="F1199" t="inlineStr">
        <is>
          <t>MENSAL</t>
        </is>
      </c>
      <c r="G1199" t="n">
        <v>45402</v>
      </c>
      <c r="H1199" t="n">
        <v>45402</v>
      </c>
      <c r="I1199" t="inlineStr">
        <is>
          <t>040</t>
        </is>
      </c>
      <c r="J1199" t="inlineStr">
        <is>
          <t>CARTEIRA</t>
        </is>
      </c>
      <c r="K1199" t="inlineStr">
        <is>
          <t>CONTRATO</t>
        </is>
      </c>
      <c r="L1199" t="n">
        <v>1877.39</v>
      </c>
      <c r="M1199" t="inlineStr"/>
      <c r="N1199" t="inlineStr"/>
      <c r="O1199" s="142">
        <f>DATE(YEAR(H1199),MONTH(H1199),1)</f>
        <v/>
      </c>
      <c r="P1199" s="132">
        <f>IF(H1199&gt;$L$3,"Futuro","Atraso")</f>
        <v/>
      </c>
      <c r="Q1199">
        <f>12*(YEAR(H1199)-YEAR($L$3))+(MONTH(H1199)-MONTH($L$3))</f>
        <v/>
      </c>
      <c r="R1199" s="366">
        <f>IF(N1199="IBIRAPITANGA FASE 3",IF(P1199="Atraso",M1199,M1199/(1+$J$2)^Q1199),IF(P1199="Atraso",M1199,M1199/(1+$J$1)^Q1199))</f>
        <v/>
      </c>
    </row>
    <row r="1200">
      <c r="A1200" t="inlineStr">
        <is>
          <t>Q06L06</t>
        </is>
      </c>
      <c r="B1200" t="inlineStr">
        <is>
          <t>WELLINGTON ALVES DE SOUZA</t>
        </is>
      </c>
      <c r="C1200" t="n">
        <v>1</v>
      </c>
      <c r="D1200" t="inlineStr">
        <is>
          <t>IPCA</t>
        </is>
      </c>
      <c r="E1200" t="n">
        <v>0.009488792934583046</v>
      </c>
      <c r="F1200" t="inlineStr">
        <is>
          <t>MENSAL</t>
        </is>
      </c>
      <c r="G1200" t="n">
        <v>45432</v>
      </c>
      <c r="H1200" t="n">
        <v>45432</v>
      </c>
      <c r="I1200" t="inlineStr">
        <is>
          <t>041</t>
        </is>
      </c>
      <c r="J1200" t="inlineStr">
        <is>
          <t>CARTEIRA</t>
        </is>
      </c>
      <c r="K1200" t="inlineStr">
        <is>
          <t>CONTRATO</t>
        </is>
      </c>
      <c r="L1200" t="n">
        <v>1877.39</v>
      </c>
      <c r="M1200" t="inlineStr"/>
      <c r="N1200" t="inlineStr"/>
      <c r="O1200" s="142">
        <f>DATE(YEAR(H1200),MONTH(H1200),1)</f>
        <v/>
      </c>
      <c r="P1200" s="132">
        <f>IF(H1200&gt;$L$3,"Futuro","Atraso")</f>
        <v/>
      </c>
      <c r="Q1200">
        <f>12*(YEAR(H1200)-YEAR($L$3))+(MONTH(H1200)-MONTH($L$3))</f>
        <v/>
      </c>
      <c r="R1200" s="366">
        <f>IF(N1200="IBIRAPITANGA FASE 3",IF(P1200="Atraso",M1200,M1200/(1+$J$2)^Q1200),IF(P1200="Atraso",M1200,M1200/(1+$J$1)^Q1200))</f>
        <v/>
      </c>
    </row>
    <row r="1201">
      <c r="A1201" t="inlineStr">
        <is>
          <t>Q06L06</t>
        </is>
      </c>
      <c r="B1201" t="inlineStr">
        <is>
          <t>WELLINGTON ALVES DE SOUZA</t>
        </is>
      </c>
      <c r="C1201" t="n">
        <v>1</v>
      </c>
      <c r="D1201" t="inlineStr">
        <is>
          <t>IPCA</t>
        </is>
      </c>
      <c r="E1201" t="n">
        <v>0.009488792934583046</v>
      </c>
      <c r="F1201" t="inlineStr">
        <is>
          <t>MENSAL</t>
        </is>
      </c>
      <c r="G1201" t="n">
        <v>45463</v>
      </c>
      <c r="H1201" t="n">
        <v>45463</v>
      </c>
      <c r="I1201" t="inlineStr">
        <is>
          <t>042</t>
        </is>
      </c>
      <c r="J1201" t="inlineStr">
        <is>
          <t>CARTEIRA</t>
        </is>
      </c>
      <c r="K1201" t="inlineStr">
        <is>
          <t>CONTRATO</t>
        </is>
      </c>
      <c r="L1201" t="n">
        <v>1877.39</v>
      </c>
      <c r="M1201" t="inlineStr"/>
      <c r="N1201" t="inlineStr"/>
      <c r="O1201" s="142">
        <f>DATE(YEAR(H1201),MONTH(H1201),1)</f>
        <v/>
      </c>
      <c r="P1201" s="132">
        <f>IF(H1201&gt;$L$3,"Futuro","Atraso")</f>
        <v/>
      </c>
      <c r="Q1201">
        <f>12*(YEAR(H1201)-YEAR($L$3))+(MONTH(H1201)-MONTH($L$3))</f>
        <v/>
      </c>
      <c r="R1201" s="366">
        <f>IF(N1201="IBIRAPITANGA FASE 3",IF(P1201="Atraso",M1201,M1201/(1+$J$2)^Q1201),IF(P1201="Atraso",M1201,M1201/(1+$J$1)^Q1201))</f>
        <v/>
      </c>
    </row>
    <row r="1202">
      <c r="A1202" t="inlineStr">
        <is>
          <t>Q06L06</t>
        </is>
      </c>
      <c r="B1202" t="inlineStr">
        <is>
          <t>WELLINGTON ALVES DE SOUZA</t>
        </is>
      </c>
      <c r="C1202" t="n">
        <v>1</v>
      </c>
      <c r="D1202" t="inlineStr">
        <is>
          <t>IPCA</t>
        </is>
      </c>
      <c r="E1202" t="n">
        <v>0.009488792934583046</v>
      </c>
      <c r="F1202" t="inlineStr">
        <is>
          <t>MENSAL</t>
        </is>
      </c>
      <c r="G1202" t="n">
        <v>45493</v>
      </c>
      <c r="H1202" t="n">
        <v>45493</v>
      </c>
      <c r="I1202" t="inlineStr">
        <is>
          <t>043</t>
        </is>
      </c>
      <c r="J1202" t="inlineStr">
        <is>
          <t>CARTEIRA</t>
        </is>
      </c>
      <c r="K1202" t="inlineStr">
        <is>
          <t>CONTRATO</t>
        </is>
      </c>
      <c r="L1202" t="n">
        <v>1877.39</v>
      </c>
      <c r="M1202" t="inlineStr"/>
      <c r="N1202" t="inlineStr"/>
      <c r="O1202" s="142">
        <f>DATE(YEAR(H1202),MONTH(H1202),1)</f>
        <v/>
      </c>
      <c r="P1202" s="132">
        <f>IF(H1202&gt;$L$3,"Futuro","Atraso")</f>
        <v/>
      </c>
      <c r="Q1202">
        <f>12*(YEAR(H1202)-YEAR($L$3))+(MONTH(H1202)-MONTH($L$3))</f>
        <v/>
      </c>
      <c r="R1202" s="366">
        <f>IF(N1202="IBIRAPITANGA FASE 3",IF(P1202="Atraso",M1202,M1202/(1+$J$2)^Q1202),IF(P1202="Atraso",M1202,M1202/(1+$J$1)^Q1202))</f>
        <v/>
      </c>
    </row>
    <row r="1203">
      <c r="A1203" t="inlineStr">
        <is>
          <t>Q06L06</t>
        </is>
      </c>
      <c r="B1203" t="inlineStr">
        <is>
          <t>WELLINGTON ALVES DE SOUZA</t>
        </is>
      </c>
      <c r="C1203" t="n">
        <v>1</v>
      </c>
      <c r="D1203" t="inlineStr">
        <is>
          <t>IPCA</t>
        </is>
      </c>
      <c r="E1203" t="n">
        <v>0.009488792934583046</v>
      </c>
      <c r="F1203" t="inlineStr">
        <is>
          <t>MENSAL</t>
        </is>
      </c>
      <c r="G1203" t="n">
        <v>45524</v>
      </c>
      <c r="H1203" t="n">
        <v>45524</v>
      </c>
      <c r="I1203" t="inlineStr">
        <is>
          <t>044</t>
        </is>
      </c>
      <c r="J1203" t="inlineStr">
        <is>
          <t>CARTEIRA</t>
        </is>
      </c>
      <c r="K1203" t="inlineStr">
        <is>
          <t>CONTRATO</t>
        </is>
      </c>
      <c r="L1203" t="n">
        <v>1877.39</v>
      </c>
      <c r="M1203" t="inlineStr"/>
      <c r="N1203" t="inlineStr"/>
      <c r="O1203" s="142">
        <f>DATE(YEAR(H1203),MONTH(H1203),1)</f>
        <v/>
      </c>
      <c r="P1203" s="132">
        <f>IF(H1203&gt;$L$3,"Futuro","Atraso")</f>
        <v/>
      </c>
      <c r="Q1203">
        <f>12*(YEAR(H1203)-YEAR($L$3))+(MONTH(H1203)-MONTH($L$3))</f>
        <v/>
      </c>
      <c r="R1203" s="366">
        <f>IF(N1203="IBIRAPITANGA FASE 3",IF(P1203="Atraso",M1203,M1203/(1+$J$2)^Q1203),IF(P1203="Atraso",M1203,M1203/(1+$J$1)^Q1203))</f>
        <v/>
      </c>
    </row>
    <row r="1204">
      <c r="A1204" t="inlineStr">
        <is>
          <t>Q06L06</t>
        </is>
      </c>
      <c r="B1204" t="inlineStr">
        <is>
          <t>WELLINGTON ALVES DE SOUZA</t>
        </is>
      </c>
      <c r="C1204" t="n">
        <v>1</v>
      </c>
      <c r="D1204" t="inlineStr">
        <is>
          <t>IPCA</t>
        </is>
      </c>
      <c r="E1204" t="n">
        <v>0.009488792934583046</v>
      </c>
      <c r="F1204" t="inlineStr">
        <is>
          <t>MENSAL</t>
        </is>
      </c>
      <c r="G1204" t="n">
        <v>45524</v>
      </c>
      <c r="H1204" t="n">
        <v>45524</v>
      </c>
      <c r="I1204" t="inlineStr">
        <is>
          <t>004</t>
        </is>
      </c>
      <c r="J1204" t="inlineStr">
        <is>
          <t>CARTEIRA</t>
        </is>
      </c>
      <c r="K1204" t="inlineStr">
        <is>
          <t>CONTRATO</t>
        </is>
      </c>
      <c r="L1204" t="n">
        <v>5935.58</v>
      </c>
      <c r="M1204" t="inlineStr"/>
      <c r="N1204" t="inlineStr"/>
      <c r="O1204" s="142">
        <f>DATE(YEAR(H1204),MONTH(H1204),1)</f>
        <v/>
      </c>
      <c r="P1204" s="132">
        <f>IF(H1204&gt;$L$3,"Futuro","Atraso")</f>
        <v/>
      </c>
      <c r="Q1204">
        <f>12*(YEAR(H1204)-YEAR($L$3))+(MONTH(H1204)-MONTH($L$3))</f>
        <v/>
      </c>
      <c r="R1204" s="366">
        <f>IF(N1204="IBIRAPITANGA FASE 3",IF(P1204="Atraso",M1204,M1204/(1+$J$2)^Q1204),IF(P1204="Atraso",M1204,M1204/(1+$J$1)^Q1204))</f>
        <v/>
      </c>
    </row>
    <row r="1205">
      <c r="A1205" t="inlineStr">
        <is>
          <t>Q06L06</t>
        </is>
      </c>
      <c r="B1205" t="inlineStr">
        <is>
          <t>WELLINGTON ALVES DE SOUZA</t>
        </is>
      </c>
      <c r="C1205" t="n">
        <v>1</v>
      </c>
      <c r="D1205" t="inlineStr">
        <is>
          <t>IPCA</t>
        </is>
      </c>
      <c r="E1205" t="n">
        <v>0.009488792934583046</v>
      </c>
      <c r="F1205" t="inlineStr">
        <is>
          <t>MENSAL</t>
        </is>
      </c>
      <c r="G1205" t="n">
        <v>45555</v>
      </c>
      <c r="H1205" t="n">
        <v>45555</v>
      </c>
      <c r="I1205" t="inlineStr">
        <is>
          <t>045</t>
        </is>
      </c>
      <c r="J1205" t="inlineStr">
        <is>
          <t>CARTEIRA</t>
        </is>
      </c>
      <c r="K1205" t="inlineStr">
        <is>
          <t>CONTRATO</t>
        </is>
      </c>
      <c r="L1205" t="n">
        <v>1877.39</v>
      </c>
      <c r="M1205" t="inlineStr"/>
      <c r="N1205" t="inlineStr"/>
      <c r="O1205" s="142">
        <f>DATE(YEAR(H1205),MONTH(H1205),1)</f>
        <v/>
      </c>
      <c r="P1205" s="132">
        <f>IF(H1205&gt;$L$3,"Futuro","Atraso")</f>
        <v/>
      </c>
      <c r="Q1205">
        <f>12*(YEAR(H1205)-YEAR($L$3))+(MONTH(H1205)-MONTH($L$3))</f>
        <v/>
      </c>
      <c r="R1205" s="366">
        <f>IF(N1205="IBIRAPITANGA FASE 3",IF(P1205="Atraso",M1205,M1205/(1+$J$2)^Q1205),IF(P1205="Atraso",M1205,M1205/(1+$J$1)^Q1205))</f>
        <v/>
      </c>
    </row>
    <row r="1206">
      <c r="A1206" t="inlineStr">
        <is>
          <t>Q06L06</t>
        </is>
      </c>
      <c r="B1206" t="inlineStr">
        <is>
          <t>WELLINGTON ALVES DE SOUZA</t>
        </is>
      </c>
      <c r="C1206" t="n">
        <v>1</v>
      </c>
      <c r="D1206" t="inlineStr">
        <is>
          <t>IPCA</t>
        </is>
      </c>
      <c r="E1206" t="n">
        <v>0.009488792934583046</v>
      </c>
      <c r="F1206" t="inlineStr">
        <is>
          <t>MENSAL</t>
        </is>
      </c>
      <c r="G1206" t="n">
        <v>45585</v>
      </c>
      <c r="H1206" t="n">
        <v>45585</v>
      </c>
      <c r="I1206" t="inlineStr">
        <is>
          <t>046</t>
        </is>
      </c>
      <c r="J1206" t="inlineStr">
        <is>
          <t>CARTEIRA</t>
        </is>
      </c>
      <c r="K1206" t="inlineStr">
        <is>
          <t>CONTRATO</t>
        </is>
      </c>
      <c r="L1206" t="n">
        <v>1877.39</v>
      </c>
      <c r="M1206" t="inlineStr"/>
      <c r="N1206" t="inlineStr"/>
      <c r="O1206" s="142">
        <f>DATE(YEAR(H1206),MONTH(H1206),1)</f>
        <v/>
      </c>
      <c r="P1206" s="132">
        <f>IF(H1206&gt;$L$3,"Futuro","Atraso")</f>
        <v/>
      </c>
      <c r="Q1206">
        <f>12*(YEAR(H1206)-YEAR($L$3))+(MONTH(H1206)-MONTH($L$3))</f>
        <v/>
      </c>
      <c r="R1206" s="366">
        <f>IF(N1206="IBIRAPITANGA FASE 3",IF(P1206="Atraso",M1206,M1206/(1+$J$2)^Q1206),IF(P1206="Atraso",M1206,M1206/(1+$J$1)^Q1206))</f>
        <v/>
      </c>
    </row>
    <row r="1207">
      <c r="A1207" t="inlineStr">
        <is>
          <t>Q06L06</t>
        </is>
      </c>
      <c r="B1207" t="inlineStr">
        <is>
          <t>WELLINGTON ALVES DE SOUZA</t>
        </is>
      </c>
      <c r="C1207" t="n">
        <v>1</v>
      </c>
      <c r="D1207" t="inlineStr">
        <is>
          <t>IPCA</t>
        </is>
      </c>
      <c r="E1207" t="n">
        <v>0.009488792934583046</v>
      </c>
      <c r="F1207" t="inlineStr">
        <is>
          <t>MENSAL</t>
        </is>
      </c>
      <c r="G1207" t="n">
        <v>45616</v>
      </c>
      <c r="H1207" t="n">
        <v>45616</v>
      </c>
      <c r="I1207" t="inlineStr">
        <is>
          <t>047</t>
        </is>
      </c>
      <c r="J1207" t="inlineStr">
        <is>
          <t>CARTEIRA</t>
        </is>
      </c>
      <c r="K1207" t="inlineStr">
        <is>
          <t>CONTRATO</t>
        </is>
      </c>
      <c r="L1207" t="n">
        <v>1877.39</v>
      </c>
      <c r="M1207" t="inlineStr"/>
      <c r="N1207" t="inlineStr"/>
      <c r="O1207" s="142">
        <f>DATE(YEAR(H1207),MONTH(H1207),1)</f>
        <v/>
      </c>
      <c r="P1207" s="132">
        <f>IF(H1207&gt;$L$3,"Futuro","Atraso")</f>
        <v/>
      </c>
      <c r="Q1207">
        <f>12*(YEAR(H1207)-YEAR($L$3))+(MONTH(H1207)-MONTH($L$3))</f>
        <v/>
      </c>
      <c r="R1207" s="366">
        <f>IF(N1207="IBIRAPITANGA FASE 3",IF(P1207="Atraso",M1207,M1207/(1+$J$2)^Q1207),IF(P1207="Atraso",M1207,M1207/(1+$J$1)^Q1207))</f>
        <v/>
      </c>
    </row>
    <row r="1208">
      <c r="A1208" t="inlineStr">
        <is>
          <t>Q06L06</t>
        </is>
      </c>
      <c r="B1208" t="inlineStr">
        <is>
          <t>WELLINGTON ALVES DE SOUZA</t>
        </is>
      </c>
      <c r="C1208" t="n">
        <v>1</v>
      </c>
      <c r="D1208" t="inlineStr">
        <is>
          <t>IPCA</t>
        </is>
      </c>
      <c r="E1208" t="n">
        <v>0.009488792934583046</v>
      </c>
      <c r="F1208" t="inlineStr">
        <is>
          <t>MENSAL</t>
        </is>
      </c>
      <c r="G1208" t="n">
        <v>45646</v>
      </c>
      <c r="H1208" t="n">
        <v>45646</v>
      </c>
      <c r="I1208" t="inlineStr">
        <is>
          <t>048</t>
        </is>
      </c>
      <c r="J1208" t="inlineStr">
        <is>
          <t>CARTEIRA</t>
        </is>
      </c>
      <c r="K1208" t="inlineStr">
        <is>
          <t>CONTRATO</t>
        </is>
      </c>
      <c r="L1208" t="n">
        <v>1877.39</v>
      </c>
      <c r="M1208" t="inlineStr"/>
      <c r="N1208" t="inlineStr"/>
      <c r="O1208" s="142">
        <f>DATE(YEAR(H1208),MONTH(H1208),1)</f>
        <v/>
      </c>
      <c r="P1208" s="132">
        <f>IF(H1208&gt;$L$3,"Futuro","Atraso")</f>
        <v/>
      </c>
      <c r="Q1208">
        <f>12*(YEAR(H1208)-YEAR($L$3))+(MONTH(H1208)-MONTH($L$3))</f>
        <v/>
      </c>
      <c r="R1208" s="366">
        <f>IF(N1208="IBIRAPITANGA FASE 3",IF(P1208="Atraso",M1208,M1208/(1+$J$2)^Q1208),IF(P1208="Atraso",M1208,M1208/(1+$J$1)^Q1208))</f>
        <v/>
      </c>
    </row>
    <row r="1209">
      <c r="A1209" t="inlineStr">
        <is>
          <t>Q06L06</t>
        </is>
      </c>
      <c r="B1209" t="inlineStr">
        <is>
          <t>WELLINGTON ALVES DE SOUZA</t>
        </is>
      </c>
      <c r="C1209" t="n">
        <v>1</v>
      </c>
      <c r="D1209" t="inlineStr">
        <is>
          <t>IPCA</t>
        </is>
      </c>
      <c r="E1209" t="n">
        <v>0.009488792934583046</v>
      </c>
      <c r="F1209" t="inlineStr">
        <is>
          <t>MENSAL</t>
        </is>
      </c>
      <c r="G1209" t="n">
        <v>45677</v>
      </c>
      <c r="H1209" t="n">
        <v>45677</v>
      </c>
      <c r="I1209" t="inlineStr">
        <is>
          <t>049</t>
        </is>
      </c>
      <c r="J1209" t="inlineStr">
        <is>
          <t>CARTEIRA</t>
        </is>
      </c>
      <c r="K1209" t="inlineStr">
        <is>
          <t>CONTRATO</t>
        </is>
      </c>
      <c r="L1209" t="n">
        <v>1877.39</v>
      </c>
      <c r="M1209" t="inlineStr"/>
      <c r="N1209" t="inlineStr"/>
      <c r="O1209" s="142">
        <f>DATE(YEAR(H1209),MONTH(H1209),1)</f>
        <v/>
      </c>
      <c r="P1209" s="132">
        <f>IF(H1209&gt;$L$3,"Futuro","Atraso")</f>
        <v/>
      </c>
      <c r="Q1209">
        <f>12*(YEAR(H1209)-YEAR($L$3))+(MONTH(H1209)-MONTH($L$3))</f>
        <v/>
      </c>
      <c r="R1209" s="366">
        <f>IF(N1209="IBIRAPITANGA FASE 3",IF(P1209="Atraso",M1209,M1209/(1+$J$2)^Q1209),IF(P1209="Atraso",M1209,M1209/(1+$J$1)^Q1209))</f>
        <v/>
      </c>
    </row>
    <row r="1210">
      <c r="A1210" t="inlineStr">
        <is>
          <t>Q06L06</t>
        </is>
      </c>
      <c r="B1210" t="inlineStr">
        <is>
          <t>WELLINGTON ALVES DE SOUZA</t>
        </is>
      </c>
      <c r="C1210" t="n">
        <v>1</v>
      </c>
      <c r="D1210" t="inlineStr">
        <is>
          <t>IPCA</t>
        </is>
      </c>
      <c r="E1210" t="n">
        <v>0.009488792934583046</v>
      </c>
      <c r="F1210" t="inlineStr">
        <is>
          <t>MENSAL</t>
        </is>
      </c>
      <c r="G1210" t="n">
        <v>45708</v>
      </c>
      <c r="H1210" t="n">
        <v>45708</v>
      </c>
      <c r="I1210" t="inlineStr">
        <is>
          <t>050</t>
        </is>
      </c>
      <c r="J1210" t="inlineStr">
        <is>
          <t>CARTEIRA</t>
        </is>
      </c>
      <c r="K1210" t="inlineStr">
        <is>
          <t>CONTRATO</t>
        </is>
      </c>
      <c r="L1210" t="n">
        <v>1877.39</v>
      </c>
      <c r="M1210" t="inlineStr"/>
      <c r="N1210" t="inlineStr"/>
      <c r="O1210" s="142">
        <f>DATE(YEAR(H1210),MONTH(H1210),1)</f>
        <v/>
      </c>
      <c r="P1210" s="132">
        <f>IF(H1210&gt;$L$3,"Futuro","Atraso")</f>
        <v/>
      </c>
      <c r="Q1210">
        <f>12*(YEAR(H1210)-YEAR($L$3))+(MONTH(H1210)-MONTH($L$3))</f>
        <v/>
      </c>
      <c r="R1210" s="366">
        <f>IF(N1210="IBIRAPITANGA FASE 3",IF(P1210="Atraso",M1210,M1210/(1+$J$2)^Q1210),IF(P1210="Atraso",M1210,M1210/(1+$J$1)^Q1210))</f>
        <v/>
      </c>
    </row>
    <row r="1211">
      <c r="A1211" t="inlineStr">
        <is>
          <t>Q06L06</t>
        </is>
      </c>
      <c r="B1211" t="inlineStr">
        <is>
          <t>WELLINGTON ALVES DE SOUZA</t>
        </is>
      </c>
      <c r="C1211" t="n">
        <v>1</v>
      </c>
      <c r="D1211" t="inlineStr">
        <is>
          <t>IPCA</t>
        </is>
      </c>
      <c r="E1211" t="n">
        <v>0.009488792934583046</v>
      </c>
      <c r="F1211" t="inlineStr">
        <is>
          <t>MENSAL</t>
        </is>
      </c>
      <c r="G1211" t="n">
        <v>45736</v>
      </c>
      <c r="H1211" t="n">
        <v>45736</v>
      </c>
      <c r="I1211" t="inlineStr">
        <is>
          <t>051</t>
        </is>
      </c>
      <c r="J1211" t="inlineStr">
        <is>
          <t>CARTEIRA</t>
        </is>
      </c>
      <c r="K1211" t="inlineStr">
        <is>
          <t>CONTRATO</t>
        </is>
      </c>
      <c r="L1211" t="n">
        <v>1877.39</v>
      </c>
      <c r="M1211" t="inlineStr"/>
      <c r="N1211" t="inlineStr"/>
      <c r="O1211" s="142">
        <f>DATE(YEAR(H1211),MONTH(H1211),1)</f>
        <v/>
      </c>
      <c r="P1211" s="132">
        <f>IF(H1211&gt;$L$3,"Futuro","Atraso")</f>
        <v/>
      </c>
      <c r="Q1211">
        <f>12*(YEAR(H1211)-YEAR($L$3))+(MONTH(H1211)-MONTH($L$3))</f>
        <v/>
      </c>
      <c r="R1211" s="366">
        <f>IF(N1211="IBIRAPITANGA FASE 3",IF(P1211="Atraso",M1211,M1211/(1+$J$2)^Q1211),IF(P1211="Atraso",M1211,M1211/(1+$J$1)^Q1211))</f>
        <v/>
      </c>
    </row>
    <row r="1212">
      <c r="A1212" t="inlineStr">
        <is>
          <t>Q06L06</t>
        </is>
      </c>
      <c r="B1212" t="inlineStr">
        <is>
          <t>WELLINGTON ALVES DE SOUZA</t>
        </is>
      </c>
      <c r="C1212" t="n">
        <v>1</v>
      </c>
      <c r="D1212" t="inlineStr">
        <is>
          <t>IPCA</t>
        </is>
      </c>
      <c r="E1212" t="n">
        <v>0.009488792934583046</v>
      </c>
      <c r="F1212" t="inlineStr">
        <is>
          <t>MENSAL</t>
        </is>
      </c>
      <c r="G1212" t="n">
        <v>45767</v>
      </c>
      <c r="H1212" t="n">
        <v>45767</v>
      </c>
      <c r="I1212" t="inlineStr">
        <is>
          <t>052</t>
        </is>
      </c>
      <c r="J1212" t="inlineStr">
        <is>
          <t>CARTEIRA</t>
        </is>
      </c>
      <c r="K1212" t="inlineStr">
        <is>
          <t>CONTRATO</t>
        </is>
      </c>
      <c r="L1212" t="n">
        <v>1877.39</v>
      </c>
      <c r="M1212" t="inlineStr"/>
      <c r="N1212" t="inlineStr"/>
      <c r="O1212" s="142">
        <f>DATE(YEAR(H1212),MONTH(H1212),1)</f>
        <v/>
      </c>
      <c r="P1212" s="132">
        <f>IF(H1212&gt;$L$3,"Futuro","Atraso")</f>
        <v/>
      </c>
      <c r="Q1212">
        <f>12*(YEAR(H1212)-YEAR($L$3))+(MONTH(H1212)-MONTH($L$3))</f>
        <v/>
      </c>
      <c r="R1212" s="366">
        <f>IF(N1212="IBIRAPITANGA FASE 3",IF(P1212="Atraso",M1212,M1212/(1+$J$2)^Q1212),IF(P1212="Atraso",M1212,M1212/(1+$J$1)^Q1212))</f>
        <v/>
      </c>
    </row>
    <row r="1213">
      <c r="A1213" t="inlineStr">
        <is>
          <t>Q06L06</t>
        </is>
      </c>
      <c r="B1213" t="inlineStr">
        <is>
          <t>WELLINGTON ALVES DE SOUZA</t>
        </is>
      </c>
      <c r="C1213" t="n">
        <v>1</v>
      </c>
      <c r="D1213" t="inlineStr">
        <is>
          <t>IPCA</t>
        </is>
      </c>
      <c r="E1213" t="n">
        <v>0.009488792934583046</v>
      </c>
      <c r="F1213" t="inlineStr">
        <is>
          <t>MENSAL</t>
        </is>
      </c>
      <c r="G1213" t="n">
        <v>45797</v>
      </c>
      <c r="H1213" t="n">
        <v>45797</v>
      </c>
      <c r="I1213" t="inlineStr">
        <is>
          <t>053</t>
        </is>
      </c>
      <c r="J1213" t="inlineStr">
        <is>
          <t>CARTEIRA</t>
        </is>
      </c>
      <c r="K1213" t="inlineStr">
        <is>
          <t>CONTRATO</t>
        </is>
      </c>
      <c r="L1213" t="n">
        <v>1877.39</v>
      </c>
      <c r="M1213" t="inlineStr"/>
      <c r="N1213" t="inlineStr"/>
      <c r="O1213" s="142">
        <f>DATE(YEAR(H1213),MONTH(H1213),1)</f>
        <v/>
      </c>
      <c r="P1213" s="132">
        <f>IF(H1213&gt;$L$3,"Futuro","Atraso")</f>
        <v/>
      </c>
      <c r="Q1213">
        <f>12*(YEAR(H1213)-YEAR($L$3))+(MONTH(H1213)-MONTH($L$3))</f>
        <v/>
      </c>
      <c r="R1213" s="366">
        <f>IF(N1213="IBIRAPITANGA FASE 3",IF(P1213="Atraso",M1213,M1213/(1+$J$2)^Q1213),IF(P1213="Atraso",M1213,M1213/(1+$J$1)^Q1213))</f>
        <v/>
      </c>
    </row>
    <row r="1214">
      <c r="A1214" t="inlineStr">
        <is>
          <t>Q06L06</t>
        </is>
      </c>
      <c r="B1214" t="inlineStr">
        <is>
          <t>WELLINGTON ALVES DE SOUZA</t>
        </is>
      </c>
      <c r="C1214" t="n">
        <v>1</v>
      </c>
      <c r="D1214" t="inlineStr">
        <is>
          <t>IPCA</t>
        </is>
      </c>
      <c r="E1214" t="n">
        <v>0.009488792934583046</v>
      </c>
      <c r="F1214" t="inlineStr">
        <is>
          <t>MENSAL</t>
        </is>
      </c>
      <c r="G1214" t="n">
        <v>45828</v>
      </c>
      <c r="H1214" t="n">
        <v>45828</v>
      </c>
      <c r="I1214" t="inlineStr">
        <is>
          <t>054</t>
        </is>
      </c>
      <c r="J1214" t="inlineStr">
        <is>
          <t>CARTEIRA</t>
        </is>
      </c>
      <c r="K1214" t="inlineStr">
        <is>
          <t>CONTRATO</t>
        </is>
      </c>
      <c r="L1214" t="n">
        <v>1877.39</v>
      </c>
      <c r="M1214" t="inlineStr"/>
      <c r="N1214" t="inlineStr"/>
      <c r="O1214" s="142">
        <f>DATE(YEAR(H1214),MONTH(H1214),1)</f>
        <v/>
      </c>
      <c r="P1214" s="132">
        <f>IF(H1214&gt;$L$3,"Futuro","Atraso")</f>
        <v/>
      </c>
      <c r="Q1214">
        <f>12*(YEAR(H1214)-YEAR($L$3))+(MONTH(H1214)-MONTH($L$3))</f>
        <v/>
      </c>
      <c r="R1214" s="366">
        <f>IF(N1214="IBIRAPITANGA FASE 3",IF(P1214="Atraso",M1214,M1214/(1+$J$2)^Q1214),IF(P1214="Atraso",M1214,M1214/(1+$J$1)^Q1214))</f>
        <v/>
      </c>
    </row>
    <row r="1215">
      <c r="A1215" t="inlineStr">
        <is>
          <t>Q06L06</t>
        </is>
      </c>
      <c r="B1215" t="inlineStr">
        <is>
          <t>WELLINGTON ALVES DE SOUZA</t>
        </is>
      </c>
      <c r="C1215" t="n">
        <v>1</v>
      </c>
      <c r="D1215" t="inlineStr">
        <is>
          <t>IPCA</t>
        </is>
      </c>
      <c r="E1215" t="n">
        <v>0.009488792934583046</v>
      </c>
      <c r="F1215" t="inlineStr">
        <is>
          <t>MENSAL</t>
        </is>
      </c>
      <c r="G1215" t="n">
        <v>45858</v>
      </c>
      <c r="H1215" t="n">
        <v>45858</v>
      </c>
      <c r="I1215" t="inlineStr">
        <is>
          <t>055</t>
        </is>
      </c>
      <c r="J1215" t="inlineStr">
        <is>
          <t>CARTEIRA</t>
        </is>
      </c>
      <c r="K1215" t="inlineStr">
        <is>
          <t>CONTRATO</t>
        </is>
      </c>
      <c r="L1215" t="n">
        <v>1877.39</v>
      </c>
      <c r="M1215" t="inlineStr"/>
      <c r="N1215" t="inlineStr"/>
      <c r="O1215" s="142">
        <f>DATE(YEAR(H1215),MONTH(H1215),1)</f>
        <v/>
      </c>
      <c r="P1215" s="132">
        <f>IF(H1215&gt;$L$3,"Futuro","Atraso")</f>
        <v/>
      </c>
      <c r="Q1215">
        <f>12*(YEAR(H1215)-YEAR($L$3))+(MONTH(H1215)-MONTH($L$3))</f>
        <v/>
      </c>
      <c r="R1215" s="366">
        <f>IF(N1215="IBIRAPITANGA FASE 3",IF(P1215="Atraso",M1215,M1215/(1+$J$2)^Q1215),IF(P1215="Atraso",M1215,M1215/(1+$J$1)^Q1215))</f>
        <v/>
      </c>
    </row>
    <row r="1216">
      <c r="A1216" t="inlineStr">
        <is>
          <t>Q06L06</t>
        </is>
      </c>
      <c r="B1216" t="inlineStr">
        <is>
          <t>WELLINGTON ALVES DE SOUZA</t>
        </is>
      </c>
      <c r="C1216" t="n">
        <v>1</v>
      </c>
      <c r="D1216" t="inlineStr">
        <is>
          <t>IPCA</t>
        </is>
      </c>
      <c r="E1216" t="n">
        <v>0.009488792934583046</v>
      </c>
      <c r="F1216" t="inlineStr">
        <is>
          <t>MENSAL</t>
        </is>
      </c>
      <c r="G1216" t="n">
        <v>45889</v>
      </c>
      <c r="H1216" t="n">
        <v>45889</v>
      </c>
      <c r="I1216" t="inlineStr">
        <is>
          <t>056</t>
        </is>
      </c>
      <c r="J1216" t="inlineStr">
        <is>
          <t>CARTEIRA</t>
        </is>
      </c>
      <c r="K1216" t="inlineStr">
        <is>
          <t>CONTRATO</t>
        </is>
      </c>
      <c r="L1216" t="n">
        <v>1877.39</v>
      </c>
      <c r="M1216" t="inlineStr"/>
      <c r="N1216" t="inlineStr"/>
      <c r="O1216" s="142">
        <f>DATE(YEAR(H1216),MONTH(H1216),1)</f>
        <v/>
      </c>
      <c r="P1216" s="132">
        <f>IF(H1216&gt;$L$3,"Futuro","Atraso")</f>
        <v/>
      </c>
      <c r="Q1216">
        <f>12*(YEAR(H1216)-YEAR($L$3))+(MONTH(H1216)-MONTH($L$3))</f>
        <v/>
      </c>
      <c r="R1216" s="366">
        <f>IF(N1216="IBIRAPITANGA FASE 3",IF(P1216="Atraso",M1216,M1216/(1+$J$2)^Q1216),IF(P1216="Atraso",M1216,M1216/(1+$J$1)^Q1216))</f>
        <v/>
      </c>
    </row>
    <row r="1217">
      <c r="A1217" t="inlineStr">
        <is>
          <t>Q06L06</t>
        </is>
      </c>
      <c r="B1217" t="inlineStr">
        <is>
          <t>WELLINGTON ALVES DE SOUZA</t>
        </is>
      </c>
      <c r="C1217" t="n">
        <v>1</v>
      </c>
      <c r="D1217" t="inlineStr">
        <is>
          <t>IPCA</t>
        </is>
      </c>
      <c r="E1217" t="n">
        <v>0.009488792934583046</v>
      </c>
      <c r="F1217" t="inlineStr">
        <is>
          <t>MENSAL</t>
        </is>
      </c>
      <c r="G1217" t="n">
        <v>45889</v>
      </c>
      <c r="H1217" t="n">
        <v>45889</v>
      </c>
      <c r="I1217" t="inlineStr">
        <is>
          <t>005</t>
        </is>
      </c>
      <c r="J1217" t="inlineStr">
        <is>
          <t>CARTEIRA</t>
        </is>
      </c>
      <c r="K1217" t="inlineStr">
        <is>
          <t>CONTRATO</t>
        </is>
      </c>
      <c r="L1217" t="n">
        <v>5935.58</v>
      </c>
      <c r="M1217" t="inlineStr"/>
      <c r="N1217" t="inlineStr"/>
      <c r="O1217" s="142">
        <f>DATE(YEAR(H1217),MONTH(H1217),1)</f>
        <v/>
      </c>
      <c r="P1217" s="132">
        <f>IF(H1217&gt;$L$3,"Futuro","Atraso")</f>
        <v/>
      </c>
      <c r="Q1217">
        <f>12*(YEAR(H1217)-YEAR($L$3))+(MONTH(H1217)-MONTH($L$3))</f>
        <v/>
      </c>
      <c r="R1217" s="366">
        <f>IF(N1217="IBIRAPITANGA FASE 3",IF(P1217="Atraso",M1217,M1217/(1+$J$2)^Q1217),IF(P1217="Atraso",M1217,M1217/(1+$J$1)^Q1217))</f>
        <v/>
      </c>
    </row>
    <row r="1218">
      <c r="A1218" t="inlineStr">
        <is>
          <t>Q06L06</t>
        </is>
      </c>
      <c r="B1218" t="inlineStr">
        <is>
          <t>WELLINGTON ALVES DE SOUZA</t>
        </is>
      </c>
      <c r="C1218" t="n">
        <v>1</v>
      </c>
      <c r="D1218" t="inlineStr">
        <is>
          <t>IPCA</t>
        </is>
      </c>
      <c r="E1218" t="n">
        <v>0.009488792934583046</v>
      </c>
      <c r="F1218" t="inlineStr">
        <is>
          <t>MENSAL</t>
        </is>
      </c>
      <c r="G1218" t="n">
        <v>45920</v>
      </c>
      <c r="H1218" t="n">
        <v>45920</v>
      </c>
      <c r="I1218" t="inlineStr">
        <is>
          <t>057</t>
        </is>
      </c>
      <c r="J1218" t="inlineStr">
        <is>
          <t>CARTEIRA</t>
        </is>
      </c>
      <c r="K1218" t="inlineStr">
        <is>
          <t>CONTRATO</t>
        </is>
      </c>
      <c r="L1218" t="n">
        <v>1877.39</v>
      </c>
      <c r="M1218" t="inlineStr"/>
      <c r="N1218" t="inlineStr"/>
      <c r="O1218" s="142">
        <f>DATE(YEAR(H1218),MONTH(H1218),1)</f>
        <v/>
      </c>
      <c r="P1218" s="132">
        <f>IF(H1218&gt;$L$3,"Futuro","Atraso")</f>
        <v/>
      </c>
      <c r="Q1218">
        <f>12*(YEAR(H1218)-YEAR($L$3))+(MONTH(H1218)-MONTH($L$3))</f>
        <v/>
      </c>
      <c r="R1218" s="366">
        <f>IF(N1218="IBIRAPITANGA FASE 3",IF(P1218="Atraso",M1218,M1218/(1+$J$2)^Q1218),IF(P1218="Atraso",M1218,M1218/(1+$J$1)^Q1218))</f>
        <v/>
      </c>
    </row>
    <row r="1219">
      <c r="A1219" t="inlineStr">
        <is>
          <t>Q06L06</t>
        </is>
      </c>
      <c r="B1219" t="inlineStr">
        <is>
          <t>WELLINGTON ALVES DE SOUZA</t>
        </is>
      </c>
      <c r="C1219" t="n">
        <v>1</v>
      </c>
      <c r="D1219" t="inlineStr">
        <is>
          <t>IPCA</t>
        </is>
      </c>
      <c r="E1219" t="n">
        <v>0.009488792934583046</v>
      </c>
      <c r="F1219" t="inlineStr">
        <is>
          <t>MENSAL</t>
        </is>
      </c>
      <c r="G1219" t="n">
        <v>45950</v>
      </c>
      <c r="H1219" t="n">
        <v>45950</v>
      </c>
      <c r="I1219" t="inlineStr">
        <is>
          <t>058</t>
        </is>
      </c>
      <c r="J1219" t="inlineStr">
        <is>
          <t>CARTEIRA</t>
        </is>
      </c>
      <c r="K1219" t="inlineStr">
        <is>
          <t>CONTRATO</t>
        </is>
      </c>
      <c r="L1219" t="n">
        <v>1877.39</v>
      </c>
      <c r="M1219" t="inlineStr"/>
      <c r="N1219" t="inlineStr"/>
      <c r="O1219" s="142">
        <f>DATE(YEAR(H1219),MONTH(H1219),1)</f>
        <v/>
      </c>
      <c r="P1219" s="132">
        <f>IF(H1219&gt;$L$3,"Futuro","Atraso")</f>
        <v/>
      </c>
      <c r="Q1219">
        <f>12*(YEAR(H1219)-YEAR($L$3))+(MONTH(H1219)-MONTH($L$3))</f>
        <v/>
      </c>
      <c r="R1219" s="366">
        <f>IF(N1219="IBIRAPITANGA FASE 3",IF(P1219="Atraso",M1219,M1219/(1+$J$2)^Q1219),IF(P1219="Atraso",M1219,M1219/(1+$J$1)^Q1219))</f>
        <v/>
      </c>
    </row>
    <row r="1220">
      <c r="A1220" t="inlineStr">
        <is>
          <t>Q06L06</t>
        </is>
      </c>
      <c r="B1220" t="inlineStr">
        <is>
          <t>WELLINGTON ALVES DE SOUZA</t>
        </is>
      </c>
      <c r="C1220" t="n">
        <v>1</v>
      </c>
      <c r="D1220" t="inlineStr">
        <is>
          <t>IPCA</t>
        </is>
      </c>
      <c r="E1220" t="n">
        <v>0.009488792934583046</v>
      </c>
      <c r="F1220" t="inlineStr">
        <is>
          <t>MENSAL</t>
        </is>
      </c>
      <c r="G1220" t="n">
        <v>45981</v>
      </c>
      <c r="H1220" t="n">
        <v>45981</v>
      </c>
      <c r="I1220" t="inlineStr">
        <is>
          <t>059</t>
        </is>
      </c>
      <c r="J1220" t="inlineStr">
        <is>
          <t>CARTEIRA</t>
        </is>
      </c>
      <c r="K1220" t="inlineStr">
        <is>
          <t>CONTRATO</t>
        </is>
      </c>
      <c r="L1220" t="n">
        <v>1877.39</v>
      </c>
      <c r="M1220" t="inlineStr"/>
      <c r="N1220" t="inlineStr"/>
      <c r="O1220" s="142">
        <f>DATE(YEAR(H1220),MONTH(H1220),1)</f>
        <v/>
      </c>
      <c r="P1220" s="132">
        <f>IF(H1220&gt;$L$3,"Futuro","Atraso")</f>
        <v/>
      </c>
      <c r="Q1220">
        <f>12*(YEAR(H1220)-YEAR($L$3))+(MONTH(H1220)-MONTH($L$3))</f>
        <v/>
      </c>
      <c r="R1220" s="366">
        <f>IF(N1220="IBIRAPITANGA FASE 3",IF(P1220="Atraso",M1220,M1220/(1+$J$2)^Q1220),IF(P1220="Atraso",M1220,M1220/(1+$J$1)^Q1220))</f>
        <v/>
      </c>
    </row>
    <row r="1221">
      <c r="A1221" t="inlineStr">
        <is>
          <t>Q06L06</t>
        </is>
      </c>
      <c r="B1221" t="inlineStr">
        <is>
          <t>WELLINGTON ALVES DE SOUZA</t>
        </is>
      </c>
      <c r="C1221" t="n">
        <v>1</v>
      </c>
      <c r="D1221" t="inlineStr">
        <is>
          <t>IPCA</t>
        </is>
      </c>
      <c r="E1221" t="n">
        <v>0.009488792934583046</v>
      </c>
      <c r="F1221" t="inlineStr">
        <is>
          <t>MENSAL</t>
        </is>
      </c>
      <c r="G1221" t="n">
        <v>46011</v>
      </c>
      <c r="H1221" t="n">
        <v>46011</v>
      </c>
      <c r="I1221" t="inlineStr">
        <is>
          <t>060</t>
        </is>
      </c>
      <c r="J1221" t="inlineStr">
        <is>
          <t>CARTEIRA</t>
        </is>
      </c>
      <c r="K1221" t="inlineStr">
        <is>
          <t>CONTRATO</t>
        </is>
      </c>
      <c r="L1221" t="n">
        <v>1877.39</v>
      </c>
      <c r="M1221" t="inlineStr"/>
      <c r="N1221" t="inlineStr"/>
      <c r="O1221" s="142">
        <f>DATE(YEAR(H1221),MONTH(H1221),1)</f>
        <v/>
      </c>
      <c r="P1221" s="132">
        <f>IF(H1221&gt;$L$3,"Futuro","Atraso")</f>
        <v/>
      </c>
      <c r="Q1221">
        <f>12*(YEAR(H1221)-YEAR($L$3))+(MONTH(H1221)-MONTH($L$3))</f>
        <v/>
      </c>
      <c r="R1221" s="366">
        <f>IF(N1221="IBIRAPITANGA FASE 3",IF(P1221="Atraso",M1221,M1221/(1+$J$2)^Q1221),IF(P1221="Atraso",M1221,M1221/(1+$J$1)^Q1221))</f>
        <v/>
      </c>
    </row>
    <row r="1222">
      <c r="A1222" t="inlineStr">
        <is>
          <t>Q06L06</t>
        </is>
      </c>
      <c r="B1222" t="inlineStr">
        <is>
          <t>WELLINGTON ALVES DE SOUZA</t>
        </is>
      </c>
      <c r="C1222" t="n">
        <v>1</v>
      </c>
      <c r="D1222" t="inlineStr">
        <is>
          <t>IPCA</t>
        </is>
      </c>
      <c r="E1222" t="n">
        <v>0.009488792934583046</v>
      </c>
      <c r="F1222" t="inlineStr">
        <is>
          <t>MENSAL</t>
        </is>
      </c>
      <c r="G1222" t="n">
        <v>46042</v>
      </c>
      <c r="H1222" t="n">
        <v>46042</v>
      </c>
      <c r="I1222" t="inlineStr">
        <is>
          <t>061</t>
        </is>
      </c>
      <c r="J1222" t="inlineStr">
        <is>
          <t>CARTEIRA</t>
        </is>
      </c>
      <c r="K1222" t="inlineStr">
        <is>
          <t>CONTRATO</t>
        </is>
      </c>
      <c r="L1222" t="n">
        <v>1877.39</v>
      </c>
      <c r="M1222" t="inlineStr"/>
      <c r="N1222" t="inlineStr"/>
      <c r="O1222" s="142">
        <f>DATE(YEAR(H1222),MONTH(H1222),1)</f>
        <v/>
      </c>
      <c r="P1222" s="132">
        <f>IF(H1222&gt;$L$3,"Futuro","Atraso")</f>
        <v/>
      </c>
      <c r="Q1222">
        <f>12*(YEAR(H1222)-YEAR($L$3))+(MONTH(H1222)-MONTH($L$3))</f>
        <v/>
      </c>
      <c r="R1222" s="366">
        <f>IF(N1222="IBIRAPITANGA FASE 3",IF(P1222="Atraso",M1222,M1222/(1+$J$2)^Q1222),IF(P1222="Atraso",M1222,M1222/(1+$J$1)^Q1222))</f>
        <v/>
      </c>
    </row>
    <row r="1223">
      <c r="A1223" t="inlineStr">
        <is>
          <t>Q06L06</t>
        </is>
      </c>
      <c r="B1223" t="inlineStr">
        <is>
          <t>WELLINGTON ALVES DE SOUZA</t>
        </is>
      </c>
      <c r="C1223" t="n">
        <v>1</v>
      </c>
      <c r="D1223" t="inlineStr">
        <is>
          <t>IPCA</t>
        </is>
      </c>
      <c r="E1223" t="n">
        <v>0.009488792934583046</v>
      </c>
      <c r="F1223" t="inlineStr">
        <is>
          <t>MENSAL</t>
        </is>
      </c>
      <c r="G1223" t="n">
        <v>46073</v>
      </c>
      <c r="H1223" t="n">
        <v>46073</v>
      </c>
      <c r="I1223" t="inlineStr">
        <is>
          <t>062</t>
        </is>
      </c>
      <c r="J1223" t="inlineStr">
        <is>
          <t>CARTEIRA</t>
        </is>
      </c>
      <c r="K1223" t="inlineStr">
        <is>
          <t>CONTRATO</t>
        </is>
      </c>
      <c r="L1223" t="n">
        <v>1877.39</v>
      </c>
      <c r="M1223" t="inlineStr"/>
      <c r="N1223" t="inlineStr"/>
      <c r="O1223" s="142">
        <f>DATE(YEAR(H1223),MONTH(H1223),1)</f>
        <v/>
      </c>
      <c r="P1223" s="132">
        <f>IF(H1223&gt;$L$3,"Futuro","Atraso")</f>
        <v/>
      </c>
      <c r="Q1223">
        <f>12*(YEAR(H1223)-YEAR($L$3))+(MONTH(H1223)-MONTH($L$3))</f>
        <v/>
      </c>
      <c r="R1223" s="366">
        <f>IF(N1223="IBIRAPITANGA FASE 3",IF(P1223="Atraso",M1223,M1223/(1+$J$2)^Q1223),IF(P1223="Atraso",M1223,M1223/(1+$J$1)^Q1223))</f>
        <v/>
      </c>
    </row>
    <row r="1224">
      <c r="A1224" t="inlineStr">
        <is>
          <t>Q06L06</t>
        </is>
      </c>
      <c r="B1224" t="inlineStr">
        <is>
          <t>WELLINGTON ALVES DE SOUZA</t>
        </is>
      </c>
      <c r="C1224" t="n">
        <v>1</v>
      </c>
      <c r="D1224" t="inlineStr">
        <is>
          <t>IPCA</t>
        </is>
      </c>
      <c r="E1224" t="n">
        <v>0.009488792934583046</v>
      </c>
      <c r="F1224" t="inlineStr">
        <is>
          <t>MENSAL</t>
        </is>
      </c>
      <c r="G1224" t="n">
        <v>46101</v>
      </c>
      <c r="H1224" t="n">
        <v>46101</v>
      </c>
      <c r="I1224" t="inlineStr">
        <is>
          <t>063</t>
        </is>
      </c>
      <c r="J1224" t="inlineStr">
        <is>
          <t>CARTEIRA</t>
        </is>
      </c>
      <c r="K1224" t="inlineStr">
        <is>
          <t>CONTRATO</t>
        </is>
      </c>
      <c r="L1224" t="n">
        <v>1877.39</v>
      </c>
      <c r="M1224" t="inlineStr"/>
      <c r="N1224" t="inlineStr"/>
      <c r="O1224" s="142">
        <f>DATE(YEAR(H1224),MONTH(H1224),1)</f>
        <v/>
      </c>
      <c r="P1224" s="132">
        <f>IF(H1224&gt;$L$3,"Futuro","Atraso")</f>
        <v/>
      </c>
      <c r="Q1224">
        <f>12*(YEAR(H1224)-YEAR($L$3))+(MONTH(H1224)-MONTH($L$3))</f>
        <v/>
      </c>
      <c r="R1224" s="366">
        <f>IF(N1224="IBIRAPITANGA FASE 3",IF(P1224="Atraso",M1224,M1224/(1+$J$2)^Q1224),IF(P1224="Atraso",M1224,M1224/(1+$J$1)^Q1224))</f>
        <v/>
      </c>
    </row>
    <row r="1225">
      <c r="A1225" t="inlineStr">
        <is>
          <t>Q06L06</t>
        </is>
      </c>
      <c r="B1225" t="inlineStr">
        <is>
          <t>WELLINGTON ALVES DE SOUZA</t>
        </is>
      </c>
      <c r="C1225" t="n">
        <v>1</v>
      </c>
      <c r="D1225" t="inlineStr">
        <is>
          <t>IPCA</t>
        </is>
      </c>
      <c r="E1225" t="n">
        <v>0.009488792934583046</v>
      </c>
      <c r="F1225" t="inlineStr">
        <is>
          <t>MENSAL</t>
        </is>
      </c>
      <c r="G1225" t="n">
        <v>46132</v>
      </c>
      <c r="H1225" t="n">
        <v>46132</v>
      </c>
      <c r="I1225" t="inlineStr">
        <is>
          <t>064</t>
        </is>
      </c>
      <c r="J1225" t="inlineStr">
        <is>
          <t>CARTEIRA</t>
        </is>
      </c>
      <c r="K1225" t="inlineStr">
        <is>
          <t>CONTRATO</t>
        </is>
      </c>
      <c r="L1225" t="n">
        <v>1877.39</v>
      </c>
      <c r="M1225" t="inlineStr"/>
      <c r="N1225" t="inlineStr"/>
      <c r="O1225" s="142">
        <f>DATE(YEAR(H1225),MONTH(H1225),1)</f>
        <v/>
      </c>
      <c r="P1225" s="132">
        <f>IF(H1225&gt;$L$3,"Futuro","Atraso")</f>
        <v/>
      </c>
      <c r="Q1225">
        <f>12*(YEAR(H1225)-YEAR($L$3))+(MONTH(H1225)-MONTH($L$3))</f>
        <v/>
      </c>
      <c r="R1225" s="366">
        <f>IF(N1225="IBIRAPITANGA FASE 3",IF(P1225="Atraso",M1225,M1225/(1+$J$2)^Q1225),IF(P1225="Atraso",M1225,M1225/(1+$J$1)^Q1225))</f>
        <v/>
      </c>
    </row>
    <row r="1226">
      <c r="A1226" t="inlineStr">
        <is>
          <t>Q06L06</t>
        </is>
      </c>
      <c r="B1226" t="inlineStr">
        <is>
          <t>WELLINGTON ALVES DE SOUZA</t>
        </is>
      </c>
      <c r="C1226" t="n">
        <v>1</v>
      </c>
      <c r="D1226" t="inlineStr">
        <is>
          <t>IPCA</t>
        </is>
      </c>
      <c r="E1226" t="n">
        <v>0.009488792934583046</v>
      </c>
      <c r="F1226" t="inlineStr">
        <is>
          <t>MENSAL</t>
        </is>
      </c>
      <c r="G1226" t="n">
        <v>46162</v>
      </c>
      <c r="H1226" t="n">
        <v>46162</v>
      </c>
      <c r="I1226" t="inlineStr">
        <is>
          <t>065</t>
        </is>
      </c>
      <c r="J1226" t="inlineStr">
        <is>
          <t>CARTEIRA</t>
        </is>
      </c>
      <c r="K1226" t="inlineStr">
        <is>
          <t>CONTRATO</t>
        </is>
      </c>
      <c r="L1226" t="n">
        <v>1877.39</v>
      </c>
      <c r="M1226" t="inlineStr"/>
      <c r="N1226" t="inlineStr"/>
      <c r="O1226" s="142">
        <f>DATE(YEAR(H1226),MONTH(H1226),1)</f>
        <v/>
      </c>
      <c r="P1226" s="132">
        <f>IF(H1226&gt;$L$3,"Futuro","Atraso")</f>
        <v/>
      </c>
      <c r="Q1226">
        <f>12*(YEAR(H1226)-YEAR($L$3))+(MONTH(H1226)-MONTH($L$3))</f>
        <v/>
      </c>
      <c r="R1226" s="366">
        <f>IF(N1226="IBIRAPITANGA FASE 3",IF(P1226="Atraso",M1226,M1226/(1+$J$2)^Q1226),IF(P1226="Atraso",M1226,M1226/(1+$J$1)^Q1226))</f>
        <v/>
      </c>
    </row>
    <row r="1227">
      <c r="A1227" t="inlineStr">
        <is>
          <t>Q06L06</t>
        </is>
      </c>
      <c r="B1227" t="inlineStr">
        <is>
          <t>WELLINGTON ALVES DE SOUZA</t>
        </is>
      </c>
      <c r="C1227" t="n">
        <v>1</v>
      </c>
      <c r="D1227" t="inlineStr">
        <is>
          <t>IPCA</t>
        </is>
      </c>
      <c r="E1227" t="n">
        <v>0.009488792934583046</v>
      </c>
      <c r="F1227" t="inlineStr">
        <is>
          <t>MENSAL</t>
        </is>
      </c>
      <c r="G1227" t="n">
        <v>46193</v>
      </c>
      <c r="H1227" t="n">
        <v>46193</v>
      </c>
      <c r="I1227" t="inlineStr">
        <is>
          <t>066</t>
        </is>
      </c>
      <c r="J1227" t="inlineStr">
        <is>
          <t>CARTEIRA</t>
        </is>
      </c>
      <c r="K1227" t="inlineStr">
        <is>
          <t>CONTRATO</t>
        </is>
      </c>
      <c r="L1227" t="n">
        <v>1877.39</v>
      </c>
      <c r="M1227" t="inlineStr"/>
      <c r="N1227" t="inlineStr"/>
      <c r="O1227" s="142">
        <f>DATE(YEAR(H1227),MONTH(H1227),1)</f>
        <v/>
      </c>
      <c r="P1227" s="132">
        <f>IF(H1227&gt;$L$3,"Futuro","Atraso")</f>
        <v/>
      </c>
      <c r="Q1227">
        <f>12*(YEAR(H1227)-YEAR($L$3))+(MONTH(H1227)-MONTH($L$3))</f>
        <v/>
      </c>
      <c r="R1227" s="366">
        <f>IF(N1227="IBIRAPITANGA FASE 3",IF(P1227="Atraso",M1227,M1227/(1+$J$2)^Q1227),IF(P1227="Atraso",M1227,M1227/(1+$J$1)^Q1227))</f>
        <v/>
      </c>
    </row>
    <row r="1228">
      <c r="A1228" t="inlineStr">
        <is>
          <t>Q06L06</t>
        </is>
      </c>
      <c r="B1228" t="inlineStr">
        <is>
          <t>WELLINGTON ALVES DE SOUZA</t>
        </is>
      </c>
      <c r="C1228" t="n">
        <v>1</v>
      </c>
      <c r="D1228" t="inlineStr">
        <is>
          <t>IPCA</t>
        </is>
      </c>
      <c r="E1228" t="n">
        <v>0.009488792934583046</v>
      </c>
      <c r="F1228" t="inlineStr">
        <is>
          <t>MENSAL</t>
        </is>
      </c>
      <c r="G1228" t="n">
        <v>46223</v>
      </c>
      <c r="H1228" t="n">
        <v>46223</v>
      </c>
      <c r="I1228" t="inlineStr">
        <is>
          <t>067</t>
        </is>
      </c>
      <c r="J1228" t="inlineStr">
        <is>
          <t>CARTEIRA</t>
        </is>
      </c>
      <c r="K1228" t="inlineStr">
        <is>
          <t>CONTRATO</t>
        </is>
      </c>
      <c r="L1228" t="n">
        <v>1877.39</v>
      </c>
      <c r="M1228" t="inlineStr"/>
      <c r="N1228" t="inlineStr"/>
      <c r="O1228" s="142">
        <f>DATE(YEAR(H1228),MONTH(H1228),1)</f>
        <v/>
      </c>
      <c r="P1228" s="132">
        <f>IF(H1228&gt;$L$3,"Futuro","Atraso")</f>
        <v/>
      </c>
      <c r="Q1228">
        <f>12*(YEAR(H1228)-YEAR($L$3))+(MONTH(H1228)-MONTH($L$3))</f>
        <v/>
      </c>
      <c r="R1228" s="366">
        <f>IF(N1228="IBIRAPITANGA FASE 3",IF(P1228="Atraso",M1228,M1228/(1+$J$2)^Q1228),IF(P1228="Atraso",M1228,M1228/(1+$J$1)^Q1228))</f>
        <v/>
      </c>
    </row>
    <row r="1229">
      <c r="A1229" t="inlineStr">
        <is>
          <t>Q06L06</t>
        </is>
      </c>
      <c r="B1229" t="inlineStr">
        <is>
          <t>WELLINGTON ALVES DE SOUZA</t>
        </is>
      </c>
      <c r="C1229" t="n">
        <v>1</v>
      </c>
      <c r="D1229" t="inlineStr">
        <is>
          <t>IPCA</t>
        </is>
      </c>
      <c r="E1229" t="n">
        <v>0.009488792934583046</v>
      </c>
      <c r="F1229" t="inlineStr">
        <is>
          <t>MENSAL</t>
        </is>
      </c>
      <c r="G1229" t="n">
        <v>46254</v>
      </c>
      <c r="H1229" t="n">
        <v>46254</v>
      </c>
      <c r="I1229" t="inlineStr">
        <is>
          <t>068</t>
        </is>
      </c>
      <c r="J1229" t="inlineStr">
        <is>
          <t>CARTEIRA</t>
        </is>
      </c>
      <c r="K1229" t="inlineStr">
        <is>
          <t>CONTRATO</t>
        </is>
      </c>
      <c r="L1229" t="n">
        <v>1877.39</v>
      </c>
      <c r="M1229" t="inlineStr"/>
      <c r="N1229" t="inlineStr"/>
      <c r="O1229" s="142">
        <f>DATE(YEAR(H1229),MONTH(H1229),1)</f>
        <v/>
      </c>
      <c r="P1229" s="132">
        <f>IF(H1229&gt;$L$3,"Futuro","Atraso")</f>
        <v/>
      </c>
      <c r="Q1229">
        <f>12*(YEAR(H1229)-YEAR($L$3))+(MONTH(H1229)-MONTH($L$3))</f>
        <v/>
      </c>
      <c r="R1229" s="366">
        <f>IF(N1229="IBIRAPITANGA FASE 3",IF(P1229="Atraso",M1229,M1229/(1+$J$2)^Q1229),IF(P1229="Atraso",M1229,M1229/(1+$J$1)^Q1229))</f>
        <v/>
      </c>
    </row>
    <row r="1230">
      <c r="A1230" t="inlineStr">
        <is>
          <t>Q06L06</t>
        </is>
      </c>
      <c r="B1230" t="inlineStr">
        <is>
          <t>WELLINGTON ALVES DE SOUZA</t>
        </is>
      </c>
      <c r="C1230" t="n">
        <v>1</v>
      </c>
      <c r="D1230" t="inlineStr">
        <is>
          <t>IPCA</t>
        </is>
      </c>
      <c r="E1230" t="n">
        <v>0.009488792934583046</v>
      </c>
      <c r="F1230" t="inlineStr">
        <is>
          <t>MENSAL</t>
        </is>
      </c>
      <c r="G1230" t="n">
        <v>46254</v>
      </c>
      <c r="H1230" t="n">
        <v>46254</v>
      </c>
      <c r="I1230" t="inlineStr">
        <is>
          <t>006</t>
        </is>
      </c>
      <c r="J1230" t="inlineStr">
        <is>
          <t>CARTEIRA</t>
        </is>
      </c>
      <c r="K1230" t="inlineStr">
        <is>
          <t>CONTRATO</t>
        </is>
      </c>
      <c r="L1230" t="n">
        <v>5935.58</v>
      </c>
      <c r="M1230" t="inlineStr"/>
      <c r="N1230" t="inlineStr"/>
      <c r="O1230" s="142">
        <f>DATE(YEAR(H1230),MONTH(H1230),1)</f>
        <v/>
      </c>
      <c r="P1230" s="132">
        <f>IF(H1230&gt;$L$3,"Futuro","Atraso")</f>
        <v/>
      </c>
      <c r="Q1230">
        <f>12*(YEAR(H1230)-YEAR($L$3))+(MONTH(H1230)-MONTH($L$3))</f>
        <v/>
      </c>
      <c r="R1230" s="366">
        <f>IF(N1230="IBIRAPITANGA FASE 3",IF(P1230="Atraso",M1230,M1230/(1+$J$2)^Q1230),IF(P1230="Atraso",M1230,M1230/(1+$J$1)^Q1230))</f>
        <v/>
      </c>
    </row>
    <row r="1231">
      <c r="A1231" t="inlineStr">
        <is>
          <t>Q06L06</t>
        </is>
      </c>
      <c r="B1231" t="inlineStr">
        <is>
          <t>WELLINGTON ALVES DE SOUZA</t>
        </is>
      </c>
      <c r="C1231" t="n">
        <v>1</v>
      </c>
      <c r="D1231" t="inlineStr">
        <is>
          <t>IPCA</t>
        </is>
      </c>
      <c r="E1231" t="n">
        <v>0.009488792934583046</v>
      </c>
      <c r="F1231" t="inlineStr">
        <is>
          <t>MENSAL</t>
        </is>
      </c>
      <c r="G1231" t="n">
        <v>46285</v>
      </c>
      <c r="H1231" t="n">
        <v>46285</v>
      </c>
      <c r="I1231" t="inlineStr">
        <is>
          <t>069</t>
        </is>
      </c>
      <c r="J1231" t="inlineStr">
        <is>
          <t>CARTEIRA</t>
        </is>
      </c>
      <c r="K1231" t="inlineStr">
        <is>
          <t>CONTRATO</t>
        </is>
      </c>
      <c r="L1231" t="n">
        <v>1877.39</v>
      </c>
      <c r="M1231" t="inlineStr"/>
      <c r="N1231" t="inlineStr"/>
      <c r="O1231" s="142">
        <f>DATE(YEAR(H1231),MONTH(H1231),1)</f>
        <v/>
      </c>
      <c r="P1231" s="132">
        <f>IF(H1231&gt;$L$3,"Futuro","Atraso")</f>
        <v/>
      </c>
      <c r="Q1231">
        <f>12*(YEAR(H1231)-YEAR($L$3))+(MONTH(H1231)-MONTH($L$3))</f>
        <v/>
      </c>
      <c r="R1231" s="366">
        <f>IF(N1231="IBIRAPITANGA FASE 3",IF(P1231="Atraso",M1231,M1231/(1+$J$2)^Q1231),IF(P1231="Atraso",M1231,M1231/(1+$J$1)^Q1231))</f>
        <v/>
      </c>
    </row>
    <row r="1232">
      <c r="A1232" t="inlineStr">
        <is>
          <t>Q06L06</t>
        </is>
      </c>
      <c r="B1232" t="inlineStr">
        <is>
          <t>WELLINGTON ALVES DE SOUZA</t>
        </is>
      </c>
      <c r="C1232" t="n">
        <v>1</v>
      </c>
      <c r="D1232" t="inlineStr">
        <is>
          <t>IPCA</t>
        </is>
      </c>
      <c r="E1232" t="n">
        <v>0.009488792934583046</v>
      </c>
      <c r="F1232" t="inlineStr">
        <is>
          <t>MENSAL</t>
        </is>
      </c>
      <c r="G1232" t="n">
        <v>46315</v>
      </c>
      <c r="H1232" t="n">
        <v>46315</v>
      </c>
      <c r="I1232" t="inlineStr">
        <is>
          <t>070</t>
        </is>
      </c>
      <c r="J1232" t="inlineStr">
        <is>
          <t>CARTEIRA</t>
        </is>
      </c>
      <c r="K1232" t="inlineStr">
        <is>
          <t>CONTRATO</t>
        </is>
      </c>
      <c r="L1232" t="n">
        <v>1877.39</v>
      </c>
      <c r="M1232" t="inlineStr"/>
      <c r="N1232" t="inlineStr"/>
      <c r="O1232" s="142">
        <f>DATE(YEAR(H1232),MONTH(H1232),1)</f>
        <v/>
      </c>
      <c r="P1232" s="132">
        <f>IF(H1232&gt;$L$3,"Futuro","Atraso")</f>
        <v/>
      </c>
      <c r="Q1232">
        <f>12*(YEAR(H1232)-YEAR($L$3))+(MONTH(H1232)-MONTH($L$3))</f>
        <v/>
      </c>
      <c r="R1232" s="366">
        <f>IF(N1232="IBIRAPITANGA FASE 3",IF(P1232="Atraso",M1232,M1232/(1+$J$2)^Q1232),IF(P1232="Atraso",M1232,M1232/(1+$J$1)^Q1232))</f>
        <v/>
      </c>
    </row>
    <row r="1233">
      <c r="A1233" t="inlineStr">
        <is>
          <t>Q06L06</t>
        </is>
      </c>
      <c r="B1233" t="inlineStr">
        <is>
          <t>WELLINGTON ALVES DE SOUZA</t>
        </is>
      </c>
      <c r="C1233" t="n">
        <v>1</v>
      </c>
      <c r="D1233" t="inlineStr">
        <is>
          <t>IPCA</t>
        </is>
      </c>
      <c r="E1233" t="n">
        <v>0.009488792934583046</v>
      </c>
      <c r="F1233" t="inlineStr">
        <is>
          <t>MENSAL</t>
        </is>
      </c>
      <c r="G1233" t="n">
        <v>46346</v>
      </c>
      <c r="H1233" t="n">
        <v>46346</v>
      </c>
      <c r="I1233" t="inlineStr">
        <is>
          <t>071</t>
        </is>
      </c>
      <c r="J1233" t="inlineStr">
        <is>
          <t>CARTEIRA</t>
        </is>
      </c>
      <c r="K1233" t="inlineStr">
        <is>
          <t>CONTRATO</t>
        </is>
      </c>
      <c r="L1233" t="n">
        <v>1877.39</v>
      </c>
      <c r="M1233" t="inlineStr"/>
      <c r="N1233" t="inlineStr"/>
      <c r="O1233" s="142">
        <f>DATE(YEAR(H1233),MONTH(H1233),1)</f>
        <v/>
      </c>
      <c r="P1233" s="132">
        <f>IF(H1233&gt;$L$3,"Futuro","Atraso")</f>
        <v/>
      </c>
      <c r="Q1233">
        <f>12*(YEAR(H1233)-YEAR($L$3))+(MONTH(H1233)-MONTH($L$3))</f>
        <v/>
      </c>
      <c r="R1233" s="366">
        <f>IF(N1233="IBIRAPITANGA FASE 3",IF(P1233="Atraso",M1233,M1233/(1+$J$2)^Q1233),IF(P1233="Atraso",M1233,M1233/(1+$J$1)^Q1233))</f>
        <v/>
      </c>
    </row>
    <row r="1234">
      <c r="A1234" t="inlineStr">
        <is>
          <t>Q06L06</t>
        </is>
      </c>
      <c r="B1234" t="inlineStr">
        <is>
          <t>WELLINGTON ALVES DE SOUZA</t>
        </is>
      </c>
      <c r="C1234" t="n">
        <v>1</v>
      </c>
      <c r="D1234" t="inlineStr">
        <is>
          <t>IPCA</t>
        </is>
      </c>
      <c r="E1234" t="n">
        <v>0.009488792934583046</v>
      </c>
      <c r="F1234" t="inlineStr">
        <is>
          <t>MENSAL</t>
        </is>
      </c>
      <c r="G1234" t="n">
        <v>46376</v>
      </c>
      <c r="H1234" t="n">
        <v>46376</v>
      </c>
      <c r="I1234" t="inlineStr">
        <is>
          <t>072</t>
        </is>
      </c>
      <c r="J1234" t="inlineStr">
        <is>
          <t>CARTEIRA</t>
        </is>
      </c>
      <c r="K1234" t="inlineStr">
        <is>
          <t>CONTRATO</t>
        </is>
      </c>
      <c r="L1234" t="n">
        <v>1877.39</v>
      </c>
      <c r="M1234" t="inlineStr"/>
      <c r="N1234" t="inlineStr"/>
      <c r="O1234" s="142">
        <f>DATE(YEAR(H1234),MONTH(H1234),1)</f>
        <v/>
      </c>
      <c r="P1234" s="132">
        <f>IF(H1234&gt;$L$3,"Futuro","Atraso")</f>
        <v/>
      </c>
      <c r="Q1234">
        <f>12*(YEAR(H1234)-YEAR($L$3))+(MONTH(H1234)-MONTH($L$3))</f>
        <v/>
      </c>
      <c r="R1234" s="366">
        <f>IF(N1234="IBIRAPITANGA FASE 3",IF(P1234="Atraso",M1234,M1234/(1+$J$2)^Q1234),IF(P1234="Atraso",M1234,M1234/(1+$J$1)^Q1234))</f>
        <v/>
      </c>
    </row>
    <row r="1235">
      <c r="A1235" t="inlineStr">
        <is>
          <t>Q06L06</t>
        </is>
      </c>
      <c r="B1235" t="inlineStr">
        <is>
          <t>WELLINGTON ALVES DE SOUZA</t>
        </is>
      </c>
      <c r="C1235" t="n">
        <v>1</v>
      </c>
      <c r="D1235" t="inlineStr">
        <is>
          <t>IPCA</t>
        </is>
      </c>
      <c r="E1235" t="n">
        <v>0.009488792934583046</v>
      </c>
      <c r="F1235" t="inlineStr">
        <is>
          <t>MENSAL</t>
        </is>
      </c>
      <c r="G1235" t="n">
        <v>46407</v>
      </c>
      <c r="H1235" t="n">
        <v>46407</v>
      </c>
      <c r="I1235" t="inlineStr">
        <is>
          <t>073</t>
        </is>
      </c>
      <c r="J1235" t="inlineStr">
        <is>
          <t>CARTEIRA</t>
        </is>
      </c>
      <c r="K1235" t="inlineStr">
        <is>
          <t>CONTRATO</t>
        </is>
      </c>
      <c r="L1235" t="n">
        <v>1877.39</v>
      </c>
      <c r="M1235" t="inlineStr"/>
      <c r="N1235" t="inlineStr"/>
      <c r="O1235" s="142">
        <f>DATE(YEAR(H1235),MONTH(H1235),1)</f>
        <v/>
      </c>
      <c r="P1235" s="132">
        <f>IF(H1235&gt;$L$3,"Futuro","Atraso")</f>
        <v/>
      </c>
      <c r="Q1235">
        <f>12*(YEAR(H1235)-YEAR($L$3))+(MONTH(H1235)-MONTH($L$3))</f>
        <v/>
      </c>
      <c r="R1235" s="366">
        <f>IF(N1235="IBIRAPITANGA FASE 3",IF(P1235="Atraso",M1235,M1235/(1+$J$2)^Q1235),IF(P1235="Atraso",M1235,M1235/(1+$J$1)^Q1235))</f>
        <v/>
      </c>
    </row>
    <row r="1236">
      <c r="A1236" t="inlineStr">
        <is>
          <t>Q06L06</t>
        </is>
      </c>
      <c r="B1236" t="inlineStr">
        <is>
          <t>WELLINGTON ALVES DE SOUZA</t>
        </is>
      </c>
      <c r="C1236" t="n">
        <v>1</v>
      </c>
      <c r="D1236" t="inlineStr">
        <is>
          <t>IPCA</t>
        </is>
      </c>
      <c r="E1236" t="n">
        <v>0.009488792934583046</v>
      </c>
      <c r="F1236" t="inlineStr">
        <is>
          <t>MENSAL</t>
        </is>
      </c>
      <c r="G1236" t="n">
        <v>46438</v>
      </c>
      <c r="H1236" t="n">
        <v>46438</v>
      </c>
      <c r="I1236" t="inlineStr">
        <is>
          <t>074</t>
        </is>
      </c>
      <c r="J1236" t="inlineStr">
        <is>
          <t>CARTEIRA</t>
        </is>
      </c>
      <c r="K1236" t="inlineStr">
        <is>
          <t>CONTRATO</t>
        </is>
      </c>
      <c r="L1236" t="n">
        <v>1877.39</v>
      </c>
      <c r="M1236" t="inlineStr"/>
      <c r="N1236" t="inlineStr"/>
      <c r="O1236" s="142">
        <f>DATE(YEAR(H1236),MONTH(H1236),1)</f>
        <v/>
      </c>
      <c r="P1236" s="132">
        <f>IF(H1236&gt;$L$3,"Futuro","Atraso")</f>
        <v/>
      </c>
      <c r="Q1236">
        <f>12*(YEAR(H1236)-YEAR($L$3))+(MONTH(H1236)-MONTH($L$3))</f>
        <v/>
      </c>
      <c r="R1236" s="366">
        <f>IF(N1236="IBIRAPITANGA FASE 3",IF(P1236="Atraso",M1236,M1236/(1+$J$2)^Q1236),IF(P1236="Atraso",M1236,M1236/(1+$J$1)^Q1236))</f>
        <v/>
      </c>
    </row>
    <row r="1237">
      <c r="A1237" t="inlineStr">
        <is>
          <t>Q06L06</t>
        </is>
      </c>
      <c r="B1237" t="inlineStr">
        <is>
          <t>WELLINGTON ALVES DE SOUZA</t>
        </is>
      </c>
      <c r="C1237" t="n">
        <v>1</v>
      </c>
      <c r="D1237" t="inlineStr">
        <is>
          <t>IPCA</t>
        </is>
      </c>
      <c r="E1237" t="n">
        <v>0.009488792934583046</v>
      </c>
      <c r="F1237" t="inlineStr">
        <is>
          <t>MENSAL</t>
        </is>
      </c>
      <c r="G1237" t="n">
        <v>46466</v>
      </c>
      <c r="H1237" t="n">
        <v>46466</v>
      </c>
      <c r="I1237" t="inlineStr">
        <is>
          <t>075</t>
        </is>
      </c>
      <c r="J1237" t="inlineStr">
        <is>
          <t>CARTEIRA</t>
        </is>
      </c>
      <c r="K1237" t="inlineStr">
        <is>
          <t>CONTRATO</t>
        </is>
      </c>
      <c r="L1237" t="n">
        <v>1877.39</v>
      </c>
      <c r="M1237" t="inlineStr"/>
      <c r="N1237" t="inlineStr"/>
      <c r="O1237" s="142">
        <f>DATE(YEAR(H1237),MONTH(H1237),1)</f>
        <v/>
      </c>
      <c r="P1237" s="132">
        <f>IF(H1237&gt;$L$3,"Futuro","Atraso")</f>
        <v/>
      </c>
      <c r="Q1237">
        <f>12*(YEAR(H1237)-YEAR($L$3))+(MONTH(H1237)-MONTH($L$3))</f>
        <v/>
      </c>
      <c r="R1237" s="366">
        <f>IF(N1237="IBIRAPITANGA FASE 3",IF(P1237="Atraso",M1237,M1237/(1+$J$2)^Q1237),IF(P1237="Atraso",M1237,M1237/(1+$J$1)^Q1237))</f>
        <v/>
      </c>
    </row>
    <row r="1238">
      <c r="A1238" t="inlineStr">
        <is>
          <t>Q06L06</t>
        </is>
      </c>
      <c r="B1238" t="inlineStr">
        <is>
          <t>WELLINGTON ALVES DE SOUZA</t>
        </is>
      </c>
      <c r="C1238" t="n">
        <v>1</v>
      </c>
      <c r="D1238" t="inlineStr">
        <is>
          <t>IPCA</t>
        </is>
      </c>
      <c r="E1238" t="n">
        <v>0.009488792934583046</v>
      </c>
      <c r="F1238" t="inlineStr">
        <is>
          <t>MENSAL</t>
        </is>
      </c>
      <c r="G1238" t="n">
        <v>46497</v>
      </c>
      <c r="H1238" t="n">
        <v>46497</v>
      </c>
      <c r="I1238" t="inlineStr">
        <is>
          <t>076</t>
        </is>
      </c>
      <c r="J1238" t="inlineStr">
        <is>
          <t>CARTEIRA</t>
        </is>
      </c>
      <c r="K1238" t="inlineStr">
        <is>
          <t>CONTRATO</t>
        </is>
      </c>
      <c r="L1238" t="n">
        <v>1877.39</v>
      </c>
      <c r="M1238" t="inlineStr"/>
      <c r="N1238" t="inlineStr"/>
      <c r="O1238" s="142">
        <f>DATE(YEAR(H1238),MONTH(H1238),1)</f>
        <v/>
      </c>
      <c r="P1238" s="132">
        <f>IF(H1238&gt;$L$3,"Futuro","Atraso")</f>
        <v/>
      </c>
      <c r="Q1238">
        <f>12*(YEAR(H1238)-YEAR($L$3))+(MONTH(H1238)-MONTH($L$3))</f>
        <v/>
      </c>
      <c r="R1238" s="366">
        <f>IF(N1238="IBIRAPITANGA FASE 3",IF(P1238="Atraso",M1238,M1238/(1+$J$2)^Q1238),IF(P1238="Atraso",M1238,M1238/(1+$J$1)^Q1238))</f>
        <v/>
      </c>
    </row>
    <row r="1239">
      <c r="A1239" t="inlineStr">
        <is>
          <t>Q06L06</t>
        </is>
      </c>
      <c r="B1239" t="inlineStr">
        <is>
          <t>WELLINGTON ALVES DE SOUZA</t>
        </is>
      </c>
      <c r="C1239" t="n">
        <v>1</v>
      </c>
      <c r="D1239" t="inlineStr">
        <is>
          <t>IPCA</t>
        </is>
      </c>
      <c r="E1239" t="n">
        <v>0.009488792934583046</v>
      </c>
      <c r="F1239" t="inlineStr">
        <is>
          <t>MENSAL</t>
        </is>
      </c>
      <c r="G1239" t="n">
        <v>46527</v>
      </c>
      <c r="H1239" t="n">
        <v>46527</v>
      </c>
      <c r="I1239" t="inlineStr">
        <is>
          <t>077</t>
        </is>
      </c>
      <c r="J1239" t="inlineStr">
        <is>
          <t>CARTEIRA</t>
        </is>
      </c>
      <c r="K1239" t="inlineStr">
        <is>
          <t>CONTRATO</t>
        </is>
      </c>
      <c r="L1239" t="n">
        <v>1877.39</v>
      </c>
      <c r="M1239" t="inlineStr"/>
      <c r="N1239" t="inlineStr"/>
      <c r="O1239" s="142">
        <f>DATE(YEAR(H1239),MONTH(H1239),1)</f>
        <v/>
      </c>
      <c r="P1239" s="132">
        <f>IF(H1239&gt;$L$3,"Futuro","Atraso")</f>
        <v/>
      </c>
      <c r="Q1239">
        <f>12*(YEAR(H1239)-YEAR($L$3))+(MONTH(H1239)-MONTH($L$3))</f>
        <v/>
      </c>
      <c r="R1239" s="366">
        <f>IF(N1239="IBIRAPITANGA FASE 3",IF(P1239="Atraso",M1239,M1239/(1+$J$2)^Q1239),IF(P1239="Atraso",M1239,M1239/(1+$J$1)^Q1239))</f>
        <v/>
      </c>
    </row>
    <row r="1240">
      <c r="A1240" t="inlineStr">
        <is>
          <t>Q06L06</t>
        </is>
      </c>
      <c r="B1240" t="inlineStr">
        <is>
          <t>WELLINGTON ALVES DE SOUZA</t>
        </is>
      </c>
      <c r="C1240" t="n">
        <v>1</v>
      </c>
      <c r="D1240" t="inlineStr">
        <is>
          <t>IPCA</t>
        </is>
      </c>
      <c r="E1240" t="n">
        <v>0.009488792934583046</v>
      </c>
      <c r="F1240" t="inlineStr">
        <is>
          <t>MENSAL</t>
        </is>
      </c>
      <c r="G1240" t="n">
        <v>46558</v>
      </c>
      <c r="H1240" t="n">
        <v>46558</v>
      </c>
      <c r="I1240" t="inlineStr">
        <is>
          <t>078</t>
        </is>
      </c>
      <c r="J1240" t="inlineStr">
        <is>
          <t>CARTEIRA</t>
        </is>
      </c>
      <c r="K1240" t="inlineStr">
        <is>
          <t>CONTRATO</t>
        </is>
      </c>
      <c r="L1240" t="n">
        <v>1877.39</v>
      </c>
      <c r="M1240" t="inlineStr"/>
      <c r="N1240" t="inlineStr"/>
      <c r="O1240" s="142">
        <f>DATE(YEAR(H1240),MONTH(H1240),1)</f>
        <v/>
      </c>
      <c r="P1240" s="132">
        <f>IF(H1240&gt;$L$3,"Futuro","Atraso")</f>
        <v/>
      </c>
      <c r="Q1240">
        <f>12*(YEAR(H1240)-YEAR($L$3))+(MONTH(H1240)-MONTH($L$3))</f>
        <v/>
      </c>
      <c r="R1240" s="366">
        <f>IF(N1240="IBIRAPITANGA FASE 3",IF(P1240="Atraso",M1240,M1240/(1+$J$2)^Q1240),IF(P1240="Atraso",M1240,M1240/(1+$J$1)^Q1240))</f>
        <v/>
      </c>
    </row>
    <row r="1241">
      <c r="A1241" t="inlineStr">
        <is>
          <t>Q06L06</t>
        </is>
      </c>
      <c r="B1241" t="inlineStr">
        <is>
          <t>WELLINGTON ALVES DE SOUZA</t>
        </is>
      </c>
      <c r="C1241" t="n">
        <v>1</v>
      </c>
      <c r="D1241" t="inlineStr">
        <is>
          <t>IPCA</t>
        </is>
      </c>
      <c r="E1241" t="n">
        <v>0.009488792934583046</v>
      </c>
      <c r="F1241" t="inlineStr">
        <is>
          <t>MENSAL</t>
        </is>
      </c>
      <c r="G1241" t="n">
        <v>46588</v>
      </c>
      <c r="H1241" t="n">
        <v>46588</v>
      </c>
      <c r="I1241" t="inlineStr">
        <is>
          <t>079</t>
        </is>
      </c>
      <c r="J1241" t="inlineStr">
        <is>
          <t>CARTEIRA</t>
        </is>
      </c>
      <c r="K1241" t="inlineStr">
        <is>
          <t>CONTRATO</t>
        </is>
      </c>
      <c r="L1241" t="n">
        <v>1877.39</v>
      </c>
      <c r="M1241" t="inlineStr"/>
      <c r="N1241" t="inlineStr"/>
      <c r="O1241" s="142">
        <f>DATE(YEAR(H1241),MONTH(H1241),1)</f>
        <v/>
      </c>
      <c r="P1241" s="132">
        <f>IF(H1241&gt;$L$3,"Futuro","Atraso")</f>
        <v/>
      </c>
      <c r="Q1241">
        <f>12*(YEAR(H1241)-YEAR($L$3))+(MONTH(H1241)-MONTH($L$3))</f>
        <v/>
      </c>
      <c r="R1241" s="366">
        <f>IF(N1241="IBIRAPITANGA FASE 3",IF(P1241="Atraso",M1241,M1241/(1+$J$2)^Q1241),IF(P1241="Atraso",M1241,M1241/(1+$J$1)^Q1241))</f>
        <v/>
      </c>
    </row>
    <row r="1242">
      <c r="A1242" t="inlineStr">
        <is>
          <t>Q06L06</t>
        </is>
      </c>
      <c r="B1242" t="inlineStr">
        <is>
          <t>WELLINGTON ALVES DE SOUZA</t>
        </is>
      </c>
      <c r="C1242" t="n">
        <v>1</v>
      </c>
      <c r="D1242" t="inlineStr">
        <is>
          <t>IPCA</t>
        </is>
      </c>
      <c r="E1242" t="n">
        <v>0.009488792934583046</v>
      </c>
      <c r="F1242" t="inlineStr">
        <is>
          <t>MENSAL</t>
        </is>
      </c>
      <c r="G1242" t="n">
        <v>46619</v>
      </c>
      <c r="H1242" t="n">
        <v>46619</v>
      </c>
      <c r="I1242" t="inlineStr">
        <is>
          <t>080</t>
        </is>
      </c>
      <c r="J1242" t="inlineStr">
        <is>
          <t>CARTEIRA</t>
        </is>
      </c>
      <c r="K1242" t="inlineStr">
        <is>
          <t>CONTRATO</t>
        </is>
      </c>
      <c r="L1242" t="n">
        <v>1877.39</v>
      </c>
      <c r="M1242" t="inlineStr"/>
      <c r="N1242" t="inlineStr"/>
      <c r="O1242" s="142">
        <f>DATE(YEAR(H1242),MONTH(H1242),1)</f>
        <v/>
      </c>
      <c r="P1242" s="132">
        <f>IF(H1242&gt;$L$3,"Futuro","Atraso")</f>
        <v/>
      </c>
      <c r="Q1242">
        <f>12*(YEAR(H1242)-YEAR($L$3))+(MONTH(H1242)-MONTH($L$3))</f>
        <v/>
      </c>
      <c r="R1242" s="366">
        <f>IF(N1242="IBIRAPITANGA FASE 3",IF(P1242="Atraso",M1242,M1242/(1+$J$2)^Q1242),IF(P1242="Atraso",M1242,M1242/(1+$J$1)^Q1242))</f>
        <v/>
      </c>
    </row>
    <row r="1243">
      <c r="A1243" t="inlineStr">
        <is>
          <t>Q06L06</t>
        </is>
      </c>
      <c r="B1243" t="inlineStr">
        <is>
          <t>WELLINGTON ALVES DE SOUZA</t>
        </is>
      </c>
      <c r="C1243" t="n">
        <v>1</v>
      </c>
      <c r="D1243" t="inlineStr">
        <is>
          <t>IPCA</t>
        </is>
      </c>
      <c r="E1243" t="n">
        <v>0.009488792934583046</v>
      </c>
      <c r="F1243" t="inlineStr">
        <is>
          <t>MENSAL</t>
        </is>
      </c>
      <c r="G1243" t="n">
        <v>46619</v>
      </c>
      <c r="H1243" t="n">
        <v>46619</v>
      </c>
      <c r="I1243" t="inlineStr">
        <is>
          <t>007</t>
        </is>
      </c>
      <c r="J1243" t="inlineStr">
        <is>
          <t>CARTEIRA</t>
        </is>
      </c>
      <c r="K1243" t="inlineStr">
        <is>
          <t>CONTRATO</t>
        </is>
      </c>
      <c r="L1243" t="n">
        <v>5935.58</v>
      </c>
      <c r="M1243" t="inlineStr"/>
      <c r="N1243" t="inlineStr"/>
      <c r="O1243" s="142">
        <f>DATE(YEAR(H1243),MONTH(H1243),1)</f>
        <v/>
      </c>
      <c r="P1243" s="132">
        <f>IF(H1243&gt;$L$3,"Futuro","Atraso")</f>
        <v/>
      </c>
      <c r="Q1243">
        <f>12*(YEAR(H1243)-YEAR($L$3))+(MONTH(H1243)-MONTH($L$3))</f>
        <v/>
      </c>
      <c r="R1243" s="366">
        <f>IF(N1243="IBIRAPITANGA FASE 3",IF(P1243="Atraso",M1243,M1243/(1+$J$2)^Q1243),IF(P1243="Atraso",M1243,M1243/(1+$J$1)^Q1243))</f>
        <v/>
      </c>
    </row>
    <row r="1244">
      <c r="A1244" t="inlineStr">
        <is>
          <t>Q06L06</t>
        </is>
      </c>
      <c r="B1244" t="inlineStr">
        <is>
          <t>WELLINGTON ALVES DE SOUZA</t>
        </is>
      </c>
      <c r="C1244" t="n">
        <v>1</v>
      </c>
      <c r="D1244" t="inlineStr">
        <is>
          <t>IPCA</t>
        </is>
      </c>
      <c r="E1244" t="n">
        <v>0.009488792934583046</v>
      </c>
      <c r="F1244" t="inlineStr">
        <is>
          <t>MENSAL</t>
        </is>
      </c>
      <c r="G1244" t="n">
        <v>46650</v>
      </c>
      <c r="H1244" t="n">
        <v>46650</v>
      </c>
      <c r="I1244" t="inlineStr">
        <is>
          <t>081</t>
        </is>
      </c>
      <c r="J1244" t="inlineStr">
        <is>
          <t>CARTEIRA</t>
        </is>
      </c>
      <c r="K1244" t="inlineStr">
        <is>
          <t>CONTRATO</t>
        </is>
      </c>
      <c r="L1244" t="n">
        <v>1877.39</v>
      </c>
      <c r="M1244" t="inlineStr"/>
      <c r="N1244" t="inlineStr"/>
      <c r="O1244" s="142">
        <f>DATE(YEAR(H1244),MONTH(H1244),1)</f>
        <v/>
      </c>
      <c r="P1244" s="132">
        <f>IF(H1244&gt;$L$3,"Futuro","Atraso")</f>
        <v/>
      </c>
      <c r="Q1244">
        <f>12*(YEAR(H1244)-YEAR($L$3))+(MONTH(H1244)-MONTH($L$3))</f>
        <v/>
      </c>
      <c r="R1244" s="366">
        <f>IF(N1244="IBIRAPITANGA FASE 3",IF(P1244="Atraso",M1244,M1244/(1+$J$2)^Q1244),IF(P1244="Atraso",M1244,M1244/(1+$J$1)^Q1244))</f>
        <v/>
      </c>
    </row>
    <row r="1245">
      <c r="A1245" t="inlineStr">
        <is>
          <t>Q06L06</t>
        </is>
      </c>
      <c r="B1245" t="inlineStr">
        <is>
          <t>WELLINGTON ALVES DE SOUZA</t>
        </is>
      </c>
      <c r="C1245" t="n">
        <v>1</v>
      </c>
      <c r="D1245" t="inlineStr">
        <is>
          <t>IPCA</t>
        </is>
      </c>
      <c r="E1245" t="n">
        <v>0.009488792934583046</v>
      </c>
      <c r="F1245" t="inlineStr">
        <is>
          <t>MENSAL</t>
        </is>
      </c>
      <c r="G1245" t="n">
        <v>46680</v>
      </c>
      <c r="H1245" t="n">
        <v>46680</v>
      </c>
      <c r="I1245" t="inlineStr">
        <is>
          <t>082</t>
        </is>
      </c>
      <c r="J1245" t="inlineStr">
        <is>
          <t>CARTEIRA</t>
        </is>
      </c>
      <c r="K1245" t="inlineStr">
        <is>
          <t>CONTRATO</t>
        </is>
      </c>
      <c r="L1245" t="n">
        <v>1877.39</v>
      </c>
      <c r="M1245" t="inlineStr"/>
      <c r="N1245" t="inlineStr"/>
      <c r="O1245" s="142">
        <f>DATE(YEAR(H1245),MONTH(H1245),1)</f>
        <v/>
      </c>
      <c r="P1245" s="132">
        <f>IF(H1245&gt;$L$3,"Futuro","Atraso")</f>
        <v/>
      </c>
      <c r="Q1245">
        <f>12*(YEAR(H1245)-YEAR($L$3))+(MONTH(H1245)-MONTH($L$3))</f>
        <v/>
      </c>
      <c r="R1245" s="366">
        <f>IF(N1245="IBIRAPITANGA FASE 3",IF(P1245="Atraso",M1245,M1245/(1+$J$2)^Q1245),IF(P1245="Atraso",M1245,M1245/(1+$J$1)^Q1245))</f>
        <v/>
      </c>
    </row>
    <row r="1246">
      <c r="A1246" t="inlineStr">
        <is>
          <t>Q06L06</t>
        </is>
      </c>
      <c r="B1246" t="inlineStr">
        <is>
          <t>WELLINGTON ALVES DE SOUZA</t>
        </is>
      </c>
      <c r="C1246" t="n">
        <v>1</v>
      </c>
      <c r="D1246" t="inlineStr">
        <is>
          <t>IPCA</t>
        </is>
      </c>
      <c r="E1246" t="n">
        <v>0.009488792934583046</v>
      </c>
      <c r="F1246" t="inlineStr">
        <is>
          <t>MENSAL</t>
        </is>
      </c>
      <c r="G1246" t="n">
        <v>46711</v>
      </c>
      <c r="H1246" t="n">
        <v>46711</v>
      </c>
      <c r="I1246" t="inlineStr">
        <is>
          <t>083</t>
        </is>
      </c>
      <c r="J1246" t="inlineStr">
        <is>
          <t>CARTEIRA</t>
        </is>
      </c>
      <c r="K1246" t="inlineStr">
        <is>
          <t>CONTRATO</t>
        </is>
      </c>
      <c r="L1246" t="n">
        <v>1877.39</v>
      </c>
      <c r="M1246" t="inlineStr"/>
      <c r="N1246" t="inlineStr"/>
      <c r="O1246" s="142">
        <f>DATE(YEAR(H1246),MONTH(H1246),1)</f>
        <v/>
      </c>
      <c r="P1246" s="132">
        <f>IF(H1246&gt;$L$3,"Futuro","Atraso")</f>
        <v/>
      </c>
      <c r="Q1246">
        <f>12*(YEAR(H1246)-YEAR($L$3))+(MONTH(H1246)-MONTH($L$3))</f>
        <v/>
      </c>
      <c r="R1246" s="366">
        <f>IF(N1246="IBIRAPITANGA FASE 3",IF(P1246="Atraso",M1246,M1246/(1+$J$2)^Q1246),IF(P1246="Atraso",M1246,M1246/(1+$J$1)^Q1246))</f>
        <v/>
      </c>
    </row>
    <row r="1247">
      <c r="A1247" t="inlineStr">
        <is>
          <t>Q06L06</t>
        </is>
      </c>
      <c r="B1247" t="inlineStr">
        <is>
          <t>WELLINGTON ALVES DE SOUZA</t>
        </is>
      </c>
      <c r="C1247" t="n">
        <v>1</v>
      </c>
      <c r="D1247" t="inlineStr">
        <is>
          <t>IPCA</t>
        </is>
      </c>
      <c r="E1247" t="n">
        <v>0.009488792934583046</v>
      </c>
      <c r="F1247" t="inlineStr">
        <is>
          <t>MENSAL</t>
        </is>
      </c>
      <c r="G1247" t="n">
        <v>46741</v>
      </c>
      <c r="H1247" t="n">
        <v>46741</v>
      </c>
      <c r="I1247" t="inlineStr">
        <is>
          <t>084</t>
        </is>
      </c>
      <c r="J1247" t="inlineStr">
        <is>
          <t>CARTEIRA</t>
        </is>
      </c>
      <c r="K1247" t="inlineStr">
        <is>
          <t>CONTRATO</t>
        </is>
      </c>
      <c r="L1247" t="n">
        <v>1877.39</v>
      </c>
      <c r="M1247" t="inlineStr"/>
      <c r="N1247" t="inlineStr"/>
      <c r="O1247" s="142">
        <f>DATE(YEAR(H1247),MONTH(H1247),1)</f>
        <v/>
      </c>
      <c r="P1247" s="132">
        <f>IF(H1247&gt;$L$3,"Futuro","Atraso")</f>
        <v/>
      </c>
      <c r="Q1247">
        <f>12*(YEAR(H1247)-YEAR($L$3))+(MONTH(H1247)-MONTH($L$3))</f>
        <v/>
      </c>
      <c r="R1247" s="366">
        <f>IF(N1247="IBIRAPITANGA FASE 3",IF(P1247="Atraso",M1247,M1247/(1+$J$2)^Q1247),IF(P1247="Atraso",M1247,M1247/(1+$J$1)^Q1247))</f>
        <v/>
      </c>
    </row>
    <row r="1248">
      <c r="A1248" t="inlineStr">
        <is>
          <t>Q06L06</t>
        </is>
      </c>
      <c r="B1248" t="inlineStr">
        <is>
          <t>WELLINGTON ALVES DE SOUZA</t>
        </is>
      </c>
      <c r="C1248" t="n">
        <v>1</v>
      </c>
      <c r="D1248" t="inlineStr">
        <is>
          <t>IPCA</t>
        </is>
      </c>
      <c r="E1248" t="n">
        <v>0.009488792934583046</v>
      </c>
      <c r="F1248" t="inlineStr">
        <is>
          <t>MENSAL</t>
        </is>
      </c>
      <c r="G1248" t="n">
        <v>46772</v>
      </c>
      <c r="H1248" t="n">
        <v>46772</v>
      </c>
      <c r="I1248" t="inlineStr">
        <is>
          <t>085</t>
        </is>
      </c>
      <c r="J1248" t="inlineStr">
        <is>
          <t>CARTEIRA</t>
        </is>
      </c>
      <c r="K1248" t="inlineStr">
        <is>
          <t>CONTRATO</t>
        </is>
      </c>
      <c r="L1248" t="n">
        <v>1877.39</v>
      </c>
      <c r="M1248" t="inlineStr"/>
      <c r="N1248" t="inlineStr"/>
      <c r="O1248" s="142">
        <f>DATE(YEAR(H1248),MONTH(H1248),1)</f>
        <v/>
      </c>
      <c r="P1248" s="132">
        <f>IF(H1248&gt;$L$3,"Futuro","Atraso")</f>
        <v/>
      </c>
      <c r="Q1248">
        <f>12*(YEAR(H1248)-YEAR($L$3))+(MONTH(H1248)-MONTH($L$3))</f>
        <v/>
      </c>
      <c r="R1248" s="366">
        <f>IF(N1248="IBIRAPITANGA FASE 3",IF(P1248="Atraso",M1248,M1248/(1+$J$2)^Q1248),IF(P1248="Atraso",M1248,M1248/(1+$J$1)^Q1248))</f>
        <v/>
      </c>
    </row>
    <row r="1249">
      <c r="A1249" t="inlineStr">
        <is>
          <t>Q06L06</t>
        </is>
      </c>
      <c r="B1249" t="inlineStr">
        <is>
          <t>WELLINGTON ALVES DE SOUZA</t>
        </is>
      </c>
      <c r="C1249" t="n">
        <v>1</v>
      </c>
      <c r="D1249" t="inlineStr">
        <is>
          <t>IPCA</t>
        </is>
      </c>
      <c r="E1249" t="n">
        <v>0.009488792934583046</v>
      </c>
      <c r="F1249" t="inlineStr">
        <is>
          <t>MENSAL</t>
        </is>
      </c>
      <c r="G1249" t="n">
        <v>46803</v>
      </c>
      <c r="H1249" t="n">
        <v>46803</v>
      </c>
      <c r="I1249" t="inlineStr">
        <is>
          <t>086</t>
        </is>
      </c>
      <c r="J1249" t="inlineStr">
        <is>
          <t>CARTEIRA</t>
        </is>
      </c>
      <c r="K1249" t="inlineStr">
        <is>
          <t>CONTRATO</t>
        </is>
      </c>
      <c r="L1249" t="n">
        <v>1877.39</v>
      </c>
      <c r="M1249" t="inlineStr"/>
      <c r="N1249" t="inlineStr"/>
      <c r="O1249" s="142">
        <f>DATE(YEAR(H1249),MONTH(H1249),1)</f>
        <v/>
      </c>
      <c r="P1249" s="132">
        <f>IF(H1249&gt;$L$3,"Futuro","Atraso")</f>
        <v/>
      </c>
      <c r="Q1249">
        <f>12*(YEAR(H1249)-YEAR($L$3))+(MONTH(H1249)-MONTH($L$3))</f>
        <v/>
      </c>
      <c r="R1249" s="366">
        <f>IF(N1249="IBIRAPITANGA FASE 3",IF(P1249="Atraso",M1249,M1249/(1+$J$2)^Q1249),IF(P1249="Atraso",M1249,M1249/(1+$J$1)^Q1249))</f>
        <v/>
      </c>
    </row>
    <row r="1250">
      <c r="A1250" t="inlineStr">
        <is>
          <t>Q06L06</t>
        </is>
      </c>
      <c r="B1250" t="inlineStr">
        <is>
          <t>WELLINGTON ALVES DE SOUZA</t>
        </is>
      </c>
      <c r="C1250" t="n">
        <v>1</v>
      </c>
      <c r="D1250" t="inlineStr">
        <is>
          <t>IPCA</t>
        </is>
      </c>
      <c r="E1250" t="n">
        <v>0.009488792934583046</v>
      </c>
      <c r="F1250" t="inlineStr">
        <is>
          <t>MENSAL</t>
        </is>
      </c>
      <c r="G1250" t="n">
        <v>46832</v>
      </c>
      <c r="H1250" t="n">
        <v>46832</v>
      </c>
      <c r="I1250" t="inlineStr">
        <is>
          <t>087</t>
        </is>
      </c>
      <c r="J1250" t="inlineStr">
        <is>
          <t>CARTEIRA</t>
        </is>
      </c>
      <c r="K1250" t="inlineStr">
        <is>
          <t>CONTRATO</t>
        </is>
      </c>
      <c r="L1250" t="n">
        <v>1877.39</v>
      </c>
      <c r="M1250" t="inlineStr"/>
      <c r="N1250" t="inlineStr"/>
      <c r="O1250" s="142">
        <f>DATE(YEAR(H1250),MONTH(H1250),1)</f>
        <v/>
      </c>
      <c r="P1250" s="132">
        <f>IF(H1250&gt;$L$3,"Futuro","Atraso")</f>
        <v/>
      </c>
      <c r="Q1250">
        <f>12*(YEAR(H1250)-YEAR($L$3))+(MONTH(H1250)-MONTH($L$3))</f>
        <v/>
      </c>
      <c r="R1250" s="366">
        <f>IF(N1250="IBIRAPITANGA FASE 3",IF(P1250="Atraso",M1250,M1250/(1+$J$2)^Q1250),IF(P1250="Atraso",M1250,M1250/(1+$J$1)^Q1250))</f>
        <v/>
      </c>
    </row>
    <row r="1251">
      <c r="A1251" t="inlineStr">
        <is>
          <t>Q06L06</t>
        </is>
      </c>
      <c r="B1251" t="inlineStr">
        <is>
          <t>WELLINGTON ALVES DE SOUZA</t>
        </is>
      </c>
      <c r="C1251" t="n">
        <v>1</v>
      </c>
      <c r="D1251" t="inlineStr">
        <is>
          <t>IPCA</t>
        </is>
      </c>
      <c r="E1251" t="n">
        <v>0.009488792934583046</v>
      </c>
      <c r="F1251" t="inlineStr">
        <is>
          <t>MENSAL</t>
        </is>
      </c>
      <c r="G1251" t="n">
        <v>46863</v>
      </c>
      <c r="H1251" t="n">
        <v>46863</v>
      </c>
      <c r="I1251" t="inlineStr">
        <is>
          <t>088</t>
        </is>
      </c>
      <c r="J1251" t="inlineStr">
        <is>
          <t>CARTEIRA</t>
        </is>
      </c>
      <c r="K1251" t="inlineStr">
        <is>
          <t>CONTRATO</t>
        </is>
      </c>
      <c r="L1251" t="n">
        <v>1877.39</v>
      </c>
      <c r="M1251" t="inlineStr"/>
      <c r="N1251" t="inlineStr"/>
      <c r="O1251" s="142">
        <f>DATE(YEAR(H1251),MONTH(H1251),1)</f>
        <v/>
      </c>
      <c r="P1251" s="132">
        <f>IF(H1251&gt;$L$3,"Futuro","Atraso")</f>
        <v/>
      </c>
      <c r="Q1251">
        <f>12*(YEAR(H1251)-YEAR($L$3))+(MONTH(H1251)-MONTH($L$3))</f>
        <v/>
      </c>
      <c r="R1251" s="366">
        <f>IF(N1251="IBIRAPITANGA FASE 3",IF(P1251="Atraso",M1251,M1251/(1+$J$2)^Q1251),IF(P1251="Atraso",M1251,M1251/(1+$J$1)^Q1251))</f>
        <v/>
      </c>
    </row>
    <row r="1252">
      <c r="A1252" t="inlineStr">
        <is>
          <t>Q06L06</t>
        </is>
      </c>
      <c r="B1252" t="inlineStr">
        <is>
          <t>WELLINGTON ALVES DE SOUZA</t>
        </is>
      </c>
      <c r="C1252" t="n">
        <v>1</v>
      </c>
      <c r="D1252" t="inlineStr">
        <is>
          <t>IPCA</t>
        </is>
      </c>
      <c r="E1252" t="n">
        <v>0.009488792934583046</v>
      </c>
      <c r="F1252" t="inlineStr">
        <is>
          <t>MENSAL</t>
        </is>
      </c>
      <c r="G1252" t="n">
        <v>46893</v>
      </c>
      <c r="H1252" t="n">
        <v>46893</v>
      </c>
      <c r="I1252" t="inlineStr">
        <is>
          <t>089</t>
        </is>
      </c>
      <c r="J1252" t="inlineStr">
        <is>
          <t>CARTEIRA</t>
        </is>
      </c>
      <c r="K1252" t="inlineStr">
        <is>
          <t>CONTRATO</t>
        </is>
      </c>
      <c r="L1252" t="n">
        <v>1877.39</v>
      </c>
      <c r="M1252" t="inlineStr"/>
      <c r="N1252" t="inlineStr"/>
      <c r="O1252" s="142">
        <f>DATE(YEAR(H1252),MONTH(H1252),1)</f>
        <v/>
      </c>
      <c r="P1252" s="132">
        <f>IF(H1252&gt;$L$3,"Futuro","Atraso")</f>
        <v/>
      </c>
      <c r="Q1252">
        <f>12*(YEAR(H1252)-YEAR($L$3))+(MONTH(H1252)-MONTH($L$3))</f>
        <v/>
      </c>
      <c r="R1252" s="366">
        <f>IF(N1252="IBIRAPITANGA FASE 3",IF(P1252="Atraso",M1252,M1252/(1+$J$2)^Q1252),IF(P1252="Atraso",M1252,M1252/(1+$J$1)^Q1252))</f>
        <v/>
      </c>
    </row>
    <row r="1253">
      <c r="A1253" t="inlineStr">
        <is>
          <t>Q06L06</t>
        </is>
      </c>
      <c r="B1253" t="inlineStr">
        <is>
          <t>WELLINGTON ALVES DE SOUZA</t>
        </is>
      </c>
      <c r="C1253" t="n">
        <v>1</v>
      </c>
      <c r="D1253" t="inlineStr">
        <is>
          <t>IPCA</t>
        </is>
      </c>
      <c r="E1253" t="n">
        <v>0.009488792934583046</v>
      </c>
      <c r="F1253" t="inlineStr">
        <is>
          <t>MENSAL</t>
        </is>
      </c>
      <c r="G1253" t="n">
        <v>46924</v>
      </c>
      <c r="H1253" t="n">
        <v>46924</v>
      </c>
      <c r="I1253" t="inlineStr">
        <is>
          <t>090</t>
        </is>
      </c>
      <c r="J1253" t="inlineStr">
        <is>
          <t>CARTEIRA</t>
        </is>
      </c>
      <c r="K1253" t="inlineStr">
        <is>
          <t>CONTRATO</t>
        </is>
      </c>
      <c r="L1253" t="n">
        <v>1877.39</v>
      </c>
      <c r="M1253" t="inlineStr"/>
      <c r="N1253" t="inlineStr"/>
      <c r="O1253" s="142">
        <f>DATE(YEAR(H1253),MONTH(H1253),1)</f>
        <v/>
      </c>
      <c r="P1253" s="132">
        <f>IF(H1253&gt;$L$3,"Futuro","Atraso")</f>
        <v/>
      </c>
      <c r="Q1253">
        <f>12*(YEAR(H1253)-YEAR($L$3))+(MONTH(H1253)-MONTH($L$3))</f>
        <v/>
      </c>
      <c r="R1253" s="366">
        <f>IF(N1253="IBIRAPITANGA FASE 3",IF(P1253="Atraso",M1253,M1253/(1+$J$2)^Q1253),IF(P1253="Atraso",M1253,M1253/(1+$J$1)^Q1253))</f>
        <v/>
      </c>
    </row>
    <row r="1254">
      <c r="A1254" t="inlineStr">
        <is>
          <t>Q06L06</t>
        </is>
      </c>
      <c r="B1254" t="inlineStr">
        <is>
          <t>WELLINGTON ALVES DE SOUZA</t>
        </is>
      </c>
      <c r="C1254" t="n">
        <v>1</v>
      </c>
      <c r="D1254" t="inlineStr">
        <is>
          <t>IPCA</t>
        </is>
      </c>
      <c r="E1254" t="n">
        <v>0.009488792934583046</v>
      </c>
      <c r="F1254" t="inlineStr">
        <is>
          <t>MENSAL</t>
        </is>
      </c>
      <c r="G1254" t="n">
        <v>46954</v>
      </c>
      <c r="H1254" t="n">
        <v>46954</v>
      </c>
      <c r="I1254" t="inlineStr">
        <is>
          <t>091</t>
        </is>
      </c>
      <c r="J1254" t="inlineStr">
        <is>
          <t>CARTEIRA</t>
        </is>
      </c>
      <c r="K1254" t="inlineStr">
        <is>
          <t>CONTRATO</t>
        </is>
      </c>
      <c r="L1254" t="n">
        <v>1877.39</v>
      </c>
      <c r="M1254" t="inlineStr"/>
      <c r="N1254" t="inlineStr"/>
      <c r="O1254" s="142">
        <f>DATE(YEAR(H1254),MONTH(H1254),1)</f>
        <v/>
      </c>
      <c r="P1254" s="132">
        <f>IF(H1254&gt;$L$3,"Futuro","Atraso")</f>
        <v/>
      </c>
      <c r="Q1254">
        <f>12*(YEAR(H1254)-YEAR($L$3))+(MONTH(H1254)-MONTH($L$3))</f>
        <v/>
      </c>
      <c r="R1254" s="366">
        <f>IF(N1254="IBIRAPITANGA FASE 3",IF(P1254="Atraso",M1254,M1254/(1+$J$2)^Q1254),IF(P1254="Atraso",M1254,M1254/(1+$J$1)^Q1254))</f>
        <v/>
      </c>
    </row>
    <row r="1255">
      <c r="A1255" t="inlineStr">
        <is>
          <t>Q06L06</t>
        </is>
      </c>
      <c r="B1255" t="inlineStr">
        <is>
          <t>WELLINGTON ALVES DE SOUZA</t>
        </is>
      </c>
      <c r="C1255" t="n">
        <v>1</v>
      </c>
      <c r="D1255" t="inlineStr">
        <is>
          <t>IPCA</t>
        </is>
      </c>
      <c r="E1255" t="n">
        <v>0.009488792934583046</v>
      </c>
      <c r="F1255" t="inlineStr">
        <is>
          <t>MENSAL</t>
        </is>
      </c>
      <c r="G1255" t="n">
        <v>46985</v>
      </c>
      <c r="H1255" t="n">
        <v>46985</v>
      </c>
      <c r="I1255" t="inlineStr">
        <is>
          <t>092</t>
        </is>
      </c>
      <c r="J1255" t="inlineStr">
        <is>
          <t>CARTEIRA</t>
        </is>
      </c>
      <c r="K1255" t="inlineStr">
        <is>
          <t>CONTRATO</t>
        </is>
      </c>
      <c r="L1255" t="n">
        <v>1877.39</v>
      </c>
      <c r="M1255" t="inlineStr"/>
      <c r="N1255" t="inlineStr"/>
      <c r="O1255" s="142">
        <f>DATE(YEAR(H1255),MONTH(H1255),1)</f>
        <v/>
      </c>
      <c r="P1255" s="132">
        <f>IF(H1255&gt;$L$3,"Futuro","Atraso")</f>
        <v/>
      </c>
      <c r="Q1255">
        <f>12*(YEAR(H1255)-YEAR($L$3))+(MONTH(H1255)-MONTH($L$3))</f>
        <v/>
      </c>
      <c r="R1255" s="366">
        <f>IF(N1255="IBIRAPITANGA FASE 3",IF(P1255="Atraso",M1255,M1255/(1+$J$2)^Q1255),IF(P1255="Atraso",M1255,M1255/(1+$J$1)^Q1255))</f>
        <v/>
      </c>
    </row>
    <row r="1256">
      <c r="A1256" t="inlineStr">
        <is>
          <t>Q06L06</t>
        </is>
      </c>
      <c r="B1256" t="inlineStr">
        <is>
          <t>WELLINGTON ALVES DE SOUZA</t>
        </is>
      </c>
      <c r="C1256" t="n">
        <v>1</v>
      </c>
      <c r="D1256" t="inlineStr">
        <is>
          <t>IPCA</t>
        </is>
      </c>
      <c r="E1256" t="n">
        <v>0.009488792934583046</v>
      </c>
      <c r="F1256" t="inlineStr">
        <is>
          <t>MENSAL</t>
        </is>
      </c>
      <c r="G1256" t="n">
        <v>46985</v>
      </c>
      <c r="H1256" t="n">
        <v>46985</v>
      </c>
      <c r="I1256" t="inlineStr">
        <is>
          <t>008</t>
        </is>
      </c>
      <c r="J1256" t="inlineStr">
        <is>
          <t>CARTEIRA</t>
        </is>
      </c>
      <c r="K1256" t="inlineStr">
        <is>
          <t>CONTRATO</t>
        </is>
      </c>
      <c r="L1256" t="n">
        <v>5935.58</v>
      </c>
      <c r="M1256" t="inlineStr"/>
      <c r="N1256" t="inlineStr"/>
      <c r="O1256" s="142">
        <f>DATE(YEAR(H1256),MONTH(H1256),1)</f>
        <v/>
      </c>
      <c r="P1256" s="132">
        <f>IF(H1256&gt;$L$3,"Futuro","Atraso")</f>
        <v/>
      </c>
      <c r="Q1256">
        <f>12*(YEAR(H1256)-YEAR($L$3))+(MONTH(H1256)-MONTH($L$3))</f>
        <v/>
      </c>
      <c r="R1256" s="366">
        <f>IF(N1256="IBIRAPITANGA FASE 3",IF(P1256="Atraso",M1256,M1256/(1+$J$2)^Q1256),IF(P1256="Atraso",M1256,M1256/(1+$J$1)^Q1256))</f>
        <v/>
      </c>
    </row>
    <row r="1257">
      <c r="A1257" t="inlineStr">
        <is>
          <t>Q06L06</t>
        </is>
      </c>
      <c r="B1257" t="inlineStr">
        <is>
          <t>WELLINGTON ALVES DE SOUZA</t>
        </is>
      </c>
      <c r="C1257" t="n">
        <v>1</v>
      </c>
      <c r="D1257" t="inlineStr">
        <is>
          <t>IPCA</t>
        </is>
      </c>
      <c r="E1257" t="n">
        <v>0.009488792934583046</v>
      </c>
      <c r="F1257" t="inlineStr">
        <is>
          <t>MENSAL</t>
        </is>
      </c>
      <c r="G1257" t="n">
        <v>47016</v>
      </c>
      <c r="H1257" t="n">
        <v>47016</v>
      </c>
      <c r="I1257" t="inlineStr">
        <is>
          <t>093</t>
        </is>
      </c>
      <c r="J1257" t="inlineStr">
        <is>
          <t>CARTEIRA</t>
        </is>
      </c>
      <c r="K1257" t="inlineStr">
        <is>
          <t>CONTRATO</t>
        </is>
      </c>
      <c r="L1257" t="n">
        <v>1877.39</v>
      </c>
      <c r="M1257" t="inlineStr"/>
      <c r="N1257" t="inlineStr"/>
      <c r="O1257" s="142">
        <f>DATE(YEAR(H1257),MONTH(H1257),1)</f>
        <v/>
      </c>
      <c r="P1257" s="132">
        <f>IF(H1257&gt;$L$3,"Futuro","Atraso")</f>
        <v/>
      </c>
      <c r="Q1257">
        <f>12*(YEAR(H1257)-YEAR($L$3))+(MONTH(H1257)-MONTH($L$3))</f>
        <v/>
      </c>
      <c r="R1257" s="366">
        <f>IF(N1257="IBIRAPITANGA FASE 3",IF(P1257="Atraso",M1257,M1257/(1+$J$2)^Q1257),IF(P1257="Atraso",M1257,M1257/(1+$J$1)^Q1257))</f>
        <v/>
      </c>
    </row>
    <row r="1258">
      <c r="A1258" t="inlineStr">
        <is>
          <t>Q06L06</t>
        </is>
      </c>
      <c r="B1258" t="inlineStr">
        <is>
          <t>WELLINGTON ALVES DE SOUZA</t>
        </is>
      </c>
      <c r="C1258" t="n">
        <v>1</v>
      </c>
      <c r="D1258" t="inlineStr">
        <is>
          <t>IPCA</t>
        </is>
      </c>
      <c r="E1258" t="n">
        <v>0.009488792934583046</v>
      </c>
      <c r="F1258" t="inlineStr">
        <is>
          <t>MENSAL</t>
        </is>
      </c>
      <c r="G1258" t="n">
        <v>47046</v>
      </c>
      <c r="H1258" t="n">
        <v>47046</v>
      </c>
      <c r="I1258" t="inlineStr">
        <is>
          <t>094</t>
        </is>
      </c>
      <c r="J1258" t="inlineStr">
        <is>
          <t>CARTEIRA</t>
        </is>
      </c>
      <c r="K1258" t="inlineStr">
        <is>
          <t>CONTRATO</t>
        </is>
      </c>
      <c r="L1258" t="n">
        <v>1877.39</v>
      </c>
      <c r="M1258" t="inlineStr"/>
      <c r="N1258" t="inlineStr"/>
      <c r="O1258" s="142">
        <f>DATE(YEAR(H1258),MONTH(H1258),1)</f>
        <v/>
      </c>
      <c r="P1258" s="132">
        <f>IF(H1258&gt;$L$3,"Futuro","Atraso")</f>
        <v/>
      </c>
      <c r="Q1258">
        <f>12*(YEAR(H1258)-YEAR($L$3))+(MONTH(H1258)-MONTH($L$3))</f>
        <v/>
      </c>
      <c r="R1258" s="366">
        <f>IF(N1258="IBIRAPITANGA FASE 3",IF(P1258="Atraso",M1258,M1258/(1+$J$2)^Q1258),IF(P1258="Atraso",M1258,M1258/(1+$J$1)^Q1258))</f>
        <v/>
      </c>
    </row>
    <row r="1259">
      <c r="A1259" t="inlineStr">
        <is>
          <t>Q06L06</t>
        </is>
      </c>
      <c r="B1259" t="inlineStr">
        <is>
          <t>WELLINGTON ALVES DE SOUZA</t>
        </is>
      </c>
      <c r="C1259" t="n">
        <v>1</v>
      </c>
      <c r="D1259" t="inlineStr">
        <is>
          <t>IPCA</t>
        </is>
      </c>
      <c r="E1259" t="n">
        <v>0.009488792934583046</v>
      </c>
      <c r="F1259" t="inlineStr">
        <is>
          <t>MENSAL</t>
        </is>
      </c>
      <c r="G1259" t="n">
        <v>47077</v>
      </c>
      <c r="H1259" t="n">
        <v>47077</v>
      </c>
      <c r="I1259" t="inlineStr">
        <is>
          <t>095</t>
        </is>
      </c>
      <c r="J1259" t="inlineStr">
        <is>
          <t>CARTEIRA</t>
        </is>
      </c>
      <c r="K1259" t="inlineStr">
        <is>
          <t>CONTRATO</t>
        </is>
      </c>
      <c r="L1259" t="n">
        <v>1877.39</v>
      </c>
      <c r="M1259" t="inlineStr"/>
      <c r="N1259" t="inlineStr"/>
      <c r="O1259" s="142">
        <f>DATE(YEAR(H1259),MONTH(H1259),1)</f>
        <v/>
      </c>
      <c r="P1259" s="132">
        <f>IF(H1259&gt;$L$3,"Futuro","Atraso")</f>
        <v/>
      </c>
      <c r="Q1259">
        <f>12*(YEAR(H1259)-YEAR($L$3))+(MONTH(H1259)-MONTH($L$3))</f>
        <v/>
      </c>
      <c r="R1259" s="366">
        <f>IF(N1259="IBIRAPITANGA FASE 3",IF(P1259="Atraso",M1259,M1259/(1+$J$2)^Q1259),IF(P1259="Atraso",M1259,M1259/(1+$J$1)^Q1259))</f>
        <v/>
      </c>
    </row>
    <row r="1260">
      <c r="A1260" t="inlineStr">
        <is>
          <t>Q06L06</t>
        </is>
      </c>
      <c r="B1260" t="inlineStr">
        <is>
          <t>WELLINGTON ALVES DE SOUZA</t>
        </is>
      </c>
      <c r="C1260" t="n">
        <v>1</v>
      </c>
      <c r="D1260" t="inlineStr">
        <is>
          <t>IPCA</t>
        </is>
      </c>
      <c r="E1260" t="n">
        <v>0.009488792934583046</v>
      </c>
      <c r="F1260" t="inlineStr">
        <is>
          <t>MENSAL</t>
        </is>
      </c>
      <c r="G1260" t="n">
        <v>47107</v>
      </c>
      <c r="H1260" t="n">
        <v>47107</v>
      </c>
      <c r="I1260" t="inlineStr">
        <is>
          <t>096</t>
        </is>
      </c>
      <c r="J1260" t="inlineStr">
        <is>
          <t>CARTEIRA</t>
        </is>
      </c>
      <c r="K1260" t="inlineStr">
        <is>
          <t>CONTRATO</t>
        </is>
      </c>
      <c r="L1260" t="n">
        <v>1877.39</v>
      </c>
      <c r="M1260" t="inlineStr"/>
      <c r="N1260" t="inlineStr"/>
      <c r="O1260" s="142">
        <f>DATE(YEAR(H1260),MONTH(H1260),1)</f>
        <v/>
      </c>
      <c r="P1260" s="132">
        <f>IF(H1260&gt;$L$3,"Futuro","Atraso")</f>
        <v/>
      </c>
      <c r="Q1260">
        <f>12*(YEAR(H1260)-YEAR($L$3))+(MONTH(H1260)-MONTH($L$3))</f>
        <v/>
      </c>
      <c r="R1260" s="366">
        <f>IF(N1260="IBIRAPITANGA FASE 3",IF(P1260="Atraso",M1260,M1260/(1+$J$2)^Q1260),IF(P1260="Atraso",M1260,M1260/(1+$J$1)^Q1260))</f>
        <v/>
      </c>
    </row>
    <row r="1261">
      <c r="A1261" t="inlineStr">
        <is>
          <t>Q06L06</t>
        </is>
      </c>
      <c r="B1261" t="inlineStr">
        <is>
          <t>WELLINGTON ALVES DE SOUZA</t>
        </is>
      </c>
      <c r="C1261" t="n">
        <v>1</v>
      </c>
      <c r="D1261" t="inlineStr">
        <is>
          <t>IPCA</t>
        </is>
      </c>
      <c r="E1261" t="n">
        <v>0.009488792934583046</v>
      </c>
      <c r="F1261" t="inlineStr">
        <is>
          <t>MENSAL</t>
        </is>
      </c>
      <c r="G1261" t="n">
        <v>47138</v>
      </c>
      <c r="H1261" t="n">
        <v>47138</v>
      </c>
      <c r="I1261" t="inlineStr">
        <is>
          <t>097</t>
        </is>
      </c>
      <c r="J1261" t="inlineStr">
        <is>
          <t>CARTEIRA</t>
        </is>
      </c>
      <c r="K1261" t="inlineStr">
        <is>
          <t>CONTRATO</t>
        </is>
      </c>
      <c r="L1261" t="n">
        <v>1877.39</v>
      </c>
      <c r="M1261" t="inlineStr"/>
      <c r="N1261" t="inlineStr"/>
      <c r="O1261" s="142">
        <f>DATE(YEAR(H1261),MONTH(H1261),1)</f>
        <v/>
      </c>
      <c r="P1261" s="132">
        <f>IF(H1261&gt;$L$3,"Futuro","Atraso")</f>
        <v/>
      </c>
      <c r="Q1261">
        <f>12*(YEAR(H1261)-YEAR($L$3))+(MONTH(H1261)-MONTH($L$3))</f>
        <v/>
      </c>
      <c r="R1261" s="366">
        <f>IF(N1261="IBIRAPITANGA FASE 3",IF(P1261="Atraso",M1261,M1261/(1+$J$2)^Q1261),IF(P1261="Atraso",M1261,M1261/(1+$J$1)^Q1261))</f>
        <v/>
      </c>
    </row>
    <row r="1262">
      <c r="A1262" t="inlineStr">
        <is>
          <t>Q06L06</t>
        </is>
      </c>
      <c r="B1262" t="inlineStr">
        <is>
          <t>WELLINGTON ALVES DE SOUZA</t>
        </is>
      </c>
      <c r="C1262" t="n">
        <v>1</v>
      </c>
      <c r="D1262" t="inlineStr">
        <is>
          <t>IPCA</t>
        </is>
      </c>
      <c r="E1262" t="n">
        <v>0.009488792934583046</v>
      </c>
      <c r="F1262" t="inlineStr">
        <is>
          <t>MENSAL</t>
        </is>
      </c>
      <c r="G1262" t="n">
        <v>47169</v>
      </c>
      <c r="H1262" t="n">
        <v>47169</v>
      </c>
      <c r="I1262" t="inlineStr">
        <is>
          <t>098</t>
        </is>
      </c>
      <c r="J1262" t="inlineStr">
        <is>
          <t>CARTEIRA</t>
        </is>
      </c>
      <c r="K1262" t="inlineStr">
        <is>
          <t>CONTRATO</t>
        </is>
      </c>
      <c r="L1262" t="n">
        <v>1877.39</v>
      </c>
      <c r="M1262" t="inlineStr"/>
      <c r="N1262" t="inlineStr"/>
      <c r="O1262" s="142">
        <f>DATE(YEAR(H1262),MONTH(H1262),1)</f>
        <v/>
      </c>
      <c r="P1262" s="132">
        <f>IF(H1262&gt;$L$3,"Futuro","Atraso")</f>
        <v/>
      </c>
      <c r="Q1262">
        <f>12*(YEAR(H1262)-YEAR($L$3))+(MONTH(H1262)-MONTH($L$3))</f>
        <v/>
      </c>
      <c r="R1262" s="366">
        <f>IF(N1262="IBIRAPITANGA FASE 3",IF(P1262="Atraso",M1262,M1262/(1+$J$2)^Q1262),IF(P1262="Atraso",M1262,M1262/(1+$J$1)^Q1262))</f>
        <v/>
      </c>
    </row>
    <row r="1263">
      <c r="A1263" t="inlineStr">
        <is>
          <t>Q06L06</t>
        </is>
      </c>
      <c r="B1263" t="inlineStr">
        <is>
          <t>WELLINGTON ALVES DE SOUZA</t>
        </is>
      </c>
      <c r="C1263" t="n">
        <v>1</v>
      </c>
      <c r="D1263" t="inlineStr">
        <is>
          <t>IPCA</t>
        </is>
      </c>
      <c r="E1263" t="n">
        <v>0.009488792934583046</v>
      </c>
      <c r="F1263" t="inlineStr">
        <is>
          <t>MENSAL</t>
        </is>
      </c>
      <c r="G1263" t="n">
        <v>47197</v>
      </c>
      <c r="H1263" t="n">
        <v>47197</v>
      </c>
      <c r="I1263" t="inlineStr">
        <is>
          <t>099</t>
        </is>
      </c>
      <c r="J1263" t="inlineStr">
        <is>
          <t>CARTEIRA</t>
        </is>
      </c>
      <c r="K1263" t="inlineStr">
        <is>
          <t>CONTRATO</t>
        </is>
      </c>
      <c r="L1263" t="n">
        <v>1877.39</v>
      </c>
      <c r="M1263" t="inlineStr"/>
      <c r="N1263" t="inlineStr"/>
      <c r="O1263" s="142">
        <f>DATE(YEAR(H1263),MONTH(H1263),1)</f>
        <v/>
      </c>
      <c r="P1263" s="132">
        <f>IF(H1263&gt;$L$3,"Futuro","Atraso")</f>
        <v/>
      </c>
      <c r="Q1263">
        <f>12*(YEAR(H1263)-YEAR($L$3))+(MONTH(H1263)-MONTH($L$3))</f>
        <v/>
      </c>
      <c r="R1263" s="366">
        <f>IF(N1263="IBIRAPITANGA FASE 3",IF(P1263="Atraso",M1263,M1263/(1+$J$2)^Q1263),IF(P1263="Atraso",M1263,M1263/(1+$J$1)^Q1263))</f>
        <v/>
      </c>
    </row>
    <row r="1264">
      <c r="A1264" t="inlineStr">
        <is>
          <t>Q06L06</t>
        </is>
      </c>
      <c r="B1264" t="inlineStr">
        <is>
          <t>WELLINGTON ALVES DE SOUZA</t>
        </is>
      </c>
      <c r="C1264" t="n">
        <v>1</v>
      </c>
      <c r="D1264" t="inlineStr">
        <is>
          <t>IPCA</t>
        </is>
      </c>
      <c r="E1264" t="n">
        <v>0.009488792934583046</v>
      </c>
      <c r="F1264" t="inlineStr">
        <is>
          <t>MENSAL</t>
        </is>
      </c>
      <c r="G1264" t="n">
        <v>47228</v>
      </c>
      <c r="H1264" t="n">
        <v>47228</v>
      </c>
      <c r="I1264" t="inlineStr">
        <is>
          <t>100</t>
        </is>
      </c>
      <c r="J1264" t="inlineStr">
        <is>
          <t>CARTEIRA</t>
        </is>
      </c>
      <c r="K1264" t="inlineStr">
        <is>
          <t>CONTRATO</t>
        </is>
      </c>
      <c r="L1264" t="n">
        <v>1877.39</v>
      </c>
      <c r="M1264" t="inlineStr"/>
      <c r="N1264" t="inlineStr"/>
      <c r="O1264" s="142">
        <f>DATE(YEAR(H1264),MONTH(H1264),1)</f>
        <v/>
      </c>
      <c r="P1264" s="132">
        <f>IF(H1264&gt;$L$3,"Futuro","Atraso")</f>
        <v/>
      </c>
      <c r="Q1264">
        <f>12*(YEAR(H1264)-YEAR($L$3))+(MONTH(H1264)-MONTH($L$3))</f>
        <v/>
      </c>
      <c r="R1264" s="366">
        <f>IF(N1264="IBIRAPITANGA FASE 3",IF(P1264="Atraso",M1264,M1264/(1+$J$2)^Q1264),IF(P1264="Atraso",M1264,M1264/(1+$J$1)^Q1264))</f>
        <v/>
      </c>
    </row>
    <row r="1265">
      <c r="A1265" t="inlineStr">
        <is>
          <t>Q06L06</t>
        </is>
      </c>
      <c r="B1265" t="inlineStr">
        <is>
          <t>WELLINGTON ALVES DE SOUZA</t>
        </is>
      </c>
      <c r="C1265" t="n">
        <v>1</v>
      </c>
      <c r="D1265" t="inlineStr">
        <is>
          <t>IPCA</t>
        </is>
      </c>
      <c r="E1265" t="n">
        <v>0.009488792934583046</v>
      </c>
      <c r="F1265" t="inlineStr">
        <is>
          <t>MENSAL</t>
        </is>
      </c>
      <c r="G1265" t="n">
        <v>47258</v>
      </c>
      <c r="H1265" t="n">
        <v>47258</v>
      </c>
      <c r="I1265" t="inlineStr">
        <is>
          <t>101</t>
        </is>
      </c>
      <c r="J1265" t="inlineStr">
        <is>
          <t>CARTEIRA</t>
        </is>
      </c>
      <c r="K1265" t="inlineStr">
        <is>
          <t>CONTRATO</t>
        </is>
      </c>
      <c r="L1265" t="n">
        <v>1877.39</v>
      </c>
      <c r="M1265" t="inlineStr"/>
      <c r="N1265" t="inlineStr"/>
      <c r="O1265" s="142">
        <f>DATE(YEAR(H1265),MONTH(H1265),1)</f>
        <v/>
      </c>
      <c r="P1265" s="132">
        <f>IF(H1265&gt;$L$3,"Futuro","Atraso")</f>
        <v/>
      </c>
      <c r="Q1265">
        <f>12*(YEAR(H1265)-YEAR($L$3))+(MONTH(H1265)-MONTH($L$3))</f>
        <v/>
      </c>
      <c r="R1265" s="366">
        <f>IF(N1265="IBIRAPITANGA FASE 3",IF(P1265="Atraso",M1265,M1265/(1+$J$2)^Q1265),IF(P1265="Atraso",M1265,M1265/(1+$J$1)^Q1265))</f>
        <v/>
      </c>
    </row>
    <row r="1266">
      <c r="A1266" t="inlineStr">
        <is>
          <t>Q06L06</t>
        </is>
      </c>
      <c r="B1266" t="inlineStr">
        <is>
          <t>WELLINGTON ALVES DE SOUZA</t>
        </is>
      </c>
      <c r="C1266" t="n">
        <v>1</v>
      </c>
      <c r="D1266" t="inlineStr">
        <is>
          <t>IPCA</t>
        </is>
      </c>
      <c r="E1266" t="n">
        <v>0.009488792934583046</v>
      </c>
      <c r="F1266" t="inlineStr">
        <is>
          <t>MENSAL</t>
        </is>
      </c>
      <c r="G1266" t="n">
        <v>47289</v>
      </c>
      <c r="H1266" t="n">
        <v>47289</v>
      </c>
      <c r="I1266" t="inlineStr">
        <is>
          <t>102</t>
        </is>
      </c>
      <c r="J1266" t="inlineStr">
        <is>
          <t>CARTEIRA</t>
        </is>
      </c>
      <c r="K1266" t="inlineStr">
        <is>
          <t>CONTRATO</t>
        </is>
      </c>
      <c r="L1266" t="n">
        <v>1877.39</v>
      </c>
      <c r="M1266" t="inlineStr"/>
      <c r="N1266" t="inlineStr"/>
      <c r="O1266" s="142">
        <f>DATE(YEAR(H1266),MONTH(H1266),1)</f>
        <v/>
      </c>
      <c r="P1266" s="132">
        <f>IF(H1266&gt;$L$3,"Futuro","Atraso")</f>
        <v/>
      </c>
      <c r="Q1266">
        <f>12*(YEAR(H1266)-YEAR($L$3))+(MONTH(H1266)-MONTH($L$3))</f>
        <v/>
      </c>
      <c r="R1266" s="366">
        <f>IF(N1266="IBIRAPITANGA FASE 3",IF(P1266="Atraso",M1266,M1266/(1+$J$2)^Q1266),IF(P1266="Atraso",M1266,M1266/(1+$J$1)^Q1266))</f>
        <v/>
      </c>
    </row>
    <row r="1267">
      <c r="A1267" t="inlineStr">
        <is>
          <t>Q06L06</t>
        </is>
      </c>
      <c r="B1267" t="inlineStr">
        <is>
          <t>WELLINGTON ALVES DE SOUZA</t>
        </is>
      </c>
      <c r="C1267" t="n">
        <v>1</v>
      </c>
      <c r="D1267" t="inlineStr">
        <is>
          <t>IPCA</t>
        </is>
      </c>
      <c r="E1267" t="n">
        <v>0.009488792934583046</v>
      </c>
      <c r="F1267" t="inlineStr">
        <is>
          <t>MENSAL</t>
        </is>
      </c>
      <c r="G1267" t="n">
        <v>47319</v>
      </c>
      <c r="H1267" t="n">
        <v>47319</v>
      </c>
      <c r="I1267" t="inlineStr">
        <is>
          <t>103</t>
        </is>
      </c>
      <c r="J1267" t="inlineStr">
        <is>
          <t>CARTEIRA</t>
        </is>
      </c>
      <c r="K1267" t="inlineStr">
        <is>
          <t>CONTRATO</t>
        </is>
      </c>
      <c r="L1267" t="n">
        <v>1877.39</v>
      </c>
      <c r="M1267" t="inlineStr"/>
      <c r="N1267" t="inlineStr"/>
      <c r="O1267" s="142">
        <f>DATE(YEAR(H1267),MONTH(H1267),1)</f>
        <v/>
      </c>
      <c r="P1267" s="132">
        <f>IF(H1267&gt;$L$3,"Futuro","Atraso")</f>
        <v/>
      </c>
      <c r="Q1267">
        <f>12*(YEAR(H1267)-YEAR($L$3))+(MONTH(H1267)-MONTH($L$3))</f>
        <v/>
      </c>
      <c r="R1267" s="366">
        <f>IF(N1267="IBIRAPITANGA FASE 3",IF(P1267="Atraso",M1267,M1267/(1+$J$2)^Q1267),IF(P1267="Atraso",M1267,M1267/(1+$J$1)^Q1267))</f>
        <v/>
      </c>
    </row>
    <row r="1268">
      <c r="A1268" t="inlineStr">
        <is>
          <t>Q06L06</t>
        </is>
      </c>
      <c r="B1268" t="inlineStr">
        <is>
          <t>WELLINGTON ALVES DE SOUZA</t>
        </is>
      </c>
      <c r="C1268" t="n">
        <v>1</v>
      </c>
      <c r="D1268" t="inlineStr">
        <is>
          <t>IPCA</t>
        </is>
      </c>
      <c r="E1268" t="n">
        <v>0.009488792934583046</v>
      </c>
      <c r="F1268" t="inlineStr">
        <is>
          <t>MENSAL</t>
        </is>
      </c>
      <c r="G1268" t="n">
        <v>47350</v>
      </c>
      <c r="H1268" t="n">
        <v>47350</v>
      </c>
      <c r="I1268" t="inlineStr">
        <is>
          <t>104</t>
        </is>
      </c>
      <c r="J1268" t="inlineStr">
        <is>
          <t>CARTEIRA</t>
        </is>
      </c>
      <c r="K1268" t="inlineStr">
        <is>
          <t>CONTRATO</t>
        </is>
      </c>
      <c r="L1268" t="n">
        <v>1877.39</v>
      </c>
      <c r="M1268" t="inlineStr"/>
      <c r="N1268" t="inlineStr"/>
      <c r="O1268" s="142">
        <f>DATE(YEAR(H1268),MONTH(H1268),1)</f>
        <v/>
      </c>
      <c r="P1268" s="132">
        <f>IF(H1268&gt;$L$3,"Futuro","Atraso")</f>
        <v/>
      </c>
      <c r="Q1268">
        <f>12*(YEAR(H1268)-YEAR($L$3))+(MONTH(H1268)-MONTH($L$3))</f>
        <v/>
      </c>
      <c r="R1268" s="366">
        <f>IF(N1268="IBIRAPITANGA FASE 3",IF(P1268="Atraso",M1268,M1268/(1+$J$2)^Q1268),IF(P1268="Atraso",M1268,M1268/(1+$J$1)^Q1268))</f>
        <v/>
      </c>
    </row>
    <row r="1269">
      <c r="A1269" t="inlineStr">
        <is>
          <t>Q06L06</t>
        </is>
      </c>
      <c r="B1269" t="inlineStr">
        <is>
          <t>WELLINGTON ALVES DE SOUZA</t>
        </is>
      </c>
      <c r="C1269" t="n">
        <v>1</v>
      </c>
      <c r="D1269" t="inlineStr">
        <is>
          <t>IPCA</t>
        </is>
      </c>
      <c r="E1269" t="n">
        <v>0.009488792934583046</v>
      </c>
      <c r="F1269" t="inlineStr">
        <is>
          <t>MENSAL</t>
        </is>
      </c>
      <c r="G1269" t="n">
        <v>47350</v>
      </c>
      <c r="H1269" t="n">
        <v>47350</v>
      </c>
      <c r="I1269" t="inlineStr">
        <is>
          <t>009</t>
        </is>
      </c>
      <c r="J1269" t="inlineStr">
        <is>
          <t>CARTEIRA</t>
        </is>
      </c>
      <c r="K1269" t="inlineStr">
        <is>
          <t>CONTRATO</t>
        </is>
      </c>
      <c r="L1269" t="n">
        <v>5935.58</v>
      </c>
      <c r="M1269" t="inlineStr"/>
      <c r="N1269" t="inlineStr"/>
      <c r="O1269" s="142">
        <f>DATE(YEAR(H1269),MONTH(H1269),1)</f>
        <v/>
      </c>
      <c r="P1269" s="132">
        <f>IF(H1269&gt;$L$3,"Futuro","Atraso")</f>
        <v/>
      </c>
      <c r="Q1269">
        <f>12*(YEAR(H1269)-YEAR($L$3))+(MONTH(H1269)-MONTH($L$3))</f>
        <v/>
      </c>
      <c r="R1269" s="366">
        <f>IF(N1269="IBIRAPITANGA FASE 3",IF(P1269="Atraso",M1269,M1269/(1+$J$2)^Q1269),IF(P1269="Atraso",M1269,M1269/(1+$J$1)^Q1269))</f>
        <v/>
      </c>
    </row>
    <row r="1270">
      <c r="A1270" t="inlineStr">
        <is>
          <t>Q06L06</t>
        </is>
      </c>
      <c r="B1270" t="inlineStr">
        <is>
          <t>WELLINGTON ALVES DE SOUZA</t>
        </is>
      </c>
      <c r="C1270" t="n">
        <v>1</v>
      </c>
      <c r="D1270" t="inlineStr">
        <is>
          <t>IPCA</t>
        </is>
      </c>
      <c r="E1270" t="n">
        <v>0.009488792934583046</v>
      </c>
      <c r="F1270" t="inlineStr">
        <is>
          <t>MENSAL</t>
        </is>
      </c>
      <c r="G1270" t="n">
        <v>47381</v>
      </c>
      <c r="H1270" t="n">
        <v>47381</v>
      </c>
      <c r="I1270" t="inlineStr">
        <is>
          <t>105</t>
        </is>
      </c>
      <c r="J1270" t="inlineStr">
        <is>
          <t>CARTEIRA</t>
        </is>
      </c>
      <c r="K1270" t="inlineStr">
        <is>
          <t>CONTRATO</t>
        </is>
      </c>
      <c r="L1270" t="n">
        <v>1877.39</v>
      </c>
      <c r="M1270" t="inlineStr"/>
      <c r="N1270" t="inlineStr"/>
      <c r="O1270" s="142">
        <f>DATE(YEAR(H1270),MONTH(H1270),1)</f>
        <v/>
      </c>
      <c r="P1270" s="132">
        <f>IF(H1270&gt;$L$3,"Futuro","Atraso")</f>
        <v/>
      </c>
      <c r="Q1270">
        <f>12*(YEAR(H1270)-YEAR($L$3))+(MONTH(H1270)-MONTH($L$3))</f>
        <v/>
      </c>
      <c r="R1270" s="366">
        <f>IF(N1270="IBIRAPITANGA FASE 3",IF(P1270="Atraso",M1270,M1270/(1+$J$2)^Q1270),IF(P1270="Atraso",M1270,M1270/(1+$J$1)^Q1270))</f>
        <v/>
      </c>
    </row>
    <row r="1271">
      <c r="A1271" t="inlineStr">
        <is>
          <t>Q06L06</t>
        </is>
      </c>
      <c r="B1271" t="inlineStr">
        <is>
          <t>WELLINGTON ALVES DE SOUZA</t>
        </is>
      </c>
      <c r="C1271" t="n">
        <v>1</v>
      </c>
      <c r="D1271" t="inlineStr">
        <is>
          <t>IPCA</t>
        </is>
      </c>
      <c r="E1271" t="n">
        <v>0.009488792934583046</v>
      </c>
      <c r="F1271" t="inlineStr">
        <is>
          <t>MENSAL</t>
        </is>
      </c>
      <c r="G1271" t="n">
        <v>47411</v>
      </c>
      <c r="H1271" t="n">
        <v>47411</v>
      </c>
      <c r="I1271" t="inlineStr">
        <is>
          <t>106</t>
        </is>
      </c>
      <c r="J1271" t="inlineStr">
        <is>
          <t>CARTEIRA</t>
        </is>
      </c>
      <c r="K1271" t="inlineStr">
        <is>
          <t>CONTRATO</t>
        </is>
      </c>
      <c r="L1271" t="n">
        <v>1877.39</v>
      </c>
      <c r="M1271" t="inlineStr"/>
      <c r="N1271" t="inlineStr"/>
      <c r="O1271" s="142">
        <f>DATE(YEAR(H1271),MONTH(H1271),1)</f>
        <v/>
      </c>
      <c r="P1271" s="132">
        <f>IF(H1271&gt;$L$3,"Futuro","Atraso")</f>
        <v/>
      </c>
      <c r="Q1271">
        <f>12*(YEAR(H1271)-YEAR($L$3))+(MONTH(H1271)-MONTH($L$3))</f>
        <v/>
      </c>
      <c r="R1271" s="366">
        <f>IF(N1271="IBIRAPITANGA FASE 3",IF(P1271="Atraso",M1271,M1271/(1+$J$2)^Q1271),IF(P1271="Atraso",M1271,M1271/(1+$J$1)^Q1271))</f>
        <v/>
      </c>
    </row>
    <row r="1272">
      <c r="A1272" t="inlineStr">
        <is>
          <t>Q06L06</t>
        </is>
      </c>
      <c r="B1272" t="inlineStr">
        <is>
          <t>WELLINGTON ALVES DE SOUZA</t>
        </is>
      </c>
      <c r="C1272" t="n">
        <v>1</v>
      </c>
      <c r="D1272" t="inlineStr">
        <is>
          <t>IPCA</t>
        </is>
      </c>
      <c r="E1272" t="n">
        <v>0.009488792934583046</v>
      </c>
      <c r="F1272" t="inlineStr">
        <is>
          <t>MENSAL</t>
        </is>
      </c>
      <c r="G1272" t="n">
        <v>47442</v>
      </c>
      <c r="H1272" t="n">
        <v>47442</v>
      </c>
      <c r="I1272" t="inlineStr">
        <is>
          <t>107</t>
        </is>
      </c>
      <c r="J1272" t="inlineStr">
        <is>
          <t>CARTEIRA</t>
        </is>
      </c>
      <c r="K1272" t="inlineStr">
        <is>
          <t>CONTRATO</t>
        </is>
      </c>
      <c r="L1272" t="n">
        <v>1877.39</v>
      </c>
      <c r="M1272" t="inlineStr"/>
      <c r="N1272" t="inlineStr"/>
      <c r="O1272" s="142">
        <f>DATE(YEAR(H1272),MONTH(H1272),1)</f>
        <v/>
      </c>
      <c r="P1272" s="132">
        <f>IF(H1272&gt;$L$3,"Futuro","Atraso")</f>
        <v/>
      </c>
      <c r="Q1272">
        <f>12*(YEAR(H1272)-YEAR($L$3))+(MONTH(H1272)-MONTH($L$3))</f>
        <v/>
      </c>
      <c r="R1272" s="366">
        <f>IF(N1272="IBIRAPITANGA FASE 3",IF(P1272="Atraso",M1272,M1272/(1+$J$2)^Q1272),IF(P1272="Atraso",M1272,M1272/(1+$J$1)^Q1272))</f>
        <v/>
      </c>
    </row>
    <row r="1273">
      <c r="A1273" t="inlineStr">
        <is>
          <t>Q06L06</t>
        </is>
      </c>
      <c r="B1273" t="inlineStr">
        <is>
          <t>WELLINGTON ALVES DE SOUZA</t>
        </is>
      </c>
      <c r="C1273" t="n">
        <v>1</v>
      </c>
      <c r="D1273" t="inlineStr">
        <is>
          <t>IPCA</t>
        </is>
      </c>
      <c r="E1273" t="n">
        <v>0.009488792934583046</v>
      </c>
      <c r="F1273" t="inlineStr">
        <is>
          <t>MENSAL</t>
        </is>
      </c>
      <c r="G1273" t="n">
        <v>47472</v>
      </c>
      <c r="H1273" t="n">
        <v>47472</v>
      </c>
      <c r="I1273" t="inlineStr">
        <is>
          <t>108</t>
        </is>
      </c>
      <c r="J1273" t="inlineStr">
        <is>
          <t>CARTEIRA</t>
        </is>
      </c>
      <c r="K1273" t="inlineStr">
        <is>
          <t>CONTRATO</t>
        </is>
      </c>
      <c r="L1273" t="n">
        <v>1877.39</v>
      </c>
      <c r="M1273" t="inlineStr"/>
      <c r="N1273" t="inlineStr"/>
      <c r="O1273" s="142">
        <f>DATE(YEAR(H1273),MONTH(H1273),1)</f>
        <v/>
      </c>
      <c r="P1273" s="132">
        <f>IF(H1273&gt;$L$3,"Futuro","Atraso")</f>
        <v/>
      </c>
      <c r="Q1273">
        <f>12*(YEAR(H1273)-YEAR($L$3))+(MONTH(H1273)-MONTH($L$3))</f>
        <v/>
      </c>
      <c r="R1273" s="366">
        <f>IF(N1273="IBIRAPITANGA FASE 3",IF(P1273="Atraso",M1273,M1273/(1+$J$2)^Q1273),IF(P1273="Atraso",M1273,M1273/(1+$J$1)^Q1273))</f>
        <v/>
      </c>
    </row>
    <row r="1274">
      <c r="A1274" t="inlineStr">
        <is>
          <t>Q06L06</t>
        </is>
      </c>
      <c r="B1274" t="inlineStr">
        <is>
          <t>WELLINGTON ALVES DE SOUZA</t>
        </is>
      </c>
      <c r="C1274" t="n">
        <v>1</v>
      </c>
      <c r="D1274" t="inlineStr">
        <is>
          <t>IPCA</t>
        </is>
      </c>
      <c r="E1274" t="n">
        <v>0.009488792934583046</v>
      </c>
      <c r="F1274" t="inlineStr">
        <is>
          <t>MENSAL</t>
        </is>
      </c>
      <c r="G1274" t="n">
        <v>47503</v>
      </c>
      <c r="H1274" t="n">
        <v>47503</v>
      </c>
      <c r="I1274" t="inlineStr">
        <is>
          <t>109</t>
        </is>
      </c>
      <c r="J1274" t="inlineStr">
        <is>
          <t>CARTEIRA</t>
        </is>
      </c>
      <c r="K1274" t="inlineStr">
        <is>
          <t>CONTRATO</t>
        </is>
      </c>
      <c r="L1274" t="n">
        <v>1877.39</v>
      </c>
      <c r="M1274" t="inlineStr"/>
      <c r="N1274" t="inlineStr"/>
      <c r="O1274" s="142">
        <f>DATE(YEAR(H1274),MONTH(H1274),1)</f>
        <v/>
      </c>
      <c r="P1274" s="132">
        <f>IF(H1274&gt;$L$3,"Futuro","Atraso")</f>
        <v/>
      </c>
      <c r="Q1274">
        <f>12*(YEAR(H1274)-YEAR($L$3))+(MONTH(H1274)-MONTH($L$3))</f>
        <v/>
      </c>
      <c r="R1274" s="366">
        <f>IF(N1274="IBIRAPITANGA FASE 3",IF(P1274="Atraso",M1274,M1274/(1+$J$2)^Q1274),IF(P1274="Atraso",M1274,M1274/(1+$J$1)^Q1274))</f>
        <v/>
      </c>
    </row>
    <row r="1275">
      <c r="A1275" t="inlineStr">
        <is>
          <t>Q06L06</t>
        </is>
      </c>
      <c r="B1275" t="inlineStr">
        <is>
          <t>WELLINGTON ALVES DE SOUZA</t>
        </is>
      </c>
      <c r="C1275" t="n">
        <v>1</v>
      </c>
      <c r="D1275" t="inlineStr">
        <is>
          <t>IPCA</t>
        </is>
      </c>
      <c r="E1275" t="n">
        <v>0.009488792934583046</v>
      </c>
      <c r="F1275" t="inlineStr">
        <is>
          <t>MENSAL</t>
        </is>
      </c>
      <c r="G1275" t="n">
        <v>47534</v>
      </c>
      <c r="H1275" t="n">
        <v>47534</v>
      </c>
      <c r="I1275" t="inlineStr">
        <is>
          <t>110</t>
        </is>
      </c>
      <c r="J1275" t="inlineStr">
        <is>
          <t>CARTEIRA</t>
        </is>
      </c>
      <c r="K1275" t="inlineStr">
        <is>
          <t>CONTRATO</t>
        </is>
      </c>
      <c r="L1275" t="n">
        <v>1877.39</v>
      </c>
      <c r="M1275" t="inlineStr"/>
      <c r="N1275" t="inlineStr"/>
      <c r="O1275" s="142">
        <f>DATE(YEAR(H1275),MONTH(H1275),1)</f>
        <v/>
      </c>
      <c r="P1275" s="132">
        <f>IF(H1275&gt;$L$3,"Futuro","Atraso")</f>
        <v/>
      </c>
      <c r="Q1275">
        <f>12*(YEAR(H1275)-YEAR($L$3))+(MONTH(H1275)-MONTH($L$3))</f>
        <v/>
      </c>
      <c r="R1275" s="366">
        <f>IF(N1275="IBIRAPITANGA FASE 3",IF(P1275="Atraso",M1275,M1275/(1+$J$2)^Q1275),IF(P1275="Atraso",M1275,M1275/(1+$J$1)^Q1275))</f>
        <v/>
      </c>
    </row>
    <row r="1276">
      <c r="A1276" t="inlineStr">
        <is>
          <t>Q06L06</t>
        </is>
      </c>
      <c r="B1276" t="inlineStr">
        <is>
          <t>WELLINGTON ALVES DE SOUZA</t>
        </is>
      </c>
      <c r="C1276" t="n">
        <v>1</v>
      </c>
      <c r="D1276" t="inlineStr">
        <is>
          <t>IPCA</t>
        </is>
      </c>
      <c r="E1276" t="n">
        <v>0.009488792934583046</v>
      </c>
      <c r="F1276" t="inlineStr">
        <is>
          <t>MENSAL</t>
        </is>
      </c>
      <c r="G1276" t="n">
        <v>47562</v>
      </c>
      <c r="H1276" t="n">
        <v>47562</v>
      </c>
      <c r="I1276" t="inlineStr">
        <is>
          <t>111</t>
        </is>
      </c>
      <c r="J1276" t="inlineStr">
        <is>
          <t>CARTEIRA</t>
        </is>
      </c>
      <c r="K1276" t="inlineStr">
        <is>
          <t>CONTRATO</t>
        </is>
      </c>
      <c r="L1276" t="n">
        <v>1877.39</v>
      </c>
      <c r="M1276" t="inlineStr"/>
      <c r="N1276" t="inlineStr"/>
      <c r="O1276" s="142">
        <f>DATE(YEAR(H1276),MONTH(H1276),1)</f>
        <v/>
      </c>
      <c r="P1276" s="132">
        <f>IF(H1276&gt;$L$3,"Futuro","Atraso")</f>
        <v/>
      </c>
      <c r="Q1276">
        <f>12*(YEAR(H1276)-YEAR($L$3))+(MONTH(H1276)-MONTH($L$3))</f>
        <v/>
      </c>
      <c r="R1276" s="366">
        <f>IF(N1276="IBIRAPITANGA FASE 3",IF(P1276="Atraso",M1276,M1276/(1+$J$2)^Q1276),IF(P1276="Atraso",M1276,M1276/(1+$J$1)^Q1276))</f>
        <v/>
      </c>
    </row>
    <row r="1277">
      <c r="A1277" t="inlineStr">
        <is>
          <t>Q06L06</t>
        </is>
      </c>
      <c r="B1277" t="inlineStr">
        <is>
          <t>WELLINGTON ALVES DE SOUZA</t>
        </is>
      </c>
      <c r="C1277" t="n">
        <v>1</v>
      </c>
      <c r="D1277" t="inlineStr">
        <is>
          <t>IPCA</t>
        </is>
      </c>
      <c r="E1277" t="n">
        <v>0.009488792934583046</v>
      </c>
      <c r="F1277" t="inlineStr">
        <is>
          <t>MENSAL</t>
        </is>
      </c>
      <c r="G1277" t="n">
        <v>47593</v>
      </c>
      <c r="H1277" t="n">
        <v>47593</v>
      </c>
      <c r="I1277" t="inlineStr">
        <is>
          <t>112</t>
        </is>
      </c>
      <c r="J1277" t="inlineStr">
        <is>
          <t>CARTEIRA</t>
        </is>
      </c>
      <c r="K1277" t="inlineStr">
        <is>
          <t>CONTRATO</t>
        </is>
      </c>
      <c r="L1277" t="n">
        <v>1877.39</v>
      </c>
      <c r="M1277" t="inlineStr"/>
      <c r="N1277" t="inlineStr"/>
      <c r="O1277" s="142">
        <f>DATE(YEAR(H1277),MONTH(H1277),1)</f>
        <v/>
      </c>
      <c r="P1277" s="132">
        <f>IF(H1277&gt;$L$3,"Futuro","Atraso")</f>
        <v/>
      </c>
      <c r="Q1277">
        <f>12*(YEAR(H1277)-YEAR($L$3))+(MONTH(H1277)-MONTH($L$3))</f>
        <v/>
      </c>
      <c r="R1277" s="366">
        <f>IF(N1277="IBIRAPITANGA FASE 3",IF(P1277="Atraso",M1277,M1277/(1+$J$2)^Q1277),IF(P1277="Atraso",M1277,M1277/(1+$J$1)^Q1277))</f>
        <v/>
      </c>
    </row>
    <row r="1278">
      <c r="A1278" t="inlineStr">
        <is>
          <t>Q06L06</t>
        </is>
      </c>
      <c r="B1278" t="inlineStr">
        <is>
          <t>WELLINGTON ALVES DE SOUZA</t>
        </is>
      </c>
      <c r="C1278" t="n">
        <v>1</v>
      </c>
      <c r="D1278" t="inlineStr">
        <is>
          <t>IPCA</t>
        </is>
      </c>
      <c r="E1278" t="n">
        <v>0.009488792934583046</v>
      </c>
      <c r="F1278" t="inlineStr">
        <is>
          <t>MENSAL</t>
        </is>
      </c>
      <c r="G1278" t="n">
        <v>47623</v>
      </c>
      <c r="H1278" t="n">
        <v>47623</v>
      </c>
      <c r="I1278" t="inlineStr">
        <is>
          <t>113</t>
        </is>
      </c>
      <c r="J1278" t="inlineStr">
        <is>
          <t>CARTEIRA</t>
        </is>
      </c>
      <c r="K1278" t="inlineStr">
        <is>
          <t>CONTRATO</t>
        </is>
      </c>
      <c r="L1278" t="n">
        <v>1877.39</v>
      </c>
      <c r="M1278" t="inlineStr"/>
      <c r="N1278" t="inlineStr"/>
      <c r="O1278" s="142">
        <f>DATE(YEAR(H1278),MONTH(H1278),1)</f>
        <v/>
      </c>
      <c r="P1278" s="132">
        <f>IF(H1278&gt;$L$3,"Futuro","Atraso")</f>
        <v/>
      </c>
      <c r="Q1278">
        <f>12*(YEAR(H1278)-YEAR($L$3))+(MONTH(H1278)-MONTH($L$3))</f>
        <v/>
      </c>
      <c r="R1278" s="366">
        <f>IF(N1278="IBIRAPITANGA FASE 3",IF(P1278="Atraso",M1278,M1278/(1+$J$2)^Q1278),IF(P1278="Atraso",M1278,M1278/(1+$J$1)^Q1278))</f>
        <v/>
      </c>
    </row>
    <row r="1279">
      <c r="A1279" t="inlineStr">
        <is>
          <t>Q06L06</t>
        </is>
      </c>
      <c r="B1279" t="inlineStr">
        <is>
          <t>WELLINGTON ALVES DE SOUZA</t>
        </is>
      </c>
      <c r="C1279" t="n">
        <v>1</v>
      </c>
      <c r="D1279" t="inlineStr">
        <is>
          <t>IPCA</t>
        </is>
      </c>
      <c r="E1279" t="n">
        <v>0.009488792934583046</v>
      </c>
      <c r="F1279" t="inlineStr">
        <is>
          <t>MENSAL</t>
        </is>
      </c>
      <c r="G1279" t="n">
        <v>47654</v>
      </c>
      <c r="H1279" t="n">
        <v>47654</v>
      </c>
      <c r="I1279" t="inlineStr">
        <is>
          <t>114</t>
        </is>
      </c>
      <c r="J1279" t="inlineStr">
        <is>
          <t>CARTEIRA</t>
        </is>
      </c>
      <c r="K1279" t="inlineStr">
        <is>
          <t>CONTRATO</t>
        </is>
      </c>
      <c r="L1279" t="n">
        <v>1877.39</v>
      </c>
      <c r="M1279" t="inlineStr"/>
      <c r="N1279" t="inlineStr"/>
      <c r="O1279" s="142">
        <f>DATE(YEAR(H1279),MONTH(H1279),1)</f>
        <v/>
      </c>
      <c r="P1279" s="132">
        <f>IF(H1279&gt;$L$3,"Futuro","Atraso")</f>
        <v/>
      </c>
      <c r="Q1279">
        <f>12*(YEAR(H1279)-YEAR($L$3))+(MONTH(H1279)-MONTH($L$3))</f>
        <v/>
      </c>
      <c r="R1279" s="366">
        <f>IF(N1279="IBIRAPITANGA FASE 3",IF(P1279="Atraso",M1279,M1279/(1+$J$2)^Q1279),IF(P1279="Atraso",M1279,M1279/(1+$J$1)^Q1279))</f>
        <v/>
      </c>
    </row>
    <row r="1280">
      <c r="A1280" t="inlineStr">
        <is>
          <t>Q06L06</t>
        </is>
      </c>
      <c r="B1280" t="inlineStr">
        <is>
          <t>WELLINGTON ALVES DE SOUZA</t>
        </is>
      </c>
      <c r="C1280" t="n">
        <v>1</v>
      </c>
      <c r="D1280" t="inlineStr">
        <is>
          <t>IPCA</t>
        </is>
      </c>
      <c r="E1280" t="n">
        <v>0.009488792934583046</v>
      </c>
      <c r="F1280" t="inlineStr">
        <is>
          <t>MENSAL</t>
        </is>
      </c>
      <c r="G1280" t="n">
        <v>47684</v>
      </c>
      <c r="H1280" t="n">
        <v>47684</v>
      </c>
      <c r="I1280" t="inlineStr">
        <is>
          <t>115</t>
        </is>
      </c>
      <c r="J1280" t="inlineStr">
        <is>
          <t>CARTEIRA</t>
        </is>
      </c>
      <c r="K1280" t="inlineStr">
        <is>
          <t>CONTRATO</t>
        </is>
      </c>
      <c r="L1280" t="n">
        <v>1877.39</v>
      </c>
      <c r="M1280" t="inlineStr"/>
      <c r="N1280" t="inlineStr"/>
      <c r="O1280" s="142">
        <f>DATE(YEAR(H1280),MONTH(H1280),1)</f>
        <v/>
      </c>
      <c r="P1280" s="132">
        <f>IF(H1280&gt;$L$3,"Futuro","Atraso")</f>
        <v/>
      </c>
      <c r="Q1280">
        <f>12*(YEAR(H1280)-YEAR($L$3))+(MONTH(H1280)-MONTH($L$3))</f>
        <v/>
      </c>
      <c r="R1280" s="366">
        <f>IF(N1280="IBIRAPITANGA FASE 3",IF(P1280="Atraso",M1280,M1280/(1+$J$2)^Q1280),IF(P1280="Atraso",M1280,M1280/(1+$J$1)^Q1280))</f>
        <v/>
      </c>
    </row>
    <row r="1281">
      <c r="A1281" t="inlineStr">
        <is>
          <t>Q06L06</t>
        </is>
      </c>
      <c r="B1281" t="inlineStr">
        <is>
          <t>WELLINGTON ALVES DE SOUZA</t>
        </is>
      </c>
      <c r="C1281" t="n">
        <v>1</v>
      </c>
      <c r="D1281" t="inlineStr">
        <is>
          <t>IPCA</t>
        </is>
      </c>
      <c r="E1281" t="n">
        <v>0.009488792934583046</v>
      </c>
      <c r="F1281" t="inlineStr">
        <is>
          <t>MENSAL</t>
        </is>
      </c>
      <c r="G1281" t="n">
        <v>47715</v>
      </c>
      <c r="H1281" t="n">
        <v>47715</v>
      </c>
      <c r="I1281" t="inlineStr">
        <is>
          <t>116</t>
        </is>
      </c>
      <c r="J1281" t="inlineStr">
        <is>
          <t>CARTEIRA</t>
        </is>
      </c>
      <c r="K1281" t="inlineStr">
        <is>
          <t>CONTRATO</t>
        </is>
      </c>
      <c r="L1281" t="n">
        <v>1877.39</v>
      </c>
      <c r="M1281" t="inlineStr"/>
      <c r="N1281" t="inlineStr"/>
      <c r="O1281" s="142">
        <f>DATE(YEAR(H1281),MONTH(H1281),1)</f>
        <v/>
      </c>
      <c r="P1281" s="132">
        <f>IF(H1281&gt;$L$3,"Futuro","Atraso")</f>
        <v/>
      </c>
      <c r="Q1281">
        <f>12*(YEAR(H1281)-YEAR($L$3))+(MONTH(H1281)-MONTH($L$3))</f>
        <v/>
      </c>
      <c r="R1281" s="366">
        <f>IF(N1281="IBIRAPITANGA FASE 3",IF(P1281="Atraso",M1281,M1281/(1+$J$2)^Q1281),IF(P1281="Atraso",M1281,M1281/(1+$J$1)^Q1281))</f>
        <v/>
      </c>
    </row>
    <row r="1282">
      <c r="A1282" t="inlineStr">
        <is>
          <t>Q06L06</t>
        </is>
      </c>
      <c r="B1282" t="inlineStr">
        <is>
          <t>WELLINGTON ALVES DE SOUZA</t>
        </is>
      </c>
      <c r="C1282" t="n">
        <v>1</v>
      </c>
      <c r="D1282" t="inlineStr">
        <is>
          <t>IPCA</t>
        </is>
      </c>
      <c r="E1282" t="n">
        <v>0.009488792934583046</v>
      </c>
      <c r="F1282" t="inlineStr">
        <is>
          <t>MENSAL</t>
        </is>
      </c>
      <c r="G1282" t="n">
        <v>47715</v>
      </c>
      <c r="H1282" t="n">
        <v>47715</v>
      </c>
      <c r="I1282" t="inlineStr">
        <is>
          <t>010</t>
        </is>
      </c>
      <c r="J1282" t="inlineStr">
        <is>
          <t>CARTEIRA</t>
        </is>
      </c>
      <c r="K1282" t="inlineStr">
        <is>
          <t>CONTRATO</t>
        </is>
      </c>
      <c r="L1282" t="n">
        <v>5935.58</v>
      </c>
      <c r="M1282" t="inlineStr"/>
      <c r="N1282" t="inlineStr"/>
      <c r="O1282" s="142">
        <f>DATE(YEAR(H1282),MONTH(H1282),1)</f>
        <v/>
      </c>
      <c r="P1282" s="132">
        <f>IF(H1282&gt;$L$3,"Futuro","Atraso")</f>
        <v/>
      </c>
      <c r="Q1282">
        <f>12*(YEAR(H1282)-YEAR($L$3))+(MONTH(H1282)-MONTH($L$3))</f>
        <v/>
      </c>
      <c r="R1282" s="366">
        <f>IF(N1282="IBIRAPITANGA FASE 3",IF(P1282="Atraso",M1282,M1282/(1+$J$2)^Q1282),IF(P1282="Atraso",M1282,M1282/(1+$J$1)^Q1282))</f>
        <v/>
      </c>
    </row>
    <row r="1283">
      <c r="A1283" t="inlineStr">
        <is>
          <t>Q06L06</t>
        </is>
      </c>
      <c r="B1283" t="inlineStr">
        <is>
          <t>WELLINGTON ALVES DE SOUZA</t>
        </is>
      </c>
      <c r="C1283" t="n">
        <v>1</v>
      </c>
      <c r="D1283" t="inlineStr">
        <is>
          <t>IPCA</t>
        </is>
      </c>
      <c r="E1283" t="n">
        <v>0.009488792934583046</v>
      </c>
      <c r="F1283" t="inlineStr">
        <is>
          <t>MENSAL</t>
        </is>
      </c>
      <c r="G1283" t="n">
        <v>47746</v>
      </c>
      <c r="H1283" t="n">
        <v>47746</v>
      </c>
      <c r="I1283" t="inlineStr">
        <is>
          <t>117</t>
        </is>
      </c>
      <c r="J1283" t="inlineStr">
        <is>
          <t>CARTEIRA</t>
        </is>
      </c>
      <c r="K1283" t="inlineStr">
        <is>
          <t>CONTRATO</t>
        </is>
      </c>
      <c r="L1283" t="n">
        <v>1877.39</v>
      </c>
      <c r="M1283" t="inlineStr"/>
      <c r="N1283" t="inlineStr"/>
      <c r="O1283" s="142">
        <f>DATE(YEAR(H1283),MONTH(H1283),1)</f>
        <v/>
      </c>
      <c r="P1283" s="132">
        <f>IF(H1283&gt;$L$3,"Futuro","Atraso")</f>
        <v/>
      </c>
      <c r="Q1283">
        <f>12*(YEAR(H1283)-YEAR($L$3))+(MONTH(H1283)-MONTH($L$3))</f>
        <v/>
      </c>
      <c r="R1283" s="366">
        <f>IF(N1283="IBIRAPITANGA FASE 3",IF(P1283="Atraso",M1283,M1283/(1+$J$2)^Q1283),IF(P1283="Atraso",M1283,M1283/(1+$J$1)^Q1283))</f>
        <v/>
      </c>
    </row>
    <row r="1284">
      <c r="A1284" t="inlineStr">
        <is>
          <t>Q06L06</t>
        </is>
      </c>
      <c r="B1284" t="inlineStr">
        <is>
          <t>WELLINGTON ALVES DE SOUZA</t>
        </is>
      </c>
      <c r="C1284" t="n">
        <v>1</v>
      </c>
      <c r="D1284" t="inlineStr">
        <is>
          <t>IPCA</t>
        </is>
      </c>
      <c r="E1284" t="n">
        <v>0.009488792934583046</v>
      </c>
      <c r="F1284" t="inlineStr">
        <is>
          <t>MENSAL</t>
        </is>
      </c>
      <c r="G1284" t="n">
        <v>47776</v>
      </c>
      <c r="H1284" t="n">
        <v>47776</v>
      </c>
      <c r="I1284" t="inlineStr">
        <is>
          <t>118</t>
        </is>
      </c>
      <c r="J1284" t="inlineStr">
        <is>
          <t>CARTEIRA</t>
        </is>
      </c>
      <c r="K1284" t="inlineStr">
        <is>
          <t>CONTRATO</t>
        </is>
      </c>
      <c r="L1284" t="n">
        <v>1877.39</v>
      </c>
      <c r="M1284" t="inlineStr"/>
      <c r="N1284" t="inlineStr"/>
      <c r="O1284" s="142">
        <f>DATE(YEAR(H1284),MONTH(H1284),1)</f>
        <v/>
      </c>
      <c r="P1284" s="132">
        <f>IF(H1284&gt;$L$3,"Futuro","Atraso")</f>
        <v/>
      </c>
      <c r="Q1284">
        <f>12*(YEAR(H1284)-YEAR($L$3))+(MONTH(H1284)-MONTH($L$3))</f>
        <v/>
      </c>
      <c r="R1284" s="366">
        <f>IF(N1284="IBIRAPITANGA FASE 3",IF(P1284="Atraso",M1284,M1284/(1+$J$2)^Q1284),IF(P1284="Atraso",M1284,M1284/(1+$J$1)^Q1284))</f>
        <v/>
      </c>
    </row>
    <row r="1285">
      <c r="A1285" t="inlineStr">
        <is>
          <t>Q06L06</t>
        </is>
      </c>
      <c r="B1285" t="inlineStr">
        <is>
          <t>WELLINGTON ALVES DE SOUZA</t>
        </is>
      </c>
      <c r="C1285" t="n">
        <v>1</v>
      </c>
      <c r="D1285" t="inlineStr">
        <is>
          <t>IPCA</t>
        </is>
      </c>
      <c r="E1285" t="n">
        <v>0.009488792934583046</v>
      </c>
      <c r="F1285" t="inlineStr">
        <is>
          <t>MENSAL</t>
        </is>
      </c>
      <c r="G1285" t="n">
        <v>47807</v>
      </c>
      <c r="H1285" t="n">
        <v>47807</v>
      </c>
      <c r="I1285" t="inlineStr">
        <is>
          <t>119</t>
        </is>
      </c>
      <c r="J1285" t="inlineStr">
        <is>
          <t>CARTEIRA</t>
        </is>
      </c>
      <c r="K1285" t="inlineStr">
        <is>
          <t>CONTRATO</t>
        </is>
      </c>
      <c r="L1285" t="n">
        <v>1877.39</v>
      </c>
      <c r="M1285" t="inlineStr"/>
      <c r="N1285" t="inlineStr"/>
      <c r="O1285" s="142">
        <f>DATE(YEAR(H1285),MONTH(H1285),1)</f>
        <v/>
      </c>
      <c r="P1285" s="132">
        <f>IF(H1285&gt;$L$3,"Futuro","Atraso")</f>
        <v/>
      </c>
      <c r="Q1285">
        <f>12*(YEAR(H1285)-YEAR($L$3))+(MONTH(H1285)-MONTH($L$3))</f>
        <v/>
      </c>
      <c r="R1285" s="366">
        <f>IF(N1285="IBIRAPITANGA FASE 3",IF(P1285="Atraso",M1285,M1285/(1+$J$2)^Q1285),IF(P1285="Atraso",M1285,M1285/(1+$J$1)^Q1285))</f>
        <v/>
      </c>
    </row>
    <row r="1286">
      <c r="A1286" t="inlineStr">
        <is>
          <t>Q06L06</t>
        </is>
      </c>
      <c r="B1286" t="inlineStr">
        <is>
          <t>WELLINGTON ALVES DE SOUZA</t>
        </is>
      </c>
      <c r="C1286" t="n">
        <v>1</v>
      </c>
      <c r="D1286" t="inlineStr">
        <is>
          <t>IPCA</t>
        </is>
      </c>
      <c r="E1286" t="n">
        <v>0.009488792934583046</v>
      </c>
      <c r="F1286" t="inlineStr">
        <is>
          <t>MENSAL</t>
        </is>
      </c>
      <c r="G1286" t="n">
        <v>47837</v>
      </c>
      <c r="H1286" t="n">
        <v>47837</v>
      </c>
      <c r="I1286" t="inlineStr">
        <is>
          <t>120</t>
        </is>
      </c>
      <c r="J1286" t="inlineStr">
        <is>
          <t>CARTEIRA</t>
        </is>
      </c>
      <c r="K1286" t="inlineStr">
        <is>
          <t>CONTRATO</t>
        </is>
      </c>
      <c r="L1286" t="n">
        <v>1877.39</v>
      </c>
      <c r="M1286" t="inlineStr"/>
      <c r="N1286" t="inlineStr"/>
      <c r="O1286" s="142">
        <f>DATE(YEAR(H1286),MONTH(H1286),1)</f>
        <v/>
      </c>
      <c r="P1286" s="132">
        <f>IF(H1286&gt;$L$3,"Futuro","Atraso")</f>
        <v/>
      </c>
      <c r="Q1286">
        <f>12*(YEAR(H1286)-YEAR($L$3))+(MONTH(H1286)-MONTH($L$3))</f>
        <v/>
      </c>
      <c r="R1286" s="366">
        <f>IF(N1286="IBIRAPITANGA FASE 3",IF(P1286="Atraso",M1286,M1286/(1+$J$2)^Q1286),IF(P1286="Atraso",M1286,M1286/(1+$J$1)^Q1286))</f>
        <v/>
      </c>
    </row>
    <row r="1287">
      <c r="A1287" t="inlineStr">
        <is>
          <t>Q06L06</t>
        </is>
      </c>
      <c r="B1287" t="inlineStr">
        <is>
          <t>WELLINGTON ALVES DE SOUZA</t>
        </is>
      </c>
      <c r="C1287" t="n">
        <v>1</v>
      </c>
      <c r="D1287" t="inlineStr">
        <is>
          <t>IPCA</t>
        </is>
      </c>
      <c r="E1287" t="n">
        <v>0.009488792934583046</v>
      </c>
      <c r="F1287" t="inlineStr">
        <is>
          <t>MENSAL</t>
        </is>
      </c>
      <c r="G1287" t="n">
        <v>47868</v>
      </c>
      <c r="H1287" t="n">
        <v>47868</v>
      </c>
      <c r="I1287" t="inlineStr">
        <is>
          <t>121</t>
        </is>
      </c>
      <c r="J1287" t="inlineStr">
        <is>
          <t>CARTEIRA</t>
        </is>
      </c>
      <c r="K1287" t="inlineStr">
        <is>
          <t>CONTRATO</t>
        </is>
      </c>
      <c r="L1287" t="n">
        <v>1877.39</v>
      </c>
      <c r="M1287" t="inlineStr"/>
      <c r="N1287" t="inlineStr"/>
      <c r="O1287" s="142">
        <f>DATE(YEAR(H1287),MONTH(H1287),1)</f>
        <v/>
      </c>
      <c r="P1287" s="132">
        <f>IF(H1287&gt;$L$3,"Futuro","Atraso")</f>
        <v/>
      </c>
      <c r="Q1287">
        <f>12*(YEAR(H1287)-YEAR($L$3))+(MONTH(H1287)-MONTH($L$3))</f>
        <v/>
      </c>
      <c r="R1287" s="366">
        <f>IF(N1287="IBIRAPITANGA FASE 3",IF(P1287="Atraso",M1287,M1287/(1+$J$2)^Q1287),IF(P1287="Atraso",M1287,M1287/(1+$J$1)^Q1287))</f>
        <v/>
      </c>
    </row>
    <row r="1288">
      <c r="A1288" t="inlineStr">
        <is>
          <t>Q06L06</t>
        </is>
      </c>
      <c r="B1288" t="inlineStr">
        <is>
          <t>WELLINGTON ALVES DE SOUZA</t>
        </is>
      </c>
      <c r="C1288" t="n">
        <v>1</v>
      </c>
      <c r="D1288" t="inlineStr">
        <is>
          <t>IPCA</t>
        </is>
      </c>
      <c r="E1288" t="n">
        <v>0.009488792934583046</v>
      </c>
      <c r="F1288" t="inlineStr">
        <is>
          <t>MENSAL</t>
        </is>
      </c>
      <c r="G1288" t="n">
        <v>47899</v>
      </c>
      <c r="H1288" t="n">
        <v>47899</v>
      </c>
      <c r="I1288" t="inlineStr">
        <is>
          <t>122</t>
        </is>
      </c>
      <c r="J1288" t="inlineStr">
        <is>
          <t>CARTEIRA</t>
        </is>
      </c>
      <c r="K1288" t="inlineStr">
        <is>
          <t>CONTRATO</t>
        </is>
      </c>
      <c r="L1288" t="n">
        <v>1877.39</v>
      </c>
      <c r="M1288" t="inlineStr"/>
      <c r="N1288" t="inlineStr"/>
      <c r="O1288" s="142">
        <f>DATE(YEAR(H1288),MONTH(H1288),1)</f>
        <v/>
      </c>
      <c r="P1288" s="132">
        <f>IF(H1288&gt;$L$3,"Futuro","Atraso")</f>
        <v/>
      </c>
      <c r="Q1288">
        <f>12*(YEAR(H1288)-YEAR($L$3))+(MONTH(H1288)-MONTH($L$3))</f>
        <v/>
      </c>
      <c r="R1288" s="366">
        <f>IF(N1288="IBIRAPITANGA FASE 3",IF(P1288="Atraso",M1288,M1288/(1+$J$2)^Q1288),IF(P1288="Atraso",M1288,M1288/(1+$J$1)^Q1288))</f>
        <v/>
      </c>
    </row>
    <row r="1289">
      <c r="A1289" t="inlineStr">
        <is>
          <t>Q06L06</t>
        </is>
      </c>
      <c r="B1289" t="inlineStr">
        <is>
          <t>WELLINGTON ALVES DE SOUZA</t>
        </is>
      </c>
      <c r="C1289" t="n">
        <v>1</v>
      </c>
      <c r="D1289" t="inlineStr">
        <is>
          <t>IPCA</t>
        </is>
      </c>
      <c r="E1289" t="n">
        <v>0.009488792934583046</v>
      </c>
      <c r="F1289" t="inlineStr">
        <is>
          <t>MENSAL</t>
        </is>
      </c>
      <c r="G1289" t="n">
        <v>47927</v>
      </c>
      <c r="H1289" t="n">
        <v>47927</v>
      </c>
      <c r="I1289" t="inlineStr">
        <is>
          <t>123</t>
        </is>
      </c>
      <c r="J1289" t="inlineStr">
        <is>
          <t>CARTEIRA</t>
        </is>
      </c>
      <c r="K1289" t="inlineStr">
        <is>
          <t>CONTRATO</t>
        </is>
      </c>
      <c r="L1289" t="n">
        <v>1877.39</v>
      </c>
      <c r="M1289" t="inlineStr"/>
      <c r="N1289" t="inlineStr"/>
      <c r="O1289" s="142">
        <f>DATE(YEAR(H1289),MONTH(H1289),1)</f>
        <v/>
      </c>
      <c r="P1289" s="132">
        <f>IF(H1289&gt;$L$3,"Futuro","Atraso")</f>
        <v/>
      </c>
      <c r="Q1289">
        <f>12*(YEAR(H1289)-YEAR($L$3))+(MONTH(H1289)-MONTH($L$3))</f>
        <v/>
      </c>
      <c r="R1289" s="366">
        <f>IF(N1289="IBIRAPITANGA FASE 3",IF(P1289="Atraso",M1289,M1289/(1+$J$2)^Q1289),IF(P1289="Atraso",M1289,M1289/(1+$J$1)^Q1289))</f>
        <v/>
      </c>
    </row>
    <row r="1290">
      <c r="A1290" t="inlineStr">
        <is>
          <t>Q06L06</t>
        </is>
      </c>
      <c r="B1290" t="inlineStr">
        <is>
          <t>WELLINGTON ALVES DE SOUZA</t>
        </is>
      </c>
      <c r="C1290" t="n">
        <v>1</v>
      </c>
      <c r="D1290" t="inlineStr">
        <is>
          <t>IPCA</t>
        </is>
      </c>
      <c r="E1290" t="n">
        <v>0.009488792934583046</v>
      </c>
      <c r="F1290" t="inlineStr">
        <is>
          <t>MENSAL</t>
        </is>
      </c>
      <c r="G1290" t="n">
        <v>47958</v>
      </c>
      <c r="H1290" t="n">
        <v>47958</v>
      </c>
      <c r="I1290" t="inlineStr">
        <is>
          <t>124</t>
        </is>
      </c>
      <c r="J1290" t="inlineStr">
        <is>
          <t>CARTEIRA</t>
        </is>
      </c>
      <c r="K1290" t="inlineStr">
        <is>
          <t>CONTRATO</t>
        </is>
      </c>
      <c r="L1290" t="n">
        <v>1877.39</v>
      </c>
      <c r="M1290" t="inlineStr"/>
      <c r="N1290" t="inlineStr"/>
      <c r="O1290" s="142">
        <f>DATE(YEAR(H1290),MONTH(H1290),1)</f>
        <v/>
      </c>
      <c r="P1290" s="132">
        <f>IF(H1290&gt;$L$3,"Futuro","Atraso")</f>
        <v/>
      </c>
      <c r="Q1290">
        <f>12*(YEAR(H1290)-YEAR($L$3))+(MONTH(H1290)-MONTH($L$3))</f>
        <v/>
      </c>
      <c r="R1290" s="366">
        <f>IF(N1290="IBIRAPITANGA FASE 3",IF(P1290="Atraso",M1290,M1290/(1+$J$2)^Q1290),IF(P1290="Atraso",M1290,M1290/(1+$J$1)^Q1290))</f>
        <v/>
      </c>
    </row>
    <row r="1291">
      <c r="A1291" t="inlineStr">
        <is>
          <t>Q06L06</t>
        </is>
      </c>
      <c r="B1291" t="inlineStr">
        <is>
          <t>WELLINGTON ALVES DE SOUZA</t>
        </is>
      </c>
      <c r="C1291" t="n">
        <v>1</v>
      </c>
      <c r="D1291" t="inlineStr">
        <is>
          <t>IPCA</t>
        </is>
      </c>
      <c r="E1291" t="n">
        <v>0.009488792934583046</v>
      </c>
      <c r="F1291" t="inlineStr">
        <is>
          <t>MENSAL</t>
        </is>
      </c>
      <c r="G1291" t="n">
        <v>47988</v>
      </c>
      <c r="H1291" t="n">
        <v>47988</v>
      </c>
      <c r="I1291" t="inlineStr">
        <is>
          <t>125</t>
        </is>
      </c>
      <c r="J1291" t="inlineStr">
        <is>
          <t>CARTEIRA</t>
        </is>
      </c>
      <c r="K1291" t="inlineStr">
        <is>
          <t>CONTRATO</t>
        </is>
      </c>
      <c r="L1291" t="n">
        <v>1877.39</v>
      </c>
      <c r="M1291" t="inlineStr"/>
      <c r="N1291" t="inlineStr"/>
      <c r="O1291" s="142">
        <f>DATE(YEAR(H1291),MONTH(H1291),1)</f>
        <v/>
      </c>
      <c r="P1291" s="132">
        <f>IF(H1291&gt;$L$3,"Futuro","Atraso")</f>
        <v/>
      </c>
      <c r="Q1291">
        <f>12*(YEAR(H1291)-YEAR($L$3))+(MONTH(H1291)-MONTH($L$3))</f>
        <v/>
      </c>
      <c r="R1291" s="366">
        <f>IF(N1291="IBIRAPITANGA FASE 3",IF(P1291="Atraso",M1291,M1291/(1+$J$2)^Q1291),IF(P1291="Atraso",M1291,M1291/(1+$J$1)^Q1291))</f>
        <v/>
      </c>
    </row>
    <row r="1292">
      <c r="A1292" t="inlineStr">
        <is>
          <t>Q06L06</t>
        </is>
      </c>
      <c r="B1292" t="inlineStr">
        <is>
          <t>WELLINGTON ALVES DE SOUZA</t>
        </is>
      </c>
      <c r="C1292" t="n">
        <v>1</v>
      </c>
      <c r="D1292" t="inlineStr">
        <is>
          <t>IPCA</t>
        </is>
      </c>
      <c r="E1292" t="n">
        <v>0.009488792934583046</v>
      </c>
      <c r="F1292" t="inlineStr">
        <is>
          <t>MENSAL</t>
        </is>
      </c>
      <c r="G1292" t="n">
        <v>48019</v>
      </c>
      <c r="H1292" t="n">
        <v>48019</v>
      </c>
      <c r="I1292" t="inlineStr">
        <is>
          <t>126</t>
        </is>
      </c>
      <c r="J1292" t="inlineStr">
        <is>
          <t>CARTEIRA</t>
        </is>
      </c>
      <c r="K1292" t="inlineStr">
        <is>
          <t>CONTRATO</t>
        </is>
      </c>
      <c r="L1292" t="n">
        <v>1877.39</v>
      </c>
      <c r="M1292" t="inlineStr"/>
      <c r="N1292" t="inlineStr"/>
      <c r="O1292" s="142">
        <f>DATE(YEAR(H1292),MONTH(H1292),1)</f>
        <v/>
      </c>
      <c r="P1292" s="132">
        <f>IF(H1292&gt;$L$3,"Futuro","Atraso")</f>
        <v/>
      </c>
      <c r="Q1292">
        <f>12*(YEAR(H1292)-YEAR($L$3))+(MONTH(H1292)-MONTH($L$3))</f>
        <v/>
      </c>
      <c r="R1292" s="366">
        <f>IF(N1292="IBIRAPITANGA FASE 3",IF(P1292="Atraso",M1292,M1292/(1+$J$2)^Q1292),IF(P1292="Atraso",M1292,M1292/(1+$J$1)^Q1292))</f>
        <v/>
      </c>
    </row>
    <row r="1293">
      <c r="A1293" t="inlineStr">
        <is>
          <t>Q06L06</t>
        </is>
      </c>
      <c r="B1293" t="inlineStr">
        <is>
          <t>WELLINGTON ALVES DE SOUZA</t>
        </is>
      </c>
      <c r="C1293" t="n">
        <v>1</v>
      </c>
      <c r="D1293" t="inlineStr">
        <is>
          <t>IPCA</t>
        </is>
      </c>
      <c r="E1293" t="n">
        <v>0.009488792934583046</v>
      </c>
      <c r="F1293" t="inlineStr">
        <is>
          <t>MENSAL</t>
        </is>
      </c>
      <c r="G1293" t="n">
        <v>48049</v>
      </c>
      <c r="H1293" t="n">
        <v>48049</v>
      </c>
      <c r="I1293" t="inlineStr">
        <is>
          <t>127</t>
        </is>
      </c>
      <c r="J1293" t="inlineStr">
        <is>
          <t>CARTEIRA</t>
        </is>
      </c>
      <c r="K1293" t="inlineStr">
        <is>
          <t>CONTRATO</t>
        </is>
      </c>
      <c r="L1293" t="n">
        <v>1877.39</v>
      </c>
      <c r="M1293" t="inlineStr"/>
      <c r="N1293" t="inlineStr"/>
      <c r="O1293" s="142">
        <f>DATE(YEAR(H1293),MONTH(H1293),1)</f>
        <v/>
      </c>
      <c r="P1293" s="132">
        <f>IF(H1293&gt;$L$3,"Futuro","Atraso")</f>
        <v/>
      </c>
      <c r="Q1293">
        <f>12*(YEAR(H1293)-YEAR($L$3))+(MONTH(H1293)-MONTH($L$3))</f>
        <v/>
      </c>
      <c r="R1293" s="366">
        <f>IF(N1293="IBIRAPITANGA FASE 3",IF(P1293="Atraso",M1293,M1293/(1+$J$2)^Q1293),IF(P1293="Atraso",M1293,M1293/(1+$J$1)^Q1293))</f>
        <v/>
      </c>
    </row>
    <row r="1294">
      <c r="A1294" t="inlineStr">
        <is>
          <t>Q06L06</t>
        </is>
      </c>
      <c r="B1294" t="inlineStr">
        <is>
          <t>WELLINGTON ALVES DE SOUZA</t>
        </is>
      </c>
      <c r="C1294" t="n">
        <v>1</v>
      </c>
      <c r="D1294" t="inlineStr">
        <is>
          <t>IPCA</t>
        </is>
      </c>
      <c r="E1294" t="n">
        <v>0.009488792934583046</v>
      </c>
      <c r="F1294" t="inlineStr">
        <is>
          <t>MENSAL</t>
        </is>
      </c>
      <c r="G1294" t="n">
        <v>48080</v>
      </c>
      <c r="H1294" t="n">
        <v>48080</v>
      </c>
      <c r="I1294" t="inlineStr">
        <is>
          <t>128</t>
        </is>
      </c>
      <c r="J1294" t="inlineStr">
        <is>
          <t>CARTEIRA</t>
        </is>
      </c>
      <c r="K1294" t="inlineStr">
        <is>
          <t>CONTRATO</t>
        </is>
      </c>
      <c r="L1294" t="n">
        <v>1877.39</v>
      </c>
      <c r="M1294" t="inlineStr"/>
      <c r="N1294" t="inlineStr"/>
      <c r="O1294" s="142">
        <f>DATE(YEAR(H1294),MONTH(H1294),1)</f>
        <v/>
      </c>
      <c r="P1294" s="132">
        <f>IF(H1294&gt;$L$3,"Futuro","Atraso")</f>
        <v/>
      </c>
      <c r="Q1294">
        <f>12*(YEAR(H1294)-YEAR($L$3))+(MONTH(H1294)-MONTH($L$3))</f>
        <v/>
      </c>
      <c r="R1294" s="366">
        <f>IF(N1294="IBIRAPITANGA FASE 3",IF(P1294="Atraso",M1294,M1294/(1+$J$2)^Q1294),IF(P1294="Atraso",M1294,M1294/(1+$J$1)^Q1294))</f>
        <v/>
      </c>
    </row>
    <row r="1295">
      <c r="A1295" t="inlineStr">
        <is>
          <t>Q06L06</t>
        </is>
      </c>
      <c r="B1295" t="inlineStr">
        <is>
          <t>WELLINGTON ALVES DE SOUZA</t>
        </is>
      </c>
      <c r="C1295" t="n">
        <v>1</v>
      </c>
      <c r="D1295" t="inlineStr">
        <is>
          <t>IPCA</t>
        </is>
      </c>
      <c r="E1295" t="n">
        <v>0.009488792934583046</v>
      </c>
      <c r="F1295" t="inlineStr">
        <is>
          <t>MENSAL</t>
        </is>
      </c>
      <c r="G1295" t="n">
        <v>48080</v>
      </c>
      <c r="H1295" t="n">
        <v>48080</v>
      </c>
      <c r="I1295" t="inlineStr">
        <is>
          <t>011</t>
        </is>
      </c>
      <c r="J1295" t="inlineStr">
        <is>
          <t>CARTEIRA</t>
        </is>
      </c>
      <c r="K1295" t="inlineStr">
        <is>
          <t>CONTRATO</t>
        </is>
      </c>
      <c r="L1295" t="n">
        <v>5935.58</v>
      </c>
      <c r="M1295" t="inlineStr"/>
      <c r="N1295" t="inlineStr"/>
      <c r="O1295" s="142">
        <f>DATE(YEAR(H1295),MONTH(H1295),1)</f>
        <v/>
      </c>
      <c r="P1295" s="132">
        <f>IF(H1295&gt;$L$3,"Futuro","Atraso")</f>
        <v/>
      </c>
      <c r="Q1295">
        <f>12*(YEAR(H1295)-YEAR($L$3))+(MONTH(H1295)-MONTH($L$3))</f>
        <v/>
      </c>
      <c r="R1295" s="366">
        <f>IF(N1295="IBIRAPITANGA FASE 3",IF(P1295="Atraso",M1295,M1295/(1+$J$2)^Q1295),IF(P1295="Atraso",M1295,M1295/(1+$J$1)^Q1295))</f>
        <v/>
      </c>
    </row>
    <row r="1296">
      <c r="A1296" t="inlineStr">
        <is>
          <t>Q06L06</t>
        </is>
      </c>
      <c r="B1296" t="inlineStr">
        <is>
          <t>WELLINGTON ALVES DE SOUZA</t>
        </is>
      </c>
      <c r="C1296" t="n">
        <v>1</v>
      </c>
      <c r="D1296" t="inlineStr">
        <is>
          <t>IPCA</t>
        </is>
      </c>
      <c r="E1296" t="n">
        <v>0.009488792934583046</v>
      </c>
      <c r="F1296" t="inlineStr">
        <is>
          <t>MENSAL</t>
        </is>
      </c>
      <c r="G1296" t="n">
        <v>48111</v>
      </c>
      <c r="H1296" t="n">
        <v>48111</v>
      </c>
      <c r="I1296" t="inlineStr">
        <is>
          <t>129</t>
        </is>
      </c>
      <c r="J1296" t="inlineStr">
        <is>
          <t>CARTEIRA</t>
        </is>
      </c>
      <c r="K1296" t="inlineStr">
        <is>
          <t>CONTRATO</t>
        </is>
      </c>
      <c r="L1296" t="n">
        <v>1877.39</v>
      </c>
      <c r="M1296" t="inlineStr"/>
      <c r="N1296" t="inlineStr"/>
      <c r="O1296" s="142">
        <f>DATE(YEAR(H1296),MONTH(H1296),1)</f>
        <v/>
      </c>
      <c r="P1296" s="132">
        <f>IF(H1296&gt;$L$3,"Futuro","Atraso")</f>
        <v/>
      </c>
      <c r="Q1296">
        <f>12*(YEAR(H1296)-YEAR($L$3))+(MONTH(H1296)-MONTH($L$3))</f>
        <v/>
      </c>
      <c r="R1296" s="366">
        <f>IF(N1296="IBIRAPITANGA FASE 3",IF(P1296="Atraso",M1296,M1296/(1+$J$2)^Q1296),IF(P1296="Atraso",M1296,M1296/(1+$J$1)^Q1296))</f>
        <v/>
      </c>
    </row>
    <row r="1297">
      <c r="A1297" t="inlineStr">
        <is>
          <t>Q06L06</t>
        </is>
      </c>
      <c r="B1297" t="inlineStr">
        <is>
          <t>WELLINGTON ALVES DE SOUZA</t>
        </is>
      </c>
      <c r="C1297" t="n">
        <v>1</v>
      </c>
      <c r="D1297" t="inlineStr">
        <is>
          <t>IPCA</t>
        </is>
      </c>
      <c r="E1297" t="n">
        <v>0.009488792934583046</v>
      </c>
      <c r="F1297" t="inlineStr">
        <is>
          <t>MENSAL</t>
        </is>
      </c>
      <c r="G1297" t="n">
        <v>48141</v>
      </c>
      <c r="H1297" t="n">
        <v>48141</v>
      </c>
      <c r="I1297" t="inlineStr">
        <is>
          <t>130</t>
        </is>
      </c>
      <c r="J1297" t="inlineStr">
        <is>
          <t>CARTEIRA</t>
        </is>
      </c>
      <c r="K1297" t="inlineStr">
        <is>
          <t>CONTRATO</t>
        </is>
      </c>
      <c r="L1297" t="n">
        <v>1877.39</v>
      </c>
      <c r="M1297" t="inlineStr"/>
      <c r="N1297" t="inlineStr"/>
      <c r="O1297" s="142">
        <f>DATE(YEAR(H1297),MONTH(H1297),1)</f>
        <v/>
      </c>
      <c r="P1297" s="132">
        <f>IF(H1297&gt;$L$3,"Futuro","Atraso")</f>
        <v/>
      </c>
      <c r="Q1297">
        <f>12*(YEAR(H1297)-YEAR($L$3))+(MONTH(H1297)-MONTH($L$3))</f>
        <v/>
      </c>
      <c r="R1297" s="366">
        <f>IF(N1297="IBIRAPITANGA FASE 3",IF(P1297="Atraso",M1297,M1297/(1+$J$2)^Q1297),IF(P1297="Atraso",M1297,M1297/(1+$J$1)^Q1297))</f>
        <v/>
      </c>
    </row>
    <row r="1298">
      <c r="A1298" t="inlineStr">
        <is>
          <t>Q06L06</t>
        </is>
      </c>
      <c r="B1298" t="inlineStr">
        <is>
          <t>WELLINGTON ALVES DE SOUZA</t>
        </is>
      </c>
      <c r="C1298" t="n">
        <v>1</v>
      </c>
      <c r="D1298" t="inlineStr">
        <is>
          <t>IPCA</t>
        </is>
      </c>
      <c r="E1298" t="n">
        <v>0.009488792934583046</v>
      </c>
      <c r="F1298" t="inlineStr">
        <is>
          <t>MENSAL</t>
        </is>
      </c>
      <c r="G1298" t="n">
        <v>48172</v>
      </c>
      <c r="H1298" t="n">
        <v>48172</v>
      </c>
      <c r="I1298" t="inlineStr">
        <is>
          <t>131</t>
        </is>
      </c>
      <c r="J1298" t="inlineStr">
        <is>
          <t>CARTEIRA</t>
        </is>
      </c>
      <c r="K1298" t="inlineStr">
        <is>
          <t>CONTRATO</t>
        </is>
      </c>
      <c r="L1298" t="n">
        <v>1877.39</v>
      </c>
      <c r="M1298" t="inlineStr"/>
      <c r="N1298" t="inlineStr"/>
      <c r="O1298" s="142">
        <f>DATE(YEAR(H1298),MONTH(H1298),1)</f>
        <v/>
      </c>
      <c r="P1298" s="132">
        <f>IF(H1298&gt;$L$3,"Futuro","Atraso")</f>
        <v/>
      </c>
      <c r="Q1298">
        <f>12*(YEAR(H1298)-YEAR($L$3))+(MONTH(H1298)-MONTH($L$3))</f>
        <v/>
      </c>
      <c r="R1298" s="366">
        <f>IF(N1298="IBIRAPITANGA FASE 3",IF(P1298="Atraso",M1298,M1298/(1+$J$2)^Q1298),IF(P1298="Atraso",M1298,M1298/(1+$J$1)^Q1298))</f>
        <v/>
      </c>
    </row>
    <row r="1299">
      <c r="A1299" t="inlineStr">
        <is>
          <t>Q06L06</t>
        </is>
      </c>
      <c r="B1299" t="inlineStr">
        <is>
          <t>WELLINGTON ALVES DE SOUZA</t>
        </is>
      </c>
      <c r="C1299" t="n">
        <v>1</v>
      </c>
      <c r="D1299" t="inlineStr">
        <is>
          <t>IPCA</t>
        </is>
      </c>
      <c r="E1299" t="n">
        <v>0.009488792934583046</v>
      </c>
      <c r="F1299" t="inlineStr">
        <is>
          <t>MENSAL</t>
        </is>
      </c>
      <c r="G1299" t="n">
        <v>48202</v>
      </c>
      <c r="H1299" t="n">
        <v>48202</v>
      </c>
      <c r="I1299" t="inlineStr">
        <is>
          <t>132</t>
        </is>
      </c>
      <c r="J1299" t="inlineStr">
        <is>
          <t>CARTEIRA</t>
        </is>
      </c>
      <c r="K1299" t="inlineStr">
        <is>
          <t>CONTRATO</t>
        </is>
      </c>
      <c r="L1299" t="n">
        <v>1877.39</v>
      </c>
      <c r="M1299" t="inlineStr"/>
      <c r="N1299" t="inlineStr"/>
      <c r="O1299" s="142">
        <f>DATE(YEAR(H1299),MONTH(H1299),1)</f>
        <v/>
      </c>
      <c r="P1299" s="132">
        <f>IF(H1299&gt;$L$3,"Futuro","Atraso")</f>
        <v/>
      </c>
      <c r="Q1299">
        <f>12*(YEAR(H1299)-YEAR($L$3))+(MONTH(H1299)-MONTH($L$3))</f>
        <v/>
      </c>
      <c r="R1299" s="366">
        <f>IF(N1299="IBIRAPITANGA FASE 3",IF(P1299="Atraso",M1299,M1299/(1+$J$2)^Q1299),IF(P1299="Atraso",M1299,M1299/(1+$J$1)^Q1299))</f>
        <v/>
      </c>
    </row>
    <row r="1300">
      <c r="A1300" t="inlineStr">
        <is>
          <t>Q06L06</t>
        </is>
      </c>
      <c r="B1300" t="inlineStr">
        <is>
          <t>WELLINGTON ALVES DE SOUZA</t>
        </is>
      </c>
      <c r="C1300" t="n">
        <v>1</v>
      </c>
      <c r="D1300" t="inlineStr">
        <is>
          <t>IPCA</t>
        </is>
      </c>
      <c r="E1300" t="n">
        <v>0.009488792934583046</v>
      </c>
      <c r="F1300" t="inlineStr">
        <is>
          <t>MENSAL</t>
        </is>
      </c>
      <c r="G1300" t="n">
        <v>48233</v>
      </c>
      <c r="H1300" t="n">
        <v>48233</v>
      </c>
      <c r="I1300" t="inlineStr">
        <is>
          <t>133</t>
        </is>
      </c>
      <c r="J1300" t="inlineStr">
        <is>
          <t>CARTEIRA</t>
        </is>
      </c>
      <c r="K1300" t="inlineStr">
        <is>
          <t>CONTRATO</t>
        </is>
      </c>
      <c r="L1300" t="n">
        <v>1877.39</v>
      </c>
      <c r="M1300" t="inlineStr"/>
      <c r="N1300" t="inlineStr"/>
      <c r="O1300" s="142">
        <f>DATE(YEAR(H1300),MONTH(H1300),1)</f>
        <v/>
      </c>
      <c r="P1300" s="132">
        <f>IF(H1300&gt;$L$3,"Futuro","Atraso")</f>
        <v/>
      </c>
      <c r="Q1300">
        <f>12*(YEAR(H1300)-YEAR($L$3))+(MONTH(H1300)-MONTH($L$3))</f>
        <v/>
      </c>
      <c r="R1300" s="366">
        <f>IF(N1300="IBIRAPITANGA FASE 3",IF(P1300="Atraso",M1300,M1300/(1+$J$2)^Q1300),IF(P1300="Atraso",M1300,M1300/(1+$J$1)^Q1300))</f>
        <v/>
      </c>
    </row>
    <row r="1301">
      <c r="A1301" t="inlineStr">
        <is>
          <t>Q06L06</t>
        </is>
      </c>
      <c r="B1301" t="inlineStr">
        <is>
          <t>WELLINGTON ALVES DE SOUZA</t>
        </is>
      </c>
      <c r="C1301" t="n">
        <v>1</v>
      </c>
      <c r="D1301" t="inlineStr">
        <is>
          <t>IPCA</t>
        </is>
      </c>
      <c r="E1301" t="n">
        <v>0.009488792934583046</v>
      </c>
      <c r="F1301" t="inlineStr">
        <is>
          <t>MENSAL</t>
        </is>
      </c>
      <c r="G1301" t="n">
        <v>48264</v>
      </c>
      <c r="H1301" t="n">
        <v>48264</v>
      </c>
      <c r="I1301" t="inlineStr">
        <is>
          <t>134</t>
        </is>
      </c>
      <c r="J1301" t="inlineStr">
        <is>
          <t>CARTEIRA</t>
        </is>
      </c>
      <c r="K1301" t="inlineStr">
        <is>
          <t>CONTRATO</t>
        </is>
      </c>
      <c r="L1301" t="n">
        <v>1877.39</v>
      </c>
      <c r="M1301" t="inlineStr"/>
      <c r="N1301" t="inlineStr"/>
      <c r="O1301" s="142">
        <f>DATE(YEAR(H1301),MONTH(H1301),1)</f>
        <v/>
      </c>
      <c r="P1301" s="132">
        <f>IF(H1301&gt;$L$3,"Futuro","Atraso")</f>
        <v/>
      </c>
      <c r="Q1301">
        <f>12*(YEAR(H1301)-YEAR($L$3))+(MONTH(H1301)-MONTH($L$3))</f>
        <v/>
      </c>
      <c r="R1301" s="366">
        <f>IF(N1301="IBIRAPITANGA FASE 3",IF(P1301="Atraso",M1301,M1301/(1+$J$2)^Q1301),IF(P1301="Atraso",M1301,M1301/(1+$J$1)^Q1301))</f>
        <v/>
      </c>
    </row>
    <row r="1302">
      <c r="A1302" t="inlineStr">
        <is>
          <t>Q06L06</t>
        </is>
      </c>
      <c r="B1302" t="inlineStr">
        <is>
          <t>WELLINGTON ALVES DE SOUZA</t>
        </is>
      </c>
      <c r="C1302" t="n">
        <v>1</v>
      </c>
      <c r="D1302" t="inlineStr">
        <is>
          <t>IPCA</t>
        </is>
      </c>
      <c r="E1302" t="n">
        <v>0.009488792934583046</v>
      </c>
      <c r="F1302" t="inlineStr">
        <is>
          <t>MENSAL</t>
        </is>
      </c>
      <c r="G1302" t="n">
        <v>48293</v>
      </c>
      <c r="H1302" t="n">
        <v>48293</v>
      </c>
      <c r="I1302" t="inlineStr">
        <is>
          <t>135</t>
        </is>
      </c>
      <c r="J1302" t="inlineStr">
        <is>
          <t>CARTEIRA</t>
        </is>
      </c>
      <c r="K1302" t="inlineStr">
        <is>
          <t>CONTRATO</t>
        </is>
      </c>
      <c r="L1302" t="n">
        <v>1877.39</v>
      </c>
      <c r="M1302" t="inlineStr"/>
      <c r="N1302" t="inlineStr"/>
      <c r="O1302" s="142">
        <f>DATE(YEAR(H1302),MONTH(H1302),1)</f>
        <v/>
      </c>
      <c r="P1302" s="132">
        <f>IF(H1302&gt;$L$3,"Futuro","Atraso")</f>
        <v/>
      </c>
      <c r="Q1302">
        <f>12*(YEAR(H1302)-YEAR($L$3))+(MONTH(H1302)-MONTH($L$3))</f>
        <v/>
      </c>
      <c r="R1302" s="366">
        <f>IF(N1302="IBIRAPITANGA FASE 3",IF(P1302="Atraso",M1302,M1302/(1+$J$2)^Q1302),IF(P1302="Atraso",M1302,M1302/(1+$J$1)^Q1302))</f>
        <v/>
      </c>
    </row>
    <row r="1303">
      <c r="A1303" t="inlineStr">
        <is>
          <t>Q06L06</t>
        </is>
      </c>
      <c r="B1303" t="inlineStr">
        <is>
          <t>WELLINGTON ALVES DE SOUZA</t>
        </is>
      </c>
      <c r="C1303" t="n">
        <v>1</v>
      </c>
      <c r="D1303" t="inlineStr">
        <is>
          <t>IPCA</t>
        </is>
      </c>
      <c r="E1303" t="n">
        <v>0.009488792934583046</v>
      </c>
      <c r="F1303" t="inlineStr">
        <is>
          <t>MENSAL</t>
        </is>
      </c>
      <c r="G1303" t="n">
        <v>48324</v>
      </c>
      <c r="H1303" t="n">
        <v>48324</v>
      </c>
      <c r="I1303" t="inlineStr">
        <is>
          <t>136</t>
        </is>
      </c>
      <c r="J1303" t="inlineStr">
        <is>
          <t>CARTEIRA</t>
        </is>
      </c>
      <c r="K1303" t="inlineStr">
        <is>
          <t>CONTRATO</t>
        </is>
      </c>
      <c r="L1303" t="n">
        <v>1877.39</v>
      </c>
      <c r="M1303" t="inlineStr"/>
      <c r="N1303" t="inlineStr"/>
      <c r="O1303" s="142">
        <f>DATE(YEAR(H1303),MONTH(H1303),1)</f>
        <v/>
      </c>
      <c r="P1303" s="132">
        <f>IF(H1303&gt;$L$3,"Futuro","Atraso")</f>
        <v/>
      </c>
      <c r="Q1303">
        <f>12*(YEAR(H1303)-YEAR($L$3))+(MONTH(H1303)-MONTH($L$3))</f>
        <v/>
      </c>
      <c r="R1303" s="366">
        <f>IF(N1303="IBIRAPITANGA FASE 3",IF(P1303="Atraso",M1303,M1303/(1+$J$2)^Q1303),IF(P1303="Atraso",M1303,M1303/(1+$J$1)^Q1303))</f>
        <v/>
      </c>
    </row>
    <row r="1304">
      <c r="A1304" t="inlineStr">
        <is>
          <t>Q06L06</t>
        </is>
      </c>
      <c r="B1304" t="inlineStr">
        <is>
          <t>WELLINGTON ALVES DE SOUZA</t>
        </is>
      </c>
      <c r="C1304" t="n">
        <v>1</v>
      </c>
      <c r="D1304" t="inlineStr">
        <is>
          <t>IPCA</t>
        </is>
      </c>
      <c r="E1304" t="n">
        <v>0.009488792934583046</v>
      </c>
      <c r="F1304" t="inlineStr">
        <is>
          <t>MENSAL</t>
        </is>
      </c>
      <c r="G1304" t="n">
        <v>48354</v>
      </c>
      <c r="H1304" t="n">
        <v>48354</v>
      </c>
      <c r="I1304" t="inlineStr">
        <is>
          <t>137</t>
        </is>
      </c>
      <c r="J1304" t="inlineStr">
        <is>
          <t>CARTEIRA</t>
        </is>
      </c>
      <c r="K1304" t="inlineStr">
        <is>
          <t>CONTRATO</t>
        </is>
      </c>
      <c r="L1304" t="n">
        <v>1877.39</v>
      </c>
      <c r="M1304" t="inlineStr"/>
      <c r="N1304" t="inlineStr"/>
      <c r="O1304" s="142">
        <f>DATE(YEAR(H1304),MONTH(H1304),1)</f>
        <v/>
      </c>
      <c r="P1304" s="132">
        <f>IF(H1304&gt;$L$3,"Futuro","Atraso")</f>
        <v/>
      </c>
      <c r="Q1304">
        <f>12*(YEAR(H1304)-YEAR($L$3))+(MONTH(H1304)-MONTH($L$3))</f>
        <v/>
      </c>
      <c r="R1304" s="366">
        <f>IF(N1304="IBIRAPITANGA FASE 3",IF(P1304="Atraso",M1304,M1304/(1+$J$2)^Q1304),IF(P1304="Atraso",M1304,M1304/(1+$J$1)^Q1304))</f>
        <v/>
      </c>
    </row>
    <row r="1305">
      <c r="A1305" t="inlineStr">
        <is>
          <t>Q06L06</t>
        </is>
      </c>
      <c r="B1305" t="inlineStr">
        <is>
          <t>WELLINGTON ALVES DE SOUZA</t>
        </is>
      </c>
      <c r="C1305" t="n">
        <v>1</v>
      </c>
      <c r="D1305" t="inlineStr">
        <is>
          <t>IPCA</t>
        </is>
      </c>
      <c r="E1305" t="n">
        <v>0.009488792934583046</v>
      </c>
      <c r="F1305" t="inlineStr">
        <is>
          <t>MENSAL</t>
        </is>
      </c>
      <c r="G1305" t="n">
        <v>48385</v>
      </c>
      <c r="H1305" t="n">
        <v>48385</v>
      </c>
      <c r="I1305" t="inlineStr">
        <is>
          <t>138</t>
        </is>
      </c>
      <c r="J1305" t="inlineStr">
        <is>
          <t>CARTEIRA</t>
        </is>
      </c>
      <c r="K1305" t="inlineStr">
        <is>
          <t>CONTRATO</t>
        </is>
      </c>
      <c r="L1305" t="n">
        <v>1877.39</v>
      </c>
      <c r="M1305" t="inlineStr"/>
      <c r="N1305" t="inlineStr"/>
      <c r="O1305" s="142">
        <f>DATE(YEAR(H1305),MONTH(H1305),1)</f>
        <v/>
      </c>
      <c r="P1305" s="132">
        <f>IF(H1305&gt;$L$3,"Futuro","Atraso")</f>
        <v/>
      </c>
      <c r="Q1305">
        <f>12*(YEAR(H1305)-YEAR($L$3))+(MONTH(H1305)-MONTH($L$3))</f>
        <v/>
      </c>
      <c r="R1305" s="366">
        <f>IF(N1305="IBIRAPITANGA FASE 3",IF(P1305="Atraso",M1305,M1305/(1+$J$2)^Q1305),IF(P1305="Atraso",M1305,M1305/(1+$J$1)^Q1305))</f>
        <v/>
      </c>
    </row>
    <row r="1306">
      <c r="A1306" t="inlineStr">
        <is>
          <t>Q06L06</t>
        </is>
      </c>
      <c r="B1306" t="inlineStr">
        <is>
          <t>WELLINGTON ALVES DE SOUZA</t>
        </is>
      </c>
      <c r="C1306" t="n">
        <v>1</v>
      </c>
      <c r="D1306" t="inlineStr">
        <is>
          <t>IPCA</t>
        </is>
      </c>
      <c r="E1306" t="n">
        <v>0.009488792934583046</v>
      </c>
      <c r="F1306" t="inlineStr">
        <is>
          <t>MENSAL</t>
        </is>
      </c>
      <c r="G1306" t="n">
        <v>48415</v>
      </c>
      <c r="H1306" t="n">
        <v>48415</v>
      </c>
      <c r="I1306" t="inlineStr">
        <is>
          <t>139</t>
        </is>
      </c>
      <c r="J1306" t="inlineStr">
        <is>
          <t>CARTEIRA</t>
        </is>
      </c>
      <c r="K1306" t="inlineStr">
        <is>
          <t>CONTRATO</t>
        </is>
      </c>
      <c r="L1306" t="n">
        <v>1877.39</v>
      </c>
      <c r="M1306" t="inlineStr"/>
      <c r="N1306" t="inlineStr"/>
      <c r="O1306" s="142">
        <f>DATE(YEAR(H1306),MONTH(H1306),1)</f>
        <v/>
      </c>
      <c r="P1306" s="132">
        <f>IF(H1306&gt;$L$3,"Futuro","Atraso")</f>
        <v/>
      </c>
      <c r="Q1306">
        <f>12*(YEAR(H1306)-YEAR($L$3))+(MONTH(H1306)-MONTH($L$3))</f>
        <v/>
      </c>
      <c r="R1306" s="366">
        <f>IF(N1306="IBIRAPITANGA FASE 3",IF(P1306="Atraso",M1306,M1306/(1+$J$2)^Q1306),IF(P1306="Atraso",M1306,M1306/(1+$J$1)^Q1306))</f>
        <v/>
      </c>
    </row>
    <row r="1307">
      <c r="A1307" t="inlineStr">
        <is>
          <t>Q06L06</t>
        </is>
      </c>
      <c r="B1307" t="inlineStr">
        <is>
          <t>WELLINGTON ALVES DE SOUZA</t>
        </is>
      </c>
      <c r="C1307" t="n">
        <v>1</v>
      </c>
      <c r="D1307" t="inlineStr">
        <is>
          <t>IPCA</t>
        </is>
      </c>
      <c r="E1307" t="n">
        <v>0.009488792934583046</v>
      </c>
      <c r="F1307" t="inlineStr">
        <is>
          <t>MENSAL</t>
        </is>
      </c>
      <c r="G1307" t="n">
        <v>48446</v>
      </c>
      <c r="H1307" t="n">
        <v>48446</v>
      </c>
      <c r="I1307" t="inlineStr">
        <is>
          <t>140</t>
        </is>
      </c>
      <c r="J1307" t="inlineStr">
        <is>
          <t>CARTEIRA</t>
        </is>
      </c>
      <c r="K1307" t="inlineStr">
        <is>
          <t>CONTRATO</t>
        </is>
      </c>
      <c r="L1307" t="n">
        <v>1877.39</v>
      </c>
      <c r="M1307" t="inlineStr"/>
      <c r="N1307" t="inlineStr"/>
      <c r="O1307" s="142">
        <f>DATE(YEAR(H1307),MONTH(H1307),1)</f>
        <v/>
      </c>
      <c r="P1307" s="132">
        <f>IF(H1307&gt;$L$3,"Futuro","Atraso")</f>
        <v/>
      </c>
      <c r="Q1307">
        <f>12*(YEAR(H1307)-YEAR($L$3))+(MONTH(H1307)-MONTH($L$3))</f>
        <v/>
      </c>
      <c r="R1307" s="366">
        <f>IF(N1307="IBIRAPITANGA FASE 3",IF(P1307="Atraso",M1307,M1307/(1+$J$2)^Q1307),IF(P1307="Atraso",M1307,M1307/(1+$J$1)^Q1307))</f>
        <v/>
      </c>
    </row>
    <row r="1308">
      <c r="A1308" t="inlineStr">
        <is>
          <t>Q06L06</t>
        </is>
      </c>
      <c r="B1308" t="inlineStr">
        <is>
          <t>WELLINGTON ALVES DE SOUZA</t>
        </is>
      </c>
      <c r="C1308" t="n">
        <v>1</v>
      </c>
      <c r="D1308" t="inlineStr">
        <is>
          <t>IPCA</t>
        </is>
      </c>
      <c r="E1308" t="n">
        <v>0.009488792934583046</v>
      </c>
      <c r="F1308" t="inlineStr">
        <is>
          <t>MENSAL</t>
        </is>
      </c>
      <c r="G1308" t="n">
        <v>48446</v>
      </c>
      <c r="H1308" t="n">
        <v>48446</v>
      </c>
      <c r="I1308" t="inlineStr">
        <is>
          <t>012</t>
        </is>
      </c>
      <c r="J1308" t="inlineStr">
        <is>
          <t>CARTEIRA</t>
        </is>
      </c>
      <c r="K1308" t="inlineStr">
        <is>
          <t>CONTRATO</t>
        </is>
      </c>
      <c r="L1308" t="n">
        <v>5935.58</v>
      </c>
      <c r="M1308" t="inlineStr"/>
      <c r="N1308" t="inlineStr"/>
      <c r="O1308" s="142">
        <f>DATE(YEAR(H1308),MONTH(H1308),1)</f>
        <v/>
      </c>
      <c r="P1308" s="132">
        <f>IF(H1308&gt;$L$3,"Futuro","Atraso")</f>
        <v/>
      </c>
      <c r="Q1308">
        <f>12*(YEAR(H1308)-YEAR($L$3))+(MONTH(H1308)-MONTH($L$3))</f>
        <v/>
      </c>
      <c r="R1308" s="366">
        <f>IF(N1308="IBIRAPITANGA FASE 3",IF(P1308="Atraso",M1308,M1308/(1+$J$2)^Q1308),IF(P1308="Atraso",M1308,M1308/(1+$J$1)^Q1308))</f>
        <v/>
      </c>
    </row>
    <row r="1309">
      <c r="A1309" t="inlineStr">
        <is>
          <t>Q06L06</t>
        </is>
      </c>
      <c r="B1309" t="inlineStr">
        <is>
          <t>WELLINGTON ALVES DE SOUZA</t>
        </is>
      </c>
      <c r="C1309" t="n">
        <v>1</v>
      </c>
      <c r="D1309" t="inlineStr">
        <is>
          <t>IPCA</t>
        </is>
      </c>
      <c r="E1309" t="n">
        <v>0.009488792934583046</v>
      </c>
      <c r="F1309" t="inlineStr">
        <is>
          <t>MENSAL</t>
        </is>
      </c>
      <c r="G1309" t="n">
        <v>48477</v>
      </c>
      <c r="H1309" t="n">
        <v>48477</v>
      </c>
      <c r="I1309" t="inlineStr">
        <is>
          <t>141</t>
        </is>
      </c>
      <c r="J1309" t="inlineStr">
        <is>
          <t>CARTEIRA</t>
        </is>
      </c>
      <c r="K1309" t="inlineStr">
        <is>
          <t>CONTRATO</t>
        </is>
      </c>
      <c r="L1309" t="n">
        <v>1877.39</v>
      </c>
      <c r="M1309" t="inlineStr"/>
      <c r="N1309" t="inlineStr"/>
      <c r="O1309" s="142">
        <f>DATE(YEAR(H1309),MONTH(H1309),1)</f>
        <v/>
      </c>
      <c r="P1309" s="132">
        <f>IF(H1309&gt;$L$3,"Futuro","Atraso")</f>
        <v/>
      </c>
      <c r="Q1309">
        <f>12*(YEAR(H1309)-YEAR($L$3))+(MONTH(H1309)-MONTH($L$3))</f>
        <v/>
      </c>
      <c r="R1309" s="366">
        <f>IF(N1309="IBIRAPITANGA FASE 3",IF(P1309="Atraso",M1309,M1309/(1+$J$2)^Q1309),IF(P1309="Atraso",M1309,M1309/(1+$J$1)^Q1309))</f>
        <v/>
      </c>
    </row>
    <row r="1310">
      <c r="A1310" t="inlineStr">
        <is>
          <t>Q06L06</t>
        </is>
      </c>
      <c r="B1310" t="inlineStr">
        <is>
          <t>WELLINGTON ALVES DE SOUZA</t>
        </is>
      </c>
      <c r="C1310" t="n">
        <v>1</v>
      </c>
      <c r="D1310" t="inlineStr">
        <is>
          <t>IPCA</t>
        </is>
      </c>
      <c r="E1310" t="n">
        <v>0.009488792934583046</v>
      </c>
      <c r="F1310" t="inlineStr">
        <is>
          <t>MENSAL</t>
        </is>
      </c>
      <c r="G1310" t="n">
        <v>48507</v>
      </c>
      <c r="H1310" t="n">
        <v>48507</v>
      </c>
      <c r="I1310" t="inlineStr">
        <is>
          <t>142</t>
        </is>
      </c>
      <c r="J1310" t="inlineStr">
        <is>
          <t>CARTEIRA</t>
        </is>
      </c>
      <c r="K1310" t="inlineStr">
        <is>
          <t>CONTRATO</t>
        </is>
      </c>
      <c r="L1310" t="n">
        <v>1877.39</v>
      </c>
      <c r="M1310" t="inlineStr"/>
      <c r="N1310" t="inlineStr"/>
      <c r="O1310" s="142">
        <f>DATE(YEAR(H1310),MONTH(H1310),1)</f>
        <v/>
      </c>
      <c r="P1310" s="132">
        <f>IF(H1310&gt;$L$3,"Futuro","Atraso")</f>
        <v/>
      </c>
      <c r="Q1310">
        <f>12*(YEAR(H1310)-YEAR($L$3))+(MONTH(H1310)-MONTH($L$3))</f>
        <v/>
      </c>
      <c r="R1310" s="366">
        <f>IF(N1310="IBIRAPITANGA FASE 3",IF(P1310="Atraso",M1310,M1310/(1+$J$2)^Q1310),IF(P1310="Atraso",M1310,M1310/(1+$J$1)^Q1310))</f>
        <v/>
      </c>
    </row>
    <row r="1311">
      <c r="A1311" t="inlineStr">
        <is>
          <t>Q06L06</t>
        </is>
      </c>
      <c r="B1311" t="inlineStr">
        <is>
          <t>WELLINGTON ALVES DE SOUZA</t>
        </is>
      </c>
      <c r="C1311" t="n">
        <v>1</v>
      </c>
      <c r="D1311" t="inlineStr">
        <is>
          <t>IPCA</t>
        </is>
      </c>
      <c r="E1311" t="n">
        <v>0.009488792934583046</v>
      </c>
      <c r="F1311" t="inlineStr">
        <is>
          <t>MENSAL</t>
        </is>
      </c>
      <c r="G1311" t="n">
        <v>48538</v>
      </c>
      <c r="H1311" t="n">
        <v>48538</v>
      </c>
      <c r="I1311" t="inlineStr">
        <is>
          <t>143</t>
        </is>
      </c>
      <c r="J1311" t="inlineStr">
        <is>
          <t>CARTEIRA</t>
        </is>
      </c>
      <c r="K1311" t="inlineStr">
        <is>
          <t>CONTRATO</t>
        </is>
      </c>
      <c r="L1311" t="n">
        <v>1877.39</v>
      </c>
      <c r="M1311" t="inlineStr"/>
      <c r="N1311" t="inlineStr"/>
      <c r="O1311" s="142">
        <f>DATE(YEAR(H1311),MONTH(H1311),1)</f>
        <v/>
      </c>
      <c r="P1311" s="132">
        <f>IF(H1311&gt;$L$3,"Futuro","Atraso")</f>
        <v/>
      </c>
      <c r="Q1311">
        <f>12*(YEAR(H1311)-YEAR($L$3))+(MONTH(H1311)-MONTH($L$3))</f>
        <v/>
      </c>
      <c r="R1311" s="366">
        <f>IF(N1311="IBIRAPITANGA FASE 3",IF(P1311="Atraso",M1311,M1311/(1+$J$2)^Q1311),IF(P1311="Atraso",M1311,M1311/(1+$J$1)^Q1311))</f>
        <v/>
      </c>
    </row>
    <row r="1312">
      <c r="A1312" t="inlineStr">
        <is>
          <t>Q06L06</t>
        </is>
      </c>
      <c r="B1312" t="inlineStr">
        <is>
          <t>WELLINGTON ALVES DE SOUZA</t>
        </is>
      </c>
      <c r="C1312" t="n">
        <v>1</v>
      </c>
      <c r="D1312" t="inlineStr">
        <is>
          <t>IPCA</t>
        </is>
      </c>
      <c r="E1312" t="n">
        <v>0.009488792934583046</v>
      </c>
      <c r="F1312" t="inlineStr">
        <is>
          <t>MENSAL</t>
        </is>
      </c>
      <c r="G1312" t="n">
        <v>48568</v>
      </c>
      <c r="H1312" t="n">
        <v>48568</v>
      </c>
      <c r="I1312" t="inlineStr">
        <is>
          <t>144</t>
        </is>
      </c>
      <c r="J1312" t="inlineStr">
        <is>
          <t>CARTEIRA</t>
        </is>
      </c>
      <c r="K1312" t="inlineStr">
        <is>
          <t>CONTRATO</t>
        </is>
      </c>
      <c r="L1312" t="n">
        <v>1877.39</v>
      </c>
      <c r="M1312" t="inlineStr"/>
      <c r="N1312" t="inlineStr"/>
      <c r="O1312" s="142">
        <f>DATE(YEAR(H1312),MONTH(H1312),1)</f>
        <v/>
      </c>
      <c r="P1312" s="132">
        <f>IF(H1312&gt;$L$3,"Futuro","Atraso")</f>
        <v/>
      </c>
      <c r="Q1312">
        <f>12*(YEAR(H1312)-YEAR($L$3))+(MONTH(H1312)-MONTH($L$3))</f>
        <v/>
      </c>
      <c r="R1312" s="366">
        <f>IF(N1312="IBIRAPITANGA FASE 3",IF(P1312="Atraso",M1312,M1312/(1+$J$2)^Q1312),IF(P1312="Atraso",M1312,M1312/(1+$J$1)^Q1312))</f>
        <v/>
      </c>
    </row>
    <row r="1313">
      <c r="A1313" t="inlineStr">
        <is>
          <t>Q06L06</t>
        </is>
      </c>
      <c r="B1313" t="inlineStr">
        <is>
          <t>WELLINGTON ALVES DE SOUZA</t>
        </is>
      </c>
      <c r="C1313" t="n">
        <v>1</v>
      </c>
      <c r="D1313" t="inlineStr">
        <is>
          <t>IPCA</t>
        </is>
      </c>
      <c r="E1313" t="n">
        <v>0.009488792934583046</v>
      </c>
      <c r="F1313" t="inlineStr">
        <is>
          <t>MENSAL</t>
        </is>
      </c>
      <c r="G1313" t="n">
        <v>48599</v>
      </c>
      <c r="H1313" t="n">
        <v>48599</v>
      </c>
      <c r="I1313" t="inlineStr">
        <is>
          <t>145</t>
        </is>
      </c>
      <c r="J1313" t="inlineStr">
        <is>
          <t>CARTEIRA</t>
        </is>
      </c>
      <c r="K1313" t="inlineStr">
        <is>
          <t>CONTRATO</t>
        </is>
      </c>
      <c r="L1313" t="n">
        <v>1877.39</v>
      </c>
      <c r="M1313" t="inlineStr"/>
      <c r="N1313" t="inlineStr"/>
      <c r="O1313" s="142">
        <f>DATE(YEAR(H1313),MONTH(H1313),1)</f>
        <v/>
      </c>
      <c r="P1313" s="132">
        <f>IF(H1313&gt;$L$3,"Futuro","Atraso")</f>
        <v/>
      </c>
      <c r="Q1313">
        <f>12*(YEAR(H1313)-YEAR($L$3))+(MONTH(H1313)-MONTH($L$3))</f>
        <v/>
      </c>
      <c r="R1313" s="366">
        <f>IF(N1313="IBIRAPITANGA FASE 3",IF(P1313="Atraso",M1313,M1313/(1+$J$2)^Q1313),IF(P1313="Atraso",M1313,M1313/(1+$J$1)^Q1313))</f>
        <v/>
      </c>
    </row>
    <row r="1314">
      <c r="A1314" t="inlineStr">
        <is>
          <t>Q06L06</t>
        </is>
      </c>
      <c r="B1314" t="inlineStr">
        <is>
          <t>WELLINGTON ALVES DE SOUZA</t>
        </is>
      </c>
      <c r="C1314" t="n">
        <v>1</v>
      </c>
      <c r="D1314" t="inlineStr">
        <is>
          <t>IPCA</t>
        </is>
      </c>
      <c r="E1314" t="n">
        <v>0.009488792934583046</v>
      </c>
      <c r="F1314" t="inlineStr">
        <is>
          <t>MENSAL</t>
        </is>
      </c>
      <c r="G1314" t="n">
        <v>48630</v>
      </c>
      <c r="H1314" t="n">
        <v>48630</v>
      </c>
      <c r="I1314" t="inlineStr">
        <is>
          <t>146</t>
        </is>
      </c>
      <c r="J1314" t="inlineStr">
        <is>
          <t>CARTEIRA</t>
        </is>
      </c>
      <c r="K1314" t="inlineStr">
        <is>
          <t>CONTRATO</t>
        </is>
      </c>
      <c r="L1314" t="n">
        <v>1877.39</v>
      </c>
      <c r="M1314" t="inlineStr"/>
      <c r="N1314" t="inlineStr"/>
      <c r="O1314" s="142">
        <f>DATE(YEAR(H1314),MONTH(H1314),1)</f>
        <v/>
      </c>
      <c r="P1314" s="132">
        <f>IF(H1314&gt;$L$3,"Futuro","Atraso")</f>
        <v/>
      </c>
      <c r="Q1314">
        <f>12*(YEAR(H1314)-YEAR($L$3))+(MONTH(H1314)-MONTH($L$3))</f>
        <v/>
      </c>
      <c r="R1314" s="366">
        <f>IF(N1314="IBIRAPITANGA FASE 3",IF(P1314="Atraso",M1314,M1314/(1+$J$2)^Q1314),IF(P1314="Atraso",M1314,M1314/(1+$J$1)^Q1314))</f>
        <v/>
      </c>
    </row>
    <row r="1315">
      <c r="A1315" t="inlineStr">
        <is>
          <t>Q06L06</t>
        </is>
      </c>
      <c r="B1315" t="inlineStr">
        <is>
          <t>WELLINGTON ALVES DE SOUZA</t>
        </is>
      </c>
      <c r="C1315" t="n">
        <v>1</v>
      </c>
      <c r="D1315" t="inlineStr">
        <is>
          <t>IPCA</t>
        </is>
      </c>
      <c r="E1315" t="n">
        <v>0.009488792934583046</v>
      </c>
      <c r="F1315" t="inlineStr">
        <is>
          <t>MENSAL</t>
        </is>
      </c>
      <c r="G1315" t="n">
        <v>48658</v>
      </c>
      <c r="H1315" t="n">
        <v>48658</v>
      </c>
      <c r="I1315" t="inlineStr">
        <is>
          <t>147</t>
        </is>
      </c>
      <c r="J1315" t="inlineStr">
        <is>
          <t>CARTEIRA</t>
        </is>
      </c>
      <c r="K1315" t="inlineStr">
        <is>
          <t>CONTRATO</t>
        </is>
      </c>
      <c r="L1315" t="n">
        <v>1877.39</v>
      </c>
      <c r="M1315" t="inlineStr"/>
      <c r="N1315" t="inlineStr"/>
      <c r="O1315" s="142">
        <f>DATE(YEAR(H1315),MONTH(H1315),1)</f>
        <v/>
      </c>
      <c r="P1315" s="132">
        <f>IF(H1315&gt;$L$3,"Futuro","Atraso")</f>
        <v/>
      </c>
      <c r="Q1315">
        <f>12*(YEAR(H1315)-YEAR($L$3))+(MONTH(H1315)-MONTH($L$3))</f>
        <v/>
      </c>
      <c r="R1315" s="366">
        <f>IF(N1315="IBIRAPITANGA FASE 3",IF(P1315="Atraso",M1315,M1315/(1+$J$2)^Q1315),IF(P1315="Atraso",M1315,M1315/(1+$J$1)^Q1315))</f>
        <v/>
      </c>
    </row>
    <row r="1316">
      <c r="A1316" t="inlineStr">
        <is>
          <t>Q06L06</t>
        </is>
      </c>
      <c r="B1316" t="inlineStr">
        <is>
          <t>WELLINGTON ALVES DE SOUZA</t>
        </is>
      </c>
      <c r="C1316" t="n">
        <v>1</v>
      </c>
      <c r="D1316" t="inlineStr">
        <is>
          <t>IPCA</t>
        </is>
      </c>
      <c r="E1316" t="n">
        <v>0.009488792934583046</v>
      </c>
      <c r="F1316" t="inlineStr">
        <is>
          <t>MENSAL</t>
        </is>
      </c>
      <c r="G1316" t="n">
        <v>48689</v>
      </c>
      <c r="H1316" t="n">
        <v>48689</v>
      </c>
      <c r="I1316" t="inlineStr">
        <is>
          <t>148</t>
        </is>
      </c>
      <c r="J1316" t="inlineStr">
        <is>
          <t>CARTEIRA</t>
        </is>
      </c>
      <c r="K1316" t="inlineStr">
        <is>
          <t>CONTRATO</t>
        </is>
      </c>
      <c r="L1316" t="n">
        <v>1877.39</v>
      </c>
      <c r="M1316" t="inlineStr"/>
      <c r="N1316" t="inlineStr"/>
      <c r="O1316" s="142">
        <f>DATE(YEAR(H1316),MONTH(H1316),1)</f>
        <v/>
      </c>
      <c r="P1316" s="132">
        <f>IF(H1316&gt;$L$3,"Futuro","Atraso")</f>
        <v/>
      </c>
      <c r="Q1316">
        <f>12*(YEAR(H1316)-YEAR($L$3))+(MONTH(H1316)-MONTH($L$3))</f>
        <v/>
      </c>
      <c r="R1316" s="366">
        <f>IF(N1316="IBIRAPITANGA FASE 3",IF(P1316="Atraso",M1316,M1316/(1+$J$2)^Q1316),IF(P1316="Atraso",M1316,M1316/(1+$J$1)^Q1316))</f>
        <v/>
      </c>
    </row>
    <row r="1317">
      <c r="A1317" t="inlineStr">
        <is>
          <t>Q06L06</t>
        </is>
      </c>
      <c r="B1317" t="inlineStr">
        <is>
          <t>WELLINGTON ALVES DE SOUZA</t>
        </is>
      </c>
      <c r="C1317" t="n">
        <v>1</v>
      </c>
      <c r="D1317" t="inlineStr">
        <is>
          <t>IPCA</t>
        </is>
      </c>
      <c r="E1317" t="n">
        <v>0.009488792934583046</v>
      </c>
      <c r="F1317" t="inlineStr">
        <is>
          <t>MENSAL</t>
        </is>
      </c>
      <c r="G1317" t="n">
        <v>48719</v>
      </c>
      <c r="H1317" t="n">
        <v>48719</v>
      </c>
      <c r="I1317" t="inlineStr">
        <is>
          <t>149</t>
        </is>
      </c>
      <c r="J1317" t="inlineStr">
        <is>
          <t>CARTEIRA</t>
        </is>
      </c>
      <c r="K1317" t="inlineStr">
        <is>
          <t>CONTRATO</t>
        </is>
      </c>
      <c r="L1317" t="n">
        <v>1877.39</v>
      </c>
      <c r="M1317" t="inlineStr"/>
      <c r="N1317" t="inlineStr"/>
      <c r="O1317" s="142">
        <f>DATE(YEAR(H1317),MONTH(H1317),1)</f>
        <v/>
      </c>
      <c r="P1317" s="132">
        <f>IF(H1317&gt;$L$3,"Futuro","Atraso")</f>
        <v/>
      </c>
      <c r="Q1317">
        <f>12*(YEAR(H1317)-YEAR($L$3))+(MONTH(H1317)-MONTH($L$3))</f>
        <v/>
      </c>
      <c r="R1317" s="366">
        <f>IF(N1317="IBIRAPITANGA FASE 3",IF(P1317="Atraso",M1317,M1317/(1+$J$2)^Q1317),IF(P1317="Atraso",M1317,M1317/(1+$J$1)^Q1317))</f>
        <v/>
      </c>
    </row>
    <row r="1318">
      <c r="A1318" t="inlineStr">
        <is>
          <t>Q06L06</t>
        </is>
      </c>
      <c r="B1318" t="inlineStr">
        <is>
          <t>WELLINGTON ALVES DE SOUZA</t>
        </is>
      </c>
      <c r="C1318" t="n">
        <v>1</v>
      </c>
      <c r="D1318" t="inlineStr">
        <is>
          <t>IPCA</t>
        </is>
      </c>
      <c r="E1318" t="n">
        <v>0.009488792934583046</v>
      </c>
      <c r="F1318" t="inlineStr">
        <is>
          <t>MENSAL</t>
        </is>
      </c>
      <c r="G1318" t="n">
        <v>48750</v>
      </c>
      <c r="H1318" t="n">
        <v>48750</v>
      </c>
      <c r="I1318" t="inlineStr">
        <is>
          <t>150</t>
        </is>
      </c>
      <c r="J1318" t="inlineStr">
        <is>
          <t>CARTEIRA</t>
        </is>
      </c>
      <c r="K1318" t="inlineStr">
        <is>
          <t>CONTRATO</t>
        </is>
      </c>
      <c r="L1318" t="n">
        <v>1877.39</v>
      </c>
      <c r="M1318" t="inlineStr"/>
      <c r="N1318" t="inlineStr"/>
      <c r="O1318" s="142">
        <f>DATE(YEAR(H1318),MONTH(H1318),1)</f>
        <v/>
      </c>
      <c r="P1318" s="132">
        <f>IF(H1318&gt;$L$3,"Futuro","Atraso")</f>
        <v/>
      </c>
      <c r="Q1318">
        <f>12*(YEAR(H1318)-YEAR($L$3))+(MONTH(H1318)-MONTH($L$3))</f>
        <v/>
      </c>
      <c r="R1318" s="366">
        <f>IF(N1318="IBIRAPITANGA FASE 3",IF(P1318="Atraso",M1318,M1318/(1+$J$2)^Q1318),IF(P1318="Atraso",M1318,M1318/(1+$J$1)^Q1318))</f>
        <v/>
      </c>
    </row>
    <row r="1319">
      <c r="A1319" t="inlineStr">
        <is>
          <t>Q06L06</t>
        </is>
      </c>
      <c r="B1319" t="inlineStr">
        <is>
          <t>WELLINGTON ALVES DE SOUZA</t>
        </is>
      </c>
      <c r="C1319" t="n">
        <v>1</v>
      </c>
      <c r="D1319" t="inlineStr">
        <is>
          <t>IPCA</t>
        </is>
      </c>
      <c r="E1319" t="n">
        <v>0.009488792934583046</v>
      </c>
      <c r="F1319" t="inlineStr">
        <is>
          <t>MENSAL</t>
        </is>
      </c>
      <c r="G1319" t="n">
        <v>48780</v>
      </c>
      <c r="H1319" t="n">
        <v>48780</v>
      </c>
      <c r="I1319" t="inlineStr">
        <is>
          <t>151</t>
        </is>
      </c>
      <c r="J1319" t="inlineStr">
        <is>
          <t>CARTEIRA</t>
        </is>
      </c>
      <c r="K1319" t="inlineStr">
        <is>
          <t>CONTRATO</t>
        </is>
      </c>
      <c r="L1319" t="n">
        <v>1877.39</v>
      </c>
      <c r="M1319" t="inlineStr"/>
      <c r="N1319" t="inlineStr"/>
      <c r="O1319" s="142">
        <f>DATE(YEAR(H1319),MONTH(H1319),1)</f>
        <v/>
      </c>
      <c r="P1319" s="132">
        <f>IF(H1319&gt;$L$3,"Futuro","Atraso")</f>
        <v/>
      </c>
      <c r="Q1319">
        <f>12*(YEAR(H1319)-YEAR($L$3))+(MONTH(H1319)-MONTH($L$3))</f>
        <v/>
      </c>
      <c r="R1319" s="366">
        <f>IF(N1319="IBIRAPITANGA FASE 3",IF(P1319="Atraso",M1319,M1319/(1+$J$2)^Q1319),IF(P1319="Atraso",M1319,M1319/(1+$J$1)^Q1319))</f>
        <v/>
      </c>
    </row>
    <row r="1320">
      <c r="A1320" t="inlineStr">
        <is>
          <t>Q06L06</t>
        </is>
      </c>
      <c r="B1320" t="inlineStr">
        <is>
          <t>WELLINGTON ALVES DE SOUZA</t>
        </is>
      </c>
      <c r="C1320" t="n">
        <v>1</v>
      </c>
      <c r="D1320" t="inlineStr">
        <is>
          <t>IPCA</t>
        </is>
      </c>
      <c r="E1320" t="n">
        <v>0.009488792934583046</v>
      </c>
      <c r="F1320" t="inlineStr">
        <is>
          <t>MENSAL</t>
        </is>
      </c>
      <c r="G1320" t="n">
        <v>48811</v>
      </c>
      <c r="H1320" t="n">
        <v>48811</v>
      </c>
      <c r="I1320" t="inlineStr">
        <is>
          <t>152</t>
        </is>
      </c>
      <c r="J1320" t="inlineStr">
        <is>
          <t>CARTEIRA</t>
        </is>
      </c>
      <c r="K1320" t="inlineStr">
        <is>
          <t>CONTRATO</t>
        </is>
      </c>
      <c r="L1320" t="n">
        <v>1877.39</v>
      </c>
      <c r="M1320" t="inlineStr"/>
      <c r="N1320" t="inlineStr"/>
      <c r="O1320" s="142">
        <f>DATE(YEAR(H1320),MONTH(H1320),1)</f>
        <v/>
      </c>
      <c r="P1320" s="132">
        <f>IF(H1320&gt;$L$3,"Futuro","Atraso")</f>
        <v/>
      </c>
      <c r="Q1320">
        <f>12*(YEAR(H1320)-YEAR($L$3))+(MONTH(H1320)-MONTH($L$3))</f>
        <v/>
      </c>
      <c r="R1320" s="366">
        <f>IF(N1320="IBIRAPITANGA FASE 3",IF(P1320="Atraso",M1320,M1320/(1+$J$2)^Q1320),IF(P1320="Atraso",M1320,M1320/(1+$J$1)^Q1320))</f>
        <v/>
      </c>
    </row>
    <row r="1321">
      <c r="A1321" t="inlineStr">
        <is>
          <t>Q06L06</t>
        </is>
      </c>
      <c r="B1321" t="inlineStr">
        <is>
          <t>WELLINGTON ALVES DE SOUZA</t>
        </is>
      </c>
      <c r="C1321" t="n">
        <v>1</v>
      </c>
      <c r="D1321" t="inlineStr">
        <is>
          <t>IPCA</t>
        </is>
      </c>
      <c r="E1321" t="n">
        <v>0.009488792934583046</v>
      </c>
      <c r="F1321" t="inlineStr">
        <is>
          <t>MENSAL</t>
        </is>
      </c>
      <c r="G1321" t="n">
        <v>48811</v>
      </c>
      <c r="H1321" t="n">
        <v>48811</v>
      </c>
      <c r="I1321" t="inlineStr">
        <is>
          <t>013</t>
        </is>
      </c>
      <c r="J1321" t="inlineStr">
        <is>
          <t>CARTEIRA</t>
        </is>
      </c>
      <c r="K1321" t="inlineStr">
        <is>
          <t>CONTRATO</t>
        </is>
      </c>
      <c r="L1321" t="n">
        <v>5935.58</v>
      </c>
      <c r="M1321" t="inlineStr"/>
      <c r="N1321" t="inlineStr"/>
      <c r="O1321" s="142">
        <f>DATE(YEAR(H1321),MONTH(H1321),1)</f>
        <v/>
      </c>
      <c r="P1321" s="132">
        <f>IF(H1321&gt;$L$3,"Futuro","Atraso")</f>
        <v/>
      </c>
      <c r="Q1321">
        <f>12*(YEAR(H1321)-YEAR($L$3))+(MONTH(H1321)-MONTH($L$3))</f>
        <v/>
      </c>
      <c r="R1321" s="366">
        <f>IF(N1321="IBIRAPITANGA FASE 3",IF(P1321="Atraso",M1321,M1321/(1+$J$2)^Q1321),IF(P1321="Atraso",M1321,M1321/(1+$J$1)^Q1321))</f>
        <v/>
      </c>
    </row>
    <row r="1322">
      <c r="A1322" t="inlineStr">
        <is>
          <t>Q06L06</t>
        </is>
      </c>
      <c r="B1322" t="inlineStr">
        <is>
          <t>WELLINGTON ALVES DE SOUZA</t>
        </is>
      </c>
      <c r="C1322" t="n">
        <v>1</v>
      </c>
      <c r="D1322" t="inlineStr">
        <is>
          <t>IPCA</t>
        </is>
      </c>
      <c r="E1322" t="n">
        <v>0.009488792934583046</v>
      </c>
      <c r="F1322" t="inlineStr">
        <is>
          <t>MENSAL</t>
        </is>
      </c>
      <c r="G1322" t="n">
        <v>48842</v>
      </c>
      <c r="H1322" t="n">
        <v>48842</v>
      </c>
      <c r="I1322" t="inlineStr">
        <is>
          <t>153</t>
        </is>
      </c>
      <c r="J1322" t="inlineStr">
        <is>
          <t>CARTEIRA</t>
        </is>
      </c>
      <c r="K1322" t="inlineStr">
        <is>
          <t>CONTRATO</t>
        </is>
      </c>
      <c r="L1322" t="n">
        <v>1877.39</v>
      </c>
      <c r="M1322" t="inlineStr"/>
      <c r="N1322" t="inlineStr"/>
      <c r="O1322" s="142">
        <f>DATE(YEAR(H1322),MONTH(H1322),1)</f>
        <v/>
      </c>
      <c r="P1322" s="132">
        <f>IF(H1322&gt;$L$3,"Futuro","Atraso")</f>
        <v/>
      </c>
      <c r="Q1322">
        <f>12*(YEAR(H1322)-YEAR($L$3))+(MONTH(H1322)-MONTH($L$3))</f>
        <v/>
      </c>
      <c r="R1322" s="366">
        <f>IF(N1322="IBIRAPITANGA FASE 3",IF(P1322="Atraso",M1322,M1322/(1+$J$2)^Q1322),IF(P1322="Atraso",M1322,M1322/(1+$J$1)^Q1322))</f>
        <v/>
      </c>
    </row>
    <row r="1323">
      <c r="A1323" t="inlineStr">
        <is>
          <t>Q06L06</t>
        </is>
      </c>
      <c r="B1323" t="inlineStr">
        <is>
          <t>WELLINGTON ALVES DE SOUZA</t>
        </is>
      </c>
      <c r="C1323" t="n">
        <v>1</v>
      </c>
      <c r="D1323" t="inlineStr">
        <is>
          <t>IPCA</t>
        </is>
      </c>
      <c r="E1323" t="n">
        <v>0.009488792934583046</v>
      </c>
      <c r="F1323" t="inlineStr">
        <is>
          <t>MENSAL</t>
        </is>
      </c>
      <c r="G1323" t="n">
        <v>48872</v>
      </c>
      <c r="H1323" t="n">
        <v>48872</v>
      </c>
      <c r="I1323" t="inlineStr">
        <is>
          <t>154</t>
        </is>
      </c>
      <c r="J1323" t="inlineStr">
        <is>
          <t>CARTEIRA</t>
        </is>
      </c>
      <c r="K1323" t="inlineStr">
        <is>
          <t>CONTRATO</t>
        </is>
      </c>
      <c r="L1323" t="n">
        <v>1877.39</v>
      </c>
      <c r="M1323" t="inlineStr"/>
      <c r="N1323" t="inlineStr"/>
      <c r="O1323" s="142">
        <f>DATE(YEAR(H1323),MONTH(H1323),1)</f>
        <v/>
      </c>
      <c r="P1323" s="132">
        <f>IF(H1323&gt;$L$3,"Futuro","Atraso")</f>
        <v/>
      </c>
      <c r="Q1323">
        <f>12*(YEAR(H1323)-YEAR($L$3))+(MONTH(H1323)-MONTH($L$3))</f>
        <v/>
      </c>
      <c r="R1323" s="366">
        <f>IF(N1323="IBIRAPITANGA FASE 3",IF(P1323="Atraso",M1323,M1323/(1+$J$2)^Q1323),IF(P1323="Atraso",M1323,M1323/(1+$J$1)^Q1323))</f>
        <v/>
      </c>
    </row>
    <row r="1324">
      <c r="A1324" t="inlineStr">
        <is>
          <t>Q06L06</t>
        </is>
      </c>
      <c r="B1324" t="inlineStr">
        <is>
          <t>WELLINGTON ALVES DE SOUZA</t>
        </is>
      </c>
      <c r="C1324" t="n">
        <v>1</v>
      </c>
      <c r="D1324" t="inlineStr">
        <is>
          <t>IPCA</t>
        </is>
      </c>
      <c r="E1324" t="n">
        <v>0.009488792934583046</v>
      </c>
      <c r="F1324" t="inlineStr">
        <is>
          <t>MENSAL</t>
        </is>
      </c>
      <c r="G1324" t="n">
        <v>48903</v>
      </c>
      <c r="H1324" t="n">
        <v>48903</v>
      </c>
      <c r="I1324" t="inlineStr">
        <is>
          <t>155</t>
        </is>
      </c>
      <c r="J1324" t="inlineStr">
        <is>
          <t>CARTEIRA</t>
        </is>
      </c>
      <c r="K1324" t="inlineStr">
        <is>
          <t>CONTRATO</t>
        </is>
      </c>
      <c r="L1324" t="n">
        <v>1877.39</v>
      </c>
      <c r="M1324" t="inlineStr"/>
      <c r="N1324" t="inlineStr"/>
      <c r="O1324" s="142">
        <f>DATE(YEAR(H1324),MONTH(H1324),1)</f>
        <v/>
      </c>
      <c r="P1324" s="132">
        <f>IF(H1324&gt;$L$3,"Futuro","Atraso")</f>
        <v/>
      </c>
      <c r="Q1324">
        <f>12*(YEAR(H1324)-YEAR($L$3))+(MONTH(H1324)-MONTH($L$3))</f>
        <v/>
      </c>
      <c r="R1324" s="366">
        <f>IF(N1324="IBIRAPITANGA FASE 3",IF(P1324="Atraso",M1324,M1324/(1+$J$2)^Q1324),IF(P1324="Atraso",M1324,M1324/(1+$J$1)^Q1324))</f>
        <v/>
      </c>
    </row>
    <row r="1325">
      <c r="A1325" t="inlineStr">
        <is>
          <t>Q06L06</t>
        </is>
      </c>
      <c r="B1325" t="inlineStr">
        <is>
          <t>WELLINGTON ALVES DE SOUZA</t>
        </is>
      </c>
      <c r="C1325" t="n">
        <v>1</v>
      </c>
      <c r="D1325" t="inlineStr">
        <is>
          <t>IPCA</t>
        </is>
      </c>
      <c r="E1325" t="n">
        <v>0.009488792934583046</v>
      </c>
      <c r="F1325" t="inlineStr">
        <is>
          <t>MENSAL</t>
        </is>
      </c>
      <c r="G1325" t="n">
        <v>48933</v>
      </c>
      <c r="H1325" t="n">
        <v>48933</v>
      </c>
      <c r="I1325" t="inlineStr">
        <is>
          <t>156</t>
        </is>
      </c>
      <c r="J1325" t="inlineStr">
        <is>
          <t>CARTEIRA</t>
        </is>
      </c>
      <c r="K1325" t="inlineStr">
        <is>
          <t>CONTRATO</t>
        </is>
      </c>
      <c r="L1325" t="n">
        <v>1877.39</v>
      </c>
      <c r="M1325" t="inlineStr"/>
      <c r="N1325" t="inlineStr"/>
      <c r="O1325" s="142">
        <f>DATE(YEAR(H1325),MONTH(H1325),1)</f>
        <v/>
      </c>
      <c r="P1325" s="132">
        <f>IF(H1325&gt;$L$3,"Futuro","Atraso")</f>
        <v/>
      </c>
      <c r="Q1325">
        <f>12*(YEAR(H1325)-YEAR($L$3))+(MONTH(H1325)-MONTH($L$3))</f>
        <v/>
      </c>
      <c r="R1325" s="366">
        <f>IF(N1325="IBIRAPITANGA FASE 3",IF(P1325="Atraso",M1325,M1325/(1+$J$2)^Q1325),IF(P1325="Atraso",M1325,M1325/(1+$J$1)^Q1325))</f>
        <v/>
      </c>
    </row>
    <row r="1326">
      <c r="A1326" t="inlineStr">
        <is>
          <t>Q06L06</t>
        </is>
      </c>
      <c r="B1326" t="inlineStr">
        <is>
          <t>WELLINGTON ALVES DE SOUZA</t>
        </is>
      </c>
      <c r="C1326" t="n">
        <v>1</v>
      </c>
      <c r="D1326" t="inlineStr">
        <is>
          <t>IPCA</t>
        </is>
      </c>
      <c r="E1326" t="n">
        <v>0.009488792934583046</v>
      </c>
      <c r="F1326" t="inlineStr">
        <is>
          <t>MENSAL</t>
        </is>
      </c>
      <c r="G1326" t="n">
        <v>48964</v>
      </c>
      <c r="H1326" t="n">
        <v>48964</v>
      </c>
      <c r="I1326" t="inlineStr">
        <is>
          <t>157</t>
        </is>
      </c>
      <c r="J1326" t="inlineStr">
        <is>
          <t>CARTEIRA</t>
        </is>
      </c>
      <c r="K1326" t="inlineStr">
        <is>
          <t>CONTRATO</t>
        </is>
      </c>
      <c r="L1326" t="n">
        <v>1877.39</v>
      </c>
      <c r="M1326" t="inlineStr"/>
      <c r="N1326" t="inlineStr"/>
      <c r="O1326" s="142">
        <f>DATE(YEAR(H1326),MONTH(H1326),1)</f>
        <v/>
      </c>
      <c r="P1326" s="132">
        <f>IF(H1326&gt;$L$3,"Futuro","Atraso")</f>
        <v/>
      </c>
      <c r="Q1326">
        <f>12*(YEAR(H1326)-YEAR($L$3))+(MONTH(H1326)-MONTH($L$3))</f>
        <v/>
      </c>
      <c r="R1326" s="366">
        <f>IF(N1326="IBIRAPITANGA FASE 3",IF(P1326="Atraso",M1326,M1326/(1+$J$2)^Q1326),IF(P1326="Atraso",M1326,M1326/(1+$J$1)^Q1326))</f>
        <v/>
      </c>
    </row>
    <row r="1327">
      <c r="A1327" t="inlineStr">
        <is>
          <t>Q06L06</t>
        </is>
      </c>
      <c r="B1327" t="inlineStr">
        <is>
          <t>WELLINGTON ALVES DE SOUZA</t>
        </is>
      </c>
      <c r="C1327" t="n">
        <v>1</v>
      </c>
      <c r="D1327" t="inlineStr">
        <is>
          <t>IPCA</t>
        </is>
      </c>
      <c r="E1327" t="n">
        <v>0.009488792934583046</v>
      </c>
      <c r="F1327" t="inlineStr">
        <is>
          <t>MENSAL</t>
        </is>
      </c>
      <c r="G1327" t="n">
        <v>48995</v>
      </c>
      <c r="H1327" t="n">
        <v>48995</v>
      </c>
      <c r="I1327" t="inlineStr">
        <is>
          <t>158</t>
        </is>
      </c>
      <c r="J1327" t="inlineStr">
        <is>
          <t>CARTEIRA</t>
        </is>
      </c>
      <c r="K1327" t="inlineStr">
        <is>
          <t>CONTRATO</t>
        </is>
      </c>
      <c r="L1327" t="n">
        <v>1877.39</v>
      </c>
      <c r="M1327" t="inlineStr"/>
      <c r="N1327" t="inlineStr"/>
      <c r="O1327" s="142">
        <f>DATE(YEAR(H1327),MONTH(H1327),1)</f>
        <v/>
      </c>
      <c r="P1327" s="132">
        <f>IF(H1327&gt;$L$3,"Futuro","Atraso")</f>
        <v/>
      </c>
      <c r="Q1327">
        <f>12*(YEAR(H1327)-YEAR($L$3))+(MONTH(H1327)-MONTH($L$3))</f>
        <v/>
      </c>
      <c r="R1327" s="366">
        <f>IF(N1327="IBIRAPITANGA FASE 3",IF(P1327="Atraso",M1327,M1327/(1+$J$2)^Q1327),IF(P1327="Atraso",M1327,M1327/(1+$J$1)^Q1327))</f>
        <v/>
      </c>
    </row>
    <row r="1328">
      <c r="A1328" t="inlineStr">
        <is>
          <t>Q06L06</t>
        </is>
      </c>
      <c r="B1328" t="inlineStr">
        <is>
          <t>WELLINGTON ALVES DE SOUZA</t>
        </is>
      </c>
      <c r="C1328" t="n">
        <v>1</v>
      </c>
      <c r="D1328" t="inlineStr">
        <is>
          <t>IPCA</t>
        </is>
      </c>
      <c r="E1328" t="n">
        <v>0.009488792934583046</v>
      </c>
      <c r="F1328" t="inlineStr">
        <is>
          <t>MENSAL</t>
        </is>
      </c>
      <c r="G1328" t="n">
        <v>49023</v>
      </c>
      <c r="H1328" t="n">
        <v>49023</v>
      </c>
      <c r="I1328" t="inlineStr">
        <is>
          <t>159</t>
        </is>
      </c>
      <c r="J1328" t="inlineStr">
        <is>
          <t>CARTEIRA</t>
        </is>
      </c>
      <c r="K1328" t="inlineStr">
        <is>
          <t>CONTRATO</t>
        </is>
      </c>
      <c r="L1328" t="n">
        <v>1877.39</v>
      </c>
      <c r="M1328" t="inlineStr"/>
      <c r="N1328" t="inlineStr"/>
      <c r="O1328" s="142">
        <f>DATE(YEAR(H1328),MONTH(H1328),1)</f>
        <v/>
      </c>
      <c r="P1328" s="132">
        <f>IF(H1328&gt;$L$3,"Futuro","Atraso")</f>
        <v/>
      </c>
      <c r="Q1328">
        <f>12*(YEAR(H1328)-YEAR($L$3))+(MONTH(H1328)-MONTH($L$3))</f>
        <v/>
      </c>
      <c r="R1328" s="366">
        <f>IF(N1328="IBIRAPITANGA FASE 3",IF(P1328="Atraso",M1328,M1328/(1+$J$2)^Q1328),IF(P1328="Atraso",M1328,M1328/(1+$J$1)^Q1328))</f>
        <v/>
      </c>
    </row>
    <row r="1329">
      <c r="A1329" t="inlineStr">
        <is>
          <t>Q06L06</t>
        </is>
      </c>
      <c r="B1329" t="inlineStr">
        <is>
          <t>WELLINGTON ALVES DE SOUZA</t>
        </is>
      </c>
      <c r="C1329" t="n">
        <v>1</v>
      </c>
      <c r="D1329" t="inlineStr">
        <is>
          <t>IPCA</t>
        </is>
      </c>
      <c r="E1329" t="n">
        <v>0.009488792934583046</v>
      </c>
      <c r="F1329" t="inlineStr">
        <is>
          <t>MENSAL</t>
        </is>
      </c>
      <c r="G1329" t="n">
        <v>49054</v>
      </c>
      <c r="H1329" t="n">
        <v>49054</v>
      </c>
      <c r="I1329" t="inlineStr">
        <is>
          <t>160</t>
        </is>
      </c>
      <c r="J1329" t="inlineStr">
        <is>
          <t>CARTEIRA</t>
        </is>
      </c>
      <c r="K1329" t="inlineStr">
        <is>
          <t>CONTRATO</t>
        </is>
      </c>
      <c r="L1329" t="n">
        <v>1877.39</v>
      </c>
      <c r="M1329" t="inlineStr"/>
      <c r="N1329" t="inlineStr"/>
      <c r="O1329" s="142">
        <f>DATE(YEAR(H1329),MONTH(H1329),1)</f>
        <v/>
      </c>
      <c r="P1329" s="132">
        <f>IF(H1329&gt;$L$3,"Futuro","Atraso")</f>
        <v/>
      </c>
      <c r="Q1329">
        <f>12*(YEAR(H1329)-YEAR($L$3))+(MONTH(H1329)-MONTH($L$3))</f>
        <v/>
      </c>
      <c r="R1329" s="366">
        <f>IF(N1329="IBIRAPITANGA FASE 3",IF(P1329="Atraso",M1329,M1329/(1+$J$2)^Q1329),IF(P1329="Atraso",M1329,M1329/(1+$J$1)^Q1329))</f>
        <v/>
      </c>
    </row>
    <row r="1330">
      <c r="A1330" t="inlineStr">
        <is>
          <t>Q06L06</t>
        </is>
      </c>
      <c r="B1330" t="inlineStr">
        <is>
          <t>WELLINGTON ALVES DE SOUZA</t>
        </is>
      </c>
      <c r="C1330" t="n">
        <v>1</v>
      </c>
      <c r="D1330" t="inlineStr">
        <is>
          <t>IPCA</t>
        </is>
      </c>
      <c r="E1330" t="n">
        <v>0.009488792934583046</v>
      </c>
      <c r="F1330" t="inlineStr">
        <is>
          <t>MENSAL</t>
        </is>
      </c>
      <c r="G1330" t="n">
        <v>49084</v>
      </c>
      <c r="H1330" t="n">
        <v>49084</v>
      </c>
      <c r="I1330" t="inlineStr">
        <is>
          <t>161</t>
        </is>
      </c>
      <c r="J1330" t="inlineStr">
        <is>
          <t>CARTEIRA</t>
        </is>
      </c>
      <c r="K1330" t="inlineStr">
        <is>
          <t>CONTRATO</t>
        </is>
      </c>
      <c r="L1330" t="n">
        <v>1877.39</v>
      </c>
      <c r="M1330" t="inlineStr"/>
      <c r="N1330" t="inlineStr"/>
      <c r="O1330" s="142">
        <f>DATE(YEAR(H1330),MONTH(H1330),1)</f>
        <v/>
      </c>
      <c r="P1330" s="132">
        <f>IF(H1330&gt;$L$3,"Futuro","Atraso")</f>
        <v/>
      </c>
      <c r="Q1330">
        <f>12*(YEAR(H1330)-YEAR($L$3))+(MONTH(H1330)-MONTH($L$3))</f>
        <v/>
      </c>
      <c r="R1330" s="366">
        <f>IF(N1330="IBIRAPITANGA FASE 3",IF(P1330="Atraso",M1330,M1330/(1+$J$2)^Q1330),IF(P1330="Atraso",M1330,M1330/(1+$J$1)^Q1330))</f>
        <v/>
      </c>
    </row>
    <row r="1331">
      <c r="A1331" t="inlineStr">
        <is>
          <t>Q06L06</t>
        </is>
      </c>
      <c r="B1331" t="inlineStr">
        <is>
          <t>WELLINGTON ALVES DE SOUZA</t>
        </is>
      </c>
      <c r="C1331" t="n">
        <v>1</v>
      </c>
      <c r="D1331" t="inlineStr">
        <is>
          <t>IPCA</t>
        </is>
      </c>
      <c r="E1331" t="n">
        <v>0.009488792934583046</v>
      </c>
      <c r="F1331" t="inlineStr">
        <is>
          <t>MENSAL</t>
        </is>
      </c>
      <c r="G1331" t="n">
        <v>49115</v>
      </c>
      <c r="H1331" t="n">
        <v>49115</v>
      </c>
      <c r="I1331" t="inlineStr">
        <is>
          <t>162</t>
        </is>
      </c>
      <c r="J1331" t="inlineStr">
        <is>
          <t>CARTEIRA</t>
        </is>
      </c>
      <c r="K1331" t="inlineStr">
        <is>
          <t>CONTRATO</t>
        </is>
      </c>
      <c r="L1331" t="n">
        <v>1877.39</v>
      </c>
      <c r="M1331" t="inlineStr"/>
      <c r="N1331" t="inlineStr"/>
      <c r="O1331" s="142">
        <f>DATE(YEAR(H1331),MONTH(H1331),1)</f>
        <v/>
      </c>
      <c r="P1331" s="132">
        <f>IF(H1331&gt;$L$3,"Futuro","Atraso")</f>
        <v/>
      </c>
      <c r="Q1331">
        <f>12*(YEAR(H1331)-YEAR($L$3))+(MONTH(H1331)-MONTH($L$3))</f>
        <v/>
      </c>
      <c r="R1331" s="366">
        <f>IF(N1331="IBIRAPITANGA FASE 3",IF(P1331="Atraso",M1331,M1331/(1+$J$2)^Q1331),IF(P1331="Atraso",M1331,M1331/(1+$J$1)^Q1331))</f>
        <v/>
      </c>
    </row>
    <row r="1332">
      <c r="A1332" t="inlineStr">
        <is>
          <t>Q06L06</t>
        </is>
      </c>
      <c r="B1332" t="inlineStr">
        <is>
          <t>WELLINGTON ALVES DE SOUZA</t>
        </is>
      </c>
      <c r="C1332" t="n">
        <v>1</v>
      </c>
      <c r="D1332" t="inlineStr">
        <is>
          <t>IPCA</t>
        </is>
      </c>
      <c r="E1332" t="n">
        <v>0.009488792934583046</v>
      </c>
      <c r="F1332" t="inlineStr">
        <is>
          <t>MENSAL</t>
        </is>
      </c>
      <c r="G1332" t="n">
        <v>49145</v>
      </c>
      <c r="H1332" t="n">
        <v>49145</v>
      </c>
      <c r="I1332" t="inlineStr">
        <is>
          <t>163</t>
        </is>
      </c>
      <c r="J1332" t="inlineStr">
        <is>
          <t>CARTEIRA</t>
        </is>
      </c>
      <c r="K1332" t="inlineStr">
        <is>
          <t>CONTRATO</t>
        </is>
      </c>
      <c r="L1332" t="n">
        <v>1877.39</v>
      </c>
      <c r="M1332" t="inlineStr"/>
      <c r="N1332" t="inlineStr"/>
      <c r="O1332" s="142">
        <f>DATE(YEAR(H1332),MONTH(H1332),1)</f>
        <v/>
      </c>
      <c r="P1332" s="132">
        <f>IF(H1332&gt;$L$3,"Futuro","Atraso")</f>
        <v/>
      </c>
      <c r="Q1332">
        <f>12*(YEAR(H1332)-YEAR($L$3))+(MONTH(H1332)-MONTH($L$3))</f>
        <v/>
      </c>
      <c r="R1332" s="366">
        <f>IF(N1332="IBIRAPITANGA FASE 3",IF(P1332="Atraso",M1332,M1332/(1+$J$2)^Q1332),IF(P1332="Atraso",M1332,M1332/(1+$J$1)^Q1332))</f>
        <v/>
      </c>
    </row>
    <row r="1333">
      <c r="A1333" t="inlineStr">
        <is>
          <t>Q06L06</t>
        </is>
      </c>
      <c r="B1333" t="inlineStr">
        <is>
          <t>WELLINGTON ALVES DE SOUZA</t>
        </is>
      </c>
      <c r="C1333" t="n">
        <v>1</v>
      </c>
      <c r="D1333" t="inlineStr">
        <is>
          <t>IPCA</t>
        </is>
      </c>
      <c r="E1333" t="n">
        <v>0.009488792934583046</v>
      </c>
      <c r="F1333" t="inlineStr">
        <is>
          <t>MENSAL</t>
        </is>
      </c>
      <c r="G1333" t="n">
        <v>49176</v>
      </c>
      <c r="H1333" t="n">
        <v>49176</v>
      </c>
      <c r="I1333" t="inlineStr">
        <is>
          <t>164</t>
        </is>
      </c>
      <c r="J1333" t="inlineStr">
        <is>
          <t>CARTEIRA</t>
        </is>
      </c>
      <c r="K1333" t="inlineStr">
        <is>
          <t>CONTRATO</t>
        </is>
      </c>
      <c r="L1333" t="n">
        <v>1877.39</v>
      </c>
      <c r="M1333" t="inlineStr"/>
      <c r="N1333" t="inlineStr"/>
      <c r="O1333" s="142">
        <f>DATE(YEAR(H1333),MONTH(H1333),1)</f>
        <v/>
      </c>
      <c r="P1333" s="132">
        <f>IF(H1333&gt;$L$3,"Futuro","Atraso")</f>
        <v/>
      </c>
      <c r="Q1333">
        <f>12*(YEAR(H1333)-YEAR($L$3))+(MONTH(H1333)-MONTH($L$3))</f>
        <v/>
      </c>
      <c r="R1333" s="366">
        <f>IF(N1333="IBIRAPITANGA FASE 3",IF(P1333="Atraso",M1333,M1333/(1+$J$2)^Q1333),IF(P1333="Atraso",M1333,M1333/(1+$J$1)^Q1333))</f>
        <v/>
      </c>
    </row>
    <row r="1334">
      <c r="A1334" t="inlineStr">
        <is>
          <t>Q06L06</t>
        </is>
      </c>
      <c r="B1334" t="inlineStr">
        <is>
          <t>WELLINGTON ALVES DE SOUZA</t>
        </is>
      </c>
      <c r="C1334" t="n">
        <v>1</v>
      </c>
      <c r="D1334" t="inlineStr">
        <is>
          <t>IPCA</t>
        </is>
      </c>
      <c r="E1334" t="n">
        <v>0.009488792934583046</v>
      </c>
      <c r="F1334" t="inlineStr">
        <is>
          <t>MENSAL</t>
        </is>
      </c>
      <c r="G1334" t="n">
        <v>49176</v>
      </c>
      <c r="H1334" t="n">
        <v>49176</v>
      </c>
      <c r="I1334" t="inlineStr">
        <is>
          <t>014</t>
        </is>
      </c>
      <c r="J1334" t="inlineStr">
        <is>
          <t>CARTEIRA</t>
        </is>
      </c>
      <c r="K1334" t="inlineStr">
        <is>
          <t>CONTRATO</t>
        </is>
      </c>
      <c r="L1334" t="n">
        <v>5935.58</v>
      </c>
      <c r="M1334" t="inlineStr"/>
      <c r="N1334" t="inlineStr"/>
      <c r="O1334" s="142">
        <f>DATE(YEAR(H1334),MONTH(H1334),1)</f>
        <v/>
      </c>
      <c r="P1334" s="132">
        <f>IF(H1334&gt;$L$3,"Futuro","Atraso")</f>
        <v/>
      </c>
      <c r="Q1334">
        <f>12*(YEAR(H1334)-YEAR($L$3))+(MONTH(H1334)-MONTH($L$3))</f>
        <v/>
      </c>
      <c r="R1334" s="366">
        <f>IF(N1334="IBIRAPITANGA FASE 3",IF(P1334="Atraso",M1334,M1334/(1+$J$2)^Q1334),IF(P1334="Atraso",M1334,M1334/(1+$J$1)^Q1334))</f>
        <v/>
      </c>
    </row>
    <row r="1335">
      <c r="A1335" t="inlineStr">
        <is>
          <t>Q06L06</t>
        </is>
      </c>
      <c r="B1335" t="inlineStr">
        <is>
          <t>WELLINGTON ALVES DE SOUZA</t>
        </is>
      </c>
      <c r="C1335" t="n">
        <v>1</v>
      </c>
      <c r="D1335" t="inlineStr">
        <is>
          <t>IPCA</t>
        </is>
      </c>
      <c r="E1335" t="n">
        <v>0.009488792934583046</v>
      </c>
      <c r="F1335" t="inlineStr">
        <is>
          <t>MENSAL</t>
        </is>
      </c>
      <c r="G1335" t="n">
        <v>49207</v>
      </c>
      <c r="H1335" t="n">
        <v>49207</v>
      </c>
      <c r="I1335" t="inlineStr">
        <is>
          <t>165</t>
        </is>
      </c>
      <c r="J1335" t="inlineStr">
        <is>
          <t>CARTEIRA</t>
        </is>
      </c>
      <c r="K1335" t="inlineStr">
        <is>
          <t>CONTRATO</t>
        </is>
      </c>
      <c r="L1335" t="n">
        <v>1877.39</v>
      </c>
      <c r="M1335" t="inlineStr"/>
      <c r="N1335" t="inlineStr"/>
      <c r="O1335" s="142">
        <f>DATE(YEAR(H1335),MONTH(H1335),1)</f>
        <v/>
      </c>
      <c r="P1335" s="132">
        <f>IF(H1335&gt;$L$3,"Futuro","Atraso")</f>
        <v/>
      </c>
      <c r="Q1335">
        <f>12*(YEAR(H1335)-YEAR($L$3))+(MONTH(H1335)-MONTH($L$3))</f>
        <v/>
      </c>
      <c r="R1335" s="366">
        <f>IF(N1335="IBIRAPITANGA FASE 3",IF(P1335="Atraso",M1335,M1335/(1+$J$2)^Q1335),IF(P1335="Atraso",M1335,M1335/(1+$J$1)^Q1335))</f>
        <v/>
      </c>
    </row>
    <row r="1336">
      <c r="A1336" t="inlineStr">
        <is>
          <t>Q06L06</t>
        </is>
      </c>
      <c r="B1336" t="inlineStr">
        <is>
          <t>WELLINGTON ALVES DE SOUZA</t>
        </is>
      </c>
      <c r="C1336" t="n">
        <v>1</v>
      </c>
      <c r="D1336" t="inlineStr">
        <is>
          <t>IPCA</t>
        </is>
      </c>
      <c r="E1336" t="n">
        <v>0.009488792934583046</v>
      </c>
      <c r="F1336" t="inlineStr">
        <is>
          <t>MENSAL</t>
        </is>
      </c>
      <c r="G1336" t="n">
        <v>49237</v>
      </c>
      <c r="H1336" t="n">
        <v>49237</v>
      </c>
      <c r="I1336" t="inlineStr">
        <is>
          <t>166</t>
        </is>
      </c>
      <c r="J1336" t="inlineStr">
        <is>
          <t>CARTEIRA</t>
        </is>
      </c>
      <c r="K1336" t="inlineStr">
        <is>
          <t>CONTRATO</t>
        </is>
      </c>
      <c r="L1336" t="n">
        <v>1877.39</v>
      </c>
      <c r="M1336" t="inlineStr"/>
      <c r="N1336" t="inlineStr"/>
      <c r="O1336" s="142">
        <f>DATE(YEAR(H1336),MONTH(H1336),1)</f>
        <v/>
      </c>
      <c r="P1336" s="132">
        <f>IF(H1336&gt;$L$3,"Futuro","Atraso")</f>
        <v/>
      </c>
      <c r="Q1336">
        <f>12*(YEAR(H1336)-YEAR($L$3))+(MONTH(H1336)-MONTH($L$3))</f>
        <v/>
      </c>
      <c r="R1336" s="366">
        <f>IF(N1336="IBIRAPITANGA FASE 3",IF(P1336="Atraso",M1336,M1336/(1+$J$2)^Q1336),IF(P1336="Atraso",M1336,M1336/(1+$J$1)^Q1336))</f>
        <v/>
      </c>
    </row>
    <row r="1337">
      <c r="A1337" t="inlineStr">
        <is>
          <t>Q06L06</t>
        </is>
      </c>
      <c r="B1337" t="inlineStr">
        <is>
          <t>WELLINGTON ALVES DE SOUZA</t>
        </is>
      </c>
      <c r="C1337" t="n">
        <v>1</v>
      </c>
      <c r="D1337" t="inlineStr">
        <is>
          <t>IPCA</t>
        </is>
      </c>
      <c r="E1337" t="n">
        <v>0.009488792934583046</v>
      </c>
      <c r="F1337" t="inlineStr">
        <is>
          <t>MENSAL</t>
        </is>
      </c>
      <c r="G1337" t="n">
        <v>49268</v>
      </c>
      <c r="H1337" t="n">
        <v>49268</v>
      </c>
      <c r="I1337" t="inlineStr">
        <is>
          <t>167</t>
        </is>
      </c>
      <c r="J1337" t="inlineStr">
        <is>
          <t>CARTEIRA</t>
        </is>
      </c>
      <c r="K1337" t="inlineStr">
        <is>
          <t>CONTRATO</t>
        </is>
      </c>
      <c r="L1337" t="n">
        <v>1877.39</v>
      </c>
      <c r="M1337" t="inlineStr"/>
      <c r="N1337" t="inlineStr"/>
      <c r="O1337" s="142">
        <f>DATE(YEAR(H1337),MONTH(H1337),1)</f>
        <v/>
      </c>
      <c r="P1337" s="132">
        <f>IF(H1337&gt;$L$3,"Futuro","Atraso")</f>
        <v/>
      </c>
      <c r="Q1337">
        <f>12*(YEAR(H1337)-YEAR($L$3))+(MONTH(H1337)-MONTH($L$3))</f>
        <v/>
      </c>
      <c r="R1337" s="366">
        <f>IF(N1337="IBIRAPITANGA FASE 3",IF(P1337="Atraso",M1337,M1337/(1+$J$2)^Q1337),IF(P1337="Atraso",M1337,M1337/(1+$J$1)^Q1337))</f>
        <v/>
      </c>
    </row>
    <row r="1338">
      <c r="A1338" t="inlineStr">
        <is>
          <t>Q06L06</t>
        </is>
      </c>
      <c r="B1338" t="inlineStr">
        <is>
          <t>WELLINGTON ALVES DE SOUZA</t>
        </is>
      </c>
      <c r="C1338" t="n">
        <v>1</v>
      </c>
      <c r="D1338" t="inlineStr">
        <is>
          <t>IPCA</t>
        </is>
      </c>
      <c r="E1338" t="n">
        <v>0.009488792934583046</v>
      </c>
      <c r="F1338" t="inlineStr">
        <is>
          <t>MENSAL</t>
        </is>
      </c>
      <c r="G1338" t="n">
        <v>49298</v>
      </c>
      <c r="H1338" t="n">
        <v>49298</v>
      </c>
      <c r="I1338" t="inlineStr">
        <is>
          <t>168</t>
        </is>
      </c>
      <c r="J1338" t="inlineStr">
        <is>
          <t>CARTEIRA</t>
        </is>
      </c>
      <c r="K1338" t="inlineStr">
        <is>
          <t>CONTRATO</t>
        </is>
      </c>
      <c r="L1338" t="n">
        <v>1877.39</v>
      </c>
      <c r="M1338" t="inlineStr"/>
      <c r="N1338" t="inlineStr"/>
      <c r="O1338" s="142">
        <f>DATE(YEAR(H1338),MONTH(H1338),1)</f>
        <v/>
      </c>
      <c r="P1338" s="132">
        <f>IF(H1338&gt;$L$3,"Futuro","Atraso")</f>
        <v/>
      </c>
      <c r="Q1338">
        <f>12*(YEAR(H1338)-YEAR($L$3))+(MONTH(H1338)-MONTH($L$3))</f>
        <v/>
      </c>
      <c r="R1338" s="366">
        <f>IF(N1338="IBIRAPITANGA FASE 3",IF(P1338="Atraso",M1338,M1338/(1+$J$2)^Q1338),IF(P1338="Atraso",M1338,M1338/(1+$J$1)^Q1338))</f>
        <v/>
      </c>
    </row>
    <row r="1339">
      <c r="A1339" t="inlineStr">
        <is>
          <t>Q06L06</t>
        </is>
      </c>
      <c r="B1339" t="inlineStr">
        <is>
          <t>WELLINGTON ALVES DE SOUZA</t>
        </is>
      </c>
      <c r="C1339" t="n">
        <v>1</v>
      </c>
      <c r="D1339" t="inlineStr">
        <is>
          <t>IPCA</t>
        </is>
      </c>
      <c r="E1339" t="n">
        <v>0.009488792934583046</v>
      </c>
      <c r="F1339" t="inlineStr">
        <is>
          <t>MENSAL</t>
        </is>
      </c>
      <c r="G1339" t="n">
        <v>49329</v>
      </c>
      <c r="H1339" t="n">
        <v>49329</v>
      </c>
      <c r="I1339" t="inlineStr">
        <is>
          <t>169</t>
        </is>
      </c>
      <c r="J1339" t="inlineStr">
        <is>
          <t>CARTEIRA</t>
        </is>
      </c>
      <c r="K1339" t="inlineStr">
        <is>
          <t>CONTRATO</t>
        </is>
      </c>
      <c r="L1339" t="n">
        <v>1877.39</v>
      </c>
      <c r="M1339" t="inlineStr"/>
      <c r="N1339" t="inlineStr"/>
      <c r="O1339" s="142">
        <f>DATE(YEAR(H1339),MONTH(H1339),1)</f>
        <v/>
      </c>
      <c r="P1339" s="132">
        <f>IF(H1339&gt;$L$3,"Futuro","Atraso")</f>
        <v/>
      </c>
      <c r="Q1339">
        <f>12*(YEAR(H1339)-YEAR($L$3))+(MONTH(H1339)-MONTH($L$3))</f>
        <v/>
      </c>
      <c r="R1339" s="366">
        <f>IF(N1339="IBIRAPITANGA FASE 3",IF(P1339="Atraso",M1339,M1339/(1+$J$2)^Q1339),IF(P1339="Atraso",M1339,M1339/(1+$J$1)^Q1339))</f>
        <v/>
      </c>
    </row>
    <row r="1340">
      <c r="A1340" t="inlineStr">
        <is>
          <t>Q06L06</t>
        </is>
      </c>
      <c r="B1340" t="inlineStr">
        <is>
          <t>WELLINGTON ALVES DE SOUZA</t>
        </is>
      </c>
      <c r="C1340" t="n">
        <v>1</v>
      </c>
      <c r="D1340" t="inlineStr">
        <is>
          <t>IPCA</t>
        </is>
      </c>
      <c r="E1340" t="n">
        <v>0.009488792934583046</v>
      </c>
      <c r="F1340" t="inlineStr">
        <is>
          <t>MENSAL</t>
        </is>
      </c>
      <c r="G1340" t="n">
        <v>49360</v>
      </c>
      <c r="H1340" t="n">
        <v>49360</v>
      </c>
      <c r="I1340" t="inlineStr">
        <is>
          <t>170</t>
        </is>
      </c>
      <c r="J1340" t="inlineStr">
        <is>
          <t>CARTEIRA</t>
        </is>
      </c>
      <c r="K1340" t="inlineStr">
        <is>
          <t>CONTRATO</t>
        </is>
      </c>
      <c r="L1340" t="n">
        <v>1877.39</v>
      </c>
      <c r="M1340" t="inlineStr"/>
      <c r="N1340" t="inlineStr"/>
      <c r="O1340" s="142">
        <f>DATE(YEAR(H1340),MONTH(H1340),1)</f>
        <v/>
      </c>
      <c r="P1340" s="132">
        <f>IF(H1340&gt;$L$3,"Futuro","Atraso")</f>
        <v/>
      </c>
      <c r="Q1340">
        <f>12*(YEAR(H1340)-YEAR($L$3))+(MONTH(H1340)-MONTH($L$3))</f>
        <v/>
      </c>
      <c r="R1340" s="366">
        <f>IF(N1340="IBIRAPITANGA FASE 3",IF(P1340="Atraso",M1340,M1340/(1+$J$2)^Q1340),IF(P1340="Atraso",M1340,M1340/(1+$J$1)^Q1340))</f>
        <v/>
      </c>
    </row>
    <row r="1341">
      <c r="A1341" t="inlineStr">
        <is>
          <t>Q06L06</t>
        </is>
      </c>
      <c r="B1341" t="inlineStr">
        <is>
          <t>WELLINGTON ALVES DE SOUZA</t>
        </is>
      </c>
      <c r="C1341" t="n">
        <v>1</v>
      </c>
      <c r="D1341" t="inlineStr">
        <is>
          <t>IPCA</t>
        </is>
      </c>
      <c r="E1341" t="n">
        <v>0.009488792934583046</v>
      </c>
      <c r="F1341" t="inlineStr">
        <is>
          <t>MENSAL</t>
        </is>
      </c>
      <c r="G1341" t="n">
        <v>49388</v>
      </c>
      <c r="H1341" t="n">
        <v>49388</v>
      </c>
      <c r="I1341" t="inlineStr">
        <is>
          <t>171</t>
        </is>
      </c>
      <c r="J1341" t="inlineStr">
        <is>
          <t>CARTEIRA</t>
        </is>
      </c>
      <c r="K1341" t="inlineStr">
        <is>
          <t>CONTRATO</t>
        </is>
      </c>
      <c r="L1341" t="n">
        <v>1877.39</v>
      </c>
      <c r="M1341" t="inlineStr"/>
      <c r="N1341" t="inlineStr"/>
      <c r="O1341" s="142">
        <f>DATE(YEAR(H1341),MONTH(H1341),1)</f>
        <v/>
      </c>
      <c r="P1341" s="132">
        <f>IF(H1341&gt;$L$3,"Futuro","Atraso")</f>
        <v/>
      </c>
      <c r="Q1341">
        <f>12*(YEAR(H1341)-YEAR($L$3))+(MONTH(H1341)-MONTH($L$3))</f>
        <v/>
      </c>
      <c r="R1341" s="366">
        <f>IF(N1341="IBIRAPITANGA FASE 3",IF(P1341="Atraso",M1341,M1341/(1+$J$2)^Q1341),IF(P1341="Atraso",M1341,M1341/(1+$J$1)^Q1341))</f>
        <v/>
      </c>
    </row>
    <row r="1342">
      <c r="A1342" t="inlineStr">
        <is>
          <t>Q06L06</t>
        </is>
      </c>
      <c r="B1342" t="inlineStr">
        <is>
          <t>WELLINGTON ALVES DE SOUZA</t>
        </is>
      </c>
      <c r="C1342" t="n">
        <v>1</v>
      </c>
      <c r="D1342" t="inlineStr">
        <is>
          <t>IPCA</t>
        </is>
      </c>
      <c r="E1342" t="n">
        <v>0.009488792934583046</v>
      </c>
      <c r="F1342" t="inlineStr">
        <is>
          <t>MENSAL</t>
        </is>
      </c>
      <c r="G1342" t="n">
        <v>49419</v>
      </c>
      <c r="H1342" t="n">
        <v>49419</v>
      </c>
      <c r="I1342" t="inlineStr">
        <is>
          <t>172</t>
        </is>
      </c>
      <c r="J1342" t="inlineStr">
        <is>
          <t>CARTEIRA</t>
        </is>
      </c>
      <c r="K1342" t="inlineStr">
        <is>
          <t>CONTRATO</t>
        </is>
      </c>
      <c r="L1342" t="n">
        <v>1877.39</v>
      </c>
      <c r="M1342" t="inlineStr"/>
      <c r="N1342" t="inlineStr"/>
      <c r="O1342" s="142">
        <f>DATE(YEAR(H1342),MONTH(H1342),1)</f>
        <v/>
      </c>
      <c r="P1342" s="132">
        <f>IF(H1342&gt;$L$3,"Futuro","Atraso")</f>
        <v/>
      </c>
      <c r="Q1342">
        <f>12*(YEAR(H1342)-YEAR($L$3))+(MONTH(H1342)-MONTH($L$3))</f>
        <v/>
      </c>
      <c r="R1342" s="366">
        <f>IF(N1342="IBIRAPITANGA FASE 3",IF(P1342="Atraso",M1342,M1342/(1+$J$2)^Q1342),IF(P1342="Atraso",M1342,M1342/(1+$J$1)^Q1342))</f>
        <v/>
      </c>
    </row>
    <row r="1343">
      <c r="A1343" t="inlineStr">
        <is>
          <t>Q06L06</t>
        </is>
      </c>
      <c r="B1343" t="inlineStr">
        <is>
          <t>WELLINGTON ALVES DE SOUZA</t>
        </is>
      </c>
      <c r="C1343" t="n">
        <v>1</v>
      </c>
      <c r="D1343" t="inlineStr">
        <is>
          <t>IPCA</t>
        </is>
      </c>
      <c r="E1343" t="n">
        <v>0.009488792934583046</v>
      </c>
      <c r="F1343" t="inlineStr">
        <is>
          <t>MENSAL</t>
        </is>
      </c>
      <c r="G1343" t="n">
        <v>49449</v>
      </c>
      <c r="H1343" t="n">
        <v>49449</v>
      </c>
      <c r="I1343" t="inlineStr">
        <is>
          <t>173</t>
        </is>
      </c>
      <c r="J1343" t="inlineStr">
        <is>
          <t>CARTEIRA</t>
        </is>
      </c>
      <c r="K1343" t="inlineStr">
        <is>
          <t>CONTRATO</t>
        </is>
      </c>
      <c r="L1343" t="n">
        <v>1877.39</v>
      </c>
      <c r="M1343" t="inlineStr"/>
      <c r="N1343" t="inlineStr"/>
      <c r="O1343" s="142">
        <f>DATE(YEAR(H1343),MONTH(H1343),1)</f>
        <v/>
      </c>
      <c r="P1343" s="132">
        <f>IF(H1343&gt;$L$3,"Futuro","Atraso")</f>
        <v/>
      </c>
      <c r="Q1343">
        <f>12*(YEAR(H1343)-YEAR($L$3))+(MONTH(H1343)-MONTH($L$3))</f>
        <v/>
      </c>
      <c r="R1343" s="366">
        <f>IF(N1343="IBIRAPITANGA FASE 3",IF(P1343="Atraso",M1343,M1343/(1+$J$2)^Q1343),IF(P1343="Atraso",M1343,M1343/(1+$J$1)^Q1343))</f>
        <v/>
      </c>
    </row>
    <row r="1344">
      <c r="A1344" t="inlineStr">
        <is>
          <t>Q06L06</t>
        </is>
      </c>
      <c r="B1344" t="inlineStr">
        <is>
          <t>WELLINGTON ALVES DE SOUZA</t>
        </is>
      </c>
      <c r="C1344" t="n">
        <v>1</v>
      </c>
      <c r="D1344" t="inlineStr">
        <is>
          <t>IPCA</t>
        </is>
      </c>
      <c r="E1344" t="n">
        <v>0.009488792934583046</v>
      </c>
      <c r="F1344" t="inlineStr">
        <is>
          <t>MENSAL</t>
        </is>
      </c>
      <c r="G1344" t="n">
        <v>49480</v>
      </c>
      <c r="H1344" t="n">
        <v>49480</v>
      </c>
      <c r="I1344" t="inlineStr">
        <is>
          <t>174</t>
        </is>
      </c>
      <c r="J1344" t="inlineStr">
        <is>
          <t>CARTEIRA</t>
        </is>
      </c>
      <c r="K1344" t="inlineStr">
        <is>
          <t>CONTRATO</t>
        </is>
      </c>
      <c r="L1344" t="n">
        <v>1877.39</v>
      </c>
      <c r="M1344" t="inlineStr"/>
      <c r="N1344" t="inlineStr"/>
      <c r="O1344" s="142">
        <f>DATE(YEAR(H1344),MONTH(H1344),1)</f>
        <v/>
      </c>
      <c r="P1344" s="132">
        <f>IF(H1344&gt;$L$3,"Futuro","Atraso")</f>
        <v/>
      </c>
      <c r="Q1344">
        <f>12*(YEAR(H1344)-YEAR($L$3))+(MONTH(H1344)-MONTH($L$3))</f>
        <v/>
      </c>
      <c r="R1344" s="366">
        <f>IF(N1344="IBIRAPITANGA FASE 3",IF(P1344="Atraso",M1344,M1344/(1+$J$2)^Q1344),IF(P1344="Atraso",M1344,M1344/(1+$J$1)^Q1344))</f>
        <v/>
      </c>
    </row>
    <row r="1345">
      <c r="A1345" t="inlineStr">
        <is>
          <t>Q06L06</t>
        </is>
      </c>
      <c r="B1345" t="inlineStr">
        <is>
          <t>WELLINGTON ALVES DE SOUZA</t>
        </is>
      </c>
      <c r="C1345" t="n">
        <v>1</v>
      </c>
      <c r="D1345" t="inlineStr">
        <is>
          <t>IPCA</t>
        </is>
      </c>
      <c r="E1345" t="n">
        <v>0.009488792934583046</v>
      </c>
      <c r="F1345" t="inlineStr">
        <is>
          <t>MENSAL</t>
        </is>
      </c>
      <c r="G1345" t="n">
        <v>49510</v>
      </c>
      <c r="H1345" t="n">
        <v>49510</v>
      </c>
      <c r="I1345" t="inlineStr">
        <is>
          <t>175</t>
        </is>
      </c>
      <c r="J1345" t="inlineStr">
        <is>
          <t>CARTEIRA</t>
        </is>
      </c>
      <c r="K1345" t="inlineStr">
        <is>
          <t>CONTRATO</t>
        </is>
      </c>
      <c r="L1345" t="n">
        <v>1877.39</v>
      </c>
      <c r="M1345" t="inlineStr"/>
      <c r="N1345" t="inlineStr"/>
      <c r="O1345" s="142">
        <f>DATE(YEAR(H1345),MONTH(H1345),1)</f>
        <v/>
      </c>
      <c r="P1345" s="132">
        <f>IF(H1345&gt;$L$3,"Futuro","Atraso")</f>
        <v/>
      </c>
      <c r="Q1345">
        <f>12*(YEAR(H1345)-YEAR($L$3))+(MONTH(H1345)-MONTH($L$3))</f>
        <v/>
      </c>
      <c r="R1345" s="366">
        <f>IF(N1345="IBIRAPITANGA FASE 3",IF(P1345="Atraso",M1345,M1345/(1+$J$2)^Q1345),IF(P1345="Atraso",M1345,M1345/(1+$J$1)^Q1345))</f>
        <v/>
      </c>
    </row>
    <row r="1346">
      <c r="A1346" t="inlineStr">
        <is>
          <t>Q06L06</t>
        </is>
      </c>
      <c r="B1346" t="inlineStr">
        <is>
          <t>WELLINGTON ALVES DE SOUZA</t>
        </is>
      </c>
      <c r="C1346" t="n">
        <v>1</v>
      </c>
      <c r="D1346" t="inlineStr">
        <is>
          <t>IPCA</t>
        </is>
      </c>
      <c r="E1346" t="n">
        <v>0.009488792934583046</v>
      </c>
      <c r="F1346" t="inlineStr">
        <is>
          <t>MENSAL</t>
        </is>
      </c>
      <c r="G1346" t="n">
        <v>49541</v>
      </c>
      <c r="H1346" t="n">
        <v>49541</v>
      </c>
      <c r="I1346" t="inlineStr">
        <is>
          <t>176</t>
        </is>
      </c>
      <c r="J1346" t="inlineStr">
        <is>
          <t>CARTEIRA</t>
        </is>
      </c>
      <c r="K1346" t="inlineStr">
        <is>
          <t>CONTRATO</t>
        </is>
      </c>
      <c r="L1346" t="n">
        <v>1877.39</v>
      </c>
      <c r="M1346" t="inlineStr"/>
      <c r="N1346" t="inlineStr"/>
      <c r="O1346" s="142">
        <f>DATE(YEAR(H1346),MONTH(H1346),1)</f>
        <v/>
      </c>
      <c r="P1346" s="132">
        <f>IF(H1346&gt;$L$3,"Futuro","Atraso")</f>
        <v/>
      </c>
      <c r="Q1346">
        <f>12*(YEAR(H1346)-YEAR($L$3))+(MONTH(H1346)-MONTH($L$3))</f>
        <v/>
      </c>
      <c r="R1346" s="366">
        <f>IF(N1346="IBIRAPITANGA FASE 3",IF(P1346="Atraso",M1346,M1346/(1+$J$2)^Q1346),IF(P1346="Atraso",M1346,M1346/(1+$J$1)^Q1346))</f>
        <v/>
      </c>
    </row>
    <row r="1347">
      <c r="A1347" t="inlineStr">
        <is>
          <t>Q06L06</t>
        </is>
      </c>
      <c r="B1347" t="inlineStr">
        <is>
          <t>WELLINGTON ALVES DE SOUZA</t>
        </is>
      </c>
      <c r="C1347" t="n">
        <v>1</v>
      </c>
      <c r="D1347" t="inlineStr">
        <is>
          <t>IPCA</t>
        </is>
      </c>
      <c r="E1347" t="n">
        <v>0.009488792934583046</v>
      </c>
      <c r="F1347" t="inlineStr">
        <is>
          <t>MENSAL</t>
        </is>
      </c>
      <c r="G1347" t="n">
        <v>49541</v>
      </c>
      <c r="H1347" t="n">
        <v>49541</v>
      </c>
      <c r="I1347" t="inlineStr">
        <is>
          <t>015</t>
        </is>
      </c>
      <c r="J1347" t="inlineStr">
        <is>
          <t>CARTEIRA</t>
        </is>
      </c>
      <c r="K1347" t="inlineStr">
        <is>
          <t>CONTRATO</t>
        </is>
      </c>
      <c r="L1347" t="n">
        <v>5935.58</v>
      </c>
      <c r="M1347" t="inlineStr"/>
      <c r="N1347" t="inlineStr"/>
      <c r="O1347" s="142">
        <f>DATE(YEAR(H1347),MONTH(H1347),1)</f>
        <v/>
      </c>
      <c r="P1347" s="132">
        <f>IF(H1347&gt;$L$3,"Futuro","Atraso")</f>
        <v/>
      </c>
      <c r="Q1347">
        <f>12*(YEAR(H1347)-YEAR($L$3))+(MONTH(H1347)-MONTH($L$3))</f>
        <v/>
      </c>
      <c r="R1347" s="366">
        <f>IF(N1347="IBIRAPITANGA FASE 3",IF(P1347="Atraso",M1347,M1347/(1+$J$2)^Q1347),IF(P1347="Atraso",M1347,M1347/(1+$J$1)^Q1347))</f>
        <v/>
      </c>
    </row>
    <row r="1348">
      <c r="A1348" t="inlineStr">
        <is>
          <t>Q06L06</t>
        </is>
      </c>
      <c r="B1348" t="inlineStr">
        <is>
          <t>WELLINGTON ALVES DE SOUZA</t>
        </is>
      </c>
      <c r="C1348" t="n">
        <v>1</v>
      </c>
      <c r="D1348" t="inlineStr">
        <is>
          <t>IPCA</t>
        </is>
      </c>
      <c r="E1348" t="n">
        <v>0.009488792934583046</v>
      </c>
      <c r="F1348" t="inlineStr">
        <is>
          <t>MENSAL</t>
        </is>
      </c>
      <c r="G1348" t="n">
        <v>49572</v>
      </c>
      <c r="H1348" t="n">
        <v>49572</v>
      </c>
      <c r="I1348" t="inlineStr">
        <is>
          <t>177</t>
        </is>
      </c>
      <c r="J1348" t="inlineStr">
        <is>
          <t>CARTEIRA</t>
        </is>
      </c>
      <c r="K1348" t="inlineStr">
        <is>
          <t>CONTRATO</t>
        </is>
      </c>
      <c r="L1348" t="n">
        <v>1877.39</v>
      </c>
      <c r="M1348" t="inlineStr"/>
      <c r="N1348" t="inlineStr"/>
      <c r="O1348" s="142">
        <f>DATE(YEAR(H1348),MONTH(H1348),1)</f>
        <v/>
      </c>
      <c r="P1348" s="132">
        <f>IF(H1348&gt;$L$3,"Futuro","Atraso")</f>
        <v/>
      </c>
      <c r="Q1348">
        <f>12*(YEAR(H1348)-YEAR($L$3))+(MONTH(H1348)-MONTH($L$3))</f>
        <v/>
      </c>
      <c r="R1348" s="366">
        <f>IF(N1348="IBIRAPITANGA FASE 3",IF(P1348="Atraso",M1348,M1348/(1+$J$2)^Q1348),IF(P1348="Atraso",M1348,M1348/(1+$J$1)^Q1348))</f>
        <v/>
      </c>
    </row>
    <row r="1349">
      <c r="A1349" t="inlineStr">
        <is>
          <t>Q06L06</t>
        </is>
      </c>
      <c r="B1349" t="inlineStr">
        <is>
          <t>WELLINGTON ALVES DE SOUZA</t>
        </is>
      </c>
      <c r="C1349" t="n">
        <v>1</v>
      </c>
      <c r="D1349" t="inlineStr">
        <is>
          <t>IPCA</t>
        </is>
      </c>
      <c r="E1349" t="n">
        <v>0.009488792934583046</v>
      </c>
      <c r="F1349" t="inlineStr">
        <is>
          <t>MENSAL</t>
        </is>
      </c>
      <c r="G1349" t="n">
        <v>49602</v>
      </c>
      <c r="H1349" t="n">
        <v>49602</v>
      </c>
      <c r="I1349" t="inlineStr">
        <is>
          <t>178</t>
        </is>
      </c>
      <c r="J1349" t="inlineStr">
        <is>
          <t>CARTEIRA</t>
        </is>
      </c>
      <c r="K1349" t="inlineStr">
        <is>
          <t>CONTRATO</t>
        </is>
      </c>
      <c r="L1349" t="n">
        <v>1877.39</v>
      </c>
      <c r="M1349" t="inlineStr"/>
      <c r="N1349" t="inlineStr"/>
      <c r="O1349" s="142">
        <f>DATE(YEAR(H1349),MONTH(H1349),1)</f>
        <v/>
      </c>
      <c r="P1349" s="132">
        <f>IF(H1349&gt;$L$3,"Futuro","Atraso")</f>
        <v/>
      </c>
      <c r="Q1349">
        <f>12*(YEAR(H1349)-YEAR($L$3))+(MONTH(H1349)-MONTH($L$3))</f>
        <v/>
      </c>
      <c r="R1349" s="366">
        <f>IF(N1349="IBIRAPITANGA FASE 3",IF(P1349="Atraso",M1349,M1349/(1+$J$2)^Q1349),IF(P1349="Atraso",M1349,M1349/(1+$J$1)^Q1349))</f>
        <v/>
      </c>
    </row>
    <row r="1350">
      <c r="A1350" t="inlineStr">
        <is>
          <t>Q06L06</t>
        </is>
      </c>
      <c r="B1350" t="inlineStr">
        <is>
          <t>WELLINGTON ALVES DE SOUZA</t>
        </is>
      </c>
      <c r="C1350" t="n">
        <v>1</v>
      </c>
      <c r="D1350" t="inlineStr">
        <is>
          <t>IPCA</t>
        </is>
      </c>
      <c r="E1350" t="n">
        <v>0.009488792934583046</v>
      </c>
      <c r="F1350" t="inlineStr">
        <is>
          <t>MENSAL</t>
        </is>
      </c>
      <c r="G1350" t="n">
        <v>49633</v>
      </c>
      <c r="H1350" t="n">
        <v>49633</v>
      </c>
      <c r="I1350" t="inlineStr">
        <is>
          <t>179</t>
        </is>
      </c>
      <c r="J1350" t="inlineStr">
        <is>
          <t>CARTEIRA</t>
        </is>
      </c>
      <c r="K1350" t="inlineStr">
        <is>
          <t>CONTRATO</t>
        </is>
      </c>
      <c r="L1350" t="n">
        <v>1877.39</v>
      </c>
      <c r="M1350" t="inlineStr"/>
      <c r="N1350" t="inlineStr"/>
      <c r="O1350" s="142">
        <f>DATE(YEAR(H1350),MONTH(H1350),1)</f>
        <v/>
      </c>
      <c r="P1350" s="132">
        <f>IF(H1350&gt;$L$3,"Futuro","Atraso")</f>
        <v/>
      </c>
      <c r="Q1350">
        <f>12*(YEAR(H1350)-YEAR($L$3))+(MONTH(H1350)-MONTH($L$3))</f>
        <v/>
      </c>
      <c r="R1350" s="366">
        <f>IF(N1350="IBIRAPITANGA FASE 3",IF(P1350="Atraso",M1350,M1350/(1+$J$2)^Q1350),IF(P1350="Atraso",M1350,M1350/(1+$J$1)^Q1350))</f>
        <v/>
      </c>
    </row>
    <row r="1351">
      <c r="A1351" t="inlineStr">
        <is>
          <t>Q06L06</t>
        </is>
      </c>
      <c r="B1351" t="inlineStr">
        <is>
          <t>WELLINGTON ALVES DE SOUZA</t>
        </is>
      </c>
      <c r="C1351" t="n">
        <v>1</v>
      </c>
      <c r="D1351" t="inlineStr">
        <is>
          <t>IPCA</t>
        </is>
      </c>
      <c r="E1351" t="n">
        <v>0.009488792934583046</v>
      </c>
      <c r="F1351" t="inlineStr">
        <is>
          <t>MENSAL</t>
        </is>
      </c>
      <c r="G1351" t="n">
        <v>49663</v>
      </c>
      <c r="H1351" t="n">
        <v>49663</v>
      </c>
      <c r="I1351" t="inlineStr">
        <is>
          <t>180</t>
        </is>
      </c>
      <c r="J1351" t="inlineStr">
        <is>
          <t>CARTEIRA</t>
        </is>
      </c>
      <c r="K1351" t="inlineStr">
        <is>
          <t>CONTRATO</t>
        </is>
      </c>
      <c r="L1351" t="n">
        <v>1877.39</v>
      </c>
      <c r="M1351" t="inlineStr"/>
      <c r="N1351" t="inlineStr"/>
      <c r="O1351" s="142">
        <f>DATE(YEAR(H1351),MONTH(H1351),1)</f>
        <v/>
      </c>
      <c r="P1351" s="132">
        <f>IF(H1351&gt;$L$3,"Futuro","Atraso")</f>
        <v/>
      </c>
      <c r="Q1351">
        <f>12*(YEAR(H1351)-YEAR($L$3))+(MONTH(H1351)-MONTH($L$3))</f>
        <v/>
      </c>
      <c r="R1351" s="366">
        <f>IF(N1351="IBIRAPITANGA FASE 3",IF(P1351="Atraso",M1351,M1351/(1+$J$2)^Q1351),IF(P1351="Atraso",M1351,M1351/(1+$J$1)^Q1351))</f>
        <v/>
      </c>
    </row>
    <row r="1352">
      <c r="A1352" t="inlineStr">
        <is>
          <t>Q06L07</t>
        </is>
      </c>
      <c r="B1352" t="inlineStr">
        <is>
          <t>MARCELO CARLOS NATUCCI</t>
        </is>
      </c>
      <c r="C1352" t="n">
        <v>1</v>
      </c>
      <c r="D1352" t="inlineStr">
        <is>
          <t>IPCA</t>
        </is>
      </c>
      <c r="E1352" t="n">
        <v>0</v>
      </c>
      <c r="F1352" t="inlineStr">
        <is>
          <t>MENSAL</t>
        </is>
      </c>
      <c r="G1352" t="n">
        <v>45097</v>
      </c>
      <c r="H1352" t="n">
        <v>45097</v>
      </c>
      <c r="I1352" t="inlineStr">
        <is>
          <t>019</t>
        </is>
      </c>
      <c r="J1352" t="inlineStr">
        <is>
          <t>CARTEIRA</t>
        </is>
      </c>
      <c r="K1352" t="inlineStr">
        <is>
          <t>CONTRATO</t>
        </is>
      </c>
      <c r="L1352" t="n">
        <v>5124.23</v>
      </c>
      <c r="M1352" t="inlineStr"/>
      <c r="N1352" t="inlineStr"/>
      <c r="O1352" s="142">
        <f>DATE(YEAR(H1352),MONTH(H1352),1)</f>
        <v/>
      </c>
      <c r="P1352" s="132">
        <f>IF(H1352&gt;$L$3,"Futuro","Atraso")</f>
        <v/>
      </c>
      <c r="Q1352">
        <f>12*(YEAR(H1352)-YEAR($L$3))+(MONTH(H1352)-MONTH($L$3))</f>
        <v/>
      </c>
      <c r="R1352" s="366">
        <f>IF(N1352="IBIRAPITANGA FASE 3",IF(P1352="Atraso",M1352,M1352/(1+$J$2)^Q1352),IF(P1352="Atraso",M1352,M1352/(1+$J$1)^Q1352))</f>
        <v/>
      </c>
    </row>
    <row r="1353">
      <c r="A1353" t="inlineStr">
        <is>
          <t>Q06L07</t>
        </is>
      </c>
      <c r="B1353" t="inlineStr">
        <is>
          <t>MARCELO CARLOS NATUCCI</t>
        </is>
      </c>
      <c r="C1353" t="n">
        <v>1</v>
      </c>
      <c r="D1353" t="inlineStr">
        <is>
          <t>IPCA</t>
        </is>
      </c>
      <c r="E1353" t="n">
        <v>0</v>
      </c>
      <c r="F1353" t="inlineStr">
        <is>
          <t>MENSAL</t>
        </is>
      </c>
      <c r="G1353" t="n">
        <v>45127</v>
      </c>
      <c r="H1353" t="n">
        <v>45127</v>
      </c>
      <c r="I1353" t="inlineStr">
        <is>
          <t>020</t>
        </is>
      </c>
      <c r="J1353" t="inlineStr">
        <is>
          <t>CARTEIRA</t>
        </is>
      </c>
      <c r="K1353" t="inlineStr">
        <is>
          <t>CONTRATO</t>
        </is>
      </c>
      <c r="L1353" t="n">
        <v>5075.61</v>
      </c>
      <c r="M1353" t="inlineStr"/>
      <c r="N1353" t="inlineStr"/>
      <c r="O1353" s="142">
        <f>DATE(YEAR(H1353),MONTH(H1353),1)</f>
        <v/>
      </c>
      <c r="P1353" s="132">
        <f>IF(H1353&gt;$L$3,"Futuro","Atraso")</f>
        <v/>
      </c>
      <c r="Q1353">
        <f>12*(YEAR(H1353)-YEAR($L$3))+(MONTH(H1353)-MONTH($L$3))</f>
        <v/>
      </c>
      <c r="R1353" s="366">
        <f>IF(N1353="IBIRAPITANGA FASE 3",IF(P1353="Atraso",M1353,M1353/(1+$J$2)^Q1353),IF(P1353="Atraso",M1353,M1353/(1+$J$1)^Q1353))</f>
        <v/>
      </c>
    </row>
    <row r="1354">
      <c r="A1354" t="inlineStr">
        <is>
          <t>Q06L07</t>
        </is>
      </c>
      <c r="B1354" t="inlineStr">
        <is>
          <t>MARCELO CARLOS NATUCCI</t>
        </is>
      </c>
      <c r="C1354" t="n">
        <v>1</v>
      </c>
      <c r="D1354" t="inlineStr">
        <is>
          <t>IPCA</t>
        </is>
      </c>
      <c r="E1354" t="n">
        <v>0</v>
      </c>
      <c r="F1354" t="inlineStr">
        <is>
          <t>MENSAL</t>
        </is>
      </c>
      <c r="G1354" t="n">
        <v>45158</v>
      </c>
      <c r="H1354" t="n">
        <v>45158</v>
      </c>
      <c r="I1354" t="inlineStr">
        <is>
          <t>021</t>
        </is>
      </c>
      <c r="J1354" t="inlineStr">
        <is>
          <t>CARTEIRA</t>
        </is>
      </c>
      <c r="K1354" t="inlineStr">
        <is>
          <t>CONTRATO</t>
        </is>
      </c>
      <c r="L1354" t="n">
        <v>5025.36</v>
      </c>
      <c r="M1354" t="inlineStr"/>
      <c r="N1354" t="inlineStr"/>
      <c r="O1354" s="142">
        <f>DATE(YEAR(H1354),MONTH(H1354),1)</f>
        <v/>
      </c>
      <c r="P1354" s="132">
        <f>IF(H1354&gt;$L$3,"Futuro","Atraso")</f>
        <v/>
      </c>
      <c r="Q1354">
        <f>12*(YEAR(H1354)-YEAR($L$3))+(MONTH(H1354)-MONTH($L$3))</f>
        <v/>
      </c>
      <c r="R1354" s="366">
        <f>IF(N1354="IBIRAPITANGA FASE 3",IF(P1354="Atraso",M1354,M1354/(1+$J$2)^Q1354),IF(P1354="Atraso",M1354,M1354/(1+$J$1)^Q1354))</f>
        <v/>
      </c>
    </row>
    <row r="1355">
      <c r="A1355" t="inlineStr">
        <is>
          <t>Q06L07</t>
        </is>
      </c>
      <c r="B1355" t="inlineStr">
        <is>
          <t>MARCELO CARLOS NATUCCI</t>
        </is>
      </c>
      <c r="C1355" t="n">
        <v>1</v>
      </c>
      <c r="D1355" t="inlineStr">
        <is>
          <t>IPCA</t>
        </is>
      </c>
      <c r="E1355" t="n">
        <v>0</v>
      </c>
      <c r="F1355" t="inlineStr">
        <is>
          <t>MENSAL</t>
        </is>
      </c>
      <c r="G1355" t="n">
        <v>45189</v>
      </c>
      <c r="H1355" t="n">
        <v>45189</v>
      </c>
      <c r="I1355" t="inlineStr">
        <is>
          <t>022</t>
        </is>
      </c>
      <c r="J1355" t="inlineStr">
        <is>
          <t>CARTEIRA</t>
        </is>
      </c>
      <c r="K1355" t="inlineStr">
        <is>
          <t>CONTRATO</t>
        </is>
      </c>
      <c r="L1355" t="n">
        <v>4975.13</v>
      </c>
      <c r="M1355" t="inlineStr"/>
      <c r="N1355" t="inlineStr"/>
      <c r="O1355" s="142">
        <f>DATE(YEAR(H1355),MONTH(H1355),1)</f>
        <v/>
      </c>
      <c r="P1355" s="132">
        <f>IF(H1355&gt;$L$3,"Futuro","Atraso")</f>
        <v/>
      </c>
      <c r="Q1355">
        <f>12*(YEAR(H1355)-YEAR($L$3))+(MONTH(H1355)-MONTH($L$3))</f>
        <v/>
      </c>
      <c r="R1355" s="366">
        <f>IF(N1355="IBIRAPITANGA FASE 3",IF(P1355="Atraso",M1355,M1355/(1+$J$2)^Q1355),IF(P1355="Atraso",M1355,M1355/(1+$J$1)^Q1355))</f>
        <v/>
      </c>
    </row>
    <row r="1356">
      <c r="A1356" t="inlineStr">
        <is>
          <t>Q06L07</t>
        </is>
      </c>
      <c r="B1356" t="inlineStr">
        <is>
          <t>MARCELO CARLOS NATUCCI</t>
        </is>
      </c>
      <c r="C1356" t="n">
        <v>1</v>
      </c>
      <c r="D1356" t="inlineStr">
        <is>
          <t>IPCA</t>
        </is>
      </c>
      <c r="E1356" t="n">
        <v>0</v>
      </c>
      <c r="F1356" t="inlineStr">
        <is>
          <t>MENSAL</t>
        </is>
      </c>
      <c r="G1356" t="n">
        <v>45219</v>
      </c>
      <c r="H1356" t="n">
        <v>45219</v>
      </c>
      <c r="I1356" t="inlineStr">
        <is>
          <t>023</t>
        </is>
      </c>
      <c r="J1356" t="inlineStr">
        <is>
          <t>CARTEIRA</t>
        </is>
      </c>
      <c r="K1356" t="inlineStr">
        <is>
          <t>CONTRATO</t>
        </is>
      </c>
      <c r="L1356" t="n">
        <v>4870.93</v>
      </c>
      <c r="M1356" t="inlineStr"/>
      <c r="N1356" t="inlineStr"/>
      <c r="O1356" s="142">
        <f>DATE(YEAR(H1356),MONTH(H1356),1)</f>
        <v/>
      </c>
      <c r="P1356" s="132">
        <f>IF(H1356&gt;$L$3,"Futuro","Atraso")</f>
        <v/>
      </c>
      <c r="Q1356">
        <f>12*(YEAR(H1356)-YEAR($L$3))+(MONTH(H1356)-MONTH($L$3))</f>
        <v/>
      </c>
      <c r="R1356" s="366">
        <f>IF(N1356="IBIRAPITANGA FASE 3",IF(P1356="Atraso",M1356,M1356/(1+$J$2)^Q1356),IF(P1356="Atraso",M1356,M1356/(1+$J$1)^Q1356))</f>
        <v/>
      </c>
    </row>
    <row r="1357">
      <c r="A1357" t="inlineStr">
        <is>
          <t>Q06L07</t>
        </is>
      </c>
      <c r="B1357" t="inlineStr">
        <is>
          <t>MARCELO CARLOS NATUCCI</t>
        </is>
      </c>
      <c r="C1357" t="n">
        <v>1</v>
      </c>
      <c r="D1357" t="inlineStr">
        <is>
          <t>IPCA</t>
        </is>
      </c>
      <c r="E1357" t="n">
        <v>0</v>
      </c>
      <c r="F1357" t="inlineStr">
        <is>
          <t>MENSAL</t>
        </is>
      </c>
      <c r="G1357" t="n">
        <v>45250</v>
      </c>
      <c r="H1357" t="n">
        <v>45250</v>
      </c>
      <c r="I1357" t="inlineStr">
        <is>
          <t>024</t>
        </is>
      </c>
      <c r="J1357" t="inlineStr">
        <is>
          <t>CARTEIRA</t>
        </is>
      </c>
      <c r="K1357" t="inlineStr">
        <is>
          <t>CONTRATO</t>
        </is>
      </c>
      <c r="L1357" t="n">
        <v>4870.93</v>
      </c>
      <c r="M1357" t="inlineStr"/>
      <c r="N1357" t="inlineStr"/>
      <c r="O1357" s="142">
        <f>DATE(YEAR(H1357),MONTH(H1357),1)</f>
        <v/>
      </c>
      <c r="P1357" s="132">
        <f>IF(H1357&gt;$L$3,"Futuro","Atraso")</f>
        <v/>
      </c>
      <c r="Q1357">
        <f>12*(YEAR(H1357)-YEAR($L$3))+(MONTH(H1357)-MONTH($L$3))</f>
        <v/>
      </c>
      <c r="R1357" s="366">
        <f>IF(N1357="IBIRAPITANGA FASE 3",IF(P1357="Atraso",M1357,M1357/(1+$J$2)^Q1357),IF(P1357="Atraso",M1357,M1357/(1+$J$1)^Q1357))</f>
        <v/>
      </c>
    </row>
    <row r="1358">
      <c r="A1358" t="inlineStr">
        <is>
          <t>Q06L07</t>
        </is>
      </c>
      <c r="B1358" t="inlineStr">
        <is>
          <t>MARCELO CARLOS NATUCCI</t>
        </is>
      </c>
      <c r="C1358" t="n">
        <v>1</v>
      </c>
      <c r="D1358" t="inlineStr">
        <is>
          <t>IPCA</t>
        </is>
      </c>
      <c r="E1358" t="n">
        <v>0</v>
      </c>
      <c r="F1358" t="inlineStr">
        <is>
          <t>MENSAL</t>
        </is>
      </c>
      <c r="G1358" t="n">
        <v>45280</v>
      </c>
      <c r="H1358" t="n">
        <v>45280</v>
      </c>
      <c r="I1358" t="inlineStr">
        <is>
          <t>025</t>
        </is>
      </c>
      <c r="J1358" t="inlineStr">
        <is>
          <t>CARTEIRA</t>
        </is>
      </c>
      <c r="K1358" t="inlineStr">
        <is>
          <t>CONTRATO</t>
        </is>
      </c>
      <c r="L1358" t="n">
        <v>4870.93</v>
      </c>
      <c r="M1358" t="inlineStr"/>
      <c r="N1358" t="inlineStr"/>
      <c r="O1358" s="142">
        <f>DATE(YEAR(H1358),MONTH(H1358),1)</f>
        <v/>
      </c>
      <c r="P1358" s="132">
        <f>IF(H1358&gt;$L$3,"Futuro","Atraso")</f>
        <v/>
      </c>
      <c r="Q1358">
        <f>12*(YEAR(H1358)-YEAR($L$3))+(MONTH(H1358)-MONTH($L$3))</f>
        <v/>
      </c>
      <c r="R1358" s="366">
        <f>IF(N1358="IBIRAPITANGA FASE 3",IF(P1358="Atraso",M1358,M1358/(1+$J$2)^Q1358),IF(P1358="Atraso",M1358,M1358/(1+$J$1)^Q1358))</f>
        <v/>
      </c>
    </row>
    <row r="1359">
      <c r="A1359" t="inlineStr">
        <is>
          <t>Q06L07</t>
        </is>
      </c>
      <c r="B1359" t="inlineStr">
        <is>
          <t>MARCELO CARLOS NATUCCI</t>
        </is>
      </c>
      <c r="C1359" t="n">
        <v>1</v>
      </c>
      <c r="D1359" t="inlineStr">
        <is>
          <t>IPCA</t>
        </is>
      </c>
      <c r="E1359" t="n">
        <v>0</v>
      </c>
      <c r="F1359" t="inlineStr">
        <is>
          <t>MENSAL</t>
        </is>
      </c>
      <c r="G1359" t="n">
        <v>45311</v>
      </c>
      <c r="H1359" t="n">
        <v>45311</v>
      </c>
      <c r="I1359" t="inlineStr">
        <is>
          <t>026</t>
        </is>
      </c>
      <c r="J1359" t="inlineStr">
        <is>
          <t>CARTEIRA</t>
        </is>
      </c>
      <c r="K1359" t="inlineStr">
        <is>
          <t>CONTRATO</t>
        </is>
      </c>
      <c r="L1359" t="n">
        <v>4870.93</v>
      </c>
      <c r="M1359" t="inlineStr"/>
      <c r="N1359" t="inlineStr"/>
      <c r="O1359" s="142">
        <f>DATE(YEAR(H1359),MONTH(H1359),1)</f>
        <v/>
      </c>
      <c r="P1359" s="132">
        <f>IF(H1359&gt;$L$3,"Futuro","Atraso")</f>
        <v/>
      </c>
      <c r="Q1359">
        <f>12*(YEAR(H1359)-YEAR($L$3))+(MONTH(H1359)-MONTH($L$3))</f>
        <v/>
      </c>
      <c r="R1359" s="366">
        <f>IF(N1359="IBIRAPITANGA FASE 3",IF(P1359="Atraso",M1359,M1359/(1+$J$2)^Q1359),IF(P1359="Atraso",M1359,M1359/(1+$J$1)^Q1359))</f>
        <v/>
      </c>
    </row>
    <row r="1360">
      <c r="A1360" t="inlineStr">
        <is>
          <t>Q06L07</t>
        </is>
      </c>
      <c r="B1360" t="inlineStr">
        <is>
          <t>MARCELO CARLOS NATUCCI</t>
        </is>
      </c>
      <c r="C1360" t="n">
        <v>1</v>
      </c>
      <c r="D1360" t="inlineStr">
        <is>
          <t>IPCA</t>
        </is>
      </c>
      <c r="E1360" t="n">
        <v>0</v>
      </c>
      <c r="F1360" t="inlineStr">
        <is>
          <t>MENSAL</t>
        </is>
      </c>
      <c r="G1360" t="n">
        <v>45342</v>
      </c>
      <c r="H1360" t="n">
        <v>45342</v>
      </c>
      <c r="I1360" t="inlineStr">
        <is>
          <t>027</t>
        </is>
      </c>
      <c r="J1360" t="inlineStr">
        <is>
          <t>CARTEIRA</t>
        </is>
      </c>
      <c r="K1360" t="inlineStr">
        <is>
          <t>CONTRATO</t>
        </is>
      </c>
      <c r="L1360" t="n">
        <v>4870.93</v>
      </c>
      <c r="M1360" t="inlineStr"/>
      <c r="N1360" t="inlineStr"/>
      <c r="O1360" s="142">
        <f>DATE(YEAR(H1360),MONTH(H1360),1)</f>
        <v/>
      </c>
      <c r="P1360" s="132">
        <f>IF(H1360&gt;$L$3,"Futuro","Atraso")</f>
        <v/>
      </c>
      <c r="Q1360">
        <f>12*(YEAR(H1360)-YEAR($L$3))+(MONTH(H1360)-MONTH($L$3))</f>
        <v/>
      </c>
      <c r="R1360" s="366">
        <f>IF(N1360="IBIRAPITANGA FASE 3",IF(P1360="Atraso",M1360,M1360/(1+$J$2)^Q1360),IF(P1360="Atraso",M1360,M1360/(1+$J$1)^Q1360))</f>
        <v/>
      </c>
    </row>
    <row r="1361">
      <c r="A1361" t="inlineStr">
        <is>
          <t>Q06L07</t>
        </is>
      </c>
      <c r="B1361" t="inlineStr">
        <is>
          <t>MARCELO CARLOS NATUCCI</t>
        </is>
      </c>
      <c r="C1361" t="n">
        <v>1</v>
      </c>
      <c r="D1361" t="inlineStr">
        <is>
          <t>IPCA</t>
        </is>
      </c>
      <c r="E1361" t="n">
        <v>0</v>
      </c>
      <c r="F1361" t="inlineStr">
        <is>
          <t>MENSAL</t>
        </is>
      </c>
      <c r="G1361" t="n">
        <v>45371</v>
      </c>
      <c r="H1361" t="n">
        <v>45371</v>
      </c>
      <c r="I1361" t="inlineStr">
        <is>
          <t>028</t>
        </is>
      </c>
      <c r="J1361" t="inlineStr">
        <is>
          <t>CARTEIRA</t>
        </is>
      </c>
      <c r="K1361" t="inlineStr">
        <is>
          <t>CONTRATO</t>
        </is>
      </c>
      <c r="L1361" t="n">
        <v>4870.93</v>
      </c>
      <c r="M1361" t="inlineStr"/>
      <c r="N1361" t="inlineStr"/>
      <c r="O1361" s="142">
        <f>DATE(YEAR(H1361),MONTH(H1361),1)</f>
        <v/>
      </c>
      <c r="P1361" s="132">
        <f>IF(H1361&gt;$L$3,"Futuro","Atraso")</f>
        <v/>
      </c>
      <c r="Q1361">
        <f>12*(YEAR(H1361)-YEAR($L$3))+(MONTH(H1361)-MONTH($L$3))</f>
        <v/>
      </c>
      <c r="R1361" s="366">
        <f>IF(N1361="IBIRAPITANGA FASE 3",IF(P1361="Atraso",M1361,M1361/(1+$J$2)^Q1361),IF(P1361="Atraso",M1361,M1361/(1+$J$1)^Q1361))</f>
        <v/>
      </c>
    </row>
    <row r="1362">
      <c r="A1362" t="inlineStr">
        <is>
          <t>Q06L07</t>
        </is>
      </c>
      <c r="B1362" t="inlineStr">
        <is>
          <t>MARCELO CARLOS NATUCCI</t>
        </is>
      </c>
      <c r="C1362" t="n">
        <v>1</v>
      </c>
      <c r="D1362" t="inlineStr">
        <is>
          <t>IPCA</t>
        </is>
      </c>
      <c r="E1362" t="n">
        <v>0</v>
      </c>
      <c r="F1362" t="inlineStr">
        <is>
          <t>MENSAL</t>
        </is>
      </c>
      <c r="G1362" t="n">
        <v>45402</v>
      </c>
      <c r="H1362" t="n">
        <v>45402</v>
      </c>
      <c r="I1362" t="inlineStr">
        <is>
          <t>029</t>
        </is>
      </c>
      <c r="J1362" t="inlineStr">
        <is>
          <t>CARTEIRA</t>
        </is>
      </c>
      <c r="K1362" t="inlineStr">
        <is>
          <t>CONTRATO</t>
        </is>
      </c>
      <c r="L1362" t="n">
        <v>4870.93</v>
      </c>
      <c r="M1362" t="inlineStr"/>
      <c r="N1362" t="inlineStr"/>
      <c r="O1362" s="142">
        <f>DATE(YEAR(H1362),MONTH(H1362),1)</f>
        <v/>
      </c>
      <c r="P1362" s="132">
        <f>IF(H1362&gt;$L$3,"Futuro","Atraso")</f>
        <v/>
      </c>
      <c r="Q1362">
        <f>12*(YEAR(H1362)-YEAR($L$3))+(MONTH(H1362)-MONTH($L$3))</f>
        <v/>
      </c>
      <c r="R1362" s="366">
        <f>IF(N1362="IBIRAPITANGA FASE 3",IF(P1362="Atraso",M1362,M1362/(1+$J$2)^Q1362),IF(P1362="Atraso",M1362,M1362/(1+$J$1)^Q1362))</f>
        <v/>
      </c>
    </row>
    <row r="1363">
      <c r="A1363" t="inlineStr">
        <is>
          <t>Q06L07</t>
        </is>
      </c>
      <c r="B1363" t="inlineStr">
        <is>
          <t>MARCELO CARLOS NATUCCI</t>
        </is>
      </c>
      <c r="C1363" t="n">
        <v>1</v>
      </c>
      <c r="D1363" t="inlineStr">
        <is>
          <t>IPCA</t>
        </is>
      </c>
      <c r="E1363" t="n">
        <v>0</v>
      </c>
      <c r="F1363" t="inlineStr">
        <is>
          <t>MENSAL</t>
        </is>
      </c>
      <c r="G1363" t="n">
        <v>45432</v>
      </c>
      <c r="H1363" t="n">
        <v>45432</v>
      </c>
      <c r="I1363" t="inlineStr">
        <is>
          <t>030</t>
        </is>
      </c>
      <c r="J1363" t="inlineStr">
        <is>
          <t>CARTEIRA</t>
        </is>
      </c>
      <c r="K1363" t="inlineStr">
        <is>
          <t>CONTRATO</t>
        </is>
      </c>
      <c r="L1363" t="n">
        <v>4870.93</v>
      </c>
      <c r="M1363" t="inlineStr"/>
      <c r="N1363" t="inlineStr"/>
      <c r="O1363" s="142">
        <f>DATE(YEAR(H1363),MONTH(H1363),1)</f>
        <v/>
      </c>
      <c r="P1363" s="132">
        <f>IF(H1363&gt;$L$3,"Futuro","Atraso")</f>
        <v/>
      </c>
      <c r="Q1363">
        <f>12*(YEAR(H1363)-YEAR($L$3))+(MONTH(H1363)-MONTH($L$3))</f>
        <v/>
      </c>
      <c r="R1363" s="366">
        <f>IF(N1363="IBIRAPITANGA FASE 3",IF(P1363="Atraso",M1363,M1363/(1+$J$2)^Q1363),IF(P1363="Atraso",M1363,M1363/(1+$J$1)^Q1363))</f>
        <v/>
      </c>
    </row>
    <row r="1364">
      <c r="A1364" t="inlineStr">
        <is>
          <t>Q06L07</t>
        </is>
      </c>
      <c r="B1364" t="inlineStr">
        <is>
          <t>MARCELO CARLOS NATUCCI</t>
        </is>
      </c>
      <c r="C1364" t="n">
        <v>1</v>
      </c>
      <c r="D1364" t="inlineStr">
        <is>
          <t>IPCA</t>
        </is>
      </c>
      <c r="E1364" t="n">
        <v>0</v>
      </c>
      <c r="F1364" t="inlineStr">
        <is>
          <t>MENSAL</t>
        </is>
      </c>
      <c r="G1364" t="n">
        <v>45463</v>
      </c>
      <c r="H1364" t="n">
        <v>45463</v>
      </c>
      <c r="I1364" t="inlineStr">
        <is>
          <t>031</t>
        </is>
      </c>
      <c r="J1364" t="inlineStr">
        <is>
          <t>CARTEIRA</t>
        </is>
      </c>
      <c r="K1364" t="inlineStr">
        <is>
          <t>CONTRATO</t>
        </is>
      </c>
      <c r="L1364" t="n">
        <v>4870.93</v>
      </c>
      <c r="M1364" t="inlineStr"/>
      <c r="N1364" t="inlineStr"/>
      <c r="O1364" s="142">
        <f>DATE(YEAR(H1364),MONTH(H1364),1)</f>
        <v/>
      </c>
      <c r="P1364" s="132">
        <f>IF(H1364&gt;$L$3,"Futuro","Atraso")</f>
        <v/>
      </c>
      <c r="Q1364">
        <f>12*(YEAR(H1364)-YEAR($L$3))+(MONTH(H1364)-MONTH($L$3))</f>
        <v/>
      </c>
      <c r="R1364" s="366">
        <f>IF(N1364="IBIRAPITANGA FASE 3",IF(P1364="Atraso",M1364,M1364/(1+$J$2)^Q1364),IF(P1364="Atraso",M1364,M1364/(1+$J$1)^Q1364))</f>
        <v/>
      </c>
    </row>
    <row r="1365">
      <c r="A1365" t="inlineStr">
        <is>
          <t>Q06L07</t>
        </is>
      </c>
      <c r="B1365" t="inlineStr">
        <is>
          <t>MARCELO CARLOS NATUCCI</t>
        </is>
      </c>
      <c r="C1365" t="n">
        <v>1</v>
      </c>
      <c r="D1365" t="inlineStr">
        <is>
          <t>IPCA</t>
        </is>
      </c>
      <c r="E1365" t="n">
        <v>0</v>
      </c>
      <c r="F1365" t="inlineStr">
        <is>
          <t>MENSAL</t>
        </is>
      </c>
      <c r="G1365" t="n">
        <v>45493</v>
      </c>
      <c r="H1365" t="n">
        <v>45493</v>
      </c>
      <c r="I1365" t="inlineStr">
        <is>
          <t>032</t>
        </is>
      </c>
      <c r="J1365" t="inlineStr">
        <is>
          <t>CARTEIRA</t>
        </is>
      </c>
      <c r="K1365" t="inlineStr">
        <is>
          <t>CONTRATO</t>
        </is>
      </c>
      <c r="L1365" t="n">
        <v>4870.93</v>
      </c>
      <c r="M1365" t="inlineStr"/>
      <c r="N1365" t="inlineStr"/>
      <c r="O1365" s="142">
        <f>DATE(YEAR(H1365),MONTH(H1365),1)</f>
        <v/>
      </c>
      <c r="P1365" s="132">
        <f>IF(H1365&gt;$L$3,"Futuro","Atraso")</f>
        <v/>
      </c>
      <c r="Q1365">
        <f>12*(YEAR(H1365)-YEAR($L$3))+(MONTH(H1365)-MONTH($L$3))</f>
        <v/>
      </c>
      <c r="R1365" s="366">
        <f>IF(N1365="IBIRAPITANGA FASE 3",IF(P1365="Atraso",M1365,M1365/(1+$J$2)^Q1365),IF(P1365="Atraso",M1365,M1365/(1+$J$1)^Q1365))</f>
        <v/>
      </c>
    </row>
    <row r="1366">
      <c r="A1366" t="inlineStr">
        <is>
          <t>Q06L07</t>
        </is>
      </c>
      <c r="B1366" t="inlineStr">
        <is>
          <t>MARCELO CARLOS NATUCCI</t>
        </is>
      </c>
      <c r="C1366" t="n">
        <v>1</v>
      </c>
      <c r="D1366" t="inlineStr">
        <is>
          <t>IPCA</t>
        </is>
      </c>
      <c r="E1366" t="n">
        <v>0</v>
      </c>
      <c r="F1366" t="inlineStr">
        <is>
          <t>MENSAL</t>
        </is>
      </c>
      <c r="G1366" t="n">
        <v>45524</v>
      </c>
      <c r="H1366" t="n">
        <v>45524</v>
      </c>
      <c r="I1366" t="inlineStr">
        <is>
          <t>033</t>
        </is>
      </c>
      <c r="J1366" t="inlineStr">
        <is>
          <t>CARTEIRA</t>
        </is>
      </c>
      <c r="K1366" t="inlineStr">
        <is>
          <t>CONTRATO</t>
        </is>
      </c>
      <c r="L1366" t="n">
        <v>4870.93</v>
      </c>
      <c r="M1366" t="inlineStr"/>
      <c r="N1366" t="inlineStr"/>
      <c r="O1366" s="142">
        <f>DATE(YEAR(H1366),MONTH(H1366),1)</f>
        <v/>
      </c>
      <c r="P1366" s="132">
        <f>IF(H1366&gt;$L$3,"Futuro","Atraso")</f>
        <v/>
      </c>
      <c r="Q1366">
        <f>12*(YEAR(H1366)-YEAR($L$3))+(MONTH(H1366)-MONTH($L$3))</f>
        <v/>
      </c>
      <c r="R1366" s="366">
        <f>IF(N1366="IBIRAPITANGA FASE 3",IF(P1366="Atraso",M1366,M1366/(1+$J$2)^Q1366),IF(P1366="Atraso",M1366,M1366/(1+$J$1)^Q1366))</f>
        <v/>
      </c>
    </row>
    <row r="1367">
      <c r="A1367" t="inlineStr">
        <is>
          <t>Q06L07</t>
        </is>
      </c>
      <c r="B1367" t="inlineStr">
        <is>
          <t>MARCELO CARLOS NATUCCI</t>
        </is>
      </c>
      <c r="C1367" t="n">
        <v>1</v>
      </c>
      <c r="D1367" t="inlineStr">
        <is>
          <t>IPCA</t>
        </is>
      </c>
      <c r="E1367" t="n">
        <v>0</v>
      </c>
      <c r="F1367" t="inlineStr">
        <is>
          <t>MENSAL</t>
        </is>
      </c>
      <c r="G1367" t="n">
        <v>45555</v>
      </c>
      <c r="H1367" t="n">
        <v>45555</v>
      </c>
      <c r="I1367" t="inlineStr">
        <is>
          <t>034</t>
        </is>
      </c>
      <c r="J1367" t="inlineStr">
        <is>
          <t>CARTEIRA</t>
        </is>
      </c>
      <c r="K1367" t="inlineStr">
        <is>
          <t>CONTRATO</t>
        </is>
      </c>
      <c r="L1367" t="n">
        <v>4870.93</v>
      </c>
      <c r="M1367" t="inlineStr"/>
      <c r="N1367" t="inlineStr"/>
      <c r="O1367" s="142">
        <f>DATE(YEAR(H1367),MONTH(H1367),1)</f>
        <v/>
      </c>
      <c r="P1367" s="132">
        <f>IF(H1367&gt;$L$3,"Futuro","Atraso")</f>
        <v/>
      </c>
      <c r="Q1367">
        <f>12*(YEAR(H1367)-YEAR($L$3))+(MONTH(H1367)-MONTH($L$3))</f>
        <v/>
      </c>
      <c r="R1367" s="366">
        <f>IF(N1367="IBIRAPITANGA FASE 3",IF(P1367="Atraso",M1367,M1367/(1+$J$2)^Q1367),IF(P1367="Atraso",M1367,M1367/(1+$J$1)^Q1367))</f>
        <v/>
      </c>
    </row>
    <row r="1368">
      <c r="A1368" t="inlineStr">
        <is>
          <t>Q06L07</t>
        </is>
      </c>
      <c r="B1368" t="inlineStr">
        <is>
          <t>MARCELO CARLOS NATUCCI</t>
        </is>
      </c>
      <c r="C1368" t="n">
        <v>1</v>
      </c>
      <c r="D1368" t="inlineStr">
        <is>
          <t>IPCA</t>
        </is>
      </c>
      <c r="E1368" t="n">
        <v>0</v>
      </c>
      <c r="F1368" t="inlineStr">
        <is>
          <t>MENSAL</t>
        </is>
      </c>
      <c r="G1368" t="n">
        <v>45585</v>
      </c>
      <c r="H1368" t="n">
        <v>45585</v>
      </c>
      <c r="I1368" t="inlineStr">
        <is>
          <t>035</t>
        </is>
      </c>
      <c r="J1368" t="inlineStr">
        <is>
          <t>CARTEIRA</t>
        </is>
      </c>
      <c r="K1368" t="inlineStr">
        <is>
          <t>CONTRATO</t>
        </is>
      </c>
      <c r="L1368" t="n">
        <v>4870.93</v>
      </c>
      <c r="M1368" t="inlineStr"/>
      <c r="N1368" t="inlineStr"/>
      <c r="O1368" s="142">
        <f>DATE(YEAR(H1368),MONTH(H1368),1)</f>
        <v/>
      </c>
      <c r="P1368" s="132">
        <f>IF(H1368&gt;$L$3,"Futuro","Atraso")</f>
        <v/>
      </c>
      <c r="Q1368">
        <f>12*(YEAR(H1368)-YEAR($L$3))+(MONTH(H1368)-MONTH($L$3))</f>
        <v/>
      </c>
      <c r="R1368" s="366">
        <f>IF(N1368="IBIRAPITANGA FASE 3",IF(P1368="Atraso",M1368,M1368/(1+$J$2)^Q1368),IF(P1368="Atraso",M1368,M1368/(1+$J$1)^Q1368))</f>
        <v/>
      </c>
    </row>
    <row r="1369">
      <c r="A1369" t="inlineStr">
        <is>
          <t>Q06L07</t>
        </is>
      </c>
      <c r="B1369" t="inlineStr">
        <is>
          <t>MARCELO CARLOS NATUCCI</t>
        </is>
      </c>
      <c r="C1369" t="n">
        <v>1</v>
      </c>
      <c r="D1369" t="inlineStr">
        <is>
          <t>IPCA</t>
        </is>
      </c>
      <c r="E1369" t="n">
        <v>0</v>
      </c>
      <c r="F1369" t="inlineStr">
        <is>
          <t>MENSAL</t>
        </is>
      </c>
      <c r="G1369" t="n">
        <v>45616</v>
      </c>
      <c r="H1369" t="n">
        <v>45616</v>
      </c>
      <c r="I1369" t="inlineStr">
        <is>
          <t>036</t>
        </is>
      </c>
      <c r="J1369" t="inlineStr">
        <is>
          <t>CARTEIRA</t>
        </is>
      </c>
      <c r="K1369" t="inlineStr">
        <is>
          <t>CONTRATO</t>
        </is>
      </c>
      <c r="L1369" t="n">
        <v>4870.93</v>
      </c>
      <c r="M1369" t="inlineStr"/>
      <c r="N1369" t="inlineStr"/>
      <c r="O1369" s="142">
        <f>DATE(YEAR(H1369),MONTH(H1369),1)</f>
        <v/>
      </c>
      <c r="P1369" s="132">
        <f>IF(H1369&gt;$L$3,"Futuro","Atraso")</f>
        <v/>
      </c>
      <c r="Q1369">
        <f>12*(YEAR(H1369)-YEAR($L$3))+(MONTH(H1369)-MONTH($L$3))</f>
        <v/>
      </c>
      <c r="R1369" s="366">
        <f>IF(N1369="IBIRAPITANGA FASE 3",IF(P1369="Atraso",M1369,M1369/(1+$J$2)^Q1369),IF(P1369="Atraso",M1369,M1369/(1+$J$1)^Q1369))</f>
        <v/>
      </c>
    </row>
    <row r="1370">
      <c r="A1370" t="inlineStr">
        <is>
          <t>Q06L07</t>
        </is>
      </c>
      <c r="B1370" t="inlineStr">
        <is>
          <t>MARCELO CARLOS NATUCCI</t>
        </is>
      </c>
      <c r="C1370" t="n">
        <v>1</v>
      </c>
      <c r="D1370" t="inlineStr">
        <is>
          <t>IPCA</t>
        </is>
      </c>
      <c r="E1370" t="n">
        <v>0</v>
      </c>
      <c r="F1370" t="inlineStr">
        <is>
          <t>MENSAL</t>
        </is>
      </c>
      <c r="G1370" t="n">
        <v>45646</v>
      </c>
      <c r="H1370" t="n">
        <v>45646</v>
      </c>
      <c r="I1370" t="inlineStr">
        <is>
          <t>037</t>
        </is>
      </c>
      <c r="J1370" t="inlineStr">
        <is>
          <t>CARTEIRA</t>
        </is>
      </c>
      <c r="K1370" t="inlineStr">
        <is>
          <t>CONTRATO</t>
        </is>
      </c>
      <c r="L1370" t="n">
        <v>4870.93</v>
      </c>
      <c r="M1370" t="inlineStr"/>
      <c r="N1370" t="inlineStr"/>
      <c r="O1370" s="142">
        <f>DATE(YEAR(H1370),MONTH(H1370),1)</f>
        <v/>
      </c>
      <c r="P1370" s="132">
        <f>IF(H1370&gt;$L$3,"Futuro","Atraso")</f>
        <v/>
      </c>
      <c r="Q1370">
        <f>12*(YEAR(H1370)-YEAR($L$3))+(MONTH(H1370)-MONTH($L$3))</f>
        <v/>
      </c>
      <c r="R1370" s="366">
        <f>IF(N1370="IBIRAPITANGA FASE 3",IF(P1370="Atraso",M1370,M1370/(1+$J$2)^Q1370),IF(P1370="Atraso",M1370,M1370/(1+$J$1)^Q1370))</f>
        <v/>
      </c>
    </row>
    <row r="1371">
      <c r="A1371" t="inlineStr">
        <is>
          <t>Q06L07</t>
        </is>
      </c>
      <c r="B1371" t="inlineStr">
        <is>
          <t>MARCELO CARLOS NATUCCI</t>
        </is>
      </c>
      <c r="C1371" t="n">
        <v>1</v>
      </c>
      <c r="D1371" t="inlineStr">
        <is>
          <t>IPCA</t>
        </is>
      </c>
      <c r="E1371" t="n">
        <v>0</v>
      </c>
      <c r="F1371" t="inlineStr">
        <is>
          <t>MENSAL</t>
        </is>
      </c>
      <c r="G1371" t="n">
        <v>45677</v>
      </c>
      <c r="H1371" t="n">
        <v>45677</v>
      </c>
      <c r="I1371" t="inlineStr">
        <is>
          <t>038</t>
        </is>
      </c>
      <c r="J1371" t="inlineStr">
        <is>
          <t>CARTEIRA</t>
        </is>
      </c>
      <c r="K1371" t="inlineStr">
        <is>
          <t>CONTRATO</t>
        </is>
      </c>
      <c r="L1371" t="n">
        <v>4870.93</v>
      </c>
      <c r="M1371" t="inlineStr"/>
      <c r="N1371" t="inlineStr"/>
      <c r="O1371" s="142">
        <f>DATE(YEAR(H1371),MONTH(H1371),1)</f>
        <v/>
      </c>
      <c r="P1371" s="132">
        <f>IF(H1371&gt;$L$3,"Futuro","Atraso")</f>
        <v/>
      </c>
      <c r="Q1371">
        <f>12*(YEAR(H1371)-YEAR($L$3))+(MONTH(H1371)-MONTH($L$3))</f>
        <v/>
      </c>
      <c r="R1371" s="366">
        <f>IF(N1371="IBIRAPITANGA FASE 3",IF(P1371="Atraso",M1371,M1371/(1+$J$2)^Q1371),IF(P1371="Atraso",M1371,M1371/(1+$J$1)^Q1371))</f>
        <v/>
      </c>
    </row>
    <row r="1372">
      <c r="A1372" t="inlineStr">
        <is>
          <t>Q06L07</t>
        </is>
      </c>
      <c r="B1372" t="inlineStr">
        <is>
          <t>MARCELO CARLOS NATUCCI</t>
        </is>
      </c>
      <c r="C1372" t="n">
        <v>1</v>
      </c>
      <c r="D1372" t="inlineStr">
        <is>
          <t>IPCA</t>
        </is>
      </c>
      <c r="E1372" t="n">
        <v>0</v>
      </c>
      <c r="F1372" t="inlineStr">
        <is>
          <t>MENSAL</t>
        </is>
      </c>
      <c r="G1372" t="n">
        <v>45708</v>
      </c>
      <c r="H1372" t="n">
        <v>45708</v>
      </c>
      <c r="I1372" t="inlineStr">
        <is>
          <t>039</t>
        </is>
      </c>
      <c r="J1372" t="inlineStr">
        <is>
          <t>CARTEIRA</t>
        </is>
      </c>
      <c r="K1372" t="inlineStr">
        <is>
          <t>CONTRATO</t>
        </is>
      </c>
      <c r="L1372" t="n">
        <v>4870.93</v>
      </c>
      <c r="M1372" t="inlineStr"/>
      <c r="N1372" t="inlineStr"/>
      <c r="O1372" s="142">
        <f>DATE(YEAR(H1372),MONTH(H1372),1)</f>
        <v/>
      </c>
      <c r="P1372" s="132">
        <f>IF(H1372&gt;$L$3,"Futuro","Atraso")</f>
        <v/>
      </c>
      <c r="Q1372">
        <f>12*(YEAR(H1372)-YEAR($L$3))+(MONTH(H1372)-MONTH($L$3))</f>
        <v/>
      </c>
      <c r="R1372" s="366">
        <f>IF(N1372="IBIRAPITANGA FASE 3",IF(P1372="Atraso",M1372,M1372/(1+$J$2)^Q1372),IF(P1372="Atraso",M1372,M1372/(1+$J$1)^Q1372))</f>
        <v/>
      </c>
    </row>
    <row r="1373">
      <c r="A1373" t="inlineStr">
        <is>
          <t>Q06L07</t>
        </is>
      </c>
      <c r="B1373" t="inlineStr">
        <is>
          <t>MARCELO CARLOS NATUCCI</t>
        </is>
      </c>
      <c r="C1373" t="n">
        <v>1</v>
      </c>
      <c r="D1373" t="inlineStr">
        <is>
          <t>IPCA</t>
        </is>
      </c>
      <c r="E1373" t="n">
        <v>0</v>
      </c>
      <c r="F1373" t="inlineStr">
        <is>
          <t>MENSAL</t>
        </is>
      </c>
      <c r="G1373" t="n">
        <v>45736</v>
      </c>
      <c r="H1373" t="n">
        <v>45736</v>
      </c>
      <c r="I1373" t="inlineStr">
        <is>
          <t>040</t>
        </is>
      </c>
      <c r="J1373" t="inlineStr">
        <is>
          <t>CARTEIRA</t>
        </is>
      </c>
      <c r="K1373" t="inlineStr">
        <is>
          <t>CONTRATO</t>
        </is>
      </c>
      <c r="L1373" t="n">
        <v>4870.93</v>
      </c>
      <c r="M1373" t="inlineStr"/>
      <c r="N1373" t="inlineStr"/>
      <c r="O1373" s="142">
        <f>DATE(YEAR(H1373),MONTH(H1373),1)</f>
        <v/>
      </c>
      <c r="P1373" s="132">
        <f>IF(H1373&gt;$L$3,"Futuro","Atraso")</f>
        <v/>
      </c>
      <c r="Q1373">
        <f>12*(YEAR(H1373)-YEAR($L$3))+(MONTH(H1373)-MONTH($L$3))</f>
        <v/>
      </c>
      <c r="R1373" s="366">
        <f>IF(N1373="IBIRAPITANGA FASE 3",IF(P1373="Atraso",M1373,M1373/(1+$J$2)^Q1373),IF(P1373="Atraso",M1373,M1373/(1+$J$1)^Q1373))</f>
        <v/>
      </c>
    </row>
    <row r="1374">
      <c r="A1374" t="inlineStr">
        <is>
          <t>Q06L07</t>
        </is>
      </c>
      <c r="B1374" t="inlineStr">
        <is>
          <t>MARCELO CARLOS NATUCCI</t>
        </is>
      </c>
      <c r="C1374" t="n">
        <v>1</v>
      </c>
      <c r="D1374" t="inlineStr">
        <is>
          <t>IPCA</t>
        </is>
      </c>
      <c r="E1374" t="n">
        <v>0</v>
      </c>
      <c r="F1374" t="inlineStr">
        <is>
          <t>MENSAL</t>
        </is>
      </c>
      <c r="G1374" t="n">
        <v>45767</v>
      </c>
      <c r="H1374" t="n">
        <v>45767</v>
      </c>
      <c r="I1374" t="inlineStr">
        <is>
          <t>041</t>
        </is>
      </c>
      <c r="J1374" t="inlineStr">
        <is>
          <t>CARTEIRA</t>
        </is>
      </c>
      <c r="K1374" t="inlineStr">
        <is>
          <t>CONTRATO</t>
        </is>
      </c>
      <c r="L1374" t="n">
        <v>4870.93</v>
      </c>
      <c r="M1374" t="inlineStr"/>
      <c r="N1374" t="inlineStr"/>
      <c r="O1374" s="142">
        <f>DATE(YEAR(H1374),MONTH(H1374),1)</f>
        <v/>
      </c>
      <c r="P1374" s="132">
        <f>IF(H1374&gt;$L$3,"Futuro","Atraso")</f>
        <v/>
      </c>
      <c r="Q1374">
        <f>12*(YEAR(H1374)-YEAR($L$3))+(MONTH(H1374)-MONTH($L$3))</f>
        <v/>
      </c>
      <c r="R1374" s="366">
        <f>IF(N1374="IBIRAPITANGA FASE 3",IF(P1374="Atraso",M1374,M1374/(1+$J$2)^Q1374),IF(P1374="Atraso",M1374,M1374/(1+$J$1)^Q1374))</f>
        <v/>
      </c>
    </row>
    <row r="1375">
      <c r="A1375" t="inlineStr">
        <is>
          <t>Q06L07</t>
        </is>
      </c>
      <c r="B1375" t="inlineStr">
        <is>
          <t>MARCELO CARLOS NATUCCI</t>
        </is>
      </c>
      <c r="C1375" t="n">
        <v>1</v>
      </c>
      <c r="D1375" t="inlineStr">
        <is>
          <t>IPCA</t>
        </is>
      </c>
      <c r="E1375" t="n">
        <v>0</v>
      </c>
      <c r="F1375" t="inlineStr">
        <is>
          <t>MENSAL</t>
        </is>
      </c>
      <c r="G1375" t="n">
        <v>45797</v>
      </c>
      <c r="H1375" t="n">
        <v>45797</v>
      </c>
      <c r="I1375" t="inlineStr">
        <is>
          <t>042</t>
        </is>
      </c>
      <c r="J1375" t="inlineStr">
        <is>
          <t>CARTEIRA</t>
        </is>
      </c>
      <c r="K1375" t="inlineStr">
        <is>
          <t>CONTRATO</t>
        </is>
      </c>
      <c r="L1375" t="n">
        <v>4870.93</v>
      </c>
      <c r="M1375" t="inlineStr"/>
      <c r="N1375" t="inlineStr"/>
      <c r="O1375" s="142">
        <f>DATE(YEAR(H1375),MONTH(H1375),1)</f>
        <v/>
      </c>
      <c r="P1375" s="132">
        <f>IF(H1375&gt;$L$3,"Futuro","Atraso")</f>
        <v/>
      </c>
      <c r="Q1375">
        <f>12*(YEAR(H1375)-YEAR($L$3))+(MONTH(H1375)-MONTH($L$3))</f>
        <v/>
      </c>
      <c r="R1375" s="366">
        <f>IF(N1375="IBIRAPITANGA FASE 3",IF(P1375="Atraso",M1375,M1375/(1+$J$2)^Q1375),IF(P1375="Atraso",M1375,M1375/(1+$J$1)^Q1375))</f>
        <v/>
      </c>
    </row>
    <row r="1376">
      <c r="A1376" t="inlineStr">
        <is>
          <t>Q06L07</t>
        </is>
      </c>
      <c r="B1376" t="inlineStr">
        <is>
          <t>MARCELO CARLOS NATUCCI</t>
        </is>
      </c>
      <c r="C1376" t="n">
        <v>1</v>
      </c>
      <c r="D1376" t="inlineStr">
        <is>
          <t>IPCA</t>
        </is>
      </c>
      <c r="E1376" t="n">
        <v>0</v>
      </c>
      <c r="F1376" t="inlineStr">
        <is>
          <t>MENSAL</t>
        </is>
      </c>
      <c r="G1376" t="n">
        <v>45828</v>
      </c>
      <c r="H1376" t="n">
        <v>45828</v>
      </c>
      <c r="I1376" t="inlineStr">
        <is>
          <t>043</t>
        </is>
      </c>
      <c r="J1376" t="inlineStr">
        <is>
          <t>CARTEIRA</t>
        </is>
      </c>
      <c r="K1376" t="inlineStr">
        <is>
          <t>CONTRATO</t>
        </is>
      </c>
      <c r="L1376" t="n">
        <v>4870.93</v>
      </c>
      <c r="M1376" t="inlineStr"/>
      <c r="N1376" t="inlineStr"/>
      <c r="O1376" s="142">
        <f>DATE(YEAR(H1376),MONTH(H1376),1)</f>
        <v/>
      </c>
      <c r="P1376" s="132">
        <f>IF(H1376&gt;$L$3,"Futuro","Atraso")</f>
        <v/>
      </c>
      <c r="Q1376">
        <f>12*(YEAR(H1376)-YEAR($L$3))+(MONTH(H1376)-MONTH($L$3))</f>
        <v/>
      </c>
      <c r="R1376" s="366">
        <f>IF(N1376="IBIRAPITANGA FASE 3",IF(P1376="Atraso",M1376,M1376/(1+$J$2)^Q1376),IF(P1376="Atraso",M1376,M1376/(1+$J$1)^Q1376))</f>
        <v/>
      </c>
    </row>
    <row r="1377">
      <c r="A1377" t="inlineStr">
        <is>
          <t>Q06L07</t>
        </is>
      </c>
      <c r="B1377" t="inlineStr">
        <is>
          <t>MARCELO CARLOS NATUCCI</t>
        </is>
      </c>
      <c r="C1377" t="n">
        <v>1</v>
      </c>
      <c r="D1377" t="inlineStr">
        <is>
          <t>IPCA</t>
        </is>
      </c>
      <c r="E1377" t="n">
        <v>0</v>
      </c>
      <c r="F1377" t="inlineStr">
        <is>
          <t>MENSAL</t>
        </is>
      </c>
      <c r="G1377" t="n">
        <v>45858</v>
      </c>
      <c r="H1377" t="n">
        <v>45858</v>
      </c>
      <c r="I1377" t="inlineStr">
        <is>
          <t>044</t>
        </is>
      </c>
      <c r="J1377" t="inlineStr">
        <is>
          <t>CARTEIRA</t>
        </is>
      </c>
      <c r="K1377" t="inlineStr">
        <is>
          <t>CONTRATO</t>
        </is>
      </c>
      <c r="L1377" t="n">
        <v>4870.93</v>
      </c>
      <c r="M1377" t="inlineStr"/>
      <c r="N1377" t="inlineStr"/>
      <c r="O1377" s="142">
        <f>DATE(YEAR(H1377),MONTH(H1377),1)</f>
        <v/>
      </c>
      <c r="P1377" s="132">
        <f>IF(H1377&gt;$L$3,"Futuro","Atraso")</f>
        <v/>
      </c>
      <c r="Q1377">
        <f>12*(YEAR(H1377)-YEAR($L$3))+(MONTH(H1377)-MONTH($L$3))</f>
        <v/>
      </c>
      <c r="R1377" s="366">
        <f>IF(N1377="IBIRAPITANGA FASE 3",IF(P1377="Atraso",M1377,M1377/(1+$J$2)^Q1377),IF(P1377="Atraso",M1377,M1377/(1+$J$1)^Q1377))</f>
        <v/>
      </c>
    </row>
    <row r="1378">
      <c r="A1378" t="inlineStr">
        <is>
          <t>Q06L07</t>
        </is>
      </c>
      <c r="B1378" t="inlineStr">
        <is>
          <t>MARCELO CARLOS NATUCCI</t>
        </is>
      </c>
      <c r="C1378" t="n">
        <v>1</v>
      </c>
      <c r="D1378" t="inlineStr">
        <is>
          <t>IPCA</t>
        </is>
      </c>
      <c r="E1378" t="n">
        <v>0</v>
      </c>
      <c r="F1378" t="inlineStr">
        <is>
          <t>MENSAL</t>
        </is>
      </c>
      <c r="G1378" t="n">
        <v>45889</v>
      </c>
      <c r="H1378" t="n">
        <v>45889</v>
      </c>
      <c r="I1378" t="inlineStr">
        <is>
          <t>045</t>
        </is>
      </c>
      <c r="J1378" t="inlineStr">
        <is>
          <t>CARTEIRA</t>
        </is>
      </c>
      <c r="K1378" t="inlineStr">
        <is>
          <t>CONTRATO</t>
        </is>
      </c>
      <c r="L1378" t="n">
        <v>4870.93</v>
      </c>
      <c r="M1378" t="inlineStr"/>
      <c r="N1378" t="inlineStr"/>
      <c r="O1378" s="142">
        <f>DATE(YEAR(H1378),MONTH(H1378),1)</f>
        <v/>
      </c>
      <c r="P1378" s="132">
        <f>IF(H1378&gt;$L$3,"Futuro","Atraso")</f>
        <v/>
      </c>
      <c r="Q1378">
        <f>12*(YEAR(H1378)-YEAR($L$3))+(MONTH(H1378)-MONTH($L$3))</f>
        <v/>
      </c>
      <c r="R1378" s="366">
        <f>IF(N1378="IBIRAPITANGA FASE 3",IF(P1378="Atraso",M1378,M1378/(1+$J$2)^Q1378),IF(P1378="Atraso",M1378,M1378/(1+$J$1)^Q1378))</f>
        <v/>
      </c>
    </row>
    <row r="1379">
      <c r="A1379" t="inlineStr">
        <is>
          <t>Q06L07</t>
        </is>
      </c>
      <c r="B1379" t="inlineStr">
        <is>
          <t>MARCELO CARLOS NATUCCI</t>
        </is>
      </c>
      <c r="C1379" t="n">
        <v>1</v>
      </c>
      <c r="D1379" t="inlineStr">
        <is>
          <t>IPCA</t>
        </is>
      </c>
      <c r="E1379" t="n">
        <v>0</v>
      </c>
      <c r="F1379" t="inlineStr">
        <is>
          <t>MENSAL</t>
        </is>
      </c>
      <c r="G1379" t="n">
        <v>45920</v>
      </c>
      <c r="H1379" t="n">
        <v>45920</v>
      </c>
      <c r="I1379" t="inlineStr">
        <is>
          <t>046</t>
        </is>
      </c>
      <c r="J1379" t="inlineStr">
        <is>
          <t>CARTEIRA</t>
        </is>
      </c>
      <c r="K1379" t="inlineStr">
        <is>
          <t>CONTRATO</t>
        </is>
      </c>
      <c r="L1379" t="n">
        <v>4870.93</v>
      </c>
      <c r="M1379" t="inlineStr"/>
      <c r="N1379" t="inlineStr"/>
      <c r="O1379" s="142">
        <f>DATE(YEAR(H1379),MONTH(H1379),1)</f>
        <v/>
      </c>
      <c r="P1379" s="132">
        <f>IF(H1379&gt;$L$3,"Futuro","Atraso")</f>
        <v/>
      </c>
      <c r="Q1379">
        <f>12*(YEAR(H1379)-YEAR($L$3))+(MONTH(H1379)-MONTH($L$3))</f>
        <v/>
      </c>
      <c r="R1379" s="366">
        <f>IF(N1379="IBIRAPITANGA FASE 3",IF(P1379="Atraso",M1379,M1379/(1+$J$2)^Q1379),IF(P1379="Atraso",M1379,M1379/(1+$J$1)^Q1379))</f>
        <v/>
      </c>
    </row>
    <row r="1380">
      <c r="A1380" t="inlineStr">
        <is>
          <t>Q06L08</t>
        </is>
      </c>
      <c r="B1380" t="inlineStr">
        <is>
          <t>VANIA FONSECA LONGHI MACARRAO</t>
        </is>
      </c>
      <c r="C1380" t="n">
        <v>1</v>
      </c>
      <c r="D1380" t="inlineStr">
        <is>
          <t>IPCA</t>
        </is>
      </c>
      <c r="E1380" t="n">
        <v>0</v>
      </c>
      <c r="F1380" t="inlineStr">
        <is>
          <t>MENSAL</t>
        </is>
      </c>
      <c r="G1380" t="n">
        <v>45214</v>
      </c>
      <c r="H1380" t="n">
        <v>45214</v>
      </c>
      <c r="I1380" t="inlineStr">
        <is>
          <t>048</t>
        </is>
      </c>
      <c r="J1380" t="inlineStr">
        <is>
          <t>CARTEIRA</t>
        </is>
      </c>
      <c r="K1380" t="inlineStr">
        <is>
          <t>CONTRATO</t>
        </is>
      </c>
      <c r="L1380" t="n">
        <v>3673.5</v>
      </c>
      <c r="M1380" t="inlineStr"/>
      <c r="N1380" t="inlineStr"/>
      <c r="O1380" s="142">
        <f>DATE(YEAR(H1380),MONTH(H1380),1)</f>
        <v/>
      </c>
      <c r="P1380" s="132">
        <f>IF(H1380&gt;$L$3,"Futuro","Atraso")</f>
        <v/>
      </c>
      <c r="Q1380">
        <f>12*(YEAR(H1380)-YEAR($L$3))+(MONTH(H1380)-MONTH($L$3))</f>
        <v/>
      </c>
      <c r="R1380" s="366">
        <f>IF(N1380="IBIRAPITANGA FASE 3",IF(P1380="Atraso",M1380,M1380/(1+$J$2)^Q1380),IF(P1380="Atraso",M1380,M1380/(1+$J$1)^Q1380))</f>
        <v/>
      </c>
    </row>
    <row r="1381">
      <c r="A1381" t="inlineStr">
        <is>
          <t>Q06L09</t>
        </is>
      </c>
      <c r="B1381" t="inlineStr">
        <is>
          <t>ADRIANA KOBA KODATO</t>
        </is>
      </c>
      <c r="C1381" t="n">
        <v>1</v>
      </c>
      <c r="D1381" t="inlineStr">
        <is>
          <t>IPCA</t>
        </is>
      </c>
      <c r="E1381" t="n">
        <v>0.009488792934583046</v>
      </c>
      <c r="F1381" t="inlineStr">
        <is>
          <t>MENSAL</t>
        </is>
      </c>
      <c r="G1381" t="n">
        <v>45092</v>
      </c>
      <c r="H1381" t="n">
        <v>45092</v>
      </c>
      <c r="I1381" t="inlineStr">
        <is>
          <t>043</t>
        </is>
      </c>
      <c r="J1381" t="inlineStr">
        <is>
          <t>CARTEIRA</t>
        </is>
      </c>
      <c r="K1381" t="inlineStr">
        <is>
          <t>CONTRATO</t>
        </is>
      </c>
      <c r="L1381" t="n">
        <v>2285.46</v>
      </c>
      <c r="M1381" t="inlineStr"/>
      <c r="N1381" t="inlineStr"/>
      <c r="O1381" s="142">
        <f>DATE(YEAR(H1381),MONTH(H1381),1)</f>
        <v/>
      </c>
      <c r="P1381" s="132">
        <f>IF(H1381&gt;$L$3,"Futuro","Atraso")</f>
        <v/>
      </c>
      <c r="Q1381">
        <f>12*(YEAR(H1381)-YEAR($L$3))+(MONTH(H1381)-MONTH($L$3))</f>
        <v/>
      </c>
      <c r="R1381" s="366">
        <f>IF(N1381="IBIRAPITANGA FASE 3",IF(P1381="Atraso",M1381,M1381/(1+$J$2)^Q1381),IF(P1381="Atraso",M1381,M1381/(1+$J$1)^Q1381))</f>
        <v/>
      </c>
    </row>
    <row r="1382">
      <c r="A1382" t="inlineStr">
        <is>
          <t>Q06L09</t>
        </is>
      </c>
      <c r="B1382" t="inlineStr">
        <is>
          <t>ADRIANA KOBA KODATO</t>
        </is>
      </c>
      <c r="C1382" t="n">
        <v>1</v>
      </c>
      <c r="D1382" t="inlineStr">
        <is>
          <t>IPCA</t>
        </is>
      </c>
      <c r="E1382" t="n">
        <v>0.009488792934583046</v>
      </c>
      <c r="F1382" t="inlineStr">
        <is>
          <t>MENSAL</t>
        </is>
      </c>
      <c r="G1382" t="n">
        <v>45122</v>
      </c>
      <c r="H1382" t="n">
        <v>45122</v>
      </c>
      <c r="I1382" t="inlineStr">
        <is>
          <t>044</t>
        </is>
      </c>
      <c r="J1382" t="inlineStr">
        <is>
          <t>CARTEIRA</t>
        </is>
      </c>
      <c r="K1382" t="inlineStr">
        <is>
          <t>CONTRATO</t>
        </is>
      </c>
      <c r="L1382" t="n">
        <v>2242.53</v>
      </c>
      <c r="M1382" t="inlineStr"/>
      <c r="N1382" t="inlineStr"/>
      <c r="O1382" s="142">
        <f>DATE(YEAR(H1382),MONTH(H1382),1)</f>
        <v/>
      </c>
      <c r="P1382" s="132">
        <f>IF(H1382&gt;$L$3,"Futuro","Atraso")</f>
        <v/>
      </c>
      <c r="Q1382">
        <f>12*(YEAR(H1382)-YEAR($L$3))+(MONTH(H1382)-MONTH($L$3))</f>
        <v/>
      </c>
      <c r="R1382" s="366">
        <f>IF(N1382="IBIRAPITANGA FASE 3",IF(P1382="Atraso",M1382,M1382/(1+$J$2)^Q1382),IF(P1382="Atraso",M1382,M1382/(1+$J$1)^Q1382))</f>
        <v/>
      </c>
    </row>
    <row r="1383">
      <c r="A1383" t="inlineStr">
        <is>
          <t>Q06L09</t>
        </is>
      </c>
      <c r="B1383" t="inlineStr">
        <is>
          <t>ADRIANA KOBA KODATO</t>
        </is>
      </c>
      <c r="C1383" t="n">
        <v>1</v>
      </c>
      <c r="D1383" t="inlineStr">
        <is>
          <t>IPCA</t>
        </is>
      </c>
      <c r="E1383" t="n">
        <v>0.009488792934583046</v>
      </c>
      <c r="F1383" t="inlineStr">
        <is>
          <t>MENSAL</t>
        </is>
      </c>
      <c r="G1383" t="n">
        <v>45153</v>
      </c>
      <c r="H1383" t="n">
        <v>45153</v>
      </c>
      <c r="I1383" t="inlineStr">
        <is>
          <t>045</t>
        </is>
      </c>
      <c r="J1383" t="inlineStr">
        <is>
          <t>CARTEIRA</t>
        </is>
      </c>
      <c r="K1383" t="inlineStr">
        <is>
          <t>CONTRATO</t>
        </is>
      </c>
      <c r="L1383" t="n">
        <v>2199.96</v>
      </c>
      <c r="M1383" t="inlineStr"/>
      <c r="N1383" t="inlineStr"/>
      <c r="O1383" s="142">
        <f>DATE(YEAR(H1383),MONTH(H1383),1)</f>
        <v/>
      </c>
      <c r="P1383" s="132">
        <f>IF(H1383&gt;$L$3,"Futuro","Atraso")</f>
        <v/>
      </c>
      <c r="Q1383">
        <f>12*(YEAR(H1383)-YEAR($L$3))+(MONTH(H1383)-MONTH($L$3))</f>
        <v/>
      </c>
      <c r="R1383" s="366">
        <f>IF(N1383="IBIRAPITANGA FASE 3",IF(P1383="Atraso",M1383,M1383/(1+$J$2)^Q1383),IF(P1383="Atraso",M1383,M1383/(1+$J$1)^Q1383))</f>
        <v/>
      </c>
    </row>
    <row r="1384">
      <c r="A1384" t="inlineStr">
        <is>
          <t>Q06L09</t>
        </is>
      </c>
      <c r="B1384" t="inlineStr">
        <is>
          <t>ADRIANA KOBA KODATO</t>
        </is>
      </c>
      <c r="C1384" t="n">
        <v>1</v>
      </c>
      <c r="D1384" t="inlineStr">
        <is>
          <t>IPCA</t>
        </is>
      </c>
      <c r="E1384" t="n">
        <v>0.009488792934583046</v>
      </c>
      <c r="F1384" t="inlineStr">
        <is>
          <t>MENSAL</t>
        </is>
      </c>
      <c r="G1384" t="n">
        <v>45184</v>
      </c>
      <c r="H1384" t="n">
        <v>45184</v>
      </c>
      <c r="I1384" t="inlineStr">
        <is>
          <t>046</t>
        </is>
      </c>
      <c r="J1384" t="inlineStr">
        <is>
          <t>CARTEIRA</t>
        </is>
      </c>
      <c r="K1384" t="inlineStr">
        <is>
          <t>CONTRATO</t>
        </is>
      </c>
      <c r="L1384" t="n">
        <v>2157.08</v>
      </c>
      <c r="M1384" t="inlineStr"/>
      <c r="N1384" t="inlineStr"/>
      <c r="O1384" s="142">
        <f>DATE(YEAR(H1384),MONTH(H1384),1)</f>
        <v/>
      </c>
      <c r="P1384" s="132">
        <f>IF(H1384&gt;$L$3,"Futuro","Atraso")</f>
        <v/>
      </c>
      <c r="Q1384">
        <f>12*(YEAR(H1384)-YEAR($L$3))+(MONTH(H1384)-MONTH($L$3))</f>
        <v/>
      </c>
      <c r="R1384" s="366">
        <f>IF(N1384="IBIRAPITANGA FASE 3",IF(P1384="Atraso",M1384,M1384/(1+$J$2)^Q1384),IF(P1384="Atraso",M1384,M1384/(1+$J$1)^Q1384))</f>
        <v/>
      </c>
    </row>
    <row r="1385">
      <c r="A1385" t="inlineStr">
        <is>
          <t>Q06L09</t>
        </is>
      </c>
      <c r="B1385" t="inlineStr">
        <is>
          <t>ADRIANA KOBA KODATO</t>
        </is>
      </c>
      <c r="C1385" t="n">
        <v>1</v>
      </c>
      <c r="D1385" t="inlineStr">
        <is>
          <t>IPCA</t>
        </is>
      </c>
      <c r="E1385" t="n">
        <v>0.009488792934583046</v>
      </c>
      <c r="F1385" t="inlineStr">
        <is>
          <t>MENSAL</t>
        </is>
      </c>
      <c r="G1385" t="n">
        <v>45214</v>
      </c>
      <c r="H1385" t="n">
        <v>45214</v>
      </c>
      <c r="I1385" t="inlineStr">
        <is>
          <t>047</t>
        </is>
      </c>
      <c r="J1385" t="inlineStr">
        <is>
          <t>CARTEIRA</t>
        </is>
      </c>
      <c r="K1385" t="inlineStr">
        <is>
          <t>CONTRATO</t>
        </is>
      </c>
      <c r="L1385" t="n">
        <v>2108.05</v>
      </c>
      <c r="M1385" t="inlineStr"/>
      <c r="N1385" t="inlineStr"/>
      <c r="O1385" s="142">
        <f>DATE(YEAR(H1385),MONTH(H1385),1)</f>
        <v/>
      </c>
      <c r="P1385" s="132">
        <f>IF(H1385&gt;$L$3,"Futuro","Atraso")</f>
        <v/>
      </c>
      <c r="Q1385">
        <f>12*(YEAR(H1385)-YEAR($L$3))+(MONTH(H1385)-MONTH($L$3))</f>
        <v/>
      </c>
      <c r="R1385" s="366">
        <f>IF(N1385="IBIRAPITANGA FASE 3",IF(P1385="Atraso",M1385,M1385/(1+$J$2)^Q1385),IF(P1385="Atraso",M1385,M1385/(1+$J$1)^Q1385))</f>
        <v/>
      </c>
    </row>
    <row r="1386">
      <c r="A1386" t="inlineStr">
        <is>
          <t>Q06L09</t>
        </is>
      </c>
      <c r="B1386" t="inlineStr">
        <is>
          <t>ADRIANA KOBA KODATO</t>
        </is>
      </c>
      <c r="C1386" t="n">
        <v>1</v>
      </c>
      <c r="D1386" t="inlineStr">
        <is>
          <t>IPCA</t>
        </is>
      </c>
      <c r="E1386" t="n">
        <v>0.009488792934583046</v>
      </c>
      <c r="F1386" t="inlineStr">
        <is>
          <t>MENSAL</t>
        </is>
      </c>
      <c r="G1386" t="n">
        <v>45245</v>
      </c>
      <c r="H1386" t="n">
        <v>45245</v>
      </c>
      <c r="I1386" t="inlineStr">
        <is>
          <t>048</t>
        </is>
      </c>
      <c r="J1386" t="inlineStr">
        <is>
          <t>CARTEIRA</t>
        </is>
      </c>
      <c r="K1386" t="inlineStr">
        <is>
          <t>CONTRATO</t>
        </is>
      </c>
      <c r="L1386" t="n">
        <v>2108.05</v>
      </c>
      <c r="M1386" t="inlineStr"/>
      <c r="N1386" t="inlineStr"/>
      <c r="O1386" s="142">
        <f>DATE(YEAR(H1386),MONTH(H1386),1)</f>
        <v/>
      </c>
      <c r="P1386" s="132">
        <f>IF(H1386&gt;$L$3,"Futuro","Atraso")</f>
        <v/>
      </c>
      <c r="Q1386">
        <f>12*(YEAR(H1386)-YEAR($L$3))+(MONTH(H1386)-MONTH($L$3))</f>
        <v/>
      </c>
      <c r="R1386" s="366">
        <f>IF(N1386="IBIRAPITANGA FASE 3",IF(P1386="Atraso",M1386,M1386/(1+$J$2)^Q1386),IF(P1386="Atraso",M1386,M1386/(1+$J$1)^Q1386))</f>
        <v/>
      </c>
    </row>
    <row r="1387">
      <c r="A1387" t="inlineStr">
        <is>
          <t>Q06L09</t>
        </is>
      </c>
      <c r="B1387" t="inlineStr">
        <is>
          <t>ADRIANA KOBA KODATO</t>
        </is>
      </c>
      <c r="C1387" t="n">
        <v>1</v>
      </c>
      <c r="D1387" t="inlineStr">
        <is>
          <t>IPCA</t>
        </is>
      </c>
      <c r="E1387" t="n">
        <v>0.009488792934583046</v>
      </c>
      <c r="F1387" t="inlineStr">
        <is>
          <t>MENSAL</t>
        </is>
      </c>
      <c r="G1387" t="n">
        <v>45275</v>
      </c>
      <c r="H1387" t="n">
        <v>45275</v>
      </c>
      <c r="I1387" t="inlineStr">
        <is>
          <t>049</t>
        </is>
      </c>
      <c r="J1387" t="inlineStr">
        <is>
          <t>CARTEIRA</t>
        </is>
      </c>
      <c r="K1387" t="inlineStr">
        <is>
          <t>CONTRATO</t>
        </is>
      </c>
      <c r="L1387" t="n">
        <v>2108.05</v>
      </c>
      <c r="M1387" t="inlineStr"/>
      <c r="N1387" t="inlineStr"/>
      <c r="O1387" s="142">
        <f>DATE(YEAR(H1387),MONTH(H1387),1)</f>
        <v/>
      </c>
      <c r="P1387" s="132">
        <f>IF(H1387&gt;$L$3,"Futuro","Atraso")</f>
        <v/>
      </c>
      <c r="Q1387">
        <f>12*(YEAR(H1387)-YEAR($L$3))+(MONTH(H1387)-MONTH($L$3))</f>
        <v/>
      </c>
      <c r="R1387" s="366">
        <f>IF(N1387="IBIRAPITANGA FASE 3",IF(P1387="Atraso",M1387,M1387/(1+$J$2)^Q1387),IF(P1387="Atraso",M1387,M1387/(1+$J$1)^Q1387))</f>
        <v/>
      </c>
    </row>
    <row r="1388">
      <c r="A1388" t="inlineStr">
        <is>
          <t>Q06L09</t>
        </is>
      </c>
      <c r="B1388" t="inlineStr">
        <is>
          <t>ADRIANA KOBA KODATO</t>
        </is>
      </c>
      <c r="C1388" t="n">
        <v>1</v>
      </c>
      <c r="D1388" t="inlineStr">
        <is>
          <t>IPCA</t>
        </is>
      </c>
      <c r="E1388" t="n">
        <v>0.009488792934583046</v>
      </c>
      <c r="F1388" t="inlineStr">
        <is>
          <t>MENSAL</t>
        </is>
      </c>
      <c r="G1388" t="n">
        <v>45306</v>
      </c>
      <c r="H1388" t="n">
        <v>45306</v>
      </c>
      <c r="I1388" t="inlineStr">
        <is>
          <t>050</t>
        </is>
      </c>
      <c r="J1388" t="inlineStr">
        <is>
          <t>CARTEIRA</t>
        </is>
      </c>
      <c r="K1388" t="inlineStr">
        <is>
          <t>CONTRATO</t>
        </is>
      </c>
      <c r="L1388" t="n">
        <v>2108.05</v>
      </c>
      <c r="M1388" t="inlineStr"/>
      <c r="N1388" t="inlineStr"/>
      <c r="O1388" s="142">
        <f>DATE(YEAR(H1388),MONTH(H1388),1)</f>
        <v/>
      </c>
      <c r="P1388" s="132">
        <f>IF(H1388&gt;$L$3,"Futuro","Atraso")</f>
        <v/>
      </c>
      <c r="Q1388">
        <f>12*(YEAR(H1388)-YEAR($L$3))+(MONTH(H1388)-MONTH($L$3))</f>
        <v/>
      </c>
      <c r="R1388" s="366">
        <f>IF(N1388="IBIRAPITANGA FASE 3",IF(P1388="Atraso",M1388,M1388/(1+$J$2)^Q1388),IF(P1388="Atraso",M1388,M1388/(1+$J$1)^Q1388))</f>
        <v/>
      </c>
    </row>
    <row r="1389">
      <c r="A1389" t="inlineStr">
        <is>
          <t>Q06L09</t>
        </is>
      </c>
      <c r="B1389" t="inlineStr">
        <is>
          <t>ADRIANA KOBA KODATO</t>
        </is>
      </c>
      <c r="C1389" t="n">
        <v>1</v>
      </c>
      <c r="D1389" t="inlineStr">
        <is>
          <t>IPCA</t>
        </is>
      </c>
      <c r="E1389" t="n">
        <v>0.009488792934583046</v>
      </c>
      <c r="F1389" t="inlineStr">
        <is>
          <t>MENSAL</t>
        </is>
      </c>
      <c r="G1389" t="n">
        <v>45337</v>
      </c>
      <c r="H1389" t="n">
        <v>45337</v>
      </c>
      <c r="I1389" t="inlineStr">
        <is>
          <t>051</t>
        </is>
      </c>
      <c r="J1389" t="inlineStr">
        <is>
          <t>CARTEIRA</t>
        </is>
      </c>
      <c r="K1389" t="inlineStr">
        <is>
          <t>CONTRATO</t>
        </is>
      </c>
      <c r="L1389" t="n">
        <v>2108.05</v>
      </c>
      <c r="M1389" t="inlineStr"/>
      <c r="N1389" t="inlineStr"/>
      <c r="O1389" s="142">
        <f>DATE(YEAR(H1389),MONTH(H1389),1)</f>
        <v/>
      </c>
      <c r="P1389" s="132">
        <f>IF(H1389&gt;$L$3,"Futuro","Atraso")</f>
        <v/>
      </c>
      <c r="Q1389">
        <f>12*(YEAR(H1389)-YEAR($L$3))+(MONTH(H1389)-MONTH($L$3))</f>
        <v/>
      </c>
      <c r="R1389" s="366">
        <f>IF(N1389="IBIRAPITANGA FASE 3",IF(P1389="Atraso",M1389,M1389/(1+$J$2)^Q1389),IF(P1389="Atraso",M1389,M1389/(1+$J$1)^Q1389))</f>
        <v/>
      </c>
    </row>
    <row r="1390">
      <c r="A1390" t="inlineStr">
        <is>
          <t>Q06L09</t>
        </is>
      </c>
      <c r="B1390" t="inlineStr">
        <is>
          <t>ADRIANA KOBA KODATO</t>
        </is>
      </c>
      <c r="C1390" t="n">
        <v>1</v>
      </c>
      <c r="D1390" t="inlineStr">
        <is>
          <t>IPCA</t>
        </is>
      </c>
      <c r="E1390" t="n">
        <v>0.009488792934583046</v>
      </c>
      <c r="F1390" t="inlineStr">
        <is>
          <t>MENSAL</t>
        </is>
      </c>
      <c r="G1390" t="n">
        <v>45366</v>
      </c>
      <c r="H1390" t="n">
        <v>45366</v>
      </c>
      <c r="I1390" t="inlineStr">
        <is>
          <t>052</t>
        </is>
      </c>
      <c r="J1390" t="inlineStr">
        <is>
          <t>CARTEIRA</t>
        </is>
      </c>
      <c r="K1390" t="inlineStr">
        <is>
          <t>CONTRATO</t>
        </is>
      </c>
      <c r="L1390" t="n">
        <v>2108.05</v>
      </c>
      <c r="M1390" t="inlineStr"/>
      <c r="N1390" t="inlineStr"/>
      <c r="O1390" s="142">
        <f>DATE(YEAR(H1390),MONTH(H1390),1)</f>
        <v/>
      </c>
      <c r="P1390" s="132">
        <f>IF(H1390&gt;$L$3,"Futuro","Atraso")</f>
        <v/>
      </c>
      <c r="Q1390">
        <f>12*(YEAR(H1390)-YEAR($L$3))+(MONTH(H1390)-MONTH($L$3))</f>
        <v/>
      </c>
      <c r="R1390" s="366">
        <f>IF(N1390="IBIRAPITANGA FASE 3",IF(P1390="Atraso",M1390,M1390/(1+$J$2)^Q1390),IF(P1390="Atraso",M1390,M1390/(1+$J$1)^Q1390))</f>
        <v/>
      </c>
    </row>
    <row r="1391">
      <c r="A1391" t="inlineStr">
        <is>
          <t>Q06L09</t>
        </is>
      </c>
      <c r="B1391" t="inlineStr">
        <is>
          <t>ADRIANA KOBA KODATO</t>
        </is>
      </c>
      <c r="C1391" t="n">
        <v>1</v>
      </c>
      <c r="D1391" t="inlineStr">
        <is>
          <t>IPCA</t>
        </is>
      </c>
      <c r="E1391" t="n">
        <v>0.009488792934583046</v>
      </c>
      <c r="F1391" t="inlineStr">
        <is>
          <t>MENSAL</t>
        </is>
      </c>
      <c r="G1391" t="n">
        <v>45397</v>
      </c>
      <c r="H1391" t="n">
        <v>45397</v>
      </c>
      <c r="I1391" t="inlineStr">
        <is>
          <t>053</t>
        </is>
      </c>
      <c r="J1391" t="inlineStr">
        <is>
          <t>CARTEIRA</t>
        </is>
      </c>
      <c r="K1391" t="inlineStr">
        <is>
          <t>CONTRATO</t>
        </is>
      </c>
      <c r="L1391" t="n">
        <v>2108.05</v>
      </c>
      <c r="M1391" t="inlineStr"/>
      <c r="N1391" t="inlineStr"/>
      <c r="O1391" s="142">
        <f>DATE(YEAR(H1391),MONTH(H1391),1)</f>
        <v/>
      </c>
      <c r="P1391" s="132">
        <f>IF(H1391&gt;$L$3,"Futuro","Atraso")</f>
        <v/>
      </c>
      <c r="Q1391">
        <f>12*(YEAR(H1391)-YEAR($L$3))+(MONTH(H1391)-MONTH($L$3))</f>
        <v/>
      </c>
      <c r="R1391" s="366">
        <f>IF(N1391="IBIRAPITANGA FASE 3",IF(P1391="Atraso",M1391,M1391/(1+$J$2)^Q1391),IF(P1391="Atraso",M1391,M1391/(1+$J$1)^Q1391))</f>
        <v/>
      </c>
    </row>
    <row r="1392">
      <c r="A1392" t="inlineStr">
        <is>
          <t>Q06L09</t>
        </is>
      </c>
      <c r="B1392" t="inlineStr">
        <is>
          <t>ADRIANA KOBA KODATO</t>
        </is>
      </c>
      <c r="C1392" t="n">
        <v>1</v>
      </c>
      <c r="D1392" t="inlineStr">
        <is>
          <t>IPCA</t>
        </is>
      </c>
      <c r="E1392" t="n">
        <v>0.009488792934583046</v>
      </c>
      <c r="F1392" t="inlineStr">
        <is>
          <t>MENSAL</t>
        </is>
      </c>
      <c r="G1392" t="n">
        <v>45427</v>
      </c>
      <c r="H1392" t="n">
        <v>45427</v>
      </c>
      <c r="I1392" t="inlineStr">
        <is>
          <t>054</t>
        </is>
      </c>
      <c r="J1392" t="inlineStr">
        <is>
          <t>CARTEIRA</t>
        </is>
      </c>
      <c r="K1392" t="inlineStr">
        <is>
          <t>CONTRATO</t>
        </is>
      </c>
      <c r="L1392" t="n">
        <v>2108.05</v>
      </c>
      <c r="M1392" t="inlineStr"/>
      <c r="N1392" t="inlineStr"/>
      <c r="O1392" s="142">
        <f>DATE(YEAR(H1392),MONTH(H1392),1)</f>
        <v/>
      </c>
      <c r="P1392" s="132">
        <f>IF(H1392&gt;$L$3,"Futuro","Atraso")</f>
        <v/>
      </c>
      <c r="Q1392">
        <f>12*(YEAR(H1392)-YEAR($L$3))+(MONTH(H1392)-MONTH($L$3))</f>
        <v/>
      </c>
      <c r="R1392" s="366">
        <f>IF(N1392="IBIRAPITANGA FASE 3",IF(P1392="Atraso",M1392,M1392/(1+$J$2)^Q1392),IF(P1392="Atraso",M1392,M1392/(1+$J$1)^Q1392))</f>
        <v/>
      </c>
    </row>
    <row r="1393">
      <c r="A1393" t="inlineStr">
        <is>
          <t>Q06L09</t>
        </is>
      </c>
      <c r="B1393" t="inlineStr">
        <is>
          <t>ADRIANA KOBA KODATO</t>
        </is>
      </c>
      <c r="C1393" t="n">
        <v>1</v>
      </c>
      <c r="D1393" t="inlineStr">
        <is>
          <t>IPCA</t>
        </is>
      </c>
      <c r="E1393" t="n">
        <v>0.009488792934583046</v>
      </c>
      <c r="F1393" t="inlineStr">
        <is>
          <t>MENSAL</t>
        </is>
      </c>
      <c r="G1393" t="n">
        <v>45458</v>
      </c>
      <c r="H1393" t="n">
        <v>45458</v>
      </c>
      <c r="I1393" t="inlineStr">
        <is>
          <t>055</t>
        </is>
      </c>
      <c r="J1393" t="inlineStr">
        <is>
          <t>CARTEIRA</t>
        </is>
      </c>
      <c r="K1393" t="inlineStr">
        <is>
          <t>CONTRATO</t>
        </is>
      </c>
      <c r="L1393" t="n">
        <v>2108.05</v>
      </c>
      <c r="M1393" t="inlineStr"/>
      <c r="N1393" t="inlineStr"/>
      <c r="O1393" s="142">
        <f>DATE(YEAR(H1393),MONTH(H1393),1)</f>
        <v/>
      </c>
      <c r="P1393" s="132">
        <f>IF(H1393&gt;$L$3,"Futuro","Atraso")</f>
        <v/>
      </c>
      <c r="Q1393">
        <f>12*(YEAR(H1393)-YEAR($L$3))+(MONTH(H1393)-MONTH($L$3))</f>
        <v/>
      </c>
      <c r="R1393" s="366">
        <f>IF(N1393="IBIRAPITANGA FASE 3",IF(P1393="Atraso",M1393,M1393/(1+$J$2)^Q1393),IF(P1393="Atraso",M1393,M1393/(1+$J$1)^Q1393))</f>
        <v/>
      </c>
    </row>
    <row r="1394">
      <c r="A1394" t="inlineStr">
        <is>
          <t>Q06L09</t>
        </is>
      </c>
      <c r="B1394" t="inlineStr">
        <is>
          <t>ADRIANA KOBA KODATO</t>
        </is>
      </c>
      <c r="C1394" t="n">
        <v>1</v>
      </c>
      <c r="D1394" t="inlineStr">
        <is>
          <t>IPCA</t>
        </is>
      </c>
      <c r="E1394" t="n">
        <v>0.009488792934583046</v>
      </c>
      <c r="F1394" t="inlineStr">
        <is>
          <t>MENSAL</t>
        </is>
      </c>
      <c r="G1394" t="n">
        <v>45488</v>
      </c>
      <c r="H1394" t="n">
        <v>45488</v>
      </c>
      <c r="I1394" t="inlineStr">
        <is>
          <t>056</t>
        </is>
      </c>
      <c r="J1394" t="inlineStr">
        <is>
          <t>CARTEIRA</t>
        </is>
      </c>
      <c r="K1394" t="inlineStr">
        <is>
          <t>CONTRATO</t>
        </is>
      </c>
      <c r="L1394" t="n">
        <v>2108.05</v>
      </c>
      <c r="M1394" t="inlineStr"/>
      <c r="N1394" t="inlineStr"/>
      <c r="O1394" s="142">
        <f>DATE(YEAR(H1394),MONTH(H1394),1)</f>
        <v/>
      </c>
      <c r="P1394" s="132">
        <f>IF(H1394&gt;$L$3,"Futuro","Atraso")</f>
        <v/>
      </c>
      <c r="Q1394">
        <f>12*(YEAR(H1394)-YEAR($L$3))+(MONTH(H1394)-MONTH($L$3))</f>
        <v/>
      </c>
      <c r="R1394" s="366">
        <f>IF(N1394="IBIRAPITANGA FASE 3",IF(P1394="Atraso",M1394,M1394/(1+$J$2)^Q1394),IF(P1394="Atraso",M1394,M1394/(1+$J$1)^Q1394))</f>
        <v/>
      </c>
    </row>
    <row r="1395">
      <c r="A1395" t="inlineStr">
        <is>
          <t>Q06L09</t>
        </is>
      </c>
      <c r="B1395" t="inlineStr">
        <is>
          <t>ADRIANA KOBA KODATO</t>
        </is>
      </c>
      <c r="C1395" t="n">
        <v>1</v>
      </c>
      <c r="D1395" t="inlineStr">
        <is>
          <t>IPCA</t>
        </is>
      </c>
      <c r="E1395" t="n">
        <v>0.009488792934583046</v>
      </c>
      <c r="F1395" t="inlineStr">
        <is>
          <t>MENSAL</t>
        </is>
      </c>
      <c r="G1395" t="n">
        <v>45519</v>
      </c>
      <c r="H1395" t="n">
        <v>45519</v>
      </c>
      <c r="I1395" t="inlineStr">
        <is>
          <t>057</t>
        </is>
      </c>
      <c r="J1395" t="inlineStr">
        <is>
          <t>CARTEIRA</t>
        </is>
      </c>
      <c r="K1395" t="inlineStr">
        <is>
          <t>CONTRATO</t>
        </is>
      </c>
      <c r="L1395" t="n">
        <v>2108.05</v>
      </c>
      <c r="M1395" t="inlineStr"/>
      <c r="N1395" t="inlineStr"/>
      <c r="O1395" s="142">
        <f>DATE(YEAR(H1395),MONTH(H1395),1)</f>
        <v/>
      </c>
      <c r="P1395" s="132">
        <f>IF(H1395&gt;$L$3,"Futuro","Atraso")</f>
        <v/>
      </c>
      <c r="Q1395">
        <f>12*(YEAR(H1395)-YEAR($L$3))+(MONTH(H1395)-MONTH($L$3))</f>
        <v/>
      </c>
      <c r="R1395" s="366">
        <f>IF(N1395="IBIRAPITANGA FASE 3",IF(P1395="Atraso",M1395,M1395/(1+$J$2)^Q1395),IF(P1395="Atraso",M1395,M1395/(1+$J$1)^Q1395))</f>
        <v/>
      </c>
    </row>
    <row r="1396">
      <c r="A1396" t="inlineStr">
        <is>
          <t>Q06L09</t>
        </is>
      </c>
      <c r="B1396" t="inlineStr">
        <is>
          <t>ADRIANA KOBA KODATO</t>
        </is>
      </c>
      <c r="C1396" t="n">
        <v>1</v>
      </c>
      <c r="D1396" t="inlineStr">
        <is>
          <t>IPCA</t>
        </is>
      </c>
      <c r="E1396" t="n">
        <v>0.009488792934583046</v>
      </c>
      <c r="F1396" t="inlineStr">
        <is>
          <t>MENSAL</t>
        </is>
      </c>
      <c r="G1396" t="n">
        <v>45550</v>
      </c>
      <c r="H1396" t="n">
        <v>45550</v>
      </c>
      <c r="I1396" t="inlineStr">
        <is>
          <t>058</t>
        </is>
      </c>
      <c r="J1396" t="inlineStr">
        <is>
          <t>CARTEIRA</t>
        </is>
      </c>
      <c r="K1396" t="inlineStr">
        <is>
          <t>CONTRATO</t>
        </is>
      </c>
      <c r="L1396" t="n">
        <v>2108.05</v>
      </c>
      <c r="M1396" t="inlineStr"/>
      <c r="N1396" t="inlineStr"/>
      <c r="O1396" s="142">
        <f>DATE(YEAR(H1396),MONTH(H1396),1)</f>
        <v/>
      </c>
      <c r="P1396" s="132">
        <f>IF(H1396&gt;$L$3,"Futuro","Atraso")</f>
        <v/>
      </c>
      <c r="Q1396">
        <f>12*(YEAR(H1396)-YEAR($L$3))+(MONTH(H1396)-MONTH($L$3))</f>
        <v/>
      </c>
      <c r="R1396" s="366">
        <f>IF(N1396="IBIRAPITANGA FASE 3",IF(P1396="Atraso",M1396,M1396/(1+$J$2)^Q1396),IF(P1396="Atraso",M1396,M1396/(1+$J$1)^Q1396))</f>
        <v/>
      </c>
    </row>
    <row r="1397">
      <c r="A1397" t="inlineStr">
        <is>
          <t>Q06L09</t>
        </is>
      </c>
      <c r="B1397" t="inlineStr">
        <is>
          <t>ADRIANA KOBA KODATO</t>
        </is>
      </c>
      <c r="C1397" t="n">
        <v>1</v>
      </c>
      <c r="D1397" t="inlineStr">
        <is>
          <t>IPCA</t>
        </is>
      </c>
      <c r="E1397" t="n">
        <v>0.009488792934583046</v>
      </c>
      <c r="F1397" t="inlineStr">
        <is>
          <t>MENSAL</t>
        </is>
      </c>
      <c r="G1397" t="n">
        <v>45580</v>
      </c>
      <c r="H1397" t="n">
        <v>45580</v>
      </c>
      <c r="I1397" t="inlineStr">
        <is>
          <t>059</t>
        </is>
      </c>
      <c r="J1397" t="inlineStr">
        <is>
          <t>CARTEIRA</t>
        </is>
      </c>
      <c r="K1397" t="inlineStr">
        <is>
          <t>CONTRATO</t>
        </is>
      </c>
      <c r="L1397" t="n">
        <v>2108.05</v>
      </c>
      <c r="M1397" t="inlineStr"/>
      <c r="N1397" t="inlineStr"/>
      <c r="O1397" s="142">
        <f>DATE(YEAR(H1397),MONTH(H1397),1)</f>
        <v/>
      </c>
      <c r="P1397" s="132">
        <f>IF(H1397&gt;$L$3,"Futuro","Atraso")</f>
        <v/>
      </c>
      <c r="Q1397">
        <f>12*(YEAR(H1397)-YEAR($L$3))+(MONTH(H1397)-MONTH($L$3))</f>
        <v/>
      </c>
      <c r="R1397" s="366">
        <f>IF(N1397="IBIRAPITANGA FASE 3",IF(P1397="Atraso",M1397,M1397/(1+$J$2)^Q1397),IF(P1397="Atraso",M1397,M1397/(1+$J$1)^Q1397))</f>
        <v/>
      </c>
    </row>
    <row r="1398">
      <c r="A1398" t="inlineStr">
        <is>
          <t>Q06L09</t>
        </is>
      </c>
      <c r="B1398" t="inlineStr">
        <is>
          <t>ADRIANA KOBA KODATO</t>
        </is>
      </c>
      <c r="C1398" t="n">
        <v>1</v>
      </c>
      <c r="D1398" t="inlineStr">
        <is>
          <t>IPCA</t>
        </is>
      </c>
      <c r="E1398" t="n">
        <v>0.009488792934583046</v>
      </c>
      <c r="F1398" t="inlineStr">
        <is>
          <t>MENSAL</t>
        </is>
      </c>
      <c r="G1398" t="n">
        <v>45611</v>
      </c>
      <c r="H1398" t="n">
        <v>45611</v>
      </c>
      <c r="I1398" t="inlineStr">
        <is>
          <t>060</t>
        </is>
      </c>
      <c r="J1398" t="inlineStr">
        <is>
          <t>CARTEIRA</t>
        </is>
      </c>
      <c r="K1398" t="inlineStr">
        <is>
          <t>CONTRATO</t>
        </is>
      </c>
      <c r="L1398" t="n">
        <v>2108.05</v>
      </c>
      <c r="M1398" t="inlineStr"/>
      <c r="N1398" t="inlineStr"/>
      <c r="O1398" s="142">
        <f>DATE(YEAR(H1398),MONTH(H1398),1)</f>
        <v/>
      </c>
      <c r="P1398" s="132">
        <f>IF(H1398&gt;$L$3,"Futuro","Atraso")</f>
        <v/>
      </c>
      <c r="Q1398">
        <f>12*(YEAR(H1398)-YEAR($L$3))+(MONTH(H1398)-MONTH($L$3))</f>
        <v/>
      </c>
      <c r="R1398" s="366">
        <f>IF(N1398="IBIRAPITANGA FASE 3",IF(P1398="Atraso",M1398,M1398/(1+$J$2)^Q1398),IF(P1398="Atraso",M1398,M1398/(1+$J$1)^Q1398))</f>
        <v/>
      </c>
    </row>
    <row r="1399">
      <c r="A1399" t="inlineStr">
        <is>
          <t>Q06L09</t>
        </is>
      </c>
      <c r="B1399" t="inlineStr">
        <is>
          <t>ADRIANA KOBA KODATO</t>
        </is>
      </c>
      <c r="C1399" t="n">
        <v>1</v>
      </c>
      <c r="D1399" t="inlineStr">
        <is>
          <t>IPCA</t>
        </is>
      </c>
      <c r="E1399" t="n">
        <v>0.009488792934583046</v>
      </c>
      <c r="F1399" t="inlineStr">
        <is>
          <t>MENSAL</t>
        </is>
      </c>
      <c r="G1399" t="n">
        <v>45641</v>
      </c>
      <c r="H1399" t="n">
        <v>45641</v>
      </c>
      <c r="I1399" t="inlineStr">
        <is>
          <t>061</t>
        </is>
      </c>
      <c r="J1399" t="inlineStr">
        <is>
          <t>CARTEIRA</t>
        </is>
      </c>
      <c r="K1399" t="inlineStr">
        <is>
          <t>CONTRATO</t>
        </is>
      </c>
      <c r="L1399" t="n">
        <v>2108.05</v>
      </c>
      <c r="M1399" t="inlineStr"/>
      <c r="N1399" t="inlineStr"/>
      <c r="O1399" s="142">
        <f>DATE(YEAR(H1399),MONTH(H1399),1)</f>
        <v/>
      </c>
      <c r="P1399" s="132">
        <f>IF(H1399&gt;$L$3,"Futuro","Atraso")</f>
        <v/>
      </c>
      <c r="Q1399">
        <f>12*(YEAR(H1399)-YEAR($L$3))+(MONTH(H1399)-MONTH($L$3))</f>
        <v/>
      </c>
      <c r="R1399" s="366">
        <f>IF(N1399="IBIRAPITANGA FASE 3",IF(P1399="Atraso",M1399,M1399/(1+$J$2)^Q1399),IF(P1399="Atraso",M1399,M1399/(1+$J$1)^Q1399))</f>
        <v/>
      </c>
    </row>
    <row r="1400">
      <c r="A1400" t="inlineStr">
        <is>
          <t>Q06L09</t>
        </is>
      </c>
      <c r="B1400" t="inlineStr">
        <is>
          <t>ADRIANA KOBA KODATO</t>
        </is>
      </c>
      <c r="C1400" t="n">
        <v>1</v>
      </c>
      <c r="D1400" t="inlineStr">
        <is>
          <t>IPCA</t>
        </is>
      </c>
      <c r="E1400" t="n">
        <v>0.009488792934583046</v>
      </c>
      <c r="F1400" t="inlineStr">
        <is>
          <t>MENSAL</t>
        </is>
      </c>
      <c r="G1400" t="n">
        <v>45672</v>
      </c>
      <c r="H1400" t="n">
        <v>45672</v>
      </c>
      <c r="I1400" t="inlineStr">
        <is>
          <t>062</t>
        </is>
      </c>
      <c r="J1400" t="inlineStr">
        <is>
          <t>CARTEIRA</t>
        </is>
      </c>
      <c r="K1400" t="inlineStr">
        <is>
          <t>CONTRATO</t>
        </is>
      </c>
      <c r="L1400" t="n">
        <v>2108.05</v>
      </c>
      <c r="M1400" t="inlineStr"/>
      <c r="N1400" t="inlineStr"/>
      <c r="O1400" s="142">
        <f>DATE(YEAR(H1400),MONTH(H1400),1)</f>
        <v/>
      </c>
      <c r="P1400" s="132">
        <f>IF(H1400&gt;$L$3,"Futuro","Atraso")</f>
        <v/>
      </c>
      <c r="Q1400">
        <f>12*(YEAR(H1400)-YEAR($L$3))+(MONTH(H1400)-MONTH($L$3))</f>
        <v/>
      </c>
      <c r="R1400" s="366">
        <f>IF(N1400="IBIRAPITANGA FASE 3",IF(P1400="Atraso",M1400,M1400/(1+$J$2)^Q1400),IF(P1400="Atraso",M1400,M1400/(1+$J$1)^Q1400))</f>
        <v/>
      </c>
    </row>
    <row r="1401">
      <c r="A1401" t="inlineStr">
        <is>
          <t>Q06L09</t>
        </is>
      </c>
      <c r="B1401" t="inlineStr">
        <is>
          <t>ADRIANA KOBA KODATO</t>
        </is>
      </c>
      <c r="C1401" t="n">
        <v>1</v>
      </c>
      <c r="D1401" t="inlineStr">
        <is>
          <t>IPCA</t>
        </is>
      </c>
      <c r="E1401" t="n">
        <v>0.009488792934583046</v>
      </c>
      <c r="F1401" t="inlineStr">
        <is>
          <t>MENSAL</t>
        </is>
      </c>
      <c r="G1401" t="n">
        <v>45703</v>
      </c>
      <c r="H1401" t="n">
        <v>45703</v>
      </c>
      <c r="I1401" t="inlineStr">
        <is>
          <t>063</t>
        </is>
      </c>
      <c r="J1401" t="inlineStr">
        <is>
          <t>CARTEIRA</t>
        </is>
      </c>
      <c r="K1401" t="inlineStr">
        <is>
          <t>CONTRATO</t>
        </is>
      </c>
      <c r="L1401" t="n">
        <v>2108.05</v>
      </c>
      <c r="M1401" t="inlineStr"/>
      <c r="N1401" t="inlineStr"/>
      <c r="O1401" s="142">
        <f>DATE(YEAR(H1401),MONTH(H1401),1)</f>
        <v/>
      </c>
      <c r="P1401" s="132">
        <f>IF(H1401&gt;$L$3,"Futuro","Atraso")</f>
        <v/>
      </c>
      <c r="Q1401">
        <f>12*(YEAR(H1401)-YEAR($L$3))+(MONTH(H1401)-MONTH($L$3))</f>
        <v/>
      </c>
      <c r="R1401" s="366">
        <f>IF(N1401="IBIRAPITANGA FASE 3",IF(P1401="Atraso",M1401,M1401/(1+$J$2)^Q1401),IF(P1401="Atraso",M1401,M1401/(1+$J$1)^Q1401))</f>
        <v/>
      </c>
    </row>
    <row r="1402">
      <c r="A1402" t="inlineStr">
        <is>
          <t>Q06L09</t>
        </is>
      </c>
      <c r="B1402" t="inlineStr">
        <is>
          <t>ADRIANA KOBA KODATO</t>
        </is>
      </c>
      <c r="C1402" t="n">
        <v>1</v>
      </c>
      <c r="D1402" t="inlineStr">
        <is>
          <t>IPCA</t>
        </is>
      </c>
      <c r="E1402" t="n">
        <v>0.009488792934583046</v>
      </c>
      <c r="F1402" t="inlineStr">
        <is>
          <t>MENSAL</t>
        </is>
      </c>
      <c r="G1402" t="n">
        <v>45731</v>
      </c>
      <c r="H1402" t="n">
        <v>45731</v>
      </c>
      <c r="I1402" t="inlineStr">
        <is>
          <t>064</t>
        </is>
      </c>
      <c r="J1402" t="inlineStr">
        <is>
          <t>CARTEIRA</t>
        </is>
      </c>
      <c r="K1402" t="inlineStr">
        <is>
          <t>CONTRATO</t>
        </is>
      </c>
      <c r="L1402" t="n">
        <v>2108.05</v>
      </c>
      <c r="M1402" t="inlineStr"/>
      <c r="N1402" t="inlineStr"/>
      <c r="O1402" s="142">
        <f>DATE(YEAR(H1402),MONTH(H1402),1)</f>
        <v/>
      </c>
      <c r="P1402" s="132">
        <f>IF(H1402&gt;$L$3,"Futuro","Atraso")</f>
        <v/>
      </c>
      <c r="Q1402">
        <f>12*(YEAR(H1402)-YEAR($L$3))+(MONTH(H1402)-MONTH($L$3))</f>
        <v/>
      </c>
      <c r="R1402" s="366">
        <f>IF(N1402="IBIRAPITANGA FASE 3",IF(P1402="Atraso",M1402,M1402/(1+$J$2)^Q1402),IF(P1402="Atraso",M1402,M1402/(1+$J$1)^Q1402))</f>
        <v/>
      </c>
    </row>
    <row r="1403">
      <c r="A1403" t="inlineStr">
        <is>
          <t>Q06L09</t>
        </is>
      </c>
      <c r="B1403" t="inlineStr">
        <is>
          <t>ADRIANA KOBA KODATO</t>
        </is>
      </c>
      <c r="C1403" t="n">
        <v>1</v>
      </c>
      <c r="D1403" t="inlineStr">
        <is>
          <t>IPCA</t>
        </is>
      </c>
      <c r="E1403" t="n">
        <v>0.009488792934583046</v>
      </c>
      <c r="F1403" t="inlineStr">
        <is>
          <t>MENSAL</t>
        </is>
      </c>
      <c r="G1403" t="n">
        <v>45762</v>
      </c>
      <c r="H1403" t="n">
        <v>45762</v>
      </c>
      <c r="I1403" t="inlineStr">
        <is>
          <t>065</t>
        </is>
      </c>
      <c r="J1403" t="inlineStr">
        <is>
          <t>CARTEIRA</t>
        </is>
      </c>
      <c r="K1403" t="inlineStr">
        <is>
          <t>CONTRATO</t>
        </is>
      </c>
      <c r="L1403" t="n">
        <v>2108.05</v>
      </c>
      <c r="M1403" t="inlineStr"/>
      <c r="N1403" t="inlineStr"/>
      <c r="O1403" s="142">
        <f>DATE(YEAR(H1403),MONTH(H1403),1)</f>
        <v/>
      </c>
      <c r="P1403" s="132">
        <f>IF(H1403&gt;$L$3,"Futuro","Atraso")</f>
        <v/>
      </c>
      <c r="Q1403">
        <f>12*(YEAR(H1403)-YEAR($L$3))+(MONTH(H1403)-MONTH($L$3))</f>
        <v/>
      </c>
      <c r="R1403" s="366">
        <f>IF(N1403="IBIRAPITANGA FASE 3",IF(P1403="Atraso",M1403,M1403/(1+$J$2)^Q1403),IF(P1403="Atraso",M1403,M1403/(1+$J$1)^Q1403))</f>
        <v/>
      </c>
    </row>
    <row r="1404">
      <c r="A1404" t="inlineStr">
        <is>
          <t>Q06L09</t>
        </is>
      </c>
      <c r="B1404" t="inlineStr">
        <is>
          <t>ADRIANA KOBA KODATO</t>
        </is>
      </c>
      <c r="C1404" t="n">
        <v>1</v>
      </c>
      <c r="D1404" t="inlineStr">
        <is>
          <t>IPCA</t>
        </is>
      </c>
      <c r="E1404" t="n">
        <v>0.009488792934583046</v>
      </c>
      <c r="F1404" t="inlineStr">
        <is>
          <t>MENSAL</t>
        </is>
      </c>
      <c r="G1404" t="n">
        <v>45792</v>
      </c>
      <c r="H1404" t="n">
        <v>45792</v>
      </c>
      <c r="I1404" t="inlineStr">
        <is>
          <t>066</t>
        </is>
      </c>
      <c r="J1404" t="inlineStr">
        <is>
          <t>CARTEIRA</t>
        </is>
      </c>
      <c r="K1404" t="inlineStr">
        <is>
          <t>CONTRATO</t>
        </is>
      </c>
      <c r="L1404" t="n">
        <v>2108.05</v>
      </c>
      <c r="M1404" t="inlineStr"/>
      <c r="N1404" t="inlineStr"/>
      <c r="O1404" s="142">
        <f>DATE(YEAR(H1404),MONTH(H1404),1)</f>
        <v/>
      </c>
      <c r="P1404" s="132">
        <f>IF(H1404&gt;$L$3,"Futuro","Atraso")</f>
        <v/>
      </c>
      <c r="Q1404">
        <f>12*(YEAR(H1404)-YEAR($L$3))+(MONTH(H1404)-MONTH($L$3))</f>
        <v/>
      </c>
      <c r="R1404" s="366">
        <f>IF(N1404="IBIRAPITANGA FASE 3",IF(P1404="Atraso",M1404,M1404/(1+$J$2)^Q1404),IF(P1404="Atraso",M1404,M1404/(1+$J$1)^Q1404))</f>
        <v/>
      </c>
    </row>
    <row r="1405">
      <c r="A1405" t="inlineStr">
        <is>
          <t>Q06L09</t>
        </is>
      </c>
      <c r="B1405" t="inlineStr">
        <is>
          <t>ADRIANA KOBA KODATO</t>
        </is>
      </c>
      <c r="C1405" t="n">
        <v>1</v>
      </c>
      <c r="D1405" t="inlineStr">
        <is>
          <t>IPCA</t>
        </is>
      </c>
      <c r="E1405" t="n">
        <v>0.009488792934583046</v>
      </c>
      <c r="F1405" t="inlineStr">
        <is>
          <t>MENSAL</t>
        </is>
      </c>
      <c r="G1405" t="n">
        <v>45823</v>
      </c>
      <c r="H1405" t="n">
        <v>45823</v>
      </c>
      <c r="I1405" t="inlineStr">
        <is>
          <t>067</t>
        </is>
      </c>
      <c r="J1405" t="inlineStr">
        <is>
          <t>CARTEIRA</t>
        </is>
      </c>
      <c r="K1405" t="inlineStr">
        <is>
          <t>CONTRATO</t>
        </is>
      </c>
      <c r="L1405" t="n">
        <v>2108.05</v>
      </c>
      <c r="M1405" t="inlineStr"/>
      <c r="N1405" t="inlineStr"/>
      <c r="O1405" s="142">
        <f>DATE(YEAR(H1405),MONTH(H1405),1)</f>
        <v/>
      </c>
      <c r="P1405" s="132">
        <f>IF(H1405&gt;$L$3,"Futuro","Atraso")</f>
        <v/>
      </c>
      <c r="Q1405">
        <f>12*(YEAR(H1405)-YEAR($L$3))+(MONTH(H1405)-MONTH($L$3))</f>
        <v/>
      </c>
      <c r="R1405" s="366">
        <f>IF(N1405="IBIRAPITANGA FASE 3",IF(P1405="Atraso",M1405,M1405/(1+$J$2)^Q1405),IF(P1405="Atraso",M1405,M1405/(1+$J$1)^Q1405))</f>
        <v/>
      </c>
    </row>
    <row r="1406">
      <c r="A1406" t="inlineStr">
        <is>
          <t>Q06L09</t>
        </is>
      </c>
      <c r="B1406" t="inlineStr">
        <is>
          <t>ADRIANA KOBA KODATO</t>
        </is>
      </c>
      <c r="C1406" t="n">
        <v>1</v>
      </c>
      <c r="D1406" t="inlineStr">
        <is>
          <t>IPCA</t>
        </is>
      </c>
      <c r="E1406" t="n">
        <v>0.009488792934583046</v>
      </c>
      <c r="F1406" t="inlineStr">
        <is>
          <t>MENSAL</t>
        </is>
      </c>
      <c r="G1406" t="n">
        <v>45853</v>
      </c>
      <c r="H1406" t="n">
        <v>45853</v>
      </c>
      <c r="I1406" t="inlineStr">
        <is>
          <t>068</t>
        </is>
      </c>
      <c r="J1406" t="inlineStr">
        <is>
          <t>CARTEIRA</t>
        </is>
      </c>
      <c r="K1406" t="inlineStr">
        <is>
          <t>CONTRATO</t>
        </is>
      </c>
      <c r="L1406" t="n">
        <v>2108.05</v>
      </c>
      <c r="M1406" t="inlineStr"/>
      <c r="N1406" t="inlineStr"/>
      <c r="O1406" s="142">
        <f>DATE(YEAR(H1406),MONTH(H1406),1)</f>
        <v/>
      </c>
      <c r="P1406" s="132">
        <f>IF(H1406&gt;$L$3,"Futuro","Atraso")</f>
        <v/>
      </c>
      <c r="Q1406">
        <f>12*(YEAR(H1406)-YEAR($L$3))+(MONTH(H1406)-MONTH($L$3))</f>
        <v/>
      </c>
      <c r="R1406" s="366">
        <f>IF(N1406="IBIRAPITANGA FASE 3",IF(P1406="Atraso",M1406,M1406/(1+$J$2)^Q1406),IF(P1406="Atraso",M1406,M1406/(1+$J$1)^Q1406))</f>
        <v/>
      </c>
    </row>
    <row r="1407">
      <c r="A1407" t="inlineStr">
        <is>
          <t>Q06L09</t>
        </is>
      </c>
      <c r="B1407" t="inlineStr">
        <is>
          <t>ADRIANA KOBA KODATO</t>
        </is>
      </c>
      <c r="C1407" t="n">
        <v>1</v>
      </c>
      <c r="D1407" t="inlineStr">
        <is>
          <t>IPCA</t>
        </is>
      </c>
      <c r="E1407" t="n">
        <v>0.009488792934583046</v>
      </c>
      <c r="F1407" t="inlineStr">
        <is>
          <t>MENSAL</t>
        </is>
      </c>
      <c r="G1407" t="n">
        <v>45884</v>
      </c>
      <c r="H1407" t="n">
        <v>45884</v>
      </c>
      <c r="I1407" t="inlineStr">
        <is>
          <t>069</t>
        </is>
      </c>
      <c r="J1407" t="inlineStr">
        <is>
          <t>CARTEIRA</t>
        </is>
      </c>
      <c r="K1407" t="inlineStr">
        <is>
          <t>CONTRATO</t>
        </is>
      </c>
      <c r="L1407" t="n">
        <v>2108.05</v>
      </c>
      <c r="M1407" t="inlineStr"/>
      <c r="N1407" t="inlineStr"/>
      <c r="O1407" s="142">
        <f>DATE(YEAR(H1407),MONTH(H1407),1)</f>
        <v/>
      </c>
      <c r="P1407" s="132">
        <f>IF(H1407&gt;$L$3,"Futuro","Atraso")</f>
        <v/>
      </c>
      <c r="Q1407">
        <f>12*(YEAR(H1407)-YEAR($L$3))+(MONTH(H1407)-MONTH($L$3))</f>
        <v/>
      </c>
      <c r="R1407" s="366">
        <f>IF(N1407="IBIRAPITANGA FASE 3",IF(P1407="Atraso",M1407,M1407/(1+$J$2)^Q1407),IF(P1407="Atraso",M1407,M1407/(1+$J$1)^Q1407))</f>
        <v/>
      </c>
    </row>
    <row r="1408">
      <c r="A1408" t="inlineStr">
        <is>
          <t>Q06L09</t>
        </is>
      </c>
      <c r="B1408" t="inlineStr">
        <is>
          <t>ADRIANA KOBA KODATO</t>
        </is>
      </c>
      <c r="C1408" t="n">
        <v>1</v>
      </c>
      <c r="D1408" t="inlineStr">
        <is>
          <t>IPCA</t>
        </is>
      </c>
      <c r="E1408" t="n">
        <v>0.009488792934583046</v>
      </c>
      <c r="F1408" t="inlineStr">
        <is>
          <t>MENSAL</t>
        </is>
      </c>
      <c r="G1408" t="n">
        <v>45915</v>
      </c>
      <c r="H1408" t="n">
        <v>45915</v>
      </c>
      <c r="I1408" t="inlineStr">
        <is>
          <t>070</t>
        </is>
      </c>
      <c r="J1408" t="inlineStr">
        <is>
          <t>CARTEIRA</t>
        </is>
      </c>
      <c r="K1408" t="inlineStr">
        <is>
          <t>CONTRATO</t>
        </is>
      </c>
      <c r="L1408" t="n">
        <v>2108.05</v>
      </c>
      <c r="M1408" t="inlineStr"/>
      <c r="N1408" t="inlineStr"/>
      <c r="O1408" s="142">
        <f>DATE(YEAR(H1408),MONTH(H1408),1)</f>
        <v/>
      </c>
      <c r="P1408" s="132">
        <f>IF(H1408&gt;$L$3,"Futuro","Atraso")</f>
        <v/>
      </c>
      <c r="Q1408">
        <f>12*(YEAR(H1408)-YEAR($L$3))+(MONTH(H1408)-MONTH($L$3))</f>
        <v/>
      </c>
      <c r="R1408" s="366">
        <f>IF(N1408="IBIRAPITANGA FASE 3",IF(P1408="Atraso",M1408,M1408/(1+$J$2)^Q1408),IF(P1408="Atraso",M1408,M1408/(1+$J$1)^Q1408))</f>
        <v/>
      </c>
    </row>
    <row r="1409">
      <c r="A1409" t="inlineStr">
        <is>
          <t>Q06L09</t>
        </is>
      </c>
      <c r="B1409" t="inlineStr">
        <is>
          <t>ADRIANA KOBA KODATO</t>
        </is>
      </c>
      <c r="C1409" t="n">
        <v>1</v>
      </c>
      <c r="D1409" t="inlineStr">
        <is>
          <t>IPCA</t>
        </is>
      </c>
      <c r="E1409" t="n">
        <v>0.009488792934583046</v>
      </c>
      <c r="F1409" t="inlineStr">
        <is>
          <t>MENSAL</t>
        </is>
      </c>
      <c r="G1409" t="n">
        <v>45945</v>
      </c>
      <c r="H1409" t="n">
        <v>45945</v>
      </c>
      <c r="I1409" t="inlineStr">
        <is>
          <t>071</t>
        </is>
      </c>
      <c r="J1409" t="inlineStr">
        <is>
          <t>CARTEIRA</t>
        </is>
      </c>
      <c r="K1409" t="inlineStr">
        <is>
          <t>CONTRATO</t>
        </is>
      </c>
      <c r="L1409" t="n">
        <v>2108.05</v>
      </c>
      <c r="M1409" t="inlineStr"/>
      <c r="N1409" t="inlineStr"/>
      <c r="O1409" s="142">
        <f>DATE(YEAR(H1409),MONTH(H1409),1)</f>
        <v/>
      </c>
      <c r="P1409" s="132">
        <f>IF(H1409&gt;$L$3,"Futuro","Atraso")</f>
        <v/>
      </c>
      <c r="Q1409">
        <f>12*(YEAR(H1409)-YEAR($L$3))+(MONTH(H1409)-MONTH($L$3))</f>
        <v/>
      </c>
      <c r="R1409" s="366">
        <f>IF(N1409="IBIRAPITANGA FASE 3",IF(P1409="Atraso",M1409,M1409/(1+$J$2)^Q1409),IF(P1409="Atraso",M1409,M1409/(1+$J$1)^Q1409))</f>
        <v/>
      </c>
    </row>
    <row r="1410">
      <c r="A1410" t="inlineStr">
        <is>
          <t>Q06L09</t>
        </is>
      </c>
      <c r="B1410" t="inlineStr">
        <is>
          <t>ADRIANA KOBA KODATO</t>
        </is>
      </c>
      <c r="C1410" t="n">
        <v>1</v>
      </c>
      <c r="D1410" t="inlineStr">
        <is>
          <t>IPCA</t>
        </is>
      </c>
      <c r="E1410" t="n">
        <v>0.009488792934583046</v>
      </c>
      <c r="F1410" t="inlineStr">
        <is>
          <t>MENSAL</t>
        </is>
      </c>
      <c r="G1410" t="n">
        <v>45976</v>
      </c>
      <c r="H1410" t="n">
        <v>45976</v>
      </c>
      <c r="I1410" t="inlineStr">
        <is>
          <t>072</t>
        </is>
      </c>
      <c r="J1410" t="inlineStr">
        <is>
          <t>CARTEIRA</t>
        </is>
      </c>
      <c r="K1410" t="inlineStr">
        <is>
          <t>CONTRATO</t>
        </is>
      </c>
      <c r="L1410" t="n">
        <v>2108.05</v>
      </c>
      <c r="M1410" t="inlineStr"/>
      <c r="N1410" t="inlineStr"/>
      <c r="O1410" s="142">
        <f>DATE(YEAR(H1410),MONTH(H1410),1)</f>
        <v/>
      </c>
      <c r="P1410" s="132">
        <f>IF(H1410&gt;$L$3,"Futuro","Atraso")</f>
        <v/>
      </c>
      <c r="Q1410">
        <f>12*(YEAR(H1410)-YEAR($L$3))+(MONTH(H1410)-MONTH($L$3))</f>
        <v/>
      </c>
      <c r="R1410" s="366">
        <f>IF(N1410="IBIRAPITANGA FASE 3",IF(P1410="Atraso",M1410,M1410/(1+$J$2)^Q1410),IF(P1410="Atraso",M1410,M1410/(1+$J$1)^Q1410))</f>
        <v/>
      </c>
    </row>
    <row r="1411">
      <c r="A1411" t="inlineStr">
        <is>
          <t>Q06L09</t>
        </is>
      </c>
      <c r="B1411" t="inlineStr">
        <is>
          <t>ADRIANA KOBA KODATO</t>
        </is>
      </c>
      <c r="C1411" t="n">
        <v>1</v>
      </c>
      <c r="D1411" t="inlineStr">
        <is>
          <t>IPCA</t>
        </is>
      </c>
      <c r="E1411" t="n">
        <v>0.009488792934583046</v>
      </c>
      <c r="F1411" t="inlineStr">
        <is>
          <t>MENSAL</t>
        </is>
      </c>
      <c r="G1411" t="n">
        <v>46006</v>
      </c>
      <c r="H1411" t="n">
        <v>46006</v>
      </c>
      <c r="I1411" t="inlineStr">
        <is>
          <t>073</t>
        </is>
      </c>
      <c r="J1411" t="inlineStr">
        <is>
          <t>CARTEIRA</t>
        </is>
      </c>
      <c r="K1411" t="inlineStr">
        <is>
          <t>CONTRATO</t>
        </is>
      </c>
      <c r="L1411" t="n">
        <v>2108.05</v>
      </c>
      <c r="M1411" t="inlineStr"/>
      <c r="N1411" t="inlineStr"/>
      <c r="O1411" s="142">
        <f>DATE(YEAR(H1411),MONTH(H1411),1)</f>
        <v/>
      </c>
      <c r="P1411" s="132">
        <f>IF(H1411&gt;$L$3,"Futuro","Atraso")</f>
        <v/>
      </c>
      <c r="Q1411">
        <f>12*(YEAR(H1411)-YEAR($L$3))+(MONTH(H1411)-MONTH($L$3))</f>
        <v/>
      </c>
      <c r="R1411" s="366">
        <f>IF(N1411="IBIRAPITANGA FASE 3",IF(P1411="Atraso",M1411,M1411/(1+$J$2)^Q1411),IF(P1411="Atraso",M1411,M1411/(1+$J$1)^Q1411))</f>
        <v/>
      </c>
    </row>
    <row r="1412">
      <c r="A1412" t="inlineStr">
        <is>
          <t>Q06L09</t>
        </is>
      </c>
      <c r="B1412" t="inlineStr">
        <is>
          <t>ADRIANA KOBA KODATO</t>
        </is>
      </c>
      <c r="C1412" t="n">
        <v>1</v>
      </c>
      <c r="D1412" t="inlineStr">
        <is>
          <t>IPCA</t>
        </is>
      </c>
      <c r="E1412" t="n">
        <v>0.009488792934583046</v>
      </c>
      <c r="F1412" t="inlineStr">
        <is>
          <t>MENSAL</t>
        </is>
      </c>
      <c r="G1412" t="n">
        <v>46037</v>
      </c>
      <c r="H1412" t="n">
        <v>46037</v>
      </c>
      <c r="I1412" t="inlineStr">
        <is>
          <t>074</t>
        </is>
      </c>
      <c r="J1412" t="inlineStr">
        <is>
          <t>CARTEIRA</t>
        </is>
      </c>
      <c r="K1412" t="inlineStr">
        <is>
          <t>CONTRATO</t>
        </is>
      </c>
      <c r="L1412" t="n">
        <v>2108.05</v>
      </c>
      <c r="M1412" t="inlineStr"/>
      <c r="N1412" t="inlineStr"/>
      <c r="O1412" s="142">
        <f>DATE(YEAR(H1412),MONTH(H1412),1)</f>
        <v/>
      </c>
      <c r="P1412" s="132">
        <f>IF(H1412&gt;$L$3,"Futuro","Atraso")</f>
        <v/>
      </c>
      <c r="Q1412">
        <f>12*(YEAR(H1412)-YEAR($L$3))+(MONTH(H1412)-MONTH($L$3))</f>
        <v/>
      </c>
      <c r="R1412" s="366">
        <f>IF(N1412="IBIRAPITANGA FASE 3",IF(P1412="Atraso",M1412,M1412/(1+$J$2)^Q1412),IF(P1412="Atraso",M1412,M1412/(1+$J$1)^Q1412))</f>
        <v/>
      </c>
    </row>
    <row r="1413">
      <c r="A1413" t="inlineStr">
        <is>
          <t>Q06L09</t>
        </is>
      </c>
      <c r="B1413" t="inlineStr">
        <is>
          <t>ADRIANA KOBA KODATO</t>
        </is>
      </c>
      <c r="C1413" t="n">
        <v>1</v>
      </c>
      <c r="D1413" t="inlineStr">
        <is>
          <t>IPCA</t>
        </is>
      </c>
      <c r="E1413" t="n">
        <v>0.009488792934583046</v>
      </c>
      <c r="F1413" t="inlineStr">
        <is>
          <t>MENSAL</t>
        </is>
      </c>
      <c r="G1413" t="n">
        <v>46068</v>
      </c>
      <c r="H1413" t="n">
        <v>46068</v>
      </c>
      <c r="I1413" t="inlineStr">
        <is>
          <t>075</t>
        </is>
      </c>
      <c r="J1413" t="inlineStr">
        <is>
          <t>CARTEIRA</t>
        </is>
      </c>
      <c r="K1413" t="inlineStr">
        <is>
          <t>CONTRATO</t>
        </is>
      </c>
      <c r="L1413" t="n">
        <v>2108.05</v>
      </c>
      <c r="M1413" t="inlineStr"/>
      <c r="N1413" t="inlineStr"/>
      <c r="O1413" s="142">
        <f>DATE(YEAR(H1413),MONTH(H1413),1)</f>
        <v/>
      </c>
      <c r="P1413" s="132">
        <f>IF(H1413&gt;$L$3,"Futuro","Atraso")</f>
        <v/>
      </c>
      <c r="Q1413">
        <f>12*(YEAR(H1413)-YEAR($L$3))+(MONTH(H1413)-MONTH($L$3))</f>
        <v/>
      </c>
      <c r="R1413" s="366">
        <f>IF(N1413="IBIRAPITANGA FASE 3",IF(P1413="Atraso",M1413,M1413/(1+$J$2)^Q1413),IF(P1413="Atraso",M1413,M1413/(1+$J$1)^Q1413))</f>
        <v/>
      </c>
    </row>
    <row r="1414">
      <c r="A1414" t="inlineStr">
        <is>
          <t>Q06L09</t>
        </is>
      </c>
      <c r="B1414" t="inlineStr">
        <is>
          <t>ADRIANA KOBA KODATO</t>
        </is>
      </c>
      <c r="C1414" t="n">
        <v>1</v>
      </c>
      <c r="D1414" t="inlineStr">
        <is>
          <t>IPCA</t>
        </is>
      </c>
      <c r="E1414" t="n">
        <v>0.009488792934583046</v>
      </c>
      <c r="F1414" t="inlineStr">
        <is>
          <t>MENSAL</t>
        </is>
      </c>
      <c r="G1414" t="n">
        <v>46096</v>
      </c>
      <c r="H1414" t="n">
        <v>46096</v>
      </c>
      <c r="I1414" t="inlineStr">
        <is>
          <t>076</t>
        </is>
      </c>
      <c r="J1414" t="inlineStr">
        <is>
          <t>CARTEIRA</t>
        </is>
      </c>
      <c r="K1414" t="inlineStr">
        <is>
          <t>CONTRATO</t>
        </is>
      </c>
      <c r="L1414" t="n">
        <v>2108.05</v>
      </c>
      <c r="M1414" t="inlineStr"/>
      <c r="N1414" t="inlineStr"/>
      <c r="O1414" s="142">
        <f>DATE(YEAR(H1414),MONTH(H1414),1)</f>
        <v/>
      </c>
      <c r="P1414" s="132">
        <f>IF(H1414&gt;$L$3,"Futuro","Atraso")</f>
        <v/>
      </c>
      <c r="Q1414">
        <f>12*(YEAR(H1414)-YEAR($L$3))+(MONTH(H1414)-MONTH($L$3))</f>
        <v/>
      </c>
      <c r="R1414" s="366">
        <f>IF(N1414="IBIRAPITANGA FASE 3",IF(P1414="Atraso",M1414,M1414/(1+$J$2)^Q1414),IF(P1414="Atraso",M1414,M1414/(1+$J$1)^Q1414))</f>
        <v/>
      </c>
    </row>
    <row r="1415">
      <c r="A1415" t="inlineStr">
        <is>
          <t>Q06L09</t>
        </is>
      </c>
      <c r="B1415" t="inlineStr">
        <is>
          <t>ADRIANA KOBA KODATO</t>
        </is>
      </c>
      <c r="C1415" t="n">
        <v>1</v>
      </c>
      <c r="D1415" t="inlineStr">
        <is>
          <t>IPCA</t>
        </is>
      </c>
      <c r="E1415" t="n">
        <v>0.009488792934583046</v>
      </c>
      <c r="F1415" t="inlineStr">
        <is>
          <t>MENSAL</t>
        </is>
      </c>
      <c r="G1415" t="n">
        <v>46127</v>
      </c>
      <c r="H1415" t="n">
        <v>46127</v>
      </c>
      <c r="I1415" t="inlineStr">
        <is>
          <t>077</t>
        </is>
      </c>
      <c r="J1415" t="inlineStr">
        <is>
          <t>CARTEIRA</t>
        </is>
      </c>
      <c r="K1415" t="inlineStr">
        <is>
          <t>CONTRATO</t>
        </is>
      </c>
      <c r="L1415" t="n">
        <v>2108.05</v>
      </c>
      <c r="M1415" t="inlineStr"/>
      <c r="N1415" t="inlineStr"/>
      <c r="O1415" s="142">
        <f>DATE(YEAR(H1415),MONTH(H1415),1)</f>
        <v/>
      </c>
      <c r="P1415" s="132">
        <f>IF(H1415&gt;$L$3,"Futuro","Atraso")</f>
        <v/>
      </c>
      <c r="Q1415">
        <f>12*(YEAR(H1415)-YEAR($L$3))+(MONTH(H1415)-MONTH($L$3))</f>
        <v/>
      </c>
      <c r="R1415" s="366">
        <f>IF(N1415="IBIRAPITANGA FASE 3",IF(P1415="Atraso",M1415,M1415/(1+$J$2)^Q1415),IF(P1415="Atraso",M1415,M1415/(1+$J$1)^Q1415))</f>
        <v/>
      </c>
    </row>
    <row r="1416">
      <c r="A1416" t="inlineStr">
        <is>
          <t>Q06L09</t>
        </is>
      </c>
      <c r="B1416" t="inlineStr">
        <is>
          <t>ADRIANA KOBA KODATO</t>
        </is>
      </c>
      <c r="C1416" t="n">
        <v>1</v>
      </c>
      <c r="D1416" t="inlineStr">
        <is>
          <t>IPCA</t>
        </is>
      </c>
      <c r="E1416" t="n">
        <v>0.009488792934583046</v>
      </c>
      <c r="F1416" t="inlineStr">
        <is>
          <t>MENSAL</t>
        </is>
      </c>
      <c r="G1416" t="n">
        <v>46157</v>
      </c>
      <c r="H1416" t="n">
        <v>46157</v>
      </c>
      <c r="I1416" t="inlineStr">
        <is>
          <t>078</t>
        </is>
      </c>
      <c r="J1416" t="inlineStr">
        <is>
          <t>CARTEIRA</t>
        </is>
      </c>
      <c r="K1416" t="inlineStr">
        <is>
          <t>CONTRATO</t>
        </is>
      </c>
      <c r="L1416" t="n">
        <v>2108.05</v>
      </c>
      <c r="M1416" t="inlineStr"/>
      <c r="N1416" t="inlineStr"/>
      <c r="O1416" s="142">
        <f>DATE(YEAR(H1416),MONTH(H1416),1)</f>
        <v/>
      </c>
      <c r="P1416" s="132">
        <f>IF(H1416&gt;$L$3,"Futuro","Atraso")</f>
        <v/>
      </c>
      <c r="Q1416">
        <f>12*(YEAR(H1416)-YEAR($L$3))+(MONTH(H1416)-MONTH($L$3))</f>
        <v/>
      </c>
      <c r="R1416" s="366">
        <f>IF(N1416="IBIRAPITANGA FASE 3",IF(P1416="Atraso",M1416,M1416/(1+$J$2)^Q1416),IF(P1416="Atraso",M1416,M1416/(1+$J$1)^Q1416))</f>
        <v/>
      </c>
    </row>
    <row r="1417">
      <c r="A1417" t="inlineStr">
        <is>
          <t>Q06L09</t>
        </is>
      </c>
      <c r="B1417" t="inlineStr">
        <is>
          <t>ADRIANA KOBA KODATO</t>
        </is>
      </c>
      <c r="C1417" t="n">
        <v>1</v>
      </c>
      <c r="D1417" t="inlineStr">
        <is>
          <t>IPCA</t>
        </is>
      </c>
      <c r="E1417" t="n">
        <v>0.009488792934583046</v>
      </c>
      <c r="F1417" t="inlineStr">
        <is>
          <t>MENSAL</t>
        </is>
      </c>
      <c r="G1417" t="n">
        <v>46188</v>
      </c>
      <c r="H1417" t="n">
        <v>46188</v>
      </c>
      <c r="I1417" t="inlineStr">
        <is>
          <t>079</t>
        </is>
      </c>
      <c r="J1417" t="inlineStr">
        <is>
          <t>CARTEIRA</t>
        </is>
      </c>
      <c r="K1417" t="inlineStr">
        <is>
          <t>CONTRATO</t>
        </is>
      </c>
      <c r="L1417" t="n">
        <v>2108.05</v>
      </c>
      <c r="M1417" t="inlineStr"/>
      <c r="N1417" t="inlineStr"/>
      <c r="O1417" s="142">
        <f>DATE(YEAR(H1417),MONTH(H1417),1)</f>
        <v/>
      </c>
      <c r="P1417" s="132">
        <f>IF(H1417&gt;$L$3,"Futuro","Atraso")</f>
        <v/>
      </c>
      <c r="Q1417">
        <f>12*(YEAR(H1417)-YEAR($L$3))+(MONTH(H1417)-MONTH($L$3))</f>
        <v/>
      </c>
      <c r="R1417" s="366">
        <f>IF(N1417="IBIRAPITANGA FASE 3",IF(P1417="Atraso",M1417,M1417/(1+$J$2)^Q1417),IF(P1417="Atraso",M1417,M1417/(1+$J$1)^Q1417))</f>
        <v/>
      </c>
    </row>
    <row r="1418">
      <c r="A1418" t="inlineStr">
        <is>
          <t>Q06L09</t>
        </is>
      </c>
      <c r="B1418" t="inlineStr">
        <is>
          <t>ADRIANA KOBA KODATO</t>
        </is>
      </c>
      <c r="C1418" t="n">
        <v>1</v>
      </c>
      <c r="D1418" t="inlineStr">
        <is>
          <t>IPCA</t>
        </is>
      </c>
      <c r="E1418" t="n">
        <v>0.009488792934583046</v>
      </c>
      <c r="F1418" t="inlineStr">
        <is>
          <t>MENSAL</t>
        </is>
      </c>
      <c r="G1418" t="n">
        <v>46218</v>
      </c>
      <c r="H1418" t="n">
        <v>46218</v>
      </c>
      <c r="I1418" t="inlineStr">
        <is>
          <t>080</t>
        </is>
      </c>
      <c r="J1418" t="inlineStr">
        <is>
          <t>CARTEIRA</t>
        </is>
      </c>
      <c r="K1418" t="inlineStr">
        <is>
          <t>CONTRATO</t>
        </is>
      </c>
      <c r="L1418" t="n">
        <v>2108.05</v>
      </c>
      <c r="M1418" t="inlineStr"/>
      <c r="N1418" t="inlineStr"/>
      <c r="O1418" s="142">
        <f>DATE(YEAR(H1418),MONTH(H1418),1)</f>
        <v/>
      </c>
      <c r="P1418" s="132">
        <f>IF(H1418&gt;$L$3,"Futuro","Atraso")</f>
        <v/>
      </c>
      <c r="Q1418">
        <f>12*(YEAR(H1418)-YEAR($L$3))+(MONTH(H1418)-MONTH($L$3))</f>
        <v/>
      </c>
      <c r="R1418" s="366">
        <f>IF(N1418="IBIRAPITANGA FASE 3",IF(P1418="Atraso",M1418,M1418/(1+$J$2)^Q1418),IF(P1418="Atraso",M1418,M1418/(1+$J$1)^Q1418))</f>
        <v/>
      </c>
    </row>
    <row r="1419">
      <c r="A1419" t="inlineStr">
        <is>
          <t>Q06L09</t>
        </is>
      </c>
      <c r="B1419" t="inlineStr">
        <is>
          <t>ADRIANA KOBA KODATO</t>
        </is>
      </c>
      <c r="C1419" t="n">
        <v>1</v>
      </c>
      <c r="D1419" t="inlineStr">
        <is>
          <t>IPCA</t>
        </is>
      </c>
      <c r="E1419" t="n">
        <v>0.009488792934583046</v>
      </c>
      <c r="F1419" t="inlineStr">
        <is>
          <t>MENSAL</t>
        </is>
      </c>
      <c r="G1419" t="n">
        <v>46249</v>
      </c>
      <c r="H1419" t="n">
        <v>46249</v>
      </c>
      <c r="I1419" t="inlineStr">
        <is>
          <t>081</t>
        </is>
      </c>
      <c r="J1419" t="inlineStr">
        <is>
          <t>CARTEIRA</t>
        </is>
      </c>
      <c r="K1419" t="inlineStr">
        <is>
          <t>CONTRATO</t>
        </is>
      </c>
      <c r="L1419" t="n">
        <v>2108.05</v>
      </c>
      <c r="M1419" t="inlineStr"/>
      <c r="N1419" t="inlineStr"/>
      <c r="O1419" s="142">
        <f>DATE(YEAR(H1419),MONTH(H1419),1)</f>
        <v/>
      </c>
      <c r="P1419" s="132">
        <f>IF(H1419&gt;$L$3,"Futuro","Atraso")</f>
        <v/>
      </c>
      <c r="Q1419">
        <f>12*(YEAR(H1419)-YEAR($L$3))+(MONTH(H1419)-MONTH($L$3))</f>
        <v/>
      </c>
      <c r="R1419" s="366">
        <f>IF(N1419="IBIRAPITANGA FASE 3",IF(P1419="Atraso",M1419,M1419/(1+$J$2)^Q1419),IF(P1419="Atraso",M1419,M1419/(1+$J$1)^Q1419))</f>
        <v/>
      </c>
    </row>
    <row r="1420">
      <c r="A1420" t="inlineStr">
        <is>
          <t>Q06L09</t>
        </is>
      </c>
      <c r="B1420" t="inlineStr">
        <is>
          <t>ADRIANA KOBA KODATO</t>
        </is>
      </c>
      <c r="C1420" t="n">
        <v>1</v>
      </c>
      <c r="D1420" t="inlineStr">
        <is>
          <t>IPCA</t>
        </is>
      </c>
      <c r="E1420" t="n">
        <v>0.009488792934583046</v>
      </c>
      <c r="F1420" t="inlineStr">
        <is>
          <t>MENSAL</t>
        </is>
      </c>
      <c r="G1420" t="n">
        <v>46280</v>
      </c>
      <c r="H1420" t="n">
        <v>46280</v>
      </c>
      <c r="I1420" t="inlineStr">
        <is>
          <t>082</t>
        </is>
      </c>
      <c r="J1420" t="inlineStr">
        <is>
          <t>CARTEIRA</t>
        </is>
      </c>
      <c r="K1420" t="inlineStr">
        <is>
          <t>CONTRATO</t>
        </is>
      </c>
      <c r="L1420" t="n">
        <v>2108.05</v>
      </c>
      <c r="M1420" t="inlineStr"/>
      <c r="N1420" t="inlineStr"/>
      <c r="O1420" s="142">
        <f>DATE(YEAR(H1420),MONTH(H1420),1)</f>
        <v/>
      </c>
      <c r="P1420" s="132">
        <f>IF(H1420&gt;$L$3,"Futuro","Atraso")</f>
        <v/>
      </c>
      <c r="Q1420">
        <f>12*(YEAR(H1420)-YEAR($L$3))+(MONTH(H1420)-MONTH($L$3))</f>
        <v/>
      </c>
      <c r="R1420" s="366">
        <f>IF(N1420="IBIRAPITANGA FASE 3",IF(P1420="Atraso",M1420,M1420/(1+$J$2)^Q1420),IF(P1420="Atraso",M1420,M1420/(1+$J$1)^Q1420))</f>
        <v/>
      </c>
    </row>
    <row r="1421">
      <c r="A1421" t="inlineStr">
        <is>
          <t>Q06L09</t>
        </is>
      </c>
      <c r="B1421" t="inlineStr">
        <is>
          <t>ADRIANA KOBA KODATO</t>
        </is>
      </c>
      <c r="C1421" t="n">
        <v>1</v>
      </c>
      <c r="D1421" t="inlineStr">
        <is>
          <t>IPCA</t>
        </is>
      </c>
      <c r="E1421" t="n">
        <v>0.009488792934583046</v>
      </c>
      <c r="F1421" t="inlineStr">
        <is>
          <t>MENSAL</t>
        </is>
      </c>
      <c r="G1421" t="n">
        <v>46310</v>
      </c>
      <c r="H1421" t="n">
        <v>46310</v>
      </c>
      <c r="I1421" t="inlineStr">
        <is>
          <t>083</t>
        </is>
      </c>
      <c r="J1421" t="inlineStr">
        <is>
          <t>CARTEIRA</t>
        </is>
      </c>
      <c r="K1421" t="inlineStr">
        <is>
          <t>CONTRATO</t>
        </is>
      </c>
      <c r="L1421" t="n">
        <v>2108.05</v>
      </c>
      <c r="M1421" t="inlineStr"/>
      <c r="N1421" t="inlineStr"/>
      <c r="O1421" s="142">
        <f>DATE(YEAR(H1421),MONTH(H1421),1)</f>
        <v/>
      </c>
      <c r="P1421" s="132">
        <f>IF(H1421&gt;$L$3,"Futuro","Atraso")</f>
        <v/>
      </c>
      <c r="Q1421">
        <f>12*(YEAR(H1421)-YEAR($L$3))+(MONTH(H1421)-MONTH($L$3))</f>
        <v/>
      </c>
      <c r="R1421" s="366">
        <f>IF(N1421="IBIRAPITANGA FASE 3",IF(P1421="Atraso",M1421,M1421/(1+$J$2)^Q1421),IF(P1421="Atraso",M1421,M1421/(1+$J$1)^Q1421))</f>
        <v/>
      </c>
    </row>
    <row r="1422">
      <c r="A1422" t="inlineStr">
        <is>
          <t>Q06L09</t>
        </is>
      </c>
      <c r="B1422" t="inlineStr">
        <is>
          <t>ADRIANA KOBA KODATO</t>
        </is>
      </c>
      <c r="C1422" t="n">
        <v>1</v>
      </c>
      <c r="D1422" t="inlineStr">
        <is>
          <t>IPCA</t>
        </is>
      </c>
      <c r="E1422" t="n">
        <v>0.009488792934583046</v>
      </c>
      <c r="F1422" t="inlineStr">
        <is>
          <t>MENSAL</t>
        </is>
      </c>
      <c r="G1422" t="n">
        <v>46341</v>
      </c>
      <c r="H1422" t="n">
        <v>46341</v>
      </c>
      <c r="I1422" t="inlineStr">
        <is>
          <t>084</t>
        </is>
      </c>
      <c r="J1422" t="inlineStr">
        <is>
          <t>CARTEIRA</t>
        </is>
      </c>
      <c r="K1422" t="inlineStr">
        <is>
          <t>CONTRATO</t>
        </is>
      </c>
      <c r="L1422" t="n">
        <v>2108.05</v>
      </c>
      <c r="M1422" t="inlineStr"/>
      <c r="N1422" t="inlineStr"/>
      <c r="O1422" s="142">
        <f>DATE(YEAR(H1422),MONTH(H1422),1)</f>
        <v/>
      </c>
      <c r="P1422" s="132">
        <f>IF(H1422&gt;$L$3,"Futuro","Atraso")</f>
        <v/>
      </c>
      <c r="Q1422">
        <f>12*(YEAR(H1422)-YEAR($L$3))+(MONTH(H1422)-MONTH($L$3))</f>
        <v/>
      </c>
      <c r="R1422" s="366">
        <f>IF(N1422="IBIRAPITANGA FASE 3",IF(P1422="Atraso",M1422,M1422/(1+$J$2)^Q1422),IF(P1422="Atraso",M1422,M1422/(1+$J$1)^Q1422))</f>
        <v/>
      </c>
    </row>
    <row r="1423">
      <c r="A1423" t="inlineStr">
        <is>
          <t>Q06L09</t>
        </is>
      </c>
      <c r="B1423" t="inlineStr">
        <is>
          <t>ADRIANA KOBA KODATO</t>
        </is>
      </c>
      <c r="C1423" t="n">
        <v>1</v>
      </c>
      <c r="D1423" t="inlineStr">
        <is>
          <t>IPCA</t>
        </is>
      </c>
      <c r="E1423" t="n">
        <v>0.009488792934583046</v>
      </c>
      <c r="F1423" t="inlineStr">
        <is>
          <t>MENSAL</t>
        </is>
      </c>
      <c r="G1423" t="n">
        <v>46371</v>
      </c>
      <c r="H1423" t="n">
        <v>46371</v>
      </c>
      <c r="I1423" t="inlineStr">
        <is>
          <t>085</t>
        </is>
      </c>
      <c r="J1423" t="inlineStr">
        <is>
          <t>CARTEIRA</t>
        </is>
      </c>
      <c r="K1423" t="inlineStr">
        <is>
          <t>CONTRATO</t>
        </is>
      </c>
      <c r="L1423" t="n">
        <v>2108.05</v>
      </c>
      <c r="M1423" t="inlineStr"/>
      <c r="N1423" t="inlineStr"/>
      <c r="O1423" s="142">
        <f>DATE(YEAR(H1423),MONTH(H1423),1)</f>
        <v/>
      </c>
      <c r="P1423" s="132">
        <f>IF(H1423&gt;$L$3,"Futuro","Atraso")</f>
        <v/>
      </c>
      <c r="Q1423">
        <f>12*(YEAR(H1423)-YEAR($L$3))+(MONTH(H1423)-MONTH($L$3))</f>
        <v/>
      </c>
      <c r="R1423" s="366">
        <f>IF(N1423="IBIRAPITANGA FASE 3",IF(P1423="Atraso",M1423,M1423/(1+$J$2)^Q1423),IF(P1423="Atraso",M1423,M1423/(1+$J$1)^Q1423))</f>
        <v/>
      </c>
    </row>
    <row r="1424">
      <c r="A1424" t="inlineStr">
        <is>
          <t>Q06L09</t>
        </is>
      </c>
      <c r="B1424" t="inlineStr">
        <is>
          <t>ADRIANA KOBA KODATO</t>
        </is>
      </c>
      <c r="C1424" t="n">
        <v>1</v>
      </c>
      <c r="D1424" t="inlineStr">
        <is>
          <t>IPCA</t>
        </is>
      </c>
      <c r="E1424" t="n">
        <v>0.009488792934583046</v>
      </c>
      <c r="F1424" t="inlineStr">
        <is>
          <t>MENSAL</t>
        </is>
      </c>
      <c r="G1424" t="n">
        <v>46402</v>
      </c>
      <c r="H1424" t="n">
        <v>46402</v>
      </c>
      <c r="I1424" t="inlineStr">
        <is>
          <t>086</t>
        </is>
      </c>
      <c r="J1424" t="inlineStr">
        <is>
          <t>CARTEIRA</t>
        </is>
      </c>
      <c r="K1424" t="inlineStr">
        <is>
          <t>CONTRATO</t>
        </is>
      </c>
      <c r="L1424" t="n">
        <v>2108.05</v>
      </c>
      <c r="M1424" t="inlineStr"/>
      <c r="N1424" t="inlineStr"/>
      <c r="O1424" s="142">
        <f>DATE(YEAR(H1424),MONTH(H1424),1)</f>
        <v/>
      </c>
      <c r="P1424" s="132">
        <f>IF(H1424&gt;$L$3,"Futuro","Atraso")</f>
        <v/>
      </c>
      <c r="Q1424">
        <f>12*(YEAR(H1424)-YEAR($L$3))+(MONTH(H1424)-MONTH($L$3))</f>
        <v/>
      </c>
      <c r="R1424" s="366">
        <f>IF(N1424="IBIRAPITANGA FASE 3",IF(P1424="Atraso",M1424,M1424/(1+$J$2)^Q1424),IF(P1424="Atraso",M1424,M1424/(1+$J$1)^Q1424))</f>
        <v/>
      </c>
    </row>
    <row r="1425">
      <c r="A1425" t="inlineStr">
        <is>
          <t>Q06L09</t>
        </is>
      </c>
      <c r="B1425" t="inlineStr">
        <is>
          <t>ADRIANA KOBA KODATO</t>
        </is>
      </c>
      <c r="C1425" t="n">
        <v>1</v>
      </c>
      <c r="D1425" t="inlineStr">
        <is>
          <t>IPCA</t>
        </is>
      </c>
      <c r="E1425" t="n">
        <v>0.009488792934583046</v>
      </c>
      <c r="F1425" t="inlineStr">
        <is>
          <t>MENSAL</t>
        </is>
      </c>
      <c r="G1425" t="n">
        <v>46433</v>
      </c>
      <c r="H1425" t="n">
        <v>46433</v>
      </c>
      <c r="I1425" t="inlineStr">
        <is>
          <t>087</t>
        </is>
      </c>
      <c r="J1425" t="inlineStr">
        <is>
          <t>CARTEIRA</t>
        </is>
      </c>
      <c r="K1425" t="inlineStr">
        <is>
          <t>CONTRATO</t>
        </is>
      </c>
      <c r="L1425" t="n">
        <v>2108.05</v>
      </c>
      <c r="M1425" t="inlineStr"/>
      <c r="N1425" t="inlineStr"/>
      <c r="O1425" s="142">
        <f>DATE(YEAR(H1425),MONTH(H1425),1)</f>
        <v/>
      </c>
      <c r="P1425" s="132">
        <f>IF(H1425&gt;$L$3,"Futuro","Atraso")</f>
        <v/>
      </c>
      <c r="Q1425">
        <f>12*(YEAR(H1425)-YEAR($L$3))+(MONTH(H1425)-MONTH($L$3))</f>
        <v/>
      </c>
      <c r="R1425" s="366">
        <f>IF(N1425="IBIRAPITANGA FASE 3",IF(P1425="Atraso",M1425,M1425/(1+$J$2)^Q1425),IF(P1425="Atraso",M1425,M1425/(1+$J$1)^Q1425))</f>
        <v/>
      </c>
    </row>
    <row r="1426">
      <c r="A1426" t="inlineStr">
        <is>
          <t>Q06L09</t>
        </is>
      </c>
      <c r="B1426" t="inlineStr">
        <is>
          <t>ADRIANA KOBA KODATO</t>
        </is>
      </c>
      <c r="C1426" t="n">
        <v>1</v>
      </c>
      <c r="D1426" t="inlineStr">
        <is>
          <t>IPCA</t>
        </is>
      </c>
      <c r="E1426" t="n">
        <v>0.009488792934583046</v>
      </c>
      <c r="F1426" t="inlineStr">
        <is>
          <t>MENSAL</t>
        </is>
      </c>
      <c r="G1426" t="n">
        <v>46461</v>
      </c>
      <c r="H1426" t="n">
        <v>46461</v>
      </c>
      <c r="I1426" t="inlineStr">
        <is>
          <t>088</t>
        </is>
      </c>
      <c r="J1426" t="inlineStr">
        <is>
          <t>CARTEIRA</t>
        </is>
      </c>
      <c r="K1426" t="inlineStr">
        <is>
          <t>CONTRATO</t>
        </is>
      </c>
      <c r="L1426" t="n">
        <v>2108.05</v>
      </c>
      <c r="M1426" t="inlineStr"/>
      <c r="N1426" t="inlineStr"/>
      <c r="O1426" s="142">
        <f>DATE(YEAR(H1426),MONTH(H1426),1)</f>
        <v/>
      </c>
      <c r="P1426" s="132">
        <f>IF(H1426&gt;$L$3,"Futuro","Atraso")</f>
        <v/>
      </c>
      <c r="Q1426">
        <f>12*(YEAR(H1426)-YEAR($L$3))+(MONTH(H1426)-MONTH($L$3))</f>
        <v/>
      </c>
      <c r="R1426" s="366">
        <f>IF(N1426="IBIRAPITANGA FASE 3",IF(P1426="Atraso",M1426,M1426/(1+$J$2)^Q1426),IF(P1426="Atraso",M1426,M1426/(1+$J$1)^Q1426))</f>
        <v/>
      </c>
    </row>
    <row r="1427">
      <c r="A1427" t="inlineStr">
        <is>
          <t>Q06L09</t>
        </is>
      </c>
      <c r="B1427" t="inlineStr">
        <is>
          <t>ADRIANA KOBA KODATO</t>
        </is>
      </c>
      <c r="C1427" t="n">
        <v>1</v>
      </c>
      <c r="D1427" t="inlineStr">
        <is>
          <t>IPCA</t>
        </is>
      </c>
      <c r="E1427" t="n">
        <v>0.009488792934583046</v>
      </c>
      <c r="F1427" t="inlineStr">
        <is>
          <t>MENSAL</t>
        </is>
      </c>
      <c r="G1427" t="n">
        <v>46492</v>
      </c>
      <c r="H1427" t="n">
        <v>46492</v>
      </c>
      <c r="I1427" t="inlineStr">
        <is>
          <t>089</t>
        </is>
      </c>
      <c r="J1427" t="inlineStr">
        <is>
          <t>CARTEIRA</t>
        </is>
      </c>
      <c r="K1427" t="inlineStr">
        <is>
          <t>CONTRATO</t>
        </is>
      </c>
      <c r="L1427" t="n">
        <v>2108.05</v>
      </c>
      <c r="M1427" t="inlineStr"/>
      <c r="N1427" t="inlineStr"/>
      <c r="O1427" s="142">
        <f>DATE(YEAR(H1427),MONTH(H1427),1)</f>
        <v/>
      </c>
      <c r="P1427" s="132">
        <f>IF(H1427&gt;$L$3,"Futuro","Atraso")</f>
        <v/>
      </c>
      <c r="Q1427">
        <f>12*(YEAR(H1427)-YEAR($L$3))+(MONTH(H1427)-MONTH($L$3))</f>
        <v/>
      </c>
      <c r="R1427" s="366">
        <f>IF(N1427="IBIRAPITANGA FASE 3",IF(P1427="Atraso",M1427,M1427/(1+$J$2)^Q1427),IF(P1427="Atraso",M1427,M1427/(1+$J$1)^Q1427))</f>
        <v/>
      </c>
    </row>
    <row r="1428">
      <c r="A1428" t="inlineStr">
        <is>
          <t>Q06L09</t>
        </is>
      </c>
      <c r="B1428" t="inlineStr">
        <is>
          <t>ADRIANA KOBA KODATO</t>
        </is>
      </c>
      <c r="C1428" t="n">
        <v>1</v>
      </c>
      <c r="D1428" t="inlineStr">
        <is>
          <t>IPCA</t>
        </is>
      </c>
      <c r="E1428" t="n">
        <v>0.009488792934583046</v>
      </c>
      <c r="F1428" t="inlineStr">
        <is>
          <t>MENSAL</t>
        </is>
      </c>
      <c r="G1428" t="n">
        <v>46522</v>
      </c>
      <c r="H1428" t="n">
        <v>46522</v>
      </c>
      <c r="I1428" t="inlineStr">
        <is>
          <t>090</t>
        </is>
      </c>
      <c r="J1428" t="inlineStr">
        <is>
          <t>CARTEIRA</t>
        </is>
      </c>
      <c r="K1428" t="inlineStr">
        <is>
          <t>CONTRATO</t>
        </is>
      </c>
      <c r="L1428" t="n">
        <v>2108.05</v>
      </c>
      <c r="M1428" t="inlineStr"/>
      <c r="N1428" t="inlineStr"/>
      <c r="O1428" s="142">
        <f>DATE(YEAR(H1428),MONTH(H1428),1)</f>
        <v/>
      </c>
      <c r="P1428" s="132">
        <f>IF(H1428&gt;$L$3,"Futuro","Atraso")</f>
        <v/>
      </c>
      <c r="Q1428">
        <f>12*(YEAR(H1428)-YEAR($L$3))+(MONTH(H1428)-MONTH($L$3))</f>
        <v/>
      </c>
      <c r="R1428" s="366">
        <f>IF(N1428="IBIRAPITANGA FASE 3",IF(P1428="Atraso",M1428,M1428/(1+$J$2)^Q1428),IF(P1428="Atraso",M1428,M1428/(1+$J$1)^Q1428))</f>
        <v/>
      </c>
    </row>
    <row r="1429">
      <c r="A1429" t="inlineStr">
        <is>
          <t>Q06L09</t>
        </is>
      </c>
      <c r="B1429" t="inlineStr">
        <is>
          <t>ADRIANA KOBA KODATO</t>
        </is>
      </c>
      <c r="C1429" t="n">
        <v>1</v>
      </c>
      <c r="D1429" t="inlineStr">
        <is>
          <t>IPCA</t>
        </is>
      </c>
      <c r="E1429" t="n">
        <v>0.009488792934583046</v>
      </c>
      <c r="F1429" t="inlineStr">
        <is>
          <t>MENSAL</t>
        </is>
      </c>
      <c r="G1429" t="n">
        <v>46553</v>
      </c>
      <c r="H1429" t="n">
        <v>46553</v>
      </c>
      <c r="I1429" t="inlineStr">
        <is>
          <t>091</t>
        </is>
      </c>
      <c r="J1429" t="inlineStr">
        <is>
          <t>CARTEIRA</t>
        </is>
      </c>
      <c r="K1429" t="inlineStr">
        <is>
          <t>CONTRATO</t>
        </is>
      </c>
      <c r="L1429" t="n">
        <v>2108.05</v>
      </c>
      <c r="M1429" t="inlineStr"/>
      <c r="N1429" t="inlineStr"/>
      <c r="O1429" s="142">
        <f>DATE(YEAR(H1429),MONTH(H1429),1)</f>
        <v/>
      </c>
      <c r="P1429" s="132">
        <f>IF(H1429&gt;$L$3,"Futuro","Atraso")</f>
        <v/>
      </c>
      <c r="Q1429">
        <f>12*(YEAR(H1429)-YEAR($L$3))+(MONTH(H1429)-MONTH($L$3))</f>
        <v/>
      </c>
      <c r="R1429" s="366">
        <f>IF(N1429="IBIRAPITANGA FASE 3",IF(P1429="Atraso",M1429,M1429/(1+$J$2)^Q1429),IF(P1429="Atraso",M1429,M1429/(1+$J$1)^Q1429))</f>
        <v/>
      </c>
    </row>
    <row r="1430">
      <c r="A1430" t="inlineStr">
        <is>
          <t>Q06L09</t>
        </is>
      </c>
      <c r="B1430" t="inlineStr">
        <is>
          <t>ADRIANA KOBA KODATO</t>
        </is>
      </c>
      <c r="C1430" t="n">
        <v>1</v>
      </c>
      <c r="D1430" t="inlineStr">
        <is>
          <t>IPCA</t>
        </is>
      </c>
      <c r="E1430" t="n">
        <v>0.009488792934583046</v>
      </c>
      <c r="F1430" t="inlineStr">
        <is>
          <t>MENSAL</t>
        </is>
      </c>
      <c r="G1430" t="n">
        <v>46583</v>
      </c>
      <c r="H1430" t="n">
        <v>46583</v>
      </c>
      <c r="I1430" t="inlineStr">
        <is>
          <t>092</t>
        </is>
      </c>
      <c r="J1430" t="inlineStr">
        <is>
          <t>CARTEIRA</t>
        </is>
      </c>
      <c r="K1430" t="inlineStr">
        <is>
          <t>CONTRATO</t>
        </is>
      </c>
      <c r="L1430" t="n">
        <v>2108.05</v>
      </c>
      <c r="M1430" t="inlineStr"/>
      <c r="N1430" t="inlineStr"/>
      <c r="O1430" s="142">
        <f>DATE(YEAR(H1430),MONTH(H1430),1)</f>
        <v/>
      </c>
      <c r="P1430" s="132">
        <f>IF(H1430&gt;$L$3,"Futuro","Atraso")</f>
        <v/>
      </c>
      <c r="Q1430">
        <f>12*(YEAR(H1430)-YEAR($L$3))+(MONTH(H1430)-MONTH($L$3))</f>
        <v/>
      </c>
      <c r="R1430" s="366">
        <f>IF(N1430="IBIRAPITANGA FASE 3",IF(P1430="Atraso",M1430,M1430/(1+$J$2)^Q1430),IF(P1430="Atraso",M1430,M1430/(1+$J$1)^Q1430))</f>
        <v/>
      </c>
    </row>
    <row r="1431">
      <c r="A1431" t="inlineStr">
        <is>
          <t>Q06L09</t>
        </is>
      </c>
      <c r="B1431" t="inlineStr">
        <is>
          <t>ADRIANA KOBA KODATO</t>
        </is>
      </c>
      <c r="C1431" t="n">
        <v>1</v>
      </c>
      <c r="D1431" t="inlineStr">
        <is>
          <t>IPCA</t>
        </is>
      </c>
      <c r="E1431" t="n">
        <v>0.009488792934583046</v>
      </c>
      <c r="F1431" t="inlineStr">
        <is>
          <t>MENSAL</t>
        </is>
      </c>
      <c r="G1431" t="n">
        <v>46614</v>
      </c>
      <c r="H1431" t="n">
        <v>46614</v>
      </c>
      <c r="I1431" t="inlineStr">
        <is>
          <t>093</t>
        </is>
      </c>
      <c r="J1431" t="inlineStr">
        <is>
          <t>CARTEIRA</t>
        </is>
      </c>
      <c r="K1431" t="inlineStr">
        <is>
          <t>CONTRATO</t>
        </is>
      </c>
      <c r="L1431" t="n">
        <v>2108.05</v>
      </c>
      <c r="M1431" t="inlineStr"/>
      <c r="N1431" t="inlineStr"/>
      <c r="O1431" s="142">
        <f>DATE(YEAR(H1431),MONTH(H1431),1)</f>
        <v/>
      </c>
      <c r="P1431" s="132">
        <f>IF(H1431&gt;$L$3,"Futuro","Atraso")</f>
        <v/>
      </c>
      <c r="Q1431">
        <f>12*(YEAR(H1431)-YEAR($L$3))+(MONTH(H1431)-MONTH($L$3))</f>
        <v/>
      </c>
      <c r="R1431" s="366">
        <f>IF(N1431="IBIRAPITANGA FASE 3",IF(P1431="Atraso",M1431,M1431/(1+$J$2)^Q1431),IF(P1431="Atraso",M1431,M1431/(1+$J$1)^Q1431))</f>
        <v/>
      </c>
    </row>
    <row r="1432">
      <c r="A1432" t="inlineStr">
        <is>
          <t>Q06L09</t>
        </is>
      </c>
      <c r="B1432" t="inlineStr">
        <is>
          <t>ADRIANA KOBA KODATO</t>
        </is>
      </c>
      <c r="C1432" t="n">
        <v>1</v>
      </c>
      <c r="D1432" t="inlineStr">
        <is>
          <t>IPCA</t>
        </is>
      </c>
      <c r="E1432" t="n">
        <v>0.009488792934583046</v>
      </c>
      <c r="F1432" t="inlineStr">
        <is>
          <t>MENSAL</t>
        </is>
      </c>
      <c r="G1432" t="n">
        <v>46645</v>
      </c>
      <c r="H1432" t="n">
        <v>46645</v>
      </c>
      <c r="I1432" t="inlineStr">
        <is>
          <t>094</t>
        </is>
      </c>
      <c r="J1432" t="inlineStr">
        <is>
          <t>CARTEIRA</t>
        </is>
      </c>
      <c r="K1432" t="inlineStr">
        <is>
          <t>CONTRATO</t>
        </is>
      </c>
      <c r="L1432" t="n">
        <v>2108.05</v>
      </c>
      <c r="M1432" t="inlineStr"/>
      <c r="N1432" t="inlineStr"/>
      <c r="O1432" s="142">
        <f>DATE(YEAR(H1432),MONTH(H1432),1)</f>
        <v/>
      </c>
      <c r="P1432" s="132">
        <f>IF(H1432&gt;$L$3,"Futuro","Atraso")</f>
        <v/>
      </c>
      <c r="Q1432">
        <f>12*(YEAR(H1432)-YEAR($L$3))+(MONTH(H1432)-MONTH($L$3))</f>
        <v/>
      </c>
      <c r="R1432" s="366">
        <f>IF(N1432="IBIRAPITANGA FASE 3",IF(P1432="Atraso",M1432,M1432/(1+$J$2)^Q1432),IF(P1432="Atraso",M1432,M1432/(1+$J$1)^Q1432))</f>
        <v/>
      </c>
    </row>
    <row r="1433">
      <c r="A1433" t="inlineStr">
        <is>
          <t>Q06L09</t>
        </is>
      </c>
      <c r="B1433" t="inlineStr">
        <is>
          <t>ADRIANA KOBA KODATO</t>
        </is>
      </c>
      <c r="C1433" t="n">
        <v>1</v>
      </c>
      <c r="D1433" t="inlineStr">
        <is>
          <t>IPCA</t>
        </is>
      </c>
      <c r="E1433" t="n">
        <v>0.009488792934583046</v>
      </c>
      <c r="F1433" t="inlineStr">
        <is>
          <t>MENSAL</t>
        </is>
      </c>
      <c r="G1433" t="n">
        <v>46675</v>
      </c>
      <c r="H1433" t="n">
        <v>46675</v>
      </c>
      <c r="I1433" t="inlineStr">
        <is>
          <t>095</t>
        </is>
      </c>
      <c r="J1433" t="inlineStr">
        <is>
          <t>CARTEIRA</t>
        </is>
      </c>
      <c r="K1433" t="inlineStr">
        <is>
          <t>CONTRATO</t>
        </is>
      </c>
      <c r="L1433" t="n">
        <v>2108.05</v>
      </c>
      <c r="M1433" t="inlineStr"/>
      <c r="N1433" t="inlineStr"/>
      <c r="O1433" s="142">
        <f>DATE(YEAR(H1433),MONTH(H1433),1)</f>
        <v/>
      </c>
      <c r="P1433" s="132">
        <f>IF(H1433&gt;$L$3,"Futuro","Atraso")</f>
        <v/>
      </c>
      <c r="Q1433">
        <f>12*(YEAR(H1433)-YEAR($L$3))+(MONTH(H1433)-MONTH($L$3))</f>
        <v/>
      </c>
      <c r="R1433" s="366">
        <f>IF(N1433="IBIRAPITANGA FASE 3",IF(P1433="Atraso",M1433,M1433/(1+$J$2)^Q1433),IF(P1433="Atraso",M1433,M1433/(1+$J$1)^Q1433))</f>
        <v/>
      </c>
    </row>
    <row r="1434">
      <c r="A1434" t="inlineStr">
        <is>
          <t>Q06L09</t>
        </is>
      </c>
      <c r="B1434" t="inlineStr">
        <is>
          <t>ADRIANA KOBA KODATO</t>
        </is>
      </c>
      <c r="C1434" t="n">
        <v>1</v>
      </c>
      <c r="D1434" t="inlineStr">
        <is>
          <t>IPCA</t>
        </is>
      </c>
      <c r="E1434" t="n">
        <v>0.009488792934583046</v>
      </c>
      <c r="F1434" t="inlineStr">
        <is>
          <t>MENSAL</t>
        </is>
      </c>
      <c r="G1434" t="n">
        <v>46706</v>
      </c>
      <c r="H1434" t="n">
        <v>46706</v>
      </c>
      <c r="I1434" t="inlineStr">
        <is>
          <t>096</t>
        </is>
      </c>
      <c r="J1434" t="inlineStr">
        <is>
          <t>CARTEIRA</t>
        </is>
      </c>
      <c r="K1434" t="inlineStr">
        <is>
          <t>CONTRATO</t>
        </is>
      </c>
      <c r="L1434" t="n">
        <v>2108.05</v>
      </c>
      <c r="M1434" t="inlineStr"/>
      <c r="N1434" t="inlineStr"/>
      <c r="O1434" s="142">
        <f>DATE(YEAR(H1434),MONTH(H1434),1)</f>
        <v/>
      </c>
      <c r="P1434" s="132">
        <f>IF(H1434&gt;$L$3,"Futuro","Atraso")</f>
        <v/>
      </c>
      <c r="Q1434">
        <f>12*(YEAR(H1434)-YEAR($L$3))+(MONTH(H1434)-MONTH($L$3))</f>
        <v/>
      </c>
      <c r="R1434" s="366">
        <f>IF(N1434="IBIRAPITANGA FASE 3",IF(P1434="Atraso",M1434,M1434/(1+$J$2)^Q1434),IF(P1434="Atraso",M1434,M1434/(1+$J$1)^Q1434))</f>
        <v/>
      </c>
    </row>
    <row r="1435">
      <c r="A1435" t="inlineStr">
        <is>
          <t>Q06L09</t>
        </is>
      </c>
      <c r="B1435" t="inlineStr">
        <is>
          <t>ADRIANA KOBA KODATO</t>
        </is>
      </c>
      <c r="C1435" t="n">
        <v>1</v>
      </c>
      <c r="D1435" t="inlineStr">
        <is>
          <t>IPCA</t>
        </is>
      </c>
      <c r="E1435" t="n">
        <v>0.009488792934583046</v>
      </c>
      <c r="F1435" t="inlineStr">
        <is>
          <t>MENSAL</t>
        </is>
      </c>
      <c r="G1435" t="n">
        <v>46736</v>
      </c>
      <c r="H1435" t="n">
        <v>46736</v>
      </c>
      <c r="I1435" t="inlineStr">
        <is>
          <t>097</t>
        </is>
      </c>
      <c r="J1435" t="inlineStr">
        <is>
          <t>CARTEIRA</t>
        </is>
      </c>
      <c r="K1435" t="inlineStr">
        <is>
          <t>CONTRATO</t>
        </is>
      </c>
      <c r="L1435" t="n">
        <v>2108.05</v>
      </c>
      <c r="M1435" t="inlineStr"/>
      <c r="N1435" t="inlineStr"/>
      <c r="O1435" s="142">
        <f>DATE(YEAR(H1435),MONTH(H1435),1)</f>
        <v/>
      </c>
      <c r="P1435" s="132">
        <f>IF(H1435&gt;$L$3,"Futuro","Atraso")</f>
        <v/>
      </c>
      <c r="Q1435">
        <f>12*(YEAR(H1435)-YEAR($L$3))+(MONTH(H1435)-MONTH($L$3))</f>
        <v/>
      </c>
      <c r="R1435" s="366">
        <f>IF(N1435="IBIRAPITANGA FASE 3",IF(P1435="Atraso",M1435,M1435/(1+$J$2)^Q1435),IF(P1435="Atraso",M1435,M1435/(1+$J$1)^Q1435))</f>
        <v/>
      </c>
    </row>
    <row r="1436">
      <c r="A1436" t="inlineStr">
        <is>
          <t>Q06L09</t>
        </is>
      </c>
      <c r="B1436" t="inlineStr">
        <is>
          <t>ADRIANA KOBA KODATO</t>
        </is>
      </c>
      <c r="C1436" t="n">
        <v>1</v>
      </c>
      <c r="D1436" t="inlineStr">
        <is>
          <t>IPCA</t>
        </is>
      </c>
      <c r="E1436" t="n">
        <v>0.009488792934583046</v>
      </c>
      <c r="F1436" t="inlineStr">
        <is>
          <t>MENSAL</t>
        </is>
      </c>
      <c r="G1436" t="n">
        <v>46767</v>
      </c>
      <c r="H1436" t="n">
        <v>46767</v>
      </c>
      <c r="I1436" t="inlineStr">
        <is>
          <t>098</t>
        </is>
      </c>
      <c r="J1436" t="inlineStr">
        <is>
          <t>CARTEIRA</t>
        </is>
      </c>
      <c r="K1436" t="inlineStr">
        <is>
          <t>CONTRATO</t>
        </is>
      </c>
      <c r="L1436" t="n">
        <v>2108.05</v>
      </c>
      <c r="M1436" t="inlineStr"/>
      <c r="N1436" t="inlineStr"/>
      <c r="O1436" s="142">
        <f>DATE(YEAR(H1436),MONTH(H1436),1)</f>
        <v/>
      </c>
      <c r="P1436" s="132">
        <f>IF(H1436&gt;$L$3,"Futuro","Atraso")</f>
        <v/>
      </c>
      <c r="Q1436">
        <f>12*(YEAR(H1436)-YEAR($L$3))+(MONTH(H1436)-MONTH($L$3))</f>
        <v/>
      </c>
      <c r="R1436" s="366">
        <f>IF(N1436="IBIRAPITANGA FASE 3",IF(P1436="Atraso",M1436,M1436/(1+$J$2)^Q1436),IF(P1436="Atraso",M1436,M1436/(1+$J$1)^Q1436))</f>
        <v/>
      </c>
    </row>
    <row r="1437">
      <c r="A1437" t="inlineStr">
        <is>
          <t>Q06L09</t>
        </is>
      </c>
      <c r="B1437" t="inlineStr">
        <is>
          <t>ADRIANA KOBA KODATO</t>
        </is>
      </c>
      <c r="C1437" t="n">
        <v>1</v>
      </c>
      <c r="D1437" t="inlineStr">
        <is>
          <t>IPCA</t>
        </is>
      </c>
      <c r="E1437" t="n">
        <v>0.009488792934583046</v>
      </c>
      <c r="F1437" t="inlineStr">
        <is>
          <t>MENSAL</t>
        </is>
      </c>
      <c r="G1437" t="n">
        <v>46798</v>
      </c>
      <c r="H1437" t="n">
        <v>46798</v>
      </c>
      <c r="I1437" t="inlineStr">
        <is>
          <t>099</t>
        </is>
      </c>
      <c r="J1437" t="inlineStr">
        <is>
          <t>CARTEIRA</t>
        </is>
      </c>
      <c r="K1437" t="inlineStr">
        <is>
          <t>CONTRATO</t>
        </is>
      </c>
      <c r="L1437" t="n">
        <v>2108.05</v>
      </c>
      <c r="M1437" t="inlineStr"/>
      <c r="N1437" t="inlineStr"/>
      <c r="O1437" s="142">
        <f>DATE(YEAR(H1437),MONTH(H1437),1)</f>
        <v/>
      </c>
      <c r="P1437" s="132">
        <f>IF(H1437&gt;$L$3,"Futuro","Atraso")</f>
        <v/>
      </c>
      <c r="Q1437">
        <f>12*(YEAR(H1437)-YEAR($L$3))+(MONTH(H1437)-MONTH($L$3))</f>
        <v/>
      </c>
      <c r="R1437" s="366">
        <f>IF(N1437="IBIRAPITANGA FASE 3",IF(P1437="Atraso",M1437,M1437/(1+$J$2)^Q1437),IF(P1437="Atraso",M1437,M1437/(1+$J$1)^Q1437))</f>
        <v/>
      </c>
    </row>
    <row r="1438">
      <c r="A1438" t="inlineStr">
        <is>
          <t>Q06L09</t>
        </is>
      </c>
      <c r="B1438" t="inlineStr">
        <is>
          <t>ADRIANA KOBA KODATO</t>
        </is>
      </c>
      <c r="C1438" t="n">
        <v>1</v>
      </c>
      <c r="D1438" t="inlineStr">
        <is>
          <t>IPCA</t>
        </is>
      </c>
      <c r="E1438" t="n">
        <v>0.009488792934583046</v>
      </c>
      <c r="F1438" t="inlineStr">
        <is>
          <t>MENSAL</t>
        </is>
      </c>
      <c r="G1438" t="n">
        <v>46827</v>
      </c>
      <c r="H1438" t="n">
        <v>46827</v>
      </c>
      <c r="I1438" t="inlineStr">
        <is>
          <t>100</t>
        </is>
      </c>
      <c r="J1438" t="inlineStr">
        <is>
          <t>CARTEIRA</t>
        </is>
      </c>
      <c r="K1438" t="inlineStr">
        <is>
          <t>CONTRATO</t>
        </is>
      </c>
      <c r="L1438" t="n">
        <v>2108.05</v>
      </c>
      <c r="M1438" t="inlineStr"/>
      <c r="N1438" t="inlineStr"/>
      <c r="O1438" s="142">
        <f>DATE(YEAR(H1438),MONTH(H1438),1)</f>
        <v/>
      </c>
      <c r="P1438" s="132">
        <f>IF(H1438&gt;$L$3,"Futuro","Atraso")</f>
        <v/>
      </c>
      <c r="Q1438">
        <f>12*(YEAR(H1438)-YEAR($L$3))+(MONTH(H1438)-MONTH($L$3))</f>
        <v/>
      </c>
      <c r="R1438" s="366">
        <f>IF(N1438="IBIRAPITANGA FASE 3",IF(P1438="Atraso",M1438,M1438/(1+$J$2)^Q1438),IF(P1438="Atraso",M1438,M1438/(1+$J$1)^Q1438))</f>
        <v/>
      </c>
    </row>
    <row r="1439">
      <c r="A1439" t="inlineStr">
        <is>
          <t>Q06L09</t>
        </is>
      </c>
      <c r="B1439" t="inlineStr">
        <is>
          <t>ADRIANA KOBA KODATO</t>
        </is>
      </c>
      <c r="C1439" t="n">
        <v>1</v>
      </c>
      <c r="D1439" t="inlineStr">
        <is>
          <t>IPCA</t>
        </is>
      </c>
      <c r="E1439" t="n">
        <v>0.009488792934583046</v>
      </c>
      <c r="F1439" t="inlineStr">
        <is>
          <t>MENSAL</t>
        </is>
      </c>
      <c r="G1439" t="n">
        <v>46858</v>
      </c>
      <c r="H1439" t="n">
        <v>46858</v>
      </c>
      <c r="I1439" t="inlineStr">
        <is>
          <t>101</t>
        </is>
      </c>
      <c r="J1439" t="inlineStr">
        <is>
          <t>CARTEIRA</t>
        </is>
      </c>
      <c r="K1439" t="inlineStr">
        <is>
          <t>CONTRATO</t>
        </is>
      </c>
      <c r="L1439" t="n">
        <v>2108.05</v>
      </c>
      <c r="M1439" t="inlineStr"/>
      <c r="N1439" t="inlineStr"/>
      <c r="O1439" s="142">
        <f>DATE(YEAR(H1439),MONTH(H1439),1)</f>
        <v/>
      </c>
      <c r="P1439" s="132">
        <f>IF(H1439&gt;$L$3,"Futuro","Atraso")</f>
        <v/>
      </c>
      <c r="Q1439">
        <f>12*(YEAR(H1439)-YEAR($L$3))+(MONTH(H1439)-MONTH($L$3))</f>
        <v/>
      </c>
      <c r="R1439" s="366">
        <f>IF(N1439="IBIRAPITANGA FASE 3",IF(P1439="Atraso",M1439,M1439/(1+$J$2)^Q1439),IF(P1439="Atraso",M1439,M1439/(1+$J$1)^Q1439))</f>
        <v/>
      </c>
    </row>
    <row r="1440">
      <c r="A1440" t="inlineStr">
        <is>
          <t>Q06L09</t>
        </is>
      </c>
      <c r="B1440" t="inlineStr">
        <is>
          <t>ADRIANA KOBA KODATO</t>
        </is>
      </c>
      <c r="C1440" t="n">
        <v>1</v>
      </c>
      <c r="D1440" t="inlineStr">
        <is>
          <t>IPCA</t>
        </is>
      </c>
      <c r="E1440" t="n">
        <v>0.009488792934583046</v>
      </c>
      <c r="F1440" t="inlineStr">
        <is>
          <t>MENSAL</t>
        </is>
      </c>
      <c r="G1440" t="n">
        <v>46888</v>
      </c>
      <c r="H1440" t="n">
        <v>46888</v>
      </c>
      <c r="I1440" t="inlineStr">
        <is>
          <t>102</t>
        </is>
      </c>
      <c r="J1440" t="inlineStr">
        <is>
          <t>CARTEIRA</t>
        </is>
      </c>
      <c r="K1440" t="inlineStr">
        <is>
          <t>CONTRATO</t>
        </is>
      </c>
      <c r="L1440" t="n">
        <v>2108.05</v>
      </c>
      <c r="M1440" t="inlineStr"/>
      <c r="N1440" t="inlineStr"/>
      <c r="O1440" s="142">
        <f>DATE(YEAR(H1440),MONTH(H1440),1)</f>
        <v/>
      </c>
      <c r="P1440" s="132">
        <f>IF(H1440&gt;$L$3,"Futuro","Atraso")</f>
        <v/>
      </c>
      <c r="Q1440">
        <f>12*(YEAR(H1440)-YEAR($L$3))+(MONTH(H1440)-MONTH($L$3))</f>
        <v/>
      </c>
      <c r="R1440" s="366">
        <f>IF(N1440="IBIRAPITANGA FASE 3",IF(P1440="Atraso",M1440,M1440/(1+$J$2)^Q1440),IF(P1440="Atraso",M1440,M1440/(1+$J$1)^Q1440))</f>
        <v/>
      </c>
    </row>
    <row r="1441">
      <c r="A1441" t="inlineStr">
        <is>
          <t>Q06L09</t>
        </is>
      </c>
      <c r="B1441" t="inlineStr">
        <is>
          <t>ADRIANA KOBA KODATO</t>
        </is>
      </c>
      <c r="C1441" t="n">
        <v>1</v>
      </c>
      <c r="D1441" t="inlineStr">
        <is>
          <t>IPCA</t>
        </is>
      </c>
      <c r="E1441" t="n">
        <v>0.009488792934583046</v>
      </c>
      <c r="F1441" t="inlineStr">
        <is>
          <t>MENSAL</t>
        </is>
      </c>
      <c r="G1441" t="n">
        <v>46919</v>
      </c>
      <c r="H1441" t="n">
        <v>46919</v>
      </c>
      <c r="I1441" t="inlineStr">
        <is>
          <t>103</t>
        </is>
      </c>
      <c r="J1441" t="inlineStr">
        <is>
          <t>CARTEIRA</t>
        </is>
      </c>
      <c r="K1441" t="inlineStr">
        <is>
          <t>CONTRATO</t>
        </is>
      </c>
      <c r="L1441" t="n">
        <v>2108.05</v>
      </c>
      <c r="M1441" t="inlineStr"/>
      <c r="N1441" t="inlineStr"/>
      <c r="O1441" s="142">
        <f>DATE(YEAR(H1441),MONTH(H1441),1)</f>
        <v/>
      </c>
      <c r="P1441" s="132">
        <f>IF(H1441&gt;$L$3,"Futuro","Atraso")</f>
        <v/>
      </c>
      <c r="Q1441">
        <f>12*(YEAR(H1441)-YEAR($L$3))+(MONTH(H1441)-MONTH($L$3))</f>
        <v/>
      </c>
      <c r="R1441" s="366">
        <f>IF(N1441="IBIRAPITANGA FASE 3",IF(P1441="Atraso",M1441,M1441/(1+$J$2)^Q1441),IF(P1441="Atraso",M1441,M1441/(1+$J$1)^Q1441))</f>
        <v/>
      </c>
    </row>
    <row r="1442">
      <c r="A1442" t="inlineStr">
        <is>
          <t>Q06L09</t>
        </is>
      </c>
      <c r="B1442" t="inlineStr">
        <is>
          <t>ADRIANA KOBA KODATO</t>
        </is>
      </c>
      <c r="C1442" t="n">
        <v>1</v>
      </c>
      <c r="D1442" t="inlineStr">
        <is>
          <t>IPCA</t>
        </is>
      </c>
      <c r="E1442" t="n">
        <v>0.009488792934583046</v>
      </c>
      <c r="F1442" t="inlineStr">
        <is>
          <t>MENSAL</t>
        </is>
      </c>
      <c r="G1442" t="n">
        <v>46949</v>
      </c>
      <c r="H1442" t="n">
        <v>46949</v>
      </c>
      <c r="I1442" t="inlineStr">
        <is>
          <t>104</t>
        </is>
      </c>
      <c r="J1442" t="inlineStr">
        <is>
          <t>CARTEIRA</t>
        </is>
      </c>
      <c r="K1442" t="inlineStr">
        <is>
          <t>CONTRATO</t>
        </is>
      </c>
      <c r="L1442" t="n">
        <v>2108.05</v>
      </c>
      <c r="M1442" t="inlineStr"/>
      <c r="N1442" t="inlineStr"/>
      <c r="O1442" s="142">
        <f>DATE(YEAR(H1442),MONTH(H1442),1)</f>
        <v/>
      </c>
      <c r="P1442" s="132">
        <f>IF(H1442&gt;$L$3,"Futuro","Atraso")</f>
        <v/>
      </c>
      <c r="Q1442">
        <f>12*(YEAR(H1442)-YEAR($L$3))+(MONTH(H1442)-MONTH($L$3))</f>
        <v/>
      </c>
      <c r="R1442" s="366">
        <f>IF(N1442="IBIRAPITANGA FASE 3",IF(P1442="Atraso",M1442,M1442/(1+$J$2)^Q1442),IF(P1442="Atraso",M1442,M1442/(1+$J$1)^Q1442))</f>
        <v/>
      </c>
    </row>
    <row r="1443">
      <c r="A1443" t="inlineStr">
        <is>
          <t>Q06L09</t>
        </is>
      </c>
      <c r="B1443" t="inlineStr">
        <is>
          <t>ADRIANA KOBA KODATO</t>
        </is>
      </c>
      <c r="C1443" t="n">
        <v>1</v>
      </c>
      <c r="D1443" t="inlineStr">
        <is>
          <t>IPCA</t>
        </is>
      </c>
      <c r="E1443" t="n">
        <v>0.009488792934583046</v>
      </c>
      <c r="F1443" t="inlineStr">
        <is>
          <t>MENSAL</t>
        </is>
      </c>
      <c r="G1443" t="n">
        <v>46980</v>
      </c>
      <c r="H1443" t="n">
        <v>46980</v>
      </c>
      <c r="I1443" t="inlineStr">
        <is>
          <t>105</t>
        </is>
      </c>
      <c r="J1443" t="inlineStr">
        <is>
          <t>CARTEIRA</t>
        </is>
      </c>
      <c r="K1443" t="inlineStr">
        <is>
          <t>CONTRATO</t>
        </is>
      </c>
      <c r="L1443" t="n">
        <v>2108.05</v>
      </c>
      <c r="M1443" t="inlineStr"/>
      <c r="N1443" t="inlineStr"/>
      <c r="O1443" s="142">
        <f>DATE(YEAR(H1443),MONTH(H1443),1)</f>
        <v/>
      </c>
      <c r="P1443" s="132">
        <f>IF(H1443&gt;$L$3,"Futuro","Atraso")</f>
        <v/>
      </c>
      <c r="Q1443">
        <f>12*(YEAR(H1443)-YEAR($L$3))+(MONTH(H1443)-MONTH($L$3))</f>
        <v/>
      </c>
      <c r="R1443" s="366">
        <f>IF(N1443="IBIRAPITANGA FASE 3",IF(P1443="Atraso",M1443,M1443/(1+$J$2)^Q1443),IF(P1443="Atraso",M1443,M1443/(1+$J$1)^Q1443))</f>
        <v/>
      </c>
    </row>
    <row r="1444">
      <c r="A1444" t="inlineStr">
        <is>
          <t>Q06L09</t>
        </is>
      </c>
      <c r="B1444" t="inlineStr">
        <is>
          <t>ADRIANA KOBA KODATO</t>
        </is>
      </c>
      <c r="C1444" t="n">
        <v>1</v>
      </c>
      <c r="D1444" t="inlineStr">
        <is>
          <t>IPCA</t>
        </is>
      </c>
      <c r="E1444" t="n">
        <v>0.009488792934583046</v>
      </c>
      <c r="F1444" t="inlineStr">
        <is>
          <t>MENSAL</t>
        </is>
      </c>
      <c r="G1444" t="n">
        <v>47011</v>
      </c>
      <c r="H1444" t="n">
        <v>47011</v>
      </c>
      <c r="I1444" t="inlineStr">
        <is>
          <t>106</t>
        </is>
      </c>
      <c r="J1444" t="inlineStr">
        <is>
          <t>CARTEIRA</t>
        </is>
      </c>
      <c r="K1444" t="inlineStr">
        <is>
          <t>CONTRATO</t>
        </is>
      </c>
      <c r="L1444" t="n">
        <v>2108.05</v>
      </c>
      <c r="M1444" t="inlineStr"/>
      <c r="N1444" t="inlineStr"/>
      <c r="O1444" s="142">
        <f>DATE(YEAR(H1444),MONTH(H1444),1)</f>
        <v/>
      </c>
      <c r="P1444" s="132">
        <f>IF(H1444&gt;$L$3,"Futuro","Atraso")</f>
        <v/>
      </c>
      <c r="Q1444">
        <f>12*(YEAR(H1444)-YEAR($L$3))+(MONTH(H1444)-MONTH($L$3))</f>
        <v/>
      </c>
      <c r="R1444" s="366">
        <f>IF(N1444="IBIRAPITANGA FASE 3",IF(P1444="Atraso",M1444,M1444/(1+$J$2)^Q1444),IF(P1444="Atraso",M1444,M1444/(1+$J$1)^Q1444))</f>
        <v/>
      </c>
    </row>
    <row r="1445">
      <c r="A1445" t="inlineStr">
        <is>
          <t>Q06L09</t>
        </is>
      </c>
      <c r="B1445" t="inlineStr">
        <is>
          <t>ADRIANA KOBA KODATO</t>
        </is>
      </c>
      <c r="C1445" t="n">
        <v>1</v>
      </c>
      <c r="D1445" t="inlineStr">
        <is>
          <t>IPCA</t>
        </is>
      </c>
      <c r="E1445" t="n">
        <v>0.009488792934583046</v>
      </c>
      <c r="F1445" t="inlineStr">
        <is>
          <t>MENSAL</t>
        </is>
      </c>
      <c r="G1445" t="n">
        <v>47041</v>
      </c>
      <c r="H1445" t="n">
        <v>47041</v>
      </c>
      <c r="I1445" t="inlineStr">
        <is>
          <t>107</t>
        </is>
      </c>
      <c r="J1445" t="inlineStr">
        <is>
          <t>CARTEIRA</t>
        </is>
      </c>
      <c r="K1445" t="inlineStr">
        <is>
          <t>CONTRATO</t>
        </is>
      </c>
      <c r="L1445" t="n">
        <v>2108.05</v>
      </c>
      <c r="M1445" t="inlineStr"/>
      <c r="N1445" t="inlineStr"/>
      <c r="O1445" s="142">
        <f>DATE(YEAR(H1445),MONTH(H1445),1)</f>
        <v/>
      </c>
      <c r="P1445" s="132">
        <f>IF(H1445&gt;$L$3,"Futuro","Atraso")</f>
        <v/>
      </c>
      <c r="Q1445">
        <f>12*(YEAR(H1445)-YEAR($L$3))+(MONTH(H1445)-MONTH($L$3))</f>
        <v/>
      </c>
      <c r="R1445" s="366">
        <f>IF(N1445="IBIRAPITANGA FASE 3",IF(P1445="Atraso",M1445,M1445/(1+$J$2)^Q1445),IF(P1445="Atraso",M1445,M1445/(1+$J$1)^Q1445))</f>
        <v/>
      </c>
    </row>
    <row r="1446">
      <c r="A1446" t="inlineStr">
        <is>
          <t>Q06L09</t>
        </is>
      </c>
      <c r="B1446" t="inlineStr">
        <is>
          <t>ADRIANA KOBA KODATO</t>
        </is>
      </c>
      <c r="C1446" t="n">
        <v>1</v>
      </c>
      <c r="D1446" t="inlineStr">
        <is>
          <t>IPCA</t>
        </is>
      </c>
      <c r="E1446" t="n">
        <v>0.009488792934583046</v>
      </c>
      <c r="F1446" t="inlineStr">
        <is>
          <t>MENSAL</t>
        </is>
      </c>
      <c r="G1446" t="n">
        <v>47072</v>
      </c>
      <c r="H1446" t="n">
        <v>47072</v>
      </c>
      <c r="I1446" t="inlineStr">
        <is>
          <t>108</t>
        </is>
      </c>
      <c r="J1446" t="inlineStr">
        <is>
          <t>CARTEIRA</t>
        </is>
      </c>
      <c r="K1446" t="inlineStr">
        <is>
          <t>CONTRATO</t>
        </is>
      </c>
      <c r="L1446" t="n">
        <v>2108.05</v>
      </c>
      <c r="M1446" t="inlineStr"/>
      <c r="N1446" t="inlineStr"/>
      <c r="O1446" s="142">
        <f>DATE(YEAR(H1446),MONTH(H1446),1)</f>
        <v/>
      </c>
      <c r="P1446" s="132">
        <f>IF(H1446&gt;$L$3,"Futuro","Atraso")</f>
        <v/>
      </c>
      <c r="Q1446">
        <f>12*(YEAR(H1446)-YEAR($L$3))+(MONTH(H1446)-MONTH($L$3))</f>
        <v/>
      </c>
      <c r="R1446" s="366">
        <f>IF(N1446="IBIRAPITANGA FASE 3",IF(P1446="Atraso",M1446,M1446/(1+$J$2)^Q1446),IF(P1446="Atraso",M1446,M1446/(1+$J$1)^Q1446))</f>
        <v/>
      </c>
    </row>
    <row r="1447">
      <c r="A1447" t="inlineStr">
        <is>
          <t>Q06L09</t>
        </is>
      </c>
      <c r="B1447" t="inlineStr">
        <is>
          <t>ADRIANA KOBA KODATO</t>
        </is>
      </c>
      <c r="C1447" t="n">
        <v>1</v>
      </c>
      <c r="D1447" t="inlineStr">
        <is>
          <t>IPCA</t>
        </is>
      </c>
      <c r="E1447" t="n">
        <v>0.009488792934583046</v>
      </c>
      <c r="F1447" t="inlineStr">
        <is>
          <t>MENSAL</t>
        </is>
      </c>
      <c r="G1447" t="n">
        <v>47102</v>
      </c>
      <c r="H1447" t="n">
        <v>47102</v>
      </c>
      <c r="I1447" t="inlineStr">
        <is>
          <t>109</t>
        </is>
      </c>
      <c r="J1447" t="inlineStr">
        <is>
          <t>CARTEIRA</t>
        </is>
      </c>
      <c r="K1447" t="inlineStr">
        <is>
          <t>CONTRATO</t>
        </is>
      </c>
      <c r="L1447" t="n">
        <v>2108.05</v>
      </c>
      <c r="M1447" t="inlineStr"/>
      <c r="N1447" t="inlineStr"/>
      <c r="O1447" s="142">
        <f>DATE(YEAR(H1447),MONTH(H1447),1)</f>
        <v/>
      </c>
      <c r="P1447" s="132">
        <f>IF(H1447&gt;$L$3,"Futuro","Atraso")</f>
        <v/>
      </c>
      <c r="Q1447">
        <f>12*(YEAR(H1447)-YEAR($L$3))+(MONTH(H1447)-MONTH($L$3))</f>
        <v/>
      </c>
      <c r="R1447" s="366">
        <f>IF(N1447="IBIRAPITANGA FASE 3",IF(P1447="Atraso",M1447,M1447/(1+$J$2)^Q1447),IF(P1447="Atraso",M1447,M1447/(1+$J$1)^Q1447))</f>
        <v/>
      </c>
    </row>
    <row r="1448">
      <c r="A1448" t="inlineStr">
        <is>
          <t>Q06L09</t>
        </is>
      </c>
      <c r="B1448" t="inlineStr">
        <is>
          <t>ADRIANA KOBA KODATO</t>
        </is>
      </c>
      <c r="C1448" t="n">
        <v>1</v>
      </c>
      <c r="D1448" t="inlineStr">
        <is>
          <t>IPCA</t>
        </is>
      </c>
      <c r="E1448" t="n">
        <v>0.009488792934583046</v>
      </c>
      <c r="F1448" t="inlineStr">
        <is>
          <t>MENSAL</t>
        </is>
      </c>
      <c r="G1448" t="n">
        <v>47133</v>
      </c>
      <c r="H1448" t="n">
        <v>47133</v>
      </c>
      <c r="I1448" t="inlineStr">
        <is>
          <t>110</t>
        </is>
      </c>
      <c r="J1448" t="inlineStr">
        <is>
          <t>CARTEIRA</t>
        </is>
      </c>
      <c r="K1448" t="inlineStr">
        <is>
          <t>CONTRATO</t>
        </is>
      </c>
      <c r="L1448" t="n">
        <v>2108.05</v>
      </c>
      <c r="M1448" t="inlineStr"/>
      <c r="N1448" t="inlineStr"/>
      <c r="O1448" s="142">
        <f>DATE(YEAR(H1448),MONTH(H1448),1)</f>
        <v/>
      </c>
      <c r="P1448" s="132">
        <f>IF(H1448&gt;$L$3,"Futuro","Atraso")</f>
        <v/>
      </c>
      <c r="Q1448">
        <f>12*(YEAR(H1448)-YEAR($L$3))+(MONTH(H1448)-MONTH($L$3))</f>
        <v/>
      </c>
      <c r="R1448" s="366">
        <f>IF(N1448="IBIRAPITANGA FASE 3",IF(P1448="Atraso",M1448,M1448/(1+$J$2)^Q1448),IF(P1448="Atraso",M1448,M1448/(1+$J$1)^Q1448))</f>
        <v/>
      </c>
    </row>
    <row r="1449">
      <c r="A1449" t="inlineStr">
        <is>
          <t>Q06L09</t>
        </is>
      </c>
      <c r="B1449" t="inlineStr">
        <is>
          <t>ADRIANA KOBA KODATO</t>
        </is>
      </c>
      <c r="C1449" t="n">
        <v>1</v>
      </c>
      <c r="D1449" t="inlineStr">
        <is>
          <t>IPCA</t>
        </is>
      </c>
      <c r="E1449" t="n">
        <v>0.009488792934583046</v>
      </c>
      <c r="F1449" t="inlineStr">
        <is>
          <t>MENSAL</t>
        </is>
      </c>
      <c r="G1449" t="n">
        <v>47164</v>
      </c>
      <c r="H1449" t="n">
        <v>47164</v>
      </c>
      <c r="I1449" t="inlineStr">
        <is>
          <t>111</t>
        </is>
      </c>
      <c r="J1449" t="inlineStr">
        <is>
          <t>CARTEIRA</t>
        </is>
      </c>
      <c r="K1449" t="inlineStr">
        <is>
          <t>CONTRATO</t>
        </is>
      </c>
      <c r="L1449" t="n">
        <v>2108.05</v>
      </c>
      <c r="M1449" t="inlineStr"/>
      <c r="N1449" t="inlineStr"/>
      <c r="O1449" s="142">
        <f>DATE(YEAR(H1449),MONTH(H1449),1)</f>
        <v/>
      </c>
      <c r="P1449" s="132">
        <f>IF(H1449&gt;$L$3,"Futuro","Atraso")</f>
        <v/>
      </c>
      <c r="Q1449">
        <f>12*(YEAR(H1449)-YEAR($L$3))+(MONTH(H1449)-MONTH($L$3))</f>
        <v/>
      </c>
      <c r="R1449" s="366">
        <f>IF(N1449="IBIRAPITANGA FASE 3",IF(P1449="Atraso",M1449,M1449/(1+$J$2)^Q1449),IF(P1449="Atraso",M1449,M1449/(1+$J$1)^Q1449))</f>
        <v/>
      </c>
    </row>
    <row r="1450">
      <c r="A1450" t="inlineStr">
        <is>
          <t>Q06L09</t>
        </is>
      </c>
      <c r="B1450" t="inlineStr">
        <is>
          <t>ADRIANA KOBA KODATO</t>
        </is>
      </c>
      <c r="C1450" t="n">
        <v>1</v>
      </c>
      <c r="D1450" t="inlineStr">
        <is>
          <t>IPCA</t>
        </is>
      </c>
      <c r="E1450" t="n">
        <v>0.009488792934583046</v>
      </c>
      <c r="F1450" t="inlineStr">
        <is>
          <t>MENSAL</t>
        </is>
      </c>
      <c r="G1450" t="n">
        <v>47192</v>
      </c>
      <c r="H1450" t="n">
        <v>47192</v>
      </c>
      <c r="I1450" t="inlineStr">
        <is>
          <t>112</t>
        </is>
      </c>
      <c r="J1450" t="inlineStr">
        <is>
          <t>CARTEIRA</t>
        </is>
      </c>
      <c r="K1450" t="inlineStr">
        <is>
          <t>CONTRATO</t>
        </is>
      </c>
      <c r="L1450" t="n">
        <v>2108.05</v>
      </c>
      <c r="M1450" t="inlineStr"/>
      <c r="N1450" t="inlineStr"/>
      <c r="O1450" s="142">
        <f>DATE(YEAR(H1450),MONTH(H1450),1)</f>
        <v/>
      </c>
      <c r="P1450" s="132">
        <f>IF(H1450&gt;$L$3,"Futuro","Atraso")</f>
        <v/>
      </c>
      <c r="Q1450">
        <f>12*(YEAR(H1450)-YEAR($L$3))+(MONTH(H1450)-MONTH($L$3))</f>
        <v/>
      </c>
      <c r="R1450" s="366">
        <f>IF(N1450="IBIRAPITANGA FASE 3",IF(P1450="Atraso",M1450,M1450/(1+$J$2)^Q1450),IF(P1450="Atraso",M1450,M1450/(1+$J$1)^Q1450))</f>
        <v/>
      </c>
    </row>
    <row r="1451">
      <c r="A1451" t="inlineStr">
        <is>
          <t>Q06L09</t>
        </is>
      </c>
      <c r="B1451" t="inlineStr">
        <is>
          <t>ADRIANA KOBA KODATO</t>
        </is>
      </c>
      <c r="C1451" t="n">
        <v>1</v>
      </c>
      <c r="D1451" t="inlineStr">
        <is>
          <t>IPCA</t>
        </is>
      </c>
      <c r="E1451" t="n">
        <v>0.009488792934583046</v>
      </c>
      <c r="F1451" t="inlineStr">
        <is>
          <t>MENSAL</t>
        </is>
      </c>
      <c r="G1451" t="n">
        <v>47223</v>
      </c>
      <c r="H1451" t="n">
        <v>47223</v>
      </c>
      <c r="I1451" t="inlineStr">
        <is>
          <t>113</t>
        </is>
      </c>
      <c r="J1451" t="inlineStr">
        <is>
          <t>CARTEIRA</t>
        </is>
      </c>
      <c r="K1451" t="inlineStr">
        <is>
          <t>CONTRATO</t>
        </is>
      </c>
      <c r="L1451" t="n">
        <v>2108.05</v>
      </c>
      <c r="M1451" t="inlineStr"/>
      <c r="N1451" t="inlineStr"/>
      <c r="O1451" s="142">
        <f>DATE(YEAR(H1451),MONTH(H1451),1)</f>
        <v/>
      </c>
      <c r="P1451" s="132">
        <f>IF(H1451&gt;$L$3,"Futuro","Atraso")</f>
        <v/>
      </c>
      <c r="Q1451">
        <f>12*(YEAR(H1451)-YEAR($L$3))+(MONTH(H1451)-MONTH($L$3))</f>
        <v/>
      </c>
      <c r="R1451" s="366">
        <f>IF(N1451="IBIRAPITANGA FASE 3",IF(P1451="Atraso",M1451,M1451/(1+$J$2)^Q1451),IF(P1451="Atraso",M1451,M1451/(1+$J$1)^Q1451))</f>
        <v/>
      </c>
    </row>
    <row r="1452">
      <c r="A1452" t="inlineStr">
        <is>
          <t>Q06L09</t>
        </is>
      </c>
      <c r="B1452" t="inlineStr">
        <is>
          <t>ADRIANA KOBA KODATO</t>
        </is>
      </c>
      <c r="C1452" t="n">
        <v>1</v>
      </c>
      <c r="D1452" t="inlineStr">
        <is>
          <t>IPCA</t>
        </is>
      </c>
      <c r="E1452" t="n">
        <v>0.009488792934583046</v>
      </c>
      <c r="F1452" t="inlineStr">
        <is>
          <t>MENSAL</t>
        </is>
      </c>
      <c r="G1452" t="n">
        <v>47253</v>
      </c>
      <c r="H1452" t="n">
        <v>47253</v>
      </c>
      <c r="I1452" t="inlineStr">
        <is>
          <t>114</t>
        </is>
      </c>
      <c r="J1452" t="inlineStr">
        <is>
          <t>CARTEIRA</t>
        </is>
      </c>
      <c r="K1452" t="inlineStr">
        <is>
          <t>CONTRATO</t>
        </is>
      </c>
      <c r="L1452" t="n">
        <v>2108.05</v>
      </c>
      <c r="M1452" t="inlineStr"/>
      <c r="N1452" t="inlineStr"/>
      <c r="O1452" s="142">
        <f>DATE(YEAR(H1452),MONTH(H1452),1)</f>
        <v/>
      </c>
      <c r="P1452" s="132">
        <f>IF(H1452&gt;$L$3,"Futuro","Atraso")</f>
        <v/>
      </c>
      <c r="Q1452">
        <f>12*(YEAR(H1452)-YEAR($L$3))+(MONTH(H1452)-MONTH($L$3))</f>
        <v/>
      </c>
      <c r="R1452" s="366">
        <f>IF(N1452="IBIRAPITANGA FASE 3",IF(P1452="Atraso",M1452,M1452/(1+$J$2)^Q1452),IF(P1452="Atraso",M1452,M1452/(1+$J$1)^Q1452))</f>
        <v/>
      </c>
    </row>
    <row r="1453">
      <c r="A1453" t="inlineStr">
        <is>
          <t>Q06L09</t>
        </is>
      </c>
      <c r="B1453" t="inlineStr">
        <is>
          <t>ADRIANA KOBA KODATO</t>
        </is>
      </c>
      <c r="C1453" t="n">
        <v>1</v>
      </c>
      <c r="D1453" t="inlineStr">
        <is>
          <t>IPCA</t>
        </is>
      </c>
      <c r="E1453" t="n">
        <v>0.009488792934583046</v>
      </c>
      <c r="F1453" t="inlineStr">
        <is>
          <t>MENSAL</t>
        </is>
      </c>
      <c r="G1453" t="n">
        <v>47284</v>
      </c>
      <c r="H1453" t="n">
        <v>47284</v>
      </c>
      <c r="I1453" t="inlineStr">
        <is>
          <t>115</t>
        </is>
      </c>
      <c r="J1453" t="inlineStr">
        <is>
          <t>CARTEIRA</t>
        </is>
      </c>
      <c r="K1453" t="inlineStr">
        <is>
          <t>CONTRATO</t>
        </is>
      </c>
      <c r="L1453" t="n">
        <v>2108.05</v>
      </c>
      <c r="M1453" t="inlineStr"/>
      <c r="N1453" t="inlineStr"/>
      <c r="O1453" s="142">
        <f>DATE(YEAR(H1453),MONTH(H1453),1)</f>
        <v/>
      </c>
      <c r="P1453" s="132">
        <f>IF(H1453&gt;$L$3,"Futuro","Atraso")</f>
        <v/>
      </c>
      <c r="Q1453">
        <f>12*(YEAR(H1453)-YEAR($L$3))+(MONTH(H1453)-MONTH($L$3))</f>
        <v/>
      </c>
      <c r="R1453" s="366">
        <f>IF(N1453="IBIRAPITANGA FASE 3",IF(P1453="Atraso",M1453,M1453/(1+$J$2)^Q1453),IF(P1453="Atraso",M1453,M1453/(1+$J$1)^Q1453))</f>
        <v/>
      </c>
    </row>
    <row r="1454">
      <c r="A1454" t="inlineStr">
        <is>
          <t>Q06L09</t>
        </is>
      </c>
      <c r="B1454" t="inlineStr">
        <is>
          <t>ADRIANA KOBA KODATO</t>
        </is>
      </c>
      <c r="C1454" t="n">
        <v>1</v>
      </c>
      <c r="D1454" t="inlineStr">
        <is>
          <t>IPCA</t>
        </is>
      </c>
      <c r="E1454" t="n">
        <v>0.009488792934583046</v>
      </c>
      <c r="F1454" t="inlineStr">
        <is>
          <t>MENSAL</t>
        </is>
      </c>
      <c r="G1454" t="n">
        <v>47314</v>
      </c>
      <c r="H1454" t="n">
        <v>47314</v>
      </c>
      <c r="I1454" t="inlineStr">
        <is>
          <t>116</t>
        </is>
      </c>
      <c r="J1454" t="inlineStr">
        <is>
          <t>CARTEIRA</t>
        </is>
      </c>
      <c r="K1454" t="inlineStr">
        <is>
          <t>CONTRATO</t>
        </is>
      </c>
      <c r="L1454" t="n">
        <v>2108.05</v>
      </c>
      <c r="M1454" t="inlineStr"/>
      <c r="N1454" t="inlineStr"/>
      <c r="O1454" s="142">
        <f>DATE(YEAR(H1454),MONTH(H1454),1)</f>
        <v/>
      </c>
      <c r="P1454" s="132">
        <f>IF(H1454&gt;$L$3,"Futuro","Atraso")</f>
        <v/>
      </c>
      <c r="Q1454">
        <f>12*(YEAR(H1454)-YEAR($L$3))+(MONTH(H1454)-MONTH($L$3))</f>
        <v/>
      </c>
      <c r="R1454" s="366">
        <f>IF(N1454="IBIRAPITANGA FASE 3",IF(P1454="Atraso",M1454,M1454/(1+$J$2)^Q1454),IF(P1454="Atraso",M1454,M1454/(1+$J$1)^Q1454))</f>
        <v/>
      </c>
    </row>
    <row r="1455">
      <c r="A1455" t="inlineStr">
        <is>
          <t>Q06L09</t>
        </is>
      </c>
      <c r="B1455" t="inlineStr">
        <is>
          <t>ADRIANA KOBA KODATO</t>
        </is>
      </c>
      <c r="C1455" t="n">
        <v>1</v>
      </c>
      <c r="D1455" t="inlineStr">
        <is>
          <t>IPCA</t>
        </is>
      </c>
      <c r="E1455" t="n">
        <v>0.009488792934583046</v>
      </c>
      <c r="F1455" t="inlineStr">
        <is>
          <t>MENSAL</t>
        </is>
      </c>
      <c r="G1455" t="n">
        <v>47345</v>
      </c>
      <c r="H1455" t="n">
        <v>47345</v>
      </c>
      <c r="I1455" t="inlineStr">
        <is>
          <t>117</t>
        </is>
      </c>
      <c r="J1455" t="inlineStr">
        <is>
          <t>CARTEIRA</t>
        </is>
      </c>
      <c r="K1455" t="inlineStr">
        <is>
          <t>CONTRATO</t>
        </is>
      </c>
      <c r="L1455" t="n">
        <v>2108.05</v>
      </c>
      <c r="M1455" t="inlineStr"/>
      <c r="N1455" t="inlineStr"/>
      <c r="O1455" s="142">
        <f>DATE(YEAR(H1455),MONTH(H1455),1)</f>
        <v/>
      </c>
      <c r="P1455" s="132">
        <f>IF(H1455&gt;$L$3,"Futuro","Atraso")</f>
        <v/>
      </c>
      <c r="Q1455">
        <f>12*(YEAR(H1455)-YEAR($L$3))+(MONTH(H1455)-MONTH($L$3))</f>
        <v/>
      </c>
      <c r="R1455" s="366">
        <f>IF(N1455="IBIRAPITANGA FASE 3",IF(P1455="Atraso",M1455,M1455/(1+$J$2)^Q1455),IF(P1455="Atraso",M1455,M1455/(1+$J$1)^Q1455))</f>
        <v/>
      </c>
    </row>
    <row r="1456">
      <c r="A1456" t="inlineStr">
        <is>
          <t>Q06L09</t>
        </is>
      </c>
      <c r="B1456" t="inlineStr">
        <is>
          <t>ADRIANA KOBA KODATO</t>
        </is>
      </c>
      <c r="C1456" t="n">
        <v>1</v>
      </c>
      <c r="D1456" t="inlineStr">
        <is>
          <t>IPCA</t>
        </is>
      </c>
      <c r="E1456" t="n">
        <v>0.009488792934583046</v>
      </c>
      <c r="F1456" t="inlineStr">
        <is>
          <t>MENSAL</t>
        </is>
      </c>
      <c r="G1456" t="n">
        <v>47376</v>
      </c>
      <c r="H1456" t="n">
        <v>47376</v>
      </c>
      <c r="I1456" t="inlineStr">
        <is>
          <t>118</t>
        </is>
      </c>
      <c r="J1456" t="inlineStr">
        <is>
          <t>CARTEIRA</t>
        </is>
      </c>
      <c r="K1456" t="inlineStr">
        <is>
          <t>CONTRATO</t>
        </is>
      </c>
      <c r="L1456" t="n">
        <v>2108.05</v>
      </c>
      <c r="M1456" t="inlineStr"/>
      <c r="N1456" t="inlineStr"/>
      <c r="O1456" s="142">
        <f>DATE(YEAR(H1456),MONTH(H1456),1)</f>
        <v/>
      </c>
      <c r="P1456" s="132">
        <f>IF(H1456&gt;$L$3,"Futuro","Atraso")</f>
        <v/>
      </c>
      <c r="Q1456">
        <f>12*(YEAR(H1456)-YEAR($L$3))+(MONTH(H1456)-MONTH($L$3))</f>
        <v/>
      </c>
      <c r="R1456" s="366">
        <f>IF(N1456="IBIRAPITANGA FASE 3",IF(P1456="Atraso",M1456,M1456/(1+$J$2)^Q1456),IF(P1456="Atraso",M1456,M1456/(1+$J$1)^Q1456))</f>
        <v/>
      </c>
    </row>
    <row r="1457">
      <c r="A1457" t="inlineStr">
        <is>
          <t>Q06L09</t>
        </is>
      </c>
      <c r="B1457" t="inlineStr">
        <is>
          <t>ADRIANA KOBA KODATO</t>
        </is>
      </c>
      <c r="C1457" t="n">
        <v>1</v>
      </c>
      <c r="D1457" t="inlineStr">
        <is>
          <t>IPCA</t>
        </is>
      </c>
      <c r="E1457" t="n">
        <v>0.009488792934583046</v>
      </c>
      <c r="F1457" t="inlineStr">
        <is>
          <t>MENSAL</t>
        </is>
      </c>
      <c r="G1457" t="n">
        <v>47406</v>
      </c>
      <c r="H1457" t="n">
        <v>47406</v>
      </c>
      <c r="I1457" t="inlineStr">
        <is>
          <t>119</t>
        </is>
      </c>
      <c r="J1457" t="inlineStr">
        <is>
          <t>CARTEIRA</t>
        </is>
      </c>
      <c r="K1457" t="inlineStr">
        <is>
          <t>CONTRATO</t>
        </is>
      </c>
      <c r="L1457" t="n">
        <v>2108.05</v>
      </c>
      <c r="M1457" t="inlineStr"/>
      <c r="N1457" t="inlineStr"/>
      <c r="O1457" s="142">
        <f>DATE(YEAR(H1457),MONTH(H1457),1)</f>
        <v/>
      </c>
      <c r="P1457" s="132">
        <f>IF(H1457&gt;$L$3,"Futuro","Atraso")</f>
        <v/>
      </c>
      <c r="Q1457">
        <f>12*(YEAR(H1457)-YEAR($L$3))+(MONTH(H1457)-MONTH($L$3))</f>
        <v/>
      </c>
      <c r="R1457" s="366">
        <f>IF(N1457="IBIRAPITANGA FASE 3",IF(P1457="Atraso",M1457,M1457/(1+$J$2)^Q1457),IF(P1457="Atraso",M1457,M1457/(1+$J$1)^Q1457))</f>
        <v/>
      </c>
    </row>
    <row r="1458">
      <c r="A1458" t="inlineStr">
        <is>
          <t>Q06L09</t>
        </is>
      </c>
      <c r="B1458" t="inlineStr">
        <is>
          <t>ADRIANA KOBA KODATO</t>
        </is>
      </c>
      <c r="C1458" t="n">
        <v>1</v>
      </c>
      <c r="D1458" t="inlineStr">
        <is>
          <t>IPCA</t>
        </is>
      </c>
      <c r="E1458" t="n">
        <v>0.009488792934583046</v>
      </c>
      <c r="F1458" t="inlineStr">
        <is>
          <t>MENSAL</t>
        </is>
      </c>
      <c r="G1458" t="n">
        <v>47437</v>
      </c>
      <c r="H1458" t="n">
        <v>47437</v>
      </c>
      <c r="I1458" t="inlineStr">
        <is>
          <t>120</t>
        </is>
      </c>
      <c r="J1458" t="inlineStr">
        <is>
          <t>CARTEIRA</t>
        </is>
      </c>
      <c r="K1458" t="inlineStr">
        <is>
          <t>CONTRATO</t>
        </is>
      </c>
      <c r="L1458" t="n">
        <v>2108.05</v>
      </c>
      <c r="M1458" t="inlineStr"/>
      <c r="N1458" t="inlineStr"/>
      <c r="O1458" s="142">
        <f>DATE(YEAR(H1458),MONTH(H1458),1)</f>
        <v/>
      </c>
      <c r="P1458" s="132">
        <f>IF(H1458&gt;$L$3,"Futuro","Atraso")</f>
        <v/>
      </c>
      <c r="Q1458">
        <f>12*(YEAR(H1458)-YEAR($L$3))+(MONTH(H1458)-MONTH($L$3))</f>
        <v/>
      </c>
      <c r="R1458" s="366">
        <f>IF(N1458="IBIRAPITANGA FASE 3",IF(P1458="Atraso",M1458,M1458/(1+$J$2)^Q1458),IF(P1458="Atraso",M1458,M1458/(1+$J$1)^Q1458))</f>
        <v/>
      </c>
    </row>
    <row r="1459">
      <c r="A1459" t="inlineStr">
        <is>
          <t>Q06L012</t>
        </is>
      </c>
      <c r="B1459" t="inlineStr">
        <is>
          <t>VANDERSON DIAS DA SILVA</t>
        </is>
      </c>
      <c r="C1459" t="n">
        <v>1</v>
      </c>
      <c r="D1459" t="inlineStr">
        <is>
          <t>IPCA</t>
        </is>
      </c>
      <c r="E1459" t="n">
        <v>0.009488792934583046</v>
      </c>
      <c r="F1459" t="inlineStr">
        <is>
          <t>MENSAL</t>
        </is>
      </c>
      <c r="G1459" t="n">
        <v>45397</v>
      </c>
      <c r="H1459" t="n">
        <v>45397</v>
      </c>
      <c r="I1459" t="inlineStr">
        <is>
          <t>025</t>
        </is>
      </c>
      <c r="J1459" t="inlineStr">
        <is>
          <t>CARTEIRA</t>
        </is>
      </c>
      <c r="K1459" t="inlineStr">
        <is>
          <t>CONTRATO</t>
        </is>
      </c>
      <c r="L1459" t="n">
        <v>3411.68</v>
      </c>
      <c r="M1459" t="inlineStr"/>
      <c r="N1459" t="inlineStr"/>
      <c r="O1459" s="142">
        <f>DATE(YEAR(H1459),MONTH(H1459),1)</f>
        <v/>
      </c>
      <c r="P1459" s="132">
        <f>IF(H1459&gt;$L$3,"Futuro","Atraso")</f>
        <v/>
      </c>
      <c r="Q1459">
        <f>12*(YEAR(H1459)-YEAR($L$3))+(MONTH(H1459)-MONTH($L$3))</f>
        <v/>
      </c>
      <c r="R1459" s="366">
        <f>IF(N1459="IBIRAPITANGA FASE 3",IF(P1459="Atraso",M1459,M1459/(1+$J$2)^Q1459),IF(P1459="Atraso",M1459,M1459/(1+$J$1)^Q1459))</f>
        <v/>
      </c>
    </row>
    <row r="1460">
      <c r="A1460" t="inlineStr">
        <is>
          <t>Q06L012</t>
        </is>
      </c>
      <c r="B1460" t="inlineStr">
        <is>
          <t>VANDERSON DIAS DA SILVA</t>
        </is>
      </c>
      <c r="C1460" t="n">
        <v>1</v>
      </c>
      <c r="D1460" t="inlineStr">
        <is>
          <t>IPCA</t>
        </is>
      </c>
      <c r="E1460" t="n">
        <v>0.009488792934583046</v>
      </c>
      <c r="F1460" t="inlineStr">
        <is>
          <t>MENSAL</t>
        </is>
      </c>
      <c r="G1460" t="n">
        <v>45427</v>
      </c>
      <c r="H1460" t="n">
        <v>45427</v>
      </c>
      <c r="I1460" t="inlineStr">
        <is>
          <t>026</t>
        </is>
      </c>
      <c r="J1460" t="inlineStr">
        <is>
          <t>CARTEIRA</t>
        </is>
      </c>
      <c r="K1460" t="inlineStr">
        <is>
          <t>CONTRATO</t>
        </is>
      </c>
      <c r="L1460" t="n">
        <v>3411.68</v>
      </c>
      <c r="M1460" t="inlineStr"/>
      <c r="N1460" t="inlineStr"/>
      <c r="O1460" s="142">
        <f>DATE(YEAR(H1460),MONTH(H1460),1)</f>
        <v/>
      </c>
      <c r="P1460" s="132">
        <f>IF(H1460&gt;$L$3,"Futuro","Atraso")</f>
        <v/>
      </c>
      <c r="Q1460">
        <f>12*(YEAR(H1460)-YEAR($L$3))+(MONTH(H1460)-MONTH($L$3))</f>
        <v/>
      </c>
      <c r="R1460" s="366">
        <f>IF(N1460="IBIRAPITANGA FASE 3",IF(P1460="Atraso",M1460,M1460/(1+$J$2)^Q1460),IF(P1460="Atraso",M1460,M1460/(1+$J$1)^Q1460))</f>
        <v/>
      </c>
    </row>
    <row r="1461">
      <c r="A1461" t="inlineStr">
        <is>
          <t>Q06L012</t>
        </is>
      </c>
      <c r="B1461" t="inlineStr">
        <is>
          <t>VANDERSON DIAS DA SILVA</t>
        </is>
      </c>
      <c r="C1461" t="n">
        <v>1</v>
      </c>
      <c r="D1461" t="inlineStr">
        <is>
          <t>IPCA</t>
        </is>
      </c>
      <c r="E1461" t="n">
        <v>0.009488792934583046</v>
      </c>
      <c r="F1461" t="inlineStr">
        <is>
          <t>MENSAL</t>
        </is>
      </c>
      <c r="G1461" t="n">
        <v>45458</v>
      </c>
      <c r="H1461" t="n">
        <v>45458</v>
      </c>
      <c r="I1461" t="inlineStr">
        <is>
          <t>027</t>
        </is>
      </c>
      <c r="J1461" t="inlineStr">
        <is>
          <t>CARTEIRA</t>
        </is>
      </c>
      <c r="K1461" t="inlineStr">
        <is>
          <t>CONTRATO</t>
        </is>
      </c>
      <c r="L1461" t="n">
        <v>3411.68</v>
      </c>
      <c r="M1461" t="inlineStr"/>
      <c r="N1461" t="inlineStr"/>
      <c r="O1461" s="142">
        <f>DATE(YEAR(H1461),MONTH(H1461),1)</f>
        <v/>
      </c>
      <c r="P1461" s="132">
        <f>IF(H1461&gt;$L$3,"Futuro","Atraso")</f>
        <v/>
      </c>
      <c r="Q1461">
        <f>12*(YEAR(H1461)-YEAR($L$3))+(MONTH(H1461)-MONTH($L$3))</f>
        <v/>
      </c>
      <c r="R1461" s="366">
        <f>IF(N1461="IBIRAPITANGA FASE 3",IF(P1461="Atraso",M1461,M1461/(1+$J$2)^Q1461),IF(P1461="Atraso",M1461,M1461/(1+$J$1)^Q1461))</f>
        <v/>
      </c>
    </row>
    <row r="1462">
      <c r="A1462" t="inlineStr">
        <is>
          <t>Q06L012</t>
        </is>
      </c>
      <c r="B1462" t="inlineStr">
        <is>
          <t>VANDERSON DIAS DA SILVA</t>
        </is>
      </c>
      <c r="C1462" t="n">
        <v>1</v>
      </c>
      <c r="D1462" t="inlineStr">
        <is>
          <t>IPCA</t>
        </is>
      </c>
      <c r="E1462" t="n">
        <v>0.009488792934583046</v>
      </c>
      <c r="F1462" t="inlineStr">
        <is>
          <t>MENSAL</t>
        </is>
      </c>
      <c r="G1462" t="n">
        <v>45488</v>
      </c>
      <c r="H1462" t="n">
        <v>45488</v>
      </c>
      <c r="I1462" t="inlineStr">
        <is>
          <t>028</t>
        </is>
      </c>
      <c r="J1462" t="inlineStr">
        <is>
          <t>CARTEIRA</t>
        </is>
      </c>
      <c r="K1462" t="inlineStr">
        <is>
          <t>CONTRATO</t>
        </is>
      </c>
      <c r="L1462" t="n">
        <v>3411.68</v>
      </c>
      <c r="M1462" t="inlineStr"/>
      <c r="N1462" t="inlineStr"/>
      <c r="O1462" s="142">
        <f>DATE(YEAR(H1462),MONTH(H1462),1)</f>
        <v/>
      </c>
      <c r="P1462" s="132">
        <f>IF(H1462&gt;$L$3,"Futuro","Atraso")</f>
        <v/>
      </c>
      <c r="Q1462">
        <f>12*(YEAR(H1462)-YEAR($L$3))+(MONTH(H1462)-MONTH($L$3))</f>
        <v/>
      </c>
      <c r="R1462" s="366">
        <f>IF(N1462="IBIRAPITANGA FASE 3",IF(P1462="Atraso",M1462,M1462/(1+$J$2)^Q1462),IF(P1462="Atraso",M1462,M1462/(1+$J$1)^Q1462))</f>
        <v/>
      </c>
    </row>
    <row r="1463">
      <c r="A1463" t="inlineStr">
        <is>
          <t>Q06L012</t>
        </is>
      </c>
      <c r="B1463" t="inlineStr">
        <is>
          <t>VANDERSON DIAS DA SILVA</t>
        </is>
      </c>
      <c r="C1463" t="n">
        <v>1</v>
      </c>
      <c r="D1463" t="inlineStr">
        <is>
          <t>IPCA</t>
        </is>
      </c>
      <c r="E1463" t="n">
        <v>0.009488792934583046</v>
      </c>
      <c r="F1463" t="inlineStr">
        <is>
          <t>MENSAL</t>
        </is>
      </c>
      <c r="G1463" t="n">
        <v>45519</v>
      </c>
      <c r="H1463" t="n">
        <v>45519</v>
      </c>
      <c r="I1463" t="inlineStr">
        <is>
          <t>029</t>
        </is>
      </c>
      <c r="J1463" t="inlineStr">
        <is>
          <t>CARTEIRA</t>
        </is>
      </c>
      <c r="K1463" t="inlineStr">
        <is>
          <t>CONTRATO</t>
        </is>
      </c>
      <c r="L1463" t="n">
        <v>3411.68</v>
      </c>
      <c r="M1463" t="inlineStr"/>
      <c r="N1463" t="inlineStr"/>
      <c r="O1463" s="142">
        <f>DATE(YEAR(H1463),MONTH(H1463),1)</f>
        <v/>
      </c>
      <c r="P1463" s="132">
        <f>IF(H1463&gt;$L$3,"Futuro","Atraso")</f>
        <v/>
      </c>
      <c r="Q1463">
        <f>12*(YEAR(H1463)-YEAR($L$3))+(MONTH(H1463)-MONTH($L$3))</f>
        <v/>
      </c>
      <c r="R1463" s="366">
        <f>IF(N1463="IBIRAPITANGA FASE 3",IF(P1463="Atraso",M1463,M1463/(1+$J$2)^Q1463),IF(P1463="Atraso",M1463,M1463/(1+$J$1)^Q1463))</f>
        <v/>
      </c>
    </row>
    <row r="1464">
      <c r="A1464" t="inlineStr">
        <is>
          <t>Q06L012</t>
        </is>
      </c>
      <c r="B1464" t="inlineStr">
        <is>
          <t>VANDERSON DIAS DA SILVA</t>
        </is>
      </c>
      <c r="C1464" t="n">
        <v>1</v>
      </c>
      <c r="D1464" t="inlineStr">
        <is>
          <t>IPCA</t>
        </is>
      </c>
      <c r="E1464" t="n">
        <v>0.009488792934583046</v>
      </c>
      <c r="F1464" t="inlineStr">
        <is>
          <t>MENSAL</t>
        </is>
      </c>
      <c r="G1464" t="n">
        <v>45550</v>
      </c>
      <c r="H1464" t="n">
        <v>45550</v>
      </c>
      <c r="I1464" t="inlineStr">
        <is>
          <t>030</t>
        </is>
      </c>
      <c r="J1464" t="inlineStr">
        <is>
          <t>CARTEIRA</t>
        </is>
      </c>
      <c r="K1464" t="inlineStr">
        <is>
          <t>CONTRATO</t>
        </is>
      </c>
      <c r="L1464" t="n">
        <v>3411.68</v>
      </c>
      <c r="M1464" t="inlineStr"/>
      <c r="N1464" t="inlineStr"/>
      <c r="O1464" s="142">
        <f>DATE(YEAR(H1464),MONTH(H1464),1)</f>
        <v/>
      </c>
      <c r="P1464" s="132">
        <f>IF(H1464&gt;$L$3,"Futuro","Atraso")</f>
        <v/>
      </c>
      <c r="Q1464">
        <f>12*(YEAR(H1464)-YEAR($L$3))+(MONTH(H1464)-MONTH($L$3))</f>
        <v/>
      </c>
      <c r="R1464" s="366">
        <f>IF(N1464="IBIRAPITANGA FASE 3",IF(P1464="Atraso",M1464,M1464/(1+$J$2)^Q1464),IF(P1464="Atraso",M1464,M1464/(1+$J$1)^Q1464))</f>
        <v/>
      </c>
    </row>
    <row r="1465">
      <c r="A1465" t="inlineStr">
        <is>
          <t>Q06L012</t>
        </is>
      </c>
      <c r="B1465" t="inlineStr">
        <is>
          <t>VANDERSON DIAS DA SILVA</t>
        </is>
      </c>
      <c r="C1465" t="n">
        <v>1</v>
      </c>
      <c r="D1465" t="inlineStr">
        <is>
          <t>IPCA</t>
        </is>
      </c>
      <c r="E1465" t="n">
        <v>0.009488792934583046</v>
      </c>
      <c r="F1465" t="inlineStr">
        <is>
          <t>MENSAL</t>
        </is>
      </c>
      <c r="G1465" t="n">
        <v>45580</v>
      </c>
      <c r="H1465" t="n">
        <v>45580</v>
      </c>
      <c r="I1465" t="inlineStr">
        <is>
          <t>031</t>
        </is>
      </c>
      <c r="J1465" t="inlineStr">
        <is>
          <t>CARTEIRA</t>
        </is>
      </c>
      <c r="K1465" t="inlineStr">
        <is>
          <t>CONTRATO</t>
        </is>
      </c>
      <c r="L1465" t="n">
        <v>3411.68</v>
      </c>
      <c r="M1465" t="inlineStr"/>
      <c r="N1465" t="inlineStr"/>
      <c r="O1465" s="142">
        <f>DATE(YEAR(H1465),MONTH(H1465),1)</f>
        <v/>
      </c>
      <c r="P1465" s="132">
        <f>IF(H1465&gt;$L$3,"Futuro","Atraso")</f>
        <v/>
      </c>
      <c r="Q1465">
        <f>12*(YEAR(H1465)-YEAR($L$3))+(MONTH(H1465)-MONTH($L$3))</f>
        <v/>
      </c>
      <c r="R1465" s="366">
        <f>IF(N1465="IBIRAPITANGA FASE 3",IF(P1465="Atraso",M1465,M1465/(1+$J$2)^Q1465),IF(P1465="Atraso",M1465,M1465/(1+$J$1)^Q1465))</f>
        <v/>
      </c>
    </row>
    <row r="1466">
      <c r="A1466" t="inlineStr">
        <is>
          <t>Q06L012</t>
        </is>
      </c>
      <c r="B1466" t="inlineStr">
        <is>
          <t>VANDERSON DIAS DA SILVA</t>
        </is>
      </c>
      <c r="C1466" t="n">
        <v>1</v>
      </c>
      <c r="D1466" t="inlineStr">
        <is>
          <t>IPCA</t>
        </is>
      </c>
      <c r="E1466" t="n">
        <v>0.009488792934583046</v>
      </c>
      <c r="F1466" t="inlineStr">
        <is>
          <t>MENSAL</t>
        </is>
      </c>
      <c r="G1466" t="n">
        <v>45611</v>
      </c>
      <c r="H1466" t="n">
        <v>45611</v>
      </c>
      <c r="I1466" t="inlineStr">
        <is>
          <t>032</t>
        </is>
      </c>
      <c r="J1466" t="inlineStr">
        <is>
          <t>CARTEIRA</t>
        </is>
      </c>
      <c r="K1466" t="inlineStr">
        <is>
          <t>CONTRATO</t>
        </is>
      </c>
      <c r="L1466" t="n">
        <v>3411.68</v>
      </c>
      <c r="M1466" t="inlineStr"/>
      <c r="N1466" t="inlineStr"/>
      <c r="O1466" s="142">
        <f>DATE(YEAR(H1466),MONTH(H1466),1)</f>
        <v/>
      </c>
      <c r="P1466" s="132">
        <f>IF(H1466&gt;$L$3,"Futuro","Atraso")</f>
        <v/>
      </c>
      <c r="Q1466">
        <f>12*(YEAR(H1466)-YEAR($L$3))+(MONTH(H1466)-MONTH($L$3))</f>
        <v/>
      </c>
      <c r="R1466" s="366">
        <f>IF(N1466="IBIRAPITANGA FASE 3",IF(P1466="Atraso",M1466,M1466/(1+$J$2)^Q1466),IF(P1466="Atraso",M1466,M1466/(1+$J$1)^Q1466))</f>
        <v/>
      </c>
    </row>
    <row r="1467">
      <c r="A1467" t="inlineStr">
        <is>
          <t>Q06L012</t>
        </is>
      </c>
      <c r="B1467" t="inlineStr">
        <is>
          <t>VANDERSON DIAS DA SILVA</t>
        </is>
      </c>
      <c r="C1467" t="n">
        <v>1</v>
      </c>
      <c r="D1467" t="inlineStr">
        <is>
          <t>IPCA</t>
        </is>
      </c>
      <c r="E1467" t="n">
        <v>0.009488792934583046</v>
      </c>
      <c r="F1467" t="inlineStr">
        <is>
          <t>MENSAL</t>
        </is>
      </c>
      <c r="G1467" t="n">
        <v>45641</v>
      </c>
      <c r="H1467" t="n">
        <v>45641</v>
      </c>
      <c r="I1467" t="inlineStr">
        <is>
          <t>033</t>
        </is>
      </c>
      <c r="J1467" t="inlineStr">
        <is>
          <t>CARTEIRA</t>
        </is>
      </c>
      <c r="K1467" t="inlineStr">
        <is>
          <t>CONTRATO</t>
        </is>
      </c>
      <c r="L1467" t="n">
        <v>3411.68</v>
      </c>
      <c r="M1467" t="inlineStr"/>
      <c r="N1467" t="inlineStr"/>
      <c r="O1467" s="142">
        <f>DATE(YEAR(H1467),MONTH(H1467),1)</f>
        <v/>
      </c>
      <c r="P1467" s="132">
        <f>IF(H1467&gt;$L$3,"Futuro","Atraso")</f>
        <v/>
      </c>
      <c r="Q1467">
        <f>12*(YEAR(H1467)-YEAR($L$3))+(MONTH(H1467)-MONTH($L$3))</f>
        <v/>
      </c>
      <c r="R1467" s="366">
        <f>IF(N1467="IBIRAPITANGA FASE 3",IF(P1467="Atraso",M1467,M1467/(1+$J$2)^Q1467),IF(P1467="Atraso",M1467,M1467/(1+$J$1)^Q1467))</f>
        <v/>
      </c>
    </row>
    <row r="1468">
      <c r="A1468" t="inlineStr">
        <is>
          <t>Q06L012</t>
        </is>
      </c>
      <c r="B1468" t="inlineStr">
        <is>
          <t>VANDERSON DIAS DA SILVA</t>
        </is>
      </c>
      <c r="C1468" t="n">
        <v>1</v>
      </c>
      <c r="D1468" t="inlineStr">
        <is>
          <t>IPCA</t>
        </is>
      </c>
      <c r="E1468" t="n">
        <v>0.009488792934583046</v>
      </c>
      <c r="F1468" t="inlineStr">
        <is>
          <t>MENSAL</t>
        </is>
      </c>
      <c r="G1468" t="n">
        <v>45672</v>
      </c>
      <c r="H1468" t="n">
        <v>45672</v>
      </c>
      <c r="I1468" t="inlineStr">
        <is>
          <t>034</t>
        </is>
      </c>
      <c r="J1468" t="inlineStr">
        <is>
          <t>CARTEIRA</t>
        </is>
      </c>
      <c r="K1468" t="inlineStr">
        <is>
          <t>CONTRATO</t>
        </is>
      </c>
      <c r="L1468" t="n">
        <v>3411.68</v>
      </c>
      <c r="M1468" t="inlineStr"/>
      <c r="N1468" t="inlineStr"/>
      <c r="O1468" s="142">
        <f>DATE(YEAR(H1468),MONTH(H1468),1)</f>
        <v/>
      </c>
      <c r="P1468" s="132">
        <f>IF(H1468&gt;$L$3,"Futuro","Atraso")</f>
        <v/>
      </c>
      <c r="Q1468">
        <f>12*(YEAR(H1468)-YEAR($L$3))+(MONTH(H1468)-MONTH($L$3))</f>
        <v/>
      </c>
      <c r="R1468" s="366">
        <f>IF(N1468="IBIRAPITANGA FASE 3",IF(P1468="Atraso",M1468,M1468/(1+$J$2)^Q1468),IF(P1468="Atraso",M1468,M1468/(1+$J$1)^Q1468))</f>
        <v/>
      </c>
    </row>
    <row r="1469">
      <c r="A1469" t="inlineStr">
        <is>
          <t>Q06L012</t>
        </is>
      </c>
      <c r="B1469" t="inlineStr">
        <is>
          <t>VANDERSON DIAS DA SILVA</t>
        </is>
      </c>
      <c r="C1469" t="n">
        <v>1</v>
      </c>
      <c r="D1469" t="inlineStr">
        <is>
          <t>IPCA</t>
        </is>
      </c>
      <c r="E1469" t="n">
        <v>0.009488792934583046</v>
      </c>
      <c r="F1469" t="inlineStr">
        <is>
          <t>MENSAL</t>
        </is>
      </c>
      <c r="G1469" t="n">
        <v>45703</v>
      </c>
      <c r="H1469" t="n">
        <v>45703</v>
      </c>
      <c r="I1469" t="inlineStr">
        <is>
          <t>035</t>
        </is>
      </c>
      <c r="J1469" t="inlineStr">
        <is>
          <t>CARTEIRA</t>
        </is>
      </c>
      <c r="K1469" t="inlineStr">
        <is>
          <t>CONTRATO</t>
        </is>
      </c>
      <c r="L1469" t="n">
        <v>3411.68</v>
      </c>
      <c r="M1469" t="inlineStr"/>
      <c r="N1469" t="inlineStr"/>
      <c r="O1469" s="142">
        <f>DATE(YEAR(H1469),MONTH(H1469),1)</f>
        <v/>
      </c>
      <c r="P1469" s="132">
        <f>IF(H1469&gt;$L$3,"Futuro","Atraso")</f>
        <v/>
      </c>
      <c r="Q1469">
        <f>12*(YEAR(H1469)-YEAR($L$3))+(MONTH(H1469)-MONTH($L$3))</f>
        <v/>
      </c>
      <c r="R1469" s="366">
        <f>IF(N1469="IBIRAPITANGA FASE 3",IF(P1469="Atraso",M1469,M1469/(1+$J$2)^Q1469),IF(P1469="Atraso",M1469,M1469/(1+$J$1)^Q1469))</f>
        <v/>
      </c>
    </row>
    <row r="1470">
      <c r="A1470" t="inlineStr">
        <is>
          <t>Q06L012</t>
        </is>
      </c>
      <c r="B1470" t="inlineStr">
        <is>
          <t>VANDERSON DIAS DA SILVA</t>
        </is>
      </c>
      <c r="C1470" t="n">
        <v>1</v>
      </c>
      <c r="D1470" t="inlineStr">
        <is>
          <t>IPCA</t>
        </is>
      </c>
      <c r="E1470" t="n">
        <v>0.009488792934583046</v>
      </c>
      <c r="F1470" t="inlineStr">
        <is>
          <t>MENSAL</t>
        </is>
      </c>
      <c r="G1470" t="n">
        <v>45731</v>
      </c>
      <c r="H1470" t="n">
        <v>45731</v>
      </c>
      <c r="I1470" t="inlineStr">
        <is>
          <t>036</t>
        </is>
      </c>
      <c r="J1470" t="inlineStr">
        <is>
          <t>CARTEIRA</t>
        </is>
      </c>
      <c r="K1470" t="inlineStr">
        <is>
          <t>CONTRATO</t>
        </is>
      </c>
      <c r="L1470" t="n">
        <v>3411.68</v>
      </c>
      <c r="M1470" t="inlineStr"/>
      <c r="N1470" t="inlineStr"/>
      <c r="O1470" s="142">
        <f>DATE(YEAR(H1470),MONTH(H1470),1)</f>
        <v/>
      </c>
      <c r="P1470" s="132">
        <f>IF(H1470&gt;$L$3,"Futuro","Atraso")</f>
        <v/>
      </c>
      <c r="Q1470">
        <f>12*(YEAR(H1470)-YEAR($L$3))+(MONTH(H1470)-MONTH($L$3))</f>
        <v/>
      </c>
      <c r="R1470" s="366">
        <f>IF(N1470="IBIRAPITANGA FASE 3",IF(P1470="Atraso",M1470,M1470/(1+$J$2)^Q1470),IF(P1470="Atraso",M1470,M1470/(1+$J$1)^Q1470))</f>
        <v/>
      </c>
    </row>
    <row r="1471">
      <c r="A1471" t="inlineStr">
        <is>
          <t>Q06L012</t>
        </is>
      </c>
      <c r="B1471" t="inlineStr">
        <is>
          <t>VANDERSON DIAS DA SILVA</t>
        </is>
      </c>
      <c r="C1471" t="n">
        <v>1</v>
      </c>
      <c r="D1471" t="inlineStr">
        <is>
          <t>IPCA</t>
        </is>
      </c>
      <c r="E1471" t="n">
        <v>0.009488792934583046</v>
      </c>
      <c r="F1471" t="inlineStr">
        <is>
          <t>MENSAL</t>
        </is>
      </c>
      <c r="G1471" t="n">
        <v>45762</v>
      </c>
      <c r="H1471" t="n">
        <v>45762</v>
      </c>
      <c r="I1471" t="inlineStr">
        <is>
          <t>037</t>
        </is>
      </c>
      <c r="J1471" t="inlineStr">
        <is>
          <t>CARTEIRA</t>
        </is>
      </c>
      <c r="K1471" t="inlineStr">
        <is>
          <t>CONTRATO</t>
        </is>
      </c>
      <c r="L1471" t="n">
        <v>3411.68</v>
      </c>
      <c r="M1471" t="inlineStr"/>
      <c r="N1471" t="inlineStr"/>
      <c r="O1471" s="142">
        <f>DATE(YEAR(H1471),MONTH(H1471),1)</f>
        <v/>
      </c>
      <c r="P1471" s="132">
        <f>IF(H1471&gt;$L$3,"Futuro","Atraso")</f>
        <v/>
      </c>
      <c r="Q1471">
        <f>12*(YEAR(H1471)-YEAR($L$3))+(MONTH(H1471)-MONTH($L$3))</f>
        <v/>
      </c>
      <c r="R1471" s="366">
        <f>IF(N1471="IBIRAPITANGA FASE 3",IF(P1471="Atraso",M1471,M1471/(1+$J$2)^Q1471),IF(P1471="Atraso",M1471,M1471/(1+$J$1)^Q1471))</f>
        <v/>
      </c>
    </row>
    <row r="1472">
      <c r="A1472" t="inlineStr">
        <is>
          <t>Q06L012</t>
        </is>
      </c>
      <c r="B1472" t="inlineStr">
        <is>
          <t>VANDERSON DIAS DA SILVA</t>
        </is>
      </c>
      <c r="C1472" t="n">
        <v>1</v>
      </c>
      <c r="D1472" t="inlineStr">
        <is>
          <t>IPCA</t>
        </is>
      </c>
      <c r="E1472" t="n">
        <v>0.009488792934583046</v>
      </c>
      <c r="F1472" t="inlineStr">
        <is>
          <t>MENSAL</t>
        </is>
      </c>
      <c r="G1472" t="n">
        <v>45792</v>
      </c>
      <c r="H1472" t="n">
        <v>45792</v>
      </c>
      <c r="I1472" t="inlineStr">
        <is>
          <t>038</t>
        </is>
      </c>
      <c r="J1472" t="inlineStr">
        <is>
          <t>CARTEIRA</t>
        </is>
      </c>
      <c r="K1472" t="inlineStr">
        <is>
          <t>CONTRATO</t>
        </is>
      </c>
      <c r="L1472" t="n">
        <v>3411.68</v>
      </c>
      <c r="M1472" t="inlineStr"/>
      <c r="N1472" t="inlineStr"/>
      <c r="O1472" s="142">
        <f>DATE(YEAR(H1472),MONTH(H1472),1)</f>
        <v/>
      </c>
      <c r="P1472" s="132">
        <f>IF(H1472&gt;$L$3,"Futuro","Atraso")</f>
        <v/>
      </c>
      <c r="Q1472">
        <f>12*(YEAR(H1472)-YEAR($L$3))+(MONTH(H1472)-MONTH($L$3))</f>
        <v/>
      </c>
      <c r="R1472" s="366">
        <f>IF(N1472="IBIRAPITANGA FASE 3",IF(P1472="Atraso",M1472,M1472/(1+$J$2)^Q1472),IF(P1472="Atraso",M1472,M1472/(1+$J$1)^Q1472))</f>
        <v/>
      </c>
    </row>
    <row r="1473">
      <c r="A1473" t="inlineStr">
        <is>
          <t>Q06L012</t>
        </is>
      </c>
      <c r="B1473" t="inlineStr">
        <is>
          <t>VANDERSON DIAS DA SILVA</t>
        </is>
      </c>
      <c r="C1473" t="n">
        <v>1</v>
      </c>
      <c r="D1473" t="inlineStr">
        <is>
          <t>IPCA</t>
        </is>
      </c>
      <c r="E1473" t="n">
        <v>0.009488792934583046</v>
      </c>
      <c r="F1473" t="inlineStr">
        <is>
          <t>MENSAL</t>
        </is>
      </c>
      <c r="G1473" t="n">
        <v>45823</v>
      </c>
      <c r="H1473" t="n">
        <v>45823</v>
      </c>
      <c r="I1473" t="inlineStr">
        <is>
          <t>039</t>
        </is>
      </c>
      <c r="J1473" t="inlineStr">
        <is>
          <t>CARTEIRA</t>
        </is>
      </c>
      <c r="K1473" t="inlineStr">
        <is>
          <t>CONTRATO</t>
        </is>
      </c>
      <c r="L1473" t="n">
        <v>3411.68</v>
      </c>
      <c r="M1473" t="inlineStr"/>
      <c r="N1473" t="inlineStr"/>
      <c r="O1473" s="142">
        <f>DATE(YEAR(H1473),MONTH(H1473),1)</f>
        <v/>
      </c>
      <c r="P1473" s="132">
        <f>IF(H1473&gt;$L$3,"Futuro","Atraso")</f>
        <v/>
      </c>
      <c r="Q1473">
        <f>12*(YEAR(H1473)-YEAR($L$3))+(MONTH(H1473)-MONTH($L$3))</f>
        <v/>
      </c>
      <c r="R1473" s="366">
        <f>IF(N1473="IBIRAPITANGA FASE 3",IF(P1473="Atraso",M1473,M1473/(1+$J$2)^Q1473),IF(P1473="Atraso",M1473,M1473/(1+$J$1)^Q1473))</f>
        <v/>
      </c>
    </row>
    <row r="1474">
      <c r="A1474" t="inlineStr">
        <is>
          <t>Q06L012</t>
        </is>
      </c>
      <c r="B1474" t="inlineStr">
        <is>
          <t>VANDERSON DIAS DA SILVA</t>
        </is>
      </c>
      <c r="C1474" t="n">
        <v>1</v>
      </c>
      <c r="D1474" t="inlineStr">
        <is>
          <t>IPCA</t>
        </is>
      </c>
      <c r="E1474" t="n">
        <v>0.009488792934583046</v>
      </c>
      <c r="F1474" t="inlineStr">
        <is>
          <t>MENSAL</t>
        </is>
      </c>
      <c r="G1474" t="n">
        <v>45853</v>
      </c>
      <c r="H1474" t="n">
        <v>45853</v>
      </c>
      <c r="I1474" t="inlineStr">
        <is>
          <t>040</t>
        </is>
      </c>
      <c r="J1474" t="inlineStr">
        <is>
          <t>CARTEIRA</t>
        </is>
      </c>
      <c r="K1474" t="inlineStr">
        <is>
          <t>CONTRATO</t>
        </is>
      </c>
      <c r="L1474" t="n">
        <v>3411.68</v>
      </c>
      <c r="M1474" t="inlineStr"/>
      <c r="N1474" t="inlineStr"/>
      <c r="O1474" s="142">
        <f>DATE(YEAR(H1474),MONTH(H1474),1)</f>
        <v/>
      </c>
      <c r="P1474" s="132">
        <f>IF(H1474&gt;$L$3,"Futuro","Atraso")</f>
        <v/>
      </c>
      <c r="Q1474">
        <f>12*(YEAR(H1474)-YEAR($L$3))+(MONTH(H1474)-MONTH($L$3))</f>
        <v/>
      </c>
      <c r="R1474" s="366">
        <f>IF(N1474="IBIRAPITANGA FASE 3",IF(P1474="Atraso",M1474,M1474/(1+$J$2)^Q1474),IF(P1474="Atraso",M1474,M1474/(1+$J$1)^Q1474))</f>
        <v/>
      </c>
    </row>
    <row r="1475">
      <c r="A1475" t="inlineStr">
        <is>
          <t>Q06L012</t>
        </is>
      </c>
      <c r="B1475" t="inlineStr">
        <is>
          <t>VANDERSON DIAS DA SILVA</t>
        </is>
      </c>
      <c r="C1475" t="n">
        <v>1</v>
      </c>
      <c r="D1475" t="inlineStr">
        <is>
          <t>IPCA</t>
        </is>
      </c>
      <c r="E1475" t="n">
        <v>0.009488792934583046</v>
      </c>
      <c r="F1475" t="inlineStr">
        <is>
          <t>MENSAL</t>
        </is>
      </c>
      <c r="G1475" t="n">
        <v>45884</v>
      </c>
      <c r="H1475" t="n">
        <v>45884</v>
      </c>
      <c r="I1475" t="inlineStr">
        <is>
          <t>041</t>
        </is>
      </c>
      <c r="J1475" t="inlineStr">
        <is>
          <t>CARTEIRA</t>
        </is>
      </c>
      <c r="K1475" t="inlineStr">
        <is>
          <t>CONTRATO</t>
        </is>
      </c>
      <c r="L1475" t="n">
        <v>3411.68</v>
      </c>
      <c r="M1475" t="inlineStr"/>
      <c r="N1475" t="inlineStr"/>
      <c r="O1475" s="142">
        <f>DATE(YEAR(H1475),MONTH(H1475),1)</f>
        <v/>
      </c>
      <c r="P1475" s="132">
        <f>IF(H1475&gt;$L$3,"Futuro","Atraso")</f>
        <v/>
      </c>
      <c r="Q1475">
        <f>12*(YEAR(H1475)-YEAR($L$3))+(MONTH(H1475)-MONTH($L$3))</f>
        <v/>
      </c>
      <c r="R1475" s="366">
        <f>IF(N1475="IBIRAPITANGA FASE 3",IF(P1475="Atraso",M1475,M1475/(1+$J$2)^Q1475),IF(P1475="Atraso",M1475,M1475/(1+$J$1)^Q1475))</f>
        <v/>
      </c>
    </row>
    <row r="1476">
      <c r="A1476" t="inlineStr">
        <is>
          <t>Q06L012</t>
        </is>
      </c>
      <c r="B1476" t="inlineStr">
        <is>
          <t>VANDERSON DIAS DA SILVA</t>
        </is>
      </c>
      <c r="C1476" t="n">
        <v>1</v>
      </c>
      <c r="D1476" t="inlineStr">
        <is>
          <t>IPCA</t>
        </is>
      </c>
      <c r="E1476" t="n">
        <v>0.009488792934583046</v>
      </c>
      <c r="F1476" t="inlineStr">
        <is>
          <t>MENSAL</t>
        </is>
      </c>
      <c r="G1476" t="n">
        <v>45915</v>
      </c>
      <c r="H1476" t="n">
        <v>45915</v>
      </c>
      <c r="I1476" t="inlineStr">
        <is>
          <t>042</t>
        </is>
      </c>
      <c r="J1476" t="inlineStr">
        <is>
          <t>CARTEIRA</t>
        </is>
      </c>
      <c r="K1476" t="inlineStr">
        <is>
          <t>CONTRATO</t>
        </is>
      </c>
      <c r="L1476" t="n">
        <v>3411.68</v>
      </c>
      <c r="M1476" t="inlineStr"/>
      <c r="N1476" t="inlineStr"/>
      <c r="O1476" s="142">
        <f>DATE(YEAR(H1476),MONTH(H1476),1)</f>
        <v/>
      </c>
      <c r="P1476" s="132">
        <f>IF(H1476&gt;$L$3,"Futuro","Atraso")</f>
        <v/>
      </c>
      <c r="Q1476">
        <f>12*(YEAR(H1476)-YEAR($L$3))+(MONTH(H1476)-MONTH($L$3))</f>
        <v/>
      </c>
      <c r="R1476" s="366">
        <f>IF(N1476="IBIRAPITANGA FASE 3",IF(P1476="Atraso",M1476,M1476/(1+$J$2)^Q1476),IF(P1476="Atraso",M1476,M1476/(1+$J$1)^Q1476))</f>
        <v/>
      </c>
    </row>
    <row r="1477">
      <c r="A1477" t="inlineStr">
        <is>
          <t>Q06L012</t>
        </is>
      </c>
      <c r="B1477" t="inlineStr">
        <is>
          <t>VANDERSON DIAS DA SILVA</t>
        </is>
      </c>
      <c r="C1477" t="n">
        <v>1</v>
      </c>
      <c r="D1477" t="inlineStr">
        <is>
          <t>IPCA</t>
        </is>
      </c>
      <c r="E1477" t="n">
        <v>0.009488792934583046</v>
      </c>
      <c r="F1477" t="inlineStr">
        <is>
          <t>MENSAL</t>
        </is>
      </c>
      <c r="G1477" t="n">
        <v>45945</v>
      </c>
      <c r="H1477" t="n">
        <v>45945</v>
      </c>
      <c r="I1477" t="inlineStr">
        <is>
          <t>043</t>
        </is>
      </c>
      <c r="J1477" t="inlineStr">
        <is>
          <t>CARTEIRA</t>
        </is>
      </c>
      <c r="K1477" t="inlineStr">
        <is>
          <t>CONTRATO</t>
        </is>
      </c>
      <c r="L1477" t="n">
        <v>3411.68</v>
      </c>
      <c r="M1477" t="inlineStr"/>
      <c r="N1477" t="inlineStr"/>
      <c r="O1477" s="142">
        <f>DATE(YEAR(H1477),MONTH(H1477),1)</f>
        <v/>
      </c>
      <c r="P1477" s="132">
        <f>IF(H1477&gt;$L$3,"Futuro","Atraso")</f>
        <v/>
      </c>
      <c r="Q1477">
        <f>12*(YEAR(H1477)-YEAR($L$3))+(MONTH(H1477)-MONTH($L$3))</f>
        <v/>
      </c>
      <c r="R1477" s="366">
        <f>IF(N1477="IBIRAPITANGA FASE 3",IF(P1477="Atraso",M1477,M1477/(1+$J$2)^Q1477),IF(P1477="Atraso",M1477,M1477/(1+$J$1)^Q1477))</f>
        <v/>
      </c>
    </row>
    <row r="1478">
      <c r="A1478" t="inlineStr">
        <is>
          <t>Q06L012</t>
        </is>
      </c>
      <c r="B1478" t="inlineStr">
        <is>
          <t>VANDERSON DIAS DA SILVA</t>
        </is>
      </c>
      <c r="C1478" t="n">
        <v>1</v>
      </c>
      <c r="D1478" t="inlineStr">
        <is>
          <t>IPCA</t>
        </is>
      </c>
      <c r="E1478" t="n">
        <v>0.009488792934583046</v>
      </c>
      <c r="F1478" t="inlineStr">
        <is>
          <t>MENSAL</t>
        </is>
      </c>
      <c r="G1478" t="n">
        <v>45976</v>
      </c>
      <c r="H1478" t="n">
        <v>45976</v>
      </c>
      <c r="I1478" t="inlineStr">
        <is>
          <t>044</t>
        </is>
      </c>
      <c r="J1478" t="inlineStr">
        <is>
          <t>CARTEIRA</t>
        </is>
      </c>
      <c r="K1478" t="inlineStr">
        <is>
          <t>CONTRATO</t>
        </is>
      </c>
      <c r="L1478" t="n">
        <v>3411.68</v>
      </c>
      <c r="M1478" t="inlineStr"/>
      <c r="N1478" t="inlineStr"/>
      <c r="O1478" s="142">
        <f>DATE(YEAR(H1478),MONTH(H1478),1)</f>
        <v/>
      </c>
      <c r="P1478" s="132">
        <f>IF(H1478&gt;$L$3,"Futuro","Atraso")</f>
        <v/>
      </c>
      <c r="Q1478">
        <f>12*(YEAR(H1478)-YEAR($L$3))+(MONTH(H1478)-MONTH($L$3))</f>
        <v/>
      </c>
      <c r="R1478" s="366">
        <f>IF(N1478="IBIRAPITANGA FASE 3",IF(P1478="Atraso",M1478,M1478/(1+$J$2)^Q1478),IF(P1478="Atraso",M1478,M1478/(1+$J$1)^Q1478))</f>
        <v/>
      </c>
    </row>
    <row r="1479">
      <c r="A1479" t="inlineStr">
        <is>
          <t>Q06L012</t>
        </is>
      </c>
      <c r="B1479" t="inlineStr">
        <is>
          <t>VANDERSON DIAS DA SILVA</t>
        </is>
      </c>
      <c r="C1479" t="n">
        <v>1</v>
      </c>
      <c r="D1479" t="inlineStr">
        <is>
          <t>IPCA</t>
        </is>
      </c>
      <c r="E1479" t="n">
        <v>0.009488792934583046</v>
      </c>
      <c r="F1479" t="inlineStr">
        <is>
          <t>MENSAL</t>
        </is>
      </c>
      <c r="G1479" t="n">
        <v>46006</v>
      </c>
      <c r="H1479" t="n">
        <v>46006</v>
      </c>
      <c r="I1479" t="inlineStr">
        <is>
          <t>045</t>
        </is>
      </c>
      <c r="J1479" t="inlineStr">
        <is>
          <t>CARTEIRA</t>
        </is>
      </c>
      <c r="K1479" t="inlineStr">
        <is>
          <t>CONTRATO</t>
        </is>
      </c>
      <c r="L1479" t="n">
        <v>3411.68</v>
      </c>
      <c r="M1479" t="inlineStr"/>
      <c r="N1479" t="inlineStr"/>
      <c r="O1479" s="142">
        <f>DATE(YEAR(H1479),MONTH(H1479),1)</f>
        <v/>
      </c>
      <c r="P1479" s="132">
        <f>IF(H1479&gt;$L$3,"Futuro","Atraso")</f>
        <v/>
      </c>
      <c r="Q1479">
        <f>12*(YEAR(H1479)-YEAR($L$3))+(MONTH(H1479)-MONTH($L$3))</f>
        <v/>
      </c>
      <c r="R1479" s="366">
        <f>IF(N1479="IBIRAPITANGA FASE 3",IF(P1479="Atraso",M1479,M1479/(1+$J$2)^Q1479),IF(P1479="Atraso",M1479,M1479/(1+$J$1)^Q1479))</f>
        <v/>
      </c>
    </row>
    <row r="1480">
      <c r="A1480" t="inlineStr">
        <is>
          <t>Q06L012</t>
        </is>
      </c>
      <c r="B1480" t="inlineStr">
        <is>
          <t>VANDERSON DIAS DA SILVA</t>
        </is>
      </c>
      <c r="C1480" t="n">
        <v>1</v>
      </c>
      <c r="D1480" t="inlineStr">
        <is>
          <t>IPCA</t>
        </is>
      </c>
      <c r="E1480" t="n">
        <v>0.009488792934583046</v>
      </c>
      <c r="F1480" t="inlineStr">
        <is>
          <t>MENSAL</t>
        </is>
      </c>
      <c r="G1480" t="n">
        <v>46037</v>
      </c>
      <c r="H1480" t="n">
        <v>46037</v>
      </c>
      <c r="I1480" t="inlineStr">
        <is>
          <t>046</t>
        </is>
      </c>
      <c r="J1480" t="inlineStr">
        <is>
          <t>CARTEIRA</t>
        </is>
      </c>
      <c r="K1480" t="inlineStr">
        <is>
          <t>CONTRATO</t>
        </is>
      </c>
      <c r="L1480" t="n">
        <v>3411.68</v>
      </c>
      <c r="M1480" t="inlineStr"/>
      <c r="N1480" t="inlineStr"/>
      <c r="O1480" s="142">
        <f>DATE(YEAR(H1480),MONTH(H1480),1)</f>
        <v/>
      </c>
      <c r="P1480" s="132">
        <f>IF(H1480&gt;$L$3,"Futuro","Atraso")</f>
        <v/>
      </c>
      <c r="Q1480">
        <f>12*(YEAR(H1480)-YEAR($L$3))+(MONTH(H1480)-MONTH($L$3))</f>
        <v/>
      </c>
      <c r="R1480" s="366">
        <f>IF(N1480="IBIRAPITANGA FASE 3",IF(P1480="Atraso",M1480,M1480/(1+$J$2)^Q1480),IF(P1480="Atraso",M1480,M1480/(1+$J$1)^Q1480))</f>
        <v/>
      </c>
    </row>
    <row r="1481">
      <c r="A1481" t="inlineStr">
        <is>
          <t>Q06L012</t>
        </is>
      </c>
      <c r="B1481" t="inlineStr">
        <is>
          <t>VANDERSON DIAS DA SILVA</t>
        </is>
      </c>
      <c r="C1481" t="n">
        <v>1</v>
      </c>
      <c r="D1481" t="inlineStr">
        <is>
          <t>IPCA</t>
        </is>
      </c>
      <c r="E1481" t="n">
        <v>0.009488792934583046</v>
      </c>
      <c r="F1481" t="inlineStr">
        <is>
          <t>MENSAL</t>
        </is>
      </c>
      <c r="G1481" t="n">
        <v>46068</v>
      </c>
      <c r="H1481" t="n">
        <v>46068</v>
      </c>
      <c r="I1481" t="inlineStr">
        <is>
          <t>047</t>
        </is>
      </c>
      <c r="J1481" t="inlineStr">
        <is>
          <t>CARTEIRA</t>
        </is>
      </c>
      <c r="K1481" t="inlineStr">
        <is>
          <t>CONTRATO</t>
        </is>
      </c>
      <c r="L1481" t="n">
        <v>3411.68</v>
      </c>
      <c r="M1481" t="inlineStr"/>
      <c r="N1481" t="inlineStr"/>
      <c r="O1481" s="142">
        <f>DATE(YEAR(H1481),MONTH(H1481),1)</f>
        <v/>
      </c>
      <c r="P1481" s="132">
        <f>IF(H1481&gt;$L$3,"Futuro","Atraso")</f>
        <v/>
      </c>
      <c r="Q1481">
        <f>12*(YEAR(H1481)-YEAR($L$3))+(MONTH(H1481)-MONTH($L$3))</f>
        <v/>
      </c>
      <c r="R1481" s="366">
        <f>IF(N1481="IBIRAPITANGA FASE 3",IF(P1481="Atraso",M1481,M1481/(1+$J$2)^Q1481),IF(P1481="Atraso",M1481,M1481/(1+$J$1)^Q1481))</f>
        <v/>
      </c>
    </row>
    <row r="1482">
      <c r="A1482" t="inlineStr">
        <is>
          <t>Q06L012</t>
        </is>
      </c>
      <c r="B1482" t="inlineStr">
        <is>
          <t>VANDERSON DIAS DA SILVA</t>
        </is>
      </c>
      <c r="C1482" t="n">
        <v>1</v>
      </c>
      <c r="D1482" t="inlineStr">
        <is>
          <t>IPCA</t>
        </is>
      </c>
      <c r="E1482" t="n">
        <v>0.009488792934583046</v>
      </c>
      <c r="F1482" t="inlineStr">
        <is>
          <t>MENSAL</t>
        </is>
      </c>
      <c r="G1482" t="n">
        <v>46096</v>
      </c>
      <c r="H1482" t="n">
        <v>46096</v>
      </c>
      <c r="I1482" t="inlineStr">
        <is>
          <t>048</t>
        </is>
      </c>
      <c r="J1482" t="inlineStr">
        <is>
          <t>CARTEIRA</t>
        </is>
      </c>
      <c r="K1482" t="inlineStr">
        <is>
          <t>CONTRATO</t>
        </is>
      </c>
      <c r="L1482" t="n">
        <v>3411.68</v>
      </c>
      <c r="M1482" t="inlineStr"/>
      <c r="N1482" t="inlineStr"/>
      <c r="O1482" s="142">
        <f>DATE(YEAR(H1482),MONTH(H1482),1)</f>
        <v/>
      </c>
      <c r="P1482" s="132">
        <f>IF(H1482&gt;$L$3,"Futuro","Atraso")</f>
        <v/>
      </c>
      <c r="Q1482">
        <f>12*(YEAR(H1482)-YEAR($L$3))+(MONTH(H1482)-MONTH($L$3))</f>
        <v/>
      </c>
      <c r="R1482" s="366">
        <f>IF(N1482="IBIRAPITANGA FASE 3",IF(P1482="Atraso",M1482,M1482/(1+$J$2)^Q1482),IF(P1482="Atraso",M1482,M1482/(1+$J$1)^Q1482))</f>
        <v/>
      </c>
    </row>
    <row r="1483">
      <c r="A1483" t="inlineStr">
        <is>
          <t>Q06L012</t>
        </is>
      </c>
      <c r="B1483" t="inlineStr">
        <is>
          <t>VANDERSON DIAS DA SILVA</t>
        </is>
      </c>
      <c r="C1483" t="n">
        <v>1</v>
      </c>
      <c r="D1483" t="inlineStr">
        <is>
          <t>IPCA</t>
        </is>
      </c>
      <c r="E1483" t="n">
        <v>0.009488792934583046</v>
      </c>
      <c r="F1483" t="inlineStr">
        <is>
          <t>MENSAL</t>
        </is>
      </c>
      <c r="G1483" t="n">
        <v>46127</v>
      </c>
      <c r="H1483" t="n">
        <v>46127</v>
      </c>
      <c r="I1483" t="inlineStr">
        <is>
          <t>049</t>
        </is>
      </c>
      <c r="J1483" t="inlineStr">
        <is>
          <t>CARTEIRA</t>
        </is>
      </c>
      <c r="K1483" t="inlineStr">
        <is>
          <t>CONTRATO</t>
        </is>
      </c>
      <c r="L1483" t="n">
        <v>3411.68</v>
      </c>
      <c r="M1483" t="inlineStr"/>
      <c r="N1483" t="inlineStr"/>
      <c r="O1483" s="142">
        <f>DATE(YEAR(H1483),MONTH(H1483),1)</f>
        <v/>
      </c>
      <c r="P1483" s="132">
        <f>IF(H1483&gt;$L$3,"Futuro","Atraso")</f>
        <v/>
      </c>
      <c r="Q1483">
        <f>12*(YEAR(H1483)-YEAR($L$3))+(MONTH(H1483)-MONTH($L$3))</f>
        <v/>
      </c>
      <c r="R1483" s="366">
        <f>IF(N1483="IBIRAPITANGA FASE 3",IF(P1483="Atraso",M1483,M1483/(1+$J$2)^Q1483),IF(P1483="Atraso",M1483,M1483/(1+$J$1)^Q1483))</f>
        <v/>
      </c>
    </row>
    <row r="1484">
      <c r="A1484" t="inlineStr">
        <is>
          <t>Q06L012</t>
        </is>
      </c>
      <c r="B1484" t="inlineStr">
        <is>
          <t>VANDERSON DIAS DA SILVA</t>
        </is>
      </c>
      <c r="C1484" t="n">
        <v>1</v>
      </c>
      <c r="D1484" t="inlineStr">
        <is>
          <t>IPCA</t>
        </is>
      </c>
      <c r="E1484" t="n">
        <v>0.009488792934583046</v>
      </c>
      <c r="F1484" t="inlineStr">
        <is>
          <t>MENSAL</t>
        </is>
      </c>
      <c r="G1484" t="n">
        <v>46157</v>
      </c>
      <c r="H1484" t="n">
        <v>46157</v>
      </c>
      <c r="I1484" t="inlineStr">
        <is>
          <t>050</t>
        </is>
      </c>
      <c r="J1484" t="inlineStr">
        <is>
          <t>CARTEIRA</t>
        </is>
      </c>
      <c r="K1484" t="inlineStr">
        <is>
          <t>CONTRATO</t>
        </is>
      </c>
      <c r="L1484" t="n">
        <v>3411.68</v>
      </c>
      <c r="M1484" t="inlineStr"/>
      <c r="N1484" t="inlineStr"/>
      <c r="O1484" s="142">
        <f>DATE(YEAR(H1484),MONTH(H1484),1)</f>
        <v/>
      </c>
      <c r="P1484" s="132">
        <f>IF(H1484&gt;$L$3,"Futuro","Atraso")</f>
        <v/>
      </c>
      <c r="Q1484">
        <f>12*(YEAR(H1484)-YEAR($L$3))+(MONTH(H1484)-MONTH($L$3))</f>
        <v/>
      </c>
      <c r="R1484" s="366">
        <f>IF(N1484="IBIRAPITANGA FASE 3",IF(P1484="Atraso",M1484,M1484/(1+$J$2)^Q1484),IF(P1484="Atraso",M1484,M1484/(1+$J$1)^Q1484))</f>
        <v/>
      </c>
    </row>
    <row r="1485">
      <c r="A1485" t="inlineStr">
        <is>
          <t>Q06L012</t>
        </is>
      </c>
      <c r="B1485" t="inlineStr">
        <is>
          <t>VANDERSON DIAS DA SILVA</t>
        </is>
      </c>
      <c r="C1485" t="n">
        <v>1</v>
      </c>
      <c r="D1485" t="inlineStr">
        <is>
          <t>IPCA</t>
        </is>
      </c>
      <c r="E1485" t="n">
        <v>0.009488792934583046</v>
      </c>
      <c r="F1485" t="inlineStr">
        <is>
          <t>MENSAL</t>
        </is>
      </c>
      <c r="G1485" t="n">
        <v>46188</v>
      </c>
      <c r="H1485" t="n">
        <v>46188</v>
      </c>
      <c r="I1485" t="inlineStr">
        <is>
          <t>051</t>
        </is>
      </c>
      <c r="J1485" t="inlineStr">
        <is>
          <t>CARTEIRA</t>
        </is>
      </c>
      <c r="K1485" t="inlineStr">
        <is>
          <t>CONTRATO</t>
        </is>
      </c>
      <c r="L1485" t="n">
        <v>3411.68</v>
      </c>
      <c r="M1485" t="inlineStr"/>
      <c r="N1485" t="inlineStr"/>
      <c r="O1485" s="142">
        <f>DATE(YEAR(H1485),MONTH(H1485),1)</f>
        <v/>
      </c>
      <c r="P1485" s="132">
        <f>IF(H1485&gt;$L$3,"Futuro","Atraso")</f>
        <v/>
      </c>
      <c r="Q1485">
        <f>12*(YEAR(H1485)-YEAR($L$3))+(MONTH(H1485)-MONTH($L$3))</f>
        <v/>
      </c>
      <c r="R1485" s="366">
        <f>IF(N1485="IBIRAPITANGA FASE 3",IF(P1485="Atraso",M1485,M1485/(1+$J$2)^Q1485),IF(P1485="Atraso",M1485,M1485/(1+$J$1)^Q1485))</f>
        <v/>
      </c>
    </row>
    <row r="1486">
      <c r="A1486" t="inlineStr">
        <is>
          <t>Q06L012</t>
        </is>
      </c>
      <c r="B1486" t="inlineStr">
        <is>
          <t>VANDERSON DIAS DA SILVA</t>
        </is>
      </c>
      <c r="C1486" t="n">
        <v>1</v>
      </c>
      <c r="D1486" t="inlineStr">
        <is>
          <t>IPCA</t>
        </is>
      </c>
      <c r="E1486" t="n">
        <v>0.009488792934583046</v>
      </c>
      <c r="F1486" t="inlineStr">
        <is>
          <t>MENSAL</t>
        </is>
      </c>
      <c r="G1486" t="n">
        <v>46218</v>
      </c>
      <c r="H1486" t="n">
        <v>46218</v>
      </c>
      <c r="I1486" t="inlineStr">
        <is>
          <t>052</t>
        </is>
      </c>
      <c r="J1486" t="inlineStr">
        <is>
          <t>CARTEIRA</t>
        </is>
      </c>
      <c r="K1486" t="inlineStr">
        <is>
          <t>CONTRATO</t>
        </is>
      </c>
      <c r="L1486" t="n">
        <v>3411.68</v>
      </c>
      <c r="M1486" t="inlineStr"/>
      <c r="N1486" t="inlineStr"/>
      <c r="O1486" s="142">
        <f>DATE(YEAR(H1486),MONTH(H1486),1)</f>
        <v/>
      </c>
      <c r="P1486" s="132">
        <f>IF(H1486&gt;$L$3,"Futuro","Atraso")</f>
        <v/>
      </c>
      <c r="Q1486">
        <f>12*(YEAR(H1486)-YEAR($L$3))+(MONTH(H1486)-MONTH($L$3))</f>
        <v/>
      </c>
      <c r="R1486" s="366">
        <f>IF(N1486="IBIRAPITANGA FASE 3",IF(P1486="Atraso",M1486,M1486/(1+$J$2)^Q1486),IF(P1486="Atraso",M1486,M1486/(1+$J$1)^Q1486))</f>
        <v/>
      </c>
    </row>
    <row r="1487">
      <c r="A1487" t="inlineStr">
        <is>
          <t>Q06L012</t>
        </is>
      </c>
      <c r="B1487" t="inlineStr">
        <is>
          <t>VANDERSON DIAS DA SILVA</t>
        </is>
      </c>
      <c r="C1487" t="n">
        <v>1</v>
      </c>
      <c r="D1487" t="inlineStr">
        <is>
          <t>IPCA</t>
        </is>
      </c>
      <c r="E1487" t="n">
        <v>0.009488792934583046</v>
      </c>
      <c r="F1487" t="inlineStr">
        <is>
          <t>MENSAL</t>
        </is>
      </c>
      <c r="G1487" t="n">
        <v>46249</v>
      </c>
      <c r="H1487" t="n">
        <v>46249</v>
      </c>
      <c r="I1487" t="inlineStr">
        <is>
          <t>053</t>
        </is>
      </c>
      <c r="J1487" t="inlineStr">
        <is>
          <t>CARTEIRA</t>
        </is>
      </c>
      <c r="K1487" t="inlineStr">
        <is>
          <t>CONTRATO</t>
        </is>
      </c>
      <c r="L1487" t="n">
        <v>3411.68</v>
      </c>
      <c r="M1487" t="inlineStr"/>
      <c r="N1487" t="inlineStr"/>
      <c r="O1487" s="142">
        <f>DATE(YEAR(H1487),MONTH(H1487),1)</f>
        <v/>
      </c>
      <c r="P1487" s="132">
        <f>IF(H1487&gt;$L$3,"Futuro","Atraso")</f>
        <v/>
      </c>
      <c r="Q1487">
        <f>12*(YEAR(H1487)-YEAR($L$3))+(MONTH(H1487)-MONTH($L$3))</f>
        <v/>
      </c>
      <c r="R1487" s="366">
        <f>IF(N1487="IBIRAPITANGA FASE 3",IF(P1487="Atraso",M1487,M1487/(1+$J$2)^Q1487),IF(P1487="Atraso",M1487,M1487/(1+$J$1)^Q1487))</f>
        <v/>
      </c>
    </row>
    <row r="1488">
      <c r="A1488" t="inlineStr">
        <is>
          <t>Q06L012</t>
        </is>
      </c>
      <c r="B1488" t="inlineStr">
        <is>
          <t>VANDERSON DIAS DA SILVA</t>
        </is>
      </c>
      <c r="C1488" t="n">
        <v>1</v>
      </c>
      <c r="D1488" t="inlineStr">
        <is>
          <t>IPCA</t>
        </is>
      </c>
      <c r="E1488" t="n">
        <v>0.009488792934583046</v>
      </c>
      <c r="F1488" t="inlineStr">
        <is>
          <t>MENSAL</t>
        </is>
      </c>
      <c r="G1488" t="n">
        <v>46280</v>
      </c>
      <c r="H1488" t="n">
        <v>46280</v>
      </c>
      <c r="I1488" t="inlineStr">
        <is>
          <t>054</t>
        </is>
      </c>
      <c r="J1488" t="inlineStr">
        <is>
          <t>CARTEIRA</t>
        </is>
      </c>
      <c r="K1488" t="inlineStr">
        <is>
          <t>CONTRATO</t>
        </is>
      </c>
      <c r="L1488" t="n">
        <v>3411.68</v>
      </c>
      <c r="M1488" t="inlineStr"/>
      <c r="N1488" t="inlineStr"/>
      <c r="O1488" s="142">
        <f>DATE(YEAR(H1488),MONTH(H1488),1)</f>
        <v/>
      </c>
      <c r="P1488" s="132">
        <f>IF(H1488&gt;$L$3,"Futuro","Atraso")</f>
        <v/>
      </c>
      <c r="Q1488">
        <f>12*(YEAR(H1488)-YEAR($L$3))+(MONTH(H1488)-MONTH($L$3))</f>
        <v/>
      </c>
      <c r="R1488" s="366">
        <f>IF(N1488="IBIRAPITANGA FASE 3",IF(P1488="Atraso",M1488,M1488/(1+$J$2)^Q1488),IF(P1488="Atraso",M1488,M1488/(1+$J$1)^Q1488))</f>
        <v/>
      </c>
    </row>
    <row r="1489">
      <c r="A1489" t="inlineStr">
        <is>
          <t>Q06L012</t>
        </is>
      </c>
      <c r="B1489" t="inlineStr">
        <is>
          <t>VANDERSON DIAS DA SILVA</t>
        </is>
      </c>
      <c r="C1489" t="n">
        <v>1</v>
      </c>
      <c r="D1489" t="inlineStr">
        <is>
          <t>IPCA</t>
        </is>
      </c>
      <c r="E1489" t="n">
        <v>0.009488792934583046</v>
      </c>
      <c r="F1489" t="inlineStr">
        <is>
          <t>MENSAL</t>
        </is>
      </c>
      <c r="G1489" t="n">
        <v>46310</v>
      </c>
      <c r="H1489" t="n">
        <v>46310</v>
      </c>
      <c r="I1489" t="inlineStr">
        <is>
          <t>055</t>
        </is>
      </c>
      <c r="J1489" t="inlineStr">
        <is>
          <t>CARTEIRA</t>
        </is>
      </c>
      <c r="K1489" t="inlineStr">
        <is>
          <t>CONTRATO</t>
        </is>
      </c>
      <c r="L1489" t="n">
        <v>3411.68</v>
      </c>
      <c r="M1489" t="inlineStr"/>
      <c r="N1489" t="inlineStr"/>
      <c r="O1489" s="142">
        <f>DATE(YEAR(H1489),MONTH(H1489),1)</f>
        <v/>
      </c>
      <c r="P1489" s="132">
        <f>IF(H1489&gt;$L$3,"Futuro","Atraso")</f>
        <v/>
      </c>
      <c r="Q1489">
        <f>12*(YEAR(H1489)-YEAR($L$3))+(MONTH(H1489)-MONTH($L$3))</f>
        <v/>
      </c>
      <c r="R1489" s="366">
        <f>IF(N1489="IBIRAPITANGA FASE 3",IF(P1489="Atraso",M1489,M1489/(1+$J$2)^Q1489),IF(P1489="Atraso",M1489,M1489/(1+$J$1)^Q1489))</f>
        <v/>
      </c>
    </row>
    <row r="1490">
      <c r="A1490" t="inlineStr">
        <is>
          <t>Q06L012</t>
        </is>
      </c>
      <c r="B1490" t="inlineStr">
        <is>
          <t>VANDERSON DIAS DA SILVA</t>
        </is>
      </c>
      <c r="C1490" t="n">
        <v>1</v>
      </c>
      <c r="D1490" t="inlineStr">
        <is>
          <t>IPCA</t>
        </is>
      </c>
      <c r="E1490" t="n">
        <v>0.009488792934583046</v>
      </c>
      <c r="F1490" t="inlineStr">
        <is>
          <t>MENSAL</t>
        </is>
      </c>
      <c r="G1490" t="n">
        <v>46341</v>
      </c>
      <c r="H1490" t="n">
        <v>46341</v>
      </c>
      <c r="I1490" t="inlineStr">
        <is>
          <t>056</t>
        </is>
      </c>
      <c r="J1490" t="inlineStr">
        <is>
          <t>CARTEIRA</t>
        </is>
      </c>
      <c r="K1490" t="inlineStr">
        <is>
          <t>CONTRATO</t>
        </is>
      </c>
      <c r="L1490" t="n">
        <v>3411.68</v>
      </c>
      <c r="M1490" t="inlineStr"/>
      <c r="N1490" t="inlineStr"/>
      <c r="O1490" s="142">
        <f>DATE(YEAR(H1490),MONTH(H1490),1)</f>
        <v/>
      </c>
      <c r="P1490" s="132">
        <f>IF(H1490&gt;$L$3,"Futuro","Atraso")</f>
        <v/>
      </c>
      <c r="Q1490">
        <f>12*(YEAR(H1490)-YEAR($L$3))+(MONTH(H1490)-MONTH($L$3))</f>
        <v/>
      </c>
      <c r="R1490" s="366">
        <f>IF(N1490="IBIRAPITANGA FASE 3",IF(P1490="Atraso",M1490,M1490/(1+$J$2)^Q1490),IF(P1490="Atraso",M1490,M1490/(1+$J$1)^Q1490))</f>
        <v/>
      </c>
    </row>
    <row r="1491">
      <c r="A1491" t="inlineStr">
        <is>
          <t>Q06L012</t>
        </is>
      </c>
      <c r="B1491" t="inlineStr">
        <is>
          <t>VANDERSON DIAS DA SILVA</t>
        </is>
      </c>
      <c r="C1491" t="n">
        <v>1</v>
      </c>
      <c r="D1491" t="inlineStr">
        <is>
          <t>IPCA</t>
        </is>
      </c>
      <c r="E1491" t="n">
        <v>0.009488792934583046</v>
      </c>
      <c r="F1491" t="inlineStr">
        <is>
          <t>MENSAL</t>
        </is>
      </c>
      <c r="G1491" t="n">
        <v>46371</v>
      </c>
      <c r="H1491" t="n">
        <v>46371</v>
      </c>
      <c r="I1491" t="inlineStr">
        <is>
          <t>057</t>
        </is>
      </c>
      <c r="J1491" t="inlineStr">
        <is>
          <t>CARTEIRA</t>
        </is>
      </c>
      <c r="K1491" t="inlineStr">
        <is>
          <t>CONTRATO</t>
        </is>
      </c>
      <c r="L1491" t="n">
        <v>3411.68</v>
      </c>
      <c r="M1491" t="inlineStr"/>
      <c r="N1491" t="inlineStr"/>
      <c r="O1491" s="142">
        <f>DATE(YEAR(H1491),MONTH(H1491),1)</f>
        <v/>
      </c>
      <c r="P1491" s="132">
        <f>IF(H1491&gt;$L$3,"Futuro","Atraso")</f>
        <v/>
      </c>
      <c r="Q1491">
        <f>12*(YEAR(H1491)-YEAR($L$3))+(MONTH(H1491)-MONTH($L$3))</f>
        <v/>
      </c>
      <c r="R1491" s="366">
        <f>IF(N1491="IBIRAPITANGA FASE 3",IF(P1491="Atraso",M1491,M1491/(1+$J$2)^Q1491),IF(P1491="Atraso",M1491,M1491/(1+$J$1)^Q1491))</f>
        <v/>
      </c>
    </row>
    <row r="1492">
      <c r="A1492" t="inlineStr">
        <is>
          <t>Q06L012</t>
        </is>
      </c>
      <c r="B1492" t="inlineStr">
        <is>
          <t>VANDERSON DIAS DA SILVA</t>
        </is>
      </c>
      <c r="C1492" t="n">
        <v>1</v>
      </c>
      <c r="D1492" t="inlineStr">
        <is>
          <t>IPCA</t>
        </is>
      </c>
      <c r="E1492" t="n">
        <v>0.009488792934583046</v>
      </c>
      <c r="F1492" t="inlineStr">
        <is>
          <t>MENSAL</t>
        </is>
      </c>
      <c r="G1492" t="n">
        <v>46402</v>
      </c>
      <c r="H1492" t="n">
        <v>46402</v>
      </c>
      <c r="I1492" t="inlineStr">
        <is>
          <t>058</t>
        </is>
      </c>
      <c r="J1492" t="inlineStr">
        <is>
          <t>CARTEIRA</t>
        </is>
      </c>
      <c r="K1492" t="inlineStr">
        <is>
          <t>CONTRATO</t>
        </is>
      </c>
      <c r="L1492" t="n">
        <v>3411.68</v>
      </c>
      <c r="M1492" t="inlineStr"/>
      <c r="N1492" t="inlineStr"/>
      <c r="O1492" s="142">
        <f>DATE(YEAR(H1492),MONTH(H1492),1)</f>
        <v/>
      </c>
      <c r="P1492" s="132">
        <f>IF(H1492&gt;$L$3,"Futuro","Atraso")</f>
        <v/>
      </c>
      <c r="Q1492">
        <f>12*(YEAR(H1492)-YEAR($L$3))+(MONTH(H1492)-MONTH($L$3))</f>
        <v/>
      </c>
      <c r="R1492" s="366">
        <f>IF(N1492="IBIRAPITANGA FASE 3",IF(P1492="Atraso",M1492,M1492/(1+$J$2)^Q1492),IF(P1492="Atraso",M1492,M1492/(1+$J$1)^Q1492))</f>
        <v/>
      </c>
    </row>
    <row r="1493">
      <c r="A1493" t="inlineStr">
        <is>
          <t>Q06L012</t>
        </is>
      </c>
      <c r="B1493" t="inlineStr">
        <is>
          <t>VANDERSON DIAS DA SILVA</t>
        </is>
      </c>
      <c r="C1493" t="n">
        <v>1</v>
      </c>
      <c r="D1493" t="inlineStr">
        <is>
          <t>IPCA</t>
        </is>
      </c>
      <c r="E1493" t="n">
        <v>0.009488792934583046</v>
      </c>
      <c r="F1493" t="inlineStr">
        <is>
          <t>MENSAL</t>
        </is>
      </c>
      <c r="G1493" t="n">
        <v>46433</v>
      </c>
      <c r="H1493" t="n">
        <v>46433</v>
      </c>
      <c r="I1493" t="inlineStr">
        <is>
          <t>059</t>
        </is>
      </c>
      <c r="J1493" t="inlineStr">
        <is>
          <t>CARTEIRA</t>
        </is>
      </c>
      <c r="K1493" t="inlineStr">
        <is>
          <t>CONTRATO</t>
        </is>
      </c>
      <c r="L1493" t="n">
        <v>3411.68</v>
      </c>
      <c r="M1493" t="inlineStr"/>
      <c r="N1493" t="inlineStr"/>
      <c r="O1493" s="142">
        <f>DATE(YEAR(H1493),MONTH(H1493),1)</f>
        <v/>
      </c>
      <c r="P1493" s="132">
        <f>IF(H1493&gt;$L$3,"Futuro","Atraso")</f>
        <v/>
      </c>
      <c r="Q1493">
        <f>12*(YEAR(H1493)-YEAR($L$3))+(MONTH(H1493)-MONTH($L$3))</f>
        <v/>
      </c>
      <c r="R1493" s="366">
        <f>IF(N1493="IBIRAPITANGA FASE 3",IF(P1493="Atraso",M1493,M1493/(1+$J$2)^Q1493),IF(P1493="Atraso",M1493,M1493/(1+$J$1)^Q1493))</f>
        <v/>
      </c>
    </row>
    <row r="1494">
      <c r="A1494" t="inlineStr">
        <is>
          <t>Q06L012</t>
        </is>
      </c>
      <c r="B1494" t="inlineStr">
        <is>
          <t>VANDERSON DIAS DA SILVA</t>
        </is>
      </c>
      <c r="C1494" t="n">
        <v>1</v>
      </c>
      <c r="D1494" t="inlineStr">
        <is>
          <t>IPCA</t>
        </is>
      </c>
      <c r="E1494" t="n">
        <v>0.009488792934583046</v>
      </c>
      <c r="F1494" t="inlineStr">
        <is>
          <t>MENSAL</t>
        </is>
      </c>
      <c r="G1494" t="n">
        <v>46461</v>
      </c>
      <c r="H1494" t="n">
        <v>46461</v>
      </c>
      <c r="I1494" t="inlineStr">
        <is>
          <t>060</t>
        </is>
      </c>
      <c r="J1494" t="inlineStr">
        <is>
          <t>CARTEIRA</t>
        </is>
      </c>
      <c r="K1494" t="inlineStr">
        <is>
          <t>CONTRATO</t>
        </is>
      </c>
      <c r="L1494" t="n">
        <v>3411.68</v>
      </c>
      <c r="M1494" t="inlineStr"/>
      <c r="N1494" t="inlineStr"/>
      <c r="O1494" s="142">
        <f>DATE(YEAR(H1494),MONTH(H1494),1)</f>
        <v/>
      </c>
      <c r="P1494" s="132">
        <f>IF(H1494&gt;$L$3,"Futuro","Atraso")</f>
        <v/>
      </c>
      <c r="Q1494">
        <f>12*(YEAR(H1494)-YEAR($L$3))+(MONTH(H1494)-MONTH($L$3))</f>
        <v/>
      </c>
      <c r="R1494" s="366">
        <f>IF(N1494="IBIRAPITANGA FASE 3",IF(P1494="Atraso",M1494,M1494/(1+$J$2)^Q1494),IF(P1494="Atraso",M1494,M1494/(1+$J$1)^Q1494))</f>
        <v/>
      </c>
    </row>
    <row r="1495">
      <c r="A1495" t="inlineStr">
        <is>
          <t>Q06L012</t>
        </is>
      </c>
      <c r="B1495" t="inlineStr">
        <is>
          <t>VANDERSON DIAS DA SILVA</t>
        </is>
      </c>
      <c r="C1495" t="n">
        <v>1</v>
      </c>
      <c r="D1495" t="inlineStr">
        <is>
          <t>IPCA</t>
        </is>
      </c>
      <c r="E1495" t="n">
        <v>0.009488792934583046</v>
      </c>
      <c r="F1495" t="inlineStr">
        <is>
          <t>MENSAL</t>
        </is>
      </c>
      <c r="G1495" t="n">
        <v>46492</v>
      </c>
      <c r="H1495" t="n">
        <v>46492</v>
      </c>
      <c r="I1495" t="inlineStr">
        <is>
          <t>061</t>
        </is>
      </c>
      <c r="J1495" t="inlineStr">
        <is>
          <t>CARTEIRA</t>
        </is>
      </c>
      <c r="K1495" t="inlineStr">
        <is>
          <t>CONTRATO</t>
        </is>
      </c>
      <c r="L1495" t="n">
        <v>3411.68</v>
      </c>
      <c r="M1495" t="inlineStr"/>
      <c r="N1495" t="inlineStr"/>
      <c r="O1495" s="142">
        <f>DATE(YEAR(H1495),MONTH(H1495),1)</f>
        <v/>
      </c>
      <c r="P1495" s="132">
        <f>IF(H1495&gt;$L$3,"Futuro","Atraso")</f>
        <v/>
      </c>
      <c r="Q1495">
        <f>12*(YEAR(H1495)-YEAR($L$3))+(MONTH(H1495)-MONTH($L$3))</f>
        <v/>
      </c>
      <c r="R1495" s="366">
        <f>IF(N1495="IBIRAPITANGA FASE 3",IF(P1495="Atraso",M1495,M1495/(1+$J$2)^Q1495),IF(P1495="Atraso",M1495,M1495/(1+$J$1)^Q1495))</f>
        <v/>
      </c>
    </row>
    <row r="1496">
      <c r="A1496" t="inlineStr">
        <is>
          <t>Q06L012</t>
        </is>
      </c>
      <c r="B1496" t="inlineStr">
        <is>
          <t>VANDERSON DIAS DA SILVA</t>
        </is>
      </c>
      <c r="C1496" t="n">
        <v>1</v>
      </c>
      <c r="D1496" t="inlineStr">
        <is>
          <t>IPCA</t>
        </is>
      </c>
      <c r="E1496" t="n">
        <v>0.009488792934583046</v>
      </c>
      <c r="F1496" t="inlineStr">
        <is>
          <t>MENSAL</t>
        </is>
      </c>
      <c r="G1496" t="n">
        <v>46522</v>
      </c>
      <c r="H1496" t="n">
        <v>46522</v>
      </c>
      <c r="I1496" t="inlineStr">
        <is>
          <t>062</t>
        </is>
      </c>
      <c r="J1496" t="inlineStr">
        <is>
          <t>CARTEIRA</t>
        </is>
      </c>
      <c r="K1496" t="inlineStr">
        <is>
          <t>CONTRATO</t>
        </is>
      </c>
      <c r="L1496" t="n">
        <v>3411.68</v>
      </c>
      <c r="M1496" t="inlineStr"/>
      <c r="N1496" t="inlineStr"/>
      <c r="O1496" s="142">
        <f>DATE(YEAR(H1496),MONTH(H1496),1)</f>
        <v/>
      </c>
      <c r="P1496" s="132">
        <f>IF(H1496&gt;$L$3,"Futuro","Atraso")</f>
        <v/>
      </c>
      <c r="Q1496">
        <f>12*(YEAR(H1496)-YEAR($L$3))+(MONTH(H1496)-MONTH($L$3))</f>
        <v/>
      </c>
      <c r="R1496" s="366">
        <f>IF(N1496="IBIRAPITANGA FASE 3",IF(P1496="Atraso",M1496,M1496/(1+$J$2)^Q1496),IF(P1496="Atraso",M1496,M1496/(1+$J$1)^Q1496))</f>
        <v/>
      </c>
    </row>
    <row r="1497">
      <c r="A1497" t="inlineStr">
        <is>
          <t>Q06L012</t>
        </is>
      </c>
      <c r="B1497" t="inlineStr">
        <is>
          <t>VANDERSON DIAS DA SILVA</t>
        </is>
      </c>
      <c r="C1497" t="n">
        <v>1</v>
      </c>
      <c r="D1497" t="inlineStr">
        <is>
          <t>IPCA</t>
        </is>
      </c>
      <c r="E1497" t="n">
        <v>0.009488792934583046</v>
      </c>
      <c r="F1497" t="inlineStr">
        <is>
          <t>MENSAL</t>
        </is>
      </c>
      <c r="G1497" t="n">
        <v>46553</v>
      </c>
      <c r="H1497" t="n">
        <v>46553</v>
      </c>
      <c r="I1497" t="inlineStr">
        <is>
          <t>063</t>
        </is>
      </c>
      <c r="J1497" t="inlineStr">
        <is>
          <t>CARTEIRA</t>
        </is>
      </c>
      <c r="K1497" t="inlineStr">
        <is>
          <t>CONTRATO</t>
        </is>
      </c>
      <c r="L1497" t="n">
        <v>3411.68</v>
      </c>
      <c r="M1497" t="inlineStr"/>
      <c r="N1497" t="inlineStr"/>
      <c r="O1497" s="142">
        <f>DATE(YEAR(H1497),MONTH(H1497),1)</f>
        <v/>
      </c>
      <c r="P1497" s="132">
        <f>IF(H1497&gt;$L$3,"Futuro","Atraso")</f>
        <v/>
      </c>
      <c r="Q1497">
        <f>12*(YEAR(H1497)-YEAR($L$3))+(MONTH(H1497)-MONTH($L$3))</f>
        <v/>
      </c>
      <c r="R1497" s="366">
        <f>IF(N1497="IBIRAPITANGA FASE 3",IF(P1497="Atraso",M1497,M1497/(1+$J$2)^Q1497),IF(P1497="Atraso",M1497,M1497/(1+$J$1)^Q1497))</f>
        <v/>
      </c>
    </row>
    <row r="1498">
      <c r="A1498" t="inlineStr">
        <is>
          <t>Q06L012</t>
        </is>
      </c>
      <c r="B1498" t="inlineStr">
        <is>
          <t>VANDERSON DIAS DA SILVA</t>
        </is>
      </c>
      <c r="C1498" t="n">
        <v>1</v>
      </c>
      <c r="D1498" t="inlineStr">
        <is>
          <t>IPCA</t>
        </is>
      </c>
      <c r="E1498" t="n">
        <v>0.009488792934583046</v>
      </c>
      <c r="F1498" t="inlineStr">
        <is>
          <t>MENSAL</t>
        </is>
      </c>
      <c r="G1498" t="n">
        <v>46583</v>
      </c>
      <c r="H1498" t="n">
        <v>46583</v>
      </c>
      <c r="I1498" t="inlineStr">
        <is>
          <t>064</t>
        </is>
      </c>
      <c r="J1498" t="inlineStr">
        <is>
          <t>CARTEIRA</t>
        </is>
      </c>
      <c r="K1498" t="inlineStr">
        <is>
          <t>CONTRATO</t>
        </is>
      </c>
      <c r="L1498" t="n">
        <v>3411.68</v>
      </c>
      <c r="M1498" t="inlineStr"/>
      <c r="N1498" t="inlineStr"/>
      <c r="O1498" s="142">
        <f>DATE(YEAR(H1498),MONTH(H1498),1)</f>
        <v/>
      </c>
      <c r="P1498" s="132">
        <f>IF(H1498&gt;$L$3,"Futuro","Atraso")</f>
        <v/>
      </c>
      <c r="Q1498">
        <f>12*(YEAR(H1498)-YEAR($L$3))+(MONTH(H1498)-MONTH($L$3))</f>
        <v/>
      </c>
      <c r="R1498" s="366">
        <f>IF(N1498="IBIRAPITANGA FASE 3",IF(P1498="Atraso",M1498,M1498/(1+$J$2)^Q1498),IF(P1498="Atraso",M1498,M1498/(1+$J$1)^Q1498))</f>
        <v/>
      </c>
    </row>
    <row r="1499">
      <c r="A1499" t="inlineStr">
        <is>
          <t>Q06L012</t>
        </is>
      </c>
      <c r="B1499" t="inlineStr">
        <is>
          <t>VANDERSON DIAS DA SILVA</t>
        </is>
      </c>
      <c r="C1499" t="n">
        <v>1</v>
      </c>
      <c r="D1499" t="inlineStr">
        <is>
          <t>IPCA</t>
        </is>
      </c>
      <c r="E1499" t="n">
        <v>0.009488792934583046</v>
      </c>
      <c r="F1499" t="inlineStr">
        <is>
          <t>MENSAL</t>
        </is>
      </c>
      <c r="G1499" t="n">
        <v>46614</v>
      </c>
      <c r="H1499" t="n">
        <v>46614</v>
      </c>
      <c r="I1499" t="inlineStr">
        <is>
          <t>065</t>
        </is>
      </c>
      <c r="J1499" t="inlineStr">
        <is>
          <t>CARTEIRA</t>
        </is>
      </c>
      <c r="K1499" t="inlineStr">
        <is>
          <t>CONTRATO</t>
        </is>
      </c>
      <c r="L1499" t="n">
        <v>3411.68</v>
      </c>
      <c r="M1499" t="inlineStr"/>
      <c r="N1499" t="inlineStr"/>
      <c r="O1499" s="142">
        <f>DATE(YEAR(H1499),MONTH(H1499),1)</f>
        <v/>
      </c>
      <c r="P1499" s="132">
        <f>IF(H1499&gt;$L$3,"Futuro","Atraso")</f>
        <v/>
      </c>
      <c r="Q1499">
        <f>12*(YEAR(H1499)-YEAR($L$3))+(MONTH(H1499)-MONTH($L$3))</f>
        <v/>
      </c>
      <c r="R1499" s="366">
        <f>IF(N1499="IBIRAPITANGA FASE 3",IF(P1499="Atraso",M1499,M1499/(1+$J$2)^Q1499),IF(P1499="Atraso",M1499,M1499/(1+$J$1)^Q1499))</f>
        <v/>
      </c>
    </row>
    <row r="1500">
      <c r="A1500" t="inlineStr">
        <is>
          <t>Q06L012</t>
        </is>
      </c>
      <c r="B1500" t="inlineStr">
        <is>
          <t>VANDERSON DIAS DA SILVA</t>
        </is>
      </c>
      <c r="C1500" t="n">
        <v>1</v>
      </c>
      <c r="D1500" t="inlineStr">
        <is>
          <t>IPCA</t>
        </is>
      </c>
      <c r="E1500" t="n">
        <v>0.009488792934583046</v>
      </c>
      <c r="F1500" t="inlineStr">
        <is>
          <t>MENSAL</t>
        </is>
      </c>
      <c r="G1500" t="n">
        <v>46645</v>
      </c>
      <c r="H1500" t="n">
        <v>46645</v>
      </c>
      <c r="I1500" t="inlineStr">
        <is>
          <t>066</t>
        </is>
      </c>
      <c r="J1500" t="inlineStr">
        <is>
          <t>CARTEIRA</t>
        </is>
      </c>
      <c r="K1500" t="inlineStr">
        <is>
          <t>CONTRATO</t>
        </is>
      </c>
      <c r="L1500" t="n">
        <v>3411.68</v>
      </c>
      <c r="M1500" t="inlineStr"/>
      <c r="N1500" t="inlineStr"/>
      <c r="O1500" s="142">
        <f>DATE(YEAR(H1500),MONTH(H1500),1)</f>
        <v/>
      </c>
      <c r="P1500" s="132">
        <f>IF(H1500&gt;$L$3,"Futuro","Atraso")</f>
        <v/>
      </c>
      <c r="Q1500">
        <f>12*(YEAR(H1500)-YEAR($L$3))+(MONTH(H1500)-MONTH($L$3))</f>
        <v/>
      </c>
      <c r="R1500" s="366">
        <f>IF(N1500="IBIRAPITANGA FASE 3",IF(P1500="Atraso",M1500,M1500/(1+$J$2)^Q1500),IF(P1500="Atraso",M1500,M1500/(1+$J$1)^Q1500))</f>
        <v/>
      </c>
    </row>
    <row r="1501">
      <c r="A1501" t="inlineStr">
        <is>
          <t>Q06L012</t>
        </is>
      </c>
      <c r="B1501" t="inlineStr">
        <is>
          <t>VANDERSON DIAS DA SILVA</t>
        </is>
      </c>
      <c r="C1501" t="n">
        <v>1</v>
      </c>
      <c r="D1501" t="inlineStr">
        <is>
          <t>IPCA</t>
        </is>
      </c>
      <c r="E1501" t="n">
        <v>0.009488792934583046</v>
      </c>
      <c r="F1501" t="inlineStr">
        <is>
          <t>MENSAL</t>
        </is>
      </c>
      <c r="G1501" t="n">
        <v>46675</v>
      </c>
      <c r="H1501" t="n">
        <v>46675</v>
      </c>
      <c r="I1501" t="inlineStr">
        <is>
          <t>067</t>
        </is>
      </c>
      <c r="J1501" t="inlineStr">
        <is>
          <t>CARTEIRA</t>
        </is>
      </c>
      <c r="K1501" t="inlineStr">
        <is>
          <t>CONTRATO</t>
        </is>
      </c>
      <c r="L1501" t="n">
        <v>3411.68</v>
      </c>
      <c r="M1501" t="inlineStr"/>
      <c r="N1501" t="inlineStr"/>
      <c r="O1501" s="142">
        <f>DATE(YEAR(H1501),MONTH(H1501),1)</f>
        <v/>
      </c>
      <c r="P1501" s="132">
        <f>IF(H1501&gt;$L$3,"Futuro","Atraso")</f>
        <v/>
      </c>
      <c r="Q1501">
        <f>12*(YEAR(H1501)-YEAR($L$3))+(MONTH(H1501)-MONTH($L$3))</f>
        <v/>
      </c>
      <c r="R1501" s="366">
        <f>IF(N1501="IBIRAPITANGA FASE 3",IF(P1501="Atraso",M1501,M1501/(1+$J$2)^Q1501),IF(P1501="Atraso",M1501,M1501/(1+$J$1)^Q1501))</f>
        <v/>
      </c>
    </row>
    <row r="1502">
      <c r="A1502" t="inlineStr">
        <is>
          <t>Q06L012</t>
        </is>
      </c>
      <c r="B1502" t="inlineStr">
        <is>
          <t>VANDERSON DIAS DA SILVA</t>
        </is>
      </c>
      <c r="C1502" t="n">
        <v>1</v>
      </c>
      <c r="D1502" t="inlineStr">
        <is>
          <t>IPCA</t>
        </is>
      </c>
      <c r="E1502" t="n">
        <v>0.009488792934583046</v>
      </c>
      <c r="F1502" t="inlineStr">
        <is>
          <t>MENSAL</t>
        </is>
      </c>
      <c r="G1502" t="n">
        <v>46706</v>
      </c>
      <c r="H1502" t="n">
        <v>46706</v>
      </c>
      <c r="I1502" t="inlineStr">
        <is>
          <t>068</t>
        </is>
      </c>
      <c r="J1502" t="inlineStr">
        <is>
          <t>CARTEIRA</t>
        </is>
      </c>
      <c r="K1502" t="inlineStr">
        <is>
          <t>CONTRATO</t>
        </is>
      </c>
      <c r="L1502" t="n">
        <v>3411.68</v>
      </c>
      <c r="M1502" t="inlineStr"/>
      <c r="N1502" t="inlineStr"/>
      <c r="O1502" s="142">
        <f>DATE(YEAR(H1502),MONTH(H1502),1)</f>
        <v/>
      </c>
      <c r="P1502" s="132">
        <f>IF(H1502&gt;$L$3,"Futuro","Atraso")</f>
        <v/>
      </c>
      <c r="Q1502">
        <f>12*(YEAR(H1502)-YEAR($L$3))+(MONTH(H1502)-MONTH($L$3))</f>
        <v/>
      </c>
      <c r="R1502" s="366">
        <f>IF(N1502="IBIRAPITANGA FASE 3",IF(P1502="Atraso",M1502,M1502/(1+$J$2)^Q1502),IF(P1502="Atraso",M1502,M1502/(1+$J$1)^Q1502))</f>
        <v/>
      </c>
    </row>
    <row r="1503">
      <c r="A1503" t="inlineStr">
        <is>
          <t>Q06L012</t>
        </is>
      </c>
      <c r="B1503" t="inlineStr">
        <is>
          <t>VANDERSON DIAS DA SILVA</t>
        </is>
      </c>
      <c r="C1503" t="n">
        <v>1</v>
      </c>
      <c r="D1503" t="inlineStr">
        <is>
          <t>IPCA</t>
        </is>
      </c>
      <c r="E1503" t="n">
        <v>0.009488792934583046</v>
      </c>
      <c r="F1503" t="inlineStr">
        <is>
          <t>MENSAL</t>
        </is>
      </c>
      <c r="G1503" t="n">
        <v>46736</v>
      </c>
      <c r="H1503" t="n">
        <v>46736</v>
      </c>
      <c r="I1503" t="inlineStr">
        <is>
          <t>069</t>
        </is>
      </c>
      <c r="J1503" t="inlineStr">
        <is>
          <t>CARTEIRA</t>
        </is>
      </c>
      <c r="K1503" t="inlineStr">
        <is>
          <t>CONTRATO</t>
        </is>
      </c>
      <c r="L1503" t="n">
        <v>3411.68</v>
      </c>
      <c r="M1503" t="inlineStr"/>
      <c r="N1503" t="inlineStr"/>
      <c r="O1503" s="142">
        <f>DATE(YEAR(H1503),MONTH(H1503),1)</f>
        <v/>
      </c>
      <c r="P1503" s="132">
        <f>IF(H1503&gt;$L$3,"Futuro","Atraso")</f>
        <v/>
      </c>
      <c r="Q1503">
        <f>12*(YEAR(H1503)-YEAR($L$3))+(MONTH(H1503)-MONTH($L$3))</f>
        <v/>
      </c>
      <c r="R1503" s="366">
        <f>IF(N1503="IBIRAPITANGA FASE 3",IF(P1503="Atraso",M1503,M1503/(1+$J$2)^Q1503),IF(P1503="Atraso",M1503,M1503/(1+$J$1)^Q1503))</f>
        <v/>
      </c>
    </row>
    <row r="1504">
      <c r="A1504" t="inlineStr">
        <is>
          <t>Q06L012</t>
        </is>
      </c>
      <c r="B1504" t="inlineStr">
        <is>
          <t>VANDERSON DIAS DA SILVA</t>
        </is>
      </c>
      <c r="C1504" t="n">
        <v>1</v>
      </c>
      <c r="D1504" t="inlineStr">
        <is>
          <t>IPCA</t>
        </is>
      </c>
      <c r="E1504" t="n">
        <v>0.009488792934583046</v>
      </c>
      <c r="F1504" t="inlineStr">
        <is>
          <t>MENSAL</t>
        </is>
      </c>
      <c r="G1504" t="n">
        <v>46767</v>
      </c>
      <c r="H1504" t="n">
        <v>46767</v>
      </c>
      <c r="I1504" t="inlineStr">
        <is>
          <t>070</t>
        </is>
      </c>
      <c r="J1504" t="inlineStr">
        <is>
          <t>CARTEIRA</t>
        </is>
      </c>
      <c r="K1504" t="inlineStr">
        <is>
          <t>CONTRATO</t>
        </is>
      </c>
      <c r="L1504" t="n">
        <v>3411.68</v>
      </c>
      <c r="M1504" t="inlineStr"/>
      <c r="N1504" t="inlineStr"/>
      <c r="O1504" s="142">
        <f>DATE(YEAR(H1504),MONTH(H1504),1)</f>
        <v/>
      </c>
      <c r="P1504" s="132">
        <f>IF(H1504&gt;$L$3,"Futuro","Atraso")</f>
        <v/>
      </c>
      <c r="Q1504">
        <f>12*(YEAR(H1504)-YEAR($L$3))+(MONTH(H1504)-MONTH($L$3))</f>
        <v/>
      </c>
      <c r="R1504" s="366">
        <f>IF(N1504="IBIRAPITANGA FASE 3",IF(P1504="Atraso",M1504,M1504/(1+$J$2)^Q1504),IF(P1504="Atraso",M1504,M1504/(1+$J$1)^Q1504))</f>
        <v/>
      </c>
    </row>
    <row r="1505">
      <c r="A1505" t="inlineStr">
        <is>
          <t>Q06L012</t>
        </is>
      </c>
      <c r="B1505" t="inlineStr">
        <is>
          <t>VANDERSON DIAS DA SILVA</t>
        </is>
      </c>
      <c r="C1505" t="n">
        <v>1</v>
      </c>
      <c r="D1505" t="inlineStr">
        <is>
          <t>IPCA</t>
        </is>
      </c>
      <c r="E1505" t="n">
        <v>0.009488792934583046</v>
      </c>
      <c r="F1505" t="inlineStr">
        <is>
          <t>MENSAL</t>
        </is>
      </c>
      <c r="G1505" t="n">
        <v>46798</v>
      </c>
      <c r="H1505" t="n">
        <v>46798</v>
      </c>
      <c r="I1505" t="inlineStr">
        <is>
          <t>071</t>
        </is>
      </c>
      <c r="J1505" t="inlineStr">
        <is>
          <t>CARTEIRA</t>
        </is>
      </c>
      <c r="K1505" t="inlineStr">
        <is>
          <t>CONTRATO</t>
        </is>
      </c>
      <c r="L1505" t="n">
        <v>3411.68</v>
      </c>
      <c r="M1505" t="inlineStr"/>
      <c r="N1505" t="inlineStr"/>
      <c r="O1505" s="142">
        <f>DATE(YEAR(H1505),MONTH(H1505),1)</f>
        <v/>
      </c>
      <c r="P1505" s="132">
        <f>IF(H1505&gt;$L$3,"Futuro","Atraso")</f>
        <v/>
      </c>
      <c r="Q1505">
        <f>12*(YEAR(H1505)-YEAR($L$3))+(MONTH(H1505)-MONTH($L$3))</f>
        <v/>
      </c>
      <c r="R1505" s="366">
        <f>IF(N1505="IBIRAPITANGA FASE 3",IF(P1505="Atraso",M1505,M1505/(1+$J$2)^Q1505),IF(P1505="Atraso",M1505,M1505/(1+$J$1)^Q1505))</f>
        <v/>
      </c>
    </row>
    <row r="1506">
      <c r="A1506" t="inlineStr">
        <is>
          <t>Q06L012</t>
        </is>
      </c>
      <c r="B1506" t="inlineStr">
        <is>
          <t>VANDERSON DIAS DA SILVA</t>
        </is>
      </c>
      <c r="C1506" t="n">
        <v>1</v>
      </c>
      <c r="D1506" t="inlineStr">
        <is>
          <t>IPCA</t>
        </is>
      </c>
      <c r="E1506" t="n">
        <v>0.009488792934583046</v>
      </c>
      <c r="F1506" t="inlineStr">
        <is>
          <t>MENSAL</t>
        </is>
      </c>
      <c r="G1506" t="n">
        <v>46827</v>
      </c>
      <c r="H1506" t="n">
        <v>46827</v>
      </c>
      <c r="I1506" t="inlineStr">
        <is>
          <t>072</t>
        </is>
      </c>
      <c r="J1506" t="inlineStr">
        <is>
          <t>CARTEIRA</t>
        </is>
      </c>
      <c r="K1506" t="inlineStr">
        <is>
          <t>CONTRATO</t>
        </is>
      </c>
      <c r="L1506" t="n">
        <v>3411.68</v>
      </c>
      <c r="M1506" t="inlineStr"/>
      <c r="N1506" t="inlineStr"/>
      <c r="O1506" s="142">
        <f>DATE(YEAR(H1506),MONTH(H1506),1)</f>
        <v/>
      </c>
      <c r="P1506" s="132">
        <f>IF(H1506&gt;$L$3,"Futuro","Atraso")</f>
        <v/>
      </c>
      <c r="Q1506">
        <f>12*(YEAR(H1506)-YEAR($L$3))+(MONTH(H1506)-MONTH($L$3))</f>
        <v/>
      </c>
      <c r="R1506" s="366">
        <f>IF(N1506="IBIRAPITANGA FASE 3",IF(P1506="Atraso",M1506,M1506/(1+$J$2)^Q1506),IF(P1506="Atraso",M1506,M1506/(1+$J$1)^Q1506))</f>
        <v/>
      </c>
    </row>
    <row r="1507">
      <c r="A1507" t="inlineStr">
        <is>
          <t>Q06L012</t>
        </is>
      </c>
      <c r="B1507" t="inlineStr">
        <is>
          <t>VANDERSON DIAS DA SILVA</t>
        </is>
      </c>
      <c r="C1507" t="n">
        <v>1</v>
      </c>
      <c r="D1507" t="inlineStr">
        <is>
          <t>IPCA</t>
        </is>
      </c>
      <c r="E1507" t="n">
        <v>0.009488792934583046</v>
      </c>
      <c r="F1507" t="inlineStr">
        <is>
          <t>MENSAL</t>
        </is>
      </c>
      <c r="G1507" t="n">
        <v>46858</v>
      </c>
      <c r="H1507" t="n">
        <v>46858</v>
      </c>
      <c r="I1507" t="inlineStr">
        <is>
          <t>073</t>
        </is>
      </c>
      <c r="J1507" t="inlineStr">
        <is>
          <t>CARTEIRA</t>
        </is>
      </c>
      <c r="K1507" t="inlineStr">
        <is>
          <t>CONTRATO</t>
        </is>
      </c>
      <c r="L1507" t="n">
        <v>3411.68</v>
      </c>
      <c r="M1507" t="inlineStr"/>
      <c r="N1507" t="inlineStr"/>
      <c r="O1507" s="142">
        <f>DATE(YEAR(H1507),MONTH(H1507),1)</f>
        <v/>
      </c>
      <c r="P1507" s="132">
        <f>IF(H1507&gt;$L$3,"Futuro","Atraso")</f>
        <v/>
      </c>
      <c r="Q1507">
        <f>12*(YEAR(H1507)-YEAR($L$3))+(MONTH(H1507)-MONTH($L$3))</f>
        <v/>
      </c>
      <c r="R1507" s="366">
        <f>IF(N1507="IBIRAPITANGA FASE 3",IF(P1507="Atraso",M1507,M1507/(1+$J$2)^Q1507),IF(P1507="Atraso",M1507,M1507/(1+$J$1)^Q1507))</f>
        <v/>
      </c>
    </row>
    <row r="1508">
      <c r="A1508" t="inlineStr">
        <is>
          <t>Q06L012</t>
        </is>
      </c>
      <c r="B1508" t="inlineStr">
        <is>
          <t>VANDERSON DIAS DA SILVA</t>
        </is>
      </c>
      <c r="C1508" t="n">
        <v>1</v>
      </c>
      <c r="D1508" t="inlineStr">
        <is>
          <t>IPCA</t>
        </is>
      </c>
      <c r="E1508" t="n">
        <v>0.009488792934583046</v>
      </c>
      <c r="F1508" t="inlineStr">
        <is>
          <t>MENSAL</t>
        </is>
      </c>
      <c r="G1508" t="n">
        <v>46888</v>
      </c>
      <c r="H1508" t="n">
        <v>46888</v>
      </c>
      <c r="I1508" t="inlineStr">
        <is>
          <t>074</t>
        </is>
      </c>
      <c r="J1508" t="inlineStr">
        <is>
          <t>CARTEIRA</t>
        </is>
      </c>
      <c r="K1508" t="inlineStr">
        <is>
          <t>CONTRATO</t>
        </is>
      </c>
      <c r="L1508" t="n">
        <v>3411.68</v>
      </c>
      <c r="M1508" t="inlineStr"/>
      <c r="N1508" t="inlineStr"/>
      <c r="O1508" s="142">
        <f>DATE(YEAR(H1508),MONTH(H1508),1)</f>
        <v/>
      </c>
      <c r="P1508" s="132">
        <f>IF(H1508&gt;$L$3,"Futuro","Atraso")</f>
        <v/>
      </c>
      <c r="Q1508">
        <f>12*(YEAR(H1508)-YEAR($L$3))+(MONTH(H1508)-MONTH($L$3))</f>
        <v/>
      </c>
      <c r="R1508" s="366">
        <f>IF(N1508="IBIRAPITANGA FASE 3",IF(P1508="Atraso",M1508,M1508/(1+$J$2)^Q1508),IF(P1508="Atraso",M1508,M1508/(1+$J$1)^Q1508))</f>
        <v/>
      </c>
    </row>
    <row r="1509">
      <c r="A1509" t="inlineStr">
        <is>
          <t>Q06L012</t>
        </is>
      </c>
      <c r="B1509" t="inlineStr">
        <is>
          <t>VANDERSON DIAS DA SILVA</t>
        </is>
      </c>
      <c r="C1509" t="n">
        <v>1</v>
      </c>
      <c r="D1509" t="inlineStr">
        <is>
          <t>IPCA</t>
        </is>
      </c>
      <c r="E1509" t="n">
        <v>0.009488792934583046</v>
      </c>
      <c r="F1509" t="inlineStr">
        <is>
          <t>MENSAL</t>
        </is>
      </c>
      <c r="G1509" t="n">
        <v>46919</v>
      </c>
      <c r="H1509" t="n">
        <v>46919</v>
      </c>
      <c r="I1509" t="inlineStr">
        <is>
          <t>075</t>
        </is>
      </c>
      <c r="J1509" t="inlineStr">
        <is>
          <t>CARTEIRA</t>
        </is>
      </c>
      <c r="K1509" t="inlineStr">
        <is>
          <t>CONTRATO</t>
        </is>
      </c>
      <c r="L1509" t="n">
        <v>3411.68</v>
      </c>
      <c r="M1509" t="inlineStr"/>
      <c r="N1509" t="inlineStr"/>
      <c r="O1509" s="142">
        <f>DATE(YEAR(H1509),MONTH(H1509),1)</f>
        <v/>
      </c>
      <c r="P1509" s="132">
        <f>IF(H1509&gt;$L$3,"Futuro","Atraso")</f>
        <v/>
      </c>
      <c r="Q1509">
        <f>12*(YEAR(H1509)-YEAR($L$3))+(MONTH(H1509)-MONTH($L$3))</f>
        <v/>
      </c>
      <c r="R1509" s="366">
        <f>IF(N1509="IBIRAPITANGA FASE 3",IF(P1509="Atraso",M1509,M1509/(1+$J$2)^Q1509),IF(P1509="Atraso",M1509,M1509/(1+$J$1)^Q1509))</f>
        <v/>
      </c>
    </row>
    <row r="1510">
      <c r="A1510" t="inlineStr">
        <is>
          <t>Q06L012</t>
        </is>
      </c>
      <c r="B1510" t="inlineStr">
        <is>
          <t>VANDERSON DIAS DA SILVA</t>
        </is>
      </c>
      <c r="C1510" t="n">
        <v>1</v>
      </c>
      <c r="D1510" t="inlineStr">
        <is>
          <t>IPCA</t>
        </is>
      </c>
      <c r="E1510" t="n">
        <v>0.009488792934583046</v>
      </c>
      <c r="F1510" t="inlineStr">
        <is>
          <t>MENSAL</t>
        </is>
      </c>
      <c r="G1510" t="n">
        <v>46949</v>
      </c>
      <c r="H1510" t="n">
        <v>46949</v>
      </c>
      <c r="I1510" t="inlineStr">
        <is>
          <t>076</t>
        </is>
      </c>
      <c r="J1510" t="inlineStr">
        <is>
          <t>CARTEIRA</t>
        </is>
      </c>
      <c r="K1510" t="inlineStr">
        <is>
          <t>CONTRATO</t>
        </is>
      </c>
      <c r="L1510" t="n">
        <v>3411.68</v>
      </c>
      <c r="M1510" t="inlineStr"/>
      <c r="N1510" t="inlineStr"/>
      <c r="O1510" s="142">
        <f>DATE(YEAR(H1510),MONTH(H1510),1)</f>
        <v/>
      </c>
      <c r="P1510" s="132">
        <f>IF(H1510&gt;$L$3,"Futuro","Atraso")</f>
        <v/>
      </c>
      <c r="Q1510">
        <f>12*(YEAR(H1510)-YEAR($L$3))+(MONTH(H1510)-MONTH($L$3))</f>
        <v/>
      </c>
      <c r="R1510" s="366">
        <f>IF(N1510="IBIRAPITANGA FASE 3",IF(P1510="Atraso",M1510,M1510/(1+$J$2)^Q1510),IF(P1510="Atraso",M1510,M1510/(1+$J$1)^Q1510))</f>
        <v/>
      </c>
    </row>
    <row r="1511">
      <c r="A1511" t="inlineStr">
        <is>
          <t>Q06L012</t>
        </is>
      </c>
      <c r="B1511" t="inlineStr">
        <is>
          <t>VANDERSON DIAS DA SILVA</t>
        </is>
      </c>
      <c r="C1511" t="n">
        <v>1</v>
      </c>
      <c r="D1511" t="inlineStr">
        <is>
          <t>IPCA</t>
        </is>
      </c>
      <c r="E1511" t="n">
        <v>0.009488792934583046</v>
      </c>
      <c r="F1511" t="inlineStr">
        <is>
          <t>MENSAL</t>
        </is>
      </c>
      <c r="G1511" t="n">
        <v>46980</v>
      </c>
      <c r="H1511" t="n">
        <v>46980</v>
      </c>
      <c r="I1511" t="inlineStr">
        <is>
          <t>077</t>
        </is>
      </c>
      <c r="J1511" t="inlineStr">
        <is>
          <t>CARTEIRA</t>
        </is>
      </c>
      <c r="K1511" t="inlineStr">
        <is>
          <t>CONTRATO</t>
        </is>
      </c>
      <c r="L1511" t="n">
        <v>3411.68</v>
      </c>
      <c r="M1511" t="inlineStr"/>
      <c r="N1511" t="inlineStr"/>
      <c r="O1511" s="142">
        <f>DATE(YEAR(H1511),MONTH(H1511),1)</f>
        <v/>
      </c>
      <c r="P1511" s="132">
        <f>IF(H1511&gt;$L$3,"Futuro","Atraso")</f>
        <v/>
      </c>
      <c r="Q1511">
        <f>12*(YEAR(H1511)-YEAR($L$3))+(MONTH(H1511)-MONTH($L$3))</f>
        <v/>
      </c>
      <c r="R1511" s="366">
        <f>IF(N1511="IBIRAPITANGA FASE 3",IF(P1511="Atraso",M1511,M1511/(1+$J$2)^Q1511),IF(P1511="Atraso",M1511,M1511/(1+$J$1)^Q1511))</f>
        <v/>
      </c>
    </row>
    <row r="1512">
      <c r="A1512" t="inlineStr">
        <is>
          <t>Q06L012</t>
        </is>
      </c>
      <c r="B1512" t="inlineStr">
        <is>
          <t>VANDERSON DIAS DA SILVA</t>
        </is>
      </c>
      <c r="C1512" t="n">
        <v>1</v>
      </c>
      <c r="D1512" t="inlineStr">
        <is>
          <t>IPCA</t>
        </is>
      </c>
      <c r="E1512" t="n">
        <v>0.009488792934583046</v>
      </c>
      <c r="F1512" t="inlineStr">
        <is>
          <t>MENSAL</t>
        </is>
      </c>
      <c r="G1512" t="n">
        <v>47011</v>
      </c>
      <c r="H1512" t="n">
        <v>47011</v>
      </c>
      <c r="I1512" t="inlineStr">
        <is>
          <t>078</t>
        </is>
      </c>
      <c r="J1512" t="inlineStr">
        <is>
          <t>CARTEIRA</t>
        </is>
      </c>
      <c r="K1512" t="inlineStr">
        <is>
          <t>CONTRATO</t>
        </is>
      </c>
      <c r="L1512" t="n">
        <v>3411.68</v>
      </c>
      <c r="M1512" t="inlineStr"/>
      <c r="N1512" t="inlineStr"/>
      <c r="O1512" s="142">
        <f>DATE(YEAR(H1512),MONTH(H1512),1)</f>
        <v/>
      </c>
      <c r="P1512" s="132">
        <f>IF(H1512&gt;$L$3,"Futuro","Atraso")</f>
        <v/>
      </c>
      <c r="Q1512">
        <f>12*(YEAR(H1512)-YEAR($L$3))+(MONTH(H1512)-MONTH($L$3))</f>
        <v/>
      </c>
      <c r="R1512" s="366">
        <f>IF(N1512="IBIRAPITANGA FASE 3",IF(P1512="Atraso",M1512,M1512/(1+$J$2)^Q1512),IF(P1512="Atraso",M1512,M1512/(1+$J$1)^Q1512))</f>
        <v/>
      </c>
    </row>
    <row r="1513">
      <c r="A1513" t="inlineStr">
        <is>
          <t>Q06L012</t>
        </is>
      </c>
      <c r="B1513" t="inlineStr">
        <is>
          <t>VANDERSON DIAS DA SILVA</t>
        </is>
      </c>
      <c r="C1513" t="n">
        <v>1</v>
      </c>
      <c r="D1513" t="inlineStr">
        <is>
          <t>IPCA</t>
        </is>
      </c>
      <c r="E1513" t="n">
        <v>0.009488792934583046</v>
      </c>
      <c r="F1513" t="inlineStr">
        <is>
          <t>MENSAL</t>
        </is>
      </c>
      <c r="G1513" t="n">
        <v>47041</v>
      </c>
      <c r="H1513" t="n">
        <v>47041</v>
      </c>
      <c r="I1513" t="inlineStr">
        <is>
          <t>079</t>
        </is>
      </c>
      <c r="J1513" t="inlineStr">
        <is>
          <t>CARTEIRA</t>
        </is>
      </c>
      <c r="K1513" t="inlineStr">
        <is>
          <t>CONTRATO</t>
        </is>
      </c>
      <c r="L1513" t="n">
        <v>3411.68</v>
      </c>
      <c r="M1513" t="inlineStr"/>
      <c r="N1513" t="inlineStr"/>
      <c r="O1513" s="142">
        <f>DATE(YEAR(H1513),MONTH(H1513),1)</f>
        <v/>
      </c>
      <c r="P1513" s="132">
        <f>IF(H1513&gt;$L$3,"Futuro","Atraso")</f>
        <v/>
      </c>
      <c r="Q1513">
        <f>12*(YEAR(H1513)-YEAR($L$3))+(MONTH(H1513)-MONTH($L$3))</f>
        <v/>
      </c>
      <c r="R1513" s="366">
        <f>IF(N1513="IBIRAPITANGA FASE 3",IF(P1513="Atraso",M1513,M1513/(1+$J$2)^Q1513),IF(P1513="Atraso",M1513,M1513/(1+$J$1)^Q1513))</f>
        <v/>
      </c>
    </row>
    <row r="1514">
      <c r="A1514" t="inlineStr">
        <is>
          <t>Q06L012</t>
        </is>
      </c>
      <c r="B1514" t="inlineStr">
        <is>
          <t>VANDERSON DIAS DA SILVA</t>
        </is>
      </c>
      <c r="C1514" t="n">
        <v>1</v>
      </c>
      <c r="D1514" t="inlineStr">
        <is>
          <t>IPCA</t>
        </is>
      </c>
      <c r="E1514" t="n">
        <v>0.009488792934583046</v>
      </c>
      <c r="F1514" t="inlineStr">
        <is>
          <t>MENSAL</t>
        </is>
      </c>
      <c r="G1514" t="n">
        <v>47072</v>
      </c>
      <c r="H1514" t="n">
        <v>47072</v>
      </c>
      <c r="I1514" t="inlineStr">
        <is>
          <t>080</t>
        </is>
      </c>
      <c r="J1514" t="inlineStr">
        <is>
          <t>CARTEIRA</t>
        </is>
      </c>
      <c r="K1514" t="inlineStr">
        <is>
          <t>CONTRATO</t>
        </is>
      </c>
      <c r="L1514" t="n">
        <v>3411.68</v>
      </c>
      <c r="M1514" t="inlineStr"/>
      <c r="N1514" t="inlineStr"/>
      <c r="O1514" s="142">
        <f>DATE(YEAR(H1514),MONTH(H1514),1)</f>
        <v/>
      </c>
      <c r="P1514" s="132">
        <f>IF(H1514&gt;$L$3,"Futuro","Atraso")</f>
        <v/>
      </c>
      <c r="Q1514">
        <f>12*(YEAR(H1514)-YEAR($L$3))+(MONTH(H1514)-MONTH($L$3))</f>
        <v/>
      </c>
      <c r="R1514" s="366">
        <f>IF(N1514="IBIRAPITANGA FASE 3",IF(P1514="Atraso",M1514,M1514/(1+$J$2)^Q1514),IF(P1514="Atraso",M1514,M1514/(1+$J$1)^Q1514))</f>
        <v/>
      </c>
    </row>
    <row r="1515">
      <c r="A1515" t="inlineStr">
        <is>
          <t>Q06L012</t>
        </is>
      </c>
      <c r="B1515" t="inlineStr">
        <is>
          <t>VANDERSON DIAS DA SILVA</t>
        </is>
      </c>
      <c r="C1515" t="n">
        <v>1</v>
      </c>
      <c r="D1515" t="inlineStr">
        <is>
          <t>IPCA</t>
        </is>
      </c>
      <c r="E1515" t="n">
        <v>0.009488792934583046</v>
      </c>
      <c r="F1515" t="inlineStr">
        <is>
          <t>MENSAL</t>
        </is>
      </c>
      <c r="G1515" t="n">
        <v>47102</v>
      </c>
      <c r="H1515" t="n">
        <v>47102</v>
      </c>
      <c r="I1515" t="inlineStr">
        <is>
          <t>081</t>
        </is>
      </c>
      <c r="J1515" t="inlineStr">
        <is>
          <t>CARTEIRA</t>
        </is>
      </c>
      <c r="K1515" t="inlineStr">
        <is>
          <t>CONTRATO</t>
        </is>
      </c>
      <c r="L1515" t="n">
        <v>3411.68</v>
      </c>
      <c r="M1515" t="inlineStr"/>
      <c r="N1515" t="inlineStr"/>
      <c r="O1515" s="142">
        <f>DATE(YEAR(H1515),MONTH(H1515),1)</f>
        <v/>
      </c>
      <c r="P1515" s="132">
        <f>IF(H1515&gt;$L$3,"Futuro","Atraso")</f>
        <v/>
      </c>
      <c r="Q1515">
        <f>12*(YEAR(H1515)-YEAR($L$3))+(MONTH(H1515)-MONTH($L$3))</f>
        <v/>
      </c>
      <c r="R1515" s="366">
        <f>IF(N1515="IBIRAPITANGA FASE 3",IF(P1515="Atraso",M1515,M1515/(1+$J$2)^Q1515),IF(P1515="Atraso",M1515,M1515/(1+$J$1)^Q1515))</f>
        <v/>
      </c>
    </row>
    <row r="1516">
      <c r="A1516" t="inlineStr">
        <is>
          <t>Q06L012</t>
        </is>
      </c>
      <c r="B1516" t="inlineStr">
        <is>
          <t>VANDERSON DIAS DA SILVA</t>
        </is>
      </c>
      <c r="C1516" t="n">
        <v>1</v>
      </c>
      <c r="D1516" t="inlineStr">
        <is>
          <t>IPCA</t>
        </is>
      </c>
      <c r="E1516" t="n">
        <v>0.009488792934583046</v>
      </c>
      <c r="F1516" t="inlineStr">
        <is>
          <t>MENSAL</t>
        </is>
      </c>
      <c r="G1516" t="n">
        <v>47133</v>
      </c>
      <c r="H1516" t="n">
        <v>47133</v>
      </c>
      <c r="I1516" t="inlineStr">
        <is>
          <t>082</t>
        </is>
      </c>
      <c r="J1516" t="inlineStr">
        <is>
          <t>CARTEIRA</t>
        </is>
      </c>
      <c r="K1516" t="inlineStr">
        <is>
          <t>CONTRATO</t>
        </is>
      </c>
      <c r="L1516" t="n">
        <v>3411.68</v>
      </c>
      <c r="M1516" t="inlineStr"/>
      <c r="N1516" t="inlineStr"/>
      <c r="O1516" s="142">
        <f>DATE(YEAR(H1516),MONTH(H1516),1)</f>
        <v/>
      </c>
      <c r="P1516" s="132">
        <f>IF(H1516&gt;$L$3,"Futuro","Atraso")</f>
        <v/>
      </c>
      <c r="Q1516">
        <f>12*(YEAR(H1516)-YEAR($L$3))+(MONTH(H1516)-MONTH($L$3))</f>
        <v/>
      </c>
      <c r="R1516" s="366">
        <f>IF(N1516="IBIRAPITANGA FASE 3",IF(P1516="Atraso",M1516,M1516/(1+$J$2)^Q1516),IF(P1516="Atraso",M1516,M1516/(1+$J$1)^Q1516))</f>
        <v/>
      </c>
    </row>
    <row r="1517">
      <c r="A1517" t="inlineStr">
        <is>
          <t>Q06L012</t>
        </is>
      </c>
      <c r="B1517" t="inlineStr">
        <is>
          <t>VANDERSON DIAS DA SILVA</t>
        </is>
      </c>
      <c r="C1517" t="n">
        <v>1</v>
      </c>
      <c r="D1517" t="inlineStr">
        <is>
          <t>IPCA</t>
        </is>
      </c>
      <c r="E1517" t="n">
        <v>0.009488792934583046</v>
      </c>
      <c r="F1517" t="inlineStr">
        <is>
          <t>MENSAL</t>
        </is>
      </c>
      <c r="G1517" t="n">
        <v>47164</v>
      </c>
      <c r="H1517" t="n">
        <v>47164</v>
      </c>
      <c r="I1517" t="inlineStr">
        <is>
          <t>083</t>
        </is>
      </c>
      <c r="J1517" t="inlineStr">
        <is>
          <t>CARTEIRA</t>
        </is>
      </c>
      <c r="K1517" t="inlineStr">
        <is>
          <t>CONTRATO</t>
        </is>
      </c>
      <c r="L1517" t="n">
        <v>3411.68</v>
      </c>
      <c r="M1517" t="inlineStr"/>
      <c r="N1517" t="inlineStr"/>
      <c r="O1517" s="142">
        <f>DATE(YEAR(H1517),MONTH(H1517),1)</f>
        <v/>
      </c>
      <c r="P1517" s="132">
        <f>IF(H1517&gt;$L$3,"Futuro","Atraso")</f>
        <v/>
      </c>
      <c r="Q1517">
        <f>12*(YEAR(H1517)-YEAR($L$3))+(MONTH(H1517)-MONTH($L$3))</f>
        <v/>
      </c>
      <c r="R1517" s="366">
        <f>IF(N1517="IBIRAPITANGA FASE 3",IF(P1517="Atraso",M1517,M1517/(1+$J$2)^Q1517),IF(P1517="Atraso",M1517,M1517/(1+$J$1)^Q1517))</f>
        <v/>
      </c>
    </row>
    <row r="1518">
      <c r="A1518" t="inlineStr">
        <is>
          <t>Q06L012</t>
        </is>
      </c>
      <c r="B1518" t="inlineStr">
        <is>
          <t>VANDERSON DIAS DA SILVA</t>
        </is>
      </c>
      <c r="C1518" t="n">
        <v>1</v>
      </c>
      <c r="D1518" t="inlineStr">
        <is>
          <t>IPCA</t>
        </is>
      </c>
      <c r="E1518" t="n">
        <v>0.009488792934583046</v>
      </c>
      <c r="F1518" t="inlineStr">
        <is>
          <t>MENSAL</t>
        </is>
      </c>
      <c r="G1518" t="n">
        <v>47192</v>
      </c>
      <c r="H1518" t="n">
        <v>47192</v>
      </c>
      <c r="I1518" t="inlineStr">
        <is>
          <t>084</t>
        </is>
      </c>
      <c r="J1518" t="inlineStr">
        <is>
          <t>CARTEIRA</t>
        </is>
      </c>
      <c r="K1518" t="inlineStr">
        <is>
          <t>CONTRATO</t>
        </is>
      </c>
      <c r="L1518" t="n">
        <v>3411.68</v>
      </c>
      <c r="M1518" t="inlineStr"/>
      <c r="N1518" t="inlineStr"/>
      <c r="O1518" s="142">
        <f>DATE(YEAR(H1518),MONTH(H1518),1)</f>
        <v/>
      </c>
      <c r="P1518" s="132">
        <f>IF(H1518&gt;$L$3,"Futuro","Atraso")</f>
        <v/>
      </c>
      <c r="Q1518">
        <f>12*(YEAR(H1518)-YEAR($L$3))+(MONTH(H1518)-MONTH($L$3))</f>
        <v/>
      </c>
      <c r="R1518" s="366">
        <f>IF(N1518="IBIRAPITANGA FASE 3",IF(P1518="Atraso",M1518,M1518/(1+$J$2)^Q1518),IF(P1518="Atraso",M1518,M1518/(1+$J$1)^Q1518))</f>
        <v/>
      </c>
    </row>
    <row r="1519">
      <c r="A1519" t="inlineStr">
        <is>
          <t>Q06L012</t>
        </is>
      </c>
      <c r="B1519" t="inlineStr">
        <is>
          <t>VANDERSON DIAS DA SILVA</t>
        </is>
      </c>
      <c r="C1519" t="n">
        <v>1</v>
      </c>
      <c r="D1519" t="inlineStr">
        <is>
          <t>IPCA</t>
        </is>
      </c>
      <c r="E1519" t="n">
        <v>0.009488792934583046</v>
      </c>
      <c r="F1519" t="inlineStr">
        <is>
          <t>MENSAL</t>
        </is>
      </c>
      <c r="G1519" t="n">
        <v>47223</v>
      </c>
      <c r="H1519" t="n">
        <v>47223</v>
      </c>
      <c r="I1519" t="inlineStr">
        <is>
          <t>085</t>
        </is>
      </c>
      <c r="J1519" t="inlineStr">
        <is>
          <t>CARTEIRA</t>
        </is>
      </c>
      <c r="K1519" t="inlineStr">
        <is>
          <t>CONTRATO</t>
        </is>
      </c>
      <c r="L1519" t="n">
        <v>3411.68</v>
      </c>
      <c r="M1519" t="inlineStr"/>
      <c r="N1519" t="inlineStr"/>
      <c r="O1519" s="142">
        <f>DATE(YEAR(H1519),MONTH(H1519),1)</f>
        <v/>
      </c>
      <c r="P1519" s="132">
        <f>IF(H1519&gt;$L$3,"Futuro","Atraso")</f>
        <v/>
      </c>
      <c r="Q1519">
        <f>12*(YEAR(H1519)-YEAR($L$3))+(MONTH(H1519)-MONTH($L$3))</f>
        <v/>
      </c>
      <c r="R1519" s="366">
        <f>IF(N1519="IBIRAPITANGA FASE 3",IF(P1519="Atraso",M1519,M1519/(1+$J$2)^Q1519),IF(P1519="Atraso",M1519,M1519/(1+$J$1)^Q1519))</f>
        <v/>
      </c>
    </row>
    <row r="1520">
      <c r="A1520" t="inlineStr">
        <is>
          <t>Q06L012</t>
        </is>
      </c>
      <c r="B1520" t="inlineStr">
        <is>
          <t>VANDERSON DIAS DA SILVA</t>
        </is>
      </c>
      <c r="C1520" t="n">
        <v>1</v>
      </c>
      <c r="D1520" t="inlineStr">
        <is>
          <t>IPCA</t>
        </is>
      </c>
      <c r="E1520" t="n">
        <v>0.009488792934583046</v>
      </c>
      <c r="F1520" t="inlineStr">
        <is>
          <t>MENSAL</t>
        </is>
      </c>
      <c r="G1520" t="n">
        <v>47253</v>
      </c>
      <c r="H1520" t="n">
        <v>47253</v>
      </c>
      <c r="I1520" t="inlineStr">
        <is>
          <t>086</t>
        </is>
      </c>
      <c r="J1520" t="inlineStr">
        <is>
          <t>CARTEIRA</t>
        </is>
      </c>
      <c r="K1520" t="inlineStr">
        <is>
          <t>CONTRATO</t>
        </is>
      </c>
      <c r="L1520" t="n">
        <v>3411.68</v>
      </c>
      <c r="M1520" t="inlineStr"/>
      <c r="N1520" t="inlineStr"/>
      <c r="O1520" s="142">
        <f>DATE(YEAR(H1520),MONTH(H1520),1)</f>
        <v/>
      </c>
      <c r="P1520" s="132">
        <f>IF(H1520&gt;$L$3,"Futuro","Atraso")</f>
        <v/>
      </c>
      <c r="Q1520">
        <f>12*(YEAR(H1520)-YEAR($L$3))+(MONTH(H1520)-MONTH($L$3))</f>
        <v/>
      </c>
      <c r="R1520" s="366">
        <f>IF(N1520="IBIRAPITANGA FASE 3",IF(P1520="Atraso",M1520,M1520/(1+$J$2)^Q1520),IF(P1520="Atraso",M1520,M1520/(1+$J$1)^Q1520))</f>
        <v/>
      </c>
    </row>
    <row r="1521">
      <c r="A1521" t="inlineStr">
        <is>
          <t>Q06L012</t>
        </is>
      </c>
      <c r="B1521" t="inlineStr">
        <is>
          <t>VANDERSON DIAS DA SILVA</t>
        </is>
      </c>
      <c r="C1521" t="n">
        <v>1</v>
      </c>
      <c r="D1521" t="inlineStr">
        <is>
          <t>IPCA</t>
        </is>
      </c>
      <c r="E1521" t="n">
        <v>0.009488792934583046</v>
      </c>
      <c r="F1521" t="inlineStr">
        <is>
          <t>MENSAL</t>
        </is>
      </c>
      <c r="G1521" t="n">
        <v>47284</v>
      </c>
      <c r="H1521" t="n">
        <v>47284</v>
      </c>
      <c r="I1521" t="inlineStr">
        <is>
          <t>087</t>
        </is>
      </c>
      <c r="J1521" t="inlineStr">
        <is>
          <t>CARTEIRA</t>
        </is>
      </c>
      <c r="K1521" t="inlineStr">
        <is>
          <t>CONTRATO</t>
        </is>
      </c>
      <c r="L1521" t="n">
        <v>3411.68</v>
      </c>
      <c r="M1521" t="inlineStr"/>
      <c r="N1521" t="inlineStr"/>
      <c r="O1521" s="142">
        <f>DATE(YEAR(H1521),MONTH(H1521),1)</f>
        <v/>
      </c>
      <c r="P1521" s="132">
        <f>IF(H1521&gt;$L$3,"Futuro","Atraso")</f>
        <v/>
      </c>
      <c r="Q1521">
        <f>12*(YEAR(H1521)-YEAR($L$3))+(MONTH(H1521)-MONTH($L$3))</f>
        <v/>
      </c>
      <c r="R1521" s="366">
        <f>IF(N1521="IBIRAPITANGA FASE 3",IF(P1521="Atraso",M1521,M1521/(1+$J$2)^Q1521),IF(P1521="Atraso",M1521,M1521/(1+$J$1)^Q1521))</f>
        <v/>
      </c>
    </row>
    <row r="1522">
      <c r="A1522" t="inlineStr">
        <is>
          <t>Q06L012</t>
        </is>
      </c>
      <c r="B1522" t="inlineStr">
        <is>
          <t>VANDERSON DIAS DA SILVA</t>
        </is>
      </c>
      <c r="C1522" t="n">
        <v>1</v>
      </c>
      <c r="D1522" t="inlineStr">
        <is>
          <t>IPCA</t>
        </is>
      </c>
      <c r="E1522" t="n">
        <v>0.009488792934583046</v>
      </c>
      <c r="F1522" t="inlineStr">
        <is>
          <t>MENSAL</t>
        </is>
      </c>
      <c r="G1522" t="n">
        <v>47314</v>
      </c>
      <c r="H1522" t="n">
        <v>47314</v>
      </c>
      <c r="I1522" t="inlineStr">
        <is>
          <t>088</t>
        </is>
      </c>
      <c r="J1522" t="inlineStr">
        <is>
          <t>CARTEIRA</t>
        </is>
      </c>
      <c r="K1522" t="inlineStr">
        <is>
          <t>CONTRATO</t>
        </is>
      </c>
      <c r="L1522" t="n">
        <v>3411.68</v>
      </c>
      <c r="M1522" t="inlineStr"/>
      <c r="N1522" t="inlineStr"/>
      <c r="O1522" s="142">
        <f>DATE(YEAR(H1522),MONTH(H1522),1)</f>
        <v/>
      </c>
      <c r="P1522" s="132">
        <f>IF(H1522&gt;$L$3,"Futuro","Atraso")</f>
        <v/>
      </c>
      <c r="Q1522">
        <f>12*(YEAR(H1522)-YEAR($L$3))+(MONTH(H1522)-MONTH($L$3))</f>
        <v/>
      </c>
      <c r="R1522" s="366">
        <f>IF(N1522="IBIRAPITANGA FASE 3",IF(P1522="Atraso",M1522,M1522/(1+$J$2)^Q1522),IF(P1522="Atraso",M1522,M1522/(1+$J$1)^Q1522))</f>
        <v/>
      </c>
    </row>
    <row r="1523">
      <c r="A1523" t="inlineStr">
        <is>
          <t>Q06L012</t>
        </is>
      </c>
      <c r="B1523" t="inlineStr">
        <is>
          <t>VANDERSON DIAS DA SILVA</t>
        </is>
      </c>
      <c r="C1523" t="n">
        <v>1</v>
      </c>
      <c r="D1523" t="inlineStr">
        <is>
          <t>IPCA</t>
        </is>
      </c>
      <c r="E1523" t="n">
        <v>0.009488792934583046</v>
      </c>
      <c r="F1523" t="inlineStr">
        <is>
          <t>MENSAL</t>
        </is>
      </c>
      <c r="G1523" t="n">
        <v>47345</v>
      </c>
      <c r="H1523" t="n">
        <v>47345</v>
      </c>
      <c r="I1523" t="inlineStr">
        <is>
          <t>089</t>
        </is>
      </c>
      <c r="J1523" t="inlineStr">
        <is>
          <t>CARTEIRA</t>
        </is>
      </c>
      <c r="K1523" t="inlineStr">
        <is>
          <t>CONTRATO</t>
        </is>
      </c>
      <c r="L1523" t="n">
        <v>3411.68</v>
      </c>
      <c r="M1523" t="inlineStr"/>
      <c r="N1523" t="inlineStr"/>
      <c r="O1523" s="142">
        <f>DATE(YEAR(H1523),MONTH(H1523),1)</f>
        <v/>
      </c>
      <c r="P1523" s="132">
        <f>IF(H1523&gt;$L$3,"Futuro","Atraso")</f>
        <v/>
      </c>
      <c r="Q1523">
        <f>12*(YEAR(H1523)-YEAR($L$3))+(MONTH(H1523)-MONTH($L$3))</f>
        <v/>
      </c>
      <c r="R1523" s="366">
        <f>IF(N1523="IBIRAPITANGA FASE 3",IF(P1523="Atraso",M1523,M1523/(1+$J$2)^Q1523),IF(P1523="Atraso",M1523,M1523/(1+$J$1)^Q1523))</f>
        <v/>
      </c>
    </row>
    <row r="1524">
      <c r="A1524" t="inlineStr">
        <is>
          <t>Q06L012</t>
        </is>
      </c>
      <c r="B1524" t="inlineStr">
        <is>
          <t>VANDERSON DIAS DA SILVA</t>
        </is>
      </c>
      <c r="C1524" t="n">
        <v>1</v>
      </c>
      <c r="D1524" t="inlineStr">
        <is>
          <t>IPCA</t>
        </is>
      </c>
      <c r="E1524" t="n">
        <v>0.009488792934583046</v>
      </c>
      <c r="F1524" t="inlineStr">
        <is>
          <t>MENSAL</t>
        </is>
      </c>
      <c r="G1524" t="n">
        <v>47376</v>
      </c>
      <c r="H1524" t="n">
        <v>47376</v>
      </c>
      <c r="I1524" t="inlineStr">
        <is>
          <t>090</t>
        </is>
      </c>
      <c r="J1524" t="inlineStr">
        <is>
          <t>CARTEIRA</t>
        </is>
      </c>
      <c r="K1524" t="inlineStr">
        <is>
          <t>CONTRATO</t>
        </is>
      </c>
      <c r="L1524" t="n">
        <v>3411.68</v>
      </c>
      <c r="M1524" t="inlineStr"/>
      <c r="N1524" t="inlineStr"/>
      <c r="O1524" s="142">
        <f>DATE(YEAR(H1524),MONTH(H1524),1)</f>
        <v/>
      </c>
      <c r="P1524" s="132">
        <f>IF(H1524&gt;$L$3,"Futuro","Atraso")</f>
        <v/>
      </c>
      <c r="Q1524">
        <f>12*(YEAR(H1524)-YEAR($L$3))+(MONTH(H1524)-MONTH($L$3))</f>
        <v/>
      </c>
      <c r="R1524" s="366">
        <f>IF(N1524="IBIRAPITANGA FASE 3",IF(P1524="Atraso",M1524,M1524/(1+$J$2)^Q1524),IF(P1524="Atraso",M1524,M1524/(1+$J$1)^Q1524))</f>
        <v/>
      </c>
    </row>
    <row r="1525">
      <c r="A1525" t="inlineStr">
        <is>
          <t>Q06L012</t>
        </is>
      </c>
      <c r="B1525" t="inlineStr">
        <is>
          <t>VANDERSON DIAS DA SILVA</t>
        </is>
      </c>
      <c r="C1525" t="n">
        <v>1</v>
      </c>
      <c r="D1525" t="inlineStr">
        <is>
          <t>IPCA</t>
        </is>
      </c>
      <c r="E1525" t="n">
        <v>0.009488792934583046</v>
      </c>
      <c r="F1525" t="inlineStr">
        <is>
          <t>MENSAL</t>
        </is>
      </c>
      <c r="G1525" t="n">
        <v>47406</v>
      </c>
      <c r="H1525" t="n">
        <v>47406</v>
      </c>
      <c r="I1525" t="inlineStr">
        <is>
          <t>091</t>
        </is>
      </c>
      <c r="J1525" t="inlineStr">
        <is>
          <t>CARTEIRA</t>
        </is>
      </c>
      <c r="K1525" t="inlineStr">
        <is>
          <t>CONTRATO</t>
        </is>
      </c>
      <c r="L1525" t="n">
        <v>3411.68</v>
      </c>
      <c r="M1525" t="inlineStr"/>
      <c r="N1525" t="inlineStr"/>
      <c r="O1525" s="142">
        <f>DATE(YEAR(H1525),MONTH(H1525),1)</f>
        <v/>
      </c>
      <c r="P1525" s="132">
        <f>IF(H1525&gt;$L$3,"Futuro","Atraso")</f>
        <v/>
      </c>
      <c r="Q1525">
        <f>12*(YEAR(H1525)-YEAR($L$3))+(MONTH(H1525)-MONTH($L$3))</f>
        <v/>
      </c>
      <c r="R1525" s="366">
        <f>IF(N1525="IBIRAPITANGA FASE 3",IF(P1525="Atraso",M1525,M1525/(1+$J$2)^Q1525),IF(P1525="Atraso",M1525,M1525/(1+$J$1)^Q1525))</f>
        <v/>
      </c>
    </row>
    <row r="1526">
      <c r="A1526" t="inlineStr">
        <is>
          <t>Q06L012</t>
        </is>
      </c>
      <c r="B1526" t="inlineStr">
        <is>
          <t>VANDERSON DIAS DA SILVA</t>
        </is>
      </c>
      <c r="C1526" t="n">
        <v>1</v>
      </c>
      <c r="D1526" t="inlineStr">
        <is>
          <t>IPCA</t>
        </is>
      </c>
      <c r="E1526" t="n">
        <v>0.009488792934583046</v>
      </c>
      <c r="F1526" t="inlineStr">
        <is>
          <t>MENSAL</t>
        </is>
      </c>
      <c r="G1526" t="n">
        <v>47437</v>
      </c>
      <c r="H1526" t="n">
        <v>47437</v>
      </c>
      <c r="I1526" t="inlineStr">
        <is>
          <t>092</t>
        </is>
      </c>
      <c r="J1526" t="inlineStr">
        <is>
          <t>CARTEIRA</t>
        </is>
      </c>
      <c r="K1526" t="inlineStr">
        <is>
          <t>CONTRATO</t>
        </is>
      </c>
      <c r="L1526" t="n">
        <v>3411.68</v>
      </c>
      <c r="M1526" t="inlineStr"/>
      <c r="N1526" t="inlineStr"/>
      <c r="O1526" s="142">
        <f>DATE(YEAR(H1526),MONTH(H1526),1)</f>
        <v/>
      </c>
      <c r="P1526" s="132">
        <f>IF(H1526&gt;$L$3,"Futuro","Atraso")</f>
        <v/>
      </c>
      <c r="Q1526">
        <f>12*(YEAR(H1526)-YEAR($L$3))+(MONTH(H1526)-MONTH($L$3))</f>
        <v/>
      </c>
      <c r="R1526" s="366">
        <f>IF(N1526="IBIRAPITANGA FASE 3",IF(P1526="Atraso",M1526,M1526/(1+$J$2)^Q1526),IF(P1526="Atraso",M1526,M1526/(1+$J$1)^Q1526))</f>
        <v/>
      </c>
    </row>
    <row r="1527">
      <c r="A1527" t="inlineStr">
        <is>
          <t>Q06L012</t>
        </is>
      </c>
      <c r="B1527" t="inlineStr">
        <is>
          <t>VANDERSON DIAS DA SILVA</t>
        </is>
      </c>
      <c r="C1527" t="n">
        <v>1</v>
      </c>
      <c r="D1527" t="inlineStr">
        <is>
          <t>IPCA</t>
        </is>
      </c>
      <c r="E1527" t="n">
        <v>0.009488792934583046</v>
      </c>
      <c r="F1527" t="inlineStr">
        <is>
          <t>MENSAL</t>
        </is>
      </c>
      <c r="G1527" t="n">
        <v>47467</v>
      </c>
      <c r="H1527" t="n">
        <v>47467</v>
      </c>
      <c r="I1527" t="inlineStr">
        <is>
          <t>093</t>
        </is>
      </c>
      <c r="J1527" t="inlineStr">
        <is>
          <t>CARTEIRA</t>
        </is>
      </c>
      <c r="K1527" t="inlineStr">
        <is>
          <t>CONTRATO</t>
        </is>
      </c>
      <c r="L1527" t="n">
        <v>3411.68</v>
      </c>
      <c r="M1527" t="inlineStr"/>
      <c r="N1527" t="inlineStr"/>
      <c r="O1527" s="142">
        <f>DATE(YEAR(H1527),MONTH(H1527),1)</f>
        <v/>
      </c>
      <c r="P1527" s="132">
        <f>IF(H1527&gt;$L$3,"Futuro","Atraso")</f>
        <v/>
      </c>
      <c r="Q1527">
        <f>12*(YEAR(H1527)-YEAR($L$3))+(MONTH(H1527)-MONTH($L$3))</f>
        <v/>
      </c>
      <c r="R1527" s="366">
        <f>IF(N1527="IBIRAPITANGA FASE 3",IF(P1527="Atraso",M1527,M1527/(1+$J$2)^Q1527),IF(P1527="Atraso",M1527,M1527/(1+$J$1)^Q1527))</f>
        <v/>
      </c>
    </row>
    <row r="1528">
      <c r="A1528" t="inlineStr">
        <is>
          <t>Q06L012</t>
        </is>
      </c>
      <c r="B1528" t="inlineStr">
        <is>
          <t>VANDERSON DIAS DA SILVA</t>
        </is>
      </c>
      <c r="C1528" t="n">
        <v>1</v>
      </c>
      <c r="D1528" t="inlineStr">
        <is>
          <t>IPCA</t>
        </is>
      </c>
      <c r="E1528" t="n">
        <v>0.009488792934583046</v>
      </c>
      <c r="F1528" t="inlineStr">
        <is>
          <t>MENSAL</t>
        </is>
      </c>
      <c r="G1528" t="n">
        <v>47498</v>
      </c>
      <c r="H1528" t="n">
        <v>47498</v>
      </c>
      <c r="I1528" t="inlineStr">
        <is>
          <t>094</t>
        </is>
      </c>
      <c r="J1528" t="inlineStr">
        <is>
          <t>CARTEIRA</t>
        </is>
      </c>
      <c r="K1528" t="inlineStr">
        <is>
          <t>CONTRATO</t>
        </is>
      </c>
      <c r="L1528" t="n">
        <v>3411.68</v>
      </c>
      <c r="M1528" t="inlineStr"/>
      <c r="N1528" t="inlineStr"/>
      <c r="O1528" s="142">
        <f>DATE(YEAR(H1528),MONTH(H1528),1)</f>
        <v/>
      </c>
      <c r="P1528" s="132">
        <f>IF(H1528&gt;$L$3,"Futuro","Atraso")</f>
        <v/>
      </c>
      <c r="Q1528">
        <f>12*(YEAR(H1528)-YEAR($L$3))+(MONTH(H1528)-MONTH($L$3))</f>
        <v/>
      </c>
      <c r="R1528" s="366">
        <f>IF(N1528="IBIRAPITANGA FASE 3",IF(P1528="Atraso",M1528,M1528/(1+$J$2)^Q1528),IF(P1528="Atraso",M1528,M1528/(1+$J$1)^Q1528))</f>
        <v/>
      </c>
    </row>
    <row r="1529">
      <c r="A1529" t="inlineStr">
        <is>
          <t>Q06L012</t>
        </is>
      </c>
      <c r="B1529" t="inlineStr">
        <is>
          <t>VANDERSON DIAS DA SILVA</t>
        </is>
      </c>
      <c r="C1529" t="n">
        <v>1</v>
      </c>
      <c r="D1529" t="inlineStr">
        <is>
          <t>IPCA</t>
        </is>
      </c>
      <c r="E1529" t="n">
        <v>0.009488792934583046</v>
      </c>
      <c r="F1529" t="inlineStr">
        <is>
          <t>MENSAL</t>
        </is>
      </c>
      <c r="G1529" t="n">
        <v>47529</v>
      </c>
      <c r="H1529" t="n">
        <v>47529</v>
      </c>
      <c r="I1529" t="inlineStr">
        <is>
          <t>095</t>
        </is>
      </c>
      <c r="J1529" t="inlineStr">
        <is>
          <t>CARTEIRA</t>
        </is>
      </c>
      <c r="K1529" t="inlineStr">
        <is>
          <t>CONTRATO</t>
        </is>
      </c>
      <c r="L1529" t="n">
        <v>3411.68</v>
      </c>
      <c r="M1529" t="inlineStr"/>
      <c r="N1529" t="inlineStr"/>
      <c r="O1529" s="142">
        <f>DATE(YEAR(H1529),MONTH(H1529),1)</f>
        <v/>
      </c>
      <c r="P1529" s="132">
        <f>IF(H1529&gt;$L$3,"Futuro","Atraso")</f>
        <v/>
      </c>
      <c r="Q1529">
        <f>12*(YEAR(H1529)-YEAR($L$3))+(MONTH(H1529)-MONTH($L$3))</f>
        <v/>
      </c>
      <c r="R1529" s="366">
        <f>IF(N1529="IBIRAPITANGA FASE 3",IF(P1529="Atraso",M1529,M1529/(1+$J$2)^Q1529),IF(P1529="Atraso",M1529,M1529/(1+$J$1)^Q1529))</f>
        <v/>
      </c>
    </row>
    <row r="1530">
      <c r="A1530" t="inlineStr">
        <is>
          <t>Q06L012</t>
        </is>
      </c>
      <c r="B1530" t="inlineStr">
        <is>
          <t>VANDERSON DIAS DA SILVA</t>
        </is>
      </c>
      <c r="C1530" t="n">
        <v>1</v>
      </c>
      <c r="D1530" t="inlineStr">
        <is>
          <t>IPCA</t>
        </is>
      </c>
      <c r="E1530" t="n">
        <v>0.009488792934583046</v>
      </c>
      <c r="F1530" t="inlineStr">
        <is>
          <t>MENSAL</t>
        </is>
      </c>
      <c r="G1530" t="n">
        <v>47557</v>
      </c>
      <c r="H1530" t="n">
        <v>47557</v>
      </c>
      <c r="I1530" t="inlineStr">
        <is>
          <t>096</t>
        </is>
      </c>
      <c r="J1530" t="inlineStr">
        <is>
          <t>CARTEIRA</t>
        </is>
      </c>
      <c r="K1530" t="inlineStr">
        <is>
          <t>CONTRATO</t>
        </is>
      </c>
      <c r="L1530" t="n">
        <v>3411.68</v>
      </c>
      <c r="M1530" t="inlineStr"/>
      <c r="N1530" t="inlineStr"/>
      <c r="O1530" s="142">
        <f>DATE(YEAR(H1530),MONTH(H1530),1)</f>
        <v/>
      </c>
      <c r="P1530" s="132">
        <f>IF(H1530&gt;$L$3,"Futuro","Atraso")</f>
        <v/>
      </c>
      <c r="Q1530">
        <f>12*(YEAR(H1530)-YEAR($L$3))+(MONTH(H1530)-MONTH($L$3))</f>
        <v/>
      </c>
      <c r="R1530" s="366">
        <f>IF(N1530="IBIRAPITANGA FASE 3",IF(P1530="Atraso",M1530,M1530/(1+$J$2)^Q1530),IF(P1530="Atraso",M1530,M1530/(1+$J$1)^Q1530))</f>
        <v/>
      </c>
    </row>
    <row r="1531">
      <c r="A1531" t="inlineStr">
        <is>
          <t>Q06L012</t>
        </is>
      </c>
      <c r="B1531" t="inlineStr">
        <is>
          <t>VANDERSON DIAS DA SILVA</t>
        </is>
      </c>
      <c r="C1531" t="n">
        <v>1</v>
      </c>
      <c r="D1531" t="inlineStr">
        <is>
          <t>IPCA</t>
        </is>
      </c>
      <c r="E1531" t="n">
        <v>0.009488792934583046</v>
      </c>
      <c r="F1531" t="inlineStr">
        <is>
          <t>MENSAL</t>
        </is>
      </c>
      <c r="G1531" t="n">
        <v>47588</v>
      </c>
      <c r="H1531" t="n">
        <v>47588</v>
      </c>
      <c r="I1531" t="inlineStr">
        <is>
          <t>097</t>
        </is>
      </c>
      <c r="J1531" t="inlineStr">
        <is>
          <t>CARTEIRA</t>
        </is>
      </c>
      <c r="K1531" t="inlineStr">
        <is>
          <t>CONTRATO</t>
        </is>
      </c>
      <c r="L1531" t="n">
        <v>3411.68</v>
      </c>
      <c r="M1531" t="inlineStr"/>
      <c r="N1531" t="inlineStr"/>
      <c r="O1531" s="142">
        <f>DATE(YEAR(H1531),MONTH(H1531),1)</f>
        <v/>
      </c>
      <c r="P1531" s="132">
        <f>IF(H1531&gt;$L$3,"Futuro","Atraso")</f>
        <v/>
      </c>
      <c r="Q1531">
        <f>12*(YEAR(H1531)-YEAR($L$3))+(MONTH(H1531)-MONTH($L$3))</f>
        <v/>
      </c>
      <c r="R1531" s="366">
        <f>IF(N1531="IBIRAPITANGA FASE 3",IF(P1531="Atraso",M1531,M1531/(1+$J$2)^Q1531),IF(P1531="Atraso",M1531,M1531/(1+$J$1)^Q1531))</f>
        <v/>
      </c>
    </row>
    <row r="1532">
      <c r="A1532" t="inlineStr">
        <is>
          <t>Q06L012</t>
        </is>
      </c>
      <c r="B1532" t="inlineStr">
        <is>
          <t>VANDERSON DIAS DA SILVA</t>
        </is>
      </c>
      <c r="C1532" t="n">
        <v>1</v>
      </c>
      <c r="D1532" t="inlineStr">
        <is>
          <t>IPCA</t>
        </is>
      </c>
      <c r="E1532" t="n">
        <v>0.009488792934583046</v>
      </c>
      <c r="F1532" t="inlineStr">
        <is>
          <t>MENSAL</t>
        </is>
      </c>
      <c r="G1532" t="n">
        <v>47618</v>
      </c>
      <c r="H1532" t="n">
        <v>47618</v>
      </c>
      <c r="I1532" t="inlineStr">
        <is>
          <t>098</t>
        </is>
      </c>
      <c r="J1532" t="inlineStr">
        <is>
          <t>CARTEIRA</t>
        </is>
      </c>
      <c r="K1532" t="inlineStr">
        <is>
          <t>CONTRATO</t>
        </is>
      </c>
      <c r="L1532" t="n">
        <v>3411.68</v>
      </c>
      <c r="M1532" t="inlineStr"/>
      <c r="N1532" t="inlineStr"/>
      <c r="O1532" s="142">
        <f>DATE(YEAR(H1532),MONTH(H1532),1)</f>
        <v/>
      </c>
      <c r="P1532" s="132">
        <f>IF(H1532&gt;$L$3,"Futuro","Atraso")</f>
        <v/>
      </c>
      <c r="Q1532">
        <f>12*(YEAR(H1532)-YEAR($L$3))+(MONTH(H1532)-MONTH($L$3))</f>
        <v/>
      </c>
      <c r="R1532" s="366">
        <f>IF(N1532="IBIRAPITANGA FASE 3",IF(P1532="Atraso",M1532,M1532/(1+$J$2)^Q1532),IF(P1532="Atraso",M1532,M1532/(1+$J$1)^Q1532))</f>
        <v/>
      </c>
    </row>
    <row r="1533">
      <c r="A1533" t="inlineStr">
        <is>
          <t>Q06L012</t>
        </is>
      </c>
      <c r="B1533" t="inlineStr">
        <is>
          <t>VANDERSON DIAS DA SILVA</t>
        </is>
      </c>
      <c r="C1533" t="n">
        <v>1</v>
      </c>
      <c r="D1533" t="inlineStr">
        <is>
          <t>IPCA</t>
        </is>
      </c>
      <c r="E1533" t="n">
        <v>0.009488792934583046</v>
      </c>
      <c r="F1533" t="inlineStr">
        <is>
          <t>MENSAL</t>
        </is>
      </c>
      <c r="G1533" t="n">
        <v>47649</v>
      </c>
      <c r="H1533" t="n">
        <v>47649</v>
      </c>
      <c r="I1533" t="inlineStr">
        <is>
          <t>099</t>
        </is>
      </c>
      <c r="J1533" t="inlineStr">
        <is>
          <t>CARTEIRA</t>
        </is>
      </c>
      <c r="K1533" t="inlineStr">
        <is>
          <t>CONTRATO</t>
        </is>
      </c>
      <c r="L1533" t="n">
        <v>3411.68</v>
      </c>
      <c r="M1533" t="inlineStr"/>
      <c r="N1533" t="inlineStr"/>
      <c r="O1533" s="142">
        <f>DATE(YEAR(H1533),MONTH(H1533),1)</f>
        <v/>
      </c>
      <c r="P1533" s="132">
        <f>IF(H1533&gt;$L$3,"Futuro","Atraso")</f>
        <v/>
      </c>
      <c r="Q1533">
        <f>12*(YEAR(H1533)-YEAR($L$3))+(MONTH(H1533)-MONTH($L$3))</f>
        <v/>
      </c>
      <c r="R1533" s="366">
        <f>IF(N1533="IBIRAPITANGA FASE 3",IF(P1533="Atraso",M1533,M1533/(1+$J$2)^Q1533),IF(P1533="Atraso",M1533,M1533/(1+$J$1)^Q1533))</f>
        <v/>
      </c>
    </row>
    <row r="1534">
      <c r="A1534" t="inlineStr">
        <is>
          <t>Q06L012</t>
        </is>
      </c>
      <c r="B1534" t="inlineStr">
        <is>
          <t>VANDERSON DIAS DA SILVA</t>
        </is>
      </c>
      <c r="C1534" t="n">
        <v>1</v>
      </c>
      <c r="D1534" t="inlineStr">
        <is>
          <t>IPCA</t>
        </is>
      </c>
      <c r="E1534" t="n">
        <v>0.009488792934583046</v>
      </c>
      <c r="F1534" t="inlineStr">
        <is>
          <t>MENSAL</t>
        </is>
      </c>
      <c r="G1534" t="n">
        <v>47679</v>
      </c>
      <c r="H1534" t="n">
        <v>47679</v>
      </c>
      <c r="I1534" t="inlineStr">
        <is>
          <t>100</t>
        </is>
      </c>
      <c r="J1534" t="inlineStr">
        <is>
          <t>CARTEIRA</t>
        </is>
      </c>
      <c r="K1534" t="inlineStr">
        <is>
          <t>CONTRATO</t>
        </is>
      </c>
      <c r="L1534" t="n">
        <v>3411.68</v>
      </c>
      <c r="M1534" t="inlineStr"/>
      <c r="N1534" t="inlineStr"/>
      <c r="O1534" s="142">
        <f>DATE(YEAR(H1534),MONTH(H1534),1)</f>
        <v/>
      </c>
      <c r="P1534" s="132">
        <f>IF(H1534&gt;$L$3,"Futuro","Atraso")</f>
        <v/>
      </c>
      <c r="Q1534">
        <f>12*(YEAR(H1534)-YEAR($L$3))+(MONTH(H1534)-MONTH($L$3))</f>
        <v/>
      </c>
      <c r="R1534" s="366">
        <f>IF(N1534="IBIRAPITANGA FASE 3",IF(P1534="Atraso",M1534,M1534/(1+$J$2)^Q1534),IF(P1534="Atraso",M1534,M1534/(1+$J$1)^Q1534))</f>
        <v/>
      </c>
    </row>
    <row r="1535">
      <c r="A1535" t="inlineStr">
        <is>
          <t>Q06L012</t>
        </is>
      </c>
      <c r="B1535" t="inlineStr">
        <is>
          <t>VANDERSON DIAS DA SILVA</t>
        </is>
      </c>
      <c r="C1535" t="n">
        <v>1</v>
      </c>
      <c r="D1535" t="inlineStr">
        <is>
          <t>IPCA</t>
        </is>
      </c>
      <c r="E1535" t="n">
        <v>0.009488792934583046</v>
      </c>
      <c r="F1535" t="inlineStr">
        <is>
          <t>MENSAL</t>
        </is>
      </c>
      <c r="G1535" t="n">
        <v>47710</v>
      </c>
      <c r="H1535" t="n">
        <v>47710</v>
      </c>
      <c r="I1535" t="inlineStr">
        <is>
          <t>101</t>
        </is>
      </c>
      <c r="J1535" t="inlineStr">
        <is>
          <t>CARTEIRA</t>
        </is>
      </c>
      <c r="K1535" t="inlineStr">
        <is>
          <t>CONTRATO</t>
        </is>
      </c>
      <c r="L1535" t="n">
        <v>3411.68</v>
      </c>
      <c r="M1535" t="inlineStr"/>
      <c r="N1535" t="inlineStr"/>
      <c r="O1535" s="142">
        <f>DATE(YEAR(H1535),MONTH(H1535),1)</f>
        <v/>
      </c>
      <c r="P1535" s="132">
        <f>IF(H1535&gt;$L$3,"Futuro","Atraso")</f>
        <v/>
      </c>
      <c r="Q1535">
        <f>12*(YEAR(H1535)-YEAR($L$3))+(MONTH(H1535)-MONTH($L$3))</f>
        <v/>
      </c>
      <c r="R1535" s="366">
        <f>IF(N1535="IBIRAPITANGA FASE 3",IF(P1535="Atraso",M1535,M1535/(1+$J$2)^Q1535),IF(P1535="Atraso",M1535,M1535/(1+$J$1)^Q1535))</f>
        <v/>
      </c>
    </row>
    <row r="1536">
      <c r="A1536" t="inlineStr">
        <is>
          <t>Q06L012</t>
        </is>
      </c>
      <c r="B1536" t="inlineStr">
        <is>
          <t>VANDERSON DIAS DA SILVA</t>
        </is>
      </c>
      <c r="C1536" t="n">
        <v>1</v>
      </c>
      <c r="D1536" t="inlineStr">
        <is>
          <t>IPCA</t>
        </is>
      </c>
      <c r="E1536" t="n">
        <v>0.009488792934583046</v>
      </c>
      <c r="F1536" t="inlineStr">
        <is>
          <t>MENSAL</t>
        </is>
      </c>
      <c r="G1536" t="n">
        <v>47741</v>
      </c>
      <c r="H1536" t="n">
        <v>47741</v>
      </c>
      <c r="I1536" t="inlineStr">
        <is>
          <t>102</t>
        </is>
      </c>
      <c r="J1536" t="inlineStr">
        <is>
          <t>CARTEIRA</t>
        </is>
      </c>
      <c r="K1536" t="inlineStr">
        <is>
          <t>CONTRATO</t>
        </is>
      </c>
      <c r="L1536" t="n">
        <v>3411.68</v>
      </c>
      <c r="M1536" t="inlineStr"/>
      <c r="N1536" t="inlineStr"/>
      <c r="O1536" s="142">
        <f>DATE(YEAR(H1536),MONTH(H1536),1)</f>
        <v/>
      </c>
      <c r="P1536" s="132">
        <f>IF(H1536&gt;$L$3,"Futuro","Atraso")</f>
        <v/>
      </c>
      <c r="Q1536">
        <f>12*(YEAR(H1536)-YEAR($L$3))+(MONTH(H1536)-MONTH($L$3))</f>
        <v/>
      </c>
      <c r="R1536" s="366">
        <f>IF(N1536="IBIRAPITANGA FASE 3",IF(P1536="Atraso",M1536,M1536/(1+$J$2)^Q1536),IF(P1536="Atraso",M1536,M1536/(1+$J$1)^Q1536))</f>
        <v/>
      </c>
    </row>
    <row r="1537">
      <c r="A1537" t="inlineStr">
        <is>
          <t>Q06L012</t>
        </is>
      </c>
      <c r="B1537" t="inlineStr">
        <is>
          <t>VANDERSON DIAS DA SILVA</t>
        </is>
      </c>
      <c r="C1537" t="n">
        <v>1</v>
      </c>
      <c r="D1537" t="inlineStr">
        <is>
          <t>IPCA</t>
        </is>
      </c>
      <c r="E1537" t="n">
        <v>0.009488792934583046</v>
      </c>
      <c r="F1537" t="inlineStr">
        <is>
          <t>MENSAL</t>
        </is>
      </c>
      <c r="G1537" t="n">
        <v>47771</v>
      </c>
      <c r="H1537" t="n">
        <v>47771</v>
      </c>
      <c r="I1537" t="inlineStr">
        <is>
          <t>103</t>
        </is>
      </c>
      <c r="J1537" t="inlineStr">
        <is>
          <t>CARTEIRA</t>
        </is>
      </c>
      <c r="K1537" t="inlineStr">
        <is>
          <t>CONTRATO</t>
        </is>
      </c>
      <c r="L1537" t="n">
        <v>3411.68</v>
      </c>
      <c r="M1537" t="inlineStr"/>
      <c r="N1537" t="inlineStr"/>
      <c r="O1537" s="142">
        <f>DATE(YEAR(H1537),MONTH(H1537),1)</f>
        <v/>
      </c>
      <c r="P1537" s="132">
        <f>IF(H1537&gt;$L$3,"Futuro","Atraso")</f>
        <v/>
      </c>
      <c r="Q1537">
        <f>12*(YEAR(H1537)-YEAR($L$3))+(MONTH(H1537)-MONTH($L$3))</f>
        <v/>
      </c>
      <c r="R1537" s="366">
        <f>IF(N1537="IBIRAPITANGA FASE 3",IF(P1537="Atraso",M1537,M1537/(1+$J$2)^Q1537),IF(P1537="Atraso",M1537,M1537/(1+$J$1)^Q1537))</f>
        <v/>
      </c>
    </row>
    <row r="1538">
      <c r="A1538" t="inlineStr">
        <is>
          <t>Q06L012</t>
        </is>
      </c>
      <c r="B1538" t="inlineStr">
        <is>
          <t>VANDERSON DIAS DA SILVA</t>
        </is>
      </c>
      <c r="C1538" t="n">
        <v>1</v>
      </c>
      <c r="D1538" t="inlineStr">
        <is>
          <t>IPCA</t>
        </is>
      </c>
      <c r="E1538" t="n">
        <v>0.009488792934583046</v>
      </c>
      <c r="F1538" t="inlineStr">
        <is>
          <t>MENSAL</t>
        </is>
      </c>
      <c r="G1538" t="n">
        <v>47802</v>
      </c>
      <c r="H1538" t="n">
        <v>47802</v>
      </c>
      <c r="I1538" t="inlineStr">
        <is>
          <t>104</t>
        </is>
      </c>
      <c r="J1538" t="inlineStr">
        <is>
          <t>CARTEIRA</t>
        </is>
      </c>
      <c r="K1538" t="inlineStr">
        <is>
          <t>CONTRATO</t>
        </is>
      </c>
      <c r="L1538" t="n">
        <v>3411.68</v>
      </c>
      <c r="M1538" t="inlineStr"/>
      <c r="N1538" t="inlineStr"/>
      <c r="O1538" s="142">
        <f>DATE(YEAR(H1538),MONTH(H1538),1)</f>
        <v/>
      </c>
      <c r="P1538" s="132">
        <f>IF(H1538&gt;$L$3,"Futuro","Atraso")</f>
        <v/>
      </c>
      <c r="Q1538">
        <f>12*(YEAR(H1538)-YEAR($L$3))+(MONTH(H1538)-MONTH($L$3))</f>
        <v/>
      </c>
      <c r="R1538" s="366">
        <f>IF(N1538="IBIRAPITANGA FASE 3",IF(P1538="Atraso",M1538,M1538/(1+$J$2)^Q1538),IF(P1538="Atraso",M1538,M1538/(1+$J$1)^Q1538))</f>
        <v/>
      </c>
    </row>
    <row r="1539">
      <c r="A1539" t="inlineStr">
        <is>
          <t>Q06L012</t>
        </is>
      </c>
      <c r="B1539" t="inlineStr">
        <is>
          <t>VANDERSON DIAS DA SILVA</t>
        </is>
      </c>
      <c r="C1539" t="n">
        <v>1</v>
      </c>
      <c r="D1539" t="inlineStr">
        <is>
          <t>IPCA</t>
        </is>
      </c>
      <c r="E1539" t="n">
        <v>0.009488792934583046</v>
      </c>
      <c r="F1539" t="inlineStr">
        <is>
          <t>MENSAL</t>
        </is>
      </c>
      <c r="G1539" t="n">
        <v>47832</v>
      </c>
      <c r="H1539" t="n">
        <v>47832</v>
      </c>
      <c r="I1539" t="inlineStr">
        <is>
          <t>105</t>
        </is>
      </c>
      <c r="J1539" t="inlineStr">
        <is>
          <t>CARTEIRA</t>
        </is>
      </c>
      <c r="K1539" t="inlineStr">
        <is>
          <t>CONTRATO</t>
        </is>
      </c>
      <c r="L1539" t="n">
        <v>3411.68</v>
      </c>
      <c r="M1539" t="inlineStr"/>
      <c r="N1539" t="inlineStr"/>
      <c r="O1539" s="142">
        <f>DATE(YEAR(H1539),MONTH(H1539),1)</f>
        <v/>
      </c>
      <c r="P1539" s="132">
        <f>IF(H1539&gt;$L$3,"Futuro","Atraso")</f>
        <v/>
      </c>
      <c r="Q1539">
        <f>12*(YEAR(H1539)-YEAR($L$3))+(MONTH(H1539)-MONTH($L$3))</f>
        <v/>
      </c>
      <c r="R1539" s="366">
        <f>IF(N1539="IBIRAPITANGA FASE 3",IF(P1539="Atraso",M1539,M1539/(1+$J$2)^Q1539),IF(P1539="Atraso",M1539,M1539/(1+$J$1)^Q1539))</f>
        <v/>
      </c>
    </row>
    <row r="1540">
      <c r="A1540" t="inlineStr">
        <is>
          <t>Q06L012</t>
        </is>
      </c>
      <c r="B1540" t="inlineStr">
        <is>
          <t>VANDERSON DIAS DA SILVA</t>
        </is>
      </c>
      <c r="C1540" t="n">
        <v>1</v>
      </c>
      <c r="D1540" t="inlineStr">
        <is>
          <t>IPCA</t>
        </is>
      </c>
      <c r="E1540" t="n">
        <v>0.009488792934583046</v>
      </c>
      <c r="F1540" t="inlineStr">
        <is>
          <t>MENSAL</t>
        </is>
      </c>
      <c r="G1540" t="n">
        <v>47863</v>
      </c>
      <c r="H1540" t="n">
        <v>47863</v>
      </c>
      <c r="I1540" t="inlineStr">
        <is>
          <t>106</t>
        </is>
      </c>
      <c r="J1540" t="inlineStr">
        <is>
          <t>CARTEIRA</t>
        </is>
      </c>
      <c r="K1540" t="inlineStr">
        <is>
          <t>CONTRATO</t>
        </is>
      </c>
      <c r="L1540" t="n">
        <v>3411.68</v>
      </c>
      <c r="M1540" t="inlineStr"/>
      <c r="N1540" t="inlineStr"/>
      <c r="O1540" s="142">
        <f>DATE(YEAR(H1540),MONTH(H1540),1)</f>
        <v/>
      </c>
      <c r="P1540" s="132">
        <f>IF(H1540&gt;$L$3,"Futuro","Atraso")</f>
        <v/>
      </c>
      <c r="Q1540">
        <f>12*(YEAR(H1540)-YEAR($L$3))+(MONTH(H1540)-MONTH($L$3))</f>
        <v/>
      </c>
      <c r="R1540" s="366">
        <f>IF(N1540="IBIRAPITANGA FASE 3",IF(P1540="Atraso",M1540,M1540/(1+$J$2)^Q1540),IF(P1540="Atraso",M1540,M1540/(1+$J$1)^Q1540))</f>
        <v/>
      </c>
    </row>
    <row r="1541">
      <c r="A1541" t="inlineStr">
        <is>
          <t>Q06L012</t>
        </is>
      </c>
      <c r="B1541" t="inlineStr">
        <is>
          <t>VANDERSON DIAS DA SILVA</t>
        </is>
      </c>
      <c r="C1541" t="n">
        <v>1</v>
      </c>
      <c r="D1541" t="inlineStr">
        <is>
          <t>IPCA</t>
        </is>
      </c>
      <c r="E1541" t="n">
        <v>0.009488792934583046</v>
      </c>
      <c r="F1541" t="inlineStr">
        <is>
          <t>MENSAL</t>
        </is>
      </c>
      <c r="G1541" t="n">
        <v>47894</v>
      </c>
      <c r="H1541" t="n">
        <v>47894</v>
      </c>
      <c r="I1541" t="inlineStr">
        <is>
          <t>107</t>
        </is>
      </c>
      <c r="J1541" t="inlineStr">
        <is>
          <t>CARTEIRA</t>
        </is>
      </c>
      <c r="K1541" t="inlineStr">
        <is>
          <t>CONTRATO</t>
        </is>
      </c>
      <c r="L1541" t="n">
        <v>3411.68</v>
      </c>
      <c r="M1541" t="inlineStr"/>
      <c r="N1541" t="inlineStr"/>
      <c r="O1541" s="142">
        <f>DATE(YEAR(H1541),MONTH(H1541),1)</f>
        <v/>
      </c>
      <c r="P1541" s="132">
        <f>IF(H1541&gt;$L$3,"Futuro","Atraso")</f>
        <v/>
      </c>
      <c r="Q1541">
        <f>12*(YEAR(H1541)-YEAR($L$3))+(MONTH(H1541)-MONTH($L$3))</f>
        <v/>
      </c>
      <c r="R1541" s="366">
        <f>IF(N1541="IBIRAPITANGA FASE 3",IF(P1541="Atraso",M1541,M1541/(1+$J$2)^Q1541),IF(P1541="Atraso",M1541,M1541/(1+$J$1)^Q1541))</f>
        <v/>
      </c>
    </row>
    <row r="1542">
      <c r="A1542" t="inlineStr">
        <is>
          <t>Q06L012</t>
        </is>
      </c>
      <c r="B1542" t="inlineStr">
        <is>
          <t>VANDERSON DIAS DA SILVA</t>
        </is>
      </c>
      <c r="C1542" t="n">
        <v>1</v>
      </c>
      <c r="D1542" t="inlineStr">
        <is>
          <t>IPCA</t>
        </is>
      </c>
      <c r="E1542" t="n">
        <v>0.009488792934583046</v>
      </c>
      <c r="F1542" t="inlineStr">
        <is>
          <t>MENSAL</t>
        </is>
      </c>
      <c r="G1542" t="n">
        <v>47922</v>
      </c>
      <c r="H1542" t="n">
        <v>47922</v>
      </c>
      <c r="I1542" t="inlineStr">
        <is>
          <t>108</t>
        </is>
      </c>
      <c r="J1542" t="inlineStr">
        <is>
          <t>CARTEIRA</t>
        </is>
      </c>
      <c r="K1542" t="inlineStr">
        <is>
          <t>CONTRATO</t>
        </is>
      </c>
      <c r="L1542" t="n">
        <v>3411.68</v>
      </c>
      <c r="M1542" t="inlineStr"/>
      <c r="N1542" t="inlineStr"/>
      <c r="O1542" s="142">
        <f>DATE(YEAR(H1542),MONTH(H1542),1)</f>
        <v/>
      </c>
      <c r="P1542" s="132">
        <f>IF(H1542&gt;$L$3,"Futuro","Atraso")</f>
        <v/>
      </c>
      <c r="Q1542">
        <f>12*(YEAR(H1542)-YEAR($L$3))+(MONTH(H1542)-MONTH($L$3))</f>
        <v/>
      </c>
      <c r="R1542" s="366">
        <f>IF(N1542="IBIRAPITANGA FASE 3",IF(P1542="Atraso",M1542,M1542/(1+$J$2)^Q1542),IF(P1542="Atraso",M1542,M1542/(1+$J$1)^Q1542))</f>
        <v/>
      </c>
    </row>
    <row r="1543">
      <c r="A1543" t="inlineStr">
        <is>
          <t>Q06L012</t>
        </is>
      </c>
      <c r="B1543" t="inlineStr">
        <is>
          <t>VANDERSON DIAS DA SILVA</t>
        </is>
      </c>
      <c r="C1543" t="n">
        <v>1</v>
      </c>
      <c r="D1543" t="inlineStr">
        <is>
          <t>IPCA</t>
        </is>
      </c>
      <c r="E1543" t="n">
        <v>0.009488792934583046</v>
      </c>
      <c r="F1543" t="inlineStr">
        <is>
          <t>MENSAL</t>
        </is>
      </c>
      <c r="G1543" t="n">
        <v>47953</v>
      </c>
      <c r="H1543" t="n">
        <v>47953</v>
      </c>
      <c r="I1543" t="inlineStr">
        <is>
          <t>109</t>
        </is>
      </c>
      <c r="J1543" t="inlineStr">
        <is>
          <t>CARTEIRA</t>
        </is>
      </c>
      <c r="K1543" t="inlineStr">
        <is>
          <t>CONTRATO</t>
        </is>
      </c>
      <c r="L1543" t="n">
        <v>3411.68</v>
      </c>
      <c r="M1543" t="inlineStr"/>
      <c r="N1543" t="inlineStr"/>
      <c r="O1543" s="142">
        <f>DATE(YEAR(H1543),MONTH(H1543),1)</f>
        <v/>
      </c>
      <c r="P1543" s="132">
        <f>IF(H1543&gt;$L$3,"Futuro","Atraso")</f>
        <v/>
      </c>
      <c r="Q1543">
        <f>12*(YEAR(H1543)-YEAR($L$3))+(MONTH(H1543)-MONTH($L$3))</f>
        <v/>
      </c>
      <c r="R1543" s="366">
        <f>IF(N1543="IBIRAPITANGA FASE 3",IF(P1543="Atraso",M1543,M1543/(1+$J$2)^Q1543),IF(P1543="Atraso",M1543,M1543/(1+$J$1)^Q1543))</f>
        <v/>
      </c>
    </row>
    <row r="1544">
      <c r="A1544" t="inlineStr">
        <is>
          <t>Q06L012</t>
        </is>
      </c>
      <c r="B1544" t="inlineStr">
        <is>
          <t>VANDERSON DIAS DA SILVA</t>
        </is>
      </c>
      <c r="C1544" t="n">
        <v>1</v>
      </c>
      <c r="D1544" t="inlineStr">
        <is>
          <t>IPCA</t>
        </is>
      </c>
      <c r="E1544" t="n">
        <v>0.009488792934583046</v>
      </c>
      <c r="F1544" t="inlineStr">
        <is>
          <t>MENSAL</t>
        </is>
      </c>
      <c r="G1544" t="n">
        <v>47983</v>
      </c>
      <c r="H1544" t="n">
        <v>47983</v>
      </c>
      <c r="I1544" t="inlineStr">
        <is>
          <t>110</t>
        </is>
      </c>
      <c r="J1544" t="inlineStr">
        <is>
          <t>CARTEIRA</t>
        </is>
      </c>
      <c r="K1544" t="inlineStr">
        <is>
          <t>CONTRATO</t>
        </is>
      </c>
      <c r="L1544" t="n">
        <v>3411.68</v>
      </c>
      <c r="M1544" t="inlineStr"/>
      <c r="N1544" t="inlineStr"/>
      <c r="O1544" s="142">
        <f>DATE(YEAR(H1544),MONTH(H1544),1)</f>
        <v/>
      </c>
      <c r="P1544" s="132">
        <f>IF(H1544&gt;$L$3,"Futuro","Atraso")</f>
        <v/>
      </c>
      <c r="Q1544">
        <f>12*(YEAR(H1544)-YEAR($L$3))+(MONTH(H1544)-MONTH($L$3))</f>
        <v/>
      </c>
      <c r="R1544" s="366">
        <f>IF(N1544="IBIRAPITANGA FASE 3",IF(P1544="Atraso",M1544,M1544/(1+$J$2)^Q1544),IF(P1544="Atraso",M1544,M1544/(1+$J$1)^Q1544))</f>
        <v/>
      </c>
    </row>
    <row r="1545">
      <c r="A1545" t="inlineStr">
        <is>
          <t>Q06L012</t>
        </is>
      </c>
      <c r="B1545" t="inlineStr">
        <is>
          <t>VANDERSON DIAS DA SILVA</t>
        </is>
      </c>
      <c r="C1545" t="n">
        <v>1</v>
      </c>
      <c r="D1545" t="inlineStr">
        <is>
          <t>IPCA</t>
        </is>
      </c>
      <c r="E1545" t="n">
        <v>0.009488792934583046</v>
      </c>
      <c r="F1545" t="inlineStr">
        <is>
          <t>MENSAL</t>
        </is>
      </c>
      <c r="G1545" t="n">
        <v>48014</v>
      </c>
      <c r="H1545" t="n">
        <v>48014</v>
      </c>
      <c r="I1545" t="inlineStr">
        <is>
          <t>111</t>
        </is>
      </c>
      <c r="J1545" t="inlineStr">
        <is>
          <t>CARTEIRA</t>
        </is>
      </c>
      <c r="K1545" t="inlineStr">
        <is>
          <t>CONTRATO</t>
        </is>
      </c>
      <c r="L1545" t="n">
        <v>3411.68</v>
      </c>
      <c r="M1545" t="inlineStr"/>
      <c r="N1545" t="inlineStr"/>
      <c r="O1545" s="142">
        <f>DATE(YEAR(H1545),MONTH(H1545),1)</f>
        <v/>
      </c>
      <c r="P1545" s="132">
        <f>IF(H1545&gt;$L$3,"Futuro","Atraso")</f>
        <v/>
      </c>
      <c r="Q1545">
        <f>12*(YEAR(H1545)-YEAR($L$3))+(MONTH(H1545)-MONTH($L$3))</f>
        <v/>
      </c>
      <c r="R1545" s="366">
        <f>IF(N1545="IBIRAPITANGA FASE 3",IF(P1545="Atraso",M1545,M1545/(1+$J$2)^Q1545),IF(P1545="Atraso",M1545,M1545/(1+$J$1)^Q1545))</f>
        <v/>
      </c>
    </row>
    <row r="1546">
      <c r="A1546" t="inlineStr">
        <is>
          <t>Q06L012</t>
        </is>
      </c>
      <c r="B1546" t="inlineStr">
        <is>
          <t>VANDERSON DIAS DA SILVA</t>
        </is>
      </c>
      <c r="C1546" t="n">
        <v>1</v>
      </c>
      <c r="D1546" t="inlineStr">
        <is>
          <t>IPCA</t>
        </is>
      </c>
      <c r="E1546" t="n">
        <v>0.009488792934583046</v>
      </c>
      <c r="F1546" t="inlineStr">
        <is>
          <t>MENSAL</t>
        </is>
      </c>
      <c r="G1546" t="n">
        <v>48044</v>
      </c>
      <c r="H1546" t="n">
        <v>48044</v>
      </c>
      <c r="I1546" t="inlineStr">
        <is>
          <t>112</t>
        </is>
      </c>
      <c r="J1546" t="inlineStr">
        <is>
          <t>CARTEIRA</t>
        </is>
      </c>
      <c r="K1546" t="inlineStr">
        <is>
          <t>CONTRATO</t>
        </is>
      </c>
      <c r="L1546" t="n">
        <v>3411.68</v>
      </c>
      <c r="M1546" t="inlineStr"/>
      <c r="N1546" t="inlineStr"/>
      <c r="O1546" s="142">
        <f>DATE(YEAR(H1546),MONTH(H1546),1)</f>
        <v/>
      </c>
      <c r="P1546" s="132">
        <f>IF(H1546&gt;$L$3,"Futuro","Atraso")</f>
        <v/>
      </c>
      <c r="Q1546">
        <f>12*(YEAR(H1546)-YEAR($L$3))+(MONTH(H1546)-MONTH($L$3))</f>
        <v/>
      </c>
      <c r="R1546" s="366">
        <f>IF(N1546="IBIRAPITANGA FASE 3",IF(P1546="Atraso",M1546,M1546/(1+$J$2)^Q1546),IF(P1546="Atraso",M1546,M1546/(1+$J$1)^Q1546))</f>
        <v/>
      </c>
    </row>
    <row r="1547">
      <c r="A1547" t="inlineStr">
        <is>
          <t>Q06L012</t>
        </is>
      </c>
      <c r="B1547" t="inlineStr">
        <is>
          <t>VANDERSON DIAS DA SILVA</t>
        </is>
      </c>
      <c r="C1547" t="n">
        <v>1</v>
      </c>
      <c r="D1547" t="inlineStr">
        <is>
          <t>IPCA</t>
        </is>
      </c>
      <c r="E1547" t="n">
        <v>0.009488792934583046</v>
      </c>
      <c r="F1547" t="inlineStr">
        <is>
          <t>MENSAL</t>
        </is>
      </c>
      <c r="G1547" t="n">
        <v>48075</v>
      </c>
      <c r="H1547" t="n">
        <v>48075</v>
      </c>
      <c r="I1547" t="inlineStr">
        <is>
          <t>113</t>
        </is>
      </c>
      <c r="J1547" t="inlineStr">
        <is>
          <t>CARTEIRA</t>
        </is>
      </c>
      <c r="K1547" t="inlineStr">
        <is>
          <t>CONTRATO</t>
        </is>
      </c>
      <c r="L1547" t="n">
        <v>3411.68</v>
      </c>
      <c r="M1547" t="inlineStr"/>
      <c r="N1547" t="inlineStr"/>
      <c r="O1547" s="142">
        <f>DATE(YEAR(H1547),MONTH(H1547),1)</f>
        <v/>
      </c>
      <c r="P1547" s="132">
        <f>IF(H1547&gt;$L$3,"Futuro","Atraso")</f>
        <v/>
      </c>
      <c r="Q1547">
        <f>12*(YEAR(H1547)-YEAR($L$3))+(MONTH(H1547)-MONTH($L$3))</f>
        <v/>
      </c>
      <c r="R1547" s="366">
        <f>IF(N1547="IBIRAPITANGA FASE 3",IF(P1547="Atraso",M1547,M1547/(1+$J$2)^Q1547),IF(P1547="Atraso",M1547,M1547/(1+$J$1)^Q1547))</f>
        <v/>
      </c>
    </row>
    <row r="1548">
      <c r="A1548" t="inlineStr">
        <is>
          <t>Q06L012</t>
        </is>
      </c>
      <c r="B1548" t="inlineStr">
        <is>
          <t>VANDERSON DIAS DA SILVA</t>
        </is>
      </c>
      <c r="C1548" t="n">
        <v>1</v>
      </c>
      <c r="D1548" t="inlineStr">
        <is>
          <t>IPCA</t>
        </is>
      </c>
      <c r="E1548" t="n">
        <v>0.009488792934583046</v>
      </c>
      <c r="F1548" t="inlineStr">
        <is>
          <t>MENSAL</t>
        </is>
      </c>
      <c r="G1548" t="n">
        <v>48106</v>
      </c>
      <c r="H1548" t="n">
        <v>48106</v>
      </c>
      <c r="I1548" t="inlineStr">
        <is>
          <t>114</t>
        </is>
      </c>
      <c r="J1548" t="inlineStr">
        <is>
          <t>CARTEIRA</t>
        </is>
      </c>
      <c r="K1548" t="inlineStr">
        <is>
          <t>CONTRATO</t>
        </is>
      </c>
      <c r="L1548" t="n">
        <v>3411.68</v>
      </c>
      <c r="M1548" t="inlineStr"/>
      <c r="N1548" t="inlineStr"/>
      <c r="O1548" s="142">
        <f>DATE(YEAR(H1548),MONTH(H1548),1)</f>
        <v/>
      </c>
      <c r="P1548" s="132">
        <f>IF(H1548&gt;$L$3,"Futuro","Atraso")</f>
        <v/>
      </c>
      <c r="Q1548">
        <f>12*(YEAR(H1548)-YEAR($L$3))+(MONTH(H1548)-MONTH($L$3))</f>
        <v/>
      </c>
      <c r="R1548" s="366">
        <f>IF(N1548="IBIRAPITANGA FASE 3",IF(P1548="Atraso",M1548,M1548/(1+$J$2)^Q1548),IF(P1548="Atraso",M1548,M1548/(1+$J$1)^Q1548))</f>
        <v/>
      </c>
    </row>
    <row r="1549">
      <c r="A1549" t="inlineStr">
        <is>
          <t>Q06L012</t>
        </is>
      </c>
      <c r="B1549" t="inlineStr">
        <is>
          <t>VANDERSON DIAS DA SILVA</t>
        </is>
      </c>
      <c r="C1549" t="n">
        <v>1</v>
      </c>
      <c r="D1549" t="inlineStr">
        <is>
          <t>IPCA</t>
        </is>
      </c>
      <c r="E1549" t="n">
        <v>0.009488792934583046</v>
      </c>
      <c r="F1549" t="inlineStr">
        <is>
          <t>MENSAL</t>
        </is>
      </c>
      <c r="G1549" t="n">
        <v>48136</v>
      </c>
      <c r="H1549" t="n">
        <v>48136</v>
      </c>
      <c r="I1549" t="inlineStr">
        <is>
          <t>115</t>
        </is>
      </c>
      <c r="J1549" t="inlineStr">
        <is>
          <t>CARTEIRA</t>
        </is>
      </c>
      <c r="K1549" t="inlineStr">
        <is>
          <t>CONTRATO</t>
        </is>
      </c>
      <c r="L1549" t="n">
        <v>3411.68</v>
      </c>
      <c r="M1549" t="inlineStr"/>
      <c r="N1549" t="inlineStr"/>
      <c r="O1549" s="142">
        <f>DATE(YEAR(H1549),MONTH(H1549),1)</f>
        <v/>
      </c>
      <c r="P1549" s="132">
        <f>IF(H1549&gt;$L$3,"Futuro","Atraso")</f>
        <v/>
      </c>
      <c r="Q1549">
        <f>12*(YEAR(H1549)-YEAR($L$3))+(MONTH(H1549)-MONTH($L$3))</f>
        <v/>
      </c>
      <c r="R1549" s="366">
        <f>IF(N1549="IBIRAPITANGA FASE 3",IF(P1549="Atraso",M1549,M1549/(1+$J$2)^Q1549),IF(P1549="Atraso",M1549,M1549/(1+$J$1)^Q1549))</f>
        <v/>
      </c>
    </row>
    <row r="1550">
      <c r="A1550" t="inlineStr">
        <is>
          <t>Q06L012</t>
        </is>
      </c>
      <c r="B1550" t="inlineStr">
        <is>
          <t>VANDERSON DIAS DA SILVA</t>
        </is>
      </c>
      <c r="C1550" t="n">
        <v>1</v>
      </c>
      <c r="D1550" t="inlineStr">
        <is>
          <t>IPCA</t>
        </is>
      </c>
      <c r="E1550" t="n">
        <v>0.009488792934583046</v>
      </c>
      <c r="F1550" t="inlineStr">
        <is>
          <t>MENSAL</t>
        </is>
      </c>
      <c r="G1550" t="n">
        <v>48167</v>
      </c>
      <c r="H1550" t="n">
        <v>48167</v>
      </c>
      <c r="I1550" t="inlineStr">
        <is>
          <t>116</t>
        </is>
      </c>
      <c r="J1550" t="inlineStr">
        <is>
          <t>CARTEIRA</t>
        </is>
      </c>
      <c r="K1550" t="inlineStr">
        <is>
          <t>CONTRATO</t>
        </is>
      </c>
      <c r="L1550" t="n">
        <v>3411.68</v>
      </c>
      <c r="M1550" t="inlineStr"/>
      <c r="N1550" t="inlineStr"/>
      <c r="O1550" s="142">
        <f>DATE(YEAR(H1550),MONTH(H1550),1)</f>
        <v/>
      </c>
      <c r="P1550" s="132">
        <f>IF(H1550&gt;$L$3,"Futuro","Atraso")</f>
        <v/>
      </c>
      <c r="Q1550">
        <f>12*(YEAR(H1550)-YEAR($L$3))+(MONTH(H1550)-MONTH($L$3))</f>
        <v/>
      </c>
      <c r="R1550" s="366">
        <f>IF(N1550="IBIRAPITANGA FASE 3",IF(P1550="Atraso",M1550,M1550/(1+$J$2)^Q1550),IF(P1550="Atraso",M1550,M1550/(1+$J$1)^Q1550))</f>
        <v/>
      </c>
    </row>
    <row r="1551">
      <c r="A1551" t="inlineStr">
        <is>
          <t>Q06L012</t>
        </is>
      </c>
      <c r="B1551" t="inlineStr">
        <is>
          <t>VANDERSON DIAS DA SILVA</t>
        </is>
      </c>
      <c r="C1551" t="n">
        <v>1</v>
      </c>
      <c r="D1551" t="inlineStr">
        <is>
          <t>IPCA</t>
        </is>
      </c>
      <c r="E1551" t="n">
        <v>0.009488792934583046</v>
      </c>
      <c r="F1551" t="inlineStr">
        <is>
          <t>MENSAL</t>
        </is>
      </c>
      <c r="G1551" t="n">
        <v>48197</v>
      </c>
      <c r="H1551" t="n">
        <v>48197</v>
      </c>
      <c r="I1551" t="inlineStr">
        <is>
          <t>117</t>
        </is>
      </c>
      <c r="J1551" t="inlineStr">
        <is>
          <t>CARTEIRA</t>
        </is>
      </c>
      <c r="K1551" t="inlineStr">
        <is>
          <t>CONTRATO</t>
        </is>
      </c>
      <c r="L1551" t="n">
        <v>3411.68</v>
      </c>
      <c r="M1551" t="inlineStr"/>
      <c r="N1551" t="inlineStr"/>
      <c r="O1551" s="142">
        <f>DATE(YEAR(H1551),MONTH(H1551),1)</f>
        <v/>
      </c>
      <c r="P1551" s="132">
        <f>IF(H1551&gt;$L$3,"Futuro","Atraso")</f>
        <v/>
      </c>
      <c r="Q1551">
        <f>12*(YEAR(H1551)-YEAR($L$3))+(MONTH(H1551)-MONTH($L$3))</f>
        <v/>
      </c>
      <c r="R1551" s="366">
        <f>IF(N1551="IBIRAPITANGA FASE 3",IF(P1551="Atraso",M1551,M1551/(1+$J$2)^Q1551),IF(P1551="Atraso",M1551,M1551/(1+$J$1)^Q1551))</f>
        <v/>
      </c>
    </row>
    <row r="1552">
      <c r="A1552" t="inlineStr">
        <is>
          <t>Q06L012</t>
        </is>
      </c>
      <c r="B1552" t="inlineStr">
        <is>
          <t>VANDERSON DIAS DA SILVA</t>
        </is>
      </c>
      <c r="C1552" t="n">
        <v>1</v>
      </c>
      <c r="D1552" t="inlineStr">
        <is>
          <t>IPCA</t>
        </is>
      </c>
      <c r="E1552" t="n">
        <v>0.009488792934583046</v>
      </c>
      <c r="F1552" t="inlineStr">
        <is>
          <t>MENSAL</t>
        </is>
      </c>
      <c r="G1552" t="n">
        <v>48228</v>
      </c>
      <c r="H1552" t="n">
        <v>48228</v>
      </c>
      <c r="I1552" t="inlineStr">
        <is>
          <t>118</t>
        </is>
      </c>
      <c r="J1552" t="inlineStr">
        <is>
          <t>CARTEIRA</t>
        </is>
      </c>
      <c r="K1552" t="inlineStr">
        <is>
          <t>CONTRATO</t>
        </is>
      </c>
      <c r="L1552" t="n">
        <v>3411.68</v>
      </c>
      <c r="M1552" t="inlineStr"/>
      <c r="N1552" t="inlineStr"/>
      <c r="O1552" s="142">
        <f>DATE(YEAR(H1552),MONTH(H1552),1)</f>
        <v/>
      </c>
      <c r="P1552" s="132">
        <f>IF(H1552&gt;$L$3,"Futuro","Atraso")</f>
        <v/>
      </c>
      <c r="Q1552">
        <f>12*(YEAR(H1552)-YEAR($L$3))+(MONTH(H1552)-MONTH($L$3))</f>
        <v/>
      </c>
      <c r="R1552" s="366">
        <f>IF(N1552="IBIRAPITANGA FASE 3",IF(P1552="Atraso",M1552,M1552/(1+$J$2)^Q1552),IF(P1552="Atraso",M1552,M1552/(1+$J$1)^Q1552))</f>
        <v/>
      </c>
    </row>
    <row r="1553">
      <c r="A1553" t="inlineStr">
        <is>
          <t>Q06L012</t>
        </is>
      </c>
      <c r="B1553" t="inlineStr">
        <is>
          <t>VANDERSON DIAS DA SILVA</t>
        </is>
      </c>
      <c r="C1553" t="n">
        <v>1</v>
      </c>
      <c r="D1553" t="inlineStr">
        <is>
          <t>IPCA</t>
        </is>
      </c>
      <c r="E1553" t="n">
        <v>0.009488792934583046</v>
      </c>
      <c r="F1553" t="inlineStr">
        <is>
          <t>MENSAL</t>
        </is>
      </c>
      <c r="G1553" t="n">
        <v>48259</v>
      </c>
      <c r="H1553" t="n">
        <v>48259</v>
      </c>
      <c r="I1553" t="inlineStr">
        <is>
          <t>119</t>
        </is>
      </c>
      <c r="J1553" t="inlineStr">
        <is>
          <t>CARTEIRA</t>
        </is>
      </c>
      <c r="K1553" t="inlineStr">
        <is>
          <t>CONTRATO</t>
        </is>
      </c>
      <c r="L1553" t="n">
        <v>3411.68</v>
      </c>
      <c r="M1553" t="inlineStr"/>
      <c r="N1553" t="inlineStr"/>
      <c r="O1553" s="142">
        <f>DATE(YEAR(H1553),MONTH(H1553),1)</f>
        <v/>
      </c>
      <c r="P1553" s="132">
        <f>IF(H1553&gt;$L$3,"Futuro","Atraso")</f>
        <v/>
      </c>
      <c r="Q1553">
        <f>12*(YEAR(H1553)-YEAR($L$3))+(MONTH(H1553)-MONTH($L$3))</f>
        <v/>
      </c>
      <c r="R1553" s="366">
        <f>IF(N1553="IBIRAPITANGA FASE 3",IF(P1553="Atraso",M1553,M1553/(1+$J$2)^Q1553),IF(P1553="Atraso",M1553,M1553/(1+$J$1)^Q1553))</f>
        <v/>
      </c>
    </row>
    <row r="1554">
      <c r="A1554" t="inlineStr">
        <is>
          <t>Q06L012</t>
        </is>
      </c>
      <c r="B1554" t="inlineStr">
        <is>
          <t>VANDERSON DIAS DA SILVA</t>
        </is>
      </c>
      <c r="C1554" t="n">
        <v>1</v>
      </c>
      <c r="D1554" t="inlineStr">
        <is>
          <t>IPCA</t>
        </is>
      </c>
      <c r="E1554" t="n">
        <v>0.009488792934583046</v>
      </c>
      <c r="F1554" t="inlineStr">
        <is>
          <t>MENSAL</t>
        </is>
      </c>
      <c r="G1554" t="n">
        <v>48288</v>
      </c>
      <c r="H1554" t="n">
        <v>48288</v>
      </c>
      <c r="I1554" t="inlineStr">
        <is>
          <t>120</t>
        </is>
      </c>
      <c r="J1554" t="inlineStr">
        <is>
          <t>CARTEIRA</t>
        </is>
      </c>
      <c r="K1554" t="inlineStr">
        <is>
          <t>CONTRATO</t>
        </is>
      </c>
      <c r="L1554" t="n">
        <v>3411.68</v>
      </c>
      <c r="M1554" t="inlineStr"/>
      <c r="N1554" t="inlineStr"/>
      <c r="O1554" s="142">
        <f>DATE(YEAR(H1554),MONTH(H1554),1)</f>
        <v/>
      </c>
      <c r="P1554" s="132">
        <f>IF(H1554&gt;$L$3,"Futuro","Atraso")</f>
        <v/>
      </c>
      <c r="Q1554">
        <f>12*(YEAR(H1554)-YEAR($L$3))+(MONTH(H1554)-MONTH($L$3))</f>
        <v/>
      </c>
      <c r="R1554" s="366">
        <f>IF(N1554="IBIRAPITANGA FASE 3",IF(P1554="Atraso",M1554,M1554/(1+$J$2)^Q1554),IF(P1554="Atraso",M1554,M1554/(1+$J$1)^Q1554))</f>
        <v/>
      </c>
    </row>
    <row r="1555">
      <c r="A1555" t="inlineStr">
        <is>
          <t>Q06L012</t>
        </is>
      </c>
      <c r="B1555" t="inlineStr">
        <is>
          <t>VANDERSON DIAS DA SILVA</t>
        </is>
      </c>
      <c r="C1555" t="n">
        <v>1</v>
      </c>
      <c r="D1555" t="inlineStr">
        <is>
          <t>IPCA</t>
        </is>
      </c>
      <c r="E1555" t="n">
        <v>0.009488792934583046</v>
      </c>
      <c r="F1555" t="inlineStr">
        <is>
          <t>MENSAL</t>
        </is>
      </c>
      <c r="G1555" t="n">
        <v>48319</v>
      </c>
      <c r="H1555" t="n">
        <v>48319</v>
      </c>
      <c r="I1555" t="inlineStr">
        <is>
          <t>121</t>
        </is>
      </c>
      <c r="J1555" t="inlineStr">
        <is>
          <t>CARTEIRA</t>
        </is>
      </c>
      <c r="K1555" t="inlineStr">
        <is>
          <t>CONTRATO</t>
        </is>
      </c>
      <c r="L1555" t="n">
        <v>3411.68</v>
      </c>
      <c r="M1555" t="inlineStr"/>
      <c r="N1555" t="inlineStr"/>
      <c r="O1555" s="142">
        <f>DATE(YEAR(H1555),MONTH(H1555),1)</f>
        <v/>
      </c>
      <c r="P1555" s="132">
        <f>IF(H1555&gt;$L$3,"Futuro","Atraso")</f>
        <v/>
      </c>
      <c r="Q1555">
        <f>12*(YEAR(H1555)-YEAR($L$3))+(MONTH(H1555)-MONTH($L$3))</f>
        <v/>
      </c>
      <c r="R1555" s="366">
        <f>IF(N1555="IBIRAPITANGA FASE 3",IF(P1555="Atraso",M1555,M1555/(1+$J$2)^Q1555),IF(P1555="Atraso",M1555,M1555/(1+$J$1)^Q1555))</f>
        <v/>
      </c>
    </row>
    <row r="1556">
      <c r="A1556" t="inlineStr">
        <is>
          <t>Q06L012</t>
        </is>
      </c>
      <c r="B1556" t="inlineStr">
        <is>
          <t>VANDERSON DIAS DA SILVA</t>
        </is>
      </c>
      <c r="C1556" t="n">
        <v>1</v>
      </c>
      <c r="D1556" t="inlineStr">
        <is>
          <t>IPCA</t>
        </is>
      </c>
      <c r="E1556" t="n">
        <v>0.009488792934583046</v>
      </c>
      <c r="F1556" t="inlineStr">
        <is>
          <t>MENSAL</t>
        </is>
      </c>
      <c r="G1556" t="n">
        <v>48349</v>
      </c>
      <c r="H1556" t="n">
        <v>48349</v>
      </c>
      <c r="I1556" t="inlineStr">
        <is>
          <t>122</t>
        </is>
      </c>
      <c r="J1556" t="inlineStr">
        <is>
          <t>CARTEIRA</t>
        </is>
      </c>
      <c r="K1556" t="inlineStr">
        <is>
          <t>CONTRATO</t>
        </is>
      </c>
      <c r="L1556" t="n">
        <v>3411.68</v>
      </c>
      <c r="M1556" t="inlineStr"/>
      <c r="N1556" t="inlineStr"/>
      <c r="O1556" s="142">
        <f>DATE(YEAR(H1556),MONTH(H1556),1)</f>
        <v/>
      </c>
      <c r="P1556" s="132">
        <f>IF(H1556&gt;$L$3,"Futuro","Atraso")</f>
        <v/>
      </c>
      <c r="Q1556">
        <f>12*(YEAR(H1556)-YEAR($L$3))+(MONTH(H1556)-MONTH($L$3))</f>
        <v/>
      </c>
      <c r="R1556" s="366">
        <f>IF(N1556="IBIRAPITANGA FASE 3",IF(P1556="Atraso",M1556,M1556/(1+$J$2)^Q1556),IF(P1556="Atraso",M1556,M1556/(1+$J$1)^Q1556))</f>
        <v/>
      </c>
    </row>
    <row r="1557">
      <c r="A1557" t="inlineStr">
        <is>
          <t>Q06L012</t>
        </is>
      </c>
      <c r="B1557" t="inlineStr">
        <is>
          <t>VANDERSON DIAS DA SILVA</t>
        </is>
      </c>
      <c r="C1557" t="n">
        <v>1</v>
      </c>
      <c r="D1557" t="inlineStr">
        <is>
          <t>IPCA</t>
        </is>
      </c>
      <c r="E1557" t="n">
        <v>0.009488792934583046</v>
      </c>
      <c r="F1557" t="inlineStr">
        <is>
          <t>MENSAL</t>
        </is>
      </c>
      <c r="G1557" t="n">
        <v>48380</v>
      </c>
      <c r="H1557" t="n">
        <v>48380</v>
      </c>
      <c r="I1557" t="inlineStr">
        <is>
          <t>123</t>
        </is>
      </c>
      <c r="J1557" t="inlineStr">
        <is>
          <t>CARTEIRA</t>
        </is>
      </c>
      <c r="K1557" t="inlineStr">
        <is>
          <t>CONTRATO</t>
        </is>
      </c>
      <c r="L1557" t="n">
        <v>3411.68</v>
      </c>
      <c r="M1557" t="inlineStr"/>
      <c r="N1557" t="inlineStr"/>
      <c r="O1557" s="142">
        <f>DATE(YEAR(H1557),MONTH(H1557),1)</f>
        <v/>
      </c>
      <c r="P1557" s="132">
        <f>IF(H1557&gt;$L$3,"Futuro","Atraso")</f>
        <v/>
      </c>
      <c r="Q1557">
        <f>12*(YEAR(H1557)-YEAR($L$3))+(MONTH(H1557)-MONTH($L$3))</f>
        <v/>
      </c>
      <c r="R1557" s="366">
        <f>IF(N1557="IBIRAPITANGA FASE 3",IF(P1557="Atraso",M1557,M1557/(1+$J$2)^Q1557),IF(P1557="Atraso",M1557,M1557/(1+$J$1)^Q1557))</f>
        <v/>
      </c>
    </row>
    <row r="1558">
      <c r="A1558" t="inlineStr">
        <is>
          <t>Q06L012</t>
        </is>
      </c>
      <c r="B1558" t="inlineStr">
        <is>
          <t>VANDERSON DIAS DA SILVA</t>
        </is>
      </c>
      <c r="C1558" t="n">
        <v>1</v>
      </c>
      <c r="D1558" t="inlineStr">
        <is>
          <t>IPCA</t>
        </is>
      </c>
      <c r="E1558" t="n">
        <v>0.009488792934583046</v>
      </c>
      <c r="F1558" t="inlineStr">
        <is>
          <t>MENSAL</t>
        </is>
      </c>
      <c r="G1558" t="n">
        <v>48410</v>
      </c>
      <c r="H1558" t="n">
        <v>48410</v>
      </c>
      <c r="I1558" t="inlineStr">
        <is>
          <t>124</t>
        </is>
      </c>
      <c r="J1558" t="inlineStr">
        <is>
          <t>CARTEIRA</t>
        </is>
      </c>
      <c r="K1558" t="inlineStr">
        <is>
          <t>CONTRATO</t>
        </is>
      </c>
      <c r="L1558" t="n">
        <v>3411.68</v>
      </c>
      <c r="M1558" t="inlineStr"/>
      <c r="N1558" t="inlineStr"/>
      <c r="O1558" s="142">
        <f>DATE(YEAR(H1558),MONTH(H1558),1)</f>
        <v/>
      </c>
      <c r="P1558" s="132">
        <f>IF(H1558&gt;$L$3,"Futuro","Atraso")</f>
        <v/>
      </c>
      <c r="Q1558">
        <f>12*(YEAR(H1558)-YEAR($L$3))+(MONTH(H1558)-MONTH($L$3))</f>
        <v/>
      </c>
      <c r="R1558" s="366">
        <f>IF(N1558="IBIRAPITANGA FASE 3",IF(P1558="Atraso",M1558,M1558/(1+$J$2)^Q1558),IF(P1558="Atraso",M1558,M1558/(1+$J$1)^Q1558))</f>
        <v/>
      </c>
    </row>
    <row r="1559">
      <c r="A1559" t="inlineStr">
        <is>
          <t>Q06L012</t>
        </is>
      </c>
      <c r="B1559" t="inlineStr">
        <is>
          <t>VANDERSON DIAS DA SILVA</t>
        </is>
      </c>
      <c r="C1559" t="n">
        <v>1</v>
      </c>
      <c r="D1559" t="inlineStr">
        <is>
          <t>IPCA</t>
        </is>
      </c>
      <c r="E1559" t="n">
        <v>0.009488792934583046</v>
      </c>
      <c r="F1559" t="inlineStr">
        <is>
          <t>MENSAL</t>
        </is>
      </c>
      <c r="G1559" t="n">
        <v>48441</v>
      </c>
      <c r="H1559" t="n">
        <v>48441</v>
      </c>
      <c r="I1559" t="inlineStr">
        <is>
          <t>125</t>
        </is>
      </c>
      <c r="J1559" t="inlineStr">
        <is>
          <t>CARTEIRA</t>
        </is>
      </c>
      <c r="K1559" t="inlineStr">
        <is>
          <t>CONTRATO</t>
        </is>
      </c>
      <c r="L1559" t="n">
        <v>3411.68</v>
      </c>
      <c r="M1559" t="inlineStr"/>
      <c r="N1559" t="inlineStr"/>
      <c r="O1559" s="142">
        <f>DATE(YEAR(H1559),MONTH(H1559),1)</f>
        <v/>
      </c>
      <c r="P1559" s="132">
        <f>IF(H1559&gt;$L$3,"Futuro","Atraso")</f>
        <v/>
      </c>
      <c r="Q1559">
        <f>12*(YEAR(H1559)-YEAR($L$3))+(MONTH(H1559)-MONTH($L$3))</f>
        <v/>
      </c>
      <c r="R1559" s="366">
        <f>IF(N1559="IBIRAPITANGA FASE 3",IF(P1559="Atraso",M1559,M1559/(1+$J$2)^Q1559),IF(P1559="Atraso",M1559,M1559/(1+$J$1)^Q1559))</f>
        <v/>
      </c>
    </row>
    <row r="1560">
      <c r="A1560" t="inlineStr">
        <is>
          <t>Q06L012</t>
        </is>
      </c>
      <c r="B1560" t="inlineStr">
        <is>
          <t>VANDERSON DIAS DA SILVA</t>
        </is>
      </c>
      <c r="C1560" t="n">
        <v>1</v>
      </c>
      <c r="D1560" t="inlineStr">
        <is>
          <t>IPCA</t>
        </is>
      </c>
      <c r="E1560" t="n">
        <v>0.009488792934583046</v>
      </c>
      <c r="F1560" t="inlineStr">
        <is>
          <t>MENSAL</t>
        </is>
      </c>
      <c r="G1560" t="n">
        <v>48472</v>
      </c>
      <c r="H1560" t="n">
        <v>48472</v>
      </c>
      <c r="I1560" t="inlineStr">
        <is>
          <t>126</t>
        </is>
      </c>
      <c r="J1560" t="inlineStr">
        <is>
          <t>CARTEIRA</t>
        </is>
      </c>
      <c r="K1560" t="inlineStr">
        <is>
          <t>CONTRATO</t>
        </is>
      </c>
      <c r="L1560" t="n">
        <v>3411.68</v>
      </c>
      <c r="M1560" t="inlineStr"/>
      <c r="N1560" t="inlineStr"/>
      <c r="O1560" s="142">
        <f>DATE(YEAR(H1560),MONTH(H1560),1)</f>
        <v/>
      </c>
      <c r="P1560" s="132">
        <f>IF(H1560&gt;$L$3,"Futuro","Atraso")</f>
        <v/>
      </c>
      <c r="Q1560">
        <f>12*(YEAR(H1560)-YEAR($L$3))+(MONTH(H1560)-MONTH($L$3))</f>
        <v/>
      </c>
      <c r="R1560" s="366">
        <f>IF(N1560="IBIRAPITANGA FASE 3",IF(P1560="Atraso",M1560,M1560/(1+$J$2)^Q1560),IF(P1560="Atraso",M1560,M1560/(1+$J$1)^Q1560))</f>
        <v/>
      </c>
    </row>
    <row r="1561">
      <c r="A1561" t="inlineStr">
        <is>
          <t>Q06L012</t>
        </is>
      </c>
      <c r="B1561" t="inlineStr">
        <is>
          <t>VANDERSON DIAS DA SILVA</t>
        </is>
      </c>
      <c r="C1561" t="n">
        <v>1</v>
      </c>
      <c r="D1561" t="inlineStr">
        <is>
          <t>IPCA</t>
        </is>
      </c>
      <c r="E1561" t="n">
        <v>0.009488792934583046</v>
      </c>
      <c r="F1561" t="inlineStr">
        <is>
          <t>MENSAL</t>
        </is>
      </c>
      <c r="G1561" t="n">
        <v>48502</v>
      </c>
      <c r="H1561" t="n">
        <v>48502</v>
      </c>
      <c r="I1561" t="inlineStr">
        <is>
          <t>127</t>
        </is>
      </c>
      <c r="J1561" t="inlineStr">
        <is>
          <t>CARTEIRA</t>
        </is>
      </c>
      <c r="K1561" t="inlineStr">
        <is>
          <t>CONTRATO</t>
        </is>
      </c>
      <c r="L1561" t="n">
        <v>3411.68</v>
      </c>
      <c r="M1561" t="inlineStr"/>
      <c r="N1561" t="inlineStr"/>
      <c r="O1561" s="142">
        <f>DATE(YEAR(H1561),MONTH(H1561),1)</f>
        <v/>
      </c>
      <c r="P1561" s="132">
        <f>IF(H1561&gt;$L$3,"Futuro","Atraso")</f>
        <v/>
      </c>
      <c r="Q1561">
        <f>12*(YEAR(H1561)-YEAR($L$3))+(MONTH(H1561)-MONTH($L$3))</f>
        <v/>
      </c>
      <c r="R1561" s="366">
        <f>IF(N1561="IBIRAPITANGA FASE 3",IF(P1561="Atraso",M1561,M1561/(1+$J$2)^Q1561),IF(P1561="Atraso",M1561,M1561/(1+$J$1)^Q1561))</f>
        <v/>
      </c>
    </row>
    <row r="1562">
      <c r="A1562" t="inlineStr">
        <is>
          <t>Q06L012</t>
        </is>
      </c>
      <c r="B1562" t="inlineStr">
        <is>
          <t>VANDERSON DIAS DA SILVA</t>
        </is>
      </c>
      <c r="C1562" t="n">
        <v>1</v>
      </c>
      <c r="D1562" t="inlineStr">
        <is>
          <t>IPCA</t>
        </is>
      </c>
      <c r="E1562" t="n">
        <v>0.009488792934583046</v>
      </c>
      <c r="F1562" t="inlineStr">
        <is>
          <t>MENSAL</t>
        </is>
      </c>
      <c r="G1562" t="n">
        <v>48533</v>
      </c>
      <c r="H1562" t="n">
        <v>48533</v>
      </c>
      <c r="I1562" t="inlineStr">
        <is>
          <t>128</t>
        </is>
      </c>
      <c r="J1562" t="inlineStr">
        <is>
          <t>CARTEIRA</t>
        </is>
      </c>
      <c r="K1562" t="inlineStr">
        <is>
          <t>CONTRATO</t>
        </is>
      </c>
      <c r="L1562" t="n">
        <v>3411.68</v>
      </c>
      <c r="M1562" t="inlineStr"/>
      <c r="N1562" t="inlineStr"/>
      <c r="O1562" s="142">
        <f>DATE(YEAR(H1562),MONTH(H1562),1)</f>
        <v/>
      </c>
      <c r="P1562" s="132">
        <f>IF(H1562&gt;$L$3,"Futuro","Atraso")</f>
        <v/>
      </c>
      <c r="Q1562">
        <f>12*(YEAR(H1562)-YEAR($L$3))+(MONTH(H1562)-MONTH($L$3))</f>
        <v/>
      </c>
      <c r="R1562" s="366">
        <f>IF(N1562="IBIRAPITANGA FASE 3",IF(P1562="Atraso",M1562,M1562/(1+$J$2)^Q1562),IF(P1562="Atraso",M1562,M1562/(1+$J$1)^Q1562))</f>
        <v/>
      </c>
    </row>
    <row r="1563">
      <c r="A1563" t="inlineStr">
        <is>
          <t>Q06L012</t>
        </is>
      </c>
      <c r="B1563" t="inlineStr">
        <is>
          <t>VANDERSON DIAS DA SILVA</t>
        </is>
      </c>
      <c r="C1563" t="n">
        <v>1</v>
      </c>
      <c r="D1563" t="inlineStr">
        <is>
          <t>IPCA</t>
        </is>
      </c>
      <c r="E1563" t="n">
        <v>0.009488792934583046</v>
      </c>
      <c r="F1563" t="inlineStr">
        <is>
          <t>MENSAL</t>
        </is>
      </c>
      <c r="G1563" t="n">
        <v>48563</v>
      </c>
      <c r="H1563" t="n">
        <v>48563</v>
      </c>
      <c r="I1563" t="inlineStr">
        <is>
          <t>129</t>
        </is>
      </c>
      <c r="J1563" t="inlineStr">
        <is>
          <t>CARTEIRA</t>
        </is>
      </c>
      <c r="K1563" t="inlineStr">
        <is>
          <t>CONTRATO</t>
        </is>
      </c>
      <c r="L1563" t="n">
        <v>3411.68</v>
      </c>
      <c r="M1563" t="inlineStr"/>
      <c r="N1563" t="inlineStr"/>
      <c r="O1563" s="142">
        <f>DATE(YEAR(H1563),MONTH(H1563),1)</f>
        <v/>
      </c>
      <c r="P1563" s="132">
        <f>IF(H1563&gt;$L$3,"Futuro","Atraso")</f>
        <v/>
      </c>
      <c r="Q1563">
        <f>12*(YEAR(H1563)-YEAR($L$3))+(MONTH(H1563)-MONTH($L$3))</f>
        <v/>
      </c>
      <c r="R1563" s="366">
        <f>IF(N1563="IBIRAPITANGA FASE 3",IF(P1563="Atraso",M1563,M1563/(1+$J$2)^Q1563),IF(P1563="Atraso",M1563,M1563/(1+$J$1)^Q1563))</f>
        <v/>
      </c>
    </row>
    <row r="1564">
      <c r="A1564" t="inlineStr">
        <is>
          <t>Q06L012</t>
        </is>
      </c>
      <c r="B1564" t="inlineStr">
        <is>
          <t>VANDERSON DIAS DA SILVA</t>
        </is>
      </c>
      <c r="C1564" t="n">
        <v>1</v>
      </c>
      <c r="D1564" t="inlineStr">
        <is>
          <t>IPCA</t>
        </is>
      </c>
      <c r="E1564" t="n">
        <v>0.009488792934583046</v>
      </c>
      <c r="F1564" t="inlineStr">
        <is>
          <t>MENSAL</t>
        </is>
      </c>
      <c r="G1564" t="n">
        <v>48594</v>
      </c>
      <c r="H1564" t="n">
        <v>48594</v>
      </c>
      <c r="I1564" t="inlineStr">
        <is>
          <t>130</t>
        </is>
      </c>
      <c r="J1564" t="inlineStr">
        <is>
          <t>CARTEIRA</t>
        </is>
      </c>
      <c r="K1564" t="inlineStr">
        <is>
          <t>CONTRATO</t>
        </is>
      </c>
      <c r="L1564" t="n">
        <v>3411.68</v>
      </c>
      <c r="M1564" t="inlineStr"/>
      <c r="N1564" t="inlineStr"/>
      <c r="O1564" s="142">
        <f>DATE(YEAR(H1564),MONTH(H1564),1)</f>
        <v/>
      </c>
      <c r="P1564" s="132">
        <f>IF(H1564&gt;$L$3,"Futuro","Atraso")</f>
        <v/>
      </c>
      <c r="Q1564">
        <f>12*(YEAR(H1564)-YEAR($L$3))+(MONTH(H1564)-MONTH($L$3))</f>
        <v/>
      </c>
      <c r="R1564" s="366">
        <f>IF(N1564="IBIRAPITANGA FASE 3",IF(P1564="Atraso",M1564,M1564/(1+$J$2)^Q1564),IF(P1564="Atraso",M1564,M1564/(1+$J$1)^Q1564))</f>
        <v/>
      </c>
    </row>
    <row r="1565">
      <c r="A1565" t="inlineStr">
        <is>
          <t>Q06L012</t>
        </is>
      </c>
      <c r="B1565" t="inlineStr">
        <is>
          <t>VANDERSON DIAS DA SILVA</t>
        </is>
      </c>
      <c r="C1565" t="n">
        <v>1</v>
      </c>
      <c r="D1565" t="inlineStr">
        <is>
          <t>IPCA</t>
        </is>
      </c>
      <c r="E1565" t="n">
        <v>0.009488792934583046</v>
      </c>
      <c r="F1565" t="inlineStr">
        <is>
          <t>MENSAL</t>
        </is>
      </c>
      <c r="G1565" t="n">
        <v>48625</v>
      </c>
      <c r="H1565" t="n">
        <v>48625</v>
      </c>
      <c r="I1565" t="inlineStr">
        <is>
          <t>131</t>
        </is>
      </c>
      <c r="J1565" t="inlineStr">
        <is>
          <t>CARTEIRA</t>
        </is>
      </c>
      <c r="K1565" t="inlineStr">
        <is>
          <t>CONTRATO</t>
        </is>
      </c>
      <c r="L1565" t="n">
        <v>3411.68</v>
      </c>
      <c r="M1565" t="inlineStr"/>
      <c r="N1565" t="inlineStr"/>
      <c r="O1565" s="142">
        <f>DATE(YEAR(H1565),MONTH(H1565),1)</f>
        <v/>
      </c>
      <c r="P1565" s="132">
        <f>IF(H1565&gt;$L$3,"Futuro","Atraso")</f>
        <v/>
      </c>
      <c r="Q1565">
        <f>12*(YEAR(H1565)-YEAR($L$3))+(MONTH(H1565)-MONTH($L$3))</f>
        <v/>
      </c>
      <c r="R1565" s="366">
        <f>IF(N1565="IBIRAPITANGA FASE 3",IF(P1565="Atraso",M1565,M1565/(1+$J$2)^Q1565),IF(P1565="Atraso",M1565,M1565/(1+$J$1)^Q1565))</f>
        <v/>
      </c>
    </row>
    <row r="1566">
      <c r="A1566" t="inlineStr">
        <is>
          <t>Q06L012</t>
        </is>
      </c>
      <c r="B1566" t="inlineStr">
        <is>
          <t>VANDERSON DIAS DA SILVA</t>
        </is>
      </c>
      <c r="C1566" t="n">
        <v>1</v>
      </c>
      <c r="D1566" t="inlineStr">
        <is>
          <t>IPCA</t>
        </is>
      </c>
      <c r="E1566" t="n">
        <v>0.009488792934583046</v>
      </c>
      <c r="F1566" t="inlineStr">
        <is>
          <t>MENSAL</t>
        </is>
      </c>
      <c r="G1566" t="n">
        <v>48653</v>
      </c>
      <c r="H1566" t="n">
        <v>48653</v>
      </c>
      <c r="I1566" t="inlineStr">
        <is>
          <t>132</t>
        </is>
      </c>
      <c r="J1566" t="inlineStr">
        <is>
          <t>CARTEIRA</t>
        </is>
      </c>
      <c r="K1566" t="inlineStr">
        <is>
          <t>CONTRATO</t>
        </is>
      </c>
      <c r="L1566" t="n">
        <v>3411.68</v>
      </c>
      <c r="M1566" t="inlineStr"/>
      <c r="N1566" t="inlineStr"/>
      <c r="O1566" s="142">
        <f>DATE(YEAR(H1566),MONTH(H1566),1)</f>
        <v/>
      </c>
      <c r="P1566" s="132">
        <f>IF(H1566&gt;$L$3,"Futuro","Atraso")</f>
        <v/>
      </c>
      <c r="Q1566">
        <f>12*(YEAR(H1566)-YEAR($L$3))+(MONTH(H1566)-MONTH($L$3))</f>
        <v/>
      </c>
      <c r="R1566" s="366">
        <f>IF(N1566="IBIRAPITANGA FASE 3",IF(P1566="Atraso",M1566,M1566/(1+$J$2)^Q1566),IF(P1566="Atraso",M1566,M1566/(1+$J$1)^Q1566))</f>
        <v/>
      </c>
    </row>
    <row r="1567">
      <c r="A1567" t="inlineStr">
        <is>
          <t>Q06L012</t>
        </is>
      </c>
      <c r="B1567" t="inlineStr">
        <is>
          <t>VANDERSON DIAS DA SILVA</t>
        </is>
      </c>
      <c r="C1567" t="n">
        <v>1</v>
      </c>
      <c r="D1567" t="inlineStr">
        <is>
          <t>IPCA</t>
        </is>
      </c>
      <c r="E1567" t="n">
        <v>0.009488792934583046</v>
      </c>
      <c r="F1567" t="inlineStr">
        <is>
          <t>MENSAL</t>
        </is>
      </c>
      <c r="G1567" t="n">
        <v>48684</v>
      </c>
      <c r="H1567" t="n">
        <v>48684</v>
      </c>
      <c r="I1567" t="inlineStr">
        <is>
          <t>133</t>
        </is>
      </c>
      <c r="J1567" t="inlineStr">
        <is>
          <t>CARTEIRA</t>
        </is>
      </c>
      <c r="K1567" t="inlineStr">
        <is>
          <t>CONTRATO</t>
        </is>
      </c>
      <c r="L1567" t="n">
        <v>3411.68</v>
      </c>
      <c r="M1567" t="inlineStr"/>
      <c r="N1567" t="inlineStr"/>
      <c r="O1567" s="142">
        <f>DATE(YEAR(H1567),MONTH(H1567),1)</f>
        <v/>
      </c>
      <c r="P1567" s="132">
        <f>IF(H1567&gt;$L$3,"Futuro","Atraso")</f>
        <v/>
      </c>
      <c r="Q1567">
        <f>12*(YEAR(H1567)-YEAR($L$3))+(MONTH(H1567)-MONTH($L$3))</f>
        <v/>
      </c>
      <c r="R1567" s="366">
        <f>IF(N1567="IBIRAPITANGA FASE 3",IF(P1567="Atraso",M1567,M1567/(1+$J$2)^Q1567),IF(P1567="Atraso",M1567,M1567/(1+$J$1)^Q1567))</f>
        <v/>
      </c>
    </row>
    <row r="1568">
      <c r="A1568" t="inlineStr">
        <is>
          <t>Q06L012</t>
        </is>
      </c>
      <c r="B1568" t="inlineStr">
        <is>
          <t>VANDERSON DIAS DA SILVA</t>
        </is>
      </c>
      <c r="C1568" t="n">
        <v>1</v>
      </c>
      <c r="D1568" t="inlineStr">
        <is>
          <t>IPCA</t>
        </is>
      </c>
      <c r="E1568" t="n">
        <v>0.009488792934583046</v>
      </c>
      <c r="F1568" t="inlineStr">
        <is>
          <t>MENSAL</t>
        </is>
      </c>
      <c r="G1568" t="n">
        <v>48714</v>
      </c>
      <c r="H1568" t="n">
        <v>48714</v>
      </c>
      <c r="I1568" t="inlineStr">
        <is>
          <t>134</t>
        </is>
      </c>
      <c r="J1568" t="inlineStr">
        <is>
          <t>CARTEIRA</t>
        </is>
      </c>
      <c r="K1568" t="inlineStr">
        <is>
          <t>CONTRATO</t>
        </is>
      </c>
      <c r="L1568" t="n">
        <v>3411.68</v>
      </c>
      <c r="M1568" t="inlineStr"/>
      <c r="N1568" t="inlineStr"/>
      <c r="O1568" s="142">
        <f>DATE(YEAR(H1568),MONTH(H1568),1)</f>
        <v/>
      </c>
      <c r="P1568" s="132">
        <f>IF(H1568&gt;$L$3,"Futuro","Atraso")</f>
        <v/>
      </c>
      <c r="Q1568">
        <f>12*(YEAR(H1568)-YEAR($L$3))+(MONTH(H1568)-MONTH($L$3))</f>
        <v/>
      </c>
      <c r="R1568" s="366">
        <f>IF(N1568="IBIRAPITANGA FASE 3",IF(P1568="Atraso",M1568,M1568/(1+$J$2)^Q1568),IF(P1568="Atraso",M1568,M1568/(1+$J$1)^Q1568))</f>
        <v/>
      </c>
    </row>
    <row r="1569">
      <c r="A1569" t="inlineStr">
        <is>
          <t>Q06L012</t>
        </is>
      </c>
      <c r="B1569" t="inlineStr">
        <is>
          <t>VANDERSON DIAS DA SILVA</t>
        </is>
      </c>
      <c r="C1569" t="n">
        <v>1</v>
      </c>
      <c r="D1569" t="inlineStr">
        <is>
          <t>IPCA</t>
        </is>
      </c>
      <c r="E1569" t="n">
        <v>0.009488792934583046</v>
      </c>
      <c r="F1569" t="inlineStr">
        <is>
          <t>MENSAL</t>
        </is>
      </c>
      <c r="G1569" t="n">
        <v>48745</v>
      </c>
      <c r="H1569" t="n">
        <v>48745</v>
      </c>
      <c r="I1569" t="inlineStr">
        <is>
          <t>135</t>
        </is>
      </c>
      <c r="J1569" t="inlineStr">
        <is>
          <t>CARTEIRA</t>
        </is>
      </c>
      <c r="K1569" t="inlineStr">
        <is>
          <t>CONTRATO</t>
        </is>
      </c>
      <c r="L1569" t="n">
        <v>3411.68</v>
      </c>
      <c r="M1569" t="inlineStr"/>
      <c r="N1569" t="inlineStr"/>
      <c r="O1569" s="142">
        <f>DATE(YEAR(H1569),MONTH(H1569),1)</f>
        <v/>
      </c>
      <c r="P1569" s="132">
        <f>IF(H1569&gt;$L$3,"Futuro","Atraso")</f>
        <v/>
      </c>
      <c r="Q1569">
        <f>12*(YEAR(H1569)-YEAR($L$3))+(MONTH(H1569)-MONTH($L$3))</f>
        <v/>
      </c>
      <c r="R1569" s="366">
        <f>IF(N1569="IBIRAPITANGA FASE 3",IF(P1569="Atraso",M1569,M1569/(1+$J$2)^Q1569),IF(P1569="Atraso",M1569,M1569/(1+$J$1)^Q1569))</f>
        <v/>
      </c>
    </row>
    <row r="1570">
      <c r="A1570" t="inlineStr">
        <is>
          <t>Q06L012</t>
        </is>
      </c>
      <c r="B1570" t="inlineStr">
        <is>
          <t>VANDERSON DIAS DA SILVA</t>
        </is>
      </c>
      <c r="C1570" t="n">
        <v>1</v>
      </c>
      <c r="D1570" t="inlineStr">
        <is>
          <t>IPCA</t>
        </is>
      </c>
      <c r="E1570" t="n">
        <v>0.009488792934583046</v>
      </c>
      <c r="F1570" t="inlineStr">
        <is>
          <t>MENSAL</t>
        </is>
      </c>
      <c r="G1570" t="n">
        <v>48775</v>
      </c>
      <c r="H1570" t="n">
        <v>48775</v>
      </c>
      <c r="I1570" t="inlineStr">
        <is>
          <t>136</t>
        </is>
      </c>
      <c r="J1570" t="inlineStr">
        <is>
          <t>CARTEIRA</t>
        </is>
      </c>
      <c r="K1570" t="inlineStr">
        <is>
          <t>CONTRATO</t>
        </is>
      </c>
      <c r="L1570" t="n">
        <v>3411.68</v>
      </c>
      <c r="M1570" t="inlineStr"/>
      <c r="N1570" t="inlineStr"/>
      <c r="O1570" s="142">
        <f>DATE(YEAR(H1570),MONTH(H1570),1)</f>
        <v/>
      </c>
      <c r="P1570" s="132">
        <f>IF(H1570&gt;$L$3,"Futuro","Atraso")</f>
        <v/>
      </c>
      <c r="Q1570">
        <f>12*(YEAR(H1570)-YEAR($L$3))+(MONTH(H1570)-MONTH($L$3))</f>
        <v/>
      </c>
      <c r="R1570" s="366">
        <f>IF(N1570="IBIRAPITANGA FASE 3",IF(P1570="Atraso",M1570,M1570/(1+$J$2)^Q1570),IF(P1570="Atraso",M1570,M1570/(1+$J$1)^Q1570))</f>
        <v/>
      </c>
    </row>
    <row r="1571">
      <c r="A1571" t="inlineStr">
        <is>
          <t>Q06L012</t>
        </is>
      </c>
      <c r="B1571" t="inlineStr">
        <is>
          <t>VANDERSON DIAS DA SILVA</t>
        </is>
      </c>
      <c r="C1571" t="n">
        <v>1</v>
      </c>
      <c r="D1571" t="inlineStr">
        <is>
          <t>IPCA</t>
        </is>
      </c>
      <c r="E1571" t="n">
        <v>0.009488792934583046</v>
      </c>
      <c r="F1571" t="inlineStr">
        <is>
          <t>MENSAL</t>
        </is>
      </c>
      <c r="G1571" t="n">
        <v>48806</v>
      </c>
      <c r="H1571" t="n">
        <v>48806</v>
      </c>
      <c r="I1571" t="inlineStr">
        <is>
          <t>137</t>
        </is>
      </c>
      <c r="J1571" t="inlineStr">
        <is>
          <t>CARTEIRA</t>
        </is>
      </c>
      <c r="K1571" t="inlineStr">
        <is>
          <t>CONTRATO</t>
        </is>
      </c>
      <c r="L1571" t="n">
        <v>3411.68</v>
      </c>
      <c r="M1571" t="inlineStr"/>
      <c r="N1571" t="inlineStr"/>
      <c r="O1571" s="142">
        <f>DATE(YEAR(H1571),MONTH(H1571),1)</f>
        <v/>
      </c>
      <c r="P1571" s="132">
        <f>IF(H1571&gt;$L$3,"Futuro","Atraso")</f>
        <v/>
      </c>
      <c r="Q1571">
        <f>12*(YEAR(H1571)-YEAR($L$3))+(MONTH(H1571)-MONTH($L$3))</f>
        <v/>
      </c>
      <c r="R1571" s="366">
        <f>IF(N1571="IBIRAPITANGA FASE 3",IF(P1571="Atraso",M1571,M1571/(1+$J$2)^Q1571),IF(P1571="Atraso",M1571,M1571/(1+$J$1)^Q1571))</f>
        <v/>
      </c>
    </row>
    <row r="1572">
      <c r="A1572" t="inlineStr">
        <is>
          <t>Q06L012</t>
        </is>
      </c>
      <c r="B1572" t="inlineStr">
        <is>
          <t>VANDERSON DIAS DA SILVA</t>
        </is>
      </c>
      <c r="C1572" t="n">
        <v>1</v>
      </c>
      <c r="D1572" t="inlineStr">
        <is>
          <t>IPCA</t>
        </is>
      </c>
      <c r="E1572" t="n">
        <v>0.009488792934583046</v>
      </c>
      <c r="F1572" t="inlineStr">
        <is>
          <t>MENSAL</t>
        </is>
      </c>
      <c r="G1572" t="n">
        <v>48837</v>
      </c>
      <c r="H1572" t="n">
        <v>48837</v>
      </c>
      <c r="I1572" t="inlineStr">
        <is>
          <t>138</t>
        </is>
      </c>
      <c r="J1572" t="inlineStr">
        <is>
          <t>CARTEIRA</t>
        </is>
      </c>
      <c r="K1572" t="inlineStr">
        <is>
          <t>CONTRATO</t>
        </is>
      </c>
      <c r="L1572" t="n">
        <v>3411.68</v>
      </c>
      <c r="M1572" t="inlineStr"/>
      <c r="N1572" t="inlineStr"/>
      <c r="O1572" s="142">
        <f>DATE(YEAR(H1572),MONTH(H1572),1)</f>
        <v/>
      </c>
      <c r="P1572" s="132">
        <f>IF(H1572&gt;$L$3,"Futuro","Atraso")</f>
        <v/>
      </c>
      <c r="Q1572">
        <f>12*(YEAR(H1572)-YEAR($L$3))+(MONTH(H1572)-MONTH($L$3))</f>
        <v/>
      </c>
      <c r="R1572" s="366">
        <f>IF(N1572="IBIRAPITANGA FASE 3",IF(P1572="Atraso",M1572,M1572/(1+$J$2)^Q1572),IF(P1572="Atraso",M1572,M1572/(1+$J$1)^Q1572))</f>
        <v/>
      </c>
    </row>
    <row r="1573">
      <c r="A1573" t="inlineStr">
        <is>
          <t>Q06L012</t>
        </is>
      </c>
      <c r="B1573" t="inlineStr">
        <is>
          <t>VANDERSON DIAS DA SILVA</t>
        </is>
      </c>
      <c r="C1573" t="n">
        <v>1</v>
      </c>
      <c r="D1573" t="inlineStr">
        <is>
          <t>IPCA</t>
        </is>
      </c>
      <c r="E1573" t="n">
        <v>0.009488792934583046</v>
      </c>
      <c r="F1573" t="inlineStr">
        <is>
          <t>MENSAL</t>
        </is>
      </c>
      <c r="G1573" t="n">
        <v>48867</v>
      </c>
      <c r="H1573" t="n">
        <v>48867</v>
      </c>
      <c r="I1573" t="inlineStr">
        <is>
          <t>139</t>
        </is>
      </c>
      <c r="J1573" t="inlineStr">
        <is>
          <t>CARTEIRA</t>
        </is>
      </c>
      <c r="K1573" t="inlineStr">
        <is>
          <t>CONTRATO</t>
        </is>
      </c>
      <c r="L1573" t="n">
        <v>3411.68</v>
      </c>
      <c r="M1573" t="inlineStr"/>
      <c r="N1573" t="inlineStr"/>
      <c r="O1573" s="142">
        <f>DATE(YEAR(H1573),MONTH(H1573),1)</f>
        <v/>
      </c>
      <c r="P1573" s="132">
        <f>IF(H1573&gt;$L$3,"Futuro","Atraso")</f>
        <v/>
      </c>
      <c r="Q1573">
        <f>12*(YEAR(H1573)-YEAR($L$3))+(MONTH(H1573)-MONTH($L$3))</f>
        <v/>
      </c>
      <c r="R1573" s="366">
        <f>IF(N1573="IBIRAPITANGA FASE 3",IF(P1573="Atraso",M1573,M1573/(1+$J$2)^Q1573),IF(P1573="Atraso",M1573,M1573/(1+$J$1)^Q1573))</f>
        <v/>
      </c>
    </row>
    <row r="1574">
      <c r="A1574" t="inlineStr">
        <is>
          <t>Q06L012</t>
        </is>
      </c>
      <c r="B1574" t="inlineStr">
        <is>
          <t>VANDERSON DIAS DA SILVA</t>
        </is>
      </c>
      <c r="C1574" t="n">
        <v>1</v>
      </c>
      <c r="D1574" t="inlineStr">
        <is>
          <t>IPCA</t>
        </is>
      </c>
      <c r="E1574" t="n">
        <v>0.009488792934583046</v>
      </c>
      <c r="F1574" t="inlineStr">
        <is>
          <t>MENSAL</t>
        </is>
      </c>
      <c r="G1574" t="n">
        <v>48898</v>
      </c>
      <c r="H1574" t="n">
        <v>48898</v>
      </c>
      <c r="I1574" t="inlineStr">
        <is>
          <t>140</t>
        </is>
      </c>
      <c r="J1574" t="inlineStr">
        <is>
          <t>CARTEIRA</t>
        </is>
      </c>
      <c r="K1574" t="inlineStr">
        <is>
          <t>CONTRATO</t>
        </is>
      </c>
      <c r="L1574" t="n">
        <v>3411.68</v>
      </c>
      <c r="M1574" t="inlineStr"/>
      <c r="N1574" t="inlineStr"/>
      <c r="O1574" s="142">
        <f>DATE(YEAR(H1574),MONTH(H1574),1)</f>
        <v/>
      </c>
      <c r="P1574" s="132">
        <f>IF(H1574&gt;$L$3,"Futuro","Atraso")</f>
        <v/>
      </c>
      <c r="Q1574">
        <f>12*(YEAR(H1574)-YEAR($L$3))+(MONTH(H1574)-MONTH($L$3))</f>
        <v/>
      </c>
      <c r="R1574" s="366">
        <f>IF(N1574="IBIRAPITANGA FASE 3",IF(P1574="Atraso",M1574,M1574/(1+$J$2)^Q1574),IF(P1574="Atraso",M1574,M1574/(1+$J$1)^Q1574))</f>
        <v/>
      </c>
    </row>
    <row r="1575">
      <c r="A1575" t="inlineStr">
        <is>
          <t>Q06L012</t>
        </is>
      </c>
      <c r="B1575" t="inlineStr">
        <is>
          <t>VANDERSON DIAS DA SILVA</t>
        </is>
      </c>
      <c r="C1575" t="n">
        <v>1</v>
      </c>
      <c r="D1575" t="inlineStr">
        <is>
          <t>IPCA</t>
        </is>
      </c>
      <c r="E1575" t="n">
        <v>0.009488792934583046</v>
      </c>
      <c r="F1575" t="inlineStr">
        <is>
          <t>MENSAL</t>
        </is>
      </c>
      <c r="G1575" t="n">
        <v>48928</v>
      </c>
      <c r="H1575" t="n">
        <v>48928</v>
      </c>
      <c r="I1575" t="inlineStr">
        <is>
          <t>141</t>
        </is>
      </c>
      <c r="J1575" t="inlineStr">
        <is>
          <t>CARTEIRA</t>
        </is>
      </c>
      <c r="K1575" t="inlineStr">
        <is>
          <t>CONTRATO</t>
        </is>
      </c>
      <c r="L1575" t="n">
        <v>3411.68</v>
      </c>
      <c r="M1575" t="inlineStr"/>
      <c r="N1575" t="inlineStr"/>
      <c r="O1575" s="142">
        <f>DATE(YEAR(H1575),MONTH(H1575),1)</f>
        <v/>
      </c>
      <c r="P1575" s="132">
        <f>IF(H1575&gt;$L$3,"Futuro","Atraso")</f>
        <v/>
      </c>
      <c r="Q1575">
        <f>12*(YEAR(H1575)-YEAR($L$3))+(MONTH(H1575)-MONTH($L$3))</f>
        <v/>
      </c>
      <c r="R1575" s="366">
        <f>IF(N1575="IBIRAPITANGA FASE 3",IF(P1575="Atraso",M1575,M1575/(1+$J$2)^Q1575),IF(P1575="Atraso",M1575,M1575/(1+$J$1)^Q1575))</f>
        <v/>
      </c>
    </row>
    <row r="1576">
      <c r="A1576" t="inlineStr">
        <is>
          <t>Q06L012</t>
        </is>
      </c>
      <c r="B1576" t="inlineStr">
        <is>
          <t>VANDERSON DIAS DA SILVA</t>
        </is>
      </c>
      <c r="C1576" t="n">
        <v>1</v>
      </c>
      <c r="D1576" t="inlineStr">
        <is>
          <t>IPCA</t>
        </is>
      </c>
      <c r="E1576" t="n">
        <v>0.009488792934583046</v>
      </c>
      <c r="F1576" t="inlineStr">
        <is>
          <t>MENSAL</t>
        </is>
      </c>
      <c r="G1576" t="n">
        <v>48959</v>
      </c>
      <c r="H1576" t="n">
        <v>48959</v>
      </c>
      <c r="I1576" t="inlineStr">
        <is>
          <t>142</t>
        </is>
      </c>
      <c r="J1576" t="inlineStr">
        <is>
          <t>CARTEIRA</t>
        </is>
      </c>
      <c r="K1576" t="inlineStr">
        <is>
          <t>CONTRATO</t>
        </is>
      </c>
      <c r="L1576" t="n">
        <v>3411.68</v>
      </c>
      <c r="M1576" t="inlineStr"/>
      <c r="N1576" t="inlineStr"/>
      <c r="O1576" s="142">
        <f>DATE(YEAR(H1576),MONTH(H1576),1)</f>
        <v/>
      </c>
      <c r="P1576" s="132">
        <f>IF(H1576&gt;$L$3,"Futuro","Atraso")</f>
        <v/>
      </c>
      <c r="Q1576">
        <f>12*(YEAR(H1576)-YEAR($L$3))+(MONTH(H1576)-MONTH($L$3))</f>
        <v/>
      </c>
      <c r="R1576" s="366">
        <f>IF(N1576="IBIRAPITANGA FASE 3",IF(P1576="Atraso",M1576,M1576/(1+$J$2)^Q1576),IF(P1576="Atraso",M1576,M1576/(1+$J$1)^Q1576))</f>
        <v/>
      </c>
    </row>
    <row r="1577">
      <c r="A1577" t="inlineStr">
        <is>
          <t>Q06L012</t>
        </is>
      </c>
      <c r="B1577" t="inlineStr">
        <is>
          <t>VANDERSON DIAS DA SILVA</t>
        </is>
      </c>
      <c r="C1577" t="n">
        <v>1</v>
      </c>
      <c r="D1577" t="inlineStr">
        <is>
          <t>IPCA</t>
        </is>
      </c>
      <c r="E1577" t="n">
        <v>0.009488792934583046</v>
      </c>
      <c r="F1577" t="inlineStr">
        <is>
          <t>MENSAL</t>
        </is>
      </c>
      <c r="G1577" t="n">
        <v>48990</v>
      </c>
      <c r="H1577" t="n">
        <v>48990</v>
      </c>
      <c r="I1577" t="inlineStr">
        <is>
          <t>143</t>
        </is>
      </c>
      <c r="J1577" t="inlineStr">
        <is>
          <t>CARTEIRA</t>
        </is>
      </c>
      <c r="K1577" t="inlineStr">
        <is>
          <t>CONTRATO</t>
        </is>
      </c>
      <c r="L1577" t="n">
        <v>3411.68</v>
      </c>
      <c r="M1577" t="inlineStr"/>
      <c r="N1577" t="inlineStr"/>
      <c r="O1577" s="142">
        <f>DATE(YEAR(H1577),MONTH(H1577),1)</f>
        <v/>
      </c>
      <c r="P1577" s="132">
        <f>IF(H1577&gt;$L$3,"Futuro","Atraso")</f>
        <v/>
      </c>
      <c r="Q1577">
        <f>12*(YEAR(H1577)-YEAR($L$3))+(MONTH(H1577)-MONTH($L$3))</f>
        <v/>
      </c>
      <c r="R1577" s="366">
        <f>IF(N1577="IBIRAPITANGA FASE 3",IF(P1577="Atraso",M1577,M1577/(1+$J$2)^Q1577),IF(P1577="Atraso",M1577,M1577/(1+$J$1)^Q1577))</f>
        <v/>
      </c>
    </row>
    <row r="1578">
      <c r="A1578" t="inlineStr">
        <is>
          <t>Q06L012</t>
        </is>
      </c>
      <c r="B1578" t="inlineStr">
        <is>
          <t>VANDERSON DIAS DA SILVA</t>
        </is>
      </c>
      <c r="C1578" t="n">
        <v>1</v>
      </c>
      <c r="D1578" t="inlineStr">
        <is>
          <t>IPCA</t>
        </is>
      </c>
      <c r="E1578" t="n">
        <v>0.009488792934583046</v>
      </c>
      <c r="F1578" t="inlineStr">
        <is>
          <t>MENSAL</t>
        </is>
      </c>
      <c r="G1578" t="n">
        <v>49018</v>
      </c>
      <c r="H1578" t="n">
        <v>49018</v>
      </c>
      <c r="I1578" t="inlineStr">
        <is>
          <t>144</t>
        </is>
      </c>
      <c r="J1578" t="inlineStr">
        <is>
          <t>CARTEIRA</t>
        </is>
      </c>
      <c r="K1578" t="inlineStr">
        <is>
          <t>CONTRATO</t>
        </is>
      </c>
      <c r="L1578" t="n">
        <v>3411.68</v>
      </c>
      <c r="M1578" t="inlineStr"/>
      <c r="N1578" t="inlineStr"/>
      <c r="O1578" s="142">
        <f>DATE(YEAR(H1578),MONTH(H1578),1)</f>
        <v/>
      </c>
      <c r="P1578" s="132">
        <f>IF(H1578&gt;$L$3,"Futuro","Atraso")</f>
        <v/>
      </c>
      <c r="Q1578">
        <f>12*(YEAR(H1578)-YEAR($L$3))+(MONTH(H1578)-MONTH($L$3))</f>
        <v/>
      </c>
      <c r="R1578" s="366">
        <f>IF(N1578="IBIRAPITANGA FASE 3",IF(P1578="Atraso",M1578,M1578/(1+$J$2)^Q1578),IF(P1578="Atraso",M1578,M1578/(1+$J$1)^Q1578))</f>
        <v/>
      </c>
    </row>
    <row r="1579">
      <c r="A1579" t="inlineStr">
        <is>
          <t>Q06L012</t>
        </is>
      </c>
      <c r="B1579" t="inlineStr">
        <is>
          <t>VANDERSON DIAS DA SILVA</t>
        </is>
      </c>
      <c r="C1579" t="n">
        <v>1</v>
      </c>
      <c r="D1579" t="inlineStr">
        <is>
          <t>IPCA</t>
        </is>
      </c>
      <c r="E1579" t="n">
        <v>0.009488792934583046</v>
      </c>
      <c r="F1579" t="inlineStr">
        <is>
          <t>MENSAL</t>
        </is>
      </c>
      <c r="G1579" t="n">
        <v>49049</v>
      </c>
      <c r="H1579" t="n">
        <v>49049</v>
      </c>
      <c r="I1579" t="inlineStr">
        <is>
          <t>145</t>
        </is>
      </c>
      <c r="J1579" t="inlineStr">
        <is>
          <t>CARTEIRA</t>
        </is>
      </c>
      <c r="K1579" t="inlineStr">
        <is>
          <t>CONTRATO</t>
        </is>
      </c>
      <c r="L1579" t="n">
        <v>3411.68</v>
      </c>
      <c r="M1579" t="inlineStr"/>
      <c r="N1579" t="inlineStr"/>
      <c r="O1579" s="142">
        <f>DATE(YEAR(H1579),MONTH(H1579),1)</f>
        <v/>
      </c>
      <c r="P1579" s="132">
        <f>IF(H1579&gt;$L$3,"Futuro","Atraso")</f>
        <v/>
      </c>
      <c r="Q1579">
        <f>12*(YEAR(H1579)-YEAR($L$3))+(MONTH(H1579)-MONTH($L$3))</f>
        <v/>
      </c>
      <c r="R1579" s="366">
        <f>IF(N1579="IBIRAPITANGA FASE 3",IF(P1579="Atraso",M1579,M1579/(1+$J$2)^Q1579),IF(P1579="Atraso",M1579,M1579/(1+$J$1)^Q1579))</f>
        <v/>
      </c>
    </row>
    <row r="1580">
      <c r="A1580" t="inlineStr">
        <is>
          <t>Q06L012</t>
        </is>
      </c>
      <c r="B1580" t="inlineStr">
        <is>
          <t>VANDERSON DIAS DA SILVA</t>
        </is>
      </c>
      <c r="C1580" t="n">
        <v>1</v>
      </c>
      <c r="D1580" t="inlineStr">
        <is>
          <t>IPCA</t>
        </is>
      </c>
      <c r="E1580" t="n">
        <v>0.009488792934583046</v>
      </c>
      <c r="F1580" t="inlineStr">
        <is>
          <t>MENSAL</t>
        </is>
      </c>
      <c r="G1580" t="n">
        <v>49079</v>
      </c>
      <c r="H1580" t="n">
        <v>49079</v>
      </c>
      <c r="I1580" t="inlineStr">
        <is>
          <t>146</t>
        </is>
      </c>
      <c r="J1580" t="inlineStr">
        <is>
          <t>CARTEIRA</t>
        </is>
      </c>
      <c r="K1580" t="inlineStr">
        <is>
          <t>CONTRATO</t>
        </is>
      </c>
      <c r="L1580" t="n">
        <v>3411.68</v>
      </c>
      <c r="M1580" t="inlineStr"/>
      <c r="N1580" t="inlineStr"/>
      <c r="O1580" s="142">
        <f>DATE(YEAR(H1580),MONTH(H1580),1)</f>
        <v/>
      </c>
      <c r="P1580" s="132">
        <f>IF(H1580&gt;$L$3,"Futuro","Atraso")</f>
        <v/>
      </c>
      <c r="Q1580">
        <f>12*(YEAR(H1580)-YEAR($L$3))+(MONTH(H1580)-MONTH($L$3))</f>
        <v/>
      </c>
      <c r="R1580" s="366">
        <f>IF(N1580="IBIRAPITANGA FASE 3",IF(P1580="Atraso",M1580,M1580/(1+$J$2)^Q1580),IF(P1580="Atraso",M1580,M1580/(1+$J$1)^Q1580))</f>
        <v/>
      </c>
    </row>
    <row r="1581">
      <c r="A1581" t="inlineStr">
        <is>
          <t>Q06L012</t>
        </is>
      </c>
      <c r="B1581" t="inlineStr">
        <is>
          <t>VANDERSON DIAS DA SILVA</t>
        </is>
      </c>
      <c r="C1581" t="n">
        <v>1</v>
      </c>
      <c r="D1581" t="inlineStr">
        <is>
          <t>IPCA</t>
        </is>
      </c>
      <c r="E1581" t="n">
        <v>0.009488792934583046</v>
      </c>
      <c r="F1581" t="inlineStr">
        <is>
          <t>MENSAL</t>
        </is>
      </c>
      <c r="G1581" t="n">
        <v>49110</v>
      </c>
      <c r="H1581" t="n">
        <v>49110</v>
      </c>
      <c r="I1581" t="inlineStr">
        <is>
          <t>147</t>
        </is>
      </c>
      <c r="J1581" t="inlineStr">
        <is>
          <t>CARTEIRA</t>
        </is>
      </c>
      <c r="K1581" t="inlineStr">
        <is>
          <t>CONTRATO</t>
        </is>
      </c>
      <c r="L1581" t="n">
        <v>3411.68</v>
      </c>
      <c r="M1581" t="inlineStr"/>
      <c r="N1581" t="inlineStr"/>
      <c r="O1581" s="142">
        <f>DATE(YEAR(H1581),MONTH(H1581),1)</f>
        <v/>
      </c>
      <c r="P1581" s="132">
        <f>IF(H1581&gt;$L$3,"Futuro","Atraso")</f>
        <v/>
      </c>
      <c r="Q1581">
        <f>12*(YEAR(H1581)-YEAR($L$3))+(MONTH(H1581)-MONTH($L$3))</f>
        <v/>
      </c>
      <c r="R1581" s="366">
        <f>IF(N1581="IBIRAPITANGA FASE 3",IF(P1581="Atraso",M1581,M1581/(1+$J$2)^Q1581),IF(P1581="Atraso",M1581,M1581/(1+$J$1)^Q1581))</f>
        <v/>
      </c>
    </row>
    <row r="1582">
      <c r="A1582" t="inlineStr">
        <is>
          <t>Q06L012</t>
        </is>
      </c>
      <c r="B1582" t="inlineStr">
        <is>
          <t>VANDERSON DIAS DA SILVA</t>
        </is>
      </c>
      <c r="C1582" t="n">
        <v>1</v>
      </c>
      <c r="D1582" t="inlineStr">
        <is>
          <t>IPCA</t>
        </is>
      </c>
      <c r="E1582" t="n">
        <v>0.009488792934583046</v>
      </c>
      <c r="F1582" t="inlineStr">
        <is>
          <t>MENSAL</t>
        </is>
      </c>
      <c r="G1582" t="n">
        <v>49140</v>
      </c>
      <c r="H1582" t="n">
        <v>49140</v>
      </c>
      <c r="I1582" t="inlineStr">
        <is>
          <t>148</t>
        </is>
      </c>
      <c r="J1582" t="inlineStr">
        <is>
          <t>CARTEIRA</t>
        </is>
      </c>
      <c r="K1582" t="inlineStr">
        <is>
          <t>CONTRATO</t>
        </is>
      </c>
      <c r="L1582" t="n">
        <v>3411.68</v>
      </c>
      <c r="M1582" t="inlineStr"/>
      <c r="N1582" t="inlineStr"/>
      <c r="O1582" s="142">
        <f>DATE(YEAR(H1582),MONTH(H1582),1)</f>
        <v/>
      </c>
      <c r="P1582" s="132">
        <f>IF(H1582&gt;$L$3,"Futuro","Atraso")</f>
        <v/>
      </c>
      <c r="Q1582">
        <f>12*(YEAR(H1582)-YEAR($L$3))+(MONTH(H1582)-MONTH($L$3))</f>
        <v/>
      </c>
      <c r="R1582" s="366">
        <f>IF(N1582="IBIRAPITANGA FASE 3",IF(P1582="Atraso",M1582,M1582/(1+$J$2)^Q1582),IF(P1582="Atraso",M1582,M1582/(1+$J$1)^Q1582))</f>
        <v/>
      </c>
    </row>
    <row r="1583">
      <c r="A1583" t="inlineStr">
        <is>
          <t>Q06L012</t>
        </is>
      </c>
      <c r="B1583" t="inlineStr">
        <is>
          <t>VANDERSON DIAS DA SILVA</t>
        </is>
      </c>
      <c r="C1583" t="n">
        <v>1</v>
      </c>
      <c r="D1583" t="inlineStr">
        <is>
          <t>IPCA</t>
        </is>
      </c>
      <c r="E1583" t="n">
        <v>0.009488792934583046</v>
      </c>
      <c r="F1583" t="inlineStr">
        <is>
          <t>MENSAL</t>
        </is>
      </c>
      <c r="G1583" t="n">
        <v>49171</v>
      </c>
      <c r="H1583" t="n">
        <v>49171</v>
      </c>
      <c r="I1583" t="inlineStr">
        <is>
          <t>149</t>
        </is>
      </c>
      <c r="J1583" t="inlineStr">
        <is>
          <t>CARTEIRA</t>
        </is>
      </c>
      <c r="K1583" t="inlineStr">
        <is>
          <t>CONTRATO</t>
        </is>
      </c>
      <c r="L1583" t="n">
        <v>3411.68</v>
      </c>
      <c r="M1583" t="inlineStr"/>
      <c r="N1583" t="inlineStr"/>
      <c r="O1583" s="142">
        <f>DATE(YEAR(H1583),MONTH(H1583),1)</f>
        <v/>
      </c>
      <c r="P1583" s="132">
        <f>IF(H1583&gt;$L$3,"Futuro","Atraso")</f>
        <v/>
      </c>
      <c r="Q1583">
        <f>12*(YEAR(H1583)-YEAR($L$3))+(MONTH(H1583)-MONTH($L$3))</f>
        <v/>
      </c>
      <c r="R1583" s="366">
        <f>IF(N1583="IBIRAPITANGA FASE 3",IF(P1583="Atraso",M1583,M1583/(1+$J$2)^Q1583),IF(P1583="Atraso",M1583,M1583/(1+$J$1)^Q1583))</f>
        <v/>
      </c>
    </row>
    <row r="1584">
      <c r="A1584" t="inlineStr">
        <is>
          <t>Q06L012</t>
        </is>
      </c>
      <c r="B1584" t="inlineStr">
        <is>
          <t>VANDERSON DIAS DA SILVA</t>
        </is>
      </c>
      <c r="C1584" t="n">
        <v>1</v>
      </c>
      <c r="D1584" t="inlineStr">
        <is>
          <t>IPCA</t>
        </is>
      </c>
      <c r="E1584" t="n">
        <v>0.009488792934583046</v>
      </c>
      <c r="F1584" t="inlineStr">
        <is>
          <t>MENSAL</t>
        </is>
      </c>
      <c r="G1584" t="n">
        <v>49202</v>
      </c>
      <c r="H1584" t="n">
        <v>49202</v>
      </c>
      <c r="I1584" t="inlineStr">
        <is>
          <t>150</t>
        </is>
      </c>
      <c r="J1584" t="inlineStr">
        <is>
          <t>CARTEIRA</t>
        </is>
      </c>
      <c r="K1584" t="inlineStr">
        <is>
          <t>CONTRATO</t>
        </is>
      </c>
      <c r="L1584" t="n">
        <v>3411.68</v>
      </c>
      <c r="M1584" t="inlineStr"/>
      <c r="N1584" t="inlineStr"/>
      <c r="O1584" s="142">
        <f>DATE(YEAR(H1584),MONTH(H1584),1)</f>
        <v/>
      </c>
      <c r="P1584" s="132">
        <f>IF(H1584&gt;$L$3,"Futuro","Atraso")</f>
        <v/>
      </c>
      <c r="Q1584">
        <f>12*(YEAR(H1584)-YEAR($L$3))+(MONTH(H1584)-MONTH($L$3))</f>
        <v/>
      </c>
      <c r="R1584" s="366">
        <f>IF(N1584="IBIRAPITANGA FASE 3",IF(P1584="Atraso",M1584,M1584/(1+$J$2)^Q1584),IF(P1584="Atraso",M1584,M1584/(1+$J$1)^Q1584))</f>
        <v/>
      </c>
    </row>
    <row r="1585">
      <c r="A1585" t="inlineStr">
        <is>
          <t>Q06L012</t>
        </is>
      </c>
      <c r="B1585" t="inlineStr">
        <is>
          <t>VANDERSON DIAS DA SILVA</t>
        </is>
      </c>
      <c r="C1585" t="n">
        <v>1</v>
      </c>
      <c r="D1585" t="inlineStr">
        <is>
          <t>IPCA</t>
        </is>
      </c>
      <c r="E1585" t="n">
        <v>0.009488792934583046</v>
      </c>
      <c r="F1585" t="inlineStr">
        <is>
          <t>MENSAL</t>
        </is>
      </c>
      <c r="G1585" t="n">
        <v>49232</v>
      </c>
      <c r="H1585" t="n">
        <v>49232</v>
      </c>
      <c r="I1585" t="inlineStr">
        <is>
          <t>151</t>
        </is>
      </c>
      <c r="J1585" t="inlineStr">
        <is>
          <t>CARTEIRA</t>
        </is>
      </c>
      <c r="K1585" t="inlineStr">
        <is>
          <t>CONTRATO</t>
        </is>
      </c>
      <c r="L1585" t="n">
        <v>3411.68</v>
      </c>
      <c r="M1585" t="inlineStr"/>
      <c r="N1585" t="inlineStr"/>
      <c r="O1585" s="142">
        <f>DATE(YEAR(H1585),MONTH(H1585),1)</f>
        <v/>
      </c>
      <c r="P1585" s="132">
        <f>IF(H1585&gt;$L$3,"Futuro","Atraso")</f>
        <v/>
      </c>
      <c r="Q1585">
        <f>12*(YEAR(H1585)-YEAR($L$3))+(MONTH(H1585)-MONTH($L$3))</f>
        <v/>
      </c>
      <c r="R1585" s="366">
        <f>IF(N1585="IBIRAPITANGA FASE 3",IF(P1585="Atraso",M1585,M1585/(1+$J$2)^Q1585),IF(P1585="Atraso",M1585,M1585/(1+$J$1)^Q1585))</f>
        <v/>
      </c>
    </row>
    <row r="1586">
      <c r="A1586" t="inlineStr">
        <is>
          <t>Q06L012</t>
        </is>
      </c>
      <c r="B1586" t="inlineStr">
        <is>
          <t>VANDERSON DIAS DA SILVA</t>
        </is>
      </c>
      <c r="C1586" t="n">
        <v>1</v>
      </c>
      <c r="D1586" t="inlineStr">
        <is>
          <t>IPCA</t>
        </is>
      </c>
      <c r="E1586" t="n">
        <v>0.009488792934583046</v>
      </c>
      <c r="F1586" t="inlineStr">
        <is>
          <t>MENSAL</t>
        </is>
      </c>
      <c r="G1586" t="n">
        <v>49263</v>
      </c>
      <c r="H1586" t="n">
        <v>49263</v>
      </c>
      <c r="I1586" t="inlineStr">
        <is>
          <t>152</t>
        </is>
      </c>
      <c r="J1586" t="inlineStr">
        <is>
          <t>CARTEIRA</t>
        </is>
      </c>
      <c r="K1586" t="inlineStr">
        <is>
          <t>CONTRATO</t>
        </is>
      </c>
      <c r="L1586" t="n">
        <v>3411.68</v>
      </c>
      <c r="M1586" t="inlineStr"/>
      <c r="N1586" t="inlineStr"/>
      <c r="O1586" s="142">
        <f>DATE(YEAR(H1586),MONTH(H1586),1)</f>
        <v/>
      </c>
      <c r="P1586" s="132">
        <f>IF(H1586&gt;$L$3,"Futuro","Atraso")</f>
        <v/>
      </c>
      <c r="Q1586">
        <f>12*(YEAR(H1586)-YEAR($L$3))+(MONTH(H1586)-MONTH($L$3))</f>
        <v/>
      </c>
      <c r="R1586" s="366">
        <f>IF(N1586="IBIRAPITANGA FASE 3",IF(P1586="Atraso",M1586,M1586/(1+$J$2)^Q1586),IF(P1586="Atraso",M1586,M1586/(1+$J$1)^Q1586))</f>
        <v/>
      </c>
    </row>
    <row r="1587">
      <c r="A1587" t="inlineStr">
        <is>
          <t>Q06L012</t>
        </is>
      </c>
      <c r="B1587" t="inlineStr">
        <is>
          <t>VANDERSON DIAS DA SILVA</t>
        </is>
      </c>
      <c r="C1587" t="n">
        <v>1</v>
      </c>
      <c r="D1587" t="inlineStr">
        <is>
          <t>IPCA</t>
        </is>
      </c>
      <c r="E1587" t="n">
        <v>0.009488792934583046</v>
      </c>
      <c r="F1587" t="inlineStr">
        <is>
          <t>MENSAL</t>
        </is>
      </c>
      <c r="G1587" t="n">
        <v>49293</v>
      </c>
      <c r="H1587" t="n">
        <v>49293</v>
      </c>
      <c r="I1587" t="inlineStr">
        <is>
          <t>153</t>
        </is>
      </c>
      <c r="J1587" t="inlineStr">
        <is>
          <t>CARTEIRA</t>
        </is>
      </c>
      <c r="K1587" t="inlineStr">
        <is>
          <t>CONTRATO</t>
        </is>
      </c>
      <c r="L1587" t="n">
        <v>3411.68</v>
      </c>
      <c r="M1587" t="inlineStr"/>
      <c r="N1587" t="inlineStr"/>
      <c r="O1587" s="142">
        <f>DATE(YEAR(H1587),MONTH(H1587),1)</f>
        <v/>
      </c>
      <c r="P1587" s="132">
        <f>IF(H1587&gt;$L$3,"Futuro","Atraso")</f>
        <v/>
      </c>
      <c r="Q1587">
        <f>12*(YEAR(H1587)-YEAR($L$3))+(MONTH(H1587)-MONTH($L$3))</f>
        <v/>
      </c>
      <c r="R1587" s="366">
        <f>IF(N1587="IBIRAPITANGA FASE 3",IF(P1587="Atraso",M1587,M1587/(1+$J$2)^Q1587),IF(P1587="Atraso",M1587,M1587/(1+$J$1)^Q1587))</f>
        <v/>
      </c>
    </row>
    <row r="1588">
      <c r="A1588" t="inlineStr">
        <is>
          <t>Q06L012</t>
        </is>
      </c>
      <c r="B1588" t="inlineStr">
        <is>
          <t>VANDERSON DIAS DA SILVA</t>
        </is>
      </c>
      <c r="C1588" t="n">
        <v>1</v>
      </c>
      <c r="D1588" t="inlineStr">
        <is>
          <t>IPCA</t>
        </is>
      </c>
      <c r="E1588" t="n">
        <v>0.009488792934583046</v>
      </c>
      <c r="F1588" t="inlineStr">
        <is>
          <t>MENSAL</t>
        </is>
      </c>
      <c r="G1588" t="n">
        <v>49324</v>
      </c>
      <c r="H1588" t="n">
        <v>49324</v>
      </c>
      <c r="I1588" t="inlineStr">
        <is>
          <t>154</t>
        </is>
      </c>
      <c r="J1588" t="inlineStr">
        <is>
          <t>CARTEIRA</t>
        </is>
      </c>
      <c r="K1588" t="inlineStr">
        <is>
          <t>CONTRATO</t>
        </is>
      </c>
      <c r="L1588" t="n">
        <v>3411.68</v>
      </c>
      <c r="M1588" t="inlineStr"/>
      <c r="N1588" t="inlineStr"/>
      <c r="O1588" s="142">
        <f>DATE(YEAR(H1588),MONTH(H1588),1)</f>
        <v/>
      </c>
      <c r="P1588" s="132">
        <f>IF(H1588&gt;$L$3,"Futuro","Atraso")</f>
        <v/>
      </c>
      <c r="Q1588">
        <f>12*(YEAR(H1588)-YEAR($L$3))+(MONTH(H1588)-MONTH($L$3))</f>
        <v/>
      </c>
      <c r="R1588" s="366">
        <f>IF(N1588="IBIRAPITANGA FASE 3",IF(P1588="Atraso",M1588,M1588/(1+$J$2)^Q1588),IF(P1588="Atraso",M1588,M1588/(1+$J$1)^Q1588))</f>
        <v/>
      </c>
    </row>
    <row r="1589">
      <c r="A1589" t="inlineStr">
        <is>
          <t>Q06L012</t>
        </is>
      </c>
      <c r="B1589" t="inlineStr">
        <is>
          <t>VANDERSON DIAS DA SILVA</t>
        </is>
      </c>
      <c r="C1589" t="n">
        <v>1</v>
      </c>
      <c r="D1589" t="inlineStr">
        <is>
          <t>IPCA</t>
        </is>
      </c>
      <c r="E1589" t="n">
        <v>0.009488792934583046</v>
      </c>
      <c r="F1589" t="inlineStr">
        <is>
          <t>MENSAL</t>
        </is>
      </c>
      <c r="G1589" t="n">
        <v>49355</v>
      </c>
      <c r="H1589" t="n">
        <v>49355</v>
      </c>
      <c r="I1589" t="inlineStr">
        <is>
          <t>155</t>
        </is>
      </c>
      <c r="J1589" t="inlineStr">
        <is>
          <t>CARTEIRA</t>
        </is>
      </c>
      <c r="K1589" t="inlineStr">
        <is>
          <t>CONTRATO</t>
        </is>
      </c>
      <c r="L1589" t="n">
        <v>3411.68</v>
      </c>
      <c r="M1589" t="inlineStr"/>
      <c r="N1589" t="inlineStr"/>
      <c r="O1589" s="142">
        <f>DATE(YEAR(H1589),MONTH(H1589),1)</f>
        <v/>
      </c>
      <c r="P1589" s="132">
        <f>IF(H1589&gt;$L$3,"Futuro","Atraso")</f>
        <v/>
      </c>
      <c r="Q1589">
        <f>12*(YEAR(H1589)-YEAR($L$3))+(MONTH(H1589)-MONTH($L$3))</f>
        <v/>
      </c>
      <c r="R1589" s="366">
        <f>IF(N1589="IBIRAPITANGA FASE 3",IF(P1589="Atraso",M1589,M1589/(1+$J$2)^Q1589),IF(P1589="Atraso",M1589,M1589/(1+$J$1)^Q1589))</f>
        <v/>
      </c>
    </row>
    <row r="1590">
      <c r="A1590" t="inlineStr">
        <is>
          <t>Q06L012</t>
        </is>
      </c>
      <c r="B1590" t="inlineStr">
        <is>
          <t>VANDERSON DIAS DA SILVA</t>
        </is>
      </c>
      <c r="C1590" t="n">
        <v>1</v>
      </c>
      <c r="D1590" t="inlineStr">
        <is>
          <t>IPCA</t>
        </is>
      </c>
      <c r="E1590" t="n">
        <v>0.009488792934583046</v>
      </c>
      <c r="F1590" t="inlineStr">
        <is>
          <t>MENSAL</t>
        </is>
      </c>
      <c r="G1590" t="n">
        <v>49383</v>
      </c>
      <c r="H1590" t="n">
        <v>49383</v>
      </c>
      <c r="I1590" t="inlineStr">
        <is>
          <t>156</t>
        </is>
      </c>
      <c r="J1590" t="inlineStr">
        <is>
          <t>CARTEIRA</t>
        </is>
      </c>
      <c r="K1590" t="inlineStr">
        <is>
          <t>CONTRATO</t>
        </is>
      </c>
      <c r="L1590" t="n">
        <v>3411.68</v>
      </c>
      <c r="M1590" t="inlineStr"/>
      <c r="N1590" t="inlineStr"/>
      <c r="O1590" s="142">
        <f>DATE(YEAR(H1590),MONTH(H1590),1)</f>
        <v/>
      </c>
      <c r="P1590" s="132">
        <f>IF(H1590&gt;$L$3,"Futuro","Atraso")</f>
        <v/>
      </c>
      <c r="Q1590">
        <f>12*(YEAR(H1590)-YEAR($L$3))+(MONTH(H1590)-MONTH($L$3))</f>
        <v/>
      </c>
      <c r="R1590" s="366">
        <f>IF(N1590="IBIRAPITANGA FASE 3",IF(P1590="Atraso",M1590,M1590/(1+$J$2)^Q1590),IF(P1590="Atraso",M1590,M1590/(1+$J$1)^Q1590))</f>
        <v/>
      </c>
    </row>
    <row r="1591">
      <c r="A1591" t="inlineStr">
        <is>
          <t>Q06L012</t>
        </is>
      </c>
      <c r="B1591" t="inlineStr">
        <is>
          <t>VANDERSON DIAS DA SILVA</t>
        </is>
      </c>
      <c r="C1591" t="n">
        <v>1</v>
      </c>
      <c r="D1591" t="inlineStr">
        <is>
          <t>IPCA</t>
        </is>
      </c>
      <c r="E1591" t="n">
        <v>0.009488792934583046</v>
      </c>
      <c r="F1591" t="inlineStr">
        <is>
          <t>MENSAL</t>
        </is>
      </c>
      <c r="G1591" t="n">
        <v>49414</v>
      </c>
      <c r="H1591" t="n">
        <v>49414</v>
      </c>
      <c r="I1591" t="inlineStr">
        <is>
          <t>157</t>
        </is>
      </c>
      <c r="J1591" t="inlineStr">
        <is>
          <t>CARTEIRA</t>
        </is>
      </c>
      <c r="K1591" t="inlineStr">
        <is>
          <t>CONTRATO</t>
        </is>
      </c>
      <c r="L1591" t="n">
        <v>3411.68</v>
      </c>
      <c r="M1591" t="inlineStr"/>
      <c r="N1591" t="inlineStr"/>
      <c r="O1591" s="142">
        <f>DATE(YEAR(H1591),MONTH(H1591),1)</f>
        <v/>
      </c>
      <c r="P1591" s="132">
        <f>IF(H1591&gt;$L$3,"Futuro","Atraso")</f>
        <v/>
      </c>
      <c r="Q1591">
        <f>12*(YEAR(H1591)-YEAR($L$3))+(MONTH(H1591)-MONTH($L$3))</f>
        <v/>
      </c>
      <c r="R1591" s="366">
        <f>IF(N1591="IBIRAPITANGA FASE 3",IF(P1591="Atraso",M1591,M1591/(1+$J$2)^Q1591),IF(P1591="Atraso",M1591,M1591/(1+$J$1)^Q1591))</f>
        <v/>
      </c>
    </row>
    <row r="1592">
      <c r="A1592" t="inlineStr">
        <is>
          <t>Q06L012</t>
        </is>
      </c>
      <c r="B1592" t="inlineStr">
        <is>
          <t>VANDERSON DIAS DA SILVA</t>
        </is>
      </c>
      <c r="C1592" t="n">
        <v>1</v>
      </c>
      <c r="D1592" t="inlineStr">
        <is>
          <t>IPCA</t>
        </is>
      </c>
      <c r="E1592" t="n">
        <v>0.009488792934583046</v>
      </c>
      <c r="F1592" t="inlineStr">
        <is>
          <t>MENSAL</t>
        </is>
      </c>
      <c r="G1592" t="n">
        <v>49444</v>
      </c>
      <c r="H1592" t="n">
        <v>49444</v>
      </c>
      <c r="I1592" t="inlineStr">
        <is>
          <t>158</t>
        </is>
      </c>
      <c r="J1592" t="inlineStr">
        <is>
          <t>CARTEIRA</t>
        </is>
      </c>
      <c r="K1592" t="inlineStr">
        <is>
          <t>CONTRATO</t>
        </is>
      </c>
      <c r="L1592" t="n">
        <v>3411.68</v>
      </c>
      <c r="M1592" t="inlineStr"/>
      <c r="N1592" t="inlineStr"/>
      <c r="O1592" s="142">
        <f>DATE(YEAR(H1592),MONTH(H1592),1)</f>
        <v/>
      </c>
      <c r="P1592" s="132">
        <f>IF(H1592&gt;$L$3,"Futuro","Atraso")</f>
        <v/>
      </c>
      <c r="Q1592">
        <f>12*(YEAR(H1592)-YEAR($L$3))+(MONTH(H1592)-MONTH($L$3))</f>
        <v/>
      </c>
      <c r="R1592" s="366">
        <f>IF(N1592="IBIRAPITANGA FASE 3",IF(P1592="Atraso",M1592,M1592/(1+$J$2)^Q1592),IF(P1592="Atraso",M1592,M1592/(1+$J$1)^Q1592))</f>
        <v/>
      </c>
    </row>
    <row r="1593">
      <c r="A1593" t="inlineStr">
        <is>
          <t>Q06L012</t>
        </is>
      </c>
      <c r="B1593" t="inlineStr">
        <is>
          <t>VANDERSON DIAS DA SILVA</t>
        </is>
      </c>
      <c r="C1593" t="n">
        <v>1</v>
      </c>
      <c r="D1593" t="inlineStr">
        <is>
          <t>IPCA</t>
        </is>
      </c>
      <c r="E1593" t="n">
        <v>0.009488792934583046</v>
      </c>
      <c r="F1593" t="inlineStr">
        <is>
          <t>MENSAL</t>
        </is>
      </c>
      <c r="G1593" t="n">
        <v>49475</v>
      </c>
      <c r="H1593" t="n">
        <v>49475</v>
      </c>
      <c r="I1593" t="inlineStr">
        <is>
          <t>159</t>
        </is>
      </c>
      <c r="J1593" t="inlineStr">
        <is>
          <t>CARTEIRA</t>
        </is>
      </c>
      <c r="K1593" t="inlineStr">
        <is>
          <t>CONTRATO</t>
        </is>
      </c>
      <c r="L1593" t="n">
        <v>3411.68</v>
      </c>
      <c r="M1593" t="inlineStr"/>
      <c r="N1593" t="inlineStr"/>
      <c r="O1593" s="142">
        <f>DATE(YEAR(H1593),MONTH(H1593),1)</f>
        <v/>
      </c>
      <c r="P1593" s="132">
        <f>IF(H1593&gt;$L$3,"Futuro","Atraso")</f>
        <v/>
      </c>
      <c r="Q1593">
        <f>12*(YEAR(H1593)-YEAR($L$3))+(MONTH(H1593)-MONTH($L$3))</f>
        <v/>
      </c>
      <c r="R1593" s="366">
        <f>IF(N1593="IBIRAPITANGA FASE 3",IF(P1593="Atraso",M1593,M1593/(1+$J$2)^Q1593),IF(P1593="Atraso",M1593,M1593/(1+$J$1)^Q1593))</f>
        <v/>
      </c>
    </row>
    <row r="1594">
      <c r="A1594" t="inlineStr">
        <is>
          <t>Q06L012</t>
        </is>
      </c>
      <c r="B1594" t="inlineStr">
        <is>
          <t>VANDERSON DIAS DA SILVA</t>
        </is>
      </c>
      <c r="C1594" t="n">
        <v>1</v>
      </c>
      <c r="D1594" t="inlineStr">
        <is>
          <t>IPCA</t>
        </is>
      </c>
      <c r="E1594" t="n">
        <v>0.009488792934583046</v>
      </c>
      <c r="F1594" t="inlineStr">
        <is>
          <t>MENSAL</t>
        </is>
      </c>
      <c r="G1594" t="n">
        <v>49505</v>
      </c>
      <c r="H1594" t="n">
        <v>49505</v>
      </c>
      <c r="I1594" t="inlineStr">
        <is>
          <t>160</t>
        </is>
      </c>
      <c r="J1594" t="inlineStr">
        <is>
          <t>CARTEIRA</t>
        </is>
      </c>
      <c r="K1594" t="inlineStr">
        <is>
          <t>CONTRATO</t>
        </is>
      </c>
      <c r="L1594" t="n">
        <v>3411.68</v>
      </c>
      <c r="M1594" t="inlineStr"/>
      <c r="N1594" t="inlineStr"/>
      <c r="O1594" s="142">
        <f>DATE(YEAR(H1594),MONTH(H1594),1)</f>
        <v/>
      </c>
      <c r="P1594" s="132">
        <f>IF(H1594&gt;$L$3,"Futuro","Atraso")</f>
        <v/>
      </c>
      <c r="Q1594">
        <f>12*(YEAR(H1594)-YEAR($L$3))+(MONTH(H1594)-MONTH($L$3))</f>
        <v/>
      </c>
      <c r="R1594" s="366">
        <f>IF(N1594="IBIRAPITANGA FASE 3",IF(P1594="Atraso",M1594,M1594/(1+$J$2)^Q1594),IF(P1594="Atraso",M1594,M1594/(1+$J$1)^Q1594))</f>
        <v/>
      </c>
    </row>
    <row r="1595">
      <c r="A1595" t="inlineStr">
        <is>
          <t>Q06L012</t>
        </is>
      </c>
      <c r="B1595" t="inlineStr">
        <is>
          <t>VANDERSON DIAS DA SILVA</t>
        </is>
      </c>
      <c r="C1595" t="n">
        <v>1</v>
      </c>
      <c r="D1595" t="inlineStr">
        <is>
          <t>IPCA</t>
        </is>
      </c>
      <c r="E1595" t="n">
        <v>0.009488792934583046</v>
      </c>
      <c r="F1595" t="inlineStr">
        <is>
          <t>MENSAL</t>
        </is>
      </c>
      <c r="G1595" t="n">
        <v>49536</v>
      </c>
      <c r="H1595" t="n">
        <v>49536</v>
      </c>
      <c r="I1595" t="inlineStr">
        <is>
          <t>161</t>
        </is>
      </c>
      <c r="J1595" t="inlineStr">
        <is>
          <t>CARTEIRA</t>
        </is>
      </c>
      <c r="K1595" t="inlineStr">
        <is>
          <t>CONTRATO</t>
        </is>
      </c>
      <c r="L1595" t="n">
        <v>3411.68</v>
      </c>
      <c r="M1595" t="inlineStr"/>
      <c r="N1595" t="inlineStr"/>
      <c r="O1595" s="142">
        <f>DATE(YEAR(H1595),MONTH(H1595),1)</f>
        <v/>
      </c>
      <c r="P1595" s="132">
        <f>IF(H1595&gt;$L$3,"Futuro","Atraso")</f>
        <v/>
      </c>
      <c r="Q1595">
        <f>12*(YEAR(H1595)-YEAR($L$3))+(MONTH(H1595)-MONTH($L$3))</f>
        <v/>
      </c>
      <c r="R1595" s="366">
        <f>IF(N1595="IBIRAPITANGA FASE 3",IF(P1595="Atraso",M1595,M1595/(1+$J$2)^Q1595),IF(P1595="Atraso",M1595,M1595/(1+$J$1)^Q1595))</f>
        <v/>
      </c>
    </row>
    <row r="1596">
      <c r="A1596" t="inlineStr">
        <is>
          <t>Q06L012</t>
        </is>
      </c>
      <c r="B1596" t="inlineStr">
        <is>
          <t>VANDERSON DIAS DA SILVA</t>
        </is>
      </c>
      <c r="C1596" t="n">
        <v>1</v>
      </c>
      <c r="D1596" t="inlineStr">
        <is>
          <t>IPCA</t>
        </is>
      </c>
      <c r="E1596" t="n">
        <v>0.009488792934583046</v>
      </c>
      <c r="F1596" t="inlineStr">
        <is>
          <t>MENSAL</t>
        </is>
      </c>
      <c r="G1596" t="n">
        <v>49567</v>
      </c>
      <c r="H1596" t="n">
        <v>49567</v>
      </c>
      <c r="I1596" t="inlineStr">
        <is>
          <t>162</t>
        </is>
      </c>
      <c r="J1596" t="inlineStr">
        <is>
          <t>CARTEIRA</t>
        </is>
      </c>
      <c r="K1596" t="inlineStr">
        <is>
          <t>CONTRATO</t>
        </is>
      </c>
      <c r="L1596" t="n">
        <v>3411.68</v>
      </c>
      <c r="M1596" t="inlineStr"/>
      <c r="N1596" t="inlineStr"/>
      <c r="O1596" s="142">
        <f>DATE(YEAR(H1596),MONTH(H1596),1)</f>
        <v/>
      </c>
      <c r="P1596" s="132">
        <f>IF(H1596&gt;$L$3,"Futuro","Atraso")</f>
        <v/>
      </c>
      <c r="Q1596">
        <f>12*(YEAR(H1596)-YEAR($L$3))+(MONTH(H1596)-MONTH($L$3))</f>
        <v/>
      </c>
      <c r="R1596" s="366">
        <f>IF(N1596="IBIRAPITANGA FASE 3",IF(P1596="Atraso",M1596,M1596/(1+$J$2)^Q1596),IF(P1596="Atraso",M1596,M1596/(1+$J$1)^Q1596))</f>
        <v/>
      </c>
    </row>
    <row r="1597">
      <c r="A1597" t="inlineStr">
        <is>
          <t>Q06L012</t>
        </is>
      </c>
      <c r="B1597" t="inlineStr">
        <is>
          <t>VANDERSON DIAS DA SILVA</t>
        </is>
      </c>
      <c r="C1597" t="n">
        <v>1</v>
      </c>
      <c r="D1597" t="inlineStr">
        <is>
          <t>IPCA</t>
        </is>
      </c>
      <c r="E1597" t="n">
        <v>0.009488792934583046</v>
      </c>
      <c r="F1597" t="inlineStr">
        <is>
          <t>MENSAL</t>
        </is>
      </c>
      <c r="G1597" t="n">
        <v>49597</v>
      </c>
      <c r="H1597" t="n">
        <v>49597</v>
      </c>
      <c r="I1597" t="inlineStr">
        <is>
          <t>163</t>
        </is>
      </c>
      <c r="J1597" t="inlineStr">
        <is>
          <t>CARTEIRA</t>
        </is>
      </c>
      <c r="K1597" t="inlineStr">
        <is>
          <t>CONTRATO</t>
        </is>
      </c>
      <c r="L1597" t="n">
        <v>3411.68</v>
      </c>
      <c r="M1597" t="inlineStr"/>
      <c r="N1597" t="inlineStr"/>
      <c r="O1597" s="142">
        <f>DATE(YEAR(H1597),MONTH(H1597),1)</f>
        <v/>
      </c>
      <c r="P1597" s="132">
        <f>IF(H1597&gt;$L$3,"Futuro","Atraso")</f>
        <v/>
      </c>
      <c r="Q1597">
        <f>12*(YEAR(H1597)-YEAR($L$3))+(MONTH(H1597)-MONTH($L$3))</f>
        <v/>
      </c>
      <c r="R1597" s="366">
        <f>IF(N1597="IBIRAPITANGA FASE 3",IF(P1597="Atraso",M1597,M1597/(1+$J$2)^Q1597),IF(P1597="Atraso",M1597,M1597/(1+$J$1)^Q1597))</f>
        <v/>
      </c>
    </row>
    <row r="1598">
      <c r="A1598" t="inlineStr">
        <is>
          <t>Q06L012</t>
        </is>
      </c>
      <c r="B1598" t="inlineStr">
        <is>
          <t>VANDERSON DIAS DA SILVA</t>
        </is>
      </c>
      <c r="C1598" t="n">
        <v>1</v>
      </c>
      <c r="D1598" t="inlineStr">
        <is>
          <t>IPCA</t>
        </is>
      </c>
      <c r="E1598" t="n">
        <v>0.009488792934583046</v>
      </c>
      <c r="F1598" t="inlineStr">
        <is>
          <t>MENSAL</t>
        </is>
      </c>
      <c r="G1598" t="n">
        <v>49628</v>
      </c>
      <c r="H1598" t="n">
        <v>49628</v>
      </c>
      <c r="I1598" t="inlineStr">
        <is>
          <t>164</t>
        </is>
      </c>
      <c r="J1598" t="inlineStr">
        <is>
          <t>CARTEIRA</t>
        </is>
      </c>
      <c r="K1598" t="inlineStr">
        <is>
          <t>CONTRATO</t>
        </is>
      </c>
      <c r="L1598" t="n">
        <v>3411.68</v>
      </c>
      <c r="M1598" t="inlineStr"/>
      <c r="N1598" t="inlineStr"/>
      <c r="O1598" s="142">
        <f>DATE(YEAR(H1598),MONTH(H1598),1)</f>
        <v/>
      </c>
      <c r="P1598" s="132">
        <f>IF(H1598&gt;$L$3,"Futuro","Atraso")</f>
        <v/>
      </c>
      <c r="Q1598">
        <f>12*(YEAR(H1598)-YEAR($L$3))+(MONTH(H1598)-MONTH($L$3))</f>
        <v/>
      </c>
      <c r="R1598" s="366">
        <f>IF(N1598="IBIRAPITANGA FASE 3",IF(P1598="Atraso",M1598,M1598/(1+$J$2)^Q1598),IF(P1598="Atraso",M1598,M1598/(1+$J$1)^Q1598))</f>
        <v/>
      </c>
    </row>
    <row r="1599">
      <c r="A1599" t="inlineStr">
        <is>
          <t>Q06L012</t>
        </is>
      </c>
      <c r="B1599" t="inlineStr">
        <is>
          <t>VANDERSON DIAS DA SILVA</t>
        </is>
      </c>
      <c r="C1599" t="n">
        <v>1</v>
      </c>
      <c r="D1599" t="inlineStr">
        <is>
          <t>IPCA</t>
        </is>
      </c>
      <c r="E1599" t="n">
        <v>0.009488792934583046</v>
      </c>
      <c r="F1599" t="inlineStr">
        <is>
          <t>MENSAL</t>
        </is>
      </c>
      <c r="G1599" t="n">
        <v>49658</v>
      </c>
      <c r="H1599" t="n">
        <v>49658</v>
      </c>
      <c r="I1599" t="inlineStr">
        <is>
          <t>165</t>
        </is>
      </c>
      <c r="J1599" t="inlineStr">
        <is>
          <t>CARTEIRA</t>
        </is>
      </c>
      <c r="K1599" t="inlineStr">
        <is>
          <t>CONTRATO</t>
        </is>
      </c>
      <c r="L1599" t="n">
        <v>3411.68</v>
      </c>
      <c r="M1599" t="inlineStr"/>
      <c r="N1599" t="inlineStr"/>
      <c r="O1599" s="142">
        <f>DATE(YEAR(H1599),MONTH(H1599),1)</f>
        <v/>
      </c>
      <c r="P1599" s="132">
        <f>IF(H1599&gt;$L$3,"Futuro","Atraso")</f>
        <v/>
      </c>
      <c r="Q1599">
        <f>12*(YEAR(H1599)-YEAR($L$3))+(MONTH(H1599)-MONTH($L$3))</f>
        <v/>
      </c>
      <c r="R1599" s="366">
        <f>IF(N1599="IBIRAPITANGA FASE 3",IF(P1599="Atraso",M1599,M1599/(1+$J$2)^Q1599),IF(P1599="Atraso",M1599,M1599/(1+$J$1)^Q1599))</f>
        <v/>
      </c>
    </row>
    <row r="1600">
      <c r="A1600" t="inlineStr">
        <is>
          <t>Q06L012</t>
        </is>
      </c>
      <c r="B1600" t="inlineStr">
        <is>
          <t>VANDERSON DIAS DA SILVA</t>
        </is>
      </c>
      <c r="C1600" t="n">
        <v>1</v>
      </c>
      <c r="D1600" t="inlineStr">
        <is>
          <t>IPCA</t>
        </is>
      </c>
      <c r="E1600" t="n">
        <v>0.009488792934583046</v>
      </c>
      <c r="F1600" t="inlineStr">
        <is>
          <t>MENSAL</t>
        </is>
      </c>
      <c r="G1600" t="n">
        <v>49689</v>
      </c>
      <c r="H1600" t="n">
        <v>49689</v>
      </c>
      <c r="I1600" t="inlineStr">
        <is>
          <t>166</t>
        </is>
      </c>
      <c r="J1600" t="inlineStr">
        <is>
          <t>CARTEIRA</t>
        </is>
      </c>
      <c r="K1600" t="inlineStr">
        <is>
          <t>CONTRATO</t>
        </is>
      </c>
      <c r="L1600" t="n">
        <v>3411.68</v>
      </c>
      <c r="M1600" t="inlineStr"/>
      <c r="N1600" t="inlineStr"/>
      <c r="O1600" s="142">
        <f>DATE(YEAR(H1600),MONTH(H1600),1)</f>
        <v/>
      </c>
      <c r="P1600" s="132">
        <f>IF(H1600&gt;$L$3,"Futuro","Atraso")</f>
        <v/>
      </c>
      <c r="Q1600">
        <f>12*(YEAR(H1600)-YEAR($L$3))+(MONTH(H1600)-MONTH($L$3))</f>
        <v/>
      </c>
      <c r="R1600" s="366">
        <f>IF(N1600="IBIRAPITANGA FASE 3",IF(P1600="Atraso",M1600,M1600/(1+$J$2)^Q1600),IF(P1600="Atraso",M1600,M1600/(1+$J$1)^Q1600))</f>
        <v/>
      </c>
    </row>
    <row r="1601">
      <c r="A1601" t="inlineStr">
        <is>
          <t>Q06L012</t>
        </is>
      </c>
      <c r="B1601" t="inlineStr">
        <is>
          <t>VANDERSON DIAS DA SILVA</t>
        </is>
      </c>
      <c r="C1601" t="n">
        <v>1</v>
      </c>
      <c r="D1601" t="inlineStr">
        <is>
          <t>IPCA</t>
        </is>
      </c>
      <c r="E1601" t="n">
        <v>0.009488792934583046</v>
      </c>
      <c r="F1601" t="inlineStr">
        <is>
          <t>MENSAL</t>
        </is>
      </c>
      <c r="G1601" t="n">
        <v>49720</v>
      </c>
      <c r="H1601" t="n">
        <v>49720</v>
      </c>
      <c r="I1601" t="inlineStr">
        <is>
          <t>167</t>
        </is>
      </c>
      <c r="J1601" t="inlineStr">
        <is>
          <t>CARTEIRA</t>
        </is>
      </c>
      <c r="K1601" t="inlineStr">
        <is>
          <t>CONTRATO</t>
        </is>
      </c>
      <c r="L1601" t="n">
        <v>3411.68</v>
      </c>
      <c r="M1601" t="inlineStr"/>
      <c r="N1601" t="inlineStr"/>
      <c r="O1601" s="142">
        <f>DATE(YEAR(H1601),MONTH(H1601),1)</f>
        <v/>
      </c>
      <c r="P1601" s="132">
        <f>IF(H1601&gt;$L$3,"Futuro","Atraso")</f>
        <v/>
      </c>
      <c r="Q1601">
        <f>12*(YEAR(H1601)-YEAR($L$3))+(MONTH(H1601)-MONTH($L$3))</f>
        <v/>
      </c>
      <c r="R1601" s="366">
        <f>IF(N1601="IBIRAPITANGA FASE 3",IF(P1601="Atraso",M1601,M1601/(1+$J$2)^Q1601),IF(P1601="Atraso",M1601,M1601/(1+$J$1)^Q1601))</f>
        <v/>
      </c>
    </row>
    <row r="1602">
      <c r="A1602" t="inlineStr">
        <is>
          <t>Q06L012</t>
        </is>
      </c>
      <c r="B1602" t="inlineStr">
        <is>
          <t>VANDERSON DIAS DA SILVA</t>
        </is>
      </c>
      <c r="C1602" t="n">
        <v>1</v>
      </c>
      <c r="D1602" t="inlineStr">
        <is>
          <t>IPCA</t>
        </is>
      </c>
      <c r="E1602" t="n">
        <v>0.009488792934583046</v>
      </c>
      <c r="F1602" t="inlineStr">
        <is>
          <t>MENSAL</t>
        </is>
      </c>
      <c r="G1602" t="n">
        <v>49749</v>
      </c>
      <c r="H1602" t="n">
        <v>49749</v>
      </c>
      <c r="I1602" t="inlineStr">
        <is>
          <t>168</t>
        </is>
      </c>
      <c r="J1602" t="inlineStr">
        <is>
          <t>CARTEIRA</t>
        </is>
      </c>
      <c r="K1602" t="inlineStr">
        <is>
          <t>CONTRATO</t>
        </is>
      </c>
      <c r="L1602" t="n">
        <v>3411.68</v>
      </c>
      <c r="M1602" t="inlineStr"/>
      <c r="N1602" t="inlineStr"/>
      <c r="O1602" s="142">
        <f>DATE(YEAR(H1602),MONTH(H1602),1)</f>
        <v/>
      </c>
      <c r="P1602" s="132">
        <f>IF(H1602&gt;$L$3,"Futuro","Atraso")</f>
        <v/>
      </c>
      <c r="Q1602">
        <f>12*(YEAR(H1602)-YEAR($L$3))+(MONTH(H1602)-MONTH($L$3))</f>
        <v/>
      </c>
      <c r="R1602" s="366">
        <f>IF(N1602="IBIRAPITANGA FASE 3",IF(P1602="Atraso",M1602,M1602/(1+$J$2)^Q1602),IF(P1602="Atraso",M1602,M1602/(1+$J$1)^Q1602))</f>
        <v/>
      </c>
    </row>
    <row r="1603">
      <c r="A1603" t="inlineStr">
        <is>
          <t>Q06L012</t>
        </is>
      </c>
      <c r="B1603" t="inlineStr">
        <is>
          <t>VANDERSON DIAS DA SILVA</t>
        </is>
      </c>
      <c r="C1603" t="n">
        <v>1</v>
      </c>
      <c r="D1603" t="inlineStr">
        <is>
          <t>IPCA</t>
        </is>
      </c>
      <c r="E1603" t="n">
        <v>0.009488792934583046</v>
      </c>
      <c r="F1603" t="inlineStr">
        <is>
          <t>MENSAL</t>
        </is>
      </c>
      <c r="G1603" t="n">
        <v>49780</v>
      </c>
      <c r="H1603" t="n">
        <v>49780</v>
      </c>
      <c r="I1603" t="inlineStr">
        <is>
          <t>169</t>
        </is>
      </c>
      <c r="J1603" t="inlineStr">
        <is>
          <t>CARTEIRA</t>
        </is>
      </c>
      <c r="K1603" t="inlineStr">
        <is>
          <t>CONTRATO</t>
        </is>
      </c>
      <c r="L1603" t="n">
        <v>3411.68</v>
      </c>
      <c r="M1603" t="inlineStr"/>
      <c r="N1603" t="inlineStr"/>
      <c r="O1603" s="142">
        <f>DATE(YEAR(H1603),MONTH(H1603),1)</f>
        <v/>
      </c>
      <c r="P1603" s="132">
        <f>IF(H1603&gt;$L$3,"Futuro","Atraso")</f>
        <v/>
      </c>
      <c r="Q1603">
        <f>12*(YEAR(H1603)-YEAR($L$3))+(MONTH(H1603)-MONTH($L$3))</f>
        <v/>
      </c>
      <c r="R1603" s="366">
        <f>IF(N1603="IBIRAPITANGA FASE 3",IF(P1603="Atraso",M1603,M1603/(1+$J$2)^Q1603),IF(P1603="Atraso",M1603,M1603/(1+$J$1)^Q1603))</f>
        <v/>
      </c>
    </row>
    <row r="1604">
      <c r="A1604" t="inlineStr">
        <is>
          <t>Q06L012</t>
        </is>
      </c>
      <c r="B1604" t="inlineStr">
        <is>
          <t>VANDERSON DIAS DA SILVA</t>
        </is>
      </c>
      <c r="C1604" t="n">
        <v>1</v>
      </c>
      <c r="D1604" t="inlineStr">
        <is>
          <t>IPCA</t>
        </is>
      </c>
      <c r="E1604" t="n">
        <v>0.009488792934583046</v>
      </c>
      <c r="F1604" t="inlineStr">
        <is>
          <t>MENSAL</t>
        </is>
      </c>
      <c r="G1604" t="n">
        <v>49810</v>
      </c>
      <c r="H1604" t="n">
        <v>49810</v>
      </c>
      <c r="I1604" t="inlineStr">
        <is>
          <t>170</t>
        </is>
      </c>
      <c r="J1604" t="inlineStr">
        <is>
          <t>CARTEIRA</t>
        </is>
      </c>
      <c r="K1604" t="inlineStr">
        <is>
          <t>CONTRATO</t>
        </is>
      </c>
      <c r="L1604" t="n">
        <v>3411.68</v>
      </c>
      <c r="M1604" t="inlineStr"/>
      <c r="N1604" t="inlineStr"/>
      <c r="O1604" s="142">
        <f>DATE(YEAR(H1604),MONTH(H1604),1)</f>
        <v/>
      </c>
      <c r="P1604" s="132">
        <f>IF(H1604&gt;$L$3,"Futuro","Atraso")</f>
        <v/>
      </c>
      <c r="Q1604">
        <f>12*(YEAR(H1604)-YEAR($L$3))+(MONTH(H1604)-MONTH($L$3))</f>
        <v/>
      </c>
      <c r="R1604" s="366">
        <f>IF(N1604="IBIRAPITANGA FASE 3",IF(P1604="Atraso",M1604,M1604/(1+$J$2)^Q1604),IF(P1604="Atraso",M1604,M1604/(1+$J$1)^Q1604))</f>
        <v/>
      </c>
    </row>
    <row r="1605">
      <c r="A1605" t="inlineStr">
        <is>
          <t>Q06L012</t>
        </is>
      </c>
      <c r="B1605" t="inlineStr">
        <is>
          <t>VANDERSON DIAS DA SILVA</t>
        </is>
      </c>
      <c r="C1605" t="n">
        <v>1</v>
      </c>
      <c r="D1605" t="inlineStr">
        <is>
          <t>IPCA</t>
        </is>
      </c>
      <c r="E1605" t="n">
        <v>0.009488792934583046</v>
      </c>
      <c r="F1605" t="inlineStr">
        <is>
          <t>MENSAL</t>
        </is>
      </c>
      <c r="G1605" t="n">
        <v>49841</v>
      </c>
      <c r="H1605" t="n">
        <v>49841</v>
      </c>
      <c r="I1605" t="inlineStr">
        <is>
          <t>171</t>
        </is>
      </c>
      <c r="J1605" t="inlineStr">
        <is>
          <t>CARTEIRA</t>
        </is>
      </c>
      <c r="K1605" t="inlineStr">
        <is>
          <t>CONTRATO</t>
        </is>
      </c>
      <c r="L1605" t="n">
        <v>3411.68</v>
      </c>
      <c r="M1605" t="inlineStr"/>
      <c r="N1605" t="inlineStr"/>
      <c r="O1605" s="142">
        <f>DATE(YEAR(H1605),MONTH(H1605),1)</f>
        <v/>
      </c>
      <c r="P1605" s="132">
        <f>IF(H1605&gt;$L$3,"Futuro","Atraso")</f>
        <v/>
      </c>
      <c r="Q1605">
        <f>12*(YEAR(H1605)-YEAR($L$3))+(MONTH(H1605)-MONTH($L$3))</f>
        <v/>
      </c>
      <c r="R1605" s="366">
        <f>IF(N1605="IBIRAPITANGA FASE 3",IF(P1605="Atraso",M1605,M1605/(1+$J$2)^Q1605),IF(P1605="Atraso",M1605,M1605/(1+$J$1)^Q1605))</f>
        <v/>
      </c>
    </row>
    <row r="1606">
      <c r="A1606" t="inlineStr">
        <is>
          <t>Q06L012</t>
        </is>
      </c>
      <c r="B1606" t="inlineStr">
        <is>
          <t>VANDERSON DIAS DA SILVA</t>
        </is>
      </c>
      <c r="C1606" t="n">
        <v>1</v>
      </c>
      <c r="D1606" t="inlineStr">
        <is>
          <t>IPCA</t>
        </is>
      </c>
      <c r="E1606" t="n">
        <v>0.009488792934583046</v>
      </c>
      <c r="F1606" t="inlineStr">
        <is>
          <t>MENSAL</t>
        </is>
      </c>
      <c r="G1606" t="n">
        <v>49871</v>
      </c>
      <c r="H1606" t="n">
        <v>49871</v>
      </c>
      <c r="I1606" t="inlineStr">
        <is>
          <t>172</t>
        </is>
      </c>
      <c r="J1606" t="inlineStr">
        <is>
          <t>CARTEIRA</t>
        </is>
      </c>
      <c r="K1606" t="inlineStr">
        <is>
          <t>CONTRATO</t>
        </is>
      </c>
      <c r="L1606" t="n">
        <v>3411.68</v>
      </c>
      <c r="M1606" t="inlineStr"/>
      <c r="N1606" t="inlineStr"/>
      <c r="O1606" s="142">
        <f>DATE(YEAR(H1606),MONTH(H1606),1)</f>
        <v/>
      </c>
      <c r="P1606" s="132">
        <f>IF(H1606&gt;$L$3,"Futuro","Atraso")</f>
        <v/>
      </c>
      <c r="Q1606">
        <f>12*(YEAR(H1606)-YEAR($L$3))+(MONTH(H1606)-MONTH($L$3))</f>
        <v/>
      </c>
      <c r="R1606" s="366">
        <f>IF(N1606="IBIRAPITANGA FASE 3",IF(P1606="Atraso",M1606,M1606/(1+$J$2)^Q1606),IF(P1606="Atraso",M1606,M1606/(1+$J$1)^Q1606))</f>
        <v/>
      </c>
    </row>
    <row r="1607">
      <c r="A1607" t="inlineStr">
        <is>
          <t>Q06L012</t>
        </is>
      </c>
      <c r="B1607" t="inlineStr">
        <is>
          <t>VANDERSON DIAS DA SILVA</t>
        </is>
      </c>
      <c r="C1607" t="n">
        <v>1</v>
      </c>
      <c r="D1607" t="inlineStr">
        <is>
          <t>IPCA</t>
        </is>
      </c>
      <c r="E1607" t="n">
        <v>0.009488792934583046</v>
      </c>
      <c r="F1607" t="inlineStr">
        <is>
          <t>MENSAL</t>
        </is>
      </c>
      <c r="G1607" t="n">
        <v>49902</v>
      </c>
      <c r="H1607" t="n">
        <v>49902</v>
      </c>
      <c r="I1607" t="inlineStr">
        <is>
          <t>173</t>
        </is>
      </c>
      <c r="J1607" t="inlineStr">
        <is>
          <t>CARTEIRA</t>
        </is>
      </c>
      <c r="K1607" t="inlineStr">
        <is>
          <t>CONTRATO</t>
        </is>
      </c>
      <c r="L1607" t="n">
        <v>3411.68</v>
      </c>
      <c r="M1607" t="inlineStr"/>
      <c r="N1607" t="inlineStr"/>
      <c r="O1607" s="142">
        <f>DATE(YEAR(H1607),MONTH(H1607),1)</f>
        <v/>
      </c>
      <c r="P1607" s="132">
        <f>IF(H1607&gt;$L$3,"Futuro","Atraso")</f>
        <v/>
      </c>
      <c r="Q1607">
        <f>12*(YEAR(H1607)-YEAR($L$3))+(MONTH(H1607)-MONTH($L$3))</f>
        <v/>
      </c>
      <c r="R1607" s="366">
        <f>IF(N1607="IBIRAPITANGA FASE 3",IF(P1607="Atraso",M1607,M1607/(1+$J$2)^Q1607),IF(P1607="Atraso",M1607,M1607/(1+$J$1)^Q1607))</f>
        <v/>
      </c>
    </row>
    <row r="1608">
      <c r="A1608" t="inlineStr">
        <is>
          <t>Q06L012</t>
        </is>
      </c>
      <c r="B1608" t="inlineStr">
        <is>
          <t>VANDERSON DIAS DA SILVA</t>
        </is>
      </c>
      <c r="C1608" t="n">
        <v>1</v>
      </c>
      <c r="D1608" t="inlineStr">
        <is>
          <t>IPCA</t>
        </is>
      </c>
      <c r="E1608" t="n">
        <v>0.009488792934583046</v>
      </c>
      <c r="F1608" t="inlineStr">
        <is>
          <t>MENSAL</t>
        </is>
      </c>
      <c r="G1608" t="n">
        <v>49933</v>
      </c>
      <c r="H1608" t="n">
        <v>49933</v>
      </c>
      <c r="I1608" t="inlineStr">
        <is>
          <t>174</t>
        </is>
      </c>
      <c r="J1608" t="inlineStr">
        <is>
          <t>CARTEIRA</t>
        </is>
      </c>
      <c r="K1608" t="inlineStr">
        <is>
          <t>CONTRATO</t>
        </is>
      </c>
      <c r="L1608" t="n">
        <v>3411.68</v>
      </c>
      <c r="M1608" t="inlineStr"/>
      <c r="N1608" t="inlineStr"/>
      <c r="O1608" s="142">
        <f>DATE(YEAR(H1608),MONTH(H1608),1)</f>
        <v/>
      </c>
      <c r="P1608" s="132">
        <f>IF(H1608&gt;$L$3,"Futuro","Atraso")</f>
        <v/>
      </c>
      <c r="Q1608">
        <f>12*(YEAR(H1608)-YEAR($L$3))+(MONTH(H1608)-MONTH($L$3))</f>
        <v/>
      </c>
      <c r="R1608" s="366">
        <f>IF(N1608="IBIRAPITANGA FASE 3",IF(P1608="Atraso",M1608,M1608/(1+$J$2)^Q1608),IF(P1608="Atraso",M1608,M1608/(1+$J$1)^Q1608))</f>
        <v/>
      </c>
    </row>
    <row r="1609">
      <c r="A1609" t="inlineStr">
        <is>
          <t>Q06L017</t>
        </is>
      </c>
      <c r="B1609" t="inlineStr">
        <is>
          <t>ITALO TARSITANO</t>
        </is>
      </c>
      <c r="C1609" t="n">
        <v>1</v>
      </c>
      <c r="D1609" t="inlineStr">
        <is>
          <t>IPCA</t>
        </is>
      </c>
      <c r="E1609" t="n">
        <v>0.009488792934583046</v>
      </c>
      <c r="F1609" t="inlineStr">
        <is>
          <t>MENSAL</t>
        </is>
      </c>
      <c r="G1609" t="n">
        <v>45229</v>
      </c>
      <c r="H1609" t="n">
        <v>45229</v>
      </c>
      <c r="I1609" t="inlineStr">
        <is>
          <t>063</t>
        </is>
      </c>
      <c r="J1609" t="inlineStr">
        <is>
          <t>CARTEIRA</t>
        </is>
      </c>
      <c r="K1609" t="inlineStr">
        <is>
          <t>CONTRATO</t>
        </is>
      </c>
      <c r="L1609" t="n">
        <v>2502.74</v>
      </c>
      <c r="M1609" t="inlineStr"/>
      <c r="N1609" t="inlineStr"/>
      <c r="O1609" s="142">
        <f>DATE(YEAR(H1609),MONTH(H1609),1)</f>
        <v/>
      </c>
      <c r="P1609" s="132">
        <f>IF(H1609&gt;$L$3,"Futuro","Atraso")</f>
        <v/>
      </c>
      <c r="Q1609">
        <f>12*(YEAR(H1609)-YEAR($L$3))+(MONTH(H1609)-MONTH($L$3))</f>
        <v/>
      </c>
      <c r="R1609" s="366">
        <f>IF(N1609="IBIRAPITANGA FASE 3",IF(P1609="Atraso",M1609,M1609/(1+$J$2)^Q1609),IF(P1609="Atraso",M1609,M1609/(1+$J$1)^Q1609))</f>
        <v/>
      </c>
    </row>
    <row r="1610">
      <c r="A1610" t="inlineStr">
        <is>
          <t>Q06L017</t>
        </is>
      </c>
      <c r="B1610" t="inlineStr">
        <is>
          <t>ITALO TARSITANO</t>
        </is>
      </c>
      <c r="C1610" t="n">
        <v>1</v>
      </c>
      <c r="D1610" t="inlineStr">
        <is>
          <t>IPCA</t>
        </is>
      </c>
      <c r="E1610" t="n">
        <v>0.009488792934583046</v>
      </c>
      <c r="F1610" t="inlineStr">
        <is>
          <t>MENSAL</t>
        </is>
      </c>
      <c r="G1610" t="n">
        <v>45260</v>
      </c>
      <c r="H1610" t="n">
        <v>45260</v>
      </c>
      <c r="I1610" t="inlineStr">
        <is>
          <t>064</t>
        </is>
      </c>
      <c r="J1610" t="inlineStr">
        <is>
          <t>CARTEIRA</t>
        </is>
      </c>
      <c r="K1610" t="inlineStr">
        <is>
          <t>CONTRATO</t>
        </is>
      </c>
      <c r="L1610" t="n">
        <v>2502.74</v>
      </c>
      <c r="M1610" t="inlineStr"/>
      <c r="N1610" t="inlineStr"/>
      <c r="O1610" s="142">
        <f>DATE(YEAR(H1610),MONTH(H1610),1)</f>
        <v/>
      </c>
      <c r="P1610" s="132">
        <f>IF(H1610&gt;$L$3,"Futuro","Atraso")</f>
        <v/>
      </c>
      <c r="Q1610">
        <f>12*(YEAR(H1610)-YEAR($L$3))+(MONTH(H1610)-MONTH($L$3))</f>
        <v/>
      </c>
      <c r="R1610" s="366">
        <f>IF(N1610="IBIRAPITANGA FASE 3",IF(P1610="Atraso",M1610,M1610/(1+$J$2)^Q1610),IF(P1610="Atraso",M1610,M1610/(1+$J$1)^Q1610))</f>
        <v/>
      </c>
    </row>
    <row r="1611">
      <c r="A1611" t="inlineStr">
        <is>
          <t>Q06L017</t>
        </is>
      </c>
      <c r="B1611" t="inlineStr">
        <is>
          <t>ITALO TARSITANO</t>
        </is>
      </c>
      <c r="C1611" t="n">
        <v>1</v>
      </c>
      <c r="D1611" t="inlineStr">
        <is>
          <t>IPCA</t>
        </is>
      </c>
      <c r="E1611" t="n">
        <v>0.009488792934583046</v>
      </c>
      <c r="F1611" t="inlineStr">
        <is>
          <t>MENSAL</t>
        </is>
      </c>
      <c r="G1611" t="n">
        <v>45290</v>
      </c>
      <c r="H1611" t="n">
        <v>45290</v>
      </c>
      <c r="I1611" t="inlineStr">
        <is>
          <t>065</t>
        </is>
      </c>
      <c r="J1611" t="inlineStr">
        <is>
          <t>CARTEIRA</t>
        </is>
      </c>
      <c r="K1611" t="inlineStr">
        <is>
          <t>CONTRATO</t>
        </is>
      </c>
      <c r="L1611" t="n">
        <v>2502.74</v>
      </c>
      <c r="M1611" t="inlineStr"/>
      <c r="N1611" t="inlineStr"/>
      <c r="O1611" s="142">
        <f>DATE(YEAR(H1611),MONTH(H1611),1)</f>
        <v/>
      </c>
      <c r="P1611" s="132">
        <f>IF(H1611&gt;$L$3,"Futuro","Atraso")</f>
        <v/>
      </c>
      <c r="Q1611">
        <f>12*(YEAR(H1611)-YEAR($L$3))+(MONTH(H1611)-MONTH($L$3))</f>
        <v/>
      </c>
      <c r="R1611" s="366">
        <f>IF(N1611="IBIRAPITANGA FASE 3",IF(P1611="Atraso",M1611,M1611/(1+$J$2)^Q1611),IF(P1611="Atraso",M1611,M1611/(1+$J$1)^Q1611))</f>
        <v/>
      </c>
    </row>
    <row r="1612">
      <c r="A1612" t="inlineStr">
        <is>
          <t>Q06L017</t>
        </is>
      </c>
      <c r="B1612" t="inlineStr">
        <is>
          <t>ITALO TARSITANO</t>
        </is>
      </c>
      <c r="C1612" t="n">
        <v>1</v>
      </c>
      <c r="D1612" t="inlineStr">
        <is>
          <t>IPCA</t>
        </is>
      </c>
      <c r="E1612" t="n">
        <v>0.009488792934583046</v>
      </c>
      <c r="F1612" t="inlineStr">
        <is>
          <t>MENSAL</t>
        </is>
      </c>
      <c r="G1612" t="n">
        <v>45321</v>
      </c>
      <c r="H1612" t="n">
        <v>45321</v>
      </c>
      <c r="I1612" t="inlineStr">
        <is>
          <t>066</t>
        </is>
      </c>
      <c r="J1612" t="inlineStr">
        <is>
          <t>CARTEIRA</t>
        </is>
      </c>
      <c r="K1612" t="inlineStr">
        <is>
          <t>CONTRATO</t>
        </is>
      </c>
      <c r="L1612" t="n">
        <v>2502.74</v>
      </c>
      <c r="M1612" t="inlineStr"/>
      <c r="N1612" t="inlineStr"/>
      <c r="O1612" s="142">
        <f>DATE(YEAR(H1612),MONTH(H1612),1)</f>
        <v/>
      </c>
      <c r="P1612" s="132">
        <f>IF(H1612&gt;$L$3,"Futuro","Atraso")</f>
        <v/>
      </c>
      <c r="Q1612">
        <f>12*(YEAR(H1612)-YEAR($L$3))+(MONTH(H1612)-MONTH($L$3))</f>
        <v/>
      </c>
      <c r="R1612" s="366">
        <f>IF(N1612="IBIRAPITANGA FASE 3",IF(P1612="Atraso",M1612,M1612/(1+$J$2)^Q1612),IF(P1612="Atraso",M1612,M1612/(1+$J$1)^Q1612))</f>
        <v/>
      </c>
    </row>
    <row r="1613">
      <c r="A1613" t="inlineStr">
        <is>
          <t>Q06L017</t>
        </is>
      </c>
      <c r="B1613" t="inlineStr">
        <is>
          <t>ITALO TARSITANO</t>
        </is>
      </c>
      <c r="C1613" t="n">
        <v>1</v>
      </c>
      <c r="D1613" t="inlineStr">
        <is>
          <t>IPCA</t>
        </is>
      </c>
      <c r="E1613" t="n">
        <v>0.009488792934583046</v>
      </c>
      <c r="F1613" t="inlineStr">
        <is>
          <t>MENSAL</t>
        </is>
      </c>
      <c r="G1613" t="n">
        <v>45351</v>
      </c>
      <c r="H1613" t="n">
        <v>45351</v>
      </c>
      <c r="I1613" t="inlineStr">
        <is>
          <t>067</t>
        </is>
      </c>
      <c r="J1613" t="inlineStr">
        <is>
          <t>CARTEIRA</t>
        </is>
      </c>
      <c r="K1613" t="inlineStr">
        <is>
          <t>CONTRATO</t>
        </is>
      </c>
      <c r="L1613" t="n">
        <v>2502.74</v>
      </c>
      <c r="M1613" t="inlineStr"/>
      <c r="N1613" t="inlineStr"/>
      <c r="O1613" s="142">
        <f>DATE(YEAR(H1613),MONTH(H1613),1)</f>
        <v/>
      </c>
      <c r="P1613" s="132">
        <f>IF(H1613&gt;$L$3,"Futuro","Atraso")</f>
        <v/>
      </c>
      <c r="Q1613">
        <f>12*(YEAR(H1613)-YEAR($L$3))+(MONTH(H1613)-MONTH($L$3))</f>
        <v/>
      </c>
      <c r="R1613" s="366">
        <f>IF(N1613="IBIRAPITANGA FASE 3",IF(P1613="Atraso",M1613,M1613/(1+$J$2)^Q1613),IF(P1613="Atraso",M1613,M1613/(1+$J$1)^Q1613))</f>
        <v/>
      </c>
    </row>
    <row r="1614">
      <c r="A1614" t="inlineStr">
        <is>
          <t>Q06L017</t>
        </is>
      </c>
      <c r="B1614" t="inlineStr">
        <is>
          <t>ITALO TARSITANO</t>
        </is>
      </c>
      <c r="C1614" t="n">
        <v>1</v>
      </c>
      <c r="D1614" t="inlineStr">
        <is>
          <t>IPCA</t>
        </is>
      </c>
      <c r="E1614" t="n">
        <v>0.009488792934583046</v>
      </c>
      <c r="F1614" t="inlineStr">
        <is>
          <t>MENSAL</t>
        </is>
      </c>
      <c r="G1614" t="n">
        <v>45381</v>
      </c>
      <c r="H1614" t="n">
        <v>45381</v>
      </c>
      <c r="I1614" t="inlineStr">
        <is>
          <t>068</t>
        </is>
      </c>
      <c r="J1614" t="inlineStr">
        <is>
          <t>CARTEIRA</t>
        </is>
      </c>
      <c r="K1614" t="inlineStr">
        <is>
          <t>CONTRATO</t>
        </is>
      </c>
      <c r="L1614" t="n">
        <v>2502.74</v>
      </c>
      <c r="M1614" t="inlineStr"/>
      <c r="N1614" t="inlineStr"/>
      <c r="O1614" s="142">
        <f>DATE(YEAR(H1614),MONTH(H1614),1)</f>
        <v/>
      </c>
      <c r="P1614" s="132">
        <f>IF(H1614&gt;$L$3,"Futuro","Atraso")</f>
        <v/>
      </c>
      <c r="Q1614">
        <f>12*(YEAR(H1614)-YEAR($L$3))+(MONTH(H1614)-MONTH($L$3))</f>
        <v/>
      </c>
      <c r="R1614" s="366">
        <f>IF(N1614="IBIRAPITANGA FASE 3",IF(P1614="Atraso",M1614,M1614/(1+$J$2)^Q1614),IF(P1614="Atraso",M1614,M1614/(1+$J$1)^Q1614))</f>
        <v/>
      </c>
    </row>
    <row r="1615">
      <c r="A1615" t="inlineStr">
        <is>
          <t>Q06L017</t>
        </is>
      </c>
      <c r="B1615" t="inlineStr">
        <is>
          <t>ITALO TARSITANO</t>
        </is>
      </c>
      <c r="C1615" t="n">
        <v>1</v>
      </c>
      <c r="D1615" t="inlineStr">
        <is>
          <t>IPCA</t>
        </is>
      </c>
      <c r="E1615" t="n">
        <v>0.009488792934583046</v>
      </c>
      <c r="F1615" t="inlineStr">
        <is>
          <t>MENSAL</t>
        </is>
      </c>
      <c r="G1615" t="n">
        <v>45412</v>
      </c>
      <c r="H1615" t="n">
        <v>45412</v>
      </c>
      <c r="I1615" t="inlineStr">
        <is>
          <t>069</t>
        </is>
      </c>
      <c r="J1615" t="inlineStr">
        <is>
          <t>CARTEIRA</t>
        </is>
      </c>
      <c r="K1615" t="inlineStr">
        <is>
          <t>CONTRATO</t>
        </is>
      </c>
      <c r="L1615" t="n">
        <v>2502.74</v>
      </c>
      <c r="M1615" t="inlineStr"/>
      <c r="N1615" t="inlineStr"/>
      <c r="O1615" s="142">
        <f>DATE(YEAR(H1615),MONTH(H1615),1)</f>
        <v/>
      </c>
      <c r="P1615" s="132">
        <f>IF(H1615&gt;$L$3,"Futuro","Atraso")</f>
        <v/>
      </c>
      <c r="Q1615">
        <f>12*(YEAR(H1615)-YEAR($L$3))+(MONTH(H1615)-MONTH($L$3))</f>
        <v/>
      </c>
      <c r="R1615" s="366">
        <f>IF(N1615="IBIRAPITANGA FASE 3",IF(P1615="Atraso",M1615,M1615/(1+$J$2)^Q1615),IF(P1615="Atraso",M1615,M1615/(1+$J$1)^Q1615))</f>
        <v/>
      </c>
    </row>
    <row r="1616">
      <c r="A1616" t="inlineStr">
        <is>
          <t>Q06L017</t>
        </is>
      </c>
      <c r="B1616" t="inlineStr">
        <is>
          <t>ITALO TARSITANO</t>
        </is>
      </c>
      <c r="C1616" t="n">
        <v>1</v>
      </c>
      <c r="D1616" t="inlineStr">
        <is>
          <t>IPCA</t>
        </is>
      </c>
      <c r="E1616" t="n">
        <v>0.009488792934583046</v>
      </c>
      <c r="F1616" t="inlineStr">
        <is>
          <t>MENSAL</t>
        </is>
      </c>
      <c r="G1616" t="n">
        <v>45442</v>
      </c>
      <c r="H1616" t="n">
        <v>45442</v>
      </c>
      <c r="I1616" t="inlineStr">
        <is>
          <t>070</t>
        </is>
      </c>
      <c r="J1616" t="inlineStr">
        <is>
          <t>CARTEIRA</t>
        </is>
      </c>
      <c r="K1616" t="inlineStr">
        <is>
          <t>CONTRATO</t>
        </is>
      </c>
      <c r="L1616" t="n">
        <v>2502.74</v>
      </c>
      <c r="M1616" t="inlineStr"/>
      <c r="N1616" t="inlineStr"/>
      <c r="O1616" s="142">
        <f>DATE(YEAR(H1616),MONTH(H1616),1)</f>
        <v/>
      </c>
      <c r="P1616" s="132">
        <f>IF(H1616&gt;$L$3,"Futuro","Atraso")</f>
        <v/>
      </c>
      <c r="Q1616">
        <f>12*(YEAR(H1616)-YEAR($L$3))+(MONTH(H1616)-MONTH($L$3))</f>
        <v/>
      </c>
      <c r="R1616" s="366">
        <f>IF(N1616="IBIRAPITANGA FASE 3",IF(P1616="Atraso",M1616,M1616/(1+$J$2)^Q1616),IF(P1616="Atraso",M1616,M1616/(1+$J$1)^Q1616))</f>
        <v/>
      </c>
    </row>
    <row r="1617">
      <c r="A1617" t="inlineStr">
        <is>
          <t>Q06L017</t>
        </is>
      </c>
      <c r="B1617" t="inlineStr">
        <is>
          <t>ITALO TARSITANO</t>
        </is>
      </c>
      <c r="C1617" t="n">
        <v>1</v>
      </c>
      <c r="D1617" t="inlineStr">
        <is>
          <t>IPCA</t>
        </is>
      </c>
      <c r="E1617" t="n">
        <v>0.009488792934583046</v>
      </c>
      <c r="F1617" t="inlineStr">
        <is>
          <t>MENSAL</t>
        </is>
      </c>
      <c r="G1617" t="n">
        <v>45473</v>
      </c>
      <c r="H1617" t="n">
        <v>45473</v>
      </c>
      <c r="I1617" t="inlineStr">
        <is>
          <t>071</t>
        </is>
      </c>
      <c r="J1617" t="inlineStr">
        <is>
          <t>CARTEIRA</t>
        </is>
      </c>
      <c r="K1617" t="inlineStr">
        <is>
          <t>CONTRATO</t>
        </is>
      </c>
      <c r="L1617" t="n">
        <v>2502.74</v>
      </c>
      <c r="M1617" t="inlineStr"/>
      <c r="N1617" t="inlineStr"/>
      <c r="O1617" s="142">
        <f>DATE(YEAR(H1617),MONTH(H1617),1)</f>
        <v/>
      </c>
      <c r="P1617" s="132">
        <f>IF(H1617&gt;$L$3,"Futuro","Atraso")</f>
        <v/>
      </c>
      <c r="Q1617">
        <f>12*(YEAR(H1617)-YEAR($L$3))+(MONTH(H1617)-MONTH($L$3))</f>
        <v/>
      </c>
      <c r="R1617" s="366">
        <f>IF(N1617="IBIRAPITANGA FASE 3",IF(P1617="Atraso",M1617,M1617/(1+$J$2)^Q1617),IF(P1617="Atraso",M1617,M1617/(1+$J$1)^Q1617))</f>
        <v/>
      </c>
    </row>
    <row r="1618">
      <c r="A1618" t="inlineStr">
        <is>
          <t>Q06L017</t>
        </is>
      </c>
      <c r="B1618" t="inlineStr">
        <is>
          <t>ITALO TARSITANO</t>
        </is>
      </c>
      <c r="C1618" t="n">
        <v>1</v>
      </c>
      <c r="D1618" t="inlineStr">
        <is>
          <t>IPCA</t>
        </is>
      </c>
      <c r="E1618" t="n">
        <v>0.009488792934583046</v>
      </c>
      <c r="F1618" t="inlineStr">
        <is>
          <t>MENSAL</t>
        </is>
      </c>
      <c r="G1618" t="n">
        <v>45503</v>
      </c>
      <c r="H1618" t="n">
        <v>45503</v>
      </c>
      <c r="I1618" t="inlineStr">
        <is>
          <t>072</t>
        </is>
      </c>
      <c r="J1618" t="inlineStr">
        <is>
          <t>CARTEIRA</t>
        </is>
      </c>
      <c r="K1618" t="inlineStr">
        <is>
          <t>CONTRATO</t>
        </is>
      </c>
      <c r="L1618" t="n">
        <v>2502.74</v>
      </c>
      <c r="M1618" t="inlineStr"/>
      <c r="N1618" t="inlineStr"/>
      <c r="O1618" s="142">
        <f>DATE(YEAR(H1618),MONTH(H1618),1)</f>
        <v/>
      </c>
      <c r="P1618" s="132">
        <f>IF(H1618&gt;$L$3,"Futuro","Atraso")</f>
        <v/>
      </c>
      <c r="Q1618">
        <f>12*(YEAR(H1618)-YEAR($L$3))+(MONTH(H1618)-MONTH($L$3))</f>
        <v/>
      </c>
      <c r="R1618" s="366">
        <f>IF(N1618="IBIRAPITANGA FASE 3",IF(P1618="Atraso",M1618,M1618/(1+$J$2)^Q1618),IF(P1618="Atraso",M1618,M1618/(1+$J$1)^Q1618))</f>
        <v/>
      </c>
    </row>
    <row r="1619">
      <c r="A1619" t="inlineStr">
        <is>
          <t>Q06L017</t>
        </is>
      </c>
      <c r="B1619" t="inlineStr">
        <is>
          <t>ITALO TARSITANO</t>
        </is>
      </c>
      <c r="C1619" t="n">
        <v>1</v>
      </c>
      <c r="D1619" t="inlineStr">
        <is>
          <t>IPCA</t>
        </is>
      </c>
      <c r="E1619" t="n">
        <v>0.009488792934583046</v>
      </c>
      <c r="F1619" t="inlineStr">
        <is>
          <t>MENSAL</t>
        </is>
      </c>
      <c r="G1619" t="n">
        <v>45534</v>
      </c>
      <c r="H1619" t="n">
        <v>45534</v>
      </c>
      <c r="I1619" t="inlineStr">
        <is>
          <t>073</t>
        </is>
      </c>
      <c r="J1619" t="inlineStr">
        <is>
          <t>CARTEIRA</t>
        </is>
      </c>
      <c r="K1619" t="inlineStr">
        <is>
          <t>CONTRATO</t>
        </is>
      </c>
      <c r="L1619" t="n">
        <v>2502.74</v>
      </c>
      <c r="M1619" t="inlineStr"/>
      <c r="N1619" t="inlineStr"/>
      <c r="O1619" s="142">
        <f>DATE(YEAR(H1619),MONTH(H1619),1)</f>
        <v/>
      </c>
      <c r="P1619" s="132">
        <f>IF(H1619&gt;$L$3,"Futuro","Atraso")</f>
        <v/>
      </c>
      <c r="Q1619">
        <f>12*(YEAR(H1619)-YEAR($L$3))+(MONTH(H1619)-MONTH($L$3))</f>
        <v/>
      </c>
      <c r="R1619" s="366">
        <f>IF(N1619="IBIRAPITANGA FASE 3",IF(P1619="Atraso",M1619,M1619/(1+$J$2)^Q1619),IF(P1619="Atraso",M1619,M1619/(1+$J$1)^Q1619))</f>
        <v/>
      </c>
    </row>
    <row r="1620">
      <c r="A1620" t="inlineStr">
        <is>
          <t>Q06L017</t>
        </is>
      </c>
      <c r="B1620" t="inlineStr">
        <is>
          <t>ITALO TARSITANO</t>
        </is>
      </c>
      <c r="C1620" t="n">
        <v>1</v>
      </c>
      <c r="D1620" t="inlineStr">
        <is>
          <t>IPCA</t>
        </is>
      </c>
      <c r="E1620" t="n">
        <v>0.009488792934583046</v>
      </c>
      <c r="F1620" t="inlineStr">
        <is>
          <t>MENSAL</t>
        </is>
      </c>
      <c r="G1620" t="n">
        <v>45565</v>
      </c>
      <c r="H1620" t="n">
        <v>45565</v>
      </c>
      <c r="I1620" t="inlineStr">
        <is>
          <t>074</t>
        </is>
      </c>
      <c r="J1620" t="inlineStr">
        <is>
          <t>CARTEIRA</t>
        </is>
      </c>
      <c r="K1620" t="inlineStr">
        <is>
          <t>CONTRATO</t>
        </is>
      </c>
      <c r="L1620" t="n">
        <v>2502.74</v>
      </c>
      <c r="M1620" t="inlineStr"/>
      <c r="N1620" t="inlineStr"/>
      <c r="O1620" s="142">
        <f>DATE(YEAR(H1620),MONTH(H1620),1)</f>
        <v/>
      </c>
      <c r="P1620" s="132">
        <f>IF(H1620&gt;$L$3,"Futuro","Atraso")</f>
        <v/>
      </c>
      <c r="Q1620">
        <f>12*(YEAR(H1620)-YEAR($L$3))+(MONTH(H1620)-MONTH($L$3))</f>
        <v/>
      </c>
      <c r="R1620" s="366">
        <f>IF(N1620="IBIRAPITANGA FASE 3",IF(P1620="Atraso",M1620,M1620/(1+$J$2)^Q1620),IF(P1620="Atraso",M1620,M1620/(1+$J$1)^Q1620))</f>
        <v/>
      </c>
    </row>
    <row r="1621">
      <c r="A1621" t="inlineStr">
        <is>
          <t>Q06L017</t>
        </is>
      </c>
      <c r="B1621" t="inlineStr">
        <is>
          <t>ITALO TARSITANO</t>
        </is>
      </c>
      <c r="C1621" t="n">
        <v>1</v>
      </c>
      <c r="D1621" t="inlineStr">
        <is>
          <t>IPCA</t>
        </is>
      </c>
      <c r="E1621" t="n">
        <v>0.009488792934583046</v>
      </c>
      <c r="F1621" t="inlineStr">
        <is>
          <t>MENSAL</t>
        </is>
      </c>
      <c r="G1621" t="n">
        <v>45595</v>
      </c>
      <c r="H1621" t="n">
        <v>45595</v>
      </c>
      <c r="I1621" t="inlineStr">
        <is>
          <t>075</t>
        </is>
      </c>
      <c r="J1621" t="inlineStr">
        <is>
          <t>CARTEIRA</t>
        </is>
      </c>
      <c r="K1621" t="inlineStr">
        <is>
          <t>CONTRATO</t>
        </is>
      </c>
      <c r="L1621" t="n">
        <v>2502.74</v>
      </c>
      <c r="M1621" t="inlineStr"/>
      <c r="N1621" t="inlineStr"/>
      <c r="O1621" s="142">
        <f>DATE(YEAR(H1621),MONTH(H1621),1)</f>
        <v/>
      </c>
      <c r="P1621" s="132">
        <f>IF(H1621&gt;$L$3,"Futuro","Atraso")</f>
        <v/>
      </c>
      <c r="Q1621">
        <f>12*(YEAR(H1621)-YEAR($L$3))+(MONTH(H1621)-MONTH($L$3))</f>
        <v/>
      </c>
      <c r="R1621" s="366">
        <f>IF(N1621="IBIRAPITANGA FASE 3",IF(P1621="Atraso",M1621,M1621/(1+$J$2)^Q1621),IF(P1621="Atraso",M1621,M1621/(1+$J$1)^Q1621))</f>
        <v/>
      </c>
    </row>
    <row r="1622">
      <c r="A1622" t="inlineStr">
        <is>
          <t>Q06L017</t>
        </is>
      </c>
      <c r="B1622" t="inlineStr">
        <is>
          <t>ITALO TARSITANO</t>
        </is>
      </c>
      <c r="C1622" t="n">
        <v>1</v>
      </c>
      <c r="D1622" t="inlineStr">
        <is>
          <t>IPCA</t>
        </is>
      </c>
      <c r="E1622" t="n">
        <v>0.009488792934583046</v>
      </c>
      <c r="F1622" t="inlineStr">
        <is>
          <t>MENSAL</t>
        </is>
      </c>
      <c r="G1622" t="n">
        <v>45626</v>
      </c>
      <c r="H1622" t="n">
        <v>45626</v>
      </c>
      <c r="I1622" t="inlineStr">
        <is>
          <t>076</t>
        </is>
      </c>
      <c r="J1622" t="inlineStr">
        <is>
          <t>CARTEIRA</t>
        </is>
      </c>
      <c r="K1622" t="inlineStr">
        <is>
          <t>CONTRATO</t>
        </is>
      </c>
      <c r="L1622" t="n">
        <v>2502.74</v>
      </c>
      <c r="M1622" t="inlineStr"/>
      <c r="N1622" t="inlineStr"/>
      <c r="O1622" s="142">
        <f>DATE(YEAR(H1622),MONTH(H1622),1)</f>
        <v/>
      </c>
      <c r="P1622" s="132">
        <f>IF(H1622&gt;$L$3,"Futuro","Atraso")</f>
        <v/>
      </c>
      <c r="Q1622">
        <f>12*(YEAR(H1622)-YEAR($L$3))+(MONTH(H1622)-MONTH($L$3))</f>
        <v/>
      </c>
      <c r="R1622" s="366">
        <f>IF(N1622="IBIRAPITANGA FASE 3",IF(P1622="Atraso",M1622,M1622/(1+$J$2)^Q1622),IF(P1622="Atraso",M1622,M1622/(1+$J$1)^Q1622))</f>
        <v/>
      </c>
    </row>
    <row r="1623">
      <c r="A1623" t="inlineStr">
        <is>
          <t>Q06L017</t>
        </is>
      </c>
      <c r="B1623" t="inlineStr">
        <is>
          <t>ITALO TARSITANO</t>
        </is>
      </c>
      <c r="C1623" t="n">
        <v>1</v>
      </c>
      <c r="D1623" t="inlineStr">
        <is>
          <t>IPCA</t>
        </is>
      </c>
      <c r="E1623" t="n">
        <v>0.009488792934583046</v>
      </c>
      <c r="F1623" t="inlineStr">
        <is>
          <t>MENSAL</t>
        </is>
      </c>
      <c r="G1623" t="n">
        <v>45656</v>
      </c>
      <c r="H1623" t="n">
        <v>45656</v>
      </c>
      <c r="I1623" t="inlineStr">
        <is>
          <t>077</t>
        </is>
      </c>
      <c r="J1623" t="inlineStr">
        <is>
          <t>CARTEIRA</t>
        </is>
      </c>
      <c r="K1623" t="inlineStr">
        <is>
          <t>CONTRATO</t>
        </is>
      </c>
      <c r="L1623" t="n">
        <v>2502.74</v>
      </c>
      <c r="M1623" t="inlineStr"/>
      <c r="N1623" t="inlineStr"/>
      <c r="O1623" s="142">
        <f>DATE(YEAR(H1623),MONTH(H1623),1)</f>
        <v/>
      </c>
      <c r="P1623" s="132">
        <f>IF(H1623&gt;$L$3,"Futuro","Atraso")</f>
        <v/>
      </c>
      <c r="Q1623">
        <f>12*(YEAR(H1623)-YEAR($L$3))+(MONTH(H1623)-MONTH($L$3))</f>
        <v/>
      </c>
      <c r="R1623" s="366">
        <f>IF(N1623="IBIRAPITANGA FASE 3",IF(P1623="Atraso",M1623,M1623/(1+$J$2)^Q1623),IF(P1623="Atraso",M1623,M1623/(1+$J$1)^Q1623))</f>
        <v/>
      </c>
    </row>
    <row r="1624">
      <c r="A1624" t="inlineStr">
        <is>
          <t>Q06L017</t>
        </is>
      </c>
      <c r="B1624" t="inlineStr">
        <is>
          <t>ITALO TARSITANO</t>
        </is>
      </c>
      <c r="C1624" t="n">
        <v>1</v>
      </c>
      <c r="D1624" t="inlineStr">
        <is>
          <t>IPCA</t>
        </is>
      </c>
      <c r="E1624" t="n">
        <v>0.009488792934583046</v>
      </c>
      <c r="F1624" t="inlineStr">
        <is>
          <t>MENSAL</t>
        </is>
      </c>
      <c r="G1624" t="n">
        <v>45687</v>
      </c>
      <c r="H1624" t="n">
        <v>45687</v>
      </c>
      <c r="I1624" t="inlineStr">
        <is>
          <t>078</t>
        </is>
      </c>
      <c r="J1624" t="inlineStr">
        <is>
          <t>CARTEIRA</t>
        </is>
      </c>
      <c r="K1624" t="inlineStr">
        <is>
          <t>CONTRATO</t>
        </is>
      </c>
      <c r="L1624" t="n">
        <v>2502.74</v>
      </c>
      <c r="M1624" t="inlineStr"/>
      <c r="N1624" t="inlineStr"/>
      <c r="O1624" s="142">
        <f>DATE(YEAR(H1624),MONTH(H1624),1)</f>
        <v/>
      </c>
      <c r="P1624" s="132">
        <f>IF(H1624&gt;$L$3,"Futuro","Atraso")</f>
        <v/>
      </c>
      <c r="Q1624">
        <f>12*(YEAR(H1624)-YEAR($L$3))+(MONTH(H1624)-MONTH($L$3))</f>
        <v/>
      </c>
      <c r="R1624" s="366">
        <f>IF(N1624="IBIRAPITANGA FASE 3",IF(P1624="Atraso",M1624,M1624/(1+$J$2)^Q1624),IF(P1624="Atraso",M1624,M1624/(1+$J$1)^Q1624))</f>
        <v/>
      </c>
    </row>
    <row r="1625">
      <c r="A1625" t="inlineStr">
        <is>
          <t>Q06L017</t>
        </is>
      </c>
      <c r="B1625" t="inlineStr">
        <is>
          <t>ITALO TARSITANO</t>
        </is>
      </c>
      <c r="C1625" t="n">
        <v>1</v>
      </c>
      <c r="D1625" t="inlineStr">
        <is>
          <t>IPCA</t>
        </is>
      </c>
      <c r="E1625" t="n">
        <v>0.009488792934583046</v>
      </c>
      <c r="F1625" t="inlineStr">
        <is>
          <t>MENSAL</t>
        </is>
      </c>
      <c r="G1625" t="n">
        <v>45716</v>
      </c>
      <c r="H1625" t="n">
        <v>45716</v>
      </c>
      <c r="I1625" t="inlineStr">
        <is>
          <t>079</t>
        </is>
      </c>
      <c r="J1625" t="inlineStr">
        <is>
          <t>CARTEIRA</t>
        </is>
      </c>
      <c r="K1625" t="inlineStr">
        <is>
          <t>CONTRATO</t>
        </is>
      </c>
      <c r="L1625" t="n">
        <v>2502.74</v>
      </c>
      <c r="M1625" t="inlineStr"/>
      <c r="N1625" t="inlineStr"/>
      <c r="O1625" s="142">
        <f>DATE(YEAR(H1625),MONTH(H1625),1)</f>
        <v/>
      </c>
      <c r="P1625" s="132">
        <f>IF(H1625&gt;$L$3,"Futuro","Atraso")</f>
        <v/>
      </c>
      <c r="Q1625">
        <f>12*(YEAR(H1625)-YEAR($L$3))+(MONTH(H1625)-MONTH($L$3))</f>
        <v/>
      </c>
      <c r="R1625" s="366">
        <f>IF(N1625="IBIRAPITANGA FASE 3",IF(P1625="Atraso",M1625,M1625/(1+$J$2)^Q1625),IF(P1625="Atraso",M1625,M1625/(1+$J$1)^Q1625))</f>
        <v/>
      </c>
    </row>
    <row r="1626">
      <c r="A1626" t="inlineStr">
        <is>
          <t>Q06L017</t>
        </is>
      </c>
      <c r="B1626" t="inlineStr">
        <is>
          <t>ITALO TARSITANO</t>
        </is>
      </c>
      <c r="C1626" t="n">
        <v>1</v>
      </c>
      <c r="D1626" t="inlineStr">
        <is>
          <t>IPCA</t>
        </is>
      </c>
      <c r="E1626" t="n">
        <v>0.009488792934583046</v>
      </c>
      <c r="F1626" t="inlineStr">
        <is>
          <t>MENSAL</t>
        </is>
      </c>
      <c r="G1626" t="n">
        <v>45746</v>
      </c>
      <c r="H1626" t="n">
        <v>45746</v>
      </c>
      <c r="I1626" t="inlineStr">
        <is>
          <t>080</t>
        </is>
      </c>
      <c r="J1626" t="inlineStr">
        <is>
          <t>CARTEIRA</t>
        </is>
      </c>
      <c r="K1626" t="inlineStr">
        <is>
          <t>CONTRATO</t>
        </is>
      </c>
      <c r="L1626" t="n">
        <v>2502.74</v>
      </c>
      <c r="M1626" t="inlineStr"/>
      <c r="N1626" t="inlineStr"/>
      <c r="O1626" s="142">
        <f>DATE(YEAR(H1626),MONTH(H1626),1)</f>
        <v/>
      </c>
      <c r="P1626" s="132">
        <f>IF(H1626&gt;$L$3,"Futuro","Atraso")</f>
        <v/>
      </c>
      <c r="Q1626">
        <f>12*(YEAR(H1626)-YEAR($L$3))+(MONTH(H1626)-MONTH($L$3))</f>
        <v/>
      </c>
      <c r="R1626" s="366">
        <f>IF(N1626="IBIRAPITANGA FASE 3",IF(P1626="Atraso",M1626,M1626/(1+$J$2)^Q1626),IF(P1626="Atraso",M1626,M1626/(1+$J$1)^Q1626))</f>
        <v/>
      </c>
    </row>
    <row r="1627">
      <c r="A1627" t="inlineStr">
        <is>
          <t>Q06L017</t>
        </is>
      </c>
      <c r="B1627" t="inlineStr">
        <is>
          <t>ITALO TARSITANO</t>
        </is>
      </c>
      <c r="C1627" t="n">
        <v>1</v>
      </c>
      <c r="D1627" t="inlineStr">
        <is>
          <t>IPCA</t>
        </is>
      </c>
      <c r="E1627" t="n">
        <v>0.009488792934583046</v>
      </c>
      <c r="F1627" t="inlineStr">
        <is>
          <t>MENSAL</t>
        </is>
      </c>
      <c r="G1627" t="n">
        <v>45777</v>
      </c>
      <c r="H1627" t="n">
        <v>45777</v>
      </c>
      <c r="I1627" t="inlineStr">
        <is>
          <t>081</t>
        </is>
      </c>
      <c r="J1627" t="inlineStr">
        <is>
          <t>CARTEIRA</t>
        </is>
      </c>
      <c r="K1627" t="inlineStr">
        <is>
          <t>CONTRATO</t>
        </is>
      </c>
      <c r="L1627" t="n">
        <v>2502.74</v>
      </c>
      <c r="M1627" t="inlineStr"/>
      <c r="N1627" t="inlineStr"/>
      <c r="O1627" s="142">
        <f>DATE(YEAR(H1627),MONTH(H1627),1)</f>
        <v/>
      </c>
      <c r="P1627" s="132">
        <f>IF(H1627&gt;$L$3,"Futuro","Atraso")</f>
        <v/>
      </c>
      <c r="Q1627">
        <f>12*(YEAR(H1627)-YEAR($L$3))+(MONTH(H1627)-MONTH($L$3))</f>
        <v/>
      </c>
      <c r="R1627" s="366">
        <f>IF(N1627="IBIRAPITANGA FASE 3",IF(P1627="Atraso",M1627,M1627/(1+$J$2)^Q1627),IF(P1627="Atraso",M1627,M1627/(1+$J$1)^Q1627))</f>
        <v/>
      </c>
    </row>
    <row r="1628">
      <c r="A1628" t="inlineStr">
        <is>
          <t>Q06L017</t>
        </is>
      </c>
      <c r="B1628" t="inlineStr">
        <is>
          <t>ITALO TARSITANO</t>
        </is>
      </c>
      <c r="C1628" t="n">
        <v>1</v>
      </c>
      <c r="D1628" t="inlineStr">
        <is>
          <t>IPCA</t>
        </is>
      </c>
      <c r="E1628" t="n">
        <v>0.009488792934583046</v>
      </c>
      <c r="F1628" t="inlineStr">
        <is>
          <t>MENSAL</t>
        </is>
      </c>
      <c r="G1628" t="n">
        <v>45807</v>
      </c>
      <c r="H1628" t="n">
        <v>45807</v>
      </c>
      <c r="I1628" t="inlineStr">
        <is>
          <t>082</t>
        </is>
      </c>
      <c r="J1628" t="inlineStr">
        <is>
          <t>CARTEIRA</t>
        </is>
      </c>
      <c r="K1628" t="inlineStr">
        <is>
          <t>CONTRATO</t>
        </is>
      </c>
      <c r="L1628" t="n">
        <v>2502.74</v>
      </c>
      <c r="M1628" t="inlineStr"/>
      <c r="N1628" t="inlineStr"/>
      <c r="O1628" s="142">
        <f>DATE(YEAR(H1628),MONTH(H1628),1)</f>
        <v/>
      </c>
      <c r="P1628" s="132">
        <f>IF(H1628&gt;$L$3,"Futuro","Atraso")</f>
        <v/>
      </c>
      <c r="Q1628">
        <f>12*(YEAR(H1628)-YEAR($L$3))+(MONTH(H1628)-MONTH($L$3))</f>
        <v/>
      </c>
      <c r="R1628" s="366">
        <f>IF(N1628="IBIRAPITANGA FASE 3",IF(P1628="Atraso",M1628,M1628/(1+$J$2)^Q1628),IF(P1628="Atraso",M1628,M1628/(1+$J$1)^Q1628))</f>
        <v/>
      </c>
    </row>
    <row r="1629">
      <c r="A1629" t="inlineStr">
        <is>
          <t>Q06L017</t>
        </is>
      </c>
      <c r="B1629" t="inlineStr">
        <is>
          <t>ITALO TARSITANO</t>
        </is>
      </c>
      <c r="C1629" t="n">
        <v>1</v>
      </c>
      <c r="D1629" t="inlineStr">
        <is>
          <t>IPCA</t>
        </is>
      </c>
      <c r="E1629" t="n">
        <v>0.009488792934583046</v>
      </c>
      <c r="F1629" t="inlineStr">
        <is>
          <t>MENSAL</t>
        </is>
      </c>
      <c r="G1629" t="n">
        <v>45838</v>
      </c>
      <c r="H1629" t="n">
        <v>45838</v>
      </c>
      <c r="I1629" t="inlineStr">
        <is>
          <t>083</t>
        </is>
      </c>
      <c r="J1629" t="inlineStr">
        <is>
          <t>CARTEIRA</t>
        </is>
      </c>
      <c r="K1629" t="inlineStr">
        <is>
          <t>CONTRATO</t>
        </is>
      </c>
      <c r="L1629" t="n">
        <v>2502.74</v>
      </c>
      <c r="M1629" t="inlineStr"/>
      <c r="N1629" t="inlineStr"/>
      <c r="O1629" s="142">
        <f>DATE(YEAR(H1629),MONTH(H1629),1)</f>
        <v/>
      </c>
      <c r="P1629" s="132">
        <f>IF(H1629&gt;$L$3,"Futuro","Atraso")</f>
        <v/>
      </c>
      <c r="Q1629">
        <f>12*(YEAR(H1629)-YEAR($L$3))+(MONTH(H1629)-MONTH($L$3))</f>
        <v/>
      </c>
      <c r="R1629" s="366">
        <f>IF(N1629="IBIRAPITANGA FASE 3",IF(P1629="Atraso",M1629,M1629/(1+$J$2)^Q1629),IF(P1629="Atraso",M1629,M1629/(1+$J$1)^Q1629))</f>
        <v/>
      </c>
    </row>
    <row r="1630">
      <c r="A1630" t="inlineStr">
        <is>
          <t>Q06L017</t>
        </is>
      </c>
      <c r="B1630" t="inlineStr">
        <is>
          <t>ITALO TARSITANO</t>
        </is>
      </c>
      <c r="C1630" t="n">
        <v>1</v>
      </c>
      <c r="D1630" t="inlineStr">
        <is>
          <t>IPCA</t>
        </is>
      </c>
      <c r="E1630" t="n">
        <v>0.009488792934583046</v>
      </c>
      <c r="F1630" t="inlineStr">
        <is>
          <t>MENSAL</t>
        </is>
      </c>
      <c r="G1630" t="n">
        <v>45868</v>
      </c>
      <c r="H1630" t="n">
        <v>45868</v>
      </c>
      <c r="I1630" t="inlineStr">
        <is>
          <t>084</t>
        </is>
      </c>
      <c r="J1630" t="inlineStr">
        <is>
          <t>CARTEIRA</t>
        </is>
      </c>
      <c r="K1630" t="inlineStr">
        <is>
          <t>CONTRATO</t>
        </is>
      </c>
      <c r="L1630" t="n">
        <v>2502.74</v>
      </c>
      <c r="M1630" t="inlineStr"/>
      <c r="N1630" t="inlineStr"/>
      <c r="O1630" s="142">
        <f>DATE(YEAR(H1630),MONTH(H1630),1)</f>
        <v/>
      </c>
      <c r="P1630" s="132">
        <f>IF(H1630&gt;$L$3,"Futuro","Atraso")</f>
        <v/>
      </c>
      <c r="Q1630">
        <f>12*(YEAR(H1630)-YEAR($L$3))+(MONTH(H1630)-MONTH($L$3))</f>
        <v/>
      </c>
      <c r="R1630" s="366">
        <f>IF(N1630="IBIRAPITANGA FASE 3",IF(P1630="Atraso",M1630,M1630/(1+$J$2)^Q1630),IF(P1630="Atraso",M1630,M1630/(1+$J$1)^Q1630))</f>
        <v/>
      </c>
    </row>
    <row r="1631">
      <c r="A1631" t="inlineStr">
        <is>
          <t>Q06L017</t>
        </is>
      </c>
      <c r="B1631" t="inlineStr">
        <is>
          <t>ITALO TARSITANO</t>
        </is>
      </c>
      <c r="C1631" t="n">
        <v>1</v>
      </c>
      <c r="D1631" t="inlineStr">
        <is>
          <t>IPCA</t>
        </is>
      </c>
      <c r="E1631" t="n">
        <v>0.009488792934583046</v>
      </c>
      <c r="F1631" t="inlineStr">
        <is>
          <t>MENSAL</t>
        </is>
      </c>
      <c r="G1631" t="n">
        <v>45899</v>
      </c>
      <c r="H1631" t="n">
        <v>45899</v>
      </c>
      <c r="I1631" t="inlineStr">
        <is>
          <t>085</t>
        </is>
      </c>
      <c r="J1631" t="inlineStr">
        <is>
          <t>CARTEIRA</t>
        </is>
      </c>
      <c r="K1631" t="inlineStr">
        <is>
          <t>CONTRATO</t>
        </is>
      </c>
      <c r="L1631" t="n">
        <v>2502.74</v>
      </c>
      <c r="M1631" t="inlineStr"/>
      <c r="N1631" t="inlineStr"/>
      <c r="O1631" s="142">
        <f>DATE(YEAR(H1631),MONTH(H1631),1)</f>
        <v/>
      </c>
      <c r="P1631" s="132">
        <f>IF(H1631&gt;$L$3,"Futuro","Atraso")</f>
        <v/>
      </c>
      <c r="Q1631">
        <f>12*(YEAR(H1631)-YEAR($L$3))+(MONTH(H1631)-MONTH($L$3))</f>
        <v/>
      </c>
      <c r="R1631" s="366">
        <f>IF(N1631="IBIRAPITANGA FASE 3",IF(P1631="Atraso",M1631,M1631/(1+$J$2)^Q1631),IF(P1631="Atraso",M1631,M1631/(1+$J$1)^Q1631))</f>
        <v/>
      </c>
    </row>
    <row r="1632">
      <c r="A1632" t="inlineStr">
        <is>
          <t>Q06L017</t>
        </is>
      </c>
      <c r="B1632" t="inlineStr">
        <is>
          <t>ITALO TARSITANO</t>
        </is>
      </c>
      <c r="C1632" t="n">
        <v>1</v>
      </c>
      <c r="D1632" t="inlineStr">
        <is>
          <t>IPCA</t>
        </is>
      </c>
      <c r="E1632" t="n">
        <v>0.009488792934583046</v>
      </c>
      <c r="F1632" t="inlineStr">
        <is>
          <t>MENSAL</t>
        </is>
      </c>
      <c r="G1632" t="n">
        <v>45930</v>
      </c>
      <c r="H1632" t="n">
        <v>45930</v>
      </c>
      <c r="I1632" t="inlineStr">
        <is>
          <t>086</t>
        </is>
      </c>
      <c r="J1632" t="inlineStr">
        <is>
          <t>CARTEIRA</t>
        </is>
      </c>
      <c r="K1632" t="inlineStr">
        <is>
          <t>CONTRATO</t>
        </is>
      </c>
      <c r="L1632" t="n">
        <v>2502.74</v>
      </c>
      <c r="M1632" t="inlineStr"/>
      <c r="N1632" t="inlineStr"/>
      <c r="O1632" s="142">
        <f>DATE(YEAR(H1632),MONTH(H1632),1)</f>
        <v/>
      </c>
      <c r="P1632" s="132">
        <f>IF(H1632&gt;$L$3,"Futuro","Atraso")</f>
        <v/>
      </c>
      <c r="Q1632">
        <f>12*(YEAR(H1632)-YEAR($L$3))+(MONTH(H1632)-MONTH($L$3))</f>
        <v/>
      </c>
      <c r="R1632" s="366">
        <f>IF(N1632="IBIRAPITANGA FASE 3",IF(P1632="Atraso",M1632,M1632/(1+$J$2)^Q1632),IF(P1632="Atraso",M1632,M1632/(1+$J$1)^Q1632))</f>
        <v/>
      </c>
    </row>
    <row r="1633">
      <c r="A1633" t="inlineStr">
        <is>
          <t>Q06L017</t>
        </is>
      </c>
      <c r="B1633" t="inlineStr">
        <is>
          <t>ITALO TARSITANO</t>
        </is>
      </c>
      <c r="C1633" t="n">
        <v>1</v>
      </c>
      <c r="D1633" t="inlineStr">
        <is>
          <t>IPCA</t>
        </is>
      </c>
      <c r="E1633" t="n">
        <v>0.009488792934583046</v>
      </c>
      <c r="F1633" t="inlineStr">
        <is>
          <t>MENSAL</t>
        </is>
      </c>
      <c r="G1633" t="n">
        <v>45960</v>
      </c>
      <c r="H1633" t="n">
        <v>45960</v>
      </c>
      <c r="I1633" t="inlineStr">
        <is>
          <t>087</t>
        </is>
      </c>
      <c r="J1633" t="inlineStr">
        <is>
          <t>CARTEIRA</t>
        </is>
      </c>
      <c r="K1633" t="inlineStr">
        <is>
          <t>CONTRATO</t>
        </is>
      </c>
      <c r="L1633" t="n">
        <v>2502.74</v>
      </c>
      <c r="M1633" t="inlineStr"/>
      <c r="N1633" t="inlineStr"/>
      <c r="O1633" s="142">
        <f>DATE(YEAR(H1633),MONTH(H1633),1)</f>
        <v/>
      </c>
      <c r="P1633" s="132">
        <f>IF(H1633&gt;$L$3,"Futuro","Atraso")</f>
        <v/>
      </c>
      <c r="Q1633">
        <f>12*(YEAR(H1633)-YEAR($L$3))+(MONTH(H1633)-MONTH($L$3))</f>
        <v/>
      </c>
      <c r="R1633" s="366">
        <f>IF(N1633="IBIRAPITANGA FASE 3",IF(P1633="Atraso",M1633,M1633/(1+$J$2)^Q1633),IF(P1633="Atraso",M1633,M1633/(1+$J$1)^Q1633))</f>
        <v/>
      </c>
    </row>
    <row r="1634">
      <c r="A1634" t="inlineStr">
        <is>
          <t>Q06L017</t>
        </is>
      </c>
      <c r="B1634" t="inlineStr">
        <is>
          <t>ITALO TARSITANO</t>
        </is>
      </c>
      <c r="C1634" t="n">
        <v>1</v>
      </c>
      <c r="D1634" t="inlineStr">
        <is>
          <t>IPCA</t>
        </is>
      </c>
      <c r="E1634" t="n">
        <v>0.009488792934583046</v>
      </c>
      <c r="F1634" t="inlineStr">
        <is>
          <t>MENSAL</t>
        </is>
      </c>
      <c r="G1634" t="n">
        <v>45991</v>
      </c>
      <c r="H1634" t="n">
        <v>45991</v>
      </c>
      <c r="I1634" t="inlineStr">
        <is>
          <t>088</t>
        </is>
      </c>
      <c r="J1634" t="inlineStr">
        <is>
          <t>CARTEIRA</t>
        </is>
      </c>
      <c r="K1634" t="inlineStr">
        <is>
          <t>CONTRATO</t>
        </is>
      </c>
      <c r="L1634" t="n">
        <v>2502.74</v>
      </c>
      <c r="M1634" t="inlineStr"/>
      <c r="N1634" t="inlineStr"/>
      <c r="O1634" s="142">
        <f>DATE(YEAR(H1634),MONTH(H1634),1)</f>
        <v/>
      </c>
      <c r="P1634" s="132">
        <f>IF(H1634&gt;$L$3,"Futuro","Atraso")</f>
        <v/>
      </c>
      <c r="Q1634">
        <f>12*(YEAR(H1634)-YEAR($L$3))+(MONTH(H1634)-MONTH($L$3))</f>
        <v/>
      </c>
      <c r="R1634" s="366">
        <f>IF(N1634="IBIRAPITANGA FASE 3",IF(P1634="Atraso",M1634,M1634/(1+$J$2)^Q1634),IF(P1634="Atraso",M1634,M1634/(1+$J$1)^Q1634))</f>
        <v/>
      </c>
    </row>
    <row r="1635">
      <c r="A1635" t="inlineStr">
        <is>
          <t>Q06L017</t>
        </is>
      </c>
      <c r="B1635" t="inlineStr">
        <is>
          <t>ITALO TARSITANO</t>
        </is>
      </c>
      <c r="C1635" t="n">
        <v>1</v>
      </c>
      <c r="D1635" t="inlineStr">
        <is>
          <t>IPCA</t>
        </is>
      </c>
      <c r="E1635" t="n">
        <v>0.009488792934583046</v>
      </c>
      <c r="F1635" t="inlineStr">
        <is>
          <t>MENSAL</t>
        </is>
      </c>
      <c r="G1635" t="n">
        <v>46021</v>
      </c>
      <c r="H1635" t="n">
        <v>46021</v>
      </c>
      <c r="I1635" t="inlineStr">
        <is>
          <t>089</t>
        </is>
      </c>
      <c r="J1635" t="inlineStr">
        <is>
          <t>CARTEIRA</t>
        </is>
      </c>
      <c r="K1635" t="inlineStr">
        <is>
          <t>CONTRATO</t>
        </is>
      </c>
      <c r="L1635" t="n">
        <v>2502.74</v>
      </c>
      <c r="M1635" t="inlineStr"/>
      <c r="N1635" t="inlineStr"/>
      <c r="O1635" s="142">
        <f>DATE(YEAR(H1635),MONTH(H1635),1)</f>
        <v/>
      </c>
      <c r="P1635" s="132">
        <f>IF(H1635&gt;$L$3,"Futuro","Atraso")</f>
        <v/>
      </c>
      <c r="Q1635">
        <f>12*(YEAR(H1635)-YEAR($L$3))+(MONTH(H1635)-MONTH($L$3))</f>
        <v/>
      </c>
      <c r="R1635" s="366">
        <f>IF(N1635="IBIRAPITANGA FASE 3",IF(P1635="Atraso",M1635,M1635/(1+$J$2)^Q1635),IF(P1635="Atraso",M1635,M1635/(1+$J$1)^Q1635))</f>
        <v/>
      </c>
    </row>
    <row r="1636">
      <c r="A1636" t="inlineStr">
        <is>
          <t>Q06L017</t>
        </is>
      </c>
      <c r="B1636" t="inlineStr">
        <is>
          <t>ITALO TARSITANO</t>
        </is>
      </c>
      <c r="C1636" t="n">
        <v>1</v>
      </c>
      <c r="D1636" t="inlineStr">
        <is>
          <t>IPCA</t>
        </is>
      </c>
      <c r="E1636" t="n">
        <v>0.009488792934583046</v>
      </c>
      <c r="F1636" t="inlineStr">
        <is>
          <t>MENSAL</t>
        </is>
      </c>
      <c r="G1636" t="n">
        <v>46052</v>
      </c>
      <c r="H1636" t="n">
        <v>46052</v>
      </c>
      <c r="I1636" t="inlineStr">
        <is>
          <t>090</t>
        </is>
      </c>
      <c r="J1636" t="inlineStr">
        <is>
          <t>CARTEIRA</t>
        </is>
      </c>
      <c r="K1636" t="inlineStr">
        <is>
          <t>CONTRATO</t>
        </is>
      </c>
      <c r="L1636" t="n">
        <v>2502.74</v>
      </c>
      <c r="M1636" t="inlineStr"/>
      <c r="N1636" t="inlineStr"/>
      <c r="O1636" s="142">
        <f>DATE(YEAR(H1636),MONTH(H1636),1)</f>
        <v/>
      </c>
      <c r="P1636" s="132">
        <f>IF(H1636&gt;$L$3,"Futuro","Atraso")</f>
        <v/>
      </c>
      <c r="Q1636">
        <f>12*(YEAR(H1636)-YEAR($L$3))+(MONTH(H1636)-MONTH($L$3))</f>
        <v/>
      </c>
      <c r="R1636" s="366">
        <f>IF(N1636="IBIRAPITANGA FASE 3",IF(P1636="Atraso",M1636,M1636/(1+$J$2)^Q1636),IF(P1636="Atraso",M1636,M1636/(1+$J$1)^Q1636))</f>
        <v/>
      </c>
    </row>
    <row r="1637">
      <c r="A1637" t="inlineStr">
        <is>
          <t>Q06L017</t>
        </is>
      </c>
      <c r="B1637" t="inlineStr">
        <is>
          <t>ITALO TARSITANO</t>
        </is>
      </c>
      <c r="C1637" t="n">
        <v>1</v>
      </c>
      <c r="D1637" t="inlineStr">
        <is>
          <t>IPCA</t>
        </is>
      </c>
      <c r="E1637" t="n">
        <v>0.009488792934583046</v>
      </c>
      <c r="F1637" t="inlineStr">
        <is>
          <t>MENSAL</t>
        </is>
      </c>
      <c r="G1637" t="n">
        <v>46081</v>
      </c>
      <c r="H1637" t="n">
        <v>46081</v>
      </c>
      <c r="I1637" t="inlineStr">
        <is>
          <t>091</t>
        </is>
      </c>
      <c r="J1637" t="inlineStr">
        <is>
          <t>CARTEIRA</t>
        </is>
      </c>
      <c r="K1637" t="inlineStr">
        <is>
          <t>CONTRATO</t>
        </is>
      </c>
      <c r="L1637" t="n">
        <v>2502.74</v>
      </c>
      <c r="M1637" t="inlineStr"/>
      <c r="N1637" t="inlineStr"/>
      <c r="O1637" s="142">
        <f>DATE(YEAR(H1637),MONTH(H1637),1)</f>
        <v/>
      </c>
      <c r="P1637" s="132">
        <f>IF(H1637&gt;$L$3,"Futuro","Atraso")</f>
        <v/>
      </c>
      <c r="Q1637">
        <f>12*(YEAR(H1637)-YEAR($L$3))+(MONTH(H1637)-MONTH($L$3))</f>
        <v/>
      </c>
      <c r="R1637" s="366">
        <f>IF(N1637="IBIRAPITANGA FASE 3",IF(P1637="Atraso",M1637,M1637/(1+$J$2)^Q1637),IF(P1637="Atraso",M1637,M1637/(1+$J$1)^Q1637))</f>
        <v/>
      </c>
    </row>
    <row r="1638">
      <c r="A1638" t="inlineStr">
        <is>
          <t>Q06L017</t>
        </is>
      </c>
      <c r="B1638" t="inlineStr">
        <is>
          <t>ITALO TARSITANO</t>
        </is>
      </c>
      <c r="C1638" t="n">
        <v>1</v>
      </c>
      <c r="D1638" t="inlineStr">
        <is>
          <t>IPCA</t>
        </is>
      </c>
      <c r="E1638" t="n">
        <v>0.009488792934583046</v>
      </c>
      <c r="F1638" t="inlineStr">
        <is>
          <t>MENSAL</t>
        </is>
      </c>
      <c r="G1638" t="n">
        <v>46111</v>
      </c>
      <c r="H1638" t="n">
        <v>46111</v>
      </c>
      <c r="I1638" t="inlineStr">
        <is>
          <t>092</t>
        </is>
      </c>
      <c r="J1638" t="inlineStr">
        <is>
          <t>CARTEIRA</t>
        </is>
      </c>
      <c r="K1638" t="inlineStr">
        <is>
          <t>CONTRATO</t>
        </is>
      </c>
      <c r="L1638" t="n">
        <v>2502.74</v>
      </c>
      <c r="M1638" t="inlineStr"/>
      <c r="N1638" t="inlineStr"/>
      <c r="O1638" s="142">
        <f>DATE(YEAR(H1638),MONTH(H1638),1)</f>
        <v/>
      </c>
      <c r="P1638" s="132">
        <f>IF(H1638&gt;$L$3,"Futuro","Atraso")</f>
        <v/>
      </c>
      <c r="Q1638">
        <f>12*(YEAR(H1638)-YEAR($L$3))+(MONTH(H1638)-MONTH($L$3))</f>
        <v/>
      </c>
      <c r="R1638" s="366">
        <f>IF(N1638="IBIRAPITANGA FASE 3",IF(P1638="Atraso",M1638,M1638/(1+$J$2)^Q1638),IF(P1638="Atraso",M1638,M1638/(1+$J$1)^Q1638))</f>
        <v/>
      </c>
    </row>
    <row r="1639">
      <c r="A1639" t="inlineStr">
        <is>
          <t>Q06L017</t>
        </is>
      </c>
      <c r="B1639" t="inlineStr">
        <is>
          <t>ITALO TARSITANO</t>
        </is>
      </c>
      <c r="C1639" t="n">
        <v>1</v>
      </c>
      <c r="D1639" t="inlineStr">
        <is>
          <t>IPCA</t>
        </is>
      </c>
      <c r="E1639" t="n">
        <v>0.009488792934583046</v>
      </c>
      <c r="F1639" t="inlineStr">
        <is>
          <t>MENSAL</t>
        </is>
      </c>
      <c r="G1639" t="n">
        <v>46142</v>
      </c>
      <c r="H1639" t="n">
        <v>46142</v>
      </c>
      <c r="I1639" t="inlineStr">
        <is>
          <t>093</t>
        </is>
      </c>
      <c r="J1639" t="inlineStr">
        <is>
          <t>CARTEIRA</t>
        </is>
      </c>
      <c r="K1639" t="inlineStr">
        <is>
          <t>CONTRATO</t>
        </is>
      </c>
      <c r="L1639" t="n">
        <v>2502.74</v>
      </c>
      <c r="M1639" t="inlineStr"/>
      <c r="N1639" t="inlineStr"/>
      <c r="O1639" s="142">
        <f>DATE(YEAR(H1639),MONTH(H1639),1)</f>
        <v/>
      </c>
      <c r="P1639" s="132">
        <f>IF(H1639&gt;$L$3,"Futuro","Atraso")</f>
        <v/>
      </c>
      <c r="Q1639">
        <f>12*(YEAR(H1639)-YEAR($L$3))+(MONTH(H1639)-MONTH($L$3))</f>
        <v/>
      </c>
      <c r="R1639" s="366">
        <f>IF(N1639="IBIRAPITANGA FASE 3",IF(P1639="Atraso",M1639,M1639/(1+$J$2)^Q1639),IF(P1639="Atraso",M1639,M1639/(1+$J$1)^Q1639))</f>
        <v/>
      </c>
    </row>
    <row r="1640">
      <c r="A1640" t="inlineStr">
        <is>
          <t>Q06L017</t>
        </is>
      </c>
      <c r="B1640" t="inlineStr">
        <is>
          <t>ITALO TARSITANO</t>
        </is>
      </c>
      <c r="C1640" t="n">
        <v>1</v>
      </c>
      <c r="D1640" t="inlineStr">
        <is>
          <t>IPCA</t>
        </is>
      </c>
      <c r="E1640" t="n">
        <v>0.009488792934583046</v>
      </c>
      <c r="F1640" t="inlineStr">
        <is>
          <t>MENSAL</t>
        </is>
      </c>
      <c r="G1640" t="n">
        <v>46172</v>
      </c>
      <c r="H1640" t="n">
        <v>46172</v>
      </c>
      <c r="I1640" t="inlineStr">
        <is>
          <t>094</t>
        </is>
      </c>
      <c r="J1640" t="inlineStr">
        <is>
          <t>CARTEIRA</t>
        </is>
      </c>
      <c r="K1640" t="inlineStr">
        <is>
          <t>CONTRATO</t>
        </is>
      </c>
      <c r="L1640" t="n">
        <v>2502.74</v>
      </c>
      <c r="M1640" t="inlineStr"/>
      <c r="N1640" t="inlineStr"/>
      <c r="O1640" s="142">
        <f>DATE(YEAR(H1640),MONTH(H1640),1)</f>
        <v/>
      </c>
      <c r="P1640" s="132">
        <f>IF(H1640&gt;$L$3,"Futuro","Atraso")</f>
        <v/>
      </c>
      <c r="Q1640">
        <f>12*(YEAR(H1640)-YEAR($L$3))+(MONTH(H1640)-MONTH($L$3))</f>
        <v/>
      </c>
      <c r="R1640" s="366">
        <f>IF(N1640="IBIRAPITANGA FASE 3",IF(P1640="Atraso",M1640,M1640/(1+$J$2)^Q1640),IF(P1640="Atraso",M1640,M1640/(1+$J$1)^Q1640))</f>
        <v/>
      </c>
    </row>
    <row r="1641">
      <c r="A1641" t="inlineStr">
        <is>
          <t>Q06L017</t>
        </is>
      </c>
      <c r="B1641" t="inlineStr">
        <is>
          <t>ITALO TARSITANO</t>
        </is>
      </c>
      <c r="C1641" t="n">
        <v>1</v>
      </c>
      <c r="D1641" t="inlineStr">
        <is>
          <t>IPCA</t>
        </is>
      </c>
      <c r="E1641" t="n">
        <v>0.009488792934583046</v>
      </c>
      <c r="F1641" t="inlineStr">
        <is>
          <t>MENSAL</t>
        </is>
      </c>
      <c r="G1641" t="n">
        <v>46203</v>
      </c>
      <c r="H1641" t="n">
        <v>46203</v>
      </c>
      <c r="I1641" t="inlineStr">
        <is>
          <t>095</t>
        </is>
      </c>
      <c r="J1641" t="inlineStr">
        <is>
          <t>CARTEIRA</t>
        </is>
      </c>
      <c r="K1641" t="inlineStr">
        <is>
          <t>CONTRATO</t>
        </is>
      </c>
      <c r="L1641" t="n">
        <v>2502.74</v>
      </c>
      <c r="M1641" t="inlineStr"/>
      <c r="N1641" t="inlineStr"/>
      <c r="O1641" s="142">
        <f>DATE(YEAR(H1641),MONTH(H1641),1)</f>
        <v/>
      </c>
      <c r="P1641" s="132">
        <f>IF(H1641&gt;$L$3,"Futuro","Atraso")</f>
        <v/>
      </c>
      <c r="Q1641">
        <f>12*(YEAR(H1641)-YEAR($L$3))+(MONTH(H1641)-MONTH($L$3))</f>
        <v/>
      </c>
      <c r="R1641" s="366">
        <f>IF(N1641="IBIRAPITANGA FASE 3",IF(P1641="Atraso",M1641,M1641/(1+$J$2)^Q1641),IF(P1641="Atraso",M1641,M1641/(1+$J$1)^Q1641))</f>
        <v/>
      </c>
    </row>
    <row r="1642">
      <c r="A1642" t="inlineStr">
        <is>
          <t>Q06L017</t>
        </is>
      </c>
      <c r="B1642" t="inlineStr">
        <is>
          <t>ITALO TARSITANO</t>
        </is>
      </c>
      <c r="C1642" t="n">
        <v>1</v>
      </c>
      <c r="D1642" t="inlineStr">
        <is>
          <t>IPCA</t>
        </is>
      </c>
      <c r="E1642" t="n">
        <v>0.009488792934583046</v>
      </c>
      <c r="F1642" t="inlineStr">
        <is>
          <t>MENSAL</t>
        </is>
      </c>
      <c r="G1642" t="n">
        <v>46233</v>
      </c>
      <c r="H1642" t="n">
        <v>46233</v>
      </c>
      <c r="I1642" t="inlineStr">
        <is>
          <t>096</t>
        </is>
      </c>
      <c r="J1642" t="inlineStr">
        <is>
          <t>CARTEIRA</t>
        </is>
      </c>
      <c r="K1642" t="inlineStr">
        <is>
          <t>CONTRATO</t>
        </is>
      </c>
      <c r="L1642" t="n">
        <v>2502.74</v>
      </c>
      <c r="M1642" t="inlineStr"/>
      <c r="N1642" t="inlineStr"/>
      <c r="O1642" s="142">
        <f>DATE(YEAR(H1642),MONTH(H1642),1)</f>
        <v/>
      </c>
      <c r="P1642" s="132">
        <f>IF(H1642&gt;$L$3,"Futuro","Atraso")</f>
        <v/>
      </c>
      <c r="Q1642">
        <f>12*(YEAR(H1642)-YEAR($L$3))+(MONTH(H1642)-MONTH($L$3))</f>
        <v/>
      </c>
      <c r="R1642" s="366">
        <f>IF(N1642="IBIRAPITANGA FASE 3",IF(P1642="Atraso",M1642,M1642/(1+$J$2)^Q1642),IF(P1642="Atraso",M1642,M1642/(1+$J$1)^Q1642))</f>
        <v/>
      </c>
    </row>
    <row r="1643">
      <c r="A1643" t="inlineStr">
        <is>
          <t>Q06L018</t>
        </is>
      </c>
      <c r="B1643" t="inlineStr">
        <is>
          <t>ADRIANA FERREIRA DOS SANTOS</t>
        </is>
      </c>
      <c r="C1643" t="n">
        <v>1</v>
      </c>
      <c r="D1643" t="inlineStr">
        <is>
          <t>IPCA</t>
        </is>
      </c>
      <c r="E1643" t="n">
        <v>0.009488792934583046</v>
      </c>
      <c r="F1643" t="inlineStr">
        <is>
          <t>MENSAL</t>
        </is>
      </c>
      <c r="G1643" t="n">
        <v>45137</v>
      </c>
      <c r="H1643" t="n">
        <v>45137</v>
      </c>
      <c r="I1643" t="inlineStr">
        <is>
          <t>060</t>
        </is>
      </c>
      <c r="J1643" t="inlineStr">
        <is>
          <t>CARTEIRA</t>
        </is>
      </c>
      <c r="K1643" t="inlineStr">
        <is>
          <t>CONTRATO</t>
        </is>
      </c>
      <c r="L1643" t="n">
        <v>2648.09</v>
      </c>
      <c r="M1643" t="inlineStr"/>
      <c r="N1643" t="inlineStr"/>
      <c r="O1643" s="142">
        <f>DATE(YEAR(H1643),MONTH(H1643),1)</f>
        <v/>
      </c>
      <c r="P1643" s="132">
        <f>IF(H1643&gt;$L$3,"Futuro","Atraso")</f>
        <v/>
      </c>
      <c r="Q1643">
        <f>12*(YEAR(H1643)-YEAR($L$3))+(MONTH(H1643)-MONTH($L$3))</f>
        <v/>
      </c>
      <c r="R1643" s="366">
        <f>IF(N1643="IBIRAPITANGA FASE 3",IF(P1643="Atraso",M1643,M1643/(1+$J$2)^Q1643),IF(P1643="Atraso",M1643,M1643/(1+$J$1)^Q1643))</f>
        <v/>
      </c>
    </row>
    <row r="1644">
      <c r="A1644" t="inlineStr">
        <is>
          <t>Q06L018</t>
        </is>
      </c>
      <c r="B1644" t="inlineStr">
        <is>
          <t>ADRIANA FERREIRA DOS SANTOS</t>
        </is>
      </c>
      <c r="C1644" t="n">
        <v>1</v>
      </c>
      <c r="D1644" t="inlineStr">
        <is>
          <t>IPCA</t>
        </is>
      </c>
      <c r="E1644" t="n">
        <v>0.009488792934583046</v>
      </c>
      <c r="F1644" t="inlineStr">
        <is>
          <t>MENSAL</t>
        </is>
      </c>
      <c r="G1644" t="n">
        <v>45168</v>
      </c>
      <c r="H1644" t="n">
        <v>45168</v>
      </c>
      <c r="I1644" t="inlineStr">
        <is>
          <t>061</t>
        </is>
      </c>
      <c r="J1644" t="inlineStr">
        <is>
          <t>CARTEIRA</t>
        </is>
      </c>
      <c r="K1644" t="inlineStr">
        <is>
          <t>CONTRATO</t>
        </is>
      </c>
      <c r="L1644" t="n">
        <v>2597.14</v>
      </c>
      <c r="M1644" t="inlineStr"/>
      <c r="N1644" t="inlineStr"/>
      <c r="O1644" s="142">
        <f>DATE(YEAR(H1644),MONTH(H1644),1)</f>
        <v/>
      </c>
      <c r="P1644" s="132">
        <f>IF(H1644&gt;$L$3,"Futuro","Atraso")</f>
        <v/>
      </c>
      <c r="Q1644">
        <f>12*(YEAR(H1644)-YEAR($L$3))+(MONTH(H1644)-MONTH($L$3))</f>
        <v/>
      </c>
      <c r="R1644" s="366">
        <f>IF(N1644="IBIRAPITANGA FASE 3",IF(P1644="Atraso",M1644,M1644/(1+$J$2)^Q1644),IF(P1644="Atraso",M1644,M1644/(1+$J$1)^Q1644))</f>
        <v/>
      </c>
    </row>
    <row r="1645">
      <c r="A1645" t="inlineStr">
        <is>
          <t>Q06L018</t>
        </is>
      </c>
      <c r="B1645" t="inlineStr">
        <is>
          <t>ADRIANA FERREIRA DOS SANTOS</t>
        </is>
      </c>
      <c r="C1645" t="n">
        <v>1</v>
      </c>
      <c r="D1645" t="inlineStr">
        <is>
          <t>IPCA</t>
        </is>
      </c>
      <c r="E1645" t="n">
        <v>0.009488792934583046</v>
      </c>
      <c r="F1645" t="inlineStr">
        <is>
          <t>MENSAL</t>
        </is>
      </c>
      <c r="G1645" t="n">
        <v>45229</v>
      </c>
      <c r="H1645" t="n">
        <v>45229</v>
      </c>
      <c r="I1645" t="inlineStr">
        <is>
          <t>063</t>
        </is>
      </c>
      <c r="J1645" t="inlineStr">
        <is>
          <t>CARTEIRA</t>
        </is>
      </c>
      <c r="K1645" t="inlineStr">
        <is>
          <t>CONTRATO</t>
        </is>
      </c>
      <c r="L1645" t="n">
        <v>2502.74</v>
      </c>
      <c r="M1645" t="inlineStr"/>
      <c r="N1645" t="inlineStr"/>
      <c r="O1645" s="142">
        <f>DATE(YEAR(H1645),MONTH(H1645),1)</f>
        <v/>
      </c>
      <c r="P1645" s="132">
        <f>IF(H1645&gt;$L$3,"Futuro","Atraso")</f>
        <v/>
      </c>
      <c r="Q1645">
        <f>12*(YEAR(H1645)-YEAR($L$3))+(MONTH(H1645)-MONTH($L$3))</f>
        <v/>
      </c>
      <c r="R1645" s="366">
        <f>IF(N1645="IBIRAPITANGA FASE 3",IF(P1645="Atraso",M1645,M1645/(1+$J$2)^Q1645),IF(P1645="Atraso",M1645,M1645/(1+$J$1)^Q1645))</f>
        <v/>
      </c>
    </row>
    <row r="1646">
      <c r="A1646" t="inlineStr">
        <is>
          <t>Q06L018</t>
        </is>
      </c>
      <c r="B1646" t="inlineStr">
        <is>
          <t>ADRIANA FERREIRA DOS SANTOS</t>
        </is>
      </c>
      <c r="C1646" t="n">
        <v>1</v>
      </c>
      <c r="D1646" t="inlineStr">
        <is>
          <t>IPCA</t>
        </is>
      </c>
      <c r="E1646" t="n">
        <v>0.009488792934583046</v>
      </c>
      <c r="F1646" t="inlineStr">
        <is>
          <t>MENSAL</t>
        </is>
      </c>
      <c r="G1646" t="n">
        <v>45260</v>
      </c>
      <c r="H1646" t="n">
        <v>45260</v>
      </c>
      <c r="I1646" t="inlineStr">
        <is>
          <t>064</t>
        </is>
      </c>
      <c r="J1646" t="inlineStr">
        <is>
          <t>CARTEIRA</t>
        </is>
      </c>
      <c r="K1646" t="inlineStr">
        <is>
          <t>CONTRATO</t>
        </is>
      </c>
      <c r="L1646" t="n">
        <v>2502.74</v>
      </c>
      <c r="M1646" t="inlineStr"/>
      <c r="N1646" t="inlineStr"/>
      <c r="O1646" s="142">
        <f>DATE(YEAR(H1646),MONTH(H1646),1)</f>
        <v/>
      </c>
      <c r="P1646" s="132">
        <f>IF(H1646&gt;$L$3,"Futuro","Atraso")</f>
        <v/>
      </c>
      <c r="Q1646">
        <f>12*(YEAR(H1646)-YEAR($L$3))+(MONTH(H1646)-MONTH($L$3))</f>
        <v/>
      </c>
      <c r="R1646" s="366">
        <f>IF(N1646="IBIRAPITANGA FASE 3",IF(P1646="Atraso",M1646,M1646/(1+$J$2)^Q1646),IF(P1646="Atraso",M1646,M1646/(1+$J$1)^Q1646))</f>
        <v/>
      </c>
    </row>
    <row r="1647">
      <c r="A1647" t="inlineStr">
        <is>
          <t>Q06L018</t>
        </is>
      </c>
      <c r="B1647" t="inlineStr">
        <is>
          <t>ADRIANA FERREIRA DOS SANTOS</t>
        </is>
      </c>
      <c r="C1647" t="n">
        <v>1</v>
      </c>
      <c r="D1647" t="inlineStr">
        <is>
          <t>IPCA</t>
        </is>
      </c>
      <c r="E1647" t="n">
        <v>0.009488792934583046</v>
      </c>
      <c r="F1647" t="inlineStr">
        <is>
          <t>MENSAL</t>
        </is>
      </c>
      <c r="G1647" t="n">
        <v>45290</v>
      </c>
      <c r="H1647" t="n">
        <v>45290</v>
      </c>
      <c r="I1647" t="inlineStr">
        <is>
          <t>065</t>
        </is>
      </c>
      <c r="J1647" t="inlineStr">
        <is>
          <t>CARTEIRA</t>
        </is>
      </c>
      <c r="K1647" t="inlineStr">
        <is>
          <t>CONTRATO</t>
        </is>
      </c>
      <c r="L1647" t="n">
        <v>2502.74</v>
      </c>
      <c r="M1647" t="inlineStr"/>
      <c r="N1647" t="inlineStr"/>
      <c r="O1647" s="142">
        <f>DATE(YEAR(H1647),MONTH(H1647),1)</f>
        <v/>
      </c>
      <c r="P1647" s="132">
        <f>IF(H1647&gt;$L$3,"Futuro","Atraso")</f>
        <v/>
      </c>
      <c r="Q1647">
        <f>12*(YEAR(H1647)-YEAR($L$3))+(MONTH(H1647)-MONTH($L$3))</f>
        <v/>
      </c>
      <c r="R1647" s="366">
        <f>IF(N1647="IBIRAPITANGA FASE 3",IF(P1647="Atraso",M1647,M1647/(1+$J$2)^Q1647),IF(P1647="Atraso",M1647,M1647/(1+$J$1)^Q1647))</f>
        <v/>
      </c>
    </row>
    <row r="1648">
      <c r="A1648" t="inlineStr">
        <is>
          <t>Q06L018</t>
        </is>
      </c>
      <c r="B1648" t="inlineStr">
        <is>
          <t>ADRIANA FERREIRA DOS SANTOS</t>
        </is>
      </c>
      <c r="C1648" t="n">
        <v>1</v>
      </c>
      <c r="D1648" t="inlineStr">
        <is>
          <t>IPCA</t>
        </is>
      </c>
      <c r="E1648" t="n">
        <v>0.009488792934583046</v>
      </c>
      <c r="F1648" t="inlineStr">
        <is>
          <t>MENSAL</t>
        </is>
      </c>
      <c r="G1648" t="n">
        <v>45321</v>
      </c>
      <c r="H1648" t="n">
        <v>45321</v>
      </c>
      <c r="I1648" t="inlineStr">
        <is>
          <t>066</t>
        </is>
      </c>
      <c r="J1648" t="inlineStr">
        <is>
          <t>CARTEIRA</t>
        </is>
      </c>
      <c r="K1648" t="inlineStr">
        <is>
          <t>CONTRATO</t>
        </is>
      </c>
      <c r="L1648" t="n">
        <v>2502.74</v>
      </c>
      <c r="M1648" t="inlineStr"/>
      <c r="N1648" t="inlineStr"/>
      <c r="O1648" s="142">
        <f>DATE(YEAR(H1648),MONTH(H1648),1)</f>
        <v/>
      </c>
      <c r="P1648" s="132">
        <f>IF(H1648&gt;$L$3,"Futuro","Atraso")</f>
        <v/>
      </c>
      <c r="Q1648">
        <f>12*(YEAR(H1648)-YEAR($L$3))+(MONTH(H1648)-MONTH($L$3))</f>
        <v/>
      </c>
      <c r="R1648" s="366">
        <f>IF(N1648="IBIRAPITANGA FASE 3",IF(P1648="Atraso",M1648,M1648/(1+$J$2)^Q1648),IF(P1648="Atraso",M1648,M1648/(1+$J$1)^Q1648))</f>
        <v/>
      </c>
    </row>
    <row r="1649">
      <c r="A1649" t="inlineStr">
        <is>
          <t>Q06L018</t>
        </is>
      </c>
      <c r="B1649" t="inlineStr">
        <is>
          <t>ADRIANA FERREIRA DOS SANTOS</t>
        </is>
      </c>
      <c r="C1649" t="n">
        <v>1</v>
      </c>
      <c r="D1649" t="inlineStr">
        <is>
          <t>IPCA</t>
        </is>
      </c>
      <c r="E1649" t="n">
        <v>0.009488792934583046</v>
      </c>
      <c r="F1649" t="inlineStr">
        <is>
          <t>MENSAL</t>
        </is>
      </c>
      <c r="G1649" t="n">
        <v>45351</v>
      </c>
      <c r="H1649" t="n">
        <v>45351</v>
      </c>
      <c r="I1649" t="inlineStr">
        <is>
          <t>067</t>
        </is>
      </c>
      <c r="J1649" t="inlineStr">
        <is>
          <t>CARTEIRA</t>
        </is>
      </c>
      <c r="K1649" t="inlineStr">
        <is>
          <t>CONTRATO</t>
        </is>
      </c>
      <c r="L1649" t="n">
        <v>2502.74</v>
      </c>
      <c r="M1649" t="inlineStr"/>
      <c r="N1649" t="inlineStr"/>
      <c r="O1649" s="142">
        <f>DATE(YEAR(H1649),MONTH(H1649),1)</f>
        <v/>
      </c>
      <c r="P1649" s="132">
        <f>IF(H1649&gt;$L$3,"Futuro","Atraso")</f>
        <v/>
      </c>
      <c r="Q1649">
        <f>12*(YEAR(H1649)-YEAR($L$3))+(MONTH(H1649)-MONTH($L$3))</f>
        <v/>
      </c>
      <c r="R1649" s="366">
        <f>IF(N1649="IBIRAPITANGA FASE 3",IF(P1649="Atraso",M1649,M1649/(1+$J$2)^Q1649),IF(P1649="Atraso",M1649,M1649/(1+$J$1)^Q1649))</f>
        <v/>
      </c>
    </row>
    <row r="1650">
      <c r="A1650" t="inlineStr">
        <is>
          <t>Q06L018</t>
        </is>
      </c>
      <c r="B1650" t="inlineStr">
        <is>
          <t>ADRIANA FERREIRA DOS SANTOS</t>
        </is>
      </c>
      <c r="C1650" t="n">
        <v>1</v>
      </c>
      <c r="D1650" t="inlineStr">
        <is>
          <t>IPCA</t>
        </is>
      </c>
      <c r="E1650" t="n">
        <v>0.009488792934583046</v>
      </c>
      <c r="F1650" t="inlineStr">
        <is>
          <t>MENSAL</t>
        </is>
      </c>
      <c r="G1650" t="n">
        <v>45381</v>
      </c>
      <c r="H1650" t="n">
        <v>45381</v>
      </c>
      <c r="I1650" t="inlineStr">
        <is>
          <t>068</t>
        </is>
      </c>
      <c r="J1650" t="inlineStr">
        <is>
          <t>CARTEIRA</t>
        </is>
      </c>
      <c r="K1650" t="inlineStr">
        <is>
          <t>CONTRATO</t>
        </is>
      </c>
      <c r="L1650" t="n">
        <v>2502.74</v>
      </c>
      <c r="M1650" t="inlineStr"/>
      <c r="N1650" t="inlineStr"/>
      <c r="O1650" s="142">
        <f>DATE(YEAR(H1650),MONTH(H1650),1)</f>
        <v/>
      </c>
      <c r="P1650" s="132">
        <f>IF(H1650&gt;$L$3,"Futuro","Atraso")</f>
        <v/>
      </c>
      <c r="Q1650">
        <f>12*(YEAR(H1650)-YEAR($L$3))+(MONTH(H1650)-MONTH($L$3))</f>
        <v/>
      </c>
      <c r="R1650" s="366">
        <f>IF(N1650="IBIRAPITANGA FASE 3",IF(P1650="Atraso",M1650,M1650/(1+$J$2)^Q1650),IF(P1650="Atraso",M1650,M1650/(1+$J$1)^Q1650))</f>
        <v/>
      </c>
    </row>
    <row r="1651">
      <c r="A1651" t="inlineStr">
        <is>
          <t>Q06L018</t>
        </is>
      </c>
      <c r="B1651" t="inlineStr">
        <is>
          <t>ADRIANA FERREIRA DOS SANTOS</t>
        </is>
      </c>
      <c r="C1651" t="n">
        <v>1</v>
      </c>
      <c r="D1651" t="inlineStr">
        <is>
          <t>IPCA</t>
        </is>
      </c>
      <c r="E1651" t="n">
        <v>0.009488792934583046</v>
      </c>
      <c r="F1651" t="inlineStr">
        <is>
          <t>MENSAL</t>
        </is>
      </c>
      <c r="G1651" t="n">
        <v>45412</v>
      </c>
      <c r="H1651" t="n">
        <v>45412</v>
      </c>
      <c r="I1651" t="inlineStr">
        <is>
          <t>069</t>
        </is>
      </c>
      <c r="J1651" t="inlineStr">
        <is>
          <t>CARTEIRA</t>
        </is>
      </c>
      <c r="K1651" t="inlineStr">
        <is>
          <t>CONTRATO</t>
        </is>
      </c>
      <c r="L1651" t="n">
        <v>2502.74</v>
      </c>
      <c r="M1651" t="inlineStr"/>
      <c r="N1651" t="inlineStr"/>
      <c r="O1651" s="142">
        <f>DATE(YEAR(H1651),MONTH(H1651),1)</f>
        <v/>
      </c>
      <c r="P1651" s="132">
        <f>IF(H1651&gt;$L$3,"Futuro","Atraso")</f>
        <v/>
      </c>
      <c r="Q1651">
        <f>12*(YEAR(H1651)-YEAR($L$3))+(MONTH(H1651)-MONTH($L$3))</f>
        <v/>
      </c>
      <c r="R1651" s="366">
        <f>IF(N1651="IBIRAPITANGA FASE 3",IF(P1651="Atraso",M1651,M1651/(1+$J$2)^Q1651),IF(P1651="Atraso",M1651,M1651/(1+$J$1)^Q1651))</f>
        <v/>
      </c>
    </row>
    <row r="1652">
      <c r="A1652" t="inlineStr">
        <is>
          <t>Q06L018</t>
        </is>
      </c>
      <c r="B1652" t="inlineStr">
        <is>
          <t>ADRIANA FERREIRA DOS SANTOS</t>
        </is>
      </c>
      <c r="C1652" t="n">
        <v>1</v>
      </c>
      <c r="D1652" t="inlineStr">
        <is>
          <t>IPCA</t>
        </is>
      </c>
      <c r="E1652" t="n">
        <v>0.009488792934583046</v>
      </c>
      <c r="F1652" t="inlineStr">
        <is>
          <t>MENSAL</t>
        </is>
      </c>
      <c r="G1652" t="n">
        <v>45442</v>
      </c>
      <c r="H1652" t="n">
        <v>45442</v>
      </c>
      <c r="I1652" t="inlineStr">
        <is>
          <t>070</t>
        </is>
      </c>
      <c r="J1652" t="inlineStr">
        <is>
          <t>CARTEIRA</t>
        </is>
      </c>
      <c r="K1652" t="inlineStr">
        <is>
          <t>CONTRATO</t>
        </is>
      </c>
      <c r="L1652" t="n">
        <v>2502.74</v>
      </c>
      <c r="M1652" t="inlineStr"/>
      <c r="N1652" t="inlineStr"/>
      <c r="O1652" s="142">
        <f>DATE(YEAR(H1652),MONTH(H1652),1)</f>
        <v/>
      </c>
      <c r="P1652" s="132">
        <f>IF(H1652&gt;$L$3,"Futuro","Atraso")</f>
        <v/>
      </c>
      <c r="Q1652">
        <f>12*(YEAR(H1652)-YEAR($L$3))+(MONTH(H1652)-MONTH($L$3))</f>
        <v/>
      </c>
      <c r="R1652" s="366">
        <f>IF(N1652="IBIRAPITANGA FASE 3",IF(P1652="Atraso",M1652,M1652/(1+$J$2)^Q1652),IF(P1652="Atraso",M1652,M1652/(1+$J$1)^Q1652))</f>
        <v/>
      </c>
    </row>
    <row r="1653">
      <c r="A1653" t="inlineStr">
        <is>
          <t>Q06L018</t>
        </is>
      </c>
      <c r="B1653" t="inlineStr">
        <is>
          <t>ADRIANA FERREIRA DOS SANTOS</t>
        </is>
      </c>
      <c r="C1653" t="n">
        <v>1</v>
      </c>
      <c r="D1653" t="inlineStr">
        <is>
          <t>IPCA</t>
        </is>
      </c>
      <c r="E1653" t="n">
        <v>0.009488792934583046</v>
      </c>
      <c r="F1653" t="inlineStr">
        <is>
          <t>MENSAL</t>
        </is>
      </c>
      <c r="G1653" t="n">
        <v>45473</v>
      </c>
      <c r="H1653" t="n">
        <v>45473</v>
      </c>
      <c r="I1653" t="inlineStr">
        <is>
          <t>071</t>
        </is>
      </c>
      <c r="J1653" t="inlineStr">
        <is>
          <t>CARTEIRA</t>
        </is>
      </c>
      <c r="K1653" t="inlineStr">
        <is>
          <t>CONTRATO</t>
        </is>
      </c>
      <c r="L1653" t="n">
        <v>2502.74</v>
      </c>
      <c r="M1653" t="inlineStr"/>
      <c r="N1653" t="inlineStr"/>
      <c r="O1653" s="142">
        <f>DATE(YEAR(H1653),MONTH(H1653),1)</f>
        <v/>
      </c>
      <c r="P1653" s="132">
        <f>IF(H1653&gt;$L$3,"Futuro","Atraso")</f>
        <v/>
      </c>
      <c r="Q1653">
        <f>12*(YEAR(H1653)-YEAR($L$3))+(MONTH(H1653)-MONTH($L$3))</f>
        <v/>
      </c>
      <c r="R1653" s="366">
        <f>IF(N1653="IBIRAPITANGA FASE 3",IF(P1653="Atraso",M1653,M1653/(1+$J$2)^Q1653),IF(P1653="Atraso",M1653,M1653/(1+$J$1)^Q1653))</f>
        <v/>
      </c>
    </row>
    <row r="1654">
      <c r="A1654" t="inlineStr">
        <is>
          <t>Q06L018</t>
        </is>
      </c>
      <c r="B1654" t="inlineStr">
        <is>
          <t>ADRIANA FERREIRA DOS SANTOS</t>
        </is>
      </c>
      <c r="C1654" t="n">
        <v>1</v>
      </c>
      <c r="D1654" t="inlineStr">
        <is>
          <t>IPCA</t>
        </is>
      </c>
      <c r="E1654" t="n">
        <v>0.009488792934583046</v>
      </c>
      <c r="F1654" t="inlineStr">
        <is>
          <t>MENSAL</t>
        </is>
      </c>
      <c r="G1654" t="n">
        <v>45503</v>
      </c>
      <c r="H1654" t="n">
        <v>45503</v>
      </c>
      <c r="I1654" t="inlineStr">
        <is>
          <t>072</t>
        </is>
      </c>
      <c r="J1654" t="inlineStr">
        <is>
          <t>CARTEIRA</t>
        </is>
      </c>
      <c r="K1654" t="inlineStr">
        <is>
          <t>CONTRATO</t>
        </is>
      </c>
      <c r="L1654" t="n">
        <v>2502.74</v>
      </c>
      <c r="M1654" t="inlineStr"/>
      <c r="N1654" t="inlineStr"/>
      <c r="O1654" s="142">
        <f>DATE(YEAR(H1654),MONTH(H1654),1)</f>
        <v/>
      </c>
      <c r="P1654" s="132">
        <f>IF(H1654&gt;$L$3,"Futuro","Atraso")</f>
        <v/>
      </c>
      <c r="Q1654">
        <f>12*(YEAR(H1654)-YEAR($L$3))+(MONTH(H1654)-MONTH($L$3))</f>
        <v/>
      </c>
      <c r="R1654" s="366">
        <f>IF(N1654="IBIRAPITANGA FASE 3",IF(P1654="Atraso",M1654,M1654/(1+$J$2)^Q1654),IF(P1654="Atraso",M1654,M1654/(1+$J$1)^Q1654))</f>
        <v/>
      </c>
    </row>
    <row r="1655">
      <c r="A1655" t="inlineStr">
        <is>
          <t>Q06L018</t>
        </is>
      </c>
      <c r="B1655" t="inlineStr">
        <is>
          <t>ADRIANA FERREIRA DOS SANTOS</t>
        </is>
      </c>
      <c r="C1655" t="n">
        <v>1</v>
      </c>
      <c r="D1655" t="inlineStr">
        <is>
          <t>IPCA</t>
        </is>
      </c>
      <c r="E1655" t="n">
        <v>0.009488792934583046</v>
      </c>
      <c r="F1655" t="inlineStr">
        <is>
          <t>MENSAL</t>
        </is>
      </c>
      <c r="G1655" t="n">
        <v>45534</v>
      </c>
      <c r="H1655" t="n">
        <v>45534</v>
      </c>
      <c r="I1655" t="inlineStr">
        <is>
          <t>073</t>
        </is>
      </c>
      <c r="J1655" t="inlineStr">
        <is>
          <t>CARTEIRA</t>
        </is>
      </c>
      <c r="K1655" t="inlineStr">
        <is>
          <t>CONTRATO</t>
        </is>
      </c>
      <c r="L1655" t="n">
        <v>2502.74</v>
      </c>
      <c r="M1655" t="inlineStr"/>
      <c r="N1655" t="inlineStr"/>
      <c r="O1655" s="142">
        <f>DATE(YEAR(H1655),MONTH(H1655),1)</f>
        <v/>
      </c>
      <c r="P1655" s="132">
        <f>IF(H1655&gt;$L$3,"Futuro","Atraso")</f>
        <v/>
      </c>
      <c r="Q1655">
        <f>12*(YEAR(H1655)-YEAR($L$3))+(MONTH(H1655)-MONTH($L$3))</f>
        <v/>
      </c>
      <c r="R1655" s="366">
        <f>IF(N1655="IBIRAPITANGA FASE 3",IF(P1655="Atraso",M1655,M1655/(1+$J$2)^Q1655),IF(P1655="Atraso",M1655,M1655/(1+$J$1)^Q1655))</f>
        <v/>
      </c>
    </row>
    <row r="1656">
      <c r="A1656" t="inlineStr">
        <is>
          <t>Q06L018</t>
        </is>
      </c>
      <c r="B1656" t="inlineStr">
        <is>
          <t>ADRIANA FERREIRA DOS SANTOS</t>
        </is>
      </c>
      <c r="C1656" t="n">
        <v>1</v>
      </c>
      <c r="D1656" t="inlineStr">
        <is>
          <t>IPCA</t>
        </is>
      </c>
      <c r="E1656" t="n">
        <v>0.009488792934583046</v>
      </c>
      <c r="F1656" t="inlineStr">
        <is>
          <t>MENSAL</t>
        </is>
      </c>
      <c r="G1656" t="n">
        <v>45565</v>
      </c>
      <c r="H1656" t="n">
        <v>45565</v>
      </c>
      <c r="I1656" t="inlineStr">
        <is>
          <t>074</t>
        </is>
      </c>
      <c r="J1656" t="inlineStr">
        <is>
          <t>CARTEIRA</t>
        </is>
      </c>
      <c r="K1656" t="inlineStr">
        <is>
          <t>CONTRATO</t>
        </is>
      </c>
      <c r="L1656" t="n">
        <v>2502.74</v>
      </c>
      <c r="M1656" t="inlineStr"/>
      <c r="N1656" t="inlineStr"/>
      <c r="O1656" s="142">
        <f>DATE(YEAR(H1656),MONTH(H1656),1)</f>
        <v/>
      </c>
      <c r="P1656" s="132">
        <f>IF(H1656&gt;$L$3,"Futuro","Atraso")</f>
        <v/>
      </c>
      <c r="Q1656">
        <f>12*(YEAR(H1656)-YEAR($L$3))+(MONTH(H1656)-MONTH($L$3))</f>
        <v/>
      </c>
      <c r="R1656" s="366">
        <f>IF(N1656="IBIRAPITANGA FASE 3",IF(P1656="Atraso",M1656,M1656/(1+$J$2)^Q1656),IF(P1656="Atraso",M1656,M1656/(1+$J$1)^Q1656))</f>
        <v/>
      </c>
    </row>
    <row r="1657">
      <c r="A1657" t="inlineStr">
        <is>
          <t>Q06L018</t>
        </is>
      </c>
      <c r="B1657" t="inlineStr">
        <is>
          <t>ADRIANA FERREIRA DOS SANTOS</t>
        </is>
      </c>
      <c r="C1657" t="n">
        <v>1</v>
      </c>
      <c r="D1657" t="inlineStr">
        <is>
          <t>IPCA</t>
        </is>
      </c>
      <c r="E1657" t="n">
        <v>0.009488792934583046</v>
      </c>
      <c r="F1657" t="inlineStr">
        <is>
          <t>MENSAL</t>
        </is>
      </c>
      <c r="G1657" t="n">
        <v>45595</v>
      </c>
      <c r="H1657" t="n">
        <v>45595</v>
      </c>
      <c r="I1657" t="inlineStr">
        <is>
          <t>075</t>
        </is>
      </c>
      <c r="J1657" t="inlineStr">
        <is>
          <t>CARTEIRA</t>
        </is>
      </c>
      <c r="K1657" t="inlineStr">
        <is>
          <t>CONTRATO</t>
        </is>
      </c>
      <c r="L1657" t="n">
        <v>2502.74</v>
      </c>
      <c r="M1657" t="inlineStr"/>
      <c r="N1657" t="inlineStr"/>
      <c r="O1657" s="142">
        <f>DATE(YEAR(H1657),MONTH(H1657),1)</f>
        <v/>
      </c>
      <c r="P1657" s="132">
        <f>IF(H1657&gt;$L$3,"Futuro","Atraso")</f>
        <v/>
      </c>
      <c r="Q1657">
        <f>12*(YEAR(H1657)-YEAR($L$3))+(MONTH(H1657)-MONTH($L$3))</f>
        <v/>
      </c>
      <c r="R1657" s="366">
        <f>IF(N1657="IBIRAPITANGA FASE 3",IF(P1657="Atraso",M1657,M1657/(1+$J$2)^Q1657),IF(P1657="Atraso",M1657,M1657/(1+$J$1)^Q1657))</f>
        <v/>
      </c>
    </row>
    <row r="1658">
      <c r="A1658" t="inlineStr">
        <is>
          <t>Q06L018</t>
        </is>
      </c>
      <c r="B1658" t="inlineStr">
        <is>
          <t>ADRIANA FERREIRA DOS SANTOS</t>
        </is>
      </c>
      <c r="C1658" t="n">
        <v>1</v>
      </c>
      <c r="D1658" t="inlineStr">
        <is>
          <t>IPCA</t>
        </is>
      </c>
      <c r="E1658" t="n">
        <v>0.009488792934583046</v>
      </c>
      <c r="F1658" t="inlineStr">
        <is>
          <t>MENSAL</t>
        </is>
      </c>
      <c r="G1658" t="n">
        <v>45626</v>
      </c>
      <c r="H1658" t="n">
        <v>45626</v>
      </c>
      <c r="I1658" t="inlineStr">
        <is>
          <t>076</t>
        </is>
      </c>
      <c r="J1658" t="inlineStr">
        <is>
          <t>CARTEIRA</t>
        </is>
      </c>
      <c r="K1658" t="inlineStr">
        <is>
          <t>CONTRATO</t>
        </is>
      </c>
      <c r="L1658" t="n">
        <v>2502.74</v>
      </c>
      <c r="M1658" t="inlineStr"/>
      <c r="N1658" t="inlineStr"/>
      <c r="O1658" s="142">
        <f>DATE(YEAR(H1658),MONTH(H1658),1)</f>
        <v/>
      </c>
      <c r="P1658" s="132">
        <f>IF(H1658&gt;$L$3,"Futuro","Atraso")</f>
        <v/>
      </c>
      <c r="Q1658">
        <f>12*(YEAR(H1658)-YEAR($L$3))+(MONTH(H1658)-MONTH($L$3))</f>
        <v/>
      </c>
      <c r="R1658" s="366">
        <f>IF(N1658="IBIRAPITANGA FASE 3",IF(P1658="Atraso",M1658,M1658/(1+$J$2)^Q1658),IF(P1658="Atraso",M1658,M1658/(1+$J$1)^Q1658))</f>
        <v/>
      </c>
    </row>
    <row r="1659">
      <c r="A1659" t="inlineStr">
        <is>
          <t>Q06L018</t>
        </is>
      </c>
      <c r="B1659" t="inlineStr">
        <is>
          <t>ADRIANA FERREIRA DOS SANTOS</t>
        </is>
      </c>
      <c r="C1659" t="n">
        <v>1</v>
      </c>
      <c r="D1659" t="inlineStr">
        <is>
          <t>IPCA</t>
        </is>
      </c>
      <c r="E1659" t="n">
        <v>0.009488792934583046</v>
      </c>
      <c r="F1659" t="inlineStr">
        <is>
          <t>MENSAL</t>
        </is>
      </c>
      <c r="G1659" t="n">
        <v>45656</v>
      </c>
      <c r="H1659" t="n">
        <v>45656</v>
      </c>
      <c r="I1659" t="inlineStr">
        <is>
          <t>077</t>
        </is>
      </c>
      <c r="J1659" t="inlineStr">
        <is>
          <t>CARTEIRA</t>
        </is>
      </c>
      <c r="K1659" t="inlineStr">
        <is>
          <t>CONTRATO</t>
        </is>
      </c>
      <c r="L1659" t="n">
        <v>2502.74</v>
      </c>
      <c r="M1659" t="inlineStr"/>
      <c r="N1659" t="inlineStr"/>
      <c r="O1659" s="142">
        <f>DATE(YEAR(H1659),MONTH(H1659),1)</f>
        <v/>
      </c>
      <c r="P1659" s="132">
        <f>IF(H1659&gt;$L$3,"Futuro","Atraso")</f>
        <v/>
      </c>
      <c r="Q1659">
        <f>12*(YEAR(H1659)-YEAR($L$3))+(MONTH(H1659)-MONTH($L$3))</f>
        <v/>
      </c>
      <c r="R1659" s="366">
        <f>IF(N1659="IBIRAPITANGA FASE 3",IF(P1659="Atraso",M1659,M1659/(1+$J$2)^Q1659),IF(P1659="Atraso",M1659,M1659/(1+$J$1)^Q1659))</f>
        <v/>
      </c>
    </row>
    <row r="1660">
      <c r="A1660" t="inlineStr">
        <is>
          <t>Q06L018</t>
        </is>
      </c>
      <c r="B1660" t="inlineStr">
        <is>
          <t>ADRIANA FERREIRA DOS SANTOS</t>
        </is>
      </c>
      <c r="C1660" t="n">
        <v>1</v>
      </c>
      <c r="D1660" t="inlineStr">
        <is>
          <t>IPCA</t>
        </is>
      </c>
      <c r="E1660" t="n">
        <v>0.009488792934583046</v>
      </c>
      <c r="F1660" t="inlineStr">
        <is>
          <t>MENSAL</t>
        </is>
      </c>
      <c r="G1660" t="n">
        <v>45687</v>
      </c>
      <c r="H1660" t="n">
        <v>45687</v>
      </c>
      <c r="I1660" t="inlineStr">
        <is>
          <t>078</t>
        </is>
      </c>
      <c r="J1660" t="inlineStr">
        <is>
          <t>CARTEIRA</t>
        </is>
      </c>
      <c r="K1660" t="inlineStr">
        <is>
          <t>CONTRATO</t>
        </is>
      </c>
      <c r="L1660" t="n">
        <v>2502.74</v>
      </c>
      <c r="M1660" t="inlineStr"/>
      <c r="N1660" t="inlineStr"/>
      <c r="O1660" s="142">
        <f>DATE(YEAR(H1660),MONTH(H1660),1)</f>
        <v/>
      </c>
      <c r="P1660" s="132">
        <f>IF(H1660&gt;$L$3,"Futuro","Atraso")</f>
        <v/>
      </c>
      <c r="Q1660">
        <f>12*(YEAR(H1660)-YEAR($L$3))+(MONTH(H1660)-MONTH($L$3))</f>
        <v/>
      </c>
      <c r="R1660" s="366">
        <f>IF(N1660="IBIRAPITANGA FASE 3",IF(P1660="Atraso",M1660,M1660/(1+$J$2)^Q1660),IF(P1660="Atraso",M1660,M1660/(1+$J$1)^Q1660))</f>
        <v/>
      </c>
    </row>
    <row r="1661">
      <c r="A1661" t="inlineStr">
        <is>
          <t>Q06L018</t>
        </is>
      </c>
      <c r="B1661" t="inlineStr">
        <is>
          <t>ADRIANA FERREIRA DOS SANTOS</t>
        </is>
      </c>
      <c r="C1661" t="n">
        <v>1</v>
      </c>
      <c r="D1661" t="inlineStr">
        <is>
          <t>IPCA</t>
        </is>
      </c>
      <c r="E1661" t="n">
        <v>0.009488792934583046</v>
      </c>
      <c r="F1661" t="inlineStr">
        <is>
          <t>MENSAL</t>
        </is>
      </c>
      <c r="G1661" t="n">
        <v>45716</v>
      </c>
      <c r="H1661" t="n">
        <v>45716</v>
      </c>
      <c r="I1661" t="inlineStr">
        <is>
          <t>079</t>
        </is>
      </c>
      <c r="J1661" t="inlineStr">
        <is>
          <t>CARTEIRA</t>
        </is>
      </c>
      <c r="K1661" t="inlineStr">
        <is>
          <t>CONTRATO</t>
        </is>
      </c>
      <c r="L1661" t="n">
        <v>2502.74</v>
      </c>
      <c r="M1661" t="inlineStr"/>
      <c r="N1661" t="inlineStr"/>
      <c r="O1661" s="142">
        <f>DATE(YEAR(H1661),MONTH(H1661),1)</f>
        <v/>
      </c>
      <c r="P1661" s="132">
        <f>IF(H1661&gt;$L$3,"Futuro","Atraso")</f>
        <v/>
      </c>
      <c r="Q1661">
        <f>12*(YEAR(H1661)-YEAR($L$3))+(MONTH(H1661)-MONTH($L$3))</f>
        <v/>
      </c>
      <c r="R1661" s="366">
        <f>IF(N1661="IBIRAPITANGA FASE 3",IF(P1661="Atraso",M1661,M1661/(1+$J$2)^Q1661),IF(P1661="Atraso",M1661,M1661/(1+$J$1)^Q1661))</f>
        <v/>
      </c>
    </row>
    <row r="1662">
      <c r="A1662" t="inlineStr">
        <is>
          <t>Q06L018</t>
        </is>
      </c>
      <c r="B1662" t="inlineStr">
        <is>
          <t>ADRIANA FERREIRA DOS SANTOS</t>
        </is>
      </c>
      <c r="C1662" t="n">
        <v>1</v>
      </c>
      <c r="D1662" t="inlineStr">
        <is>
          <t>IPCA</t>
        </is>
      </c>
      <c r="E1662" t="n">
        <v>0.009488792934583046</v>
      </c>
      <c r="F1662" t="inlineStr">
        <is>
          <t>MENSAL</t>
        </is>
      </c>
      <c r="G1662" t="n">
        <v>45746</v>
      </c>
      <c r="H1662" t="n">
        <v>45746</v>
      </c>
      <c r="I1662" t="inlineStr">
        <is>
          <t>080</t>
        </is>
      </c>
      <c r="J1662" t="inlineStr">
        <is>
          <t>CARTEIRA</t>
        </is>
      </c>
      <c r="K1662" t="inlineStr">
        <is>
          <t>CONTRATO</t>
        </is>
      </c>
      <c r="L1662" t="n">
        <v>2502.74</v>
      </c>
      <c r="M1662" t="inlineStr"/>
      <c r="N1662" t="inlineStr"/>
      <c r="O1662" s="142">
        <f>DATE(YEAR(H1662),MONTH(H1662),1)</f>
        <v/>
      </c>
      <c r="P1662" s="132">
        <f>IF(H1662&gt;$L$3,"Futuro","Atraso")</f>
        <v/>
      </c>
      <c r="Q1662">
        <f>12*(YEAR(H1662)-YEAR($L$3))+(MONTH(H1662)-MONTH($L$3))</f>
        <v/>
      </c>
      <c r="R1662" s="366">
        <f>IF(N1662="IBIRAPITANGA FASE 3",IF(P1662="Atraso",M1662,M1662/(1+$J$2)^Q1662),IF(P1662="Atraso",M1662,M1662/(1+$J$1)^Q1662))</f>
        <v/>
      </c>
    </row>
    <row r="1663">
      <c r="A1663" t="inlineStr">
        <is>
          <t>Q06L018</t>
        </is>
      </c>
      <c r="B1663" t="inlineStr">
        <is>
          <t>ADRIANA FERREIRA DOS SANTOS</t>
        </is>
      </c>
      <c r="C1663" t="n">
        <v>1</v>
      </c>
      <c r="D1663" t="inlineStr">
        <is>
          <t>IPCA</t>
        </is>
      </c>
      <c r="E1663" t="n">
        <v>0.009488792934583046</v>
      </c>
      <c r="F1663" t="inlineStr">
        <is>
          <t>MENSAL</t>
        </is>
      </c>
      <c r="G1663" t="n">
        <v>45777</v>
      </c>
      <c r="H1663" t="n">
        <v>45777</v>
      </c>
      <c r="I1663" t="inlineStr">
        <is>
          <t>081</t>
        </is>
      </c>
      <c r="J1663" t="inlineStr">
        <is>
          <t>CARTEIRA</t>
        </is>
      </c>
      <c r="K1663" t="inlineStr">
        <is>
          <t>CONTRATO</t>
        </is>
      </c>
      <c r="L1663" t="n">
        <v>2502.74</v>
      </c>
      <c r="M1663" t="inlineStr"/>
      <c r="N1663" t="inlineStr"/>
      <c r="O1663" s="142">
        <f>DATE(YEAR(H1663),MONTH(H1663),1)</f>
        <v/>
      </c>
      <c r="P1663" s="132">
        <f>IF(H1663&gt;$L$3,"Futuro","Atraso")</f>
        <v/>
      </c>
      <c r="Q1663">
        <f>12*(YEAR(H1663)-YEAR($L$3))+(MONTH(H1663)-MONTH($L$3))</f>
        <v/>
      </c>
      <c r="R1663" s="366">
        <f>IF(N1663="IBIRAPITANGA FASE 3",IF(P1663="Atraso",M1663,M1663/(1+$J$2)^Q1663),IF(P1663="Atraso",M1663,M1663/(1+$J$1)^Q1663))</f>
        <v/>
      </c>
    </row>
    <row r="1664">
      <c r="A1664" t="inlineStr">
        <is>
          <t>Q06L018</t>
        </is>
      </c>
      <c r="B1664" t="inlineStr">
        <is>
          <t>ADRIANA FERREIRA DOS SANTOS</t>
        </is>
      </c>
      <c r="C1664" t="n">
        <v>1</v>
      </c>
      <c r="D1664" t="inlineStr">
        <is>
          <t>IPCA</t>
        </is>
      </c>
      <c r="E1664" t="n">
        <v>0.009488792934583046</v>
      </c>
      <c r="F1664" t="inlineStr">
        <is>
          <t>MENSAL</t>
        </is>
      </c>
      <c r="G1664" t="n">
        <v>45807</v>
      </c>
      <c r="H1664" t="n">
        <v>45807</v>
      </c>
      <c r="I1664" t="inlineStr">
        <is>
          <t>082</t>
        </is>
      </c>
      <c r="J1664" t="inlineStr">
        <is>
          <t>CARTEIRA</t>
        </is>
      </c>
      <c r="K1664" t="inlineStr">
        <is>
          <t>CONTRATO</t>
        </is>
      </c>
      <c r="L1664" t="n">
        <v>2502.74</v>
      </c>
      <c r="M1664" t="inlineStr"/>
      <c r="N1664" t="inlineStr"/>
      <c r="O1664" s="142">
        <f>DATE(YEAR(H1664),MONTH(H1664),1)</f>
        <v/>
      </c>
      <c r="P1664" s="132">
        <f>IF(H1664&gt;$L$3,"Futuro","Atraso")</f>
        <v/>
      </c>
      <c r="Q1664">
        <f>12*(YEAR(H1664)-YEAR($L$3))+(MONTH(H1664)-MONTH($L$3))</f>
        <v/>
      </c>
      <c r="R1664" s="366">
        <f>IF(N1664="IBIRAPITANGA FASE 3",IF(P1664="Atraso",M1664,M1664/(1+$J$2)^Q1664),IF(P1664="Atraso",M1664,M1664/(1+$J$1)^Q1664))</f>
        <v/>
      </c>
    </row>
    <row r="1665">
      <c r="A1665" t="inlineStr">
        <is>
          <t>Q06L018</t>
        </is>
      </c>
      <c r="B1665" t="inlineStr">
        <is>
          <t>ADRIANA FERREIRA DOS SANTOS</t>
        </is>
      </c>
      <c r="C1665" t="n">
        <v>1</v>
      </c>
      <c r="D1665" t="inlineStr">
        <is>
          <t>IPCA</t>
        </is>
      </c>
      <c r="E1665" t="n">
        <v>0.009488792934583046</v>
      </c>
      <c r="F1665" t="inlineStr">
        <is>
          <t>MENSAL</t>
        </is>
      </c>
      <c r="G1665" t="n">
        <v>45838</v>
      </c>
      <c r="H1665" t="n">
        <v>45838</v>
      </c>
      <c r="I1665" t="inlineStr">
        <is>
          <t>083</t>
        </is>
      </c>
      <c r="J1665" t="inlineStr">
        <is>
          <t>CARTEIRA</t>
        </is>
      </c>
      <c r="K1665" t="inlineStr">
        <is>
          <t>CONTRATO</t>
        </is>
      </c>
      <c r="L1665" t="n">
        <v>2502.74</v>
      </c>
      <c r="M1665" t="inlineStr"/>
      <c r="N1665" t="inlineStr"/>
      <c r="O1665" s="142">
        <f>DATE(YEAR(H1665),MONTH(H1665),1)</f>
        <v/>
      </c>
      <c r="P1665" s="132">
        <f>IF(H1665&gt;$L$3,"Futuro","Atraso")</f>
        <v/>
      </c>
      <c r="Q1665">
        <f>12*(YEAR(H1665)-YEAR($L$3))+(MONTH(H1665)-MONTH($L$3))</f>
        <v/>
      </c>
      <c r="R1665" s="366">
        <f>IF(N1665="IBIRAPITANGA FASE 3",IF(P1665="Atraso",M1665,M1665/(1+$J$2)^Q1665),IF(P1665="Atraso",M1665,M1665/(1+$J$1)^Q1665))</f>
        <v/>
      </c>
    </row>
    <row r="1666">
      <c r="A1666" t="inlineStr">
        <is>
          <t>Q06L018</t>
        </is>
      </c>
      <c r="B1666" t="inlineStr">
        <is>
          <t>ADRIANA FERREIRA DOS SANTOS</t>
        </is>
      </c>
      <c r="C1666" t="n">
        <v>1</v>
      </c>
      <c r="D1666" t="inlineStr">
        <is>
          <t>IPCA</t>
        </is>
      </c>
      <c r="E1666" t="n">
        <v>0.009488792934583046</v>
      </c>
      <c r="F1666" t="inlineStr">
        <is>
          <t>MENSAL</t>
        </is>
      </c>
      <c r="G1666" t="n">
        <v>45868</v>
      </c>
      <c r="H1666" t="n">
        <v>45868</v>
      </c>
      <c r="I1666" t="inlineStr">
        <is>
          <t>084</t>
        </is>
      </c>
      <c r="J1666" t="inlineStr">
        <is>
          <t>CARTEIRA</t>
        </is>
      </c>
      <c r="K1666" t="inlineStr">
        <is>
          <t>CONTRATO</t>
        </is>
      </c>
      <c r="L1666" t="n">
        <v>2502.74</v>
      </c>
      <c r="M1666" t="inlineStr"/>
      <c r="N1666" t="inlineStr"/>
      <c r="O1666" s="142">
        <f>DATE(YEAR(H1666),MONTH(H1666),1)</f>
        <v/>
      </c>
      <c r="P1666" s="132">
        <f>IF(H1666&gt;$L$3,"Futuro","Atraso")</f>
        <v/>
      </c>
      <c r="Q1666">
        <f>12*(YEAR(H1666)-YEAR($L$3))+(MONTH(H1666)-MONTH($L$3))</f>
        <v/>
      </c>
      <c r="R1666" s="366">
        <f>IF(N1666="IBIRAPITANGA FASE 3",IF(P1666="Atraso",M1666,M1666/(1+$J$2)^Q1666),IF(P1666="Atraso",M1666,M1666/(1+$J$1)^Q1666))</f>
        <v/>
      </c>
    </row>
    <row r="1667">
      <c r="A1667" t="inlineStr">
        <is>
          <t>Q06L018</t>
        </is>
      </c>
      <c r="B1667" t="inlineStr">
        <is>
          <t>ADRIANA FERREIRA DOS SANTOS</t>
        </is>
      </c>
      <c r="C1667" t="n">
        <v>1</v>
      </c>
      <c r="D1667" t="inlineStr">
        <is>
          <t>IPCA</t>
        </is>
      </c>
      <c r="E1667" t="n">
        <v>0.009488792934583046</v>
      </c>
      <c r="F1667" t="inlineStr">
        <is>
          <t>MENSAL</t>
        </is>
      </c>
      <c r="G1667" t="n">
        <v>45899</v>
      </c>
      <c r="H1667" t="n">
        <v>45899</v>
      </c>
      <c r="I1667" t="inlineStr">
        <is>
          <t>085</t>
        </is>
      </c>
      <c r="J1667" t="inlineStr">
        <is>
          <t>CARTEIRA</t>
        </is>
      </c>
      <c r="K1667" t="inlineStr">
        <is>
          <t>CONTRATO</t>
        </is>
      </c>
      <c r="L1667" t="n">
        <v>2502.74</v>
      </c>
      <c r="M1667" t="inlineStr"/>
      <c r="N1667" t="inlineStr"/>
      <c r="O1667" s="142">
        <f>DATE(YEAR(H1667),MONTH(H1667),1)</f>
        <v/>
      </c>
      <c r="P1667" s="132">
        <f>IF(H1667&gt;$L$3,"Futuro","Atraso")</f>
        <v/>
      </c>
      <c r="Q1667">
        <f>12*(YEAR(H1667)-YEAR($L$3))+(MONTH(H1667)-MONTH($L$3))</f>
        <v/>
      </c>
      <c r="R1667" s="366">
        <f>IF(N1667="IBIRAPITANGA FASE 3",IF(P1667="Atraso",M1667,M1667/(1+$J$2)^Q1667),IF(P1667="Atraso",M1667,M1667/(1+$J$1)^Q1667))</f>
        <v/>
      </c>
    </row>
    <row r="1668">
      <c r="A1668" t="inlineStr">
        <is>
          <t>Q06L018</t>
        </is>
      </c>
      <c r="B1668" t="inlineStr">
        <is>
          <t>ADRIANA FERREIRA DOS SANTOS</t>
        </is>
      </c>
      <c r="C1668" t="n">
        <v>1</v>
      </c>
      <c r="D1668" t="inlineStr">
        <is>
          <t>IPCA</t>
        </is>
      </c>
      <c r="E1668" t="n">
        <v>0.009488792934583046</v>
      </c>
      <c r="F1668" t="inlineStr">
        <is>
          <t>MENSAL</t>
        </is>
      </c>
      <c r="G1668" t="n">
        <v>45930</v>
      </c>
      <c r="H1668" t="n">
        <v>45930</v>
      </c>
      <c r="I1668" t="inlineStr">
        <is>
          <t>086</t>
        </is>
      </c>
      <c r="J1668" t="inlineStr">
        <is>
          <t>CARTEIRA</t>
        </is>
      </c>
      <c r="K1668" t="inlineStr">
        <is>
          <t>CONTRATO</t>
        </is>
      </c>
      <c r="L1668" t="n">
        <v>2502.74</v>
      </c>
      <c r="M1668" t="inlineStr"/>
      <c r="N1668" t="inlineStr"/>
      <c r="O1668" s="142">
        <f>DATE(YEAR(H1668),MONTH(H1668),1)</f>
        <v/>
      </c>
      <c r="P1668" s="132">
        <f>IF(H1668&gt;$L$3,"Futuro","Atraso")</f>
        <v/>
      </c>
      <c r="Q1668">
        <f>12*(YEAR(H1668)-YEAR($L$3))+(MONTH(H1668)-MONTH($L$3))</f>
        <v/>
      </c>
      <c r="R1668" s="366">
        <f>IF(N1668="IBIRAPITANGA FASE 3",IF(P1668="Atraso",M1668,M1668/(1+$J$2)^Q1668),IF(P1668="Atraso",M1668,M1668/(1+$J$1)^Q1668))</f>
        <v/>
      </c>
    </row>
    <row r="1669">
      <c r="A1669" t="inlineStr">
        <is>
          <t>Q06L018</t>
        </is>
      </c>
      <c r="B1669" t="inlineStr">
        <is>
          <t>ADRIANA FERREIRA DOS SANTOS</t>
        </is>
      </c>
      <c r="C1669" t="n">
        <v>1</v>
      </c>
      <c r="D1669" t="inlineStr">
        <is>
          <t>IPCA</t>
        </is>
      </c>
      <c r="E1669" t="n">
        <v>0.009488792934583046</v>
      </c>
      <c r="F1669" t="inlineStr">
        <is>
          <t>MENSAL</t>
        </is>
      </c>
      <c r="G1669" t="n">
        <v>45960</v>
      </c>
      <c r="H1669" t="n">
        <v>45960</v>
      </c>
      <c r="I1669" t="inlineStr">
        <is>
          <t>087</t>
        </is>
      </c>
      <c r="J1669" t="inlineStr">
        <is>
          <t>CARTEIRA</t>
        </is>
      </c>
      <c r="K1669" t="inlineStr">
        <is>
          <t>CONTRATO</t>
        </is>
      </c>
      <c r="L1669" t="n">
        <v>2502.74</v>
      </c>
      <c r="M1669" t="inlineStr"/>
      <c r="N1669" t="inlineStr"/>
      <c r="O1669" s="142">
        <f>DATE(YEAR(H1669),MONTH(H1669),1)</f>
        <v/>
      </c>
      <c r="P1669" s="132">
        <f>IF(H1669&gt;$L$3,"Futuro","Atraso")</f>
        <v/>
      </c>
      <c r="Q1669">
        <f>12*(YEAR(H1669)-YEAR($L$3))+(MONTH(H1669)-MONTH($L$3))</f>
        <v/>
      </c>
      <c r="R1669" s="366">
        <f>IF(N1669="IBIRAPITANGA FASE 3",IF(P1669="Atraso",M1669,M1669/(1+$J$2)^Q1669),IF(P1669="Atraso",M1669,M1669/(1+$J$1)^Q1669))</f>
        <v/>
      </c>
    </row>
    <row r="1670">
      <c r="A1670" t="inlineStr">
        <is>
          <t>Q06L018</t>
        </is>
      </c>
      <c r="B1670" t="inlineStr">
        <is>
          <t>ADRIANA FERREIRA DOS SANTOS</t>
        </is>
      </c>
      <c r="C1670" t="n">
        <v>1</v>
      </c>
      <c r="D1670" t="inlineStr">
        <is>
          <t>IPCA</t>
        </is>
      </c>
      <c r="E1670" t="n">
        <v>0.009488792934583046</v>
      </c>
      <c r="F1670" t="inlineStr">
        <is>
          <t>MENSAL</t>
        </is>
      </c>
      <c r="G1670" t="n">
        <v>45991</v>
      </c>
      <c r="H1670" t="n">
        <v>45991</v>
      </c>
      <c r="I1670" t="inlineStr">
        <is>
          <t>088</t>
        </is>
      </c>
      <c r="J1670" t="inlineStr">
        <is>
          <t>CARTEIRA</t>
        </is>
      </c>
      <c r="K1670" t="inlineStr">
        <is>
          <t>CONTRATO</t>
        </is>
      </c>
      <c r="L1670" t="n">
        <v>2502.74</v>
      </c>
      <c r="M1670" t="inlineStr"/>
      <c r="N1670" t="inlineStr"/>
      <c r="O1670" s="142">
        <f>DATE(YEAR(H1670),MONTH(H1670),1)</f>
        <v/>
      </c>
      <c r="P1670" s="132">
        <f>IF(H1670&gt;$L$3,"Futuro","Atraso")</f>
        <v/>
      </c>
      <c r="Q1670">
        <f>12*(YEAR(H1670)-YEAR($L$3))+(MONTH(H1670)-MONTH($L$3))</f>
        <v/>
      </c>
      <c r="R1670" s="366">
        <f>IF(N1670="IBIRAPITANGA FASE 3",IF(P1670="Atraso",M1670,M1670/(1+$J$2)^Q1670),IF(P1670="Atraso",M1670,M1670/(1+$J$1)^Q1670))</f>
        <v/>
      </c>
    </row>
    <row r="1671">
      <c r="A1671" t="inlineStr">
        <is>
          <t>Q06L018</t>
        </is>
      </c>
      <c r="B1671" t="inlineStr">
        <is>
          <t>ADRIANA FERREIRA DOS SANTOS</t>
        </is>
      </c>
      <c r="C1671" t="n">
        <v>1</v>
      </c>
      <c r="D1671" t="inlineStr">
        <is>
          <t>IPCA</t>
        </is>
      </c>
      <c r="E1671" t="n">
        <v>0.009488792934583046</v>
      </c>
      <c r="F1671" t="inlineStr">
        <is>
          <t>MENSAL</t>
        </is>
      </c>
      <c r="G1671" t="n">
        <v>46021</v>
      </c>
      <c r="H1671" t="n">
        <v>46021</v>
      </c>
      <c r="I1671" t="inlineStr">
        <is>
          <t>089</t>
        </is>
      </c>
      <c r="J1671" t="inlineStr">
        <is>
          <t>CARTEIRA</t>
        </is>
      </c>
      <c r="K1671" t="inlineStr">
        <is>
          <t>CONTRATO</t>
        </is>
      </c>
      <c r="L1671" t="n">
        <v>2502.74</v>
      </c>
      <c r="M1671" t="inlineStr"/>
      <c r="N1671" t="inlineStr"/>
      <c r="O1671" s="142">
        <f>DATE(YEAR(H1671),MONTH(H1671),1)</f>
        <v/>
      </c>
      <c r="P1671" s="132">
        <f>IF(H1671&gt;$L$3,"Futuro","Atraso")</f>
        <v/>
      </c>
      <c r="Q1671">
        <f>12*(YEAR(H1671)-YEAR($L$3))+(MONTH(H1671)-MONTH($L$3))</f>
        <v/>
      </c>
      <c r="R1671" s="366">
        <f>IF(N1671="IBIRAPITANGA FASE 3",IF(P1671="Atraso",M1671,M1671/(1+$J$2)^Q1671),IF(P1671="Atraso",M1671,M1671/(1+$J$1)^Q1671))</f>
        <v/>
      </c>
    </row>
    <row r="1672">
      <c r="A1672" t="inlineStr">
        <is>
          <t>Q06L018</t>
        </is>
      </c>
      <c r="B1672" t="inlineStr">
        <is>
          <t>ADRIANA FERREIRA DOS SANTOS</t>
        </is>
      </c>
      <c r="C1672" t="n">
        <v>1</v>
      </c>
      <c r="D1672" t="inlineStr">
        <is>
          <t>IPCA</t>
        </is>
      </c>
      <c r="E1672" t="n">
        <v>0.009488792934583046</v>
      </c>
      <c r="F1672" t="inlineStr">
        <is>
          <t>MENSAL</t>
        </is>
      </c>
      <c r="G1672" t="n">
        <v>46052</v>
      </c>
      <c r="H1672" t="n">
        <v>46052</v>
      </c>
      <c r="I1672" t="inlineStr">
        <is>
          <t>090</t>
        </is>
      </c>
      <c r="J1672" t="inlineStr">
        <is>
          <t>CARTEIRA</t>
        </is>
      </c>
      <c r="K1672" t="inlineStr">
        <is>
          <t>CONTRATO</t>
        </is>
      </c>
      <c r="L1672" t="n">
        <v>2502.74</v>
      </c>
      <c r="M1672" t="inlineStr"/>
      <c r="N1672" t="inlineStr"/>
      <c r="O1672" s="142">
        <f>DATE(YEAR(H1672),MONTH(H1672),1)</f>
        <v/>
      </c>
      <c r="P1672" s="132">
        <f>IF(H1672&gt;$L$3,"Futuro","Atraso")</f>
        <v/>
      </c>
      <c r="Q1672">
        <f>12*(YEAR(H1672)-YEAR($L$3))+(MONTH(H1672)-MONTH($L$3))</f>
        <v/>
      </c>
      <c r="R1672" s="366">
        <f>IF(N1672="IBIRAPITANGA FASE 3",IF(P1672="Atraso",M1672,M1672/(1+$J$2)^Q1672),IF(P1672="Atraso",M1672,M1672/(1+$J$1)^Q1672))</f>
        <v/>
      </c>
    </row>
    <row r="1673">
      <c r="A1673" t="inlineStr">
        <is>
          <t>Q06L018</t>
        </is>
      </c>
      <c r="B1673" t="inlineStr">
        <is>
          <t>ADRIANA FERREIRA DOS SANTOS</t>
        </is>
      </c>
      <c r="C1673" t="n">
        <v>1</v>
      </c>
      <c r="D1673" t="inlineStr">
        <is>
          <t>IPCA</t>
        </is>
      </c>
      <c r="E1673" t="n">
        <v>0.009488792934583046</v>
      </c>
      <c r="F1673" t="inlineStr">
        <is>
          <t>MENSAL</t>
        </is>
      </c>
      <c r="G1673" t="n">
        <v>46081</v>
      </c>
      <c r="H1673" t="n">
        <v>46081</v>
      </c>
      <c r="I1673" t="inlineStr">
        <is>
          <t>091</t>
        </is>
      </c>
      <c r="J1673" t="inlineStr">
        <is>
          <t>CARTEIRA</t>
        </is>
      </c>
      <c r="K1673" t="inlineStr">
        <is>
          <t>CONTRATO</t>
        </is>
      </c>
      <c r="L1673" t="n">
        <v>2502.74</v>
      </c>
      <c r="M1673" t="inlineStr"/>
      <c r="N1673" t="inlineStr"/>
      <c r="O1673" s="142">
        <f>DATE(YEAR(H1673),MONTH(H1673),1)</f>
        <v/>
      </c>
      <c r="P1673" s="132">
        <f>IF(H1673&gt;$L$3,"Futuro","Atraso")</f>
        <v/>
      </c>
      <c r="Q1673">
        <f>12*(YEAR(H1673)-YEAR($L$3))+(MONTH(H1673)-MONTH($L$3))</f>
        <v/>
      </c>
      <c r="R1673" s="366">
        <f>IF(N1673="IBIRAPITANGA FASE 3",IF(P1673="Atraso",M1673,M1673/(1+$J$2)^Q1673),IF(P1673="Atraso",M1673,M1673/(1+$J$1)^Q1673))</f>
        <v/>
      </c>
    </row>
    <row r="1674">
      <c r="A1674" t="inlineStr">
        <is>
          <t>Q06L018</t>
        </is>
      </c>
      <c r="B1674" t="inlineStr">
        <is>
          <t>ADRIANA FERREIRA DOS SANTOS</t>
        </is>
      </c>
      <c r="C1674" t="n">
        <v>1</v>
      </c>
      <c r="D1674" t="inlineStr">
        <is>
          <t>IPCA</t>
        </is>
      </c>
      <c r="E1674" t="n">
        <v>0.009488792934583046</v>
      </c>
      <c r="F1674" t="inlineStr">
        <is>
          <t>MENSAL</t>
        </is>
      </c>
      <c r="G1674" t="n">
        <v>46111</v>
      </c>
      <c r="H1674" t="n">
        <v>46111</v>
      </c>
      <c r="I1674" t="inlineStr">
        <is>
          <t>092</t>
        </is>
      </c>
      <c r="J1674" t="inlineStr">
        <is>
          <t>CARTEIRA</t>
        </is>
      </c>
      <c r="K1674" t="inlineStr">
        <is>
          <t>CONTRATO</t>
        </is>
      </c>
      <c r="L1674" t="n">
        <v>2502.74</v>
      </c>
      <c r="M1674" t="inlineStr"/>
      <c r="N1674" t="inlineStr"/>
      <c r="O1674" s="142">
        <f>DATE(YEAR(H1674),MONTH(H1674),1)</f>
        <v/>
      </c>
      <c r="P1674" s="132">
        <f>IF(H1674&gt;$L$3,"Futuro","Atraso")</f>
        <v/>
      </c>
      <c r="Q1674">
        <f>12*(YEAR(H1674)-YEAR($L$3))+(MONTH(H1674)-MONTH($L$3))</f>
        <v/>
      </c>
      <c r="R1674" s="366">
        <f>IF(N1674="IBIRAPITANGA FASE 3",IF(P1674="Atraso",M1674,M1674/(1+$J$2)^Q1674),IF(P1674="Atraso",M1674,M1674/(1+$J$1)^Q1674))</f>
        <v/>
      </c>
    </row>
    <row r="1675">
      <c r="A1675" t="inlineStr">
        <is>
          <t>Q06L018</t>
        </is>
      </c>
      <c r="B1675" t="inlineStr">
        <is>
          <t>ADRIANA FERREIRA DOS SANTOS</t>
        </is>
      </c>
      <c r="C1675" t="n">
        <v>1</v>
      </c>
      <c r="D1675" t="inlineStr">
        <is>
          <t>IPCA</t>
        </is>
      </c>
      <c r="E1675" t="n">
        <v>0.009488792934583046</v>
      </c>
      <c r="F1675" t="inlineStr">
        <is>
          <t>MENSAL</t>
        </is>
      </c>
      <c r="G1675" t="n">
        <v>46142</v>
      </c>
      <c r="H1675" t="n">
        <v>46142</v>
      </c>
      <c r="I1675" t="inlineStr">
        <is>
          <t>093</t>
        </is>
      </c>
      <c r="J1675" t="inlineStr">
        <is>
          <t>CARTEIRA</t>
        </is>
      </c>
      <c r="K1675" t="inlineStr">
        <is>
          <t>CONTRATO</t>
        </is>
      </c>
      <c r="L1675" t="n">
        <v>2502.74</v>
      </c>
      <c r="M1675" t="inlineStr"/>
      <c r="N1675" t="inlineStr"/>
      <c r="O1675" s="142">
        <f>DATE(YEAR(H1675),MONTH(H1675),1)</f>
        <v/>
      </c>
      <c r="P1675" s="132">
        <f>IF(H1675&gt;$L$3,"Futuro","Atraso")</f>
        <v/>
      </c>
      <c r="Q1675">
        <f>12*(YEAR(H1675)-YEAR($L$3))+(MONTH(H1675)-MONTH($L$3))</f>
        <v/>
      </c>
      <c r="R1675" s="366">
        <f>IF(N1675="IBIRAPITANGA FASE 3",IF(P1675="Atraso",M1675,M1675/(1+$J$2)^Q1675),IF(P1675="Atraso",M1675,M1675/(1+$J$1)^Q1675))</f>
        <v/>
      </c>
    </row>
    <row r="1676">
      <c r="A1676" t="inlineStr">
        <is>
          <t>Q06L018</t>
        </is>
      </c>
      <c r="B1676" t="inlineStr">
        <is>
          <t>ADRIANA FERREIRA DOS SANTOS</t>
        </is>
      </c>
      <c r="C1676" t="n">
        <v>1</v>
      </c>
      <c r="D1676" t="inlineStr">
        <is>
          <t>IPCA</t>
        </is>
      </c>
      <c r="E1676" t="n">
        <v>0.009488792934583046</v>
      </c>
      <c r="F1676" t="inlineStr">
        <is>
          <t>MENSAL</t>
        </is>
      </c>
      <c r="G1676" t="n">
        <v>46172</v>
      </c>
      <c r="H1676" t="n">
        <v>46172</v>
      </c>
      <c r="I1676" t="inlineStr">
        <is>
          <t>094</t>
        </is>
      </c>
      <c r="J1676" t="inlineStr">
        <is>
          <t>CARTEIRA</t>
        </is>
      </c>
      <c r="K1676" t="inlineStr">
        <is>
          <t>CONTRATO</t>
        </is>
      </c>
      <c r="L1676" t="n">
        <v>2502.74</v>
      </c>
      <c r="M1676" t="inlineStr"/>
      <c r="N1676" t="inlineStr"/>
      <c r="O1676" s="142">
        <f>DATE(YEAR(H1676),MONTH(H1676),1)</f>
        <v/>
      </c>
      <c r="P1676" s="132">
        <f>IF(H1676&gt;$L$3,"Futuro","Atraso")</f>
        <v/>
      </c>
      <c r="Q1676">
        <f>12*(YEAR(H1676)-YEAR($L$3))+(MONTH(H1676)-MONTH($L$3))</f>
        <v/>
      </c>
      <c r="R1676" s="366">
        <f>IF(N1676="IBIRAPITANGA FASE 3",IF(P1676="Atraso",M1676,M1676/(1+$J$2)^Q1676),IF(P1676="Atraso",M1676,M1676/(1+$J$1)^Q1676))</f>
        <v/>
      </c>
    </row>
    <row r="1677">
      <c r="A1677" t="inlineStr">
        <is>
          <t>Q06L018</t>
        </is>
      </c>
      <c r="B1677" t="inlineStr">
        <is>
          <t>ADRIANA FERREIRA DOS SANTOS</t>
        </is>
      </c>
      <c r="C1677" t="n">
        <v>1</v>
      </c>
      <c r="D1677" t="inlineStr">
        <is>
          <t>IPCA</t>
        </is>
      </c>
      <c r="E1677" t="n">
        <v>0.009488792934583046</v>
      </c>
      <c r="F1677" t="inlineStr">
        <is>
          <t>MENSAL</t>
        </is>
      </c>
      <c r="G1677" t="n">
        <v>46203</v>
      </c>
      <c r="H1677" t="n">
        <v>46203</v>
      </c>
      <c r="I1677" t="inlineStr">
        <is>
          <t>095</t>
        </is>
      </c>
      <c r="J1677" t="inlineStr">
        <is>
          <t>CARTEIRA</t>
        </is>
      </c>
      <c r="K1677" t="inlineStr">
        <is>
          <t>CONTRATO</t>
        </is>
      </c>
      <c r="L1677" t="n">
        <v>2502.74</v>
      </c>
      <c r="M1677" t="inlineStr"/>
      <c r="N1677" t="inlineStr"/>
      <c r="O1677" s="142">
        <f>DATE(YEAR(H1677),MONTH(H1677),1)</f>
        <v/>
      </c>
      <c r="P1677" s="132">
        <f>IF(H1677&gt;$L$3,"Futuro","Atraso")</f>
        <v/>
      </c>
      <c r="Q1677">
        <f>12*(YEAR(H1677)-YEAR($L$3))+(MONTH(H1677)-MONTH($L$3))</f>
        <v/>
      </c>
      <c r="R1677" s="366">
        <f>IF(N1677="IBIRAPITANGA FASE 3",IF(P1677="Atraso",M1677,M1677/(1+$J$2)^Q1677),IF(P1677="Atraso",M1677,M1677/(1+$J$1)^Q1677))</f>
        <v/>
      </c>
    </row>
    <row r="1678">
      <c r="A1678" t="inlineStr">
        <is>
          <t>Q06L018</t>
        </is>
      </c>
      <c r="B1678" t="inlineStr">
        <is>
          <t>ADRIANA FERREIRA DOS SANTOS</t>
        </is>
      </c>
      <c r="C1678" t="n">
        <v>1</v>
      </c>
      <c r="D1678" t="inlineStr">
        <is>
          <t>IPCA</t>
        </is>
      </c>
      <c r="E1678" t="n">
        <v>0.009488792934583046</v>
      </c>
      <c r="F1678" t="inlineStr">
        <is>
          <t>MENSAL</t>
        </is>
      </c>
      <c r="G1678" t="n">
        <v>46233</v>
      </c>
      <c r="H1678" t="n">
        <v>46233</v>
      </c>
      <c r="I1678" t="inlineStr">
        <is>
          <t>096</t>
        </is>
      </c>
      <c r="J1678" t="inlineStr">
        <is>
          <t>CARTEIRA</t>
        </is>
      </c>
      <c r="K1678" t="inlineStr">
        <is>
          <t>CONTRATO</t>
        </is>
      </c>
      <c r="L1678" t="n">
        <v>2502.74</v>
      </c>
      <c r="M1678" t="inlineStr"/>
      <c r="N1678" t="inlineStr"/>
      <c r="O1678" s="142">
        <f>DATE(YEAR(H1678),MONTH(H1678),1)</f>
        <v/>
      </c>
      <c r="P1678" s="132">
        <f>IF(H1678&gt;$L$3,"Futuro","Atraso")</f>
        <v/>
      </c>
      <c r="Q1678">
        <f>12*(YEAR(H1678)-YEAR($L$3))+(MONTH(H1678)-MONTH($L$3))</f>
        <v/>
      </c>
      <c r="R1678" s="366">
        <f>IF(N1678="IBIRAPITANGA FASE 3",IF(P1678="Atraso",M1678,M1678/(1+$J$2)^Q1678),IF(P1678="Atraso",M1678,M1678/(1+$J$1)^Q1678))</f>
        <v/>
      </c>
    </row>
    <row r="1679">
      <c r="A1679" t="inlineStr">
        <is>
          <t>Q06L019</t>
        </is>
      </c>
      <c r="B1679" t="inlineStr">
        <is>
          <t>LUIZ FELIPE ESTEVES SOARES FIGUEIREDO</t>
        </is>
      </c>
      <c r="C1679" t="n">
        <v>1</v>
      </c>
      <c r="D1679" t="inlineStr">
        <is>
          <t>IPCA</t>
        </is>
      </c>
      <c r="E1679" t="n">
        <v>0.009488792934583046</v>
      </c>
      <c r="F1679" t="inlineStr">
        <is>
          <t>MENSAL</t>
        </is>
      </c>
      <c r="G1679" t="n">
        <v>43784</v>
      </c>
      <c r="H1679" t="n">
        <v>43784</v>
      </c>
      <c r="I1679" t="inlineStr">
        <is>
          <t>009</t>
        </is>
      </c>
      <c r="J1679" t="inlineStr">
        <is>
          <t>CARTEIRA</t>
        </is>
      </c>
      <c r="K1679" t="inlineStr">
        <is>
          <t>CONTRATO</t>
        </is>
      </c>
      <c r="L1679" t="n">
        <v>6096.86</v>
      </c>
      <c r="M1679" t="inlineStr"/>
      <c r="N1679" t="inlineStr"/>
      <c r="O1679" s="142">
        <f>DATE(YEAR(H1679),MONTH(H1679),1)</f>
        <v/>
      </c>
      <c r="P1679" s="132">
        <f>IF(H1679&gt;$L$3,"Futuro","Atraso")</f>
        <v/>
      </c>
      <c r="Q1679">
        <f>12*(YEAR(H1679)-YEAR($L$3))+(MONTH(H1679)-MONTH($L$3))</f>
        <v/>
      </c>
      <c r="R1679" s="366">
        <f>IF(N1679="IBIRAPITANGA FASE 3",IF(P1679="Atraso",M1679,M1679/(1+$J$2)^Q1679),IF(P1679="Atraso",M1679,M1679/(1+$J$1)^Q1679))</f>
        <v/>
      </c>
    </row>
    <row r="1680">
      <c r="A1680" t="inlineStr">
        <is>
          <t>Q06L019</t>
        </is>
      </c>
      <c r="B1680" t="inlineStr">
        <is>
          <t>LUIZ FELIPE ESTEVES SOARES FIGUEIREDO</t>
        </is>
      </c>
      <c r="C1680" t="n">
        <v>1</v>
      </c>
      <c r="D1680" t="inlineStr">
        <is>
          <t>IPCA</t>
        </is>
      </c>
      <c r="E1680" t="n">
        <v>0.009488792934583046</v>
      </c>
      <c r="F1680" t="inlineStr">
        <is>
          <t>MENSAL</t>
        </is>
      </c>
      <c r="G1680" t="n">
        <v>43814</v>
      </c>
      <c r="H1680" t="n">
        <v>43814</v>
      </c>
      <c r="I1680" t="inlineStr">
        <is>
          <t>010</t>
        </is>
      </c>
      <c r="J1680" t="inlineStr">
        <is>
          <t>CARTEIRA</t>
        </is>
      </c>
      <c r="K1680" t="inlineStr">
        <is>
          <t>CONTRATO</t>
        </is>
      </c>
      <c r="L1680" t="n">
        <v>5999.05</v>
      </c>
      <c r="M1680" t="inlineStr"/>
      <c r="N1680" t="inlineStr"/>
      <c r="O1680" s="142">
        <f>DATE(YEAR(H1680),MONTH(H1680),1)</f>
        <v/>
      </c>
      <c r="P1680" s="132">
        <f>IF(H1680&gt;$L$3,"Futuro","Atraso")</f>
        <v/>
      </c>
      <c r="Q1680">
        <f>12*(YEAR(H1680)-YEAR($L$3))+(MONTH(H1680)-MONTH($L$3))</f>
        <v/>
      </c>
      <c r="R1680" s="366">
        <f>IF(N1680="IBIRAPITANGA FASE 3",IF(P1680="Atraso",M1680,M1680/(1+$J$2)^Q1680),IF(P1680="Atraso",M1680,M1680/(1+$J$1)^Q1680))</f>
        <v/>
      </c>
    </row>
    <row r="1681">
      <c r="A1681" t="inlineStr">
        <is>
          <t>Q06L019</t>
        </is>
      </c>
      <c r="B1681" t="inlineStr">
        <is>
          <t>LUIZ FELIPE ESTEVES SOARES FIGUEIREDO</t>
        </is>
      </c>
      <c r="C1681" t="n">
        <v>1</v>
      </c>
      <c r="D1681" t="inlineStr">
        <is>
          <t>IPCA</t>
        </is>
      </c>
      <c r="E1681" t="n">
        <v>0.009488792934583046</v>
      </c>
      <c r="F1681" t="inlineStr">
        <is>
          <t>MENSAL</t>
        </is>
      </c>
      <c r="G1681" t="n">
        <v>43845</v>
      </c>
      <c r="H1681" t="n">
        <v>43845</v>
      </c>
      <c r="I1681" t="inlineStr">
        <is>
          <t>011</t>
        </is>
      </c>
      <c r="J1681" t="inlineStr">
        <is>
          <t>CARTEIRA</t>
        </is>
      </c>
      <c r="K1681" t="inlineStr">
        <is>
          <t>CONTRATO</t>
        </is>
      </c>
      <c r="L1681" t="n">
        <v>5901.21</v>
      </c>
      <c r="M1681" t="inlineStr"/>
      <c r="N1681" t="inlineStr"/>
      <c r="O1681" s="142">
        <f>DATE(YEAR(H1681),MONTH(H1681),1)</f>
        <v/>
      </c>
      <c r="P1681" s="132">
        <f>IF(H1681&gt;$L$3,"Futuro","Atraso")</f>
        <v/>
      </c>
      <c r="Q1681">
        <f>12*(YEAR(H1681)-YEAR($L$3))+(MONTH(H1681)-MONTH($L$3))</f>
        <v/>
      </c>
      <c r="R1681" s="366">
        <f>IF(N1681="IBIRAPITANGA FASE 3",IF(P1681="Atraso",M1681,M1681/(1+$J$2)^Q1681),IF(P1681="Atraso",M1681,M1681/(1+$J$1)^Q1681))</f>
        <v/>
      </c>
    </row>
    <row r="1682">
      <c r="A1682" t="inlineStr">
        <is>
          <t>Q06L019</t>
        </is>
      </c>
      <c r="B1682" t="inlineStr">
        <is>
          <t>LUIZ FELIPE ESTEVES SOARES FIGUEIREDO</t>
        </is>
      </c>
      <c r="C1682" t="n">
        <v>1</v>
      </c>
      <c r="D1682" t="inlineStr">
        <is>
          <t>IPCA</t>
        </is>
      </c>
      <c r="E1682" t="n">
        <v>0.009488792934583046</v>
      </c>
      <c r="F1682" t="inlineStr">
        <is>
          <t>MENSAL</t>
        </is>
      </c>
      <c r="G1682" t="n">
        <v>43876</v>
      </c>
      <c r="H1682" t="n">
        <v>43876</v>
      </c>
      <c r="I1682" t="inlineStr">
        <is>
          <t>012</t>
        </is>
      </c>
      <c r="J1682" t="inlineStr">
        <is>
          <t>CARTEIRA</t>
        </is>
      </c>
      <c r="K1682" t="inlineStr">
        <is>
          <t>CONTRATO</t>
        </is>
      </c>
      <c r="L1682" t="n">
        <v>5804.7</v>
      </c>
      <c r="M1682" t="inlineStr"/>
      <c r="N1682" t="inlineStr"/>
      <c r="O1682" s="142">
        <f>DATE(YEAR(H1682),MONTH(H1682),1)</f>
        <v/>
      </c>
      <c r="P1682" s="132">
        <f>IF(H1682&gt;$L$3,"Futuro","Atraso")</f>
        <v/>
      </c>
      <c r="Q1682">
        <f>12*(YEAR(H1682)-YEAR($L$3))+(MONTH(H1682)-MONTH($L$3))</f>
        <v/>
      </c>
      <c r="R1682" s="366">
        <f>IF(N1682="IBIRAPITANGA FASE 3",IF(P1682="Atraso",M1682,M1682/(1+$J$2)^Q1682),IF(P1682="Atraso",M1682,M1682/(1+$J$1)^Q1682))</f>
        <v/>
      </c>
    </row>
    <row r="1683">
      <c r="A1683" t="inlineStr">
        <is>
          <t>Q06L019</t>
        </is>
      </c>
      <c r="B1683" t="inlineStr">
        <is>
          <t>LUIZ FELIPE ESTEVES SOARES FIGUEIREDO</t>
        </is>
      </c>
      <c r="C1683" t="n">
        <v>1</v>
      </c>
      <c r="D1683" t="inlineStr">
        <is>
          <t>IPCA</t>
        </is>
      </c>
      <c r="E1683" t="n">
        <v>0.009488792934583046</v>
      </c>
      <c r="F1683" t="inlineStr">
        <is>
          <t>MENSAL</t>
        </is>
      </c>
      <c r="G1683" t="n">
        <v>43905</v>
      </c>
      <c r="H1683" t="n">
        <v>43905</v>
      </c>
      <c r="I1683" t="inlineStr">
        <is>
          <t>013</t>
        </is>
      </c>
      <c r="J1683" t="inlineStr">
        <is>
          <t>CARTEIRA</t>
        </is>
      </c>
      <c r="K1683" t="inlineStr">
        <is>
          <t>CONTRATO</t>
        </is>
      </c>
      <c r="L1683" t="n">
        <v>5712.07</v>
      </c>
      <c r="M1683" t="inlineStr"/>
      <c r="N1683" t="inlineStr"/>
      <c r="O1683" s="142">
        <f>DATE(YEAR(H1683),MONTH(H1683),1)</f>
        <v/>
      </c>
      <c r="P1683" s="132">
        <f>IF(H1683&gt;$L$3,"Futuro","Atraso")</f>
        <v/>
      </c>
      <c r="Q1683">
        <f>12*(YEAR(H1683)-YEAR($L$3))+(MONTH(H1683)-MONTH($L$3))</f>
        <v/>
      </c>
      <c r="R1683" s="366">
        <f>IF(N1683="IBIRAPITANGA FASE 3",IF(P1683="Atraso",M1683,M1683/(1+$J$2)^Q1683),IF(P1683="Atraso",M1683,M1683/(1+$J$1)^Q1683))</f>
        <v/>
      </c>
    </row>
    <row r="1684">
      <c r="A1684" t="inlineStr">
        <is>
          <t>Q06L019</t>
        </is>
      </c>
      <c r="B1684" t="inlineStr">
        <is>
          <t>LUIZ FELIPE ESTEVES SOARES FIGUEIREDO</t>
        </is>
      </c>
      <c r="C1684" t="n">
        <v>1</v>
      </c>
      <c r="D1684" t="inlineStr">
        <is>
          <t>IPCA</t>
        </is>
      </c>
      <c r="E1684" t="n">
        <v>0.009488792934583046</v>
      </c>
      <c r="F1684" t="inlineStr">
        <is>
          <t>MENSAL</t>
        </is>
      </c>
      <c r="G1684" t="n">
        <v>43936</v>
      </c>
      <c r="H1684" t="n">
        <v>43936</v>
      </c>
      <c r="I1684" t="inlineStr">
        <is>
          <t>014</t>
        </is>
      </c>
      <c r="J1684" t="inlineStr">
        <is>
          <t>CARTEIRA</t>
        </is>
      </c>
      <c r="K1684" t="inlineStr">
        <is>
          <t>CONTRATO</t>
        </is>
      </c>
      <c r="L1684" t="n">
        <v>5618.1</v>
      </c>
      <c r="M1684" t="inlineStr"/>
      <c r="N1684" t="inlineStr"/>
      <c r="O1684" s="142">
        <f>DATE(YEAR(H1684),MONTH(H1684),1)</f>
        <v/>
      </c>
      <c r="P1684" s="132">
        <f>IF(H1684&gt;$L$3,"Futuro","Atraso")</f>
        <v/>
      </c>
      <c r="Q1684">
        <f>12*(YEAR(H1684)-YEAR($L$3))+(MONTH(H1684)-MONTH($L$3))</f>
        <v/>
      </c>
      <c r="R1684" s="366">
        <f>IF(N1684="IBIRAPITANGA FASE 3",IF(P1684="Atraso",M1684,M1684/(1+$J$2)^Q1684),IF(P1684="Atraso",M1684,M1684/(1+$J$1)^Q1684))</f>
        <v/>
      </c>
    </row>
    <row r="1685">
      <c r="A1685" t="inlineStr">
        <is>
          <t>Q06L019</t>
        </is>
      </c>
      <c r="B1685" t="inlineStr">
        <is>
          <t>LUIZ FELIPE ESTEVES SOARES FIGUEIREDO</t>
        </is>
      </c>
      <c r="C1685" t="n">
        <v>1</v>
      </c>
      <c r="D1685" t="inlineStr">
        <is>
          <t>IPCA</t>
        </is>
      </c>
      <c r="E1685" t="n">
        <v>0.009488792934583046</v>
      </c>
      <c r="F1685" t="inlineStr">
        <is>
          <t>MENSAL</t>
        </is>
      </c>
      <c r="G1685" t="n">
        <v>43966</v>
      </c>
      <c r="H1685" t="n">
        <v>43966</v>
      </c>
      <c r="I1685" t="inlineStr">
        <is>
          <t>015</t>
        </is>
      </c>
      <c r="J1685" t="inlineStr">
        <is>
          <t>CARTEIRA</t>
        </is>
      </c>
      <c r="K1685" t="inlineStr">
        <is>
          <t>CONTRATO</t>
        </is>
      </c>
      <c r="L1685" t="n">
        <v>5526.66</v>
      </c>
      <c r="M1685" t="inlineStr"/>
      <c r="N1685" t="inlineStr"/>
      <c r="O1685" s="142">
        <f>DATE(YEAR(H1685),MONTH(H1685),1)</f>
        <v/>
      </c>
      <c r="P1685" s="132">
        <f>IF(H1685&gt;$L$3,"Futuro","Atraso")</f>
        <v/>
      </c>
      <c r="Q1685">
        <f>12*(YEAR(H1685)-YEAR($L$3))+(MONTH(H1685)-MONTH($L$3))</f>
        <v/>
      </c>
      <c r="R1685" s="366">
        <f>IF(N1685="IBIRAPITANGA FASE 3",IF(P1685="Atraso",M1685,M1685/(1+$J$2)^Q1685),IF(P1685="Atraso",M1685,M1685/(1+$J$1)^Q1685))</f>
        <v/>
      </c>
    </row>
    <row r="1686">
      <c r="A1686" t="inlineStr">
        <is>
          <t>Q06L019</t>
        </is>
      </c>
      <c r="B1686" t="inlineStr">
        <is>
          <t>LUIZ FELIPE ESTEVES SOARES FIGUEIREDO</t>
        </is>
      </c>
      <c r="C1686" t="n">
        <v>1</v>
      </c>
      <c r="D1686" t="inlineStr">
        <is>
          <t>IPCA</t>
        </is>
      </c>
      <c r="E1686" t="n">
        <v>0.009488792934583046</v>
      </c>
      <c r="F1686" t="inlineStr">
        <is>
          <t>MENSAL</t>
        </is>
      </c>
      <c r="G1686" t="n">
        <v>43997</v>
      </c>
      <c r="H1686" t="n">
        <v>43997</v>
      </c>
      <c r="I1686" t="inlineStr">
        <is>
          <t>016</t>
        </is>
      </c>
      <c r="J1686" t="inlineStr">
        <is>
          <t>CARTEIRA</t>
        </is>
      </c>
      <c r="K1686" t="inlineStr">
        <is>
          <t>CONTRATO</t>
        </is>
      </c>
      <c r="L1686" t="n">
        <v>5435.2</v>
      </c>
      <c r="M1686" t="inlineStr"/>
      <c r="N1686" t="inlineStr"/>
      <c r="O1686" s="142">
        <f>DATE(YEAR(H1686),MONTH(H1686),1)</f>
        <v/>
      </c>
      <c r="P1686" s="132">
        <f>IF(H1686&gt;$L$3,"Futuro","Atraso")</f>
        <v/>
      </c>
      <c r="Q1686">
        <f>12*(YEAR(H1686)-YEAR($L$3))+(MONTH(H1686)-MONTH($L$3))</f>
        <v/>
      </c>
      <c r="R1686" s="366">
        <f>IF(N1686="IBIRAPITANGA FASE 3",IF(P1686="Atraso",M1686,M1686/(1+$J$2)^Q1686),IF(P1686="Atraso",M1686,M1686/(1+$J$1)^Q1686))</f>
        <v/>
      </c>
    </row>
    <row r="1687">
      <c r="A1687" t="inlineStr">
        <is>
          <t>Q06L019</t>
        </is>
      </c>
      <c r="B1687" t="inlineStr">
        <is>
          <t>LUIZ FELIPE ESTEVES SOARES FIGUEIREDO</t>
        </is>
      </c>
      <c r="C1687" t="n">
        <v>1</v>
      </c>
      <c r="D1687" t="inlineStr">
        <is>
          <t>IPCA</t>
        </is>
      </c>
      <c r="E1687" t="n">
        <v>0.009488792934583046</v>
      </c>
      <c r="F1687" t="inlineStr">
        <is>
          <t>MENSAL</t>
        </is>
      </c>
      <c r="G1687" t="n">
        <v>44027</v>
      </c>
      <c r="H1687" t="n">
        <v>44027</v>
      </c>
      <c r="I1687" t="inlineStr">
        <is>
          <t>017</t>
        </is>
      </c>
      <c r="J1687" t="inlineStr">
        <is>
          <t>CARTEIRA</t>
        </is>
      </c>
      <c r="K1687" t="inlineStr">
        <is>
          <t>CONTRATO</t>
        </is>
      </c>
      <c r="L1687" t="n">
        <v>5346.22</v>
      </c>
      <c r="M1687" t="inlineStr"/>
      <c r="N1687" t="inlineStr"/>
      <c r="O1687" s="142">
        <f>DATE(YEAR(H1687),MONTH(H1687),1)</f>
        <v/>
      </c>
      <c r="P1687" s="132">
        <f>IF(H1687&gt;$L$3,"Futuro","Atraso")</f>
        <v/>
      </c>
      <c r="Q1687">
        <f>12*(YEAR(H1687)-YEAR($L$3))+(MONTH(H1687)-MONTH($L$3))</f>
        <v/>
      </c>
      <c r="R1687" s="366">
        <f>IF(N1687="IBIRAPITANGA FASE 3",IF(P1687="Atraso",M1687,M1687/(1+$J$2)^Q1687),IF(P1687="Atraso",M1687,M1687/(1+$J$1)^Q1687))</f>
        <v/>
      </c>
    </row>
    <row r="1688">
      <c r="A1688" t="inlineStr">
        <is>
          <t>Q06L019</t>
        </is>
      </c>
      <c r="B1688" t="inlineStr">
        <is>
          <t>LUIZ FELIPE ESTEVES SOARES FIGUEIREDO</t>
        </is>
      </c>
      <c r="C1688" t="n">
        <v>1</v>
      </c>
      <c r="D1688" t="inlineStr">
        <is>
          <t>IPCA</t>
        </is>
      </c>
      <c r="E1688" t="n">
        <v>0.009488792934583046</v>
      </c>
      <c r="F1688" t="inlineStr">
        <is>
          <t>MENSAL</t>
        </is>
      </c>
      <c r="G1688" t="n">
        <v>44058</v>
      </c>
      <c r="H1688" t="n">
        <v>44058</v>
      </c>
      <c r="I1688" t="inlineStr">
        <is>
          <t>018</t>
        </is>
      </c>
      <c r="J1688" t="inlineStr">
        <is>
          <t>CARTEIRA</t>
        </is>
      </c>
      <c r="K1688" t="inlineStr">
        <is>
          <t>CONTRATO</t>
        </is>
      </c>
      <c r="L1688" t="n">
        <v>5257.17</v>
      </c>
      <c r="M1688" t="inlineStr"/>
      <c r="N1688" t="inlineStr"/>
      <c r="O1688" s="142">
        <f>DATE(YEAR(H1688),MONTH(H1688),1)</f>
        <v/>
      </c>
      <c r="P1688" s="132">
        <f>IF(H1688&gt;$L$3,"Futuro","Atraso")</f>
        <v/>
      </c>
      <c r="Q1688">
        <f>12*(YEAR(H1688)-YEAR($L$3))+(MONTH(H1688)-MONTH($L$3))</f>
        <v/>
      </c>
      <c r="R1688" s="366">
        <f>IF(N1688="IBIRAPITANGA FASE 3",IF(P1688="Atraso",M1688,M1688/(1+$J$2)^Q1688),IF(P1688="Atraso",M1688,M1688/(1+$J$1)^Q1688))</f>
        <v/>
      </c>
    </row>
    <row r="1689">
      <c r="A1689" t="inlineStr">
        <is>
          <t>Q06L019</t>
        </is>
      </c>
      <c r="B1689" t="inlineStr">
        <is>
          <t>LUIZ FELIPE ESTEVES SOARES FIGUEIREDO</t>
        </is>
      </c>
      <c r="C1689" t="n">
        <v>1</v>
      </c>
      <c r="D1689" t="inlineStr">
        <is>
          <t>IPCA</t>
        </is>
      </c>
      <c r="E1689" t="n">
        <v>0.009488792934583046</v>
      </c>
      <c r="F1689" t="inlineStr">
        <is>
          <t>MENSAL</t>
        </is>
      </c>
      <c r="G1689" t="n">
        <v>44089</v>
      </c>
      <c r="H1689" t="n">
        <v>44089</v>
      </c>
      <c r="I1689" t="inlineStr">
        <is>
          <t>019</t>
        </is>
      </c>
      <c r="J1689" t="inlineStr">
        <is>
          <t>CARTEIRA</t>
        </is>
      </c>
      <c r="K1689" t="inlineStr">
        <is>
          <t>CONTRATO</t>
        </is>
      </c>
      <c r="L1689" t="n">
        <v>5169.31</v>
      </c>
      <c r="M1689" t="inlineStr"/>
      <c r="N1689" t="inlineStr"/>
      <c r="O1689" s="142">
        <f>DATE(YEAR(H1689),MONTH(H1689),1)</f>
        <v/>
      </c>
      <c r="P1689" s="132">
        <f>IF(H1689&gt;$L$3,"Futuro","Atraso")</f>
        <v/>
      </c>
      <c r="Q1689">
        <f>12*(YEAR(H1689)-YEAR($L$3))+(MONTH(H1689)-MONTH($L$3))</f>
        <v/>
      </c>
      <c r="R1689" s="366">
        <f>IF(N1689="IBIRAPITANGA FASE 3",IF(P1689="Atraso",M1689,M1689/(1+$J$2)^Q1689),IF(P1689="Atraso",M1689,M1689/(1+$J$1)^Q1689))</f>
        <v/>
      </c>
    </row>
    <row r="1690">
      <c r="A1690" t="inlineStr">
        <is>
          <t>Q06L019</t>
        </is>
      </c>
      <c r="B1690" t="inlineStr">
        <is>
          <t>LUIZ FELIPE ESTEVES SOARES FIGUEIREDO</t>
        </is>
      </c>
      <c r="C1690" t="n">
        <v>1</v>
      </c>
      <c r="D1690" t="inlineStr">
        <is>
          <t>IPCA</t>
        </is>
      </c>
      <c r="E1690" t="n">
        <v>0.009488792934583046</v>
      </c>
      <c r="F1690" t="inlineStr">
        <is>
          <t>MENSAL</t>
        </is>
      </c>
      <c r="G1690" t="n">
        <v>44119</v>
      </c>
      <c r="H1690" t="n">
        <v>44119</v>
      </c>
      <c r="I1690" t="inlineStr">
        <is>
          <t>020</t>
        </is>
      </c>
      <c r="J1690" t="inlineStr">
        <is>
          <t>CARTEIRA</t>
        </is>
      </c>
      <c r="K1690" t="inlineStr">
        <is>
          <t>CONTRATO</t>
        </is>
      </c>
      <c r="L1690" t="n">
        <v>5083.88</v>
      </c>
      <c r="M1690" t="inlineStr"/>
      <c r="N1690" t="inlineStr"/>
      <c r="O1690" s="142">
        <f>DATE(YEAR(H1690),MONTH(H1690),1)</f>
        <v/>
      </c>
      <c r="P1690" s="132">
        <f>IF(H1690&gt;$L$3,"Futuro","Atraso")</f>
        <v/>
      </c>
      <c r="Q1690">
        <f>12*(YEAR(H1690)-YEAR($L$3))+(MONTH(H1690)-MONTH($L$3))</f>
        <v/>
      </c>
      <c r="R1690" s="366">
        <f>IF(N1690="IBIRAPITANGA FASE 3",IF(P1690="Atraso",M1690,M1690/(1+$J$2)^Q1690),IF(P1690="Atraso",M1690,M1690/(1+$J$1)^Q1690))</f>
        <v/>
      </c>
    </row>
    <row r="1691">
      <c r="A1691" t="inlineStr">
        <is>
          <t>Q06L019</t>
        </is>
      </c>
      <c r="B1691" t="inlineStr">
        <is>
          <t>LUIZ FELIPE ESTEVES SOARES FIGUEIREDO</t>
        </is>
      </c>
      <c r="C1691" t="n">
        <v>1</v>
      </c>
      <c r="D1691" t="inlineStr">
        <is>
          <t>IPCA</t>
        </is>
      </c>
      <c r="E1691" t="n">
        <v>0.009488792934583046</v>
      </c>
      <c r="F1691" t="inlineStr">
        <is>
          <t>MENSAL</t>
        </is>
      </c>
      <c r="G1691" t="n">
        <v>44150</v>
      </c>
      <c r="H1691" t="n">
        <v>44150</v>
      </c>
      <c r="I1691" t="inlineStr">
        <is>
          <t>021</t>
        </is>
      </c>
      <c r="J1691" t="inlineStr">
        <is>
          <t>CARTEIRA</t>
        </is>
      </c>
      <c r="K1691" t="inlineStr">
        <is>
          <t>CONTRATO</t>
        </is>
      </c>
      <c r="L1691" t="n">
        <v>4998.41</v>
      </c>
      <c r="M1691" t="inlineStr"/>
      <c r="N1691" t="inlineStr"/>
      <c r="O1691" s="142">
        <f>DATE(YEAR(H1691),MONTH(H1691),1)</f>
        <v/>
      </c>
      <c r="P1691" s="132">
        <f>IF(H1691&gt;$L$3,"Futuro","Atraso")</f>
        <v/>
      </c>
      <c r="Q1691">
        <f>12*(YEAR(H1691)-YEAR($L$3))+(MONTH(H1691)-MONTH($L$3))</f>
        <v/>
      </c>
      <c r="R1691" s="366">
        <f>IF(N1691="IBIRAPITANGA FASE 3",IF(P1691="Atraso",M1691,M1691/(1+$J$2)^Q1691),IF(P1691="Atraso",M1691,M1691/(1+$J$1)^Q1691))</f>
        <v/>
      </c>
    </row>
    <row r="1692">
      <c r="A1692" t="inlineStr">
        <is>
          <t>Q06L019</t>
        </is>
      </c>
      <c r="B1692" t="inlineStr">
        <is>
          <t>LUIZ FELIPE ESTEVES SOARES FIGUEIREDO</t>
        </is>
      </c>
      <c r="C1692" t="n">
        <v>1</v>
      </c>
      <c r="D1692" t="inlineStr">
        <is>
          <t>IPCA</t>
        </is>
      </c>
      <c r="E1692" t="n">
        <v>0.009488792934583046</v>
      </c>
      <c r="F1692" t="inlineStr">
        <is>
          <t>MENSAL</t>
        </is>
      </c>
      <c r="G1692" t="n">
        <v>44180</v>
      </c>
      <c r="H1692" t="n">
        <v>44180</v>
      </c>
      <c r="I1692" t="inlineStr">
        <is>
          <t>022</t>
        </is>
      </c>
      <c r="J1692" t="inlineStr">
        <is>
          <t>CARTEIRA</t>
        </is>
      </c>
      <c r="K1692" t="inlineStr">
        <is>
          <t>CONTRATO</t>
        </is>
      </c>
      <c r="L1692" t="n">
        <v>4915.25</v>
      </c>
      <c r="M1692" t="inlineStr"/>
      <c r="N1692" t="inlineStr"/>
      <c r="O1692" s="142">
        <f>DATE(YEAR(H1692),MONTH(H1692),1)</f>
        <v/>
      </c>
      <c r="P1692" s="132">
        <f>IF(H1692&gt;$L$3,"Futuro","Atraso")</f>
        <v/>
      </c>
      <c r="Q1692">
        <f>12*(YEAR(H1692)-YEAR($L$3))+(MONTH(H1692)-MONTH($L$3))</f>
        <v/>
      </c>
      <c r="R1692" s="366">
        <f>IF(N1692="IBIRAPITANGA FASE 3",IF(P1692="Atraso",M1692,M1692/(1+$J$2)^Q1692),IF(P1692="Atraso",M1692,M1692/(1+$J$1)^Q1692))</f>
        <v/>
      </c>
    </row>
    <row r="1693">
      <c r="A1693" t="inlineStr">
        <is>
          <t>Q06L019</t>
        </is>
      </c>
      <c r="B1693" t="inlineStr">
        <is>
          <t>LUIZ FELIPE ESTEVES SOARES FIGUEIREDO</t>
        </is>
      </c>
      <c r="C1693" t="n">
        <v>1</v>
      </c>
      <c r="D1693" t="inlineStr">
        <is>
          <t>IPCA</t>
        </is>
      </c>
      <c r="E1693" t="n">
        <v>0.009488792934583046</v>
      </c>
      <c r="F1693" t="inlineStr">
        <is>
          <t>MENSAL</t>
        </is>
      </c>
      <c r="G1693" t="n">
        <v>44211</v>
      </c>
      <c r="H1693" t="n">
        <v>44211</v>
      </c>
      <c r="I1693" t="inlineStr">
        <is>
          <t>023</t>
        </is>
      </c>
      <c r="J1693" t="inlineStr">
        <is>
          <t>CARTEIRA</t>
        </is>
      </c>
      <c r="K1693" t="inlineStr">
        <is>
          <t>CONTRATO</t>
        </is>
      </c>
      <c r="L1693" t="n">
        <v>4832.04</v>
      </c>
      <c r="M1693" t="inlineStr"/>
      <c r="N1693" t="inlineStr"/>
      <c r="O1693" s="142">
        <f>DATE(YEAR(H1693),MONTH(H1693),1)</f>
        <v/>
      </c>
      <c r="P1693" s="132">
        <f>IF(H1693&gt;$L$3,"Futuro","Atraso")</f>
        <v/>
      </c>
      <c r="Q1693">
        <f>12*(YEAR(H1693)-YEAR($L$3))+(MONTH(H1693)-MONTH($L$3))</f>
        <v/>
      </c>
      <c r="R1693" s="366">
        <f>IF(N1693="IBIRAPITANGA FASE 3",IF(P1693="Atraso",M1693,M1693/(1+$J$2)^Q1693),IF(P1693="Atraso",M1693,M1693/(1+$J$1)^Q1693))</f>
        <v/>
      </c>
    </row>
    <row r="1694">
      <c r="A1694" t="inlineStr">
        <is>
          <t>Q06L019</t>
        </is>
      </c>
      <c r="B1694" t="inlineStr">
        <is>
          <t>LUIZ FELIPE ESTEVES SOARES FIGUEIREDO</t>
        </is>
      </c>
      <c r="C1694" t="n">
        <v>1</v>
      </c>
      <c r="D1694" t="inlineStr">
        <is>
          <t>IPCA</t>
        </is>
      </c>
      <c r="E1694" t="n">
        <v>0.009488792934583046</v>
      </c>
      <c r="F1694" t="inlineStr">
        <is>
          <t>MENSAL</t>
        </is>
      </c>
      <c r="G1694" t="n">
        <v>44242</v>
      </c>
      <c r="H1694" t="n">
        <v>44242</v>
      </c>
      <c r="I1694" t="inlineStr">
        <is>
          <t>024</t>
        </is>
      </c>
      <c r="J1694" t="inlineStr">
        <is>
          <t>CARTEIRA</t>
        </is>
      </c>
      <c r="K1694" t="inlineStr">
        <is>
          <t>CONTRATO</t>
        </is>
      </c>
      <c r="L1694" t="n">
        <v>4749.97</v>
      </c>
      <c r="M1694" t="inlineStr"/>
      <c r="N1694" t="inlineStr"/>
      <c r="O1694" s="142">
        <f>DATE(YEAR(H1694),MONTH(H1694),1)</f>
        <v/>
      </c>
      <c r="P1694" s="132">
        <f>IF(H1694&gt;$L$3,"Futuro","Atraso")</f>
        <v/>
      </c>
      <c r="Q1694">
        <f>12*(YEAR(H1694)-YEAR($L$3))+(MONTH(H1694)-MONTH($L$3))</f>
        <v/>
      </c>
      <c r="R1694" s="366">
        <f>IF(N1694="IBIRAPITANGA FASE 3",IF(P1694="Atraso",M1694,M1694/(1+$J$2)^Q1694),IF(P1694="Atraso",M1694,M1694/(1+$J$1)^Q1694))</f>
        <v/>
      </c>
    </row>
    <row r="1695">
      <c r="A1695" t="inlineStr">
        <is>
          <t>Q06L019</t>
        </is>
      </c>
      <c r="B1695" t="inlineStr">
        <is>
          <t>LUIZ FELIPE ESTEVES SOARES FIGUEIREDO</t>
        </is>
      </c>
      <c r="C1695" t="n">
        <v>1</v>
      </c>
      <c r="D1695" t="inlineStr">
        <is>
          <t>IPCA</t>
        </is>
      </c>
      <c r="E1695" t="n">
        <v>0.009488792934583046</v>
      </c>
      <c r="F1695" t="inlineStr">
        <is>
          <t>MENSAL</t>
        </is>
      </c>
      <c r="G1695" t="n">
        <v>44270</v>
      </c>
      <c r="H1695" t="n">
        <v>44270</v>
      </c>
      <c r="I1695" t="inlineStr">
        <is>
          <t>025</t>
        </is>
      </c>
      <c r="J1695" t="inlineStr">
        <is>
          <t>CARTEIRA</t>
        </is>
      </c>
      <c r="K1695" t="inlineStr">
        <is>
          <t>CONTRATO</t>
        </is>
      </c>
      <c r="L1695" t="n">
        <v>4672.54</v>
      </c>
      <c r="M1695" t="inlineStr"/>
      <c r="N1695" t="inlineStr"/>
      <c r="O1695" s="142">
        <f>DATE(YEAR(H1695),MONTH(H1695),1)</f>
        <v/>
      </c>
      <c r="P1695" s="132">
        <f>IF(H1695&gt;$L$3,"Futuro","Atraso")</f>
        <v/>
      </c>
      <c r="Q1695">
        <f>12*(YEAR(H1695)-YEAR($L$3))+(MONTH(H1695)-MONTH($L$3))</f>
        <v/>
      </c>
      <c r="R1695" s="366">
        <f>IF(N1695="IBIRAPITANGA FASE 3",IF(P1695="Atraso",M1695,M1695/(1+$J$2)^Q1695),IF(P1695="Atraso",M1695,M1695/(1+$J$1)^Q1695))</f>
        <v/>
      </c>
    </row>
    <row r="1696">
      <c r="A1696" t="inlineStr">
        <is>
          <t>Q06L019</t>
        </is>
      </c>
      <c r="B1696" t="inlineStr">
        <is>
          <t>LUIZ FELIPE ESTEVES SOARES FIGUEIREDO</t>
        </is>
      </c>
      <c r="C1696" t="n">
        <v>1</v>
      </c>
      <c r="D1696" t="inlineStr">
        <is>
          <t>IPCA</t>
        </is>
      </c>
      <c r="E1696" t="n">
        <v>0.009488792934583046</v>
      </c>
      <c r="F1696" t="inlineStr">
        <is>
          <t>MENSAL</t>
        </is>
      </c>
      <c r="G1696" t="n">
        <v>44301</v>
      </c>
      <c r="H1696" t="n">
        <v>44301</v>
      </c>
      <c r="I1696" t="inlineStr">
        <is>
          <t>026</t>
        </is>
      </c>
      <c r="J1696" t="inlineStr">
        <is>
          <t>CARTEIRA</t>
        </is>
      </c>
      <c r="K1696" t="inlineStr">
        <is>
          <t>CONTRATO</t>
        </is>
      </c>
      <c r="L1696" t="n">
        <v>4592.65</v>
      </c>
      <c r="M1696" t="inlineStr"/>
      <c r="N1696" t="inlineStr"/>
      <c r="O1696" s="142">
        <f>DATE(YEAR(H1696),MONTH(H1696),1)</f>
        <v/>
      </c>
      <c r="P1696" s="132">
        <f>IF(H1696&gt;$L$3,"Futuro","Atraso")</f>
        <v/>
      </c>
      <c r="Q1696">
        <f>12*(YEAR(H1696)-YEAR($L$3))+(MONTH(H1696)-MONTH($L$3))</f>
        <v/>
      </c>
      <c r="R1696" s="366">
        <f>IF(N1696="IBIRAPITANGA FASE 3",IF(P1696="Atraso",M1696,M1696/(1+$J$2)^Q1696),IF(P1696="Atraso",M1696,M1696/(1+$J$1)^Q1696))</f>
        <v/>
      </c>
    </row>
    <row r="1697">
      <c r="A1697" t="inlineStr">
        <is>
          <t>Q06L019</t>
        </is>
      </c>
      <c r="B1697" t="inlineStr">
        <is>
          <t>LUIZ FELIPE ESTEVES SOARES FIGUEIREDO</t>
        </is>
      </c>
      <c r="C1697" t="n">
        <v>1</v>
      </c>
      <c r="D1697" t="inlineStr">
        <is>
          <t>IPCA</t>
        </is>
      </c>
      <c r="E1697" t="n">
        <v>0.009488792934583046</v>
      </c>
      <c r="F1697" t="inlineStr">
        <is>
          <t>MENSAL</t>
        </is>
      </c>
      <c r="G1697" t="n">
        <v>44331</v>
      </c>
      <c r="H1697" t="n">
        <v>44331</v>
      </c>
      <c r="I1697" t="inlineStr">
        <is>
          <t>027</t>
        </is>
      </c>
      <c r="J1697" t="inlineStr">
        <is>
          <t>CARTEIRA</t>
        </is>
      </c>
      <c r="K1697" t="inlineStr">
        <is>
          <t>CONTRATO</t>
        </is>
      </c>
      <c r="L1697" t="n">
        <v>4514.99</v>
      </c>
      <c r="M1697" t="inlineStr"/>
      <c r="N1697" t="inlineStr"/>
      <c r="O1697" s="142">
        <f>DATE(YEAR(H1697),MONTH(H1697),1)</f>
        <v/>
      </c>
      <c r="P1697" s="132">
        <f>IF(H1697&gt;$L$3,"Futuro","Atraso")</f>
        <v/>
      </c>
      <c r="Q1697">
        <f>12*(YEAR(H1697)-YEAR($L$3))+(MONTH(H1697)-MONTH($L$3))</f>
        <v/>
      </c>
      <c r="R1697" s="366">
        <f>IF(N1697="IBIRAPITANGA FASE 3",IF(P1697="Atraso",M1697,M1697/(1+$J$2)^Q1697),IF(P1697="Atraso",M1697,M1697/(1+$J$1)^Q1697))</f>
        <v/>
      </c>
    </row>
    <row r="1698">
      <c r="A1698" t="inlineStr">
        <is>
          <t>Q06L019</t>
        </is>
      </c>
      <c r="B1698" t="inlineStr">
        <is>
          <t>LUIZ FELIPE ESTEVES SOARES FIGUEIREDO</t>
        </is>
      </c>
      <c r="C1698" t="n">
        <v>1</v>
      </c>
      <c r="D1698" t="inlineStr">
        <is>
          <t>IPCA</t>
        </is>
      </c>
      <c r="E1698" t="n">
        <v>0.009488792934583046</v>
      </c>
      <c r="F1698" t="inlineStr">
        <is>
          <t>MENSAL</t>
        </is>
      </c>
      <c r="G1698" t="n">
        <v>44362</v>
      </c>
      <c r="H1698" t="n">
        <v>44362</v>
      </c>
      <c r="I1698" t="inlineStr">
        <is>
          <t>028</t>
        </is>
      </c>
      <c r="J1698" t="inlineStr">
        <is>
          <t>CARTEIRA</t>
        </is>
      </c>
      <c r="K1698" t="inlineStr">
        <is>
          <t>CONTRATO</t>
        </is>
      </c>
      <c r="L1698" t="n">
        <v>4437.24</v>
      </c>
      <c r="M1698" t="inlineStr"/>
      <c r="N1698" t="inlineStr"/>
      <c r="O1698" s="142">
        <f>DATE(YEAR(H1698),MONTH(H1698),1)</f>
        <v/>
      </c>
      <c r="P1698" s="132">
        <f>IF(H1698&gt;$L$3,"Futuro","Atraso")</f>
        <v/>
      </c>
      <c r="Q1698">
        <f>12*(YEAR(H1698)-YEAR($L$3))+(MONTH(H1698)-MONTH($L$3))</f>
        <v/>
      </c>
      <c r="R1698" s="366">
        <f>IF(N1698="IBIRAPITANGA FASE 3",IF(P1698="Atraso",M1698,M1698/(1+$J$2)^Q1698),IF(P1698="Atraso",M1698,M1698/(1+$J$1)^Q1698))</f>
        <v/>
      </c>
    </row>
    <row r="1699">
      <c r="A1699" t="inlineStr">
        <is>
          <t>Q06L019</t>
        </is>
      </c>
      <c r="B1699" t="inlineStr">
        <is>
          <t>LUIZ FELIPE ESTEVES SOARES FIGUEIREDO</t>
        </is>
      </c>
      <c r="C1699" t="n">
        <v>1</v>
      </c>
      <c r="D1699" t="inlineStr">
        <is>
          <t>IPCA</t>
        </is>
      </c>
      <c r="E1699" t="n">
        <v>0.009488792934583046</v>
      </c>
      <c r="F1699" t="inlineStr">
        <is>
          <t>MENSAL</t>
        </is>
      </c>
      <c r="G1699" t="n">
        <v>44392</v>
      </c>
      <c r="H1699" t="n">
        <v>44392</v>
      </c>
      <c r="I1699" t="inlineStr">
        <is>
          <t>029</t>
        </is>
      </c>
      <c r="J1699" t="inlineStr">
        <is>
          <t>CARTEIRA</t>
        </is>
      </c>
      <c r="K1699" t="inlineStr">
        <is>
          <t>CONTRATO</t>
        </is>
      </c>
      <c r="L1699" t="n">
        <v>4361.72</v>
      </c>
      <c r="M1699" t="inlineStr"/>
      <c r="N1699" t="inlineStr"/>
      <c r="O1699" s="142">
        <f>DATE(YEAR(H1699),MONTH(H1699),1)</f>
        <v/>
      </c>
      <c r="P1699" s="132">
        <f>IF(H1699&gt;$L$3,"Futuro","Atraso")</f>
        <v/>
      </c>
      <c r="Q1699">
        <f>12*(YEAR(H1699)-YEAR($L$3))+(MONTH(H1699)-MONTH($L$3))</f>
        <v/>
      </c>
      <c r="R1699" s="366">
        <f>IF(N1699="IBIRAPITANGA FASE 3",IF(P1699="Atraso",M1699,M1699/(1+$J$2)^Q1699),IF(P1699="Atraso",M1699,M1699/(1+$J$1)^Q1699))</f>
        <v/>
      </c>
    </row>
    <row r="1700">
      <c r="A1700" t="inlineStr">
        <is>
          <t>Q06L019</t>
        </is>
      </c>
      <c r="B1700" t="inlineStr">
        <is>
          <t>LUIZ FELIPE ESTEVES SOARES FIGUEIREDO</t>
        </is>
      </c>
      <c r="C1700" t="n">
        <v>1</v>
      </c>
      <c r="D1700" t="inlineStr">
        <is>
          <t>IPCA</t>
        </is>
      </c>
      <c r="E1700" t="n">
        <v>0.009488792934583046</v>
      </c>
      <c r="F1700" t="inlineStr">
        <is>
          <t>MENSAL</t>
        </is>
      </c>
      <c r="G1700" t="n">
        <v>44423</v>
      </c>
      <c r="H1700" t="n">
        <v>44423</v>
      </c>
      <c r="I1700" t="inlineStr">
        <is>
          <t>030</t>
        </is>
      </c>
      <c r="J1700" t="inlineStr">
        <is>
          <t>CARTEIRA</t>
        </is>
      </c>
      <c r="K1700" t="inlineStr">
        <is>
          <t>CONTRATO</t>
        </is>
      </c>
      <c r="L1700" t="n">
        <v>4286.07</v>
      </c>
      <c r="M1700" t="inlineStr"/>
      <c r="N1700" t="inlineStr"/>
      <c r="O1700" s="142">
        <f>DATE(YEAR(H1700),MONTH(H1700),1)</f>
        <v/>
      </c>
      <c r="P1700" s="132">
        <f>IF(H1700&gt;$L$3,"Futuro","Atraso")</f>
        <v/>
      </c>
      <c r="Q1700">
        <f>12*(YEAR(H1700)-YEAR($L$3))+(MONTH(H1700)-MONTH($L$3))</f>
        <v/>
      </c>
      <c r="R1700" s="366">
        <f>IF(N1700="IBIRAPITANGA FASE 3",IF(P1700="Atraso",M1700,M1700/(1+$J$2)^Q1700),IF(P1700="Atraso",M1700,M1700/(1+$J$1)^Q1700))</f>
        <v/>
      </c>
    </row>
    <row r="1701">
      <c r="A1701" t="inlineStr">
        <is>
          <t>Q06L019</t>
        </is>
      </c>
      <c r="B1701" t="inlineStr">
        <is>
          <t>LUIZ FELIPE ESTEVES SOARES FIGUEIREDO</t>
        </is>
      </c>
      <c r="C1701" t="n">
        <v>1</v>
      </c>
      <c r="D1701" t="inlineStr">
        <is>
          <t>IPCA</t>
        </is>
      </c>
      <c r="E1701" t="n">
        <v>0.009488792934583046</v>
      </c>
      <c r="F1701" t="inlineStr">
        <is>
          <t>MENSAL</t>
        </is>
      </c>
      <c r="G1701" t="n">
        <v>44454</v>
      </c>
      <c r="H1701" t="n">
        <v>44454</v>
      </c>
      <c r="I1701" t="inlineStr">
        <is>
          <t>031</t>
        </is>
      </c>
      <c r="J1701" t="inlineStr">
        <is>
          <t>CARTEIRA</t>
        </is>
      </c>
      <c r="K1701" t="inlineStr">
        <is>
          <t>CONTRATO</t>
        </is>
      </c>
      <c r="L1701" t="n">
        <v>4211.46</v>
      </c>
      <c r="M1701" t="inlineStr"/>
      <c r="N1701" t="inlineStr"/>
      <c r="O1701" s="142">
        <f>DATE(YEAR(H1701),MONTH(H1701),1)</f>
        <v/>
      </c>
      <c r="P1701" s="132">
        <f>IF(H1701&gt;$L$3,"Futuro","Atraso")</f>
        <v/>
      </c>
      <c r="Q1701">
        <f>12*(YEAR(H1701)-YEAR($L$3))+(MONTH(H1701)-MONTH($L$3))</f>
        <v/>
      </c>
      <c r="R1701" s="366">
        <f>IF(N1701="IBIRAPITANGA FASE 3",IF(P1701="Atraso",M1701,M1701/(1+$J$2)^Q1701),IF(P1701="Atraso",M1701,M1701/(1+$J$1)^Q1701))</f>
        <v/>
      </c>
    </row>
    <row r="1702">
      <c r="A1702" t="inlineStr">
        <is>
          <t>Q06L019</t>
        </is>
      </c>
      <c r="B1702" t="inlineStr">
        <is>
          <t>LUIZ FELIPE ESTEVES SOARES FIGUEIREDO</t>
        </is>
      </c>
      <c r="C1702" t="n">
        <v>1</v>
      </c>
      <c r="D1702" t="inlineStr">
        <is>
          <t>IPCA</t>
        </is>
      </c>
      <c r="E1702" t="n">
        <v>0.009488792934583046</v>
      </c>
      <c r="F1702" t="inlineStr">
        <is>
          <t>MENSAL</t>
        </is>
      </c>
      <c r="G1702" t="n">
        <v>44484</v>
      </c>
      <c r="H1702" t="n">
        <v>44484</v>
      </c>
      <c r="I1702" t="inlineStr">
        <is>
          <t>032</t>
        </is>
      </c>
      <c r="J1702" t="inlineStr">
        <is>
          <t>CARTEIRA</t>
        </is>
      </c>
      <c r="K1702" t="inlineStr">
        <is>
          <t>CONTRATO</t>
        </is>
      </c>
      <c r="L1702" t="n">
        <v>4139</v>
      </c>
      <c r="M1702" t="inlineStr"/>
      <c r="N1702" t="inlineStr"/>
      <c r="O1702" s="142">
        <f>DATE(YEAR(H1702),MONTH(H1702),1)</f>
        <v/>
      </c>
      <c r="P1702" s="132">
        <f>IF(H1702&gt;$L$3,"Futuro","Atraso")</f>
        <v/>
      </c>
      <c r="Q1702">
        <f>12*(YEAR(H1702)-YEAR($L$3))+(MONTH(H1702)-MONTH($L$3))</f>
        <v/>
      </c>
      <c r="R1702" s="366">
        <f>IF(N1702="IBIRAPITANGA FASE 3",IF(P1702="Atraso",M1702,M1702/(1+$J$2)^Q1702),IF(P1702="Atraso",M1702,M1702/(1+$J$1)^Q1702))</f>
        <v/>
      </c>
    </row>
    <row r="1703">
      <c r="A1703" t="inlineStr">
        <is>
          <t>Q06L019</t>
        </is>
      </c>
      <c r="B1703" t="inlineStr">
        <is>
          <t>LUIZ FELIPE ESTEVES SOARES FIGUEIREDO</t>
        </is>
      </c>
      <c r="C1703" t="n">
        <v>1</v>
      </c>
      <c r="D1703" t="inlineStr">
        <is>
          <t>IPCA</t>
        </is>
      </c>
      <c r="E1703" t="n">
        <v>0.009488792934583046</v>
      </c>
      <c r="F1703" t="inlineStr">
        <is>
          <t>MENSAL</t>
        </is>
      </c>
      <c r="G1703" t="n">
        <v>44515</v>
      </c>
      <c r="H1703" t="n">
        <v>44515</v>
      </c>
      <c r="I1703" t="inlineStr">
        <is>
          <t>033</t>
        </is>
      </c>
      <c r="J1703" t="inlineStr">
        <is>
          <t>CARTEIRA</t>
        </is>
      </c>
      <c r="K1703" t="inlineStr">
        <is>
          <t>CONTRATO</t>
        </is>
      </c>
      <c r="L1703" t="n">
        <v>4066.41</v>
      </c>
      <c r="M1703" t="inlineStr"/>
      <c r="N1703" t="inlineStr"/>
      <c r="O1703" s="142">
        <f>DATE(YEAR(H1703),MONTH(H1703),1)</f>
        <v/>
      </c>
      <c r="P1703" s="132">
        <f>IF(H1703&gt;$L$3,"Futuro","Atraso")</f>
        <v/>
      </c>
      <c r="Q1703">
        <f>12*(YEAR(H1703)-YEAR($L$3))+(MONTH(H1703)-MONTH($L$3))</f>
        <v/>
      </c>
      <c r="R1703" s="366">
        <f>IF(N1703="IBIRAPITANGA FASE 3",IF(P1703="Atraso",M1703,M1703/(1+$J$2)^Q1703),IF(P1703="Atraso",M1703,M1703/(1+$J$1)^Q1703))</f>
        <v/>
      </c>
    </row>
    <row r="1704">
      <c r="A1704" t="inlineStr">
        <is>
          <t>Q06L019</t>
        </is>
      </c>
      <c r="B1704" t="inlineStr">
        <is>
          <t>LUIZ FELIPE ESTEVES SOARES FIGUEIREDO</t>
        </is>
      </c>
      <c r="C1704" t="n">
        <v>1</v>
      </c>
      <c r="D1704" t="inlineStr">
        <is>
          <t>IPCA</t>
        </is>
      </c>
      <c r="E1704" t="n">
        <v>0.009488792934583046</v>
      </c>
      <c r="F1704" t="inlineStr">
        <is>
          <t>MENSAL</t>
        </is>
      </c>
      <c r="G1704" t="n">
        <v>44545</v>
      </c>
      <c r="H1704" t="n">
        <v>44545</v>
      </c>
      <c r="I1704" t="inlineStr">
        <is>
          <t>034</t>
        </is>
      </c>
      <c r="J1704" t="inlineStr">
        <is>
          <t>CARTEIRA</t>
        </is>
      </c>
      <c r="K1704" t="inlineStr">
        <is>
          <t>CONTRATO</t>
        </is>
      </c>
      <c r="L1704" t="n">
        <v>3995.91</v>
      </c>
      <c r="M1704" t="inlineStr"/>
      <c r="N1704" t="inlineStr"/>
      <c r="O1704" s="142">
        <f>DATE(YEAR(H1704),MONTH(H1704),1)</f>
        <v/>
      </c>
      <c r="P1704" s="132">
        <f>IF(H1704&gt;$L$3,"Futuro","Atraso")</f>
        <v/>
      </c>
      <c r="Q1704">
        <f>12*(YEAR(H1704)-YEAR($L$3))+(MONTH(H1704)-MONTH($L$3))</f>
        <v/>
      </c>
      <c r="R1704" s="366">
        <f>IF(N1704="IBIRAPITANGA FASE 3",IF(P1704="Atraso",M1704,M1704/(1+$J$2)^Q1704),IF(P1704="Atraso",M1704,M1704/(1+$J$1)^Q1704))</f>
        <v/>
      </c>
    </row>
    <row r="1705">
      <c r="A1705" t="inlineStr">
        <is>
          <t>Q06L019</t>
        </is>
      </c>
      <c r="B1705" t="inlineStr">
        <is>
          <t>LUIZ FELIPE ESTEVES SOARES FIGUEIREDO</t>
        </is>
      </c>
      <c r="C1705" t="n">
        <v>1</v>
      </c>
      <c r="D1705" t="inlineStr">
        <is>
          <t>IPCA</t>
        </is>
      </c>
      <c r="E1705" t="n">
        <v>0.009488792934583046</v>
      </c>
      <c r="F1705" t="inlineStr">
        <is>
          <t>MENSAL</t>
        </is>
      </c>
      <c r="G1705" t="n">
        <v>44576</v>
      </c>
      <c r="H1705" t="n">
        <v>44576</v>
      </c>
      <c r="I1705" t="inlineStr">
        <is>
          <t>035</t>
        </is>
      </c>
      <c r="J1705" t="inlineStr">
        <is>
          <t>CARTEIRA</t>
        </is>
      </c>
      <c r="K1705" t="inlineStr">
        <is>
          <t>CONTRATO</t>
        </is>
      </c>
      <c r="L1705" t="n">
        <v>3925.33</v>
      </c>
      <c r="M1705" t="inlineStr"/>
      <c r="N1705" t="inlineStr"/>
      <c r="O1705" s="142">
        <f>DATE(YEAR(H1705),MONTH(H1705),1)</f>
        <v/>
      </c>
      <c r="P1705" s="132">
        <f>IF(H1705&gt;$L$3,"Futuro","Atraso")</f>
        <v/>
      </c>
      <c r="Q1705">
        <f>12*(YEAR(H1705)-YEAR($L$3))+(MONTH(H1705)-MONTH($L$3))</f>
        <v/>
      </c>
      <c r="R1705" s="366">
        <f>IF(N1705="IBIRAPITANGA FASE 3",IF(P1705="Atraso",M1705,M1705/(1+$J$2)^Q1705),IF(P1705="Atraso",M1705,M1705/(1+$J$1)^Q1705))</f>
        <v/>
      </c>
    </row>
    <row r="1706">
      <c r="A1706" t="inlineStr">
        <is>
          <t>Q06L019</t>
        </is>
      </c>
      <c r="B1706" t="inlineStr">
        <is>
          <t>LUIZ FELIPE ESTEVES SOARES FIGUEIREDO</t>
        </is>
      </c>
      <c r="C1706" t="n">
        <v>1</v>
      </c>
      <c r="D1706" t="inlineStr">
        <is>
          <t>IPCA</t>
        </is>
      </c>
      <c r="E1706" t="n">
        <v>0.009488792934583046</v>
      </c>
      <c r="F1706" t="inlineStr">
        <is>
          <t>MENSAL</t>
        </is>
      </c>
      <c r="G1706" t="n">
        <v>44607</v>
      </c>
      <c r="H1706" t="n">
        <v>44607</v>
      </c>
      <c r="I1706" t="inlineStr">
        <is>
          <t>036</t>
        </is>
      </c>
      <c r="J1706" t="inlineStr">
        <is>
          <t>CARTEIRA</t>
        </is>
      </c>
      <c r="K1706" t="inlineStr">
        <is>
          <t>CONTRATO</t>
        </is>
      </c>
      <c r="L1706" t="n">
        <v>3855.69</v>
      </c>
      <c r="M1706" t="inlineStr"/>
      <c r="N1706" t="inlineStr"/>
      <c r="O1706" s="142">
        <f>DATE(YEAR(H1706),MONTH(H1706),1)</f>
        <v/>
      </c>
      <c r="P1706" s="132">
        <f>IF(H1706&gt;$L$3,"Futuro","Atraso")</f>
        <v/>
      </c>
      <c r="Q1706">
        <f>12*(YEAR(H1706)-YEAR($L$3))+(MONTH(H1706)-MONTH($L$3))</f>
        <v/>
      </c>
      <c r="R1706" s="366">
        <f>IF(N1706="IBIRAPITANGA FASE 3",IF(P1706="Atraso",M1706,M1706/(1+$J$2)^Q1706),IF(P1706="Atraso",M1706,M1706/(1+$J$1)^Q1706))</f>
        <v/>
      </c>
    </row>
    <row r="1707">
      <c r="A1707" t="inlineStr">
        <is>
          <t>Q06L019</t>
        </is>
      </c>
      <c r="B1707" t="inlineStr">
        <is>
          <t>LUIZ FELIPE ESTEVES SOARES FIGUEIREDO</t>
        </is>
      </c>
      <c r="C1707" t="n">
        <v>1</v>
      </c>
      <c r="D1707" t="inlineStr">
        <is>
          <t>IPCA</t>
        </is>
      </c>
      <c r="E1707" t="n">
        <v>0.009488792934583046</v>
      </c>
      <c r="F1707" t="inlineStr">
        <is>
          <t>MENSAL</t>
        </is>
      </c>
      <c r="G1707" t="n">
        <v>44635</v>
      </c>
      <c r="H1707" t="n">
        <v>44635</v>
      </c>
      <c r="I1707" t="inlineStr">
        <is>
          <t>037</t>
        </is>
      </c>
      <c r="J1707" t="inlineStr">
        <is>
          <t>CARTEIRA</t>
        </is>
      </c>
      <c r="K1707" t="inlineStr">
        <is>
          <t>CONTRATO</t>
        </is>
      </c>
      <c r="L1707" t="n">
        <v>3790.16</v>
      </c>
      <c r="M1707" t="inlineStr"/>
      <c r="N1707" t="inlineStr"/>
      <c r="O1707" s="142">
        <f>DATE(YEAR(H1707),MONTH(H1707),1)</f>
        <v/>
      </c>
      <c r="P1707" s="132">
        <f>IF(H1707&gt;$L$3,"Futuro","Atraso")</f>
        <v/>
      </c>
      <c r="Q1707">
        <f>12*(YEAR(H1707)-YEAR($L$3))+(MONTH(H1707)-MONTH($L$3))</f>
        <v/>
      </c>
      <c r="R1707" s="366">
        <f>IF(N1707="IBIRAPITANGA FASE 3",IF(P1707="Atraso",M1707,M1707/(1+$J$2)^Q1707),IF(P1707="Atraso",M1707,M1707/(1+$J$1)^Q1707))</f>
        <v/>
      </c>
    </row>
    <row r="1708">
      <c r="A1708" t="inlineStr">
        <is>
          <t>Q06L019</t>
        </is>
      </c>
      <c r="B1708" t="inlineStr">
        <is>
          <t>LUIZ FELIPE ESTEVES SOARES FIGUEIREDO</t>
        </is>
      </c>
      <c r="C1708" t="n">
        <v>1</v>
      </c>
      <c r="D1708" t="inlineStr">
        <is>
          <t>IPCA</t>
        </is>
      </c>
      <c r="E1708" t="n">
        <v>0.009488792934583046</v>
      </c>
      <c r="F1708" t="inlineStr">
        <is>
          <t>MENSAL</t>
        </is>
      </c>
      <c r="G1708" t="n">
        <v>44666</v>
      </c>
      <c r="H1708" t="n">
        <v>44666</v>
      </c>
      <c r="I1708" t="inlineStr">
        <is>
          <t>038</t>
        </is>
      </c>
      <c r="J1708" t="inlineStr">
        <is>
          <t>CARTEIRA</t>
        </is>
      </c>
      <c r="K1708" t="inlineStr">
        <is>
          <t>CONTRATO</t>
        </is>
      </c>
      <c r="L1708" t="n">
        <v>3722.42</v>
      </c>
      <c r="M1708" t="inlineStr"/>
      <c r="N1708" t="inlineStr"/>
      <c r="O1708" s="142">
        <f>DATE(YEAR(H1708),MONTH(H1708),1)</f>
        <v/>
      </c>
      <c r="P1708" s="132">
        <f>IF(H1708&gt;$L$3,"Futuro","Atraso")</f>
        <v/>
      </c>
      <c r="Q1708">
        <f>12*(YEAR(H1708)-YEAR($L$3))+(MONTH(H1708)-MONTH($L$3))</f>
        <v/>
      </c>
      <c r="R1708" s="366">
        <f>IF(N1708="IBIRAPITANGA FASE 3",IF(P1708="Atraso",M1708,M1708/(1+$J$2)^Q1708),IF(P1708="Atraso",M1708,M1708/(1+$J$1)^Q1708))</f>
        <v/>
      </c>
    </row>
    <row r="1709">
      <c r="A1709" t="inlineStr">
        <is>
          <t>Q06L019</t>
        </is>
      </c>
      <c r="B1709" t="inlineStr">
        <is>
          <t>LUIZ FELIPE ESTEVES SOARES FIGUEIREDO</t>
        </is>
      </c>
      <c r="C1709" t="n">
        <v>1</v>
      </c>
      <c r="D1709" t="inlineStr">
        <is>
          <t>IPCA</t>
        </is>
      </c>
      <c r="E1709" t="n">
        <v>0.009488792934583046</v>
      </c>
      <c r="F1709" t="inlineStr">
        <is>
          <t>MENSAL</t>
        </is>
      </c>
      <c r="G1709" t="n">
        <v>44696</v>
      </c>
      <c r="H1709" t="n">
        <v>44696</v>
      </c>
      <c r="I1709" t="inlineStr">
        <is>
          <t>039</t>
        </is>
      </c>
      <c r="J1709" t="inlineStr">
        <is>
          <t>CARTEIRA</t>
        </is>
      </c>
      <c r="K1709" t="inlineStr">
        <is>
          <t>CONTRATO</t>
        </is>
      </c>
      <c r="L1709" t="n">
        <v>3656.66</v>
      </c>
      <c r="M1709" t="inlineStr"/>
      <c r="N1709" t="inlineStr"/>
      <c r="O1709" s="142">
        <f>DATE(YEAR(H1709),MONTH(H1709),1)</f>
        <v/>
      </c>
      <c r="P1709" s="132">
        <f>IF(H1709&gt;$L$3,"Futuro","Atraso")</f>
        <v/>
      </c>
      <c r="Q1709">
        <f>12*(YEAR(H1709)-YEAR($L$3))+(MONTH(H1709)-MONTH($L$3))</f>
        <v/>
      </c>
      <c r="R1709" s="366">
        <f>IF(N1709="IBIRAPITANGA FASE 3",IF(P1709="Atraso",M1709,M1709/(1+$J$2)^Q1709),IF(P1709="Atraso",M1709,M1709/(1+$J$1)^Q1709))</f>
        <v/>
      </c>
    </row>
    <row r="1710">
      <c r="A1710" t="inlineStr">
        <is>
          <t>Q06L019</t>
        </is>
      </c>
      <c r="B1710" t="inlineStr">
        <is>
          <t>LUIZ FELIPE ESTEVES SOARES FIGUEIREDO</t>
        </is>
      </c>
      <c r="C1710" t="n">
        <v>1</v>
      </c>
      <c r="D1710" t="inlineStr">
        <is>
          <t>IPCA</t>
        </is>
      </c>
      <c r="E1710" t="n">
        <v>0.009488792934583046</v>
      </c>
      <c r="F1710" t="inlineStr">
        <is>
          <t>MENSAL</t>
        </is>
      </c>
      <c r="G1710" t="n">
        <v>44727</v>
      </c>
      <c r="H1710" t="n">
        <v>44727</v>
      </c>
      <c r="I1710" t="inlineStr">
        <is>
          <t>040</t>
        </is>
      </c>
      <c r="J1710" t="inlineStr">
        <is>
          <t>CARTEIRA</t>
        </is>
      </c>
      <c r="K1710" t="inlineStr">
        <is>
          <t>CONTRATO</t>
        </is>
      </c>
      <c r="L1710" t="n">
        <v>3590.77</v>
      </c>
      <c r="M1710" t="inlineStr"/>
      <c r="N1710" t="inlineStr"/>
      <c r="O1710" s="142">
        <f>DATE(YEAR(H1710),MONTH(H1710),1)</f>
        <v/>
      </c>
      <c r="P1710" s="132">
        <f>IF(H1710&gt;$L$3,"Futuro","Atraso")</f>
        <v/>
      </c>
      <c r="Q1710">
        <f>12*(YEAR(H1710)-YEAR($L$3))+(MONTH(H1710)-MONTH($L$3))</f>
        <v/>
      </c>
      <c r="R1710" s="366">
        <f>IF(N1710="IBIRAPITANGA FASE 3",IF(P1710="Atraso",M1710,M1710/(1+$J$2)^Q1710),IF(P1710="Atraso",M1710,M1710/(1+$J$1)^Q1710))</f>
        <v/>
      </c>
    </row>
    <row r="1711">
      <c r="A1711" t="inlineStr">
        <is>
          <t>Q06L019</t>
        </is>
      </c>
      <c r="B1711" t="inlineStr">
        <is>
          <t>LUIZ FELIPE ESTEVES SOARES FIGUEIREDO</t>
        </is>
      </c>
      <c r="C1711" t="n">
        <v>1</v>
      </c>
      <c r="D1711" t="inlineStr">
        <is>
          <t>IPCA</t>
        </is>
      </c>
      <c r="E1711" t="n">
        <v>0.009488792934583046</v>
      </c>
      <c r="F1711" t="inlineStr">
        <is>
          <t>MENSAL</t>
        </is>
      </c>
      <c r="G1711" t="n">
        <v>44757</v>
      </c>
      <c r="H1711" t="n">
        <v>44757</v>
      </c>
      <c r="I1711" t="inlineStr">
        <is>
          <t>041</t>
        </is>
      </c>
      <c r="J1711" t="inlineStr">
        <is>
          <t>CARTEIRA</t>
        </is>
      </c>
      <c r="K1711" t="inlineStr">
        <is>
          <t>CONTRATO</t>
        </is>
      </c>
      <c r="L1711" t="n">
        <v>3526.79</v>
      </c>
      <c r="M1711" t="inlineStr"/>
      <c r="N1711" t="inlineStr"/>
      <c r="O1711" s="142">
        <f>DATE(YEAR(H1711),MONTH(H1711),1)</f>
        <v/>
      </c>
      <c r="P1711" s="132">
        <f>IF(H1711&gt;$L$3,"Futuro","Atraso")</f>
        <v/>
      </c>
      <c r="Q1711">
        <f>12*(YEAR(H1711)-YEAR($L$3))+(MONTH(H1711)-MONTH($L$3))</f>
        <v/>
      </c>
      <c r="R1711" s="366">
        <f>IF(N1711="IBIRAPITANGA FASE 3",IF(P1711="Atraso",M1711,M1711/(1+$J$2)^Q1711),IF(P1711="Atraso",M1711,M1711/(1+$J$1)^Q1711))</f>
        <v/>
      </c>
    </row>
    <row r="1712">
      <c r="A1712" t="inlineStr">
        <is>
          <t>Q06L019</t>
        </is>
      </c>
      <c r="B1712" t="inlineStr">
        <is>
          <t>LUIZ FELIPE ESTEVES SOARES FIGUEIREDO</t>
        </is>
      </c>
      <c r="C1712" t="n">
        <v>1</v>
      </c>
      <c r="D1712" t="inlineStr">
        <is>
          <t>IPCA</t>
        </is>
      </c>
      <c r="E1712" t="n">
        <v>0.009488792934583046</v>
      </c>
      <c r="F1712" t="inlineStr">
        <is>
          <t>MENSAL</t>
        </is>
      </c>
      <c r="G1712" t="n">
        <v>44788</v>
      </c>
      <c r="H1712" t="n">
        <v>44788</v>
      </c>
      <c r="I1712" t="inlineStr">
        <is>
          <t>042</t>
        </is>
      </c>
      <c r="J1712" t="inlineStr">
        <is>
          <t>CARTEIRA</t>
        </is>
      </c>
      <c r="K1712" t="inlineStr">
        <is>
          <t>CONTRATO</t>
        </is>
      </c>
      <c r="L1712" t="n">
        <v>3462.73</v>
      </c>
      <c r="M1712" t="inlineStr"/>
      <c r="N1712" t="inlineStr"/>
      <c r="O1712" s="142">
        <f>DATE(YEAR(H1712),MONTH(H1712),1)</f>
        <v/>
      </c>
      <c r="P1712" s="132">
        <f>IF(H1712&gt;$L$3,"Futuro","Atraso")</f>
        <v/>
      </c>
      <c r="Q1712">
        <f>12*(YEAR(H1712)-YEAR($L$3))+(MONTH(H1712)-MONTH($L$3))</f>
        <v/>
      </c>
      <c r="R1712" s="366">
        <f>IF(N1712="IBIRAPITANGA FASE 3",IF(P1712="Atraso",M1712,M1712/(1+$J$2)^Q1712),IF(P1712="Atraso",M1712,M1712/(1+$J$1)^Q1712))</f>
        <v/>
      </c>
    </row>
    <row r="1713">
      <c r="A1713" t="inlineStr">
        <is>
          <t>Q06L019</t>
        </is>
      </c>
      <c r="B1713" t="inlineStr">
        <is>
          <t>LUIZ FELIPE ESTEVES SOARES FIGUEIREDO</t>
        </is>
      </c>
      <c r="C1713" t="n">
        <v>1</v>
      </c>
      <c r="D1713" t="inlineStr">
        <is>
          <t>IPCA</t>
        </is>
      </c>
      <c r="E1713" t="n">
        <v>0.009488792934583046</v>
      </c>
      <c r="F1713" t="inlineStr">
        <is>
          <t>MENSAL</t>
        </is>
      </c>
      <c r="G1713" t="n">
        <v>44819</v>
      </c>
      <c r="H1713" t="n">
        <v>44819</v>
      </c>
      <c r="I1713" t="inlineStr">
        <is>
          <t>043</t>
        </is>
      </c>
      <c r="J1713" t="inlineStr">
        <is>
          <t>CARTEIRA</t>
        </is>
      </c>
      <c r="K1713" t="inlineStr">
        <is>
          <t>CONTRATO</t>
        </is>
      </c>
      <c r="L1713" t="n">
        <v>3399.53</v>
      </c>
      <c r="M1713" t="inlineStr"/>
      <c r="N1713" t="inlineStr"/>
      <c r="O1713" s="142">
        <f>DATE(YEAR(H1713),MONTH(H1713),1)</f>
        <v/>
      </c>
      <c r="P1713" s="132">
        <f>IF(H1713&gt;$L$3,"Futuro","Atraso")</f>
        <v/>
      </c>
      <c r="Q1713">
        <f>12*(YEAR(H1713)-YEAR($L$3))+(MONTH(H1713)-MONTH($L$3))</f>
        <v/>
      </c>
      <c r="R1713" s="366">
        <f>IF(N1713="IBIRAPITANGA FASE 3",IF(P1713="Atraso",M1713,M1713/(1+$J$2)^Q1713),IF(P1713="Atraso",M1713,M1713/(1+$J$1)^Q1713))</f>
        <v/>
      </c>
    </row>
    <row r="1714">
      <c r="A1714" t="inlineStr">
        <is>
          <t>Q06L019</t>
        </is>
      </c>
      <c r="B1714" t="inlineStr">
        <is>
          <t>LUIZ FELIPE ESTEVES SOARES FIGUEIREDO</t>
        </is>
      </c>
      <c r="C1714" t="n">
        <v>1</v>
      </c>
      <c r="D1714" t="inlineStr">
        <is>
          <t>IPCA</t>
        </is>
      </c>
      <c r="E1714" t="n">
        <v>0.009488792934583046</v>
      </c>
      <c r="F1714" t="inlineStr">
        <is>
          <t>MENSAL</t>
        </is>
      </c>
      <c r="G1714" t="n">
        <v>44849</v>
      </c>
      <c r="H1714" t="n">
        <v>44849</v>
      </c>
      <c r="I1714" t="inlineStr">
        <is>
          <t>044</t>
        </is>
      </c>
      <c r="J1714" t="inlineStr">
        <is>
          <t>CARTEIRA</t>
        </is>
      </c>
      <c r="K1714" t="inlineStr">
        <is>
          <t>CONTRATO</t>
        </is>
      </c>
      <c r="L1714" t="n">
        <v>3338.21</v>
      </c>
      <c r="M1714" t="inlineStr"/>
      <c r="N1714" t="inlineStr"/>
      <c r="O1714" s="142">
        <f>DATE(YEAR(H1714),MONTH(H1714),1)</f>
        <v/>
      </c>
      <c r="P1714" s="132">
        <f>IF(H1714&gt;$L$3,"Futuro","Atraso")</f>
        <v/>
      </c>
      <c r="Q1714">
        <f>12*(YEAR(H1714)-YEAR($L$3))+(MONTH(H1714)-MONTH($L$3))</f>
        <v/>
      </c>
      <c r="R1714" s="366">
        <f>IF(N1714="IBIRAPITANGA FASE 3",IF(P1714="Atraso",M1714,M1714/(1+$J$2)^Q1714),IF(P1714="Atraso",M1714,M1714/(1+$J$1)^Q1714))</f>
        <v/>
      </c>
    </row>
    <row r="1715">
      <c r="A1715" t="inlineStr">
        <is>
          <t>Q06L019</t>
        </is>
      </c>
      <c r="B1715" t="inlineStr">
        <is>
          <t>LUIZ FELIPE ESTEVES SOARES FIGUEIREDO</t>
        </is>
      </c>
      <c r="C1715" t="n">
        <v>1</v>
      </c>
      <c r="D1715" t="inlineStr">
        <is>
          <t>IPCA</t>
        </is>
      </c>
      <c r="E1715" t="n">
        <v>0.009488792934583046</v>
      </c>
      <c r="F1715" t="inlineStr">
        <is>
          <t>MENSAL</t>
        </is>
      </c>
      <c r="G1715" t="n">
        <v>44880</v>
      </c>
      <c r="H1715" t="n">
        <v>44880</v>
      </c>
      <c r="I1715" t="inlineStr">
        <is>
          <t>045</t>
        </is>
      </c>
      <c r="J1715" t="inlineStr">
        <is>
          <t>CARTEIRA</t>
        </is>
      </c>
      <c r="K1715" t="inlineStr">
        <is>
          <t>CONTRATO</t>
        </is>
      </c>
      <c r="L1715" t="n">
        <v>3276.76</v>
      </c>
      <c r="M1715" t="inlineStr"/>
      <c r="N1715" t="inlineStr"/>
      <c r="O1715" s="142">
        <f>DATE(YEAR(H1715),MONTH(H1715),1)</f>
        <v/>
      </c>
      <c r="P1715" s="132">
        <f>IF(H1715&gt;$L$3,"Futuro","Atraso")</f>
        <v/>
      </c>
      <c r="Q1715">
        <f>12*(YEAR(H1715)-YEAR($L$3))+(MONTH(H1715)-MONTH($L$3))</f>
        <v/>
      </c>
      <c r="R1715" s="366">
        <f>IF(N1715="IBIRAPITANGA FASE 3",IF(P1715="Atraso",M1715,M1715/(1+$J$2)^Q1715),IF(P1715="Atraso",M1715,M1715/(1+$J$1)^Q1715))</f>
        <v/>
      </c>
    </row>
    <row r="1716">
      <c r="A1716" t="inlineStr">
        <is>
          <t>Q06L019</t>
        </is>
      </c>
      <c r="B1716" t="inlineStr">
        <is>
          <t>LUIZ FELIPE ESTEVES SOARES FIGUEIREDO</t>
        </is>
      </c>
      <c r="C1716" t="n">
        <v>1</v>
      </c>
      <c r="D1716" t="inlineStr">
        <is>
          <t>IPCA</t>
        </is>
      </c>
      <c r="E1716" t="n">
        <v>0.009488792934583046</v>
      </c>
      <c r="F1716" t="inlineStr">
        <is>
          <t>MENSAL</t>
        </is>
      </c>
      <c r="G1716" t="n">
        <v>44910</v>
      </c>
      <c r="H1716" t="n">
        <v>44910</v>
      </c>
      <c r="I1716" t="inlineStr">
        <is>
          <t>046</t>
        </is>
      </c>
      <c r="J1716" t="inlineStr">
        <is>
          <t>CARTEIRA</t>
        </is>
      </c>
      <c r="K1716" t="inlineStr">
        <is>
          <t>CONTRATO</t>
        </is>
      </c>
      <c r="L1716" t="n">
        <v>3217.15</v>
      </c>
      <c r="M1716" t="inlineStr"/>
      <c r="N1716" t="inlineStr"/>
      <c r="O1716" s="142">
        <f>DATE(YEAR(H1716),MONTH(H1716),1)</f>
        <v/>
      </c>
      <c r="P1716" s="132">
        <f>IF(H1716&gt;$L$3,"Futuro","Atraso")</f>
        <v/>
      </c>
      <c r="Q1716">
        <f>12*(YEAR(H1716)-YEAR($L$3))+(MONTH(H1716)-MONTH($L$3))</f>
        <v/>
      </c>
      <c r="R1716" s="366">
        <f>IF(N1716="IBIRAPITANGA FASE 3",IF(P1716="Atraso",M1716,M1716/(1+$J$2)^Q1716),IF(P1716="Atraso",M1716,M1716/(1+$J$1)^Q1716))</f>
        <v/>
      </c>
    </row>
    <row r="1717">
      <c r="A1717" t="inlineStr">
        <is>
          <t>Q06L019</t>
        </is>
      </c>
      <c r="B1717" t="inlineStr">
        <is>
          <t>LUIZ FELIPE ESTEVES SOARES FIGUEIREDO</t>
        </is>
      </c>
      <c r="C1717" t="n">
        <v>1</v>
      </c>
      <c r="D1717" t="inlineStr">
        <is>
          <t>IPCA</t>
        </is>
      </c>
      <c r="E1717" t="n">
        <v>0.009488792934583046</v>
      </c>
      <c r="F1717" t="inlineStr">
        <is>
          <t>MENSAL</t>
        </is>
      </c>
      <c r="G1717" t="n">
        <v>44941</v>
      </c>
      <c r="H1717" t="n">
        <v>44941</v>
      </c>
      <c r="I1717" t="inlineStr">
        <is>
          <t>047</t>
        </is>
      </c>
      <c r="J1717" t="inlineStr">
        <is>
          <t>CARTEIRA</t>
        </is>
      </c>
      <c r="K1717" t="inlineStr">
        <is>
          <t>CONTRATO</t>
        </is>
      </c>
      <c r="L1717" t="n">
        <v>3157.42</v>
      </c>
      <c r="M1717" t="inlineStr"/>
      <c r="N1717" t="inlineStr"/>
      <c r="O1717" s="142">
        <f>DATE(YEAR(H1717),MONTH(H1717),1)</f>
        <v/>
      </c>
      <c r="P1717" s="132">
        <f>IF(H1717&gt;$L$3,"Futuro","Atraso")</f>
        <v/>
      </c>
      <c r="Q1717">
        <f>12*(YEAR(H1717)-YEAR($L$3))+(MONTH(H1717)-MONTH($L$3))</f>
        <v/>
      </c>
      <c r="R1717" s="366">
        <f>IF(N1717="IBIRAPITANGA FASE 3",IF(P1717="Atraso",M1717,M1717/(1+$J$2)^Q1717),IF(P1717="Atraso",M1717,M1717/(1+$J$1)^Q1717))</f>
        <v/>
      </c>
    </row>
    <row r="1718">
      <c r="A1718" t="inlineStr">
        <is>
          <t>Q06L019</t>
        </is>
      </c>
      <c r="B1718" t="inlineStr">
        <is>
          <t>LUIZ FELIPE ESTEVES SOARES FIGUEIREDO</t>
        </is>
      </c>
      <c r="C1718" t="n">
        <v>1</v>
      </c>
      <c r="D1718" t="inlineStr">
        <is>
          <t>IPCA</t>
        </is>
      </c>
      <c r="E1718" t="n">
        <v>0.009488792934583046</v>
      </c>
      <c r="F1718" t="inlineStr">
        <is>
          <t>MENSAL</t>
        </is>
      </c>
      <c r="G1718" t="n">
        <v>44972</v>
      </c>
      <c r="H1718" t="n">
        <v>44972</v>
      </c>
      <c r="I1718" t="inlineStr">
        <is>
          <t>048</t>
        </is>
      </c>
      <c r="J1718" t="inlineStr">
        <is>
          <t>CARTEIRA</t>
        </is>
      </c>
      <c r="K1718" t="inlineStr">
        <is>
          <t>CONTRATO</t>
        </is>
      </c>
      <c r="L1718" t="n">
        <v>3098.51</v>
      </c>
      <c r="M1718" t="inlineStr"/>
      <c r="N1718" t="inlineStr"/>
      <c r="O1718" s="142">
        <f>DATE(YEAR(H1718),MONTH(H1718),1)</f>
        <v/>
      </c>
      <c r="P1718" s="132">
        <f>IF(H1718&gt;$L$3,"Futuro","Atraso")</f>
        <v/>
      </c>
      <c r="Q1718">
        <f>12*(YEAR(H1718)-YEAR($L$3))+(MONTH(H1718)-MONTH($L$3))</f>
        <v/>
      </c>
      <c r="R1718" s="366">
        <f>IF(N1718="IBIRAPITANGA FASE 3",IF(P1718="Atraso",M1718,M1718/(1+$J$2)^Q1718),IF(P1718="Atraso",M1718,M1718/(1+$J$1)^Q1718))</f>
        <v/>
      </c>
    </row>
    <row r="1719">
      <c r="A1719" t="inlineStr">
        <is>
          <t>Q06L019</t>
        </is>
      </c>
      <c r="B1719" t="inlineStr">
        <is>
          <t>LUIZ FELIPE ESTEVES SOARES FIGUEIREDO</t>
        </is>
      </c>
      <c r="C1719" t="n">
        <v>1</v>
      </c>
      <c r="D1719" t="inlineStr">
        <is>
          <t>IPCA</t>
        </is>
      </c>
      <c r="E1719" t="n">
        <v>0.009488792934583046</v>
      </c>
      <c r="F1719" t="inlineStr">
        <is>
          <t>MENSAL</t>
        </is>
      </c>
      <c r="G1719" t="n">
        <v>45000</v>
      </c>
      <c r="H1719" t="n">
        <v>45000</v>
      </c>
      <c r="I1719" t="inlineStr">
        <is>
          <t>049</t>
        </is>
      </c>
      <c r="J1719" t="inlineStr">
        <is>
          <t>CARTEIRA</t>
        </is>
      </c>
      <c r="K1719" t="inlineStr">
        <is>
          <t>CONTRATO</t>
        </is>
      </c>
      <c r="L1719" t="n">
        <v>3043.26</v>
      </c>
      <c r="M1719" t="inlineStr"/>
      <c r="N1719" t="inlineStr"/>
      <c r="O1719" s="142">
        <f>DATE(YEAR(H1719),MONTH(H1719),1)</f>
        <v/>
      </c>
      <c r="P1719" s="132">
        <f>IF(H1719&gt;$L$3,"Futuro","Atraso")</f>
        <v/>
      </c>
      <c r="Q1719">
        <f>12*(YEAR(H1719)-YEAR($L$3))+(MONTH(H1719)-MONTH($L$3))</f>
        <v/>
      </c>
      <c r="R1719" s="366">
        <f>IF(N1719="IBIRAPITANGA FASE 3",IF(P1719="Atraso",M1719,M1719/(1+$J$2)^Q1719),IF(P1719="Atraso",M1719,M1719/(1+$J$1)^Q1719))</f>
        <v/>
      </c>
    </row>
    <row r="1720">
      <c r="A1720" t="inlineStr">
        <is>
          <t>Q06L019</t>
        </is>
      </c>
      <c r="B1720" t="inlineStr">
        <is>
          <t>LUIZ FELIPE ESTEVES SOARES FIGUEIREDO</t>
        </is>
      </c>
      <c r="C1720" t="n">
        <v>1</v>
      </c>
      <c r="D1720" t="inlineStr">
        <is>
          <t>IPCA</t>
        </is>
      </c>
      <c r="E1720" t="n">
        <v>0.009488792934583046</v>
      </c>
      <c r="F1720" t="inlineStr">
        <is>
          <t>MENSAL</t>
        </is>
      </c>
      <c r="G1720" t="n">
        <v>45031</v>
      </c>
      <c r="H1720" t="n">
        <v>45031</v>
      </c>
      <c r="I1720" t="inlineStr">
        <is>
          <t>050</t>
        </is>
      </c>
      <c r="J1720" t="inlineStr">
        <is>
          <t>CARTEIRA</t>
        </is>
      </c>
      <c r="K1720" t="inlineStr">
        <is>
          <t>CONTRATO</t>
        </is>
      </c>
      <c r="L1720" t="n">
        <v>2985.96</v>
      </c>
      <c r="M1720" t="inlineStr"/>
      <c r="N1720" t="inlineStr"/>
      <c r="O1720" s="142">
        <f>DATE(YEAR(H1720),MONTH(H1720),1)</f>
        <v/>
      </c>
      <c r="P1720" s="132">
        <f>IF(H1720&gt;$L$3,"Futuro","Atraso")</f>
        <v/>
      </c>
      <c r="Q1720">
        <f>12*(YEAR(H1720)-YEAR($L$3))+(MONTH(H1720)-MONTH($L$3))</f>
        <v/>
      </c>
      <c r="R1720" s="366">
        <f>IF(N1720="IBIRAPITANGA FASE 3",IF(P1720="Atraso",M1720,M1720/(1+$J$2)^Q1720),IF(P1720="Atraso",M1720,M1720/(1+$J$1)^Q1720))</f>
        <v/>
      </c>
    </row>
    <row r="1721">
      <c r="A1721" t="inlineStr">
        <is>
          <t>Q06L019</t>
        </is>
      </c>
      <c r="B1721" t="inlineStr">
        <is>
          <t>LUIZ FELIPE ESTEVES SOARES FIGUEIREDO</t>
        </is>
      </c>
      <c r="C1721" t="n">
        <v>1</v>
      </c>
      <c r="D1721" t="inlineStr">
        <is>
          <t>IPCA</t>
        </is>
      </c>
      <c r="E1721" t="n">
        <v>0.009488792934583046</v>
      </c>
      <c r="F1721" t="inlineStr">
        <is>
          <t>MENSAL</t>
        </is>
      </c>
      <c r="G1721" t="n">
        <v>45061</v>
      </c>
      <c r="H1721" t="n">
        <v>45061</v>
      </c>
      <c r="I1721" t="inlineStr">
        <is>
          <t>051</t>
        </is>
      </c>
      <c r="J1721" t="inlineStr">
        <is>
          <t>CARTEIRA</t>
        </is>
      </c>
      <c r="K1721" t="inlineStr">
        <is>
          <t>CONTRATO</t>
        </is>
      </c>
      <c r="L1721" t="n">
        <v>2930.4</v>
      </c>
      <c r="M1721" t="inlineStr"/>
      <c r="N1721" t="inlineStr"/>
      <c r="O1721" s="142">
        <f>DATE(YEAR(H1721),MONTH(H1721),1)</f>
        <v/>
      </c>
      <c r="P1721" s="132">
        <f>IF(H1721&gt;$L$3,"Futuro","Atraso")</f>
        <v/>
      </c>
      <c r="Q1721">
        <f>12*(YEAR(H1721)-YEAR($L$3))+(MONTH(H1721)-MONTH($L$3))</f>
        <v/>
      </c>
      <c r="R1721" s="366">
        <f>IF(N1721="IBIRAPITANGA FASE 3",IF(P1721="Atraso",M1721,M1721/(1+$J$2)^Q1721),IF(P1721="Atraso",M1721,M1721/(1+$J$1)^Q1721))</f>
        <v/>
      </c>
    </row>
    <row r="1722">
      <c r="A1722" t="inlineStr">
        <is>
          <t>Q06L019</t>
        </is>
      </c>
      <c r="B1722" t="inlineStr">
        <is>
          <t>LUIZ FELIPE ESTEVES SOARES FIGUEIREDO</t>
        </is>
      </c>
      <c r="C1722" t="n">
        <v>1</v>
      </c>
      <c r="D1722" t="inlineStr">
        <is>
          <t>IPCA</t>
        </is>
      </c>
      <c r="E1722" t="n">
        <v>0.009488792934583046</v>
      </c>
      <c r="F1722" t="inlineStr">
        <is>
          <t>MENSAL</t>
        </is>
      </c>
      <c r="G1722" t="n">
        <v>45092</v>
      </c>
      <c r="H1722" t="n">
        <v>45092</v>
      </c>
      <c r="I1722" t="inlineStr">
        <is>
          <t>052</t>
        </is>
      </c>
      <c r="J1722" t="inlineStr">
        <is>
          <t>CARTEIRA</t>
        </is>
      </c>
      <c r="K1722" t="inlineStr">
        <is>
          <t>CONTRATO</t>
        </is>
      </c>
      <c r="L1722" t="n">
        <v>2874.71</v>
      </c>
      <c r="M1722" t="inlineStr"/>
      <c r="N1722" t="inlineStr"/>
      <c r="O1722" s="142">
        <f>DATE(YEAR(H1722),MONTH(H1722),1)</f>
        <v/>
      </c>
      <c r="P1722" s="132">
        <f>IF(H1722&gt;$L$3,"Futuro","Atraso")</f>
        <v/>
      </c>
      <c r="Q1722">
        <f>12*(YEAR(H1722)-YEAR($L$3))+(MONTH(H1722)-MONTH($L$3))</f>
        <v/>
      </c>
      <c r="R1722" s="366">
        <f>IF(N1722="IBIRAPITANGA FASE 3",IF(P1722="Atraso",M1722,M1722/(1+$J$2)^Q1722),IF(P1722="Atraso",M1722,M1722/(1+$J$1)^Q1722))</f>
        <v/>
      </c>
    </row>
    <row r="1723">
      <c r="A1723" t="inlineStr">
        <is>
          <t>Q06L019</t>
        </is>
      </c>
      <c r="B1723" t="inlineStr">
        <is>
          <t>LUIZ FELIPE ESTEVES SOARES FIGUEIREDO</t>
        </is>
      </c>
      <c r="C1723" t="n">
        <v>1</v>
      </c>
      <c r="D1723" t="inlineStr">
        <is>
          <t>IPCA</t>
        </is>
      </c>
      <c r="E1723" t="n">
        <v>0.009488792934583046</v>
      </c>
      <c r="F1723" t="inlineStr">
        <is>
          <t>MENSAL</t>
        </is>
      </c>
      <c r="G1723" t="n">
        <v>45122</v>
      </c>
      <c r="H1723" t="n">
        <v>45122</v>
      </c>
      <c r="I1723" t="inlineStr">
        <is>
          <t>053</t>
        </is>
      </c>
      <c r="J1723" t="inlineStr">
        <is>
          <t>CARTEIRA</t>
        </is>
      </c>
      <c r="K1723" t="inlineStr">
        <is>
          <t>CONTRATO</t>
        </is>
      </c>
      <c r="L1723" t="n">
        <v>2820.73</v>
      </c>
      <c r="M1723" t="inlineStr"/>
      <c r="N1723" t="inlineStr"/>
      <c r="O1723" s="142">
        <f>DATE(YEAR(H1723),MONTH(H1723),1)</f>
        <v/>
      </c>
      <c r="P1723" s="132">
        <f>IF(H1723&gt;$L$3,"Futuro","Atraso")</f>
        <v/>
      </c>
      <c r="Q1723">
        <f>12*(YEAR(H1723)-YEAR($L$3))+(MONTH(H1723)-MONTH($L$3))</f>
        <v/>
      </c>
      <c r="R1723" s="366">
        <f>IF(N1723="IBIRAPITANGA FASE 3",IF(P1723="Atraso",M1723,M1723/(1+$J$2)^Q1723),IF(P1723="Atraso",M1723,M1723/(1+$J$1)^Q1723))</f>
        <v/>
      </c>
    </row>
    <row r="1724">
      <c r="A1724" t="inlineStr">
        <is>
          <t>Q06L019</t>
        </is>
      </c>
      <c r="B1724" t="inlineStr">
        <is>
          <t>LUIZ FELIPE ESTEVES SOARES FIGUEIREDO</t>
        </is>
      </c>
      <c r="C1724" t="n">
        <v>1</v>
      </c>
      <c r="D1724" t="inlineStr">
        <is>
          <t>IPCA</t>
        </is>
      </c>
      <c r="E1724" t="n">
        <v>0.009488792934583046</v>
      </c>
      <c r="F1724" t="inlineStr">
        <is>
          <t>MENSAL</t>
        </is>
      </c>
      <c r="G1724" t="n">
        <v>45153</v>
      </c>
      <c r="H1724" t="n">
        <v>45153</v>
      </c>
      <c r="I1724" t="inlineStr">
        <is>
          <t>054</t>
        </is>
      </c>
      <c r="J1724" t="inlineStr">
        <is>
          <t>CARTEIRA</t>
        </is>
      </c>
      <c r="K1724" t="inlineStr">
        <is>
          <t>CONTRATO</t>
        </is>
      </c>
      <c r="L1724" t="n">
        <v>2766.59</v>
      </c>
      <c r="M1724" t="inlineStr"/>
      <c r="N1724" t="inlineStr"/>
      <c r="O1724" s="142">
        <f>DATE(YEAR(H1724),MONTH(H1724),1)</f>
        <v/>
      </c>
      <c r="P1724" s="132">
        <f>IF(H1724&gt;$L$3,"Futuro","Atraso")</f>
        <v/>
      </c>
      <c r="Q1724">
        <f>12*(YEAR(H1724)-YEAR($L$3))+(MONTH(H1724)-MONTH($L$3))</f>
        <v/>
      </c>
      <c r="R1724" s="366">
        <f>IF(N1724="IBIRAPITANGA FASE 3",IF(P1724="Atraso",M1724,M1724/(1+$J$2)^Q1724),IF(P1724="Atraso",M1724,M1724/(1+$J$1)^Q1724))</f>
        <v/>
      </c>
    </row>
    <row r="1725">
      <c r="A1725" t="inlineStr">
        <is>
          <t>Q06L019</t>
        </is>
      </c>
      <c r="B1725" t="inlineStr">
        <is>
          <t>LUIZ FELIPE ESTEVES SOARES FIGUEIREDO</t>
        </is>
      </c>
      <c r="C1725" t="n">
        <v>1</v>
      </c>
      <c r="D1725" t="inlineStr">
        <is>
          <t>IPCA</t>
        </is>
      </c>
      <c r="E1725" t="n">
        <v>0.009488792934583046</v>
      </c>
      <c r="F1725" t="inlineStr">
        <is>
          <t>MENSAL</t>
        </is>
      </c>
      <c r="G1725" t="n">
        <v>45184</v>
      </c>
      <c r="H1725" t="n">
        <v>45184</v>
      </c>
      <c r="I1725" t="inlineStr">
        <is>
          <t>055</t>
        </is>
      </c>
      <c r="J1725" t="inlineStr">
        <is>
          <t>CARTEIRA</t>
        </is>
      </c>
      <c r="K1725" t="inlineStr">
        <is>
          <t>CONTRATO</t>
        </is>
      </c>
      <c r="L1725" t="n">
        <v>2713.24</v>
      </c>
      <c r="M1725" t="inlineStr"/>
      <c r="N1725" t="inlineStr"/>
      <c r="O1725" s="142">
        <f>DATE(YEAR(H1725),MONTH(H1725),1)</f>
        <v/>
      </c>
      <c r="P1725" s="132">
        <f>IF(H1725&gt;$L$3,"Futuro","Atraso")</f>
        <v/>
      </c>
      <c r="Q1725">
        <f>12*(YEAR(H1725)-YEAR($L$3))+(MONTH(H1725)-MONTH($L$3))</f>
        <v/>
      </c>
      <c r="R1725" s="366">
        <f>IF(N1725="IBIRAPITANGA FASE 3",IF(P1725="Atraso",M1725,M1725/(1+$J$2)^Q1725),IF(P1725="Atraso",M1725,M1725/(1+$J$1)^Q1725))</f>
        <v/>
      </c>
    </row>
    <row r="1726">
      <c r="A1726" t="inlineStr">
        <is>
          <t>Q06L019</t>
        </is>
      </c>
      <c r="B1726" t="inlineStr">
        <is>
          <t>LUIZ FELIPE ESTEVES SOARES FIGUEIREDO</t>
        </is>
      </c>
      <c r="C1726" t="n">
        <v>1</v>
      </c>
      <c r="D1726" t="inlineStr">
        <is>
          <t>IPCA</t>
        </is>
      </c>
      <c r="E1726" t="n">
        <v>0.009488792934583046</v>
      </c>
      <c r="F1726" t="inlineStr">
        <is>
          <t>MENSAL</t>
        </is>
      </c>
      <c r="G1726" t="n">
        <v>45214</v>
      </c>
      <c r="H1726" t="n">
        <v>45214</v>
      </c>
      <c r="I1726" t="inlineStr">
        <is>
          <t>056</t>
        </is>
      </c>
      <c r="J1726" t="inlineStr">
        <is>
          <t>CARTEIRA</t>
        </is>
      </c>
      <c r="K1726" t="inlineStr">
        <is>
          <t>CONTRATO</t>
        </is>
      </c>
      <c r="L1726" t="n">
        <v>2651.56</v>
      </c>
      <c r="M1726" t="inlineStr"/>
      <c r="N1726" t="inlineStr"/>
      <c r="O1726" s="142">
        <f>DATE(YEAR(H1726),MONTH(H1726),1)</f>
        <v/>
      </c>
      <c r="P1726" s="132">
        <f>IF(H1726&gt;$L$3,"Futuro","Atraso")</f>
        <v/>
      </c>
      <c r="Q1726">
        <f>12*(YEAR(H1726)-YEAR($L$3))+(MONTH(H1726)-MONTH($L$3))</f>
        <v/>
      </c>
      <c r="R1726" s="366">
        <f>IF(N1726="IBIRAPITANGA FASE 3",IF(P1726="Atraso",M1726,M1726/(1+$J$2)^Q1726),IF(P1726="Atraso",M1726,M1726/(1+$J$1)^Q1726))</f>
        <v/>
      </c>
    </row>
    <row r="1727">
      <c r="A1727" t="inlineStr">
        <is>
          <t>Q06L019</t>
        </is>
      </c>
      <c r="B1727" t="inlineStr">
        <is>
          <t>LUIZ FELIPE ESTEVES SOARES FIGUEIREDO</t>
        </is>
      </c>
      <c r="C1727" t="n">
        <v>1</v>
      </c>
      <c r="D1727" t="inlineStr">
        <is>
          <t>IPCA</t>
        </is>
      </c>
      <c r="E1727" t="n">
        <v>0.009488792934583046</v>
      </c>
      <c r="F1727" t="inlineStr">
        <is>
          <t>MENSAL</t>
        </is>
      </c>
      <c r="G1727" t="n">
        <v>45245</v>
      </c>
      <c r="H1727" t="n">
        <v>45245</v>
      </c>
      <c r="I1727" t="inlineStr">
        <is>
          <t>057</t>
        </is>
      </c>
      <c r="J1727" t="inlineStr">
        <is>
          <t>CARTEIRA</t>
        </is>
      </c>
      <c r="K1727" t="inlineStr">
        <is>
          <t>CONTRATO</t>
        </is>
      </c>
      <c r="L1727" t="n">
        <v>2651.56</v>
      </c>
      <c r="M1727" t="inlineStr"/>
      <c r="N1727" t="inlineStr"/>
      <c r="O1727" s="142">
        <f>DATE(YEAR(H1727),MONTH(H1727),1)</f>
        <v/>
      </c>
      <c r="P1727" s="132">
        <f>IF(H1727&gt;$L$3,"Futuro","Atraso")</f>
        <v/>
      </c>
      <c r="Q1727">
        <f>12*(YEAR(H1727)-YEAR($L$3))+(MONTH(H1727)-MONTH($L$3))</f>
        <v/>
      </c>
      <c r="R1727" s="366">
        <f>IF(N1727="IBIRAPITANGA FASE 3",IF(P1727="Atraso",M1727,M1727/(1+$J$2)^Q1727),IF(P1727="Atraso",M1727,M1727/(1+$J$1)^Q1727))</f>
        <v/>
      </c>
    </row>
    <row r="1728">
      <c r="A1728" t="inlineStr">
        <is>
          <t>Q06L019</t>
        </is>
      </c>
      <c r="B1728" t="inlineStr">
        <is>
          <t>LUIZ FELIPE ESTEVES SOARES FIGUEIREDO</t>
        </is>
      </c>
      <c r="C1728" t="n">
        <v>1</v>
      </c>
      <c r="D1728" t="inlineStr">
        <is>
          <t>IPCA</t>
        </is>
      </c>
      <c r="E1728" t="n">
        <v>0.009488792934583046</v>
      </c>
      <c r="F1728" t="inlineStr">
        <is>
          <t>MENSAL</t>
        </is>
      </c>
      <c r="G1728" t="n">
        <v>45275</v>
      </c>
      <c r="H1728" t="n">
        <v>45275</v>
      </c>
      <c r="I1728" t="inlineStr">
        <is>
          <t>058</t>
        </is>
      </c>
      <c r="J1728" t="inlineStr">
        <is>
          <t>CARTEIRA</t>
        </is>
      </c>
      <c r="K1728" t="inlineStr">
        <is>
          <t>CONTRATO</t>
        </is>
      </c>
      <c r="L1728" t="n">
        <v>2651.56</v>
      </c>
      <c r="M1728" t="inlineStr"/>
      <c r="N1728" t="inlineStr"/>
      <c r="O1728" s="142">
        <f>DATE(YEAR(H1728),MONTH(H1728),1)</f>
        <v/>
      </c>
      <c r="P1728" s="132">
        <f>IF(H1728&gt;$L$3,"Futuro","Atraso")</f>
        <v/>
      </c>
      <c r="Q1728">
        <f>12*(YEAR(H1728)-YEAR($L$3))+(MONTH(H1728)-MONTH($L$3))</f>
        <v/>
      </c>
      <c r="R1728" s="366">
        <f>IF(N1728="IBIRAPITANGA FASE 3",IF(P1728="Atraso",M1728,M1728/(1+$J$2)^Q1728),IF(P1728="Atraso",M1728,M1728/(1+$J$1)^Q1728))</f>
        <v/>
      </c>
    </row>
    <row r="1729">
      <c r="A1729" t="inlineStr">
        <is>
          <t>Q06L019</t>
        </is>
      </c>
      <c r="B1729" t="inlineStr">
        <is>
          <t>LUIZ FELIPE ESTEVES SOARES FIGUEIREDO</t>
        </is>
      </c>
      <c r="C1729" t="n">
        <v>1</v>
      </c>
      <c r="D1729" t="inlineStr">
        <is>
          <t>IPCA</t>
        </is>
      </c>
      <c r="E1729" t="n">
        <v>0.009488792934583046</v>
      </c>
      <c r="F1729" t="inlineStr">
        <is>
          <t>MENSAL</t>
        </is>
      </c>
      <c r="G1729" t="n">
        <v>45306</v>
      </c>
      <c r="H1729" t="n">
        <v>45306</v>
      </c>
      <c r="I1729" t="inlineStr">
        <is>
          <t>059</t>
        </is>
      </c>
      <c r="J1729" t="inlineStr">
        <is>
          <t>CARTEIRA</t>
        </is>
      </c>
      <c r="K1729" t="inlineStr">
        <is>
          <t>CONTRATO</t>
        </is>
      </c>
      <c r="L1729" t="n">
        <v>2651.56</v>
      </c>
      <c r="M1729" t="inlineStr"/>
      <c r="N1729" t="inlineStr"/>
      <c r="O1729" s="142">
        <f>DATE(YEAR(H1729),MONTH(H1729),1)</f>
        <v/>
      </c>
      <c r="P1729" s="132">
        <f>IF(H1729&gt;$L$3,"Futuro","Atraso")</f>
        <v/>
      </c>
      <c r="Q1729">
        <f>12*(YEAR(H1729)-YEAR($L$3))+(MONTH(H1729)-MONTH($L$3))</f>
        <v/>
      </c>
      <c r="R1729" s="366">
        <f>IF(N1729="IBIRAPITANGA FASE 3",IF(P1729="Atraso",M1729,M1729/(1+$J$2)^Q1729),IF(P1729="Atraso",M1729,M1729/(1+$J$1)^Q1729))</f>
        <v/>
      </c>
    </row>
    <row r="1730">
      <c r="A1730" t="inlineStr">
        <is>
          <t>Q06L019</t>
        </is>
      </c>
      <c r="B1730" t="inlineStr">
        <is>
          <t>LUIZ FELIPE ESTEVES SOARES FIGUEIREDO</t>
        </is>
      </c>
      <c r="C1730" t="n">
        <v>1</v>
      </c>
      <c r="D1730" t="inlineStr">
        <is>
          <t>IPCA</t>
        </is>
      </c>
      <c r="E1730" t="n">
        <v>0.009488792934583046</v>
      </c>
      <c r="F1730" t="inlineStr">
        <is>
          <t>MENSAL</t>
        </is>
      </c>
      <c r="G1730" t="n">
        <v>45337</v>
      </c>
      <c r="H1730" t="n">
        <v>45337</v>
      </c>
      <c r="I1730" t="inlineStr">
        <is>
          <t>060</t>
        </is>
      </c>
      <c r="J1730" t="inlineStr">
        <is>
          <t>CARTEIRA</t>
        </is>
      </c>
      <c r="K1730" t="inlineStr">
        <is>
          <t>CONTRATO</t>
        </is>
      </c>
      <c r="L1730" t="n">
        <v>2651.56</v>
      </c>
      <c r="M1730" t="inlineStr"/>
      <c r="N1730" t="inlineStr"/>
      <c r="O1730" s="142">
        <f>DATE(YEAR(H1730),MONTH(H1730),1)</f>
        <v/>
      </c>
      <c r="P1730" s="132">
        <f>IF(H1730&gt;$L$3,"Futuro","Atraso")</f>
        <v/>
      </c>
      <c r="Q1730">
        <f>12*(YEAR(H1730)-YEAR($L$3))+(MONTH(H1730)-MONTH($L$3))</f>
        <v/>
      </c>
      <c r="R1730" s="366">
        <f>IF(N1730="IBIRAPITANGA FASE 3",IF(P1730="Atraso",M1730,M1730/(1+$J$2)^Q1730),IF(P1730="Atraso",M1730,M1730/(1+$J$1)^Q1730))</f>
        <v/>
      </c>
    </row>
    <row r="1731">
      <c r="A1731" t="inlineStr">
        <is>
          <t>Q06L019</t>
        </is>
      </c>
      <c r="B1731" t="inlineStr">
        <is>
          <t>LUIZ FELIPE ESTEVES SOARES FIGUEIREDO</t>
        </is>
      </c>
      <c r="C1731" t="n">
        <v>1</v>
      </c>
      <c r="D1731" t="inlineStr">
        <is>
          <t>IPCA</t>
        </is>
      </c>
      <c r="E1731" t="n">
        <v>0.009488792934583046</v>
      </c>
      <c r="F1731" t="inlineStr">
        <is>
          <t>MENSAL</t>
        </is>
      </c>
      <c r="G1731" t="n">
        <v>45366</v>
      </c>
      <c r="H1731" t="n">
        <v>45366</v>
      </c>
      <c r="I1731" t="inlineStr">
        <is>
          <t>061</t>
        </is>
      </c>
      <c r="J1731" t="inlineStr">
        <is>
          <t>CARTEIRA</t>
        </is>
      </c>
      <c r="K1731" t="inlineStr">
        <is>
          <t>CONTRATO</t>
        </is>
      </c>
      <c r="L1731" t="n">
        <v>2651.56</v>
      </c>
      <c r="M1731" t="inlineStr"/>
      <c r="N1731" t="inlineStr"/>
      <c r="O1731" s="142">
        <f>DATE(YEAR(H1731),MONTH(H1731),1)</f>
        <v/>
      </c>
      <c r="P1731" s="132">
        <f>IF(H1731&gt;$L$3,"Futuro","Atraso")</f>
        <v/>
      </c>
      <c r="Q1731">
        <f>12*(YEAR(H1731)-YEAR($L$3))+(MONTH(H1731)-MONTH($L$3))</f>
        <v/>
      </c>
      <c r="R1731" s="366">
        <f>IF(N1731="IBIRAPITANGA FASE 3",IF(P1731="Atraso",M1731,M1731/(1+$J$2)^Q1731),IF(P1731="Atraso",M1731,M1731/(1+$J$1)^Q1731))</f>
        <v/>
      </c>
    </row>
    <row r="1732">
      <c r="A1732" t="inlineStr">
        <is>
          <t>Q06L019</t>
        </is>
      </c>
      <c r="B1732" t="inlineStr">
        <is>
          <t>LUIZ FELIPE ESTEVES SOARES FIGUEIREDO</t>
        </is>
      </c>
      <c r="C1732" t="n">
        <v>1</v>
      </c>
      <c r="D1732" t="inlineStr">
        <is>
          <t>IPCA</t>
        </is>
      </c>
      <c r="E1732" t="n">
        <v>0.009488792934583046</v>
      </c>
      <c r="F1732" t="inlineStr">
        <is>
          <t>MENSAL</t>
        </is>
      </c>
      <c r="G1732" t="n">
        <v>45397</v>
      </c>
      <c r="H1732" t="n">
        <v>45397</v>
      </c>
      <c r="I1732" t="inlineStr">
        <is>
          <t>062</t>
        </is>
      </c>
      <c r="J1732" t="inlineStr">
        <is>
          <t>CARTEIRA</t>
        </is>
      </c>
      <c r="K1732" t="inlineStr">
        <is>
          <t>CONTRATO</t>
        </is>
      </c>
      <c r="L1732" t="n">
        <v>2651.56</v>
      </c>
      <c r="M1732" t="inlineStr"/>
      <c r="N1732" t="inlineStr"/>
      <c r="O1732" s="142">
        <f>DATE(YEAR(H1732),MONTH(H1732),1)</f>
        <v/>
      </c>
      <c r="P1732" s="132">
        <f>IF(H1732&gt;$L$3,"Futuro","Atraso")</f>
        <v/>
      </c>
      <c r="Q1732">
        <f>12*(YEAR(H1732)-YEAR($L$3))+(MONTH(H1732)-MONTH($L$3))</f>
        <v/>
      </c>
      <c r="R1732" s="366">
        <f>IF(N1732="IBIRAPITANGA FASE 3",IF(P1732="Atraso",M1732,M1732/(1+$J$2)^Q1732),IF(P1732="Atraso",M1732,M1732/(1+$J$1)^Q1732))</f>
        <v/>
      </c>
    </row>
    <row r="1733">
      <c r="A1733" t="inlineStr">
        <is>
          <t>Q06L019</t>
        </is>
      </c>
      <c r="B1733" t="inlineStr">
        <is>
          <t>LUIZ FELIPE ESTEVES SOARES FIGUEIREDO</t>
        </is>
      </c>
      <c r="C1733" t="n">
        <v>1</v>
      </c>
      <c r="D1733" t="inlineStr">
        <is>
          <t>IPCA</t>
        </is>
      </c>
      <c r="E1733" t="n">
        <v>0.009488792934583046</v>
      </c>
      <c r="F1733" t="inlineStr">
        <is>
          <t>MENSAL</t>
        </is>
      </c>
      <c r="G1733" t="n">
        <v>45427</v>
      </c>
      <c r="H1733" t="n">
        <v>45427</v>
      </c>
      <c r="I1733" t="inlineStr">
        <is>
          <t>063</t>
        </is>
      </c>
      <c r="J1733" t="inlineStr">
        <is>
          <t>CARTEIRA</t>
        </is>
      </c>
      <c r="K1733" t="inlineStr">
        <is>
          <t>CONTRATO</t>
        </is>
      </c>
      <c r="L1733" t="n">
        <v>2651.56</v>
      </c>
      <c r="M1733" t="inlineStr"/>
      <c r="N1733" t="inlineStr"/>
      <c r="O1733" s="142">
        <f>DATE(YEAR(H1733),MONTH(H1733),1)</f>
        <v/>
      </c>
      <c r="P1733" s="132">
        <f>IF(H1733&gt;$L$3,"Futuro","Atraso")</f>
        <v/>
      </c>
      <c r="Q1733">
        <f>12*(YEAR(H1733)-YEAR($L$3))+(MONTH(H1733)-MONTH($L$3))</f>
        <v/>
      </c>
      <c r="R1733" s="366">
        <f>IF(N1733="IBIRAPITANGA FASE 3",IF(P1733="Atraso",M1733,M1733/(1+$J$2)^Q1733),IF(P1733="Atraso",M1733,M1733/(1+$J$1)^Q1733))</f>
        <v/>
      </c>
    </row>
    <row r="1734">
      <c r="A1734" t="inlineStr">
        <is>
          <t>Q06L019</t>
        </is>
      </c>
      <c r="B1734" t="inlineStr">
        <is>
          <t>LUIZ FELIPE ESTEVES SOARES FIGUEIREDO</t>
        </is>
      </c>
      <c r="C1734" t="n">
        <v>1</v>
      </c>
      <c r="D1734" t="inlineStr">
        <is>
          <t>IPCA</t>
        </is>
      </c>
      <c r="E1734" t="n">
        <v>0.009488792934583046</v>
      </c>
      <c r="F1734" t="inlineStr">
        <is>
          <t>MENSAL</t>
        </is>
      </c>
      <c r="G1734" t="n">
        <v>45458</v>
      </c>
      <c r="H1734" t="n">
        <v>45458</v>
      </c>
      <c r="I1734" t="inlineStr">
        <is>
          <t>064</t>
        </is>
      </c>
      <c r="J1734" t="inlineStr">
        <is>
          <t>CARTEIRA</t>
        </is>
      </c>
      <c r="K1734" t="inlineStr">
        <is>
          <t>CONTRATO</t>
        </is>
      </c>
      <c r="L1734" t="n">
        <v>2651.56</v>
      </c>
      <c r="M1734" t="inlineStr"/>
      <c r="N1734" t="inlineStr"/>
      <c r="O1734" s="142">
        <f>DATE(YEAR(H1734),MONTH(H1734),1)</f>
        <v/>
      </c>
      <c r="P1734" s="132">
        <f>IF(H1734&gt;$L$3,"Futuro","Atraso")</f>
        <v/>
      </c>
      <c r="Q1734">
        <f>12*(YEAR(H1734)-YEAR($L$3))+(MONTH(H1734)-MONTH($L$3))</f>
        <v/>
      </c>
      <c r="R1734" s="366">
        <f>IF(N1734="IBIRAPITANGA FASE 3",IF(P1734="Atraso",M1734,M1734/(1+$J$2)^Q1734),IF(P1734="Atraso",M1734,M1734/(1+$J$1)^Q1734))</f>
        <v/>
      </c>
    </row>
    <row r="1735">
      <c r="A1735" t="inlineStr">
        <is>
          <t>Q06L019</t>
        </is>
      </c>
      <c r="B1735" t="inlineStr">
        <is>
          <t>LUIZ FELIPE ESTEVES SOARES FIGUEIREDO</t>
        </is>
      </c>
      <c r="C1735" t="n">
        <v>1</v>
      </c>
      <c r="D1735" t="inlineStr">
        <is>
          <t>IPCA</t>
        </is>
      </c>
      <c r="E1735" t="n">
        <v>0.009488792934583046</v>
      </c>
      <c r="F1735" t="inlineStr">
        <is>
          <t>MENSAL</t>
        </is>
      </c>
      <c r="G1735" t="n">
        <v>45488</v>
      </c>
      <c r="H1735" t="n">
        <v>45488</v>
      </c>
      <c r="I1735" t="inlineStr">
        <is>
          <t>065</t>
        </is>
      </c>
      <c r="J1735" t="inlineStr">
        <is>
          <t>CARTEIRA</t>
        </is>
      </c>
      <c r="K1735" t="inlineStr">
        <is>
          <t>CONTRATO</t>
        </is>
      </c>
      <c r="L1735" t="n">
        <v>2651.56</v>
      </c>
      <c r="M1735" t="inlineStr"/>
      <c r="N1735" t="inlineStr"/>
      <c r="O1735" s="142">
        <f>DATE(YEAR(H1735),MONTH(H1735),1)</f>
        <v/>
      </c>
      <c r="P1735" s="132">
        <f>IF(H1735&gt;$L$3,"Futuro","Atraso")</f>
        <v/>
      </c>
      <c r="Q1735">
        <f>12*(YEAR(H1735)-YEAR($L$3))+(MONTH(H1735)-MONTH($L$3))</f>
        <v/>
      </c>
      <c r="R1735" s="366">
        <f>IF(N1735="IBIRAPITANGA FASE 3",IF(P1735="Atraso",M1735,M1735/(1+$J$2)^Q1735),IF(P1735="Atraso",M1735,M1735/(1+$J$1)^Q1735))</f>
        <v/>
      </c>
    </row>
    <row r="1736">
      <c r="A1736" t="inlineStr">
        <is>
          <t>Q06L019</t>
        </is>
      </c>
      <c r="B1736" t="inlineStr">
        <is>
          <t>LUIZ FELIPE ESTEVES SOARES FIGUEIREDO</t>
        </is>
      </c>
      <c r="C1736" t="n">
        <v>1</v>
      </c>
      <c r="D1736" t="inlineStr">
        <is>
          <t>IPCA</t>
        </is>
      </c>
      <c r="E1736" t="n">
        <v>0.009488792934583046</v>
      </c>
      <c r="F1736" t="inlineStr">
        <is>
          <t>MENSAL</t>
        </is>
      </c>
      <c r="G1736" t="n">
        <v>45519</v>
      </c>
      <c r="H1736" t="n">
        <v>45519</v>
      </c>
      <c r="I1736" t="inlineStr">
        <is>
          <t>066</t>
        </is>
      </c>
      <c r="J1736" t="inlineStr">
        <is>
          <t>CARTEIRA</t>
        </is>
      </c>
      <c r="K1736" t="inlineStr">
        <is>
          <t>CONTRATO</t>
        </is>
      </c>
      <c r="L1736" t="n">
        <v>2651.56</v>
      </c>
      <c r="M1736" t="inlineStr"/>
      <c r="N1736" t="inlineStr"/>
      <c r="O1736" s="142">
        <f>DATE(YEAR(H1736),MONTH(H1736),1)</f>
        <v/>
      </c>
      <c r="P1736" s="132">
        <f>IF(H1736&gt;$L$3,"Futuro","Atraso")</f>
        <v/>
      </c>
      <c r="Q1736">
        <f>12*(YEAR(H1736)-YEAR($L$3))+(MONTH(H1736)-MONTH($L$3))</f>
        <v/>
      </c>
      <c r="R1736" s="366">
        <f>IF(N1736="IBIRAPITANGA FASE 3",IF(P1736="Atraso",M1736,M1736/(1+$J$2)^Q1736),IF(P1736="Atraso",M1736,M1736/(1+$J$1)^Q1736))</f>
        <v/>
      </c>
    </row>
    <row r="1737">
      <c r="A1737" t="inlineStr">
        <is>
          <t>Q06L019</t>
        </is>
      </c>
      <c r="B1737" t="inlineStr">
        <is>
          <t>LUIZ FELIPE ESTEVES SOARES FIGUEIREDO</t>
        </is>
      </c>
      <c r="C1737" t="n">
        <v>1</v>
      </c>
      <c r="D1737" t="inlineStr">
        <is>
          <t>IPCA</t>
        </is>
      </c>
      <c r="E1737" t="n">
        <v>0.009488792934583046</v>
      </c>
      <c r="F1737" t="inlineStr">
        <is>
          <t>MENSAL</t>
        </is>
      </c>
      <c r="G1737" t="n">
        <v>45550</v>
      </c>
      <c r="H1737" t="n">
        <v>45550</v>
      </c>
      <c r="I1737" t="inlineStr">
        <is>
          <t>067</t>
        </is>
      </c>
      <c r="J1737" t="inlineStr">
        <is>
          <t>CARTEIRA</t>
        </is>
      </c>
      <c r="K1737" t="inlineStr">
        <is>
          <t>CONTRATO</t>
        </is>
      </c>
      <c r="L1737" t="n">
        <v>2651.56</v>
      </c>
      <c r="M1737" t="inlineStr"/>
      <c r="N1737" t="inlineStr"/>
      <c r="O1737" s="142">
        <f>DATE(YEAR(H1737),MONTH(H1737),1)</f>
        <v/>
      </c>
      <c r="P1737" s="132">
        <f>IF(H1737&gt;$L$3,"Futuro","Atraso")</f>
        <v/>
      </c>
      <c r="Q1737">
        <f>12*(YEAR(H1737)-YEAR($L$3))+(MONTH(H1737)-MONTH($L$3))</f>
        <v/>
      </c>
      <c r="R1737" s="366">
        <f>IF(N1737="IBIRAPITANGA FASE 3",IF(P1737="Atraso",M1737,M1737/(1+$J$2)^Q1737),IF(P1737="Atraso",M1737,M1737/(1+$J$1)^Q1737))</f>
        <v/>
      </c>
    </row>
    <row r="1738">
      <c r="A1738" t="inlineStr">
        <is>
          <t>Q06L019</t>
        </is>
      </c>
      <c r="B1738" t="inlineStr">
        <is>
          <t>LUIZ FELIPE ESTEVES SOARES FIGUEIREDO</t>
        </is>
      </c>
      <c r="C1738" t="n">
        <v>1</v>
      </c>
      <c r="D1738" t="inlineStr">
        <is>
          <t>IPCA</t>
        </is>
      </c>
      <c r="E1738" t="n">
        <v>0.009488792934583046</v>
      </c>
      <c r="F1738" t="inlineStr">
        <is>
          <t>MENSAL</t>
        </is>
      </c>
      <c r="G1738" t="n">
        <v>45580</v>
      </c>
      <c r="H1738" t="n">
        <v>45580</v>
      </c>
      <c r="I1738" t="inlineStr">
        <is>
          <t>068</t>
        </is>
      </c>
      <c r="J1738" t="inlineStr">
        <is>
          <t>CARTEIRA</t>
        </is>
      </c>
      <c r="K1738" t="inlineStr">
        <is>
          <t>CONTRATO</t>
        </is>
      </c>
      <c r="L1738" t="n">
        <v>2651.56</v>
      </c>
      <c r="M1738" t="inlineStr"/>
      <c r="N1738" t="inlineStr"/>
      <c r="O1738" s="142">
        <f>DATE(YEAR(H1738),MONTH(H1738),1)</f>
        <v/>
      </c>
      <c r="P1738" s="132">
        <f>IF(H1738&gt;$L$3,"Futuro","Atraso")</f>
        <v/>
      </c>
      <c r="Q1738">
        <f>12*(YEAR(H1738)-YEAR($L$3))+(MONTH(H1738)-MONTH($L$3))</f>
        <v/>
      </c>
      <c r="R1738" s="366">
        <f>IF(N1738="IBIRAPITANGA FASE 3",IF(P1738="Atraso",M1738,M1738/(1+$J$2)^Q1738),IF(P1738="Atraso",M1738,M1738/(1+$J$1)^Q1738))</f>
        <v/>
      </c>
    </row>
    <row r="1739">
      <c r="A1739" t="inlineStr">
        <is>
          <t>Q06L019</t>
        </is>
      </c>
      <c r="B1739" t="inlineStr">
        <is>
          <t>LUIZ FELIPE ESTEVES SOARES FIGUEIREDO</t>
        </is>
      </c>
      <c r="C1739" t="n">
        <v>1</v>
      </c>
      <c r="D1739" t="inlineStr">
        <is>
          <t>IPCA</t>
        </is>
      </c>
      <c r="E1739" t="n">
        <v>0.009488792934583046</v>
      </c>
      <c r="F1739" t="inlineStr">
        <is>
          <t>MENSAL</t>
        </is>
      </c>
      <c r="G1739" t="n">
        <v>45611</v>
      </c>
      <c r="H1739" t="n">
        <v>45611</v>
      </c>
      <c r="I1739" t="inlineStr">
        <is>
          <t>069</t>
        </is>
      </c>
      <c r="J1739" t="inlineStr">
        <is>
          <t>CARTEIRA</t>
        </is>
      </c>
      <c r="K1739" t="inlineStr">
        <is>
          <t>CONTRATO</t>
        </is>
      </c>
      <c r="L1739" t="n">
        <v>2651.56</v>
      </c>
      <c r="M1739" t="inlineStr"/>
      <c r="N1739" t="inlineStr"/>
      <c r="O1739" s="142">
        <f>DATE(YEAR(H1739),MONTH(H1739),1)</f>
        <v/>
      </c>
      <c r="P1739" s="132">
        <f>IF(H1739&gt;$L$3,"Futuro","Atraso")</f>
        <v/>
      </c>
      <c r="Q1739">
        <f>12*(YEAR(H1739)-YEAR($L$3))+(MONTH(H1739)-MONTH($L$3))</f>
        <v/>
      </c>
      <c r="R1739" s="366">
        <f>IF(N1739="IBIRAPITANGA FASE 3",IF(P1739="Atraso",M1739,M1739/(1+$J$2)^Q1739),IF(P1739="Atraso",M1739,M1739/(1+$J$1)^Q1739))</f>
        <v/>
      </c>
    </row>
    <row r="1740">
      <c r="A1740" t="inlineStr">
        <is>
          <t>Q06L019</t>
        </is>
      </c>
      <c r="B1740" t="inlineStr">
        <is>
          <t>LUIZ FELIPE ESTEVES SOARES FIGUEIREDO</t>
        </is>
      </c>
      <c r="C1740" t="n">
        <v>1</v>
      </c>
      <c r="D1740" t="inlineStr">
        <is>
          <t>IPCA</t>
        </is>
      </c>
      <c r="E1740" t="n">
        <v>0.009488792934583046</v>
      </c>
      <c r="F1740" t="inlineStr">
        <is>
          <t>MENSAL</t>
        </is>
      </c>
      <c r="G1740" t="n">
        <v>45641</v>
      </c>
      <c r="H1740" t="n">
        <v>45641</v>
      </c>
      <c r="I1740" t="inlineStr">
        <is>
          <t>070</t>
        </is>
      </c>
      <c r="J1740" t="inlineStr">
        <is>
          <t>CARTEIRA</t>
        </is>
      </c>
      <c r="K1740" t="inlineStr">
        <is>
          <t>CONTRATO</t>
        </is>
      </c>
      <c r="L1740" t="n">
        <v>2651.56</v>
      </c>
      <c r="M1740" t="inlineStr"/>
      <c r="N1740" t="inlineStr"/>
      <c r="O1740" s="142">
        <f>DATE(YEAR(H1740),MONTH(H1740),1)</f>
        <v/>
      </c>
      <c r="P1740" s="132">
        <f>IF(H1740&gt;$L$3,"Futuro","Atraso")</f>
        <v/>
      </c>
      <c r="Q1740">
        <f>12*(YEAR(H1740)-YEAR($L$3))+(MONTH(H1740)-MONTH($L$3))</f>
        <v/>
      </c>
      <c r="R1740" s="366">
        <f>IF(N1740="IBIRAPITANGA FASE 3",IF(P1740="Atraso",M1740,M1740/(1+$J$2)^Q1740),IF(P1740="Atraso",M1740,M1740/(1+$J$1)^Q1740))</f>
        <v/>
      </c>
    </row>
    <row r="1741">
      <c r="A1741" t="inlineStr">
        <is>
          <t>Q06L019</t>
        </is>
      </c>
      <c r="B1741" t="inlineStr">
        <is>
          <t>LUIZ FELIPE ESTEVES SOARES FIGUEIREDO</t>
        </is>
      </c>
      <c r="C1741" t="n">
        <v>1</v>
      </c>
      <c r="D1741" t="inlineStr">
        <is>
          <t>IPCA</t>
        </is>
      </c>
      <c r="E1741" t="n">
        <v>0.009488792934583046</v>
      </c>
      <c r="F1741" t="inlineStr">
        <is>
          <t>MENSAL</t>
        </is>
      </c>
      <c r="G1741" t="n">
        <v>45672</v>
      </c>
      <c r="H1741" t="n">
        <v>45672</v>
      </c>
      <c r="I1741" t="inlineStr">
        <is>
          <t>071</t>
        </is>
      </c>
      <c r="J1741" t="inlineStr">
        <is>
          <t>CARTEIRA</t>
        </is>
      </c>
      <c r="K1741" t="inlineStr">
        <is>
          <t>CONTRATO</t>
        </is>
      </c>
      <c r="L1741" t="n">
        <v>2651.56</v>
      </c>
      <c r="M1741" t="inlineStr"/>
      <c r="N1741" t="inlineStr"/>
      <c r="O1741" s="142">
        <f>DATE(YEAR(H1741),MONTH(H1741),1)</f>
        <v/>
      </c>
      <c r="P1741" s="132">
        <f>IF(H1741&gt;$L$3,"Futuro","Atraso")</f>
        <v/>
      </c>
      <c r="Q1741">
        <f>12*(YEAR(H1741)-YEAR($L$3))+(MONTH(H1741)-MONTH($L$3))</f>
        <v/>
      </c>
      <c r="R1741" s="366">
        <f>IF(N1741="IBIRAPITANGA FASE 3",IF(P1741="Atraso",M1741,M1741/(1+$J$2)^Q1741),IF(P1741="Atraso",M1741,M1741/(1+$J$1)^Q1741))</f>
        <v/>
      </c>
    </row>
    <row r="1742">
      <c r="A1742" t="inlineStr">
        <is>
          <t>Q06L019</t>
        </is>
      </c>
      <c r="B1742" t="inlineStr">
        <is>
          <t>LUIZ FELIPE ESTEVES SOARES FIGUEIREDO</t>
        </is>
      </c>
      <c r="C1742" t="n">
        <v>1</v>
      </c>
      <c r="D1742" t="inlineStr">
        <is>
          <t>IPCA</t>
        </is>
      </c>
      <c r="E1742" t="n">
        <v>0.009488792934583046</v>
      </c>
      <c r="F1742" t="inlineStr">
        <is>
          <t>MENSAL</t>
        </is>
      </c>
      <c r="G1742" t="n">
        <v>45703</v>
      </c>
      <c r="H1742" t="n">
        <v>45703</v>
      </c>
      <c r="I1742" t="inlineStr">
        <is>
          <t>072</t>
        </is>
      </c>
      <c r="J1742" t="inlineStr">
        <is>
          <t>CARTEIRA</t>
        </is>
      </c>
      <c r="K1742" t="inlineStr">
        <is>
          <t>CONTRATO</t>
        </is>
      </c>
      <c r="L1742" t="n">
        <v>2651.56</v>
      </c>
      <c r="M1742" t="inlineStr"/>
      <c r="N1742" t="inlineStr"/>
      <c r="O1742" s="142">
        <f>DATE(YEAR(H1742),MONTH(H1742),1)</f>
        <v/>
      </c>
      <c r="P1742" s="132">
        <f>IF(H1742&gt;$L$3,"Futuro","Atraso")</f>
        <v/>
      </c>
      <c r="Q1742">
        <f>12*(YEAR(H1742)-YEAR($L$3))+(MONTH(H1742)-MONTH($L$3))</f>
        <v/>
      </c>
      <c r="R1742" s="366">
        <f>IF(N1742="IBIRAPITANGA FASE 3",IF(P1742="Atraso",M1742,M1742/(1+$J$2)^Q1742),IF(P1742="Atraso",M1742,M1742/(1+$J$1)^Q1742))</f>
        <v/>
      </c>
    </row>
    <row r="1743">
      <c r="A1743" t="inlineStr">
        <is>
          <t>Q06L019</t>
        </is>
      </c>
      <c r="B1743" t="inlineStr">
        <is>
          <t>LUIZ FELIPE ESTEVES SOARES FIGUEIREDO</t>
        </is>
      </c>
      <c r="C1743" t="n">
        <v>1</v>
      </c>
      <c r="D1743" t="inlineStr">
        <is>
          <t>IPCA</t>
        </is>
      </c>
      <c r="E1743" t="n">
        <v>0.009488792934583046</v>
      </c>
      <c r="F1743" t="inlineStr">
        <is>
          <t>MENSAL</t>
        </is>
      </c>
      <c r="G1743" t="n">
        <v>45731</v>
      </c>
      <c r="H1743" t="n">
        <v>45731</v>
      </c>
      <c r="I1743" t="inlineStr">
        <is>
          <t>073</t>
        </is>
      </c>
      <c r="J1743" t="inlineStr">
        <is>
          <t>CARTEIRA</t>
        </is>
      </c>
      <c r="K1743" t="inlineStr">
        <is>
          <t>CONTRATO</t>
        </is>
      </c>
      <c r="L1743" t="n">
        <v>2651.56</v>
      </c>
      <c r="M1743" t="inlineStr"/>
      <c r="N1743" t="inlineStr"/>
      <c r="O1743" s="142">
        <f>DATE(YEAR(H1743),MONTH(H1743),1)</f>
        <v/>
      </c>
      <c r="P1743" s="132">
        <f>IF(H1743&gt;$L$3,"Futuro","Atraso")</f>
        <v/>
      </c>
      <c r="Q1743">
        <f>12*(YEAR(H1743)-YEAR($L$3))+(MONTH(H1743)-MONTH($L$3))</f>
        <v/>
      </c>
      <c r="R1743" s="366">
        <f>IF(N1743="IBIRAPITANGA FASE 3",IF(P1743="Atraso",M1743,M1743/(1+$J$2)^Q1743),IF(P1743="Atraso",M1743,M1743/(1+$J$1)^Q1743))</f>
        <v/>
      </c>
    </row>
    <row r="1744">
      <c r="A1744" t="inlineStr">
        <is>
          <t>Q06L019</t>
        </is>
      </c>
      <c r="B1744" t="inlineStr">
        <is>
          <t>LUIZ FELIPE ESTEVES SOARES FIGUEIREDO</t>
        </is>
      </c>
      <c r="C1744" t="n">
        <v>1</v>
      </c>
      <c r="D1744" t="inlineStr">
        <is>
          <t>IPCA</t>
        </is>
      </c>
      <c r="E1744" t="n">
        <v>0.009488792934583046</v>
      </c>
      <c r="F1744" t="inlineStr">
        <is>
          <t>MENSAL</t>
        </is>
      </c>
      <c r="G1744" t="n">
        <v>45762</v>
      </c>
      <c r="H1744" t="n">
        <v>45762</v>
      </c>
      <c r="I1744" t="inlineStr">
        <is>
          <t>074</t>
        </is>
      </c>
      <c r="J1744" t="inlineStr">
        <is>
          <t>CARTEIRA</t>
        </is>
      </c>
      <c r="K1744" t="inlineStr">
        <is>
          <t>CONTRATO</t>
        </is>
      </c>
      <c r="L1744" t="n">
        <v>2651.56</v>
      </c>
      <c r="M1744" t="inlineStr"/>
      <c r="N1744" t="inlineStr"/>
      <c r="O1744" s="142">
        <f>DATE(YEAR(H1744),MONTH(H1744),1)</f>
        <v/>
      </c>
      <c r="P1744" s="132">
        <f>IF(H1744&gt;$L$3,"Futuro","Atraso")</f>
        <v/>
      </c>
      <c r="Q1744">
        <f>12*(YEAR(H1744)-YEAR($L$3))+(MONTH(H1744)-MONTH($L$3))</f>
        <v/>
      </c>
      <c r="R1744" s="366">
        <f>IF(N1744="IBIRAPITANGA FASE 3",IF(P1744="Atraso",M1744,M1744/(1+$J$2)^Q1744),IF(P1744="Atraso",M1744,M1744/(1+$J$1)^Q1744))</f>
        <v/>
      </c>
    </row>
    <row r="1745">
      <c r="A1745" t="inlineStr">
        <is>
          <t>Q06L019</t>
        </is>
      </c>
      <c r="B1745" t="inlineStr">
        <is>
          <t>LUIZ FELIPE ESTEVES SOARES FIGUEIREDO</t>
        </is>
      </c>
      <c r="C1745" t="n">
        <v>1</v>
      </c>
      <c r="D1745" t="inlineStr">
        <is>
          <t>IPCA</t>
        </is>
      </c>
      <c r="E1745" t="n">
        <v>0.009488792934583046</v>
      </c>
      <c r="F1745" t="inlineStr">
        <is>
          <t>MENSAL</t>
        </is>
      </c>
      <c r="G1745" t="n">
        <v>45792</v>
      </c>
      <c r="H1745" t="n">
        <v>45792</v>
      </c>
      <c r="I1745" t="inlineStr">
        <is>
          <t>075</t>
        </is>
      </c>
      <c r="J1745" t="inlineStr">
        <is>
          <t>CARTEIRA</t>
        </is>
      </c>
      <c r="K1745" t="inlineStr">
        <is>
          <t>CONTRATO</t>
        </is>
      </c>
      <c r="L1745" t="n">
        <v>2651.56</v>
      </c>
      <c r="M1745" t="inlineStr"/>
      <c r="N1745" t="inlineStr"/>
      <c r="O1745" s="142">
        <f>DATE(YEAR(H1745),MONTH(H1745),1)</f>
        <v/>
      </c>
      <c r="P1745" s="132">
        <f>IF(H1745&gt;$L$3,"Futuro","Atraso")</f>
        <v/>
      </c>
      <c r="Q1745">
        <f>12*(YEAR(H1745)-YEAR($L$3))+(MONTH(H1745)-MONTH($L$3))</f>
        <v/>
      </c>
      <c r="R1745" s="366">
        <f>IF(N1745="IBIRAPITANGA FASE 3",IF(P1745="Atraso",M1745,M1745/(1+$J$2)^Q1745),IF(P1745="Atraso",M1745,M1745/(1+$J$1)^Q1745))</f>
        <v/>
      </c>
    </row>
    <row r="1746">
      <c r="A1746" t="inlineStr">
        <is>
          <t>Q06L019</t>
        </is>
      </c>
      <c r="B1746" t="inlineStr">
        <is>
          <t>LUIZ FELIPE ESTEVES SOARES FIGUEIREDO</t>
        </is>
      </c>
      <c r="C1746" t="n">
        <v>1</v>
      </c>
      <c r="D1746" t="inlineStr">
        <is>
          <t>IPCA</t>
        </is>
      </c>
      <c r="E1746" t="n">
        <v>0.009488792934583046</v>
      </c>
      <c r="F1746" t="inlineStr">
        <is>
          <t>MENSAL</t>
        </is>
      </c>
      <c r="G1746" t="n">
        <v>45823</v>
      </c>
      <c r="H1746" t="n">
        <v>45823</v>
      </c>
      <c r="I1746" t="inlineStr">
        <is>
          <t>076</t>
        </is>
      </c>
      <c r="J1746" t="inlineStr">
        <is>
          <t>CARTEIRA</t>
        </is>
      </c>
      <c r="K1746" t="inlineStr">
        <is>
          <t>CONTRATO</t>
        </is>
      </c>
      <c r="L1746" t="n">
        <v>2651.56</v>
      </c>
      <c r="M1746" t="inlineStr"/>
      <c r="N1746" t="inlineStr"/>
      <c r="O1746" s="142">
        <f>DATE(YEAR(H1746),MONTH(H1746),1)</f>
        <v/>
      </c>
      <c r="P1746" s="132">
        <f>IF(H1746&gt;$L$3,"Futuro","Atraso")</f>
        <v/>
      </c>
      <c r="Q1746">
        <f>12*(YEAR(H1746)-YEAR($L$3))+(MONTH(H1746)-MONTH($L$3))</f>
        <v/>
      </c>
      <c r="R1746" s="366">
        <f>IF(N1746="IBIRAPITANGA FASE 3",IF(P1746="Atraso",M1746,M1746/(1+$J$2)^Q1746),IF(P1746="Atraso",M1746,M1746/(1+$J$1)^Q1746))</f>
        <v/>
      </c>
    </row>
    <row r="1747">
      <c r="A1747" t="inlineStr">
        <is>
          <t>Q06L019</t>
        </is>
      </c>
      <c r="B1747" t="inlineStr">
        <is>
          <t>LUIZ FELIPE ESTEVES SOARES FIGUEIREDO</t>
        </is>
      </c>
      <c r="C1747" t="n">
        <v>1</v>
      </c>
      <c r="D1747" t="inlineStr">
        <is>
          <t>IPCA</t>
        </is>
      </c>
      <c r="E1747" t="n">
        <v>0.009488792934583046</v>
      </c>
      <c r="F1747" t="inlineStr">
        <is>
          <t>MENSAL</t>
        </is>
      </c>
      <c r="G1747" t="n">
        <v>45853</v>
      </c>
      <c r="H1747" t="n">
        <v>45853</v>
      </c>
      <c r="I1747" t="inlineStr">
        <is>
          <t>077</t>
        </is>
      </c>
      <c r="J1747" t="inlineStr">
        <is>
          <t>CARTEIRA</t>
        </is>
      </c>
      <c r="K1747" t="inlineStr">
        <is>
          <t>CONTRATO</t>
        </is>
      </c>
      <c r="L1747" t="n">
        <v>2651.56</v>
      </c>
      <c r="M1747" t="inlineStr"/>
      <c r="N1747" t="inlineStr"/>
      <c r="O1747" s="142">
        <f>DATE(YEAR(H1747),MONTH(H1747),1)</f>
        <v/>
      </c>
      <c r="P1747" s="132">
        <f>IF(H1747&gt;$L$3,"Futuro","Atraso")</f>
        <v/>
      </c>
      <c r="Q1747">
        <f>12*(YEAR(H1747)-YEAR($L$3))+(MONTH(H1747)-MONTH($L$3))</f>
        <v/>
      </c>
      <c r="R1747" s="366">
        <f>IF(N1747="IBIRAPITANGA FASE 3",IF(P1747="Atraso",M1747,M1747/(1+$J$2)^Q1747),IF(P1747="Atraso",M1747,M1747/(1+$J$1)^Q1747))</f>
        <v/>
      </c>
    </row>
    <row r="1748">
      <c r="A1748" t="inlineStr">
        <is>
          <t>Q06L019</t>
        </is>
      </c>
      <c r="B1748" t="inlineStr">
        <is>
          <t>LUIZ FELIPE ESTEVES SOARES FIGUEIREDO</t>
        </is>
      </c>
      <c r="C1748" t="n">
        <v>1</v>
      </c>
      <c r="D1748" t="inlineStr">
        <is>
          <t>IPCA</t>
        </is>
      </c>
      <c r="E1748" t="n">
        <v>0.009488792934583046</v>
      </c>
      <c r="F1748" t="inlineStr">
        <is>
          <t>MENSAL</t>
        </is>
      </c>
      <c r="G1748" t="n">
        <v>45884</v>
      </c>
      <c r="H1748" t="n">
        <v>45884</v>
      </c>
      <c r="I1748" t="inlineStr">
        <is>
          <t>078</t>
        </is>
      </c>
      <c r="J1748" t="inlineStr">
        <is>
          <t>CARTEIRA</t>
        </is>
      </c>
      <c r="K1748" t="inlineStr">
        <is>
          <t>CONTRATO</t>
        </is>
      </c>
      <c r="L1748" t="n">
        <v>2651.56</v>
      </c>
      <c r="M1748" t="inlineStr"/>
      <c r="N1748" t="inlineStr"/>
      <c r="O1748" s="142">
        <f>DATE(YEAR(H1748),MONTH(H1748),1)</f>
        <v/>
      </c>
      <c r="P1748" s="132">
        <f>IF(H1748&gt;$L$3,"Futuro","Atraso")</f>
        <v/>
      </c>
      <c r="Q1748">
        <f>12*(YEAR(H1748)-YEAR($L$3))+(MONTH(H1748)-MONTH($L$3))</f>
        <v/>
      </c>
      <c r="R1748" s="366">
        <f>IF(N1748="IBIRAPITANGA FASE 3",IF(P1748="Atraso",M1748,M1748/(1+$J$2)^Q1748),IF(P1748="Atraso",M1748,M1748/(1+$J$1)^Q1748))</f>
        <v/>
      </c>
    </row>
    <row r="1749">
      <c r="A1749" t="inlineStr">
        <is>
          <t>Q06L019</t>
        </is>
      </c>
      <c r="B1749" t="inlineStr">
        <is>
          <t>LUIZ FELIPE ESTEVES SOARES FIGUEIREDO</t>
        </is>
      </c>
      <c r="C1749" t="n">
        <v>1</v>
      </c>
      <c r="D1749" t="inlineStr">
        <is>
          <t>IPCA</t>
        </is>
      </c>
      <c r="E1749" t="n">
        <v>0.009488792934583046</v>
      </c>
      <c r="F1749" t="inlineStr">
        <is>
          <t>MENSAL</t>
        </is>
      </c>
      <c r="G1749" t="n">
        <v>45915</v>
      </c>
      <c r="H1749" t="n">
        <v>45915</v>
      </c>
      <c r="I1749" t="inlineStr">
        <is>
          <t>079</t>
        </is>
      </c>
      <c r="J1749" t="inlineStr">
        <is>
          <t>CARTEIRA</t>
        </is>
      </c>
      <c r="K1749" t="inlineStr">
        <is>
          <t>CONTRATO</t>
        </is>
      </c>
      <c r="L1749" t="n">
        <v>2651.56</v>
      </c>
      <c r="M1749" t="inlineStr"/>
      <c r="N1749" t="inlineStr"/>
      <c r="O1749" s="142">
        <f>DATE(YEAR(H1749),MONTH(H1749),1)</f>
        <v/>
      </c>
      <c r="P1749" s="132">
        <f>IF(H1749&gt;$L$3,"Futuro","Atraso")</f>
        <v/>
      </c>
      <c r="Q1749">
        <f>12*(YEAR(H1749)-YEAR($L$3))+(MONTH(H1749)-MONTH($L$3))</f>
        <v/>
      </c>
      <c r="R1749" s="366">
        <f>IF(N1749="IBIRAPITANGA FASE 3",IF(P1749="Atraso",M1749,M1749/(1+$J$2)^Q1749),IF(P1749="Atraso",M1749,M1749/(1+$J$1)^Q1749))</f>
        <v/>
      </c>
    </row>
    <row r="1750">
      <c r="A1750" t="inlineStr">
        <is>
          <t>Q06L019</t>
        </is>
      </c>
      <c r="B1750" t="inlineStr">
        <is>
          <t>LUIZ FELIPE ESTEVES SOARES FIGUEIREDO</t>
        </is>
      </c>
      <c r="C1750" t="n">
        <v>1</v>
      </c>
      <c r="D1750" t="inlineStr">
        <is>
          <t>IPCA</t>
        </is>
      </c>
      <c r="E1750" t="n">
        <v>0.009488792934583046</v>
      </c>
      <c r="F1750" t="inlineStr">
        <is>
          <t>MENSAL</t>
        </is>
      </c>
      <c r="G1750" t="n">
        <v>45945</v>
      </c>
      <c r="H1750" t="n">
        <v>45945</v>
      </c>
      <c r="I1750" t="inlineStr">
        <is>
          <t>080</t>
        </is>
      </c>
      <c r="J1750" t="inlineStr">
        <is>
          <t>CARTEIRA</t>
        </is>
      </c>
      <c r="K1750" t="inlineStr">
        <is>
          <t>CONTRATO</t>
        </is>
      </c>
      <c r="L1750" t="n">
        <v>2651.56</v>
      </c>
      <c r="M1750" t="inlineStr"/>
      <c r="N1750" t="inlineStr"/>
      <c r="O1750" s="142">
        <f>DATE(YEAR(H1750),MONTH(H1750),1)</f>
        <v/>
      </c>
      <c r="P1750" s="132">
        <f>IF(H1750&gt;$L$3,"Futuro","Atraso")</f>
        <v/>
      </c>
      <c r="Q1750">
        <f>12*(YEAR(H1750)-YEAR($L$3))+(MONTH(H1750)-MONTH($L$3))</f>
        <v/>
      </c>
      <c r="R1750" s="366">
        <f>IF(N1750="IBIRAPITANGA FASE 3",IF(P1750="Atraso",M1750,M1750/(1+$J$2)^Q1750),IF(P1750="Atraso",M1750,M1750/(1+$J$1)^Q1750))</f>
        <v/>
      </c>
    </row>
    <row r="1751">
      <c r="A1751" t="inlineStr">
        <is>
          <t>Q06L019</t>
        </is>
      </c>
      <c r="B1751" t="inlineStr">
        <is>
          <t>LUIZ FELIPE ESTEVES SOARES FIGUEIREDO</t>
        </is>
      </c>
      <c r="C1751" t="n">
        <v>1</v>
      </c>
      <c r="D1751" t="inlineStr">
        <is>
          <t>IPCA</t>
        </is>
      </c>
      <c r="E1751" t="n">
        <v>0.009488792934583046</v>
      </c>
      <c r="F1751" t="inlineStr">
        <is>
          <t>MENSAL</t>
        </is>
      </c>
      <c r="G1751" t="n">
        <v>45976</v>
      </c>
      <c r="H1751" t="n">
        <v>45976</v>
      </c>
      <c r="I1751" t="inlineStr">
        <is>
          <t>081</t>
        </is>
      </c>
      <c r="J1751" t="inlineStr">
        <is>
          <t>CARTEIRA</t>
        </is>
      </c>
      <c r="K1751" t="inlineStr">
        <is>
          <t>CONTRATO</t>
        </is>
      </c>
      <c r="L1751" t="n">
        <v>2651.56</v>
      </c>
      <c r="M1751" t="inlineStr"/>
      <c r="N1751" t="inlineStr"/>
      <c r="O1751" s="142">
        <f>DATE(YEAR(H1751),MONTH(H1751),1)</f>
        <v/>
      </c>
      <c r="P1751" s="132">
        <f>IF(H1751&gt;$L$3,"Futuro","Atraso")</f>
        <v/>
      </c>
      <c r="Q1751">
        <f>12*(YEAR(H1751)-YEAR($L$3))+(MONTH(H1751)-MONTH($L$3))</f>
        <v/>
      </c>
      <c r="R1751" s="366">
        <f>IF(N1751="IBIRAPITANGA FASE 3",IF(P1751="Atraso",M1751,M1751/(1+$J$2)^Q1751),IF(P1751="Atraso",M1751,M1751/(1+$J$1)^Q1751))</f>
        <v/>
      </c>
    </row>
    <row r="1752">
      <c r="A1752" t="inlineStr">
        <is>
          <t>Q06L019</t>
        </is>
      </c>
      <c r="B1752" t="inlineStr">
        <is>
          <t>LUIZ FELIPE ESTEVES SOARES FIGUEIREDO</t>
        </is>
      </c>
      <c r="C1752" t="n">
        <v>1</v>
      </c>
      <c r="D1752" t="inlineStr">
        <is>
          <t>IPCA</t>
        </is>
      </c>
      <c r="E1752" t="n">
        <v>0.009488792934583046</v>
      </c>
      <c r="F1752" t="inlineStr">
        <is>
          <t>MENSAL</t>
        </is>
      </c>
      <c r="G1752" t="n">
        <v>46006</v>
      </c>
      <c r="H1752" t="n">
        <v>46006</v>
      </c>
      <c r="I1752" t="inlineStr">
        <is>
          <t>082</t>
        </is>
      </c>
      <c r="J1752" t="inlineStr">
        <is>
          <t>CARTEIRA</t>
        </is>
      </c>
      <c r="K1752" t="inlineStr">
        <is>
          <t>CONTRATO</t>
        </is>
      </c>
      <c r="L1752" t="n">
        <v>2651.56</v>
      </c>
      <c r="M1752" t="inlineStr"/>
      <c r="N1752" t="inlineStr"/>
      <c r="O1752" s="142">
        <f>DATE(YEAR(H1752),MONTH(H1752),1)</f>
        <v/>
      </c>
      <c r="P1752" s="132">
        <f>IF(H1752&gt;$L$3,"Futuro","Atraso")</f>
        <v/>
      </c>
      <c r="Q1752">
        <f>12*(YEAR(H1752)-YEAR($L$3))+(MONTH(H1752)-MONTH($L$3))</f>
        <v/>
      </c>
      <c r="R1752" s="366">
        <f>IF(N1752="IBIRAPITANGA FASE 3",IF(P1752="Atraso",M1752,M1752/(1+$J$2)^Q1752),IF(P1752="Atraso",M1752,M1752/(1+$J$1)^Q1752))</f>
        <v/>
      </c>
    </row>
    <row r="1753">
      <c r="A1753" t="inlineStr">
        <is>
          <t>Q06L019</t>
        </is>
      </c>
      <c r="B1753" t="inlineStr">
        <is>
          <t>LUIZ FELIPE ESTEVES SOARES FIGUEIREDO</t>
        </is>
      </c>
      <c r="C1753" t="n">
        <v>1</v>
      </c>
      <c r="D1753" t="inlineStr">
        <is>
          <t>IPCA</t>
        </is>
      </c>
      <c r="E1753" t="n">
        <v>0.009488792934583046</v>
      </c>
      <c r="F1753" t="inlineStr">
        <is>
          <t>MENSAL</t>
        </is>
      </c>
      <c r="G1753" t="n">
        <v>46037</v>
      </c>
      <c r="H1753" t="n">
        <v>46037</v>
      </c>
      <c r="I1753" t="inlineStr">
        <is>
          <t>083</t>
        </is>
      </c>
      <c r="J1753" t="inlineStr">
        <is>
          <t>CARTEIRA</t>
        </is>
      </c>
      <c r="K1753" t="inlineStr">
        <is>
          <t>CONTRATO</t>
        </is>
      </c>
      <c r="L1753" t="n">
        <v>2651.56</v>
      </c>
      <c r="M1753" t="inlineStr"/>
      <c r="N1753" t="inlineStr"/>
      <c r="O1753" s="142">
        <f>DATE(YEAR(H1753),MONTH(H1753),1)</f>
        <v/>
      </c>
      <c r="P1753" s="132">
        <f>IF(H1753&gt;$L$3,"Futuro","Atraso")</f>
        <v/>
      </c>
      <c r="Q1753">
        <f>12*(YEAR(H1753)-YEAR($L$3))+(MONTH(H1753)-MONTH($L$3))</f>
        <v/>
      </c>
      <c r="R1753" s="366">
        <f>IF(N1753="IBIRAPITANGA FASE 3",IF(P1753="Atraso",M1753,M1753/(1+$J$2)^Q1753),IF(P1753="Atraso",M1753,M1753/(1+$J$1)^Q1753))</f>
        <v/>
      </c>
    </row>
    <row r="1754">
      <c r="A1754" t="inlineStr">
        <is>
          <t>Q06L019</t>
        </is>
      </c>
      <c r="B1754" t="inlineStr">
        <is>
          <t>LUIZ FELIPE ESTEVES SOARES FIGUEIREDO</t>
        </is>
      </c>
      <c r="C1754" t="n">
        <v>1</v>
      </c>
      <c r="D1754" t="inlineStr">
        <is>
          <t>IPCA</t>
        </is>
      </c>
      <c r="E1754" t="n">
        <v>0.009488792934583046</v>
      </c>
      <c r="F1754" t="inlineStr">
        <is>
          <t>MENSAL</t>
        </is>
      </c>
      <c r="G1754" t="n">
        <v>46068</v>
      </c>
      <c r="H1754" t="n">
        <v>46068</v>
      </c>
      <c r="I1754" t="inlineStr">
        <is>
          <t>084</t>
        </is>
      </c>
      <c r="J1754" t="inlineStr">
        <is>
          <t>CARTEIRA</t>
        </is>
      </c>
      <c r="K1754" t="inlineStr">
        <is>
          <t>CONTRATO</t>
        </is>
      </c>
      <c r="L1754" t="n">
        <v>2651.56</v>
      </c>
      <c r="M1754" t="inlineStr"/>
      <c r="N1754" t="inlineStr"/>
      <c r="O1754" s="142">
        <f>DATE(YEAR(H1754),MONTH(H1754),1)</f>
        <v/>
      </c>
      <c r="P1754" s="132">
        <f>IF(H1754&gt;$L$3,"Futuro","Atraso")</f>
        <v/>
      </c>
      <c r="Q1754">
        <f>12*(YEAR(H1754)-YEAR($L$3))+(MONTH(H1754)-MONTH($L$3))</f>
        <v/>
      </c>
      <c r="R1754" s="366">
        <f>IF(N1754="IBIRAPITANGA FASE 3",IF(P1754="Atraso",M1754,M1754/(1+$J$2)^Q1754),IF(P1754="Atraso",M1754,M1754/(1+$J$1)^Q1754))</f>
        <v/>
      </c>
    </row>
    <row r="1755">
      <c r="A1755" t="inlineStr">
        <is>
          <t>Q06L019</t>
        </is>
      </c>
      <c r="B1755" t="inlineStr">
        <is>
          <t>LUIZ FELIPE ESTEVES SOARES FIGUEIREDO</t>
        </is>
      </c>
      <c r="C1755" t="n">
        <v>1</v>
      </c>
      <c r="D1755" t="inlineStr">
        <is>
          <t>IPCA</t>
        </is>
      </c>
      <c r="E1755" t="n">
        <v>0.009488792934583046</v>
      </c>
      <c r="F1755" t="inlineStr">
        <is>
          <t>MENSAL</t>
        </is>
      </c>
      <c r="G1755" t="n">
        <v>46096</v>
      </c>
      <c r="H1755" t="n">
        <v>46096</v>
      </c>
      <c r="I1755" t="inlineStr">
        <is>
          <t>085</t>
        </is>
      </c>
      <c r="J1755" t="inlineStr">
        <is>
          <t>CARTEIRA</t>
        </is>
      </c>
      <c r="K1755" t="inlineStr">
        <is>
          <t>CONTRATO</t>
        </is>
      </c>
      <c r="L1755" t="n">
        <v>2651.56</v>
      </c>
      <c r="M1755" t="inlineStr"/>
      <c r="N1755" t="inlineStr"/>
      <c r="O1755" s="142">
        <f>DATE(YEAR(H1755),MONTH(H1755),1)</f>
        <v/>
      </c>
      <c r="P1755" s="132">
        <f>IF(H1755&gt;$L$3,"Futuro","Atraso")</f>
        <v/>
      </c>
      <c r="Q1755">
        <f>12*(YEAR(H1755)-YEAR($L$3))+(MONTH(H1755)-MONTH($L$3))</f>
        <v/>
      </c>
      <c r="R1755" s="366">
        <f>IF(N1755="IBIRAPITANGA FASE 3",IF(P1755="Atraso",M1755,M1755/(1+$J$2)^Q1755),IF(P1755="Atraso",M1755,M1755/(1+$J$1)^Q1755))</f>
        <v/>
      </c>
    </row>
    <row r="1756">
      <c r="A1756" t="inlineStr">
        <is>
          <t>Q06L019</t>
        </is>
      </c>
      <c r="B1756" t="inlineStr">
        <is>
          <t>LUIZ FELIPE ESTEVES SOARES FIGUEIREDO</t>
        </is>
      </c>
      <c r="C1756" t="n">
        <v>1</v>
      </c>
      <c r="D1756" t="inlineStr">
        <is>
          <t>IPCA</t>
        </is>
      </c>
      <c r="E1756" t="n">
        <v>0.009488792934583046</v>
      </c>
      <c r="F1756" t="inlineStr">
        <is>
          <t>MENSAL</t>
        </is>
      </c>
      <c r="G1756" t="n">
        <v>46127</v>
      </c>
      <c r="H1756" t="n">
        <v>46127</v>
      </c>
      <c r="I1756" t="inlineStr">
        <is>
          <t>086</t>
        </is>
      </c>
      <c r="J1756" t="inlineStr">
        <is>
          <t>CARTEIRA</t>
        </is>
      </c>
      <c r="K1756" t="inlineStr">
        <is>
          <t>CONTRATO</t>
        </is>
      </c>
      <c r="L1756" t="n">
        <v>2651.56</v>
      </c>
      <c r="M1756" t="inlineStr"/>
      <c r="N1756" t="inlineStr"/>
      <c r="O1756" s="142">
        <f>DATE(YEAR(H1756),MONTH(H1756),1)</f>
        <v/>
      </c>
      <c r="P1756" s="132">
        <f>IF(H1756&gt;$L$3,"Futuro","Atraso")</f>
        <v/>
      </c>
      <c r="Q1756">
        <f>12*(YEAR(H1756)-YEAR($L$3))+(MONTH(H1756)-MONTH($L$3))</f>
        <v/>
      </c>
      <c r="R1756" s="366">
        <f>IF(N1756="IBIRAPITANGA FASE 3",IF(P1756="Atraso",M1756,M1756/(1+$J$2)^Q1756),IF(P1756="Atraso",M1756,M1756/(1+$J$1)^Q1756))</f>
        <v/>
      </c>
    </row>
    <row r="1757">
      <c r="A1757" t="inlineStr">
        <is>
          <t>Q06L019</t>
        </is>
      </c>
      <c r="B1757" t="inlineStr">
        <is>
          <t>LUIZ FELIPE ESTEVES SOARES FIGUEIREDO</t>
        </is>
      </c>
      <c r="C1757" t="n">
        <v>1</v>
      </c>
      <c r="D1757" t="inlineStr">
        <is>
          <t>IPCA</t>
        </is>
      </c>
      <c r="E1757" t="n">
        <v>0.009488792934583046</v>
      </c>
      <c r="F1757" t="inlineStr">
        <is>
          <t>MENSAL</t>
        </is>
      </c>
      <c r="G1757" t="n">
        <v>46157</v>
      </c>
      <c r="H1757" t="n">
        <v>46157</v>
      </c>
      <c r="I1757" t="inlineStr">
        <is>
          <t>087</t>
        </is>
      </c>
      <c r="J1757" t="inlineStr">
        <is>
          <t>CARTEIRA</t>
        </is>
      </c>
      <c r="K1757" t="inlineStr">
        <is>
          <t>CONTRATO</t>
        </is>
      </c>
      <c r="L1757" t="n">
        <v>2651.56</v>
      </c>
      <c r="M1757" t="inlineStr"/>
      <c r="N1757" t="inlineStr"/>
      <c r="O1757" s="142">
        <f>DATE(YEAR(H1757),MONTH(H1757),1)</f>
        <v/>
      </c>
      <c r="P1757" s="132">
        <f>IF(H1757&gt;$L$3,"Futuro","Atraso")</f>
        <v/>
      </c>
      <c r="Q1757">
        <f>12*(YEAR(H1757)-YEAR($L$3))+(MONTH(H1757)-MONTH($L$3))</f>
        <v/>
      </c>
      <c r="R1757" s="366">
        <f>IF(N1757="IBIRAPITANGA FASE 3",IF(P1757="Atraso",M1757,M1757/(1+$J$2)^Q1757),IF(P1757="Atraso",M1757,M1757/(1+$J$1)^Q1757))</f>
        <v/>
      </c>
    </row>
    <row r="1758">
      <c r="A1758" t="inlineStr">
        <is>
          <t>Q06L019</t>
        </is>
      </c>
      <c r="B1758" t="inlineStr">
        <is>
          <t>LUIZ FELIPE ESTEVES SOARES FIGUEIREDO</t>
        </is>
      </c>
      <c r="C1758" t="n">
        <v>1</v>
      </c>
      <c r="D1758" t="inlineStr">
        <is>
          <t>IPCA</t>
        </is>
      </c>
      <c r="E1758" t="n">
        <v>0.009488792934583046</v>
      </c>
      <c r="F1758" t="inlineStr">
        <is>
          <t>MENSAL</t>
        </is>
      </c>
      <c r="G1758" t="n">
        <v>46188</v>
      </c>
      <c r="H1758" t="n">
        <v>46188</v>
      </c>
      <c r="I1758" t="inlineStr">
        <is>
          <t>088</t>
        </is>
      </c>
      <c r="J1758" t="inlineStr">
        <is>
          <t>CARTEIRA</t>
        </is>
      </c>
      <c r="K1758" t="inlineStr">
        <is>
          <t>CONTRATO</t>
        </is>
      </c>
      <c r="L1758" t="n">
        <v>2651.56</v>
      </c>
      <c r="M1758" t="inlineStr"/>
      <c r="N1758" t="inlineStr"/>
      <c r="O1758" s="142">
        <f>DATE(YEAR(H1758),MONTH(H1758),1)</f>
        <v/>
      </c>
      <c r="P1758" s="132">
        <f>IF(H1758&gt;$L$3,"Futuro","Atraso")</f>
        <v/>
      </c>
      <c r="Q1758">
        <f>12*(YEAR(H1758)-YEAR($L$3))+(MONTH(H1758)-MONTH($L$3))</f>
        <v/>
      </c>
      <c r="R1758" s="366">
        <f>IF(N1758="IBIRAPITANGA FASE 3",IF(P1758="Atraso",M1758,M1758/(1+$J$2)^Q1758),IF(P1758="Atraso",M1758,M1758/(1+$J$1)^Q1758))</f>
        <v/>
      </c>
    </row>
    <row r="1759">
      <c r="A1759" t="inlineStr">
        <is>
          <t>Q06L019</t>
        </is>
      </c>
      <c r="B1759" t="inlineStr">
        <is>
          <t>LUIZ FELIPE ESTEVES SOARES FIGUEIREDO</t>
        </is>
      </c>
      <c r="C1759" t="n">
        <v>1</v>
      </c>
      <c r="D1759" t="inlineStr">
        <is>
          <t>IPCA</t>
        </is>
      </c>
      <c r="E1759" t="n">
        <v>0.009488792934583046</v>
      </c>
      <c r="F1759" t="inlineStr">
        <is>
          <t>MENSAL</t>
        </is>
      </c>
      <c r="G1759" t="n">
        <v>46218</v>
      </c>
      <c r="H1759" t="n">
        <v>46218</v>
      </c>
      <c r="I1759" t="inlineStr">
        <is>
          <t>089</t>
        </is>
      </c>
      <c r="J1759" t="inlineStr">
        <is>
          <t>CARTEIRA</t>
        </is>
      </c>
      <c r="K1759" t="inlineStr">
        <is>
          <t>CONTRATO</t>
        </is>
      </c>
      <c r="L1759" t="n">
        <v>2651.56</v>
      </c>
      <c r="M1759" t="inlineStr"/>
      <c r="N1759" t="inlineStr"/>
      <c r="O1759" s="142">
        <f>DATE(YEAR(H1759),MONTH(H1759),1)</f>
        <v/>
      </c>
      <c r="P1759" s="132">
        <f>IF(H1759&gt;$L$3,"Futuro","Atraso")</f>
        <v/>
      </c>
      <c r="Q1759">
        <f>12*(YEAR(H1759)-YEAR($L$3))+(MONTH(H1759)-MONTH($L$3))</f>
        <v/>
      </c>
      <c r="R1759" s="366">
        <f>IF(N1759="IBIRAPITANGA FASE 3",IF(P1759="Atraso",M1759,M1759/(1+$J$2)^Q1759),IF(P1759="Atraso",M1759,M1759/(1+$J$1)^Q1759))</f>
        <v/>
      </c>
    </row>
    <row r="1760">
      <c r="A1760" t="inlineStr">
        <is>
          <t>Q06L019</t>
        </is>
      </c>
      <c r="B1760" t="inlineStr">
        <is>
          <t>LUIZ FELIPE ESTEVES SOARES FIGUEIREDO</t>
        </is>
      </c>
      <c r="C1760" t="n">
        <v>1</v>
      </c>
      <c r="D1760" t="inlineStr">
        <is>
          <t>IPCA</t>
        </is>
      </c>
      <c r="E1760" t="n">
        <v>0.009488792934583046</v>
      </c>
      <c r="F1760" t="inlineStr">
        <is>
          <t>MENSAL</t>
        </is>
      </c>
      <c r="G1760" t="n">
        <v>46249</v>
      </c>
      <c r="H1760" t="n">
        <v>46249</v>
      </c>
      <c r="I1760" t="inlineStr">
        <is>
          <t>090</t>
        </is>
      </c>
      <c r="J1760" t="inlineStr">
        <is>
          <t>CARTEIRA</t>
        </is>
      </c>
      <c r="K1760" t="inlineStr">
        <is>
          <t>CONTRATO</t>
        </is>
      </c>
      <c r="L1760" t="n">
        <v>2651.56</v>
      </c>
      <c r="M1760" t="inlineStr"/>
      <c r="N1760" t="inlineStr"/>
      <c r="O1760" s="142">
        <f>DATE(YEAR(H1760),MONTH(H1760),1)</f>
        <v/>
      </c>
      <c r="P1760" s="132">
        <f>IF(H1760&gt;$L$3,"Futuro","Atraso")</f>
        <v/>
      </c>
      <c r="Q1760">
        <f>12*(YEAR(H1760)-YEAR($L$3))+(MONTH(H1760)-MONTH($L$3))</f>
        <v/>
      </c>
      <c r="R1760" s="366">
        <f>IF(N1760="IBIRAPITANGA FASE 3",IF(P1760="Atraso",M1760,M1760/(1+$J$2)^Q1760),IF(P1760="Atraso",M1760,M1760/(1+$J$1)^Q1760))</f>
        <v/>
      </c>
    </row>
    <row r="1761">
      <c r="A1761" t="inlineStr">
        <is>
          <t>Q06L019</t>
        </is>
      </c>
      <c r="B1761" t="inlineStr">
        <is>
          <t>LUIZ FELIPE ESTEVES SOARES FIGUEIREDO</t>
        </is>
      </c>
      <c r="C1761" t="n">
        <v>1</v>
      </c>
      <c r="D1761" t="inlineStr">
        <is>
          <t>IPCA</t>
        </is>
      </c>
      <c r="E1761" t="n">
        <v>0.009488792934583046</v>
      </c>
      <c r="F1761" t="inlineStr">
        <is>
          <t>MENSAL</t>
        </is>
      </c>
      <c r="G1761" t="n">
        <v>46280</v>
      </c>
      <c r="H1761" t="n">
        <v>46280</v>
      </c>
      <c r="I1761" t="inlineStr">
        <is>
          <t>091</t>
        </is>
      </c>
      <c r="J1761" t="inlineStr">
        <is>
          <t>CARTEIRA</t>
        </is>
      </c>
      <c r="K1761" t="inlineStr">
        <is>
          <t>CONTRATO</t>
        </is>
      </c>
      <c r="L1761" t="n">
        <v>2651.56</v>
      </c>
      <c r="M1761" t="inlineStr"/>
      <c r="N1761" t="inlineStr"/>
      <c r="O1761" s="142">
        <f>DATE(YEAR(H1761),MONTH(H1761),1)</f>
        <v/>
      </c>
      <c r="P1761" s="132">
        <f>IF(H1761&gt;$L$3,"Futuro","Atraso")</f>
        <v/>
      </c>
      <c r="Q1761">
        <f>12*(YEAR(H1761)-YEAR($L$3))+(MONTH(H1761)-MONTH($L$3))</f>
        <v/>
      </c>
      <c r="R1761" s="366">
        <f>IF(N1761="IBIRAPITANGA FASE 3",IF(P1761="Atraso",M1761,M1761/(1+$J$2)^Q1761),IF(P1761="Atraso",M1761,M1761/(1+$J$1)^Q1761))</f>
        <v/>
      </c>
    </row>
    <row r="1762">
      <c r="A1762" t="inlineStr">
        <is>
          <t>Q06L019</t>
        </is>
      </c>
      <c r="B1762" t="inlineStr">
        <is>
          <t>LUIZ FELIPE ESTEVES SOARES FIGUEIREDO</t>
        </is>
      </c>
      <c r="C1762" t="n">
        <v>1</v>
      </c>
      <c r="D1762" t="inlineStr">
        <is>
          <t>IPCA</t>
        </is>
      </c>
      <c r="E1762" t="n">
        <v>0.009488792934583046</v>
      </c>
      <c r="F1762" t="inlineStr">
        <is>
          <t>MENSAL</t>
        </is>
      </c>
      <c r="G1762" t="n">
        <v>46310</v>
      </c>
      <c r="H1762" t="n">
        <v>46310</v>
      </c>
      <c r="I1762" t="inlineStr">
        <is>
          <t>092</t>
        </is>
      </c>
      <c r="J1762" t="inlineStr">
        <is>
          <t>CARTEIRA</t>
        </is>
      </c>
      <c r="K1762" t="inlineStr">
        <is>
          <t>CONTRATO</t>
        </is>
      </c>
      <c r="L1762" t="n">
        <v>2651.56</v>
      </c>
      <c r="M1762" t="inlineStr"/>
      <c r="N1762" t="inlineStr"/>
      <c r="O1762" s="142">
        <f>DATE(YEAR(H1762),MONTH(H1762),1)</f>
        <v/>
      </c>
      <c r="P1762" s="132">
        <f>IF(H1762&gt;$L$3,"Futuro","Atraso")</f>
        <v/>
      </c>
      <c r="Q1762">
        <f>12*(YEAR(H1762)-YEAR($L$3))+(MONTH(H1762)-MONTH($L$3))</f>
        <v/>
      </c>
      <c r="R1762" s="366">
        <f>IF(N1762="IBIRAPITANGA FASE 3",IF(P1762="Atraso",M1762,M1762/(1+$J$2)^Q1762),IF(P1762="Atraso",M1762,M1762/(1+$J$1)^Q1762))</f>
        <v/>
      </c>
    </row>
    <row r="1763">
      <c r="A1763" t="inlineStr">
        <is>
          <t>Q06L019</t>
        </is>
      </c>
      <c r="B1763" t="inlineStr">
        <is>
          <t>LUIZ FELIPE ESTEVES SOARES FIGUEIREDO</t>
        </is>
      </c>
      <c r="C1763" t="n">
        <v>1</v>
      </c>
      <c r="D1763" t="inlineStr">
        <is>
          <t>IPCA</t>
        </is>
      </c>
      <c r="E1763" t="n">
        <v>0.009488792934583046</v>
      </c>
      <c r="F1763" t="inlineStr">
        <is>
          <t>MENSAL</t>
        </is>
      </c>
      <c r="G1763" t="n">
        <v>46341</v>
      </c>
      <c r="H1763" t="n">
        <v>46341</v>
      </c>
      <c r="I1763" t="inlineStr">
        <is>
          <t>093</t>
        </is>
      </c>
      <c r="J1763" t="inlineStr">
        <is>
          <t>CARTEIRA</t>
        </is>
      </c>
      <c r="K1763" t="inlineStr">
        <is>
          <t>CONTRATO</t>
        </is>
      </c>
      <c r="L1763" t="n">
        <v>2651.56</v>
      </c>
      <c r="M1763" t="inlineStr"/>
      <c r="N1763" t="inlineStr"/>
      <c r="O1763" s="142">
        <f>DATE(YEAR(H1763),MONTH(H1763),1)</f>
        <v/>
      </c>
      <c r="P1763" s="132">
        <f>IF(H1763&gt;$L$3,"Futuro","Atraso")</f>
        <v/>
      </c>
      <c r="Q1763">
        <f>12*(YEAR(H1763)-YEAR($L$3))+(MONTH(H1763)-MONTH($L$3))</f>
        <v/>
      </c>
      <c r="R1763" s="366">
        <f>IF(N1763="IBIRAPITANGA FASE 3",IF(P1763="Atraso",M1763,M1763/(1+$J$2)^Q1763),IF(P1763="Atraso",M1763,M1763/(1+$J$1)^Q1763))</f>
        <v/>
      </c>
    </row>
    <row r="1764">
      <c r="A1764" t="inlineStr">
        <is>
          <t>Q06L019</t>
        </is>
      </c>
      <c r="B1764" t="inlineStr">
        <is>
          <t>LUIZ FELIPE ESTEVES SOARES FIGUEIREDO</t>
        </is>
      </c>
      <c r="C1764" t="n">
        <v>1</v>
      </c>
      <c r="D1764" t="inlineStr">
        <is>
          <t>IPCA</t>
        </is>
      </c>
      <c r="E1764" t="n">
        <v>0.009488792934583046</v>
      </c>
      <c r="F1764" t="inlineStr">
        <is>
          <t>MENSAL</t>
        </is>
      </c>
      <c r="G1764" t="n">
        <v>46371</v>
      </c>
      <c r="H1764" t="n">
        <v>46371</v>
      </c>
      <c r="I1764" t="inlineStr">
        <is>
          <t>094</t>
        </is>
      </c>
      <c r="J1764" t="inlineStr">
        <is>
          <t>CARTEIRA</t>
        </is>
      </c>
      <c r="K1764" t="inlineStr">
        <is>
          <t>CONTRATO</t>
        </is>
      </c>
      <c r="L1764" t="n">
        <v>2651.56</v>
      </c>
      <c r="M1764" t="inlineStr"/>
      <c r="N1764" t="inlineStr"/>
      <c r="O1764" s="142">
        <f>DATE(YEAR(H1764),MONTH(H1764),1)</f>
        <v/>
      </c>
      <c r="P1764" s="132">
        <f>IF(H1764&gt;$L$3,"Futuro","Atraso")</f>
        <v/>
      </c>
      <c r="Q1764">
        <f>12*(YEAR(H1764)-YEAR($L$3))+(MONTH(H1764)-MONTH($L$3))</f>
        <v/>
      </c>
      <c r="R1764" s="366">
        <f>IF(N1764="IBIRAPITANGA FASE 3",IF(P1764="Atraso",M1764,M1764/(1+$J$2)^Q1764),IF(P1764="Atraso",M1764,M1764/(1+$J$1)^Q1764))</f>
        <v/>
      </c>
    </row>
    <row r="1765">
      <c r="A1765" t="inlineStr">
        <is>
          <t>Q06L019</t>
        </is>
      </c>
      <c r="B1765" t="inlineStr">
        <is>
          <t>LUIZ FELIPE ESTEVES SOARES FIGUEIREDO</t>
        </is>
      </c>
      <c r="C1765" t="n">
        <v>1</v>
      </c>
      <c r="D1765" t="inlineStr">
        <is>
          <t>IPCA</t>
        </is>
      </c>
      <c r="E1765" t="n">
        <v>0.009488792934583046</v>
      </c>
      <c r="F1765" t="inlineStr">
        <is>
          <t>MENSAL</t>
        </is>
      </c>
      <c r="G1765" t="n">
        <v>46402</v>
      </c>
      <c r="H1765" t="n">
        <v>46402</v>
      </c>
      <c r="I1765" t="inlineStr">
        <is>
          <t>095</t>
        </is>
      </c>
      <c r="J1765" t="inlineStr">
        <is>
          <t>CARTEIRA</t>
        </is>
      </c>
      <c r="K1765" t="inlineStr">
        <is>
          <t>CONTRATO</t>
        </is>
      </c>
      <c r="L1765" t="n">
        <v>2651.56</v>
      </c>
      <c r="M1765" t="inlineStr"/>
      <c r="N1765" t="inlineStr"/>
      <c r="O1765" s="142">
        <f>DATE(YEAR(H1765),MONTH(H1765),1)</f>
        <v/>
      </c>
      <c r="P1765" s="132">
        <f>IF(H1765&gt;$L$3,"Futuro","Atraso")</f>
        <v/>
      </c>
      <c r="Q1765">
        <f>12*(YEAR(H1765)-YEAR($L$3))+(MONTH(H1765)-MONTH($L$3))</f>
        <v/>
      </c>
      <c r="R1765" s="366">
        <f>IF(N1765="IBIRAPITANGA FASE 3",IF(P1765="Atraso",M1765,M1765/(1+$J$2)^Q1765),IF(P1765="Atraso",M1765,M1765/(1+$J$1)^Q1765))</f>
        <v/>
      </c>
    </row>
    <row r="1766">
      <c r="A1766" t="inlineStr">
        <is>
          <t>Q06L019</t>
        </is>
      </c>
      <c r="B1766" t="inlineStr">
        <is>
          <t>LUIZ FELIPE ESTEVES SOARES FIGUEIREDO</t>
        </is>
      </c>
      <c r="C1766" t="n">
        <v>1</v>
      </c>
      <c r="D1766" t="inlineStr">
        <is>
          <t>IPCA</t>
        </is>
      </c>
      <c r="E1766" t="n">
        <v>0.009488792934583046</v>
      </c>
      <c r="F1766" t="inlineStr">
        <is>
          <t>MENSAL</t>
        </is>
      </c>
      <c r="G1766" t="n">
        <v>46433</v>
      </c>
      <c r="H1766" t="n">
        <v>46433</v>
      </c>
      <c r="I1766" t="inlineStr">
        <is>
          <t>096</t>
        </is>
      </c>
      <c r="J1766" t="inlineStr">
        <is>
          <t>CARTEIRA</t>
        </is>
      </c>
      <c r="K1766" t="inlineStr">
        <is>
          <t>CONTRATO</t>
        </is>
      </c>
      <c r="L1766" t="n">
        <v>2651.56</v>
      </c>
      <c r="M1766" t="inlineStr"/>
      <c r="N1766" t="inlineStr"/>
      <c r="O1766" s="142">
        <f>DATE(YEAR(H1766),MONTH(H1766),1)</f>
        <v/>
      </c>
      <c r="P1766" s="132">
        <f>IF(H1766&gt;$L$3,"Futuro","Atraso")</f>
        <v/>
      </c>
      <c r="Q1766">
        <f>12*(YEAR(H1766)-YEAR($L$3))+(MONTH(H1766)-MONTH($L$3))</f>
        <v/>
      </c>
      <c r="R1766" s="366">
        <f>IF(N1766="IBIRAPITANGA FASE 3",IF(P1766="Atraso",M1766,M1766/(1+$J$2)^Q1766),IF(P1766="Atraso",M1766,M1766/(1+$J$1)^Q1766))</f>
        <v/>
      </c>
    </row>
    <row r="1767">
      <c r="A1767" t="inlineStr">
        <is>
          <t>Q06L021</t>
        </is>
      </c>
      <c r="B1767" t="inlineStr">
        <is>
          <t>BRUNA ALVES DE CAMPOS</t>
        </is>
      </c>
      <c r="C1767" t="n">
        <v>1</v>
      </c>
      <c r="D1767" t="inlineStr">
        <is>
          <t>IPCA</t>
        </is>
      </c>
      <c r="E1767" t="n">
        <v>0.009488792934583046</v>
      </c>
      <c r="F1767" t="inlineStr">
        <is>
          <t>MENSAL</t>
        </is>
      </c>
      <c r="G1767" t="n">
        <v>45204</v>
      </c>
      <c r="H1767" t="n">
        <v>45204</v>
      </c>
      <c r="I1767" t="inlineStr">
        <is>
          <t>054</t>
        </is>
      </c>
      <c r="J1767" t="inlineStr">
        <is>
          <t>CARTEIRA</t>
        </is>
      </c>
      <c r="K1767" t="inlineStr">
        <is>
          <t>CONTRATO</t>
        </is>
      </c>
      <c r="L1767" t="n">
        <v>1871.11</v>
      </c>
      <c r="M1767" t="inlineStr"/>
      <c r="N1767" t="inlineStr"/>
      <c r="O1767" s="142">
        <f>DATE(YEAR(H1767),MONTH(H1767),1)</f>
        <v/>
      </c>
      <c r="P1767" s="132">
        <f>IF(H1767&gt;$L$3,"Futuro","Atraso")</f>
        <v/>
      </c>
      <c r="Q1767">
        <f>12*(YEAR(H1767)-YEAR($L$3))+(MONTH(H1767)-MONTH($L$3))</f>
        <v/>
      </c>
      <c r="R1767" s="366">
        <f>IF(N1767="IBIRAPITANGA FASE 3",IF(P1767="Atraso",M1767,M1767/(1+$J$2)^Q1767),IF(P1767="Atraso",M1767,M1767/(1+$J$1)^Q1767))</f>
        <v/>
      </c>
    </row>
    <row r="1768">
      <c r="A1768" t="inlineStr">
        <is>
          <t>Q06L021</t>
        </is>
      </c>
      <c r="B1768" t="inlineStr">
        <is>
          <t>BRUNA ALVES DE CAMPOS</t>
        </is>
      </c>
      <c r="C1768" t="n">
        <v>1</v>
      </c>
      <c r="D1768" t="inlineStr">
        <is>
          <t>IPCA</t>
        </is>
      </c>
      <c r="E1768" t="n">
        <v>0.009488792934583046</v>
      </c>
      <c r="F1768" t="inlineStr">
        <is>
          <t>MENSAL</t>
        </is>
      </c>
      <c r="G1768" t="n">
        <v>45235</v>
      </c>
      <c r="H1768" t="n">
        <v>45235</v>
      </c>
      <c r="I1768" t="inlineStr">
        <is>
          <t>055</t>
        </is>
      </c>
      <c r="J1768" t="inlineStr">
        <is>
          <t>CARTEIRA</t>
        </is>
      </c>
      <c r="K1768" t="inlineStr">
        <is>
          <t>CONTRATO</t>
        </is>
      </c>
      <c r="L1768" t="n">
        <v>1871.11</v>
      </c>
      <c r="M1768" t="inlineStr"/>
      <c r="N1768" t="inlineStr"/>
      <c r="O1768" s="142">
        <f>DATE(YEAR(H1768),MONTH(H1768),1)</f>
        <v/>
      </c>
      <c r="P1768" s="132">
        <f>IF(H1768&gt;$L$3,"Futuro","Atraso")</f>
        <v/>
      </c>
      <c r="Q1768">
        <f>12*(YEAR(H1768)-YEAR($L$3))+(MONTH(H1768)-MONTH($L$3))</f>
        <v/>
      </c>
      <c r="R1768" s="366">
        <f>IF(N1768="IBIRAPITANGA FASE 3",IF(P1768="Atraso",M1768,M1768/(1+$J$2)^Q1768),IF(P1768="Atraso",M1768,M1768/(1+$J$1)^Q1768))</f>
        <v/>
      </c>
    </row>
    <row r="1769">
      <c r="A1769" t="inlineStr">
        <is>
          <t>Q06L021</t>
        </is>
      </c>
      <c r="B1769" t="inlineStr">
        <is>
          <t>BRUNA ALVES DE CAMPOS</t>
        </is>
      </c>
      <c r="C1769" t="n">
        <v>1</v>
      </c>
      <c r="D1769" t="inlineStr">
        <is>
          <t>IPCA</t>
        </is>
      </c>
      <c r="E1769" t="n">
        <v>0.009488792934583046</v>
      </c>
      <c r="F1769" t="inlineStr">
        <is>
          <t>MENSAL</t>
        </is>
      </c>
      <c r="G1769" t="n">
        <v>45265</v>
      </c>
      <c r="H1769" t="n">
        <v>45265</v>
      </c>
      <c r="I1769" t="inlineStr">
        <is>
          <t>056</t>
        </is>
      </c>
      <c r="J1769" t="inlineStr">
        <is>
          <t>CARTEIRA</t>
        </is>
      </c>
      <c r="K1769" t="inlineStr">
        <is>
          <t>CONTRATO</t>
        </is>
      </c>
      <c r="L1769" t="n">
        <v>1871.11</v>
      </c>
      <c r="M1769" t="inlineStr"/>
      <c r="N1769" t="inlineStr"/>
      <c r="O1769" s="142">
        <f>DATE(YEAR(H1769),MONTH(H1769),1)</f>
        <v/>
      </c>
      <c r="P1769" s="132">
        <f>IF(H1769&gt;$L$3,"Futuro","Atraso")</f>
        <v/>
      </c>
      <c r="Q1769">
        <f>12*(YEAR(H1769)-YEAR($L$3))+(MONTH(H1769)-MONTH($L$3))</f>
        <v/>
      </c>
      <c r="R1769" s="366">
        <f>IF(N1769="IBIRAPITANGA FASE 3",IF(P1769="Atraso",M1769,M1769/(1+$J$2)^Q1769),IF(P1769="Atraso",M1769,M1769/(1+$J$1)^Q1769))</f>
        <v/>
      </c>
    </row>
    <row r="1770">
      <c r="A1770" t="inlineStr">
        <is>
          <t>Q06L021</t>
        </is>
      </c>
      <c r="B1770" t="inlineStr">
        <is>
          <t>BRUNA ALVES DE CAMPOS</t>
        </is>
      </c>
      <c r="C1770" t="n">
        <v>1</v>
      </c>
      <c r="D1770" t="inlineStr">
        <is>
          <t>IPCA</t>
        </is>
      </c>
      <c r="E1770" t="n">
        <v>0.009488792934583046</v>
      </c>
      <c r="F1770" t="inlineStr">
        <is>
          <t>MENSAL</t>
        </is>
      </c>
      <c r="G1770" t="n">
        <v>45296</v>
      </c>
      <c r="H1770" t="n">
        <v>45296</v>
      </c>
      <c r="I1770" t="inlineStr">
        <is>
          <t>057</t>
        </is>
      </c>
      <c r="J1770" t="inlineStr">
        <is>
          <t>CARTEIRA</t>
        </is>
      </c>
      <c r="K1770" t="inlineStr">
        <is>
          <t>CONTRATO</t>
        </is>
      </c>
      <c r="L1770" t="n">
        <v>1871.11</v>
      </c>
      <c r="M1770" t="inlineStr"/>
      <c r="N1770" t="inlineStr"/>
      <c r="O1770" s="142">
        <f>DATE(YEAR(H1770),MONTH(H1770),1)</f>
        <v/>
      </c>
      <c r="P1770" s="132">
        <f>IF(H1770&gt;$L$3,"Futuro","Atraso")</f>
        <v/>
      </c>
      <c r="Q1770">
        <f>12*(YEAR(H1770)-YEAR($L$3))+(MONTH(H1770)-MONTH($L$3))</f>
        <v/>
      </c>
      <c r="R1770" s="366">
        <f>IF(N1770="IBIRAPITANGA FASE 3",IF(P1770="Atraso",M1770,M1770/(1+$J$2)^Q1770),IF(P1770="Atraso",M1770,M1770/(1+$J$1)^Q1770))</f>
        <v/>
      </c>
    </row>
    <row r="1771">
      <c r="A1771" t="inlineStr">
        <is>
          <t>Q06L021</t>
        </is>
      </c>
      <c r="B1771" t="inlineStr">
        <is>
          <t>BRUNA ALVES DE CAMPOS</t>
        </is>
      </c>
      <c r="C1771" t="n">
        <v>1</v>
      </c>
      <c r="D1771" t="inlineStr">
        <is>
          <t>IPCA</t>
        </is>
      </c>
      <c r="E1771" t="n">
        <v>0.009488792934583046</v>
      </c>
      <c r="F1771" t="inlineStr">
        <is>
          <t>MENSAL</t>
        </is>
      </c>
      <c r="G1771" t="n">
        <v>45327</v>
      </c>
      <c r="H1771" t="n">
        <v>45327</v>
      </c>
      <c r="I1771" t="inlineStr">
        <is>
          <t>058</t>
        </is>
      </c>
      <c r="J1771" t="inlineStr">
        <is>
          <t>CARTEIRA</t>
        </is>
      </c>
      <c r="K1771" t="inlineStr">
        <is>
          <t>CONTRATO</t>
        </is>
      </c>
      <c r="L1771" t="n">
        <v>1871.11</v>
      </c>
      <c r="M1771" t="inlineStr"/>
      <c r="N1771" t="inlineStr"/>
      <c r="O1771" s="142">
        <f>DATE(YEAR(H1771),MONTH(H1771),1)</f>
        <v/>
      </c>
      <c r="P1771" s="132">
        <f>IF(H1771&gt;$L$3,"Futuro","Atraso")</f>
        <v/>
      </c>
      <c r="Q1771">
        <f>12*(YEAR(H1771)-YEAR($L$3))+(MONTH(H1771)-MONTH($L$3))</f>
        <v/>
      </c>
      <c r="R1771" s="366">
        <f>IF(N1771="IBIRAPITANGA FASE 3",IF(P1771="Atraso",M1771,M1771/(1+$J$2)^Q1771),IF(P1771="Atraso",M1771,M1771/(1+$J$1)^Q1771))</f>
        <v/>
      </c>
    </row>
    <row r="1772">
      <c r="A1772" t="inlineStr">
        <is>
          <t>Q06L021</t>
        </is>
      </c>
      <c r="B1772" t="inlineStr">
        <is>
          <t>BRUNA ALVES DE CAMPOS</t>
        </is>
      </c>
      <c r="C1772" t="n">
        <v>1</v>
      </c>
      <c r="D1772" t="inlineStr">
        <is>
          <t>IPCA</t>
        </is>
      </c>
      <c r="E1772" t="n">
        <v>0.009488792934583046</v>
      </c>
      <c r="F1772" t="inlineStr">
        <is>
          <t>MENSAL</t>
        </is>
      </c>
      <c r="G1772" t="n">
        <v>45356</v>
      </c>
      <c r="H1772" t="n">
        <v>45356</v>
      </c>
      <c r="I1772" t="inlineStr">
        <is>
          <t>059</t>
        </is>
      </c>
      <c r="J1772" t="inlineStr">
        <is>
          <t>CARTEIRA</t>
        </is>
      </c>
      <c r="K1772" t="inlineStr">
        <is>
          <t>CONTRATO</t>
        </is>
      </c>
      <c r="L1772" t="n">
        <v>1871.11</v>
      </c>
      <c r="M1772" t="inlineStr"/>
      <c r="N1772" t="inlineStr"/>
      <c r="O1772" s="142">
        <f>DATE(YEAR(H1772),MONTH(H1772),1)</f>
        <v/>
      </c>
      <c r="P1772" s="132">
        <f>IF(H1772&gt;$L$3,"Futuro","Atraso")</f>
        <v/>
      </c>
      <c r="Q1772">
        <f>12*(YEAR(H1772)-YEAR($L$3))+(MONTH(H1772)-MONTH($L$3))</f>
        <v/>
      </c>
      <c r="R1772" s="366">
        <f>IF(N1772="IBIRAPITANGA FASE 3",IF(P1772="Atraso",M1772,M1772/(1+$J$2)^Q1772),IF(P1772="Atraso",M1772,M1772/(1+$J$1)^Q1772))</f>
        <v/>
      </c>
    </row>
    <row r="1773">
      <c r="A1773" t="inlineStr">
        <is>
          <t>Q06L021</t>
        </is>
      </c>
      <c r="B1773" t="inlineStr">
        <is>
          <t>BRUNA ALVES DE CAMPOS</t>
        </is>
      </c>
      <c r="C1773" t="n">
        <v>1</v>
      </c>
      <c r="D1773" t="inlineStr">
        <is>
          <t>IPCA</t>
        </is>
      </c>
      <c r="E1773" t="n">
        <v>0.009488792934583046</v>
      </c>
      <c r="F1773" t="inlineStr">
        <is>
          <t>MENSAL</t>
        </is>
      </c>
      <c r="G1773" t="n">
        <v>45387</v>
      </c>
      <c r="H1773" t="n">
        <v>45387</v>
      </c>
      <c r="I1773" t="inlineStr">
        <is>
          <t>060</t>
        </is>
      </c>
      <c r="J1773" t="inlineStr">
        <is>
          <t>CARTEIRA</t>
        </is>
      </c>
      <c r="K1773" t="inlineStr">
        <is>
          <t>CONTRATO</t>
        </is>
      </c>
      <c r="L1773" t="n">
        <v>1871.11</v>
      </c>
      <c r="M1773" t="inlineStr"/>
      <c r="N1773" t="inlineStr"/>
      <c r="O1773" s="142">
        <f>DATE(YEAR(H1773),MONTH(H1773),1)</f>
        <v/>
      </c>
      <c r="P1773" s="132">
        <f>IF(H1773&gt;$L$3,"Futuro","Atraso")</f>
        <v/>
      </c>
      <c r="Q1773">
        <f>12*(YEAR(H1773)-YEAR($L$3))+(MONTH(H1773)-MONTH($L$3))</f>
        <v/>
      </c>
      <c r="R1773" s="366">
        <f>IF(N1773="IBIRAPITANGA FASE 3",IF(P1773="Atraso",M1773,M1773/(1+$J$2)^Q1773),IF(P1773="Atraso",M1773,M1773/(1+$J$1)^Q1773))</f>
        <v/>
      </c>
    </row>
    <row r="1774">
      <c r="A1774" t="inlineStr">
        <is>
          <t>Q06L021</t>
        </is>
      </c>
      <c r="B1774" t="inlineStr">
        <is>
          <t>BRUNA ALVES DE CAMPOS</t>
        </is>
      </c>
      <c r="C1774" t="n">
        <v>1</v>
      </c>
      <c r="D1774" t="inlineStr">
        <is>
          <t>IPCA</t>
        </is>
      </c>
      <c r="E1774" t="n">
        <v>0.009488792934583046</v>
      </c>
      <c r="F1774" t="inlineStr">
        <is>
          <t>MENSAL</t>
        </is>
      </c>
      <c r="G1774" t="n">
        <v>45417</v>
      </c>
      <c r="H1774" t="n">
        <v>45417</v>
      </c>
      <c r="I1774" t="inlineStr">
        <is>
          <t>061</t>
        </is>
      </c>
      <c r="J1774" t="inlineStr">
        <is>
          <t>CARTEIRA</t>
        </is>
      </c>
      <c r="K1774" t="inlineStr">
        <is>
          <t>CONTRATO</t>
        </is>
      </c>
      <c r="L1774" t="n">
        <v>1871.11</v>
      </c>
      <c r="M1774" t="inlineStr"/>
      <c r="N1774" t="inlineStr"/>
      <c r="O1774" s="142">
        <f>DATE(YEAR(H1774),MONTH(H1774),1)</f>
        <v/>
      </c>
      <c r="P1774" s="132">
        <f>IF(H1774&gt;$L$3,"Futuro","Atraso")</f>
        <v/>
      </c>
      <c r="Q1774">
        <f>12*(YEAR(H1774)-YEAR($L$3))+(MONTH(H1774)-MONTH($L$3))</f>
        <v/>
      </c>
      <c r="R1774" s="366">
        <f>IF(N1774="IBIRAPITANGA FASE 3",IF(P1774="Atraso",M1774,M1774/(1+$J$2)^Q1774),IF(P1774="Atraso",M1774,M1774/(1+$J$1)^Q1774))</f>
        <v/>
      </c>
    </row>
    <row r="1775">
      <c r="A1775" t="inlineStr">
        <is>
          <t>Q06L021</t>
        </is>
      </c>
      <c r="B1775" t="inlineStr">
        <is>
          <t>BRUNA ALVES DE CAMPOS</t>
        </is>
      </c>
      <c r="C1775" t="n">
        <v>1</v>
      </c>
      <c r="D1775" t="inlineStr">
        <is>
          <t>IPCA</t>
        </is>
      </c>
      <c r="E1775" t="n">
        <v>0.009488792934583046</v>
      </c>
      <c r="F1775" t="inlineStr">
        <is>
          <t>MENSAL</t>
        </is>
      </c>
      <c r="G1775" t="n">
        <v>45448</v>
      </c>
      <c r="H1775" t="n">
        <v>45448</v>
      </c>
      <c r="I1775" t="inlineStr">
        <is>
          <t>062</t>
        </is>
      </c>
      <c r="J1775" t="inlineStr">
        <is>
          <t>CARTEIRA</t>
        </is>
      </c>
      <c r="K1775" t="inlineStr">
        <is>
          <t>CONTRATO</t>
        </is>
      </c>
      <c r="L1775" t="n">
        <v>1871.11</v>
      </c>
      <c r="M1775" t="inlineStr"/>
      <c r="N1775" t="inlineStr"/>
      <c r="O1775" s="142">
        <f>DATE(YEAR(H1775),MONTH(H1775),1)</f>
        <v/>
      </c>
      <c r="P1775" s="132">
        <f>IF(H1775&gt;$L$3,"Futuro","Atraso")</f>
        <v/>
      </c>
      <c r="Q1775">
        <f>12*(YEAR(H1775)-YEAR($L$3))+(MONTH(H1775)-MONTH($L$3))</f>
        <v/>
      </c>
      <c r="R1775" s="366">
        <f>IF(N1775="IBIRAPITANGA FASE 3",IF(P1775="Atraso",M1775,M1775/(1+$J$2)^Q1775),IF(P1775="Atraso",M1775,M1775/(1+$J$1)^Q1775))</f>
        <v/>
      </c>
    </row>
    <row r="1776">
      <c r="A1776" t="inlineStr">
        <is>
          <t>Q06L021</t>
        </is>
      </c>
      <c r="B1776" t="inlineStr">
        <is>
          <t>BRUNA ALVES DE CAMPOS</t>
        </is>
      </c>
      <c r="C1776" t="n">
        <v>1</v>
      </c>
      <c r="D1776" t="inlineStr">
        <is>
          <t>IPCA</t>
        </is>
      </c>
      <c r="E1776" t="n">
        <v>0.009488792934583046</v>
      </c>
      <c r="F1776" t="inlineStr">
        <is>
          <t>MENSAL</t>
        </is>
      </c>
      <c r="G1776" t="n">
        <v>45478</v>
      </c>
      <c r="H1776" t="n">
        <v>45478</v>
      </c>
      <c r="I1776" t="inlineStr">
        <is>
          <t>063</t>
        </is>
      </c>
      <c r="J1776" t="inlineStr">
        <is>
          <t>CARTEIRA</t>
        </is>
      </c>
      <c r="K1776" t="inlineStr">
        <is>
          <t>CONTRATO</t>
        </is>
      </c>
      <c r="L1776" t="n">
        <v>1871.11</v>
      </c>
      <c r="M1776" t="inlineStr"/>
      <c r="N1776" t="inlineStr"/>
      <c r="O1776" s="142">
        <f>DATE(YEAR(H1776),MONTH(H1776),1)</f>
        <v/>
      </c>
      <c r="P1776" s="132">
        <f>IF(H1776&gt;$L$3,"Futuro","Atraso")</f>
        <v/>
      </c>
      <c r="Q1776">
        <f>12*(YEAR(H1776)-YEAR($L$3))+(MONTH(H1776)-MONTH($L$3))</f>
        <v/>
      </c>
      <c r="R1776" s="366">
        <f>IF(N1776="IBIRAPITANGA FASE 3",IF(P1776="Atraso",M1776,M1776/(1+$J$2)^Q1776),IF(P1776="Atraso",M1776,M1776/(1+$J$1)^Q1776))</f>
        <v/>
      </c>
    </row>
    <row r="1777">
      <c r="A1777" t="inlineStr">
        <is>
          <t>Q06L021</t>
        </is>
      </c>
      <c r="B1777" t="inlineStr">
        <is>
          <t>BRUNA ALVES DE CAMPOS</t>
        </is>
      </c>
      <c r="C1777" t="n">
        <v>1</v>
      </c>
      <c r="D1777" t="inlineStr">
        <is>
          <t>IPCA</t>
        </is>
      </c>
      <c r="E1777" t="n">
        <v>0.009488792934583046</v>
      </c>
      <c r="F1777" t="inlineStr">
        <is>
          <t>MENSAL</t>
        </is>
      </c>
      <c r="G1777" t="n">
        <v>45509</v>
      </c>
      <c r="H1777" t="n">
        <v>45509</v>
      </c>
      <c r="I1777" t="inlineStr">
        <is>
          <t>064</t>
        </is>
      </c>
      <c r="J1777" t="inlineStr">
        <is>
          <t>CARTEIRA</t>
        </is>
      </c>
      <c r="K1777" t="inlineStr">
        <is>
          <t>CONTRATO</t>
        </is>
      </c>
      <c r="L1777" t="n">
        <v>1871.11</v>
      </c>
      <c r="M1777" t="inlineStr"/>
      <c r="N1777" t="inlineStr"/>
      <c r="O1777" s="142">
        <f>DATE(YEAR(H1777),MONTH(H1777),1)</f>
        <v/>
      </c>
      <c r="P1777" s="132">
        <f>IF(H1777&gt;$L$3,"Futuro","Atraso")</f>
        <v/>
      </c>
      <c r="Q1777">
        <f>12*(YEAR(H1777)-YEAR($L$3))+(MONTH(H1777)-MONTH($L$3))</f>
        <v/>
      </c>
      <c r="R1777" s="366">
        <f>IF(N1777="IBIRAPITANGA FASE 3",IF(P1777="Atraso",M1777,M1777/(1+$J$2)^Q1777),IF(P1777="Atraso",M1777,M1777/(1+$J$1)^Q1777))</f>
        <v/>
      </c>
    </row>
    <row r="1778">
      <c r="A1778" t="inlineStr">
        <is>
          <t>Q06L021</t>
        </is>
      </c>
      <c r="B1778" t="inlineStr">
        <is>
          <t>BRUNA ALVES DE CAMPOS</t>
        </is>
      </c>
      <c r="C1778" t="n">
        <v>1</v>
      </c>
      <c r="D1778" t="inlineStr">
        <is>
          <t>IPCA</t>
        </is>
      </c>
      <c r="E1778" t="n">
        <v>0.009488792934583046</v>
      </c>
      <c r="F1778" t="inlineStr">
        <is>
          <t>MENSAL</t>
        </is>
      </c>
      <c r="G1778" t="n">
        <v>45540</v>
      </c>
      <c r="H1778" t="n">
        <v>45540</v>
      </c>
      <c r="I1778" t="inlineStr">
        <is>
          <t>065</t>
        </is>
      </c>
      <c r="J1778" t="inlineStr">
        <is>
          <t>CARTEIRA</t>
        </is>
      </c>
      <c r="K1778" t="inlineStr">
        <is>
          <t>CONTRATO</t>
        </is>
      </c>
      <c r="L1778" t="n">
        <v>1871.11</v>
      </c>
      <c r="M1778" t="inlineStr"/>
      <c r="N1778" t="inlineStr"/>
      <c r="O1778" s="142">
        <f>DATE(YEAR(H1778),MONTH(H1778),1)</f>
        <v/>
      </c>
      <c r="P1778" s="132">
        <f>IF(H1778&gt;$L$3,"Futuro","Atraso")</f>
        <v/>
      </c>
      <c r="Q1778">
        <f>12*(YEAR(H1778)-YEAR($L$3))+(MONTH(H1778)-MONTH($L$3))</f>
        <v/>
      </c>
      <c r="R1778" s="366">
        <f>IF(N1778="IBIRAPITANGA FASE 3",IF(P1778="Atraso",M1778,M1778/(1+$J$2)^Q1778),IF(P1778="Atraso",M1778,M1778/(1+$J$1)^Q1778))</f>
        <v/>
      </c>
    </row>
    <row r="1779">
      <c r="A1779" t="inlineStr">
        <is>
          <t>Q06L021</t>
        </is>
      </c>
      <c r="B1779" t="inlineStr">
        <is>
          <t>BRUNA ALVES DE CAMPOS</t>
        </is>
      </c>
      <c r="C1779" t="n">
        <v>1</v>
      </c>
      <c r="D1779" t="inlineStr">
        <is>
          <t>IPCA</t>
        </is>
      </c>
      <c r="E1779" t="n">
        <v>0.009488792934583046</v>
      </c>
      <c r="F1779" t="inlineStr">
        <is>
          <t>MENSAL</t>
        </is>
      </c>
      <c r="G1779" t="n">
        <v>45570</v>
      </c>
      <c r="H1779" t="n">
        <v>45570</v>
      </c>
      <c r="I1779" t="inlineStr">
        <is>
          <t>066</t>
        </is>
      </c>
      <c r="J1779" t="inlineStr">
        <is>
          <t>CARTEIRA</t>
        </is>
      </c>
      <c r="K1779" t="inlineStr">
        <is>
          <t>CONTRATO</t>
        </is>
      </c>
      <c r="L1779" t="n">
        <v>1871.11</v>
      </c>
      <c r="M1779" t="inlineStr"/>
      <c r="N1779" t="inlineStr"/>
      <c r="O1779" s="142">
        <f>DATE(YEAR(H1779),MONTH(H1779),1)</f>
        <v/>
      </c>
      <c r="P1779" s="132">
        <f>IF(H1779&gt;$L$3,"Futuro","Atraso")</f>
        <v/>
      </c>
      <c r="Q1779">
        <f>12*(YEAR(H1779)-YEAR($L$3))+(MONTH(H1779)-MONTH($L$3))</f>
        <v/>
      </c>
      <c r="R1779" s="366">
        <f>IF(N1779="IBIRAPITANGA FASE 3",IF(P1779="Atraso",M1779,M1779/(1+$J$2)^Q1779),IF(P1779="Atraso",M1779,M1779/(1+$J$1)^Q1779))</f>
        <v/>
      </c>
    </row>
    <row r="1780">
      <c r="A1780" t="inlineStr">
        <is>
          <t>Q06L021</t>
        </is>
      </c>
      <c r="B1780" t="inlineStr">
        <is>
          <t>BRUNA ALVES DE CAMPOS</t>
        </is>
      </c>
      <c r="C1780" t="n">
        <v>1</v>
      </c>
      <c r="D1780" t="inlineStr">
        <is>
          <t>IPCA</t>
        </is>
      </c>
      <c r="E1780" t="n">
        <v>0.009488792934583046</v>
      </c>
      <c r="F1780" t="inlineStr">
        <is>
          <t>MENSAL</t>
        </is>
      </c>
      <c r="G1780" t="n">
        <v>45601</v>
      </c>
      <c r="H1780" t="n">
        <v>45601</v>
      </c>
      <c r="I1780" t="inlineStr">
        <is>
          <t>067</t>
        </is>
      </c>
      <c r="J1780" t="inlineStr">
        <is>
          <t>CARTEIRA</t>
        </is>
      </c>
      <c r="K1780" t="inlineStr">
        <is>
          <t>CONTRATO</t>
        </is>
      </c>
      <c r="L1780" t="n">
        <v>1871.11</v>
      </c>
      <c r="M1780" t="inlineStr"/>
      <c r="N1780" t="inlineStr"/>
      <c r="O1780" s="142">
        <f>DATE(YEAR(H1780),MONTH(H1780),1)</f>
        <v/>
      </c>
      <c r="P1780" s="132">
        <f>IF(H1780&gt;$L$3,"Futuro","Atraso")</f>
        <v/>
      </c>
      <c r="Q1780">
        <f>12*(YEAR(H1780)-YEAR($L$3))+(MONTH(H1780)-MONTH($L$3))</f>
        <v/>
      </c>
      <c r="R1780" s="366">
        <f>IF(N1780="IBIRAPITANGA FASE 3",IF(P1780="Atraso",M1780,M1780/(1+$J$2)^Q1780),IF(P1780="Atraso",M1780,M1780/(1+$J$1)^Q1780))</f>
        <v/>
      </c>
    </row>
    <row r="1781">
      <c r="A1781" t="inlineStr">
        <is>
          <t>Q06L021</t>
        </is>
      </c>
      <c r="B1781" t="inlineStr">
        <is>
          <t>BRUNA ALVES DE CAMPOS</t>
        </is>
      </c>
      <c r="C1781" t="n">
        <v>1</v>
      </c>
      <c r="D1781" t="inlineStr">
        <is>
          <t>IPCA</t>
        </is>
      </c>
      <c r="E1781" t="n">
        <v>0.009488792934583046</v>
      </c>
      <c r="F1781" t="inlineStr">
        <is>
          <t>MENSAL</t>
        </is>
      </c>
      <c r="G1781" t="n">
        <v>45631</v>
      </c>
      <c r="H1781" t="n">
        <v>45631</v>
      </c>
      <c r="I1781" t="inlineStr">
        <is>
          <t>068</t>
        </is>
      </c>
      <c r="J1781" t="inlineStr">
        <is>
          <t>CARTEIRA</t>
        </is>
      </c>
      <c r="K1781" t="inlineStr">
        <is>
          <t>CONTRATO</t>
        </is>
      </c>
      <c r="L1781" t="n">
        <v>1871.11</v>
      </c>
      <c r="M1781" t="inlineStr"/>
      <c r="N1781" t="inlineStr"/>
      <c r="O1781" s="142">
        <f>DATE(YEAR(H1781),MONTH(H1781),1)</f>
        <v/>
      </c>
      <c r="P1781" s="132">
        <f>IF(H1781&gt;$L$3,"Futuro","Atraso")</f>
        <v/>
      </c>
      <c r="Q1781">
        <f>12*(YEAR(H1781)-YEAR($L$3))+(MONTH(H1781)-MONTH($L$3))</f>
        <v/>
      </c>
      <c r="R1781" s="366">
        <f>IF(N1781="IBIRAPITANGA FASE 3",IF(P1781="Atraso",M1781,M1781/(1+$J$2)^Q1781),IF(P1781="Atraso",M1781,M1781/(1+$J$1)^Q1781))</f>
        <v/>
      </c>
    </row>
    <row r="1782">
      <c r="A1782" t="inlineStr">
        <is>
          <t>Q06L021</t>
        </is>
      </c>
      <c r="B1782" t="inlineStr">
        <is>
          <t>BRUNA ALVES DE CAMPOS</t>
        </is>
      </c>
      <c r="C1782" t="n">
        <v>1</v>
      </c>
      <c r="D1782" t="inlineStr">
        <is>
          <t>IPCA</t>
        </is>
      </c>
      <c r="E1782" t="n">
        <v>0.009488792934583046</v>
      </c>
      <c r="F1782" t="inlineStr">
        <is>
          <t>MENSAL</t>
        </is>
      </c>
      <c r="G1782" t="n">
        <v>45662</v>
      </c>
      <c r="H1782" t="n">
        <v>45662</v>
      </c>
      <c r="I1782" t="inlineStr">
        <is>
          <t>069</t>
        </is>
      </c>
      <c r="J1782" t="inlineStr">
        <is>
          <t>CARTEIRA</t>
        </is>
      </c>
      <c r="K1782" t="inlineStr">
        <is>
          <t>CONTRATO</t>
        </is>
      </c>
      <c r="L1782" t="n">
        <v>1871.11</v>
      </c>
      <c r="M1782" t="inlineStr"/>
      <c r="N1782" t="inlineStr"/>
      <c r="O1782" s="142">
        <f>DATE(YEAR(H1782),MONTH(H1782),1)</f>
        <v/>
      </c>
      <c r="P1782" s="132">
        <f>IF(H1782&gt;$L$3,"Futuro","Atraso")</f>
        <v/>
      </c>
      <c r="Q1782">
        <f>12*(YEAR(H1782)-YEAR($L$3))+(MONTH(H1782)-MONTH($L$3))</f>
        <v/>
      </c>
      <c r="R1782" s="366">
        <f>IF(N1782="IBIRAPITANGA FASE 3",IF(P1782="Atraso",M1782,M1782/(1+$J$2)^Q1782),IF(P1782="Atraso",M1782,M1782/(1+$J$1)^Q1782))</f>
        <v/>
      </c>
    </row>
    <row r="1783">
      <c r="A1783" t="inlineStr">
        <is>
          <t>Q06L021</t>
        </is>
      </c>
      <c r="B1783" t="inlineStr">
        <is>
          <t>BRUNA ALVES DE CAMPOS</t>
        </is>
      </c>
      <c r="C1783" t="n">
        <v>1</v>
      </c>
      <c r="D1783" t="inlineStr">
        <is>
          <t>IPCA</t>
        </is>
      </c>
      <c r="E1783" t="n">
        <v>0.009488792934583046</v>
      </c>
      <c r="F1783" t="inlineStr">
        <is>
          <t>MENSAL</t>
        </is>
      </c>
      <c r="G1783" t="n">
        <v>45693</v>
      </c>
      <c r="H1783" t="n">
        <v>45693</v>
      </c>
      <c r="I1783" t="inlineStr">
        <is>
          <t>070</t>
        </is>
      </c>
      <c r="J1783" t="inlineStr">
        <is>
          <t>CARTEIRA</t>
        </is>
      </c>
      <c r="K1783" t="inlineStr">
        <is>
          <t>CONTRATO</t>
        </is>
      </c>
      <c r="L1783" t="n">
        <v>1871.11</v>
      </c>
      <c r="M1783" t="inlineStr"/>
      <c r="N1783" t="inlineStr"/>
      <c r="O1783" s="142">
        <f>DATE(YEAR(H1783),MONTH(H1783),1)</f>
        <v/>
      </c>
      <c r="P1783" s="132">
        <f>IF(H1783&gt;$L$3,"Futuro","Atraso")</f>
        <v/>
      </c>
      <c r="Q1783">
        <f>12*(YEAR(H1783)-YEAR($L$3))+(MONTH(H1783)-MONTH($L$3))</f>
        <v/>
      </c>
      <c r="R1783" s="366">
        <f>IF(N1783="IBIRAPITANGA FASE 3",IF(P1783="Atraso",M1783,M1783/(1+$J$2)^Q1783),IF(P1783="Atraso",M1783,M1783/(1+$J$1)^Q1783))</f>
        <v/>
      </c>
    </row>
    <row r="1784">
      <c r="A1784" t="inlineStr">
        <is>
          <t>Q06L021</t>
        </is>
      </c>
      <c r="B1784" t="inlineStr">
        <is>
          <t>BRUNA ALVES DE CAMPOS</t>
        </is>
      </c>
      <c r="C1784" t="n">
        <v>1</v>
      </c>
      <c r="D1784" t="inlineStr">
        <is>
          <t>IPCA</t>
        </is>
      </c>
      <c r="E1784" t="n">
        <v>0.009488792934583046</v>
      </c>
      <c r="F1784" t="inlineStr">
        <is>
          <t>MENSAL</t>
        </is>
      </c>
      <c r="G1784" t="n">
        <v>45721</v>
      </c>
      <c r="H1784" t="n">
        <v>45721</v>
      </c>
      <c r="I1784" t="inlineStr">
        <is>
          <t>071</t>
        </is>
      </c>
      <c r="J1784" t="inlineStr">
        <is>
          <t>CARTEIRA</t>
        </is>
      </c>
      <c r="K1784" t="inlineStr">
        <is>
          <t>CONTRATO</t>
        </is>
      </c>
      <c r="L1784" t="n">
        <v>1871.11</v>
      </c>
      <c r="M1784" t="inlineStr"/>
      <c r="N1784" t="inlineStr"/>
      <c r="O1784" s="142">
        <f>DATE(YEAR(H1784),MONTH(H1784),1)</f>
        <v/>
      </c>
      <c r="P1784" s="132">
        <f>IF(H1784&gt;$L$3,"Futuro","Atraso")</f>
        <v/>
      </c>
      <c r="Q1784">
        <f>12*(YEAR(H1784)-YEAR($L$3))+(MONTH(H1784)-MONTH($L$3))</f>
        <v/>
      </c>
      <c r="R1784" s="366">
        <f>IF(N1784="IBIRAPITANGA FASE 3",IF(P1784="Atraso",M1784,M1784/(1+$J$2)^Q1784),IF(P1784="Atraso",M1784,M1784/(1+$J$1)^Q1784))</f>
        <v/>
      </c>
    </row>
    <row r="1785">
      <c r="A1785" t="inlineStr">
        <is>
          <t>Q06L021</t>
        </is>
      </c>
      <c r="B1785" t="inlineStr">
        <is>
          <t>BRUNA ALVES DE CAMPOS</t>
        </is>
      </c>
      <c r="C1785" t="n">
        <v>1</v>
      </c>
      <c r="D1785" t="inlineStr">
        <is>
          <t>IPCA</t>
        </is>
      </c>
      <c r="E1785" t="n">
        <v>0.009488792934583046</v>
      </c>
      <c r="F1785" t="inlineStr">
        <is>
          <t>MENSAL</t>
        </is>
      </c>
      <c r="G1785" t="n">
        <v>45752</v>
      </c>
      <c r="H1785" t="n">
        <v>45752</v>
      </c>
      <c r="I1785" t="inlineStr">
        <is>
          <t>072</t>
        </is>
      </c>
      <c r="J1785" t="inlineStr">
        <is>
          <t>CARTEIRA</t>
        </is>
      </c>
      <c r="K1785" t="inlineStr">
        <is>
          <t>CONTRATO</t>
        </is>
      </c>
      <c r="L1785" t="n">
        <v>1871.11</v>
      </c>
      <c r="M1785" t="inlineStr"/>
      <c r="N1785" t="inlineStr"/>
      <c r="O1785" s="142">
        <f>DATE(YEAR(H1785),MONTH(H1785),1)</f>
        <v/>
      </c>
      <c r="P1785" s="132">
        <f>IF(H1785&gt;$L$3,"Futuro","Atraso")</f>
        <v/>
      </c>
      <c r="Q1785">
        <f>12*(YEAR(H1785)-YEAR($L$3))+(MONTH(H1785)-MONTH($L$3))</f>
        <v/>
      </c>
      <c r="R1785" s="366">
        <f>IF(N1785="IBIRAPITANGA FASE 3",IF(P1785="Atraso",M1785,M1785/(1+$J$2)^Q1785),IF(P1785="Atraso",M1785,M1785/(1+$J$1)^Q1785))</f>
        <v/>
      </c>
    </row>
    <row r="1786">
      <c r="A1786" t="inlineStr">
        <is>
          <t>Q06L021</t>
        </is>
      </c>
      <c r="B1786" t="inlineStr">
        <is>
          <t>BRUNA ALVES DE CAMPOS</t>
        </is>
      </c>
      <c r="C1786" t="n">
        <v>1</v>
      </c>
      <c r="D1786" t="inlineStr">
        <is>
          <t>IPCA</t>
        </is>
      </c>
      <c r="E1786" t="n">
        <v>0.009488792934583046</v>
      </c>
      <c r="F1786" t="inlineStr">
        <is>
          <t>MENSAL</t>
        </is>
      </c>
      <c r="G1786" t="n">
        <v>45782</v>
      </c>
      <c r="H1786" t="n">
        <v>45782</v>
      </c>
      <c r="I1786" t="inlineStr">
        <is>
          <t>073</t>
        </is>
      </c>
      <c r="J1786" t="inlineStr">
        <is>
          <t>CARTEIRA</t>
        </is>
      </c>
      <c r="K1786" t="inlineStr">
        <is>
          <t>CONTRATO</t>
        </is>
      </c>
      <c r="L1786" t="n">
        <v>1871.11</v>
      </c>
      <c r="M1786" t="inlineStr"/>
      <c r="N1786" t="inlineStr"/>
      <c r="O1786" s="142">
        <f>DATE(YEAR(H1786),MONTH(H1786),1)</f>
        <v/>
      </c>
      <c r="P1786" s="132">
        <f>IF(H1786&gt;$L$3,"Futuro","Atraso")</f>
        <v/>
      </c>
      <c r="Q1786">
        <f>12*(YEAR(H1786)-YEAR($L$3))+(MONTH(H1786)-MONTH($L$3))</f>
        <v/>
      </c>
      <c r="R1786" s="366">
        <f>IF(N1786="IBIRAPITANGA FASE 3",IF(P1786="Atraso",M1786,M1786/(1+$J$2)^Q1786),IF(P1786="Atraso",M1786,M1786/(1+$J$1)^Q1786))</f>
        <v/>
      </c>
    </row>
    <row r="1787">
      <c r="A1787" t="inlineStr">
        <is>
          <t>Q06L021</t>
        </is>
      </c>
      <c r="B1787" t="inlineStr">
        <is>
          <t>BRUNA ALVES DE CAMPOS</t>
        </is>
      </c>
      <c r="C1787" t="n">
        <v>1</v>
      </c>
      <c r="D1787" t="inlineStr">
        <is>
          <t>IPCA</t>
        </is>
      </c>
      <c r="E1787" t="n">
        <v>0.009488792934583046</v>
      </c>
      <c r="F1787" t="inlineStr">
        <is>
          <t>MENSAL</t>
        </is>
      </c>
      <c r="G1787" t="n">
        <v>45813</v>
      </c>
      <c r="H1787" t="n">
        <v>45813</v>
      </c>
      <c r="I1787" t="inlineStr">
        <is>
          <t>074</t>
        </is>
      </c>
      <c r="J1787" t="inlineStr">
        <is>
          <t>CARTEIRA</t>
        </is>
      </c>
      <c r="K1787" t="inlineStr">
        <is>
          <t>CONTRATO</t>
        </is>
      </c>
      <c r="L1787" t="n">
        <v>1871.11</v>
      </c>
      <c r="M1787" t="inlineStr"/>
      <c r="N1787" t="inlineStr"/>
      <c r="O1787" s="142">
        <f>DATE(YEAR(H1787),MONTH(H1787),1)</f>
        <v/>
      </c>
      <c r="P1787" s="132">
        <f>IF(H1787&gt;$L$3,"Futuro","Atraso")</f>
        <v/>
      </c>
      <c r="Q1787">
        <f>12*(YEAR(H1787)-YEAR($L$3))+(MONTH(H1787)-MONTH($L$3))</f>
        <v/>
      </c>
      <c r="R1787" s="366">
        <f>IF(N1787="IBIRAPITANGA FASE 3",IF(P1787="Atraso",M1787,M1787/(1+$J$2)^Q1787),IF(P1787="Atraso",M1787,M1787/(1+$J$1)^Q1787))</f>
        <v/>
      </c>
    </row>
    <row r="1788">
      <c r="A1788" t="inlineStr">
        <is>
          <t>Q06L021</t>
        </is>
      </c>
      <c r="B1788" t="inlineStr">
        <is>
          <t>BRUNA ALVES DE CAMPOS</t>
        </is>
      </c>
      <c r="C1788" t="n">
        <v>1</v>
      </c>
      <c r="D1788" t="inlineStr">
        <is>
          <t>IPCA</t>
        </is>
      </c>
      <c r="E1788" t="n">
        <v>0.009488792934583046</v>
      </c>
      <c r="F1788" t="inlineStr">
        <is>
          <t>MENSAL</t>
        </is>
      </c>
      <c r="G1788" t="n">
        <v>45843</v>
      </c>
      <c r="H1788" t="n">
        <v>45843</v>
      </c>
      <c r="I1788" t="inlineStr">
        <is>
          <t>075</t>
        </is>
      </c>
      <c r="J1788" t="inlineStr">
        <is>
          <t>CARTEIRA</t>
        </is>
      </c>
      <c r="K1788" t="inlineStr">
        <is>
          <t>CONTRATO</t>
        </is>
      </c>
      <c r="L1788" t="n">
        <v>1871.11</v>
      </c>
      <c r="M1788" t="inlineStr"/>
      <c r="N1788" t="inlineStr"/>
      <c r="O1788" s="142">
        <f>DATE(YEAR(H1788),MONTH(H1788),1)</f>
        <v/>
      </c>
      <c r="P1788" s="132">
        <f>IF(H1788&gt;$L$3,"Futuro","Atraso")</f>
        <v/>
      </c>
      <c r="Q1788">
        <f>12*(YEAR(H1788)-YEAR($L$3))+(MONTH(H1788)-MONTH($L$3))</f>
        <v/>
      </c>
      <c r="R1788" s="366">
        <f>IF(N1788="IBIRAPITANGA FASE 3",IF(P1788="Atraso",M1788,M1788/(1+$J$2)^Q1788),IF(P1788="Atraso",M1788,M1788/(1+$J$1)^Q1788))</f>
        <v/>
      </c>
    </row>
    <row r="1789">
      <c r="A1789" t="inlineStr">
        <is>
          <t>Q06L021</t>
        </is>
      </c>
      <c r="B1789" t="inlineStr">
        <is>
          <t>BRUNA ALVES DE CAMPOS</t>
        </is>
      </c>
      <c r="C1789" t="n">
        <v>1</v>
      </c>
      <c r="D1789" t="inlineStr">
        <is>
          <t>IPCA</t>
        </is>
      </c>
      <c r="E1789" t="n">
        <v>0.009488792934583046</v>
      </c>
      <c r="F1789" t="inlineStr">
        <is>
          <t>MENSAL</t>
        </is>
      </c>
      <c r="G1789" t="n">
        <v>45874</v>
      </c>
      <c r="H1789" t="n">
        <v>45874</v>
      </c>
      <c r="I1789" t="inlineStr">
        <is>
          <t>076</t>
        </is>
      </c>
      <c r="J1789" t="inlineStr">
        <is>
          <t>CARTEIRA</t>
        </is>
      </c>
      <c r="K1789" t="inlineStr">
        <is>
          <t>CONTRATO</t>
        </is>
      </c>
      <c r="L1789" t="n">
        <v>1871.11</v>
      </c>
      <c r="M1789" t="inlineStr"/>
      <c r="N1789" t="inlineStr"/>
      <c r="O1789" s="142">
        <f>DATE(YEAR(H1789),MONTH(H1789),1)</f>
        <v/>
      </c>
      <c r="P1789" s="132">
        <f>IF(H1789&gt;$L$3,"Futuro","Atraso")</f>
        <v/>
      </c>
      <c r="Q1789">
        <f>12*(YEAR(H1789)-YEAR($L$3))+(MONTH(H1789)-MONTH($L$3))</f>
        <v/>
      </c>
      <c r="R1789" s="366">
        <f>IF(N1789="IBIRAPITANGA FASE 3",IF(P1789="Atraso",M1789,M1789/(1+$J$2)^Q1789),IF(P1789="Atraso",M1789,M1789/(1+$J$1)^Q1789))</f>
        <v/>
      </c>
    </row>
    <row r="1790">
      <c r="A1790" t="inlineStr">
        <is>
          <t>Q06L021</t>
        </is>
      </c>
      <c r="B1790" t="inlineStr">
        <is>
          <t>BRUNA ALVES DE CAMPOS</t>
        </is>
      </c>
      <c r="C1790" t="n">
        <v>1</v>
      </c>
      <c r="D1790" t="inlineStr">
        <is>
          <t>IPCA</t>
        </is>
      </c>
      <c r="E1790" t="n">
        <v>0.009488792934583046</v>
      </c>
      <c r="F1790" t="inlineStr">
        <is>
          <t>MENSAL</t>
        </is>
      </c>
      <c r="G1790" t="n">
        <v>45905</v>
      </c>
      <c r="H1790" t="n">
        <v>45905</v>
      </c>
      <c r="I1790" t="inlineStr">
        <is>
          <t>077</t>
        </is>
      </c>
      <c r="J1790" t="inlineStr">
        <is>
          <t>CARTEIRA</t>
        </is>
      </c>
      <c r="K1790" t="inlineStr">
        <is>
          <t>CONTRATO</t>
        </is>
      </c>
      <c r="L1790" t="n">
        <v>1871.11</v>
      </c>
      <c r="M1790" t="inlineStr"/>
      <c r="N1790" t="inlineStr"/>
      <c r="O1790" s="142">
        <f>DATE(YEAR(H1790),MONTH(H1790),1)</f>
        <v/>
      </c>
      <c r="P1790" s="132">
        <f>IF(H1790&gt;$L$3,"Futuro","Atraso")</f>
        <v/>
      </c>
      <c r="Q1790">
        <f>12*(YEAR(H1790)-YEAR($L$3))+(MONTH(H1790)-MONTH($L$3))</f>
        <v/>
      </c>
      <c r="R1790" s="366">
        <f>IF(N1790="IBIRAPITANGA FASE 3",IF(P1790="Atraso",M1790,M1790/(1+$J$2)^Q1790),IF(P1790="Atraso",M1790,M1790/(1+$J$1)^Q1790))</f>
        <v/>
      </c>
    </row>
    <row r="1791">
      <c r="A1791" t="inlineStr">
        <is>
          <t>Q06L021</t>
        </is>
      </c>
      <c r="B1791" t="inlineStr">
        <is>
          <t>BRUNA ALVES DE CAMPOS</t>
        </is>
      </c>
      <c r="C1791" t="n">
        <v>1</v>
      </c>
      <c r="D1791" t="inlineStr">
        <is>
          <t>IPCA</t>
        </is>
      </c>
      <c r="E1791" t="n">
        <v>0.009488792934583046</v>
      </c>
      <c r="F1791" t="inlineStr">
        <is>
          <t>MENSAL</t>
        </is>
      </c>
      <c r="G1791" t="n">
        <v>45935</v>
      </c>
      <c r="H1791" t="n">
        <v>45935</v>
      </c>
      <c r="I1791" t="inlineStr">
        <is>
          <t>078</t>
        </is>
      </c>
      <c r="J1791" t="inlineStr">
        <is>
          <t>CARTEIRA</t>
        </is>
      </c>
      <c r="K1791" t="inlineStr">
        <is>
          <t>CONTRATO</t>
        </is>
      </c>
      <c r="L1791" t="n">
        <v>1871.11</v>
      </c>
      <c r="M1791" t="inlineStr"/>
      <c r="N1791" t="inlineStr"/>
      <c r="O1791" s="142">
        <f>DATE(YEAR(H1791),MONTH(H1791),1)</f>
        <v/>
      </c>
      <c r="P1791" s="132">
        <f>IF(H1791&gt;$L$3,"Futuro","Atraso")</f>
        <v/>
      </c>
      <c r="Q1791">
        <f>12*(YEAR(H1791)-YEAR($L$3))+(MONTH(H1791)-MONTH($L$3))</f>
        <v/>
      </c>
      <c r="R1791" s="366">
        <f>IF(N1791="IBIRAPITANGA FASE 3",IF(P1791="Atraso",M1791,M1791/(1+$J$2)^Q1791),IF(P1791="Atraso",M1791,M1791/(1+$J$1)^Q1791))</f>
        <v/>
      </c>
    </row>
    <row r="1792">
      <c r="A1792" t="inlineStr">
        <is>
          <t>Q06L021</t>
        </is>
      </c>
      <c r="B1792" t="inlineStr">
        <is>
          <t>BRUNA ALVES DE CAMPOS</t>
        </is>
      </c>
      <c r="C1792" t="n">
        <v>1</v>
      </c>
      <c r="D1792" t="inlineStr">
        <is>
          <t>IPCA</t>
        </is>
      </c>
      <c r="E1792" t="n">
        <v>0.009488792934583046</v>
      </c>
      <c r="F1792" t="inlineStr">
        <is>
          <t>MENSAL</t>
        </is>
      </c>
      <c r="G1792" t="n">
        <v>45966</v>
      </c>
      <c r="H1792" t="n">
        <v>45966</v>
      </c>
      <c r="I1792" t="inlineStr">
        <is>
          <t>079</t>
        </is>
      </c>
      <c r="J1792" t="inlineStr">
        <is>
          <t>CARTEIRA</t>
        </is>
      </c>
      <c r="K1792" t="inlineStr">
        <is>
          <t>CONTRATO</t>
        </is>
      </c>
      <c r="L1792" t="n">
        <v>1871.11</v>
      </c>
      <c r="M1792" t="inlineStr"/>
      <c r="N1792" t="inlineStr"/>
      <c r="O1792" s="142">
        <f>DATE(YEAR(H1792),MONTH(H1792),1)</f>
        <v/>
      </c>
      <c r="P1792" s="132">
        <f>IF(H1792&gt;$L$3,"Futuro","Atraso")</f>
        <v/>
      </c>
      <c r="Q1792">
        <f>12*(YEAR(H1792)-YEAR($L$3))+(MONTH(H1792)-MONTH($L$3))</f>
        <v/>
      </c>
      <c r="R1792" s="366">
        <f>IF(N1792="IBIRAPITANGA FASE 3",IF(P1792="Atraso",M1792,M1792/(1+$J$2)^Q1792),IF(P1792="Atraso",M1792,M1792/(1+$J$1)^Q1792))</f>
        <v/>
      </c>
    </row>
    <row r="1793">
      <c r="A1793" t="inlineStr">
        <is>
          <t>Q06L021</t>
        </is>
      </c>
      <c r="B1793" t="inlineStr">
        <is>
          <t>BRUNA ALVES DE CAMPOS</t>
        </is>
      </c>
      <c r="C1793" t="n">
        <v>1</v>
      </c>
      <c r="D1793" t="inlineStr">
        <is>
          <t>IPCA</t>
        </is>
      </c>
      <c r="E1793" t="n">
        <v>0.009488792934583046</v>
      </c>
      <c r="F1793" t="inlineStr">
        <is>
          <t>MENSAL</t>
        </is>
      </c>
      <c r="G1793" t="n">
        <v>45996</v>
      </c>
      <c r="H1793" t="n">
        <v>45996</v>
      </c>
      <c r="I1793" t="inlineStr">
        <is>
          <t>080</t>
        </is>
      </c>
      <c r="J1793" t="inlineStr">
        <is>
          <t>CARTEIRA</t>
        </is>
      </c>
      <c r="K1793" t="inlineStr">
        <is>
          <t>CONTRATO</t>
        </is>
      </c>
      <c r="L1793" t="n">
        <v>1871.11</v>
      </c>
      <c r="M1793" t="inlineStr"/>
      <c r="N1793" t="inlineStr"/>
      <c r="O1793" s="142">
        <f>DATE(YEAR(H1793),MONTH(H1793),1)</f>
        <v/>
      </c>
      <c r="P1793" s="132">
        <f>IF(H1793&gt;$L$3,"Futuro","Atraso")</f>
        <v/>
      </c>
      <c r="Q1793">
        <f>12*(YEAR(H1793)-YEAR($L$3))+(MONTH(H1793)-MONTH($L$3))</f>
        <v/>
      </c>
      <c r="R1793" s="366">
        <f>IF(N1793="IBIRAPITANGA FASE 3",IF(P1793="Atraso",M1793,M1793/(1+$J$2)^Q1793),IF(P1793="Atraso",M1793,M1793/(1+$J$1)^Q1793))</f>
        <v/>
      </c>
    </row>
    <row r="1794">
      <c r="A1794" t="inlineStr">
        <is>
          <t>Q06L021</t>
        </is>
      </c>
      <c r="B1794" t="inlineStr">
        <is>
          <t>BRUNA ALVES DE CAMPOS</t>
        </is>
      </c>
      <c r="C1794" t="n">
        <v>1</v>
      </c>
      <c r="D1794" t="inlineStr">
        <is>
          <t>IPCA</t>
        </is>
      </c>
      <c r="E1794" t="n">
        <v>0.009488792934583046</v>
      </c>
      <c r="F1794" t="inlineStr">
        <is>
          <t>MENSAL</t>
        </is>
      </c>
      <c r="G1794" t="n">
        <v>46027</v>
      </c>
      <c r="H1794" t="n">
        <v>46027</v>
      </c>
      <c r="I1794" t="inlineStr">
        <is>
          <t>081</t>
        </is>
      </c>
      <c r="J1794" t="inlineStr">
        <is>
          <t>CARTEIRA</t>
        </is>
      </c>
      <c r="K1794" t="inlineStr">
        <is>
          <t>CONTRATO</t>
        </is>
      </c>
      <c r="L1794" t="n">
        <v>1871.11</v>
      </c>
      <c r="M1794" t="inlineStr"/>
      <c r="N1794" t="inlineStr"/>
      <c r="O1794" s="142">
        <f>DATE(YEAR(H1794),MONTH(H1794),1)</f>
        <v/>
      </c>
      <c r="P1794" s="132">
        <f>IF(H1794&gt;$L$3,"Futuro","Atraso")</f>
        <v/>
      </c>
      <c r="Q1794">
        <f>12*(YEAR(H1794)-YEAR($L$3))+(MONTH(H1794)-MONTH($L$3))</f>
        <v/>
      </c>
      <c r="R1794" s="366">
        <f>IF(N1794="IBIRAPITANGA FASE 3",IF(P1794="Atraso",M1794,M1794/(1+$J$2)^Q1794),IF(P1794="Atraso",M1794,M1794/(1+$J$1)^Q1794))</f>
        <v/>
      </c>
    </row>
    <row r="1795">
      <c r="A1795" t="inlineStr">
        <is>
          <t>Q06L021</t>
        </is>
      </c>
      <c r="B1795" t="inlineStr">
        <is>
          <t>BRUNA ALVES DE CAMPOS</t>
        </is>
      </c>
      <c r="C1795" t="n">
        <v>1</v>
      </c>
      <c r="D1795" t="inlineStr">
        <is>
          <t>IPCA</t>
        </is>
      </c>
      <c r="E1795" t="n">
        <v>0.009488792934583046</v>
      </c>
      <c r="F1795" t="inlineStr">
        <is>
          <t>MENSAL</t>
        </is>
      </c>
      <c r="G1795" t="n">
        <v>46058</v>
      </c>
      <c r="H1795" t="n">
        <v>46058</v>
      </c>
      <c r="I1795" t="inlineStr">
        <is>
          <t>082</t>
        </is>
      </c>
      <c r="J1795" t="inlineStr">
        <is>
          <t>CARTEIRA</t>
        </is>
      </c>
      <c r="K1795" t="inlineStr">
        <is>
          <t>CONTRATO</t>
        </is>
      </c>
      <c r="L1795" t="n">
        <v>1871.11</v>
      </c>
      <c r="M1795" t="inlineStr"/>
      <c r="N1795" t="inlineStr"/>
      <c r="O1795" s="142">
        <f>DATE(YEAR(H1795),MONTH(H1795),1)</f>
        <v/>
      </c>
      <c r="P1795" s="132">
        <f>IF(H1795&gt;$L$3,"Futuro","Atraso")</f>
        <v/>
      </c>
      <c r="Q1795">
        <f>12*(YEAR(H1795)-YEAR($L$3))+(MONTH(H1795)-MONTH($L$3))</f>
        <v/>
      </c>
      <c r="R1795" s="366">
        <f>IF(N1795="IBIRAPITANGA FASE 3",IF(P1795="Atraso",M1795,M1795/(1+$J$2)^Q1795),IF(P1795="Atraso",M1795,M1795/(1+$J$1)^Q1795))</f>
        <v/>
      </c>
    </row>
    <row r="1796">
      <c r="A1796" t="inlineStr">
        <is>
          <t>Q06L021</t>
        </is>
      </c>
      <c r="B1796" t="inlineStr">
        <is>
          <t>BRUNA ALVES DE CAMPOS</t>
        </is>
      </c>
      <c r="C1796" t="n">
        <v>1</v>
      </c>
      <c r="D1796" t="inlineStr">
        <is>
          <t>IPCA</t>
        </is>
      </c>
      <c r="E1796" t="n">
        <v>0.009488792934583046</v>
      </c>
      <c r="F1796" t="inlineStr">
        <is>
          <t>MENSAL</t>
        </is>
      </c>
      <c r="G1796" t="n">
        <v>46086</v>
      </c>
      <c r="H1796" t="n">
        <v>46086</v>
      </c>
      <c r="I1796" t="inlineStr">
        <is>
          <t>083</t>
        </is>
      </c>
      <c r="J1796" t="inlineStr">
        <is>
          <t>CARTEIRA</t>
        </is>
      </c>
      <c r="K1796" t="inlineStr">
        <is>
          <t>CONTRATO</t>
        </is>
      </c>
      <c r="L1796" t="n">
        <v>1871.11</v>
      </c>
      <c r="M1796" t="inlineStr"/>
      <c r="N1796" t="inlineStr"/>
      <c r="O1796" s="142">
        <f>DATE(YEAR(H1796),MONTH(H1796),1)</f>
        <v/>
      </c>
      <c r="P1796" s="132">
        <f>IF(H1796&gt;$L$3,"Futuro","Atraso")</f>
        <v/>
      </c>
      <c r="Q1796">
        <f>12*(YEAR(H1796)-YEAR($L$3))+(MONTH(H1796)-MONTH($L$3))</f>
        <v/>
      </c>
      <c r="R1796" s="366">
        <f>IF(N1796="IBIRAPITANGA FASE 3",IF(P1796="Atraso",M1796,M1796/(1+$J$2)^Q1796),IF(P1796="Atraso",M1796,M1796/(1+$J$1)^Q1796))</f>
        <v/>
      </c>
    </row>
    <row r="1797">
      <c r="A1797" t="inlineStr">
        <is>
          <t>Q06L021</t>
        </is>
      </c>
      <c r="B1797" t="inlineStr">
        <is>
          <t>BRUNA ALVES DE CAMPOS</t>
        </is>
      </c>
      <c r="C1797" t="n">
        <v>1</v>
      </c>
      <c r="D1797" t="inlineStr">
        <is>
          <t>IPCA</t>
        </is>
      </c>
      <c r="E1797" t="n">
        <v>0.009488792934583046</v>
      </c>
      <c r="F1797" t="inlineStr">
        <is>
          <t>MENSAL</t>
        </is>
      </c>
      <c r="G1797" t="n">
        <v>46117</v>
      </c>
      <c r="H1797" t="n">
        <v>46117</v>
      </c>
      <c r="I1797" t="inlineStr">
        <is>
          <t>084</t>
        </is>
      </c>
      <c r="J1797" t="inlineStr">
        <is>
          <t>CARTEIRA</t>
        </is>
      </c>
      <c r="K1797" t="inlineStr">
        <is>
          <t>CONTRATO</t>
        </is>
      </c>
      <c r="L1797" t="n">
        <v>1871.11</v>
      </c>
      <c r="M1797" t="inlineStr"/>
      <c r="N1797" t="inlineStr"/>
      <c r="O1797" s="142">
        <f>DATE(YEAR(H1797),MONTH(H1797),1)</f>
        <v/>
      </c>
      <c r="P1797" s="132">
        <f>IF(H1797&gt;$L$3,"Futuro","Atraso")</f>
        <v/>
      </c>
      <c r="Q1797">
        <f>12*(YEAR(H1797)-YEAR($L$3))+(MONTH(H1797)-MONTH($L$3))</f>
        <v/>
      </c>
      <c r="R1797" s="366">
        <f>IF(N1797="IBIRAPITANGA FASE 3",IF(P1797="Atraso",M1797,M1797/(1+$J$2)^Q1797),IF(P1797="Atraso",M1797,M1797/(1+$J$1)^Q1797))</f>
        <v/>
      </c>
    </row>
    <row r="1798">
      <c r="A1798" t="inlineStr">
        <is>
          <t>Q06L021</t>
        </is>
      </c>
      <c r="B1798" t="inlineStr">
        <is>
          <t>BRUNA ALVES DE CAMPOS</t>
        </is>
      </c>
      <c r="C1798" t="n">
        <v>1</v>
      </c>
      <c r="D1798" t="inlineStr">
        <is>
          <t>IPCA</t>
        </is>
      </c>
      <c r="E1798" t="n">
        <v>0.009488792934583046</v>
      </c>
      <c r="F1798" t="inlineStr">
        <is>
          <t>MENSAL</t>
        </is>
      </c>
      <c r="G1798" t="n">
        <v>46147</v>
      </c>
      <c r="H1798" t="n">
        <v>46147</v>
      </c>
      <c r="I1798" t="inlineStr">
        <is>
          <t>085</t>
        </is>
      </c>
      <c r="J1798" t="inlineStr">
        <is>
          <t>CARTEIRA</t>
        </is>
      </c>
      <c r="K1798" t="inlineStr">
        <is>
          <t>CONTRATO</t>
        </is>
      </c>
      <c r="L1798" t="n">
        <v>1871.11</v>
      </c>
      <c r="M1798" t="inlineStr"/>
      <c r="N1798" t="inlineStr"/>
      <c r="O1798" s="142">
        <f>DATE(YEAR(H1798),MONTH(H1798),1)</f>
        <v/>
      </c>
      <c r="P1798" s="132">
        <f>IF(H1798&gt;$L$3,"Futuro","Atraso")</f>
        <v/>
      </c>
      <c r="Q1798">
        <f>12*(YEAR(H1798)-YEAR($L$3))+(MONTH(H1798)-MONTH($L$3))</f>
        <v/>
      </c>
      <c r="R1798" s="366">
        <f>IF(N1798="IBIRAPITANGA FASE 3",IF(P1798="Atraso",M1798,M1798/(1+$J$2)^Q1798),IF(P1798="Atraso",M1798,M1798/(1+$J$1)^Q1798))</f>
        <v/>
      </c>
    </row>
    <row r="1799">
      <c r="A1799" t="inlineStr">
        <is>
          <t>Q06L021</t>
        </is>
      </c>
      <c r="B1799" t="inlineStr">
        <is>
          <t>BRUNA ALVES DE CAMPOS</t>
        </is>
      </c>
      <c r="C1799" t="n">
        <v>1</v>
      </c>
      <c r="D1799" t="inlineStr">
        <is>
          <t>IPCA</t>
        </is>
      </c>
      <c r="E1799" t="n">
        <v>0.009488792934583046</v>
      </c>
      <c r="F1799" t="inlineStr">
        <is>
          <t>MENSAL</t>
        </is>
      </c>
      <c r="G1799" t="n">
        <v>46178</v>
      </c>
      <c r="H1799" t="n">
        <v>46178</v>
      </c>
      <c r="I1799" t="inlineStr">
        <is>
          <t>086</t>
        </is>
      </c>
      <c r="J1799" t="inlineStr">
        <is>
          <t>CARTEIRA</t>
        </is>
      </c>
      <c r="K1799" t="inlineStr">
        <is>
          <t>CONTRATO</t>
        </is>
      </c>
      <c r="L1799" t="n">
        <v>1871.11</v>
      </c>
      <c r="M1799" t="inlineStr"/>
      <c r="N1799" t="inlineStr"/>
      <c r="O1799" s="142">
        <f>DATE(YEAR(H1799),MONTH(H1799),1)</f>
        <v/>
      </c>
      <c r="P1799" s="132">
        <f>IF(H1799&gt;$L$3,"Futuro","Atraso")</f>
        <v/>
      </c>
      <c r="Q1799">
        <f>12*(YEAR(H1799)-YEAR($L$3))+(MONTH(H1799)-MONTH($L$3))</f>
        <v/>
      </c>
      <c r="R1799" s="366">
        <f>IF(N1799="IBIRAPITANGA FASE 3",IF(P1799="Atraso",M1799,M1799/(1+$J$2)^Q1799),IF(P1799="Atraso",M1799,M1799/(1+$J$1)^Q1799))</f>
        <v/>
      </c>
    </row>
    <row r="1800">
      <c r="A1800" t="inlineStr">
        <is>
          <t>Q06L021</t>
        </is>
      </c>
      <c r="B1800" t="inlineStr">
        <is>
          <t>BRUNA ALVES DE CAMPOS</t>
        </is>
      </c>
      <c r="C1800" t="n">
        <v>1</v>
      </c>
      <c r="D1800" t="inlineStr">
        <is>
          <t>IPCA</t>
        </is>
      </c>
      <c r="E1800" t="n">
        <v>0.009488792934583046</v>
      </c>
      <c r="F1800" t="inlineStr">
        <is>
          <t>MENSAL</t>
        </is>
      </c>
      <c r="G1800" t="n">
        <v>46208</v>
      </c>
      <c r="H1800" t="n">
        <v>46208</v>
      </c>
      <c r="I1800" t="inlineStr">
        <is>
          <t>087</t>
        </is>
      </c>
      <c r="J1800" t="inlineStr">
        <is>
          <t>CARTEIRA</t>
        </is>
      </c>
      <c r="K1800" t="inlineStr">
        <is>
          <t>CONTRATO</t>
        </is>
      </c>
      <c r="L1800" t="n">
        <v>1871.11</v>
      </c>
      <c r="M1800" t="inlineStr"/>
      <c r="N1800" t="inlineStr"/>
      <c r="O1800" s="142">
        <f>DATE(YEAR(H1800),MONTH(H1800),1)</f>
        <v/>
      </c>
      <c r="P1800" s="132">
        <f>IF(H1800&gt;$L$3,"Futuro","Atraso")</f>
        <v/>
      </c>
      <c r="Q1800">
        <f>12*(YEAR(H1800)-YEAR($L$3))+(MONTH(H1800)-MONTH($L$3))</f>
        <v/>
      </c>
      <c r="R1800" s="366">
        <f>IF(N1800="IBIRAPITANGA FASE 3",IF(P1800="Atraso",M1800,M1800/(1+$J$2)^Q1800),IF(P1800="Atraso",M1800,M1800/(1+$J$1)^Q1800))</f>
        <v/>
      </c>
    </row>
    <row r="1801">
      <c r="A1801" t="inlineStr">
        <is>
          <t>Q06L022</t>
        </is>
      </c>
      <c r="B1801" t="inlineStr">
        <is>
          <t>MARIO ALVES DE CAMPOS SOBRINHO</t>
        </is>
      </c>
      <c r="C1801" t="n">
        <v>1</v>
      </c>
      <c r="D1801" t="inlineStr">
        <is>
          <t>IPCA</t>
        </is>
      </c>
      <c r="E1801" t="n">
        <v>0.009488792934583046</v>
      </c>
      <c r="F1801" t="inlineStr">
        <is>
          <t>MENSAL</t>
        </is>
      </c>
      <c r="G1801" t="n">
        <v>45204</v>
      </c>
      <c r="H1801" t="n">
        <v>45204</v>
      </c>
      <c r="I1801" t="inlineStr">
        <is>
          <t>054</t>
        </is>
      </c>
      <c r="J1801" t="inlineStr">
        <is>
          <t>CARTEIRA</t>
        </is>
      </c>
      <c r="K1801" t="inlineStr">
        <is>
          <t>CONTRATO</t>
        </is>
      </c>
      <c r="L1801" t="n">
        <v>1871.11</v>
      </c>
      <c r="M1801" t="inlineStr"/>
      <c r="N1801" t="inlineStr"/>
      <c r="O1801" s="142">
        <f>DATE(YEAR(H1801),MONTH(H1801),1)</f>
        <v/>
      </c>
      <c r="P1801" s="132">
        <f>IF(H1801&gt;$L$3,"Futuro","Atraso")</f>
        <v/>
      </c>
      <c r="Q1801">
        <f>12*(YEAR(H1801)-YEAR($L$3))+(MONTH(H1801)-MONTH($L$3))</f>
        <v/>
      </c>
      <c r="R1801" s="366">
        <f>IF(N1801="IBIRAPITANGA FASE 3",IF(P1801="Atraso",M1801,M1801/(1+$J$2)^Q1801),IF(P1801="Atraso",M1801,M1801/(1+$J$1)^Q1801))</f>
        <v/>
      </c>
    </row>
    <row r="1802">
      <c r="A1802" t="inlineStr">
        <is>
          <t>Q06L022</t>
        </is>
      </c>
      <c r="B1802" t="inlineStr">
        <is>
          <t>MARIO ALVES DE CAMPOS SOBRINHO</t>
        </is>
      </c>
      <c r="C1802" t="n">
        <v>1</v>
      </c>
      <c r="D1802" t="inlineStr">
        <is>
          <t>IPCA</t>
        </is>
      </c>
      <c r="E1802" t="n">
        <v>0.009488792934583046</v>
      </c>
      <c r="F1802" t="inlineStr">
        <is>
          <t>MENSAL</t>
        </is>
      </c>
      <c r="G1802" t="n">
        <v>45235</v>
      </c>
      <c r="H1802" t="n">
        <v>45235</v>
      </c>
      <c r="I1802" t="inlineStr">
        <is>
          <t>055</t>
        </is>
      </c>
      <c r="J1802" t="inlineStr">
        <is>
          <t>CARTEIRA</t>
        </is>
      </c>
      <c r="K1802" t="inlineStr">
        <is>
          <t>CONTRATO</t>
        </is>
      </c>
      <c r="L1802" t="n">
        <v>1871.11</v>
      </c>
      <c r="M1802" t="inlineStr"/>
      <c r="N1802" t="inlineStr"/>
      <c r="O1802" s="142">
        <f>DATE(YEAR(H1802),MONTH(H1802),1)</f>
        <v/>
      </c>
      <c r="P1802" s="132">
        <f>IF(H1802&gt;$L$3,"Futuro","Atraso")</f>
        <v/>
      </c>
      <c r="Q1802">
        <f>12*(YEAR(H1802)-YEAR($L$3))+(MONTH(H1802)-MONTH($L$3))</f>
        <v/>
      </c>
      <c r="R1802" s="366">
        <f>IF(N1802="IBIRAPITANGA FASE 3",IF(P1802="Atraso",M1802,M1802/(1+$J$2)^Q1802),IF(P1802="Atraso",M1802,M1802/(1+$J$1)^Q1802))</f>
        <v/>
      </c>
    </row>
    <row r="1803">
      <c r="A1803" t="inlineStr">
        <is>
          <t>Q06L022</t>
        </is>
      </c>
      <c r="B1803" t="inlineStr">
        <is>
          <t>MARIO ALVES DE CAMPOS SOBRINHO</t>
        </is>
      </c>
      <c r="C1803" t="n">
        <v>1</v>
      </c>
      <c r="D1803" t="inlineStr">
        <is>
          <t>IPCA</t>
        </is>
      </c>
      <c r="E1803" t="n">
        <v>0.009488792934583046</v>
      </c>
      <c r="F1803" t="inlineStr">
        <is>
          <t>MENSAL</t>
        </is>
      </c>
      <c r="G1803" t="n">
        <v>45265</v>
      </c>
      <c r="H1803" t="n">
        <v>45265</v>
      </c>
      <c r="I1803" t="inlineStr">
        <is>
          <t>056</t>
        </is>
      </c>
      <c r="J1803" t="inlineStr">
        <is>
          <t>CARTEIRA</t>
        </is>
      </c>
      <c r="K1803" t="inlineStr">
        <is>
          <t>CONTRATO</t>
        </is>
      </c>
      <c r="L1803" t="n">
        <v>1871.11</v>
      </c>
      <c r="M1803" t="inlineStr"/>
      <c r="N1803" t="inlineStr"/>
      <c r="O1803" s="142">
        <f>DATE(YEAR(H1803),MONTH(H1803),1)</f>
        <v/>
      </c>
      <c r="P1803" s="132">
        <f>IF(H1803&gt;$L$3,"Futuro","Atraso")</f>
        <v/>
      </c>
      <c r="Q1803">
        <f>12*(YEAR(H1803)-YEAR($L$3))+(MONTH(H1803)-MONTH($L$3))</f>
        <v/>
      </c>
      <c r="R1803" s="366">
        <f>IF(N1803="IBIRAPITANGA FASE 3",IF(P1803="Atraso",M1803,M1803/(1+$J$2)^Q1803),IF(P1803="Atraso",M1803,M1803/(1+$J$1)^Q1803))</f>
        <v/>
      </c>
    </row>
    <row r="1804">
      <c r="A1804" t="inlineStr">
        <is>
          <t>Q06L022</t>
        </is>
      </c>
      <c r="B1804" t="inlineStr">
        <is>
          <t>MARIO ALVES DE CAMPOS SOBRINHO</t>
        </is>
      </c>
      <c r="C1804" t="n">
        <v>1</v>
      </c>
      <c r="D1804" t="inlineStr">
        <is>
          <t>IPCA</t>
        </is>
      </c>
      <c r="E1804" t="n">
        <v>0.009488792934583046</v>
      </c>
      <c r="F1804" t="inlineStr">
        <is>
          <t>MENSAL</t>
        </is>
      </c>
      <c r="G1804" t="n">
        <v>45296</v>
      </c>
      <c r="H1804" t="n">
        <v>45296</v>
      </c>
      <c r="I1804" t="inlineStr">
        <is>
          <t>057</t>
        </is>
      </c>
      <c r="J1804" t="inlineStr">
        <is>
          <t>CARTEIRA</t>
        </is>
      </c>
      <c r="K1804" t="inlineStr">
        <is>
          <t>CONTRATO</t>
        </is>
      </c>
      <c r="L1804" t="n">
        <v>1871.11</v>
      </c>
      <c r="M1804" t="inlineStr"/>
      <c r="N1804" t="inlineStr"/>
      <c r="O1804" s="142">
        <f>DATE(YEAR(H1804),MONTH(H1804),1)</f>
        <v/>
      </c>
      <c r="P1804" s="132">
        <f>IF(H1804&gt;$L$3,"Futuro","Atraso")</f>
        <v/>
      </c>
      <c r="Q1804">
        <f>12*(YEAR(H1804)-YEAR($L$3))+(MONTH(H1804)-MONTH($L$3))</f>
        <v/>
      </c>
      <c r="R1804" s="366">
        <f>IF(N1804="IBIRAPITANGA FASE 3",IF(P1804="Atraso",M1804,M1804/(1+$J$2)^Q1804),IF(P1804="Atraso",M1804,M1804/(1+$J$1)^Q1804))</f>
        <v/>
      </c>
    </row>
    <row r="1805">
      <c r="A1805" t="inlineStr">
        <is>
          <t>Q06L022</t>
        </is>
      </c>
      <c r="B1805" t="inlineStr">
        <is>
          <t>MARIO ALVES DE CAMPOS SOBRINHO</t>
        </is>
      </c>
      <c r="C1805" t="n">
        <v>1</v>
      </c>
      <c r="D1805" t="inlineStr">
        <is>
          <t>IPCA</t>
        </is>
      </c>
      <c r="E1805" t="n">
        <v>0.009488792934583046</v>
      </c>
      <c r="F1805" t="inlineStr">
        <is>
          <t>MENSAL</t>
        </is>
      </c>
      <c r="G1805" t="n">
        <v>45327</v>
      </c>
      <c r="H1805" t="n">
        <v>45327</v>
      </c>
      <c r="I1805" t="inlineStr">
        <is>
          <t>058</t>
        </is>
      </c>
      <c r="J1805" t="inlineStr">
        <is>
          <t>CARTEIRA</t>
        </is>
      </c>
      <c r="K1805" t="inlineStr">
        <is>
          <t>CONTRATO</t>
        </is>
      </c>
      <c r="L1805" t="n">
        <v>1871.11</v>
      </c>
      <c r="M1805" t="inlineStr"/>
      <c r="N1805" t="inlineStr"/>
      <c r="O1805" s="142">
        <f>DATE(YEAR(H1805),MONTH(H1805),1)</f>
        <v/>
      </c>
      <c r="P1805" s="132">
        <f>IF(H1805&gt;$L$3,"Futuro","Atraso")</f>
        <v/>
      </c>
      <c r="Q1805">
        <f>12*(YEAR(H1805)-YEAR($L$3))+(MONTH(H1805)-MONTH($L$3))</f>
        <v/>
      </c>
      <c r="R1805" s="366">
        <f>IF(N1805="IBIRAPITANGA FASE 3",IF(P1805="Atraso",M1805,M1805/(1+$J$2)^Q1805),IF(P1805="Atraso",M1805,M1805/(1+$J$1)^Q1805))</f>
        <v/>
      </c>
    </row>
    <row r="1806">
      <c r="A1806" t="inlineStr">
        <is>
          <t>Q06L022</t>
        </is>
      </c>
      <c r="B1806" t="inlineStr">
        <is>
          <t>MARIO ALVES DE CAMPOS SOBRINHO</t>
        </is>
      </c>
      <c r="C1806" t="n">
        <v>1</v>
      </c>
      <c r="D1806" t="inlineStr">
        <is>
          <t>IPCA</t>
        </is>
      </c>
      <c r="E1806" t="n">
        <v>0.009488792934583046</v>
      </c>
      <c r="F1806" t="inlineStr">
        <is>
          <t>MENSAL</t>
        </is>
      </c>
      <c r="G1806" t="n">
        <v>45356</v>
      </c>
      <c r="H1806" t="n">
        <v>45356</v>
      </c>
      <c r="I1806" t="inlineStr">
        <is>
          <t>059</t>
        </is>
      </c>
      <c r="J1806" t="inlineStr">
        <is>
          <t>CARTEIRA</t>
        </is>
      </c>
      <c r="K1806" t="inlineStr">
        <is>
          <t>CONTRATO</t>
        </is>
      </c>
      <c r="L1806" t="n">
        <v>1871.11</v>
      </c>
      <c r="M1806" t="inlineStr"/>
      <c r="N1806" t="inlineStr"/>
      <c r="O1806" s="142">
        <f>DATE(YEAR(H1806),MONTH(H1806),1)</f>
        <v/>
      </c>
      <c r="P1806" s="132">
        <f>IF(H1806&gt;$L$3,"Futuro","Atraso")</f>
        <v/>
      </c>
      <c r="Q1806">
        <f>12*(YEAR(H1806)-YEAR($L$3))+(MONTH(H1806)-MONTH($L$3))</f>
        <v/>
      </c>
      <c r="R1806" s="366">
        <f>IF(N1806="IBIRAPITANGA FASE 3",IF(P1806="Atraso",M1806,M1806/(1+$J$2)^Q1806),IF(P1806="Atraso",M1806,M1806/(1+$J$1)^Q1806))</f>
        <v/>
      </c>
    </row>
    <row r="1807">
      <c r="A1807" t="inlineStr">
        <is>
          <t>Q06L022</t>
        </is>
      </c>
      <c r="B1807" t="inlineStr">
        <is>
          <t>MARIO ALVES DE CAMPOS SOBRINHO</t>
        </is>
      </c>
      <c r="C1807" t="n">
        <v>1</v>
      </c>
      <c r="D1807" t="inlineStr">
        <is>
          <t>IPCA</t>
        </is>
      </c>
      <c r="E1807" t="n">
        <v>0.009488792934583046</v>
      </c>
      <c r="F1807" t="inlineStr">
        <is>
          <t>MENSAL</t>
        </is>
      </c>
      <c r="G1807" t="n">
        <v>45387</v>
      </c>
      <c r="H1807" t="n">
        <v>45387</v>
      </c>
      <c r="I1807" t="inlineStr">
        <is>
          <t>060</t>
        </is>
      </c>
      <c r="J1807" t="inlineStr">
        <is>
          <t>CARTEIRA</t>
        </is>
      </c>
      <c r="K1807" t="inlineStr">
        <is>
          <t>CONTRATO</t>
        </is>
      </c>
      <c r="L1807" t="n">
        <v>1871.11</v>
      </c>
      <c r="M1807" t="inlineStr"/>
      <c r="N1807" t="inlineStr"/>
      <c r="O1807" s="142">
        <f>DATE(YEAR(H1807),MONTH(H1807),1)</f>
        <v/>
      </c>
      <c r="P1807" s="132">
        <f>IF(H1807&gt;$L$3,"Futuro","Atraso")</f>
        <v/>
      </c>
      <c r="Q1807">
        <f>12*(YEAR(H1807)-YEAR($L$3))+(MONTH(H1807)-MONTH($L$3))</f>
        <v/>
      </c>
      <c r="R1807" s="366">
        <f>IF(N1807="IBIRAPITANGA FASE 3",IF(P1807="Atraso",M1807,M1807/(1+$J$2)^Q1807),IF(P1807="Atraso",M1807,M1807/(1+$J$1)^Q1807))</f>
        <v/>
      </c>
    </row>
    <row r="1808">
      <c r="A1808" t="inlineStr">
        <is>
          <t>Q06L022</t>
        </is>
      </c>
      <c r="B1808" t="inlineStr">
        <is>
          <t>MARIO ALVES DE CAMPOS SOBRINHO</t>
        </is>
      </c>
      <c r="C1808" t="n">
        <v>1</v>
      </c>
      <c r="D1808" t="inlineStr">
        <is>
          <t>IPCA</t>
        </is>
      </c>
      <c r="E1808" t="n">
        <v>0.009488792934583046</v>
      </c>
      <c r="F1808" t="inlineStr">
        <is>
          <t>MENSAL</t>
        </is>
      </c>
      <c r="G1808" t="n">
        <v>45417</v>
      </c>
      <c r="H1808" t="n">
        <v>45417</v>
      </c>
      <c r="I1808" t="inlineStr">
        <is>
          <t>061</t>
        </is>
      </c>
      <c r="J1808" t="inlineStr">
        <is>
          <t>CARTEIRA</t>
        </is>
      </c>
      <c r="K1808" t="inlineStr">
        <is>
          <t>CONTRATO</t>
        </is>
      </c>
      <c r="L1808" t="n">
        <v>1871.11</v>
      </c>
      <c r="M1808" t="inlineStr"/>
      <c r="N1808" t="inlineStr"/>
      <c r="O1808" s="142">
        <f>DATE(YEAR(H1808),MONTH(H1808),1)</f>
        <v/>
      </c>
      <c r="P1808" s="132">
        <f>IF(H1808&gt;$L$3,"Futuro","Atraso")</f>
        <v/>
      </c>
      <c r="Q1808">
        <f>12*(YEAR(H1808)-YEAR($L$3))+(MONTH(H1808)-MONTH($L$3))</f>
        <v/>
      </c>
      <c r="R1808" s="366">
        <f>IF(N1808="IBIRAPITANGA FASE 3",IF(P1808="Atraso",M1808,M1808/(1+$J$2)^Q1808),IF(P1808="Atraso",M1808,M1808/(1+$J$1)^Q1808))</f>
        <v/>
      </c>
    </row>
    <row r="1809">
      <c r="A1809" t="inlineStr">
        <is>
          <t>Q06L022</t>
        </is>
      </c>
      <c r="B1809" t="inlineStr">
        <is>
          <t>MARIO ALVES DE CAMPOS SOBRINHO</t>
        </is>
      </c>
      <c r="C1809" t="n">
        <v>1</v>
      </c>
      <c r="D1809" t="inlineStr">
        <is>
          <t>IPCA</t>
        </is>
      </c>
      <c r="E1809" t="n">
        <v>0.009488792934583046</v>
      </c>
      <c r="F1809" t="inlineStr">
        <is>
          <t>MENSAL</t>
        </is>
      </c>
      <c r="G1809" t="n">
        <v>45448</v>
      </c>
      <c r="H1809" t="n">
        <v>45448</v>
      </c>
      <c r="I1809" t="inlineStr">
        <is>
          <t>062</t>
        </is>
      </c>
      <c r="J1809" t="inlineStr">
        <is>
          <t>CARTEIRA</t>
        </is>
      </c>
      <c r="K1809" t="inlineStr">
        <is>
          <t>CONTRATO</t>
        </is>
      </c>
      <c r="L1809" t="n">
        <v>1871.11</v>
      </c>
      <c r="M1809" t="inlineStr"/>
      <c r="N1809" t="inlineStr"/>
      <c r="O1809" s="142">
        <f>DATE(YEAR(H1809),MONTH(H1809),1)</f>
        <v/>
      </c>
      <c r="P1809" s="132">
        <f>IF(H1809&gt;$L$3,"Futuro","Atraso")</f>
        <v/>
      </c>
      <c r="Q1809">
        <f>12*(YEAR(H1809)-YEAR($L$3))+(MONTH(H1809)-MONTH($L$3))</f>
        <v/>
      </c>
      <c r="R1809" s="366">
        <f>IF(N1809="IBIRAPITANGA FASE 3",IF(P1809="Atraso",M1809,M1809/(1+$J$2)^Q1809),IF(P1809="Atraso",M1809,M1809/(1+$J$1)^Q1809))</f>
        <v/>
      </c>
    </row>
    <row r="1810">
      <c r="A1810" t="inlineStr">
        <is>
          <t>Q06L022</t>
        </is>
      </c>
      <c r="B1810" t="inlineStr">
        <is>
          <t>MARIO ALVES DE CAMPOS SOBRINHO</t>
        </is>
      </c>
      <c r="C1810" t="n">
        <v>1</v>
      </c>
      <c r="D1810" t="inlineStr">
        <is>
          <t>IPCA</t>
        </is>
      </c>
      <c r="E1810" t="n">
        <v>0.009488792934583046</v>
      </c>
      <c r="F1810" t="inlineStr">
        <is>
          <t>MENSAL</t>
        </is>
      </c>
      <c r="G1810" t="n">
        <v>45478</v>
      </c>
      <c r="H1810" t="n">
        <v>45478</v>
      </c>
      <c r="I1810" t="inlineStr">
        <is>
          <t>063</t>
        </is>
      </c>
      <c r="J1810" t="inlineStr">
        <is>
          <t>CARTEIRA</t>
        </is>
      </c>
      <c r="K1810" t="inlineStr">
        <is>
          <t>CONTRATO</t>
        </is>
      </c>
      <c r="L1810" t="n">
        <v>1871.11</v>
      </c>
      <c r="M1810" t="inlineStr"/>
      <c r="N1810" t="inlineStr"/>
      <c r="O1810" s="142">
        <f>DATE(YEAR(H1810),MONTH(H1810),1)</f>
        <v/>
      </c>
      <c r="P1810" s="132">
        <f>IF(H1810&gt;$L$3,"Futuro","Atraso")</f>
        <v/>
      </c>
      <c r="Q1810">
        <f>12*(YEAR(H1810)-YEAR($L$3))+(MONTH(H1810)-MONTH($L$3))</f>
        <v/>
      </c>
      <c r="R1810" s="366">
        <f>IF(N1810="IBIRAPITANGA FASE 3",IF(P1810="Atraso",M1810,M1810/(1+$J$2)^Q1810),IF(P1810="Atraso",M1810,M1810/(1+$J$1)^Q1810))</f>
        <v/>
      </c>
    </row>
    <row r="1811">
      <c r="A1811" t="inlineStr">
        <is>
          <t>Q06L024</t>
        </is>
      </c>
      <c r="B1811" t="inlineStr">
        <is>
          <t>JUVENAL BRAZ DA SILVA</t>
        </is>
      </c>
      <c r="C1811" t="n">
        <v>1</v>
      </c>
      <c r="D1811" t="inlineStr">
        <is>
          <t>IPCA</t>
        </is>
      </c>
      <c r="E1811" t="n">
        <v>0</v>
      </c>
      <c r="F1811" t="inlineStr">
        <is>
          <t>MENSAL</t>
        </is>
      </c>
      <c r="G1811" t="n">
        <v>45209</v>
      </c>
      <c r="H1811" t="n">
        <v>45209</v>
      </c>
      <c r="I1811" t="inlineStr">
        <is>
          <t>047</t>
        </is>
      </c>
      <c r="J1811" t="inlineStr">
        <is>
          <t>CARTEIRA</t>
        </is>
      </c>
      <c r="K1811" t="inlineStr">
        <is>
          <t>CONTRATO</t>
        </is>
      </c>
      <c r="L1811" t="n">
        <v>5175.51</v>
      </c>
      <c r="M1811" t="inlineStr"/>
      <c r="N1811" t="inlineStr"/>
      <c r="O1811" s="142">
        <f>DATE(YEAR(H1811),MONTH(H1811),1)</f>
        <v/>
      </c>
      <c r="P1811" s="132">
        <f>IF(H1811&gt;$L$3,"Futuro","Atraso")</f>
        <v/>
      </c>
      <c r="Q1811">
        <f>12*(YEAR(H1811)-YEAR($L$3))+(MONTH(H1811)-MONTH($L$3))</f>
        <v/>
      </c>
      <c r="R1811" s="366">
        <f>IF(N1811="IBIRAPITANGA FASE 3",IF(P1811="Atraso",M1811,M1811/(1+$J$2)^Q1811),IF(P1811="Atraso",M1811,M1811/(1+$J$1)^Q1811))</f>
        <v/>
      </c>
    </row>
    <row r="1812">
      <c r="A1812" t="inlineStr">
        <is>
          <t>Q06L024</t>
        </is>
      </c>
      <c r="B1812" t="inlineStr">
        <is>
          <t>JUVENAL BRAZ DA SILVA</t>
        </is>
      </c>
      <c r="C1812" t="n">
        <v>1</v>
      </c>
      <c r="D1812" t="inlineStr">
        <is>
          <t>IPCA</t>
        </is>
      </c>
      <c r="E1812" t="n">
        <v>0</v>
      </c>
      <c r="F1812" t="inlineStr">
        <is>
          <t>MENSAL</t>
        </is>
      </c>
      <c r="G1812" t="n">
        <v>45240</v>
      </c>
      <c r="H1812" t="n">
        <v>45240</v>
      </c>
      <c r="I1812" t="inlineStr">
        <is>
          <t>048</t>
        </is>
      </c>
      <c r="J1812" t="inlineStr">
        <is>
          <t>CARTEIRA</t>
        </is>
      </c>
      <c r="K1812" t="inlineStr">
        <is>
          <t>CONTRATO</t>
        </is>
      </c>
      <c r="L1812" t="n">
        <v>5175.51</v>
      </c>
      <c r="M1812" t="inlineStr"/>
      <c r="N1812" t="inlineStr"/>
      <c r="O1812" s="142">
        <f>DATE(YEAR(H1812),MONTH(H1812),1)</f>
        <v/>
      </c>
      <c r="P1812" s="132">
        <f>IF(H1812&gt;$L$3,"Futuro","Atraso")</f>
        <v/>
      </c>
      <c r="Q1812">
        <f>12*(YEAR(H1812)-YEAR($L$3))+(MONTH(H1812)-MONTH($L$3))</f>
        <v/>
      </c>
      <c r="R1812" s="366">
        <f>IF(N1812="IBIRAPITANGA FASE 3",IF(P1812="Atraso",M1812,M1812/(1+$J$2)^Q1812),IF(P1812="Atraso",M1812,M1812/(1+$J$1)^Q1812))</f>
        <v/>
      </c>
    </row>
    <row r="1813">
      <c r="A1813" t="inlineStr">
        <is>
          <t>Q06L025</t>
        </is>
      </c>
      <c r="B1813" t="inlineStr">
        <is>
          <t>ISRAEL DAMASCENO BEZERRA</t>
        </is>
      </c>
      <c r="C1813" t="n">
        <v>1</v>
      </c>
      <c r="D1813" t="inlineStr">
        <is>
          <t>IPCA</t>
        </is>
      </c>
      <c r="E1813" t="n">
        <v>0</v>
      </c>
      <c r="F1813" t="inlineStr">
        <is>
          <t>MENSAL</t>
        </is>
      </c>
      <c r="G1813" t="n">
        <v>45229</v>
      </c>
      <c r="H1813" t="n">
        <v>45229</v>
      </c>
      <c r="I1813" t="inlineStr">
        <is>
          <t>024</t>
        </is>
      </c>
      <c r="J1813" t="inlineStr">
        <is>
          <t>CARTEIRA</t>
        </is>
      </c>
      <c r="K1813" t="inlineStr">
        <is>
          <t>CONTRATO</t>
        </is>
      </c>
      <c r="L1813" t="n">
        <v>4040.57</v>
      </c>
      <c r="M1813" t="inlineStr"/>
      <c r="N1813" t="inlineStr"/>
      <c r="O1813" s="142">
        <f>DATE(YEAR(H1813),MONTH(H1813),1)</f>
        <v/>
      </c>
      <c r="P1813" s="132">
        <f>IF(H1813&gt;$L$3,"Futuro","Atraso")</f>
        <v/>
      </c>
      <c r="Q1813">
        <f>12*(YEAR(H1813)-YEAR($L$3))+(MONTH(H1813)-MONTH($L$3))</f>
        <v/>
      </c>
      <c r="R1813" s="366">
        <f>IF(N1813="IBIRAPITANGA FASE 3",IF(P1813="Atraso",M1813,M1813/(1+$J$2)^Q1813),IF(P1813="Atraso",M1813,M1813/(1+$J$1)^Q1813))</f>
        <v/>
      </c>
    </row>
    <row r="1814">
      <c r="A1814" t="inlineStr">
        <is>
          <t>Q06L025</t>
        </is>
      </c>
      <c r="B1814" t="inlineStr">
        <is>
          <t>ISRAEL DAMASCENO BEZERRA</t>
        </is>
      </c>
      <c r="C1814" t="n">
        <v>1</v>
      </c>
      <c r="D1814" t="inlineStr">
        <is>
          <t>IPCA</t>
        </is>
      </c>
      <c r="E1814" t="n">
        <v>0</v>
      </c>
      <c r="F1814" t="inlineStr">
        <is>
          <t>MENSAL</t>
        </is>
      </c>
      <c r="G1814" t="n">
        <v>45229</v>
      </c>
      <c r="H1814" t="n">
        <v>45229</v>
      </c>
      <c r="I1814" t="inlineStr">
        <is>
          <t>002</t>
        </is>
      </c>
      <c r="J1814" t="inlineStr">
        <is>
          <t>CARTEIRA</t>
        </is>
      </c>
      <c r="K1814" t="inlineStr">
        <is>
          <t>CONTRATO</t>
        </is>
      </c>
      <c r="L1814" t="n">
        <v>16162.27</v>
      </c>
      <c r="M1814" t="inlineStr"/>
      <c r="N1814" t="inlineStr"/>
      <c r="O1814" s="142">
        <f>DATE(YEAR(H1814),MONTH(H1814),1)</f>
        <v/>
      </c>
      <c r="P1814" s="132">
        <f>IF(H1814&gt;$L$3,"Futuro","Atraso")</f>
        <v/>
      </c>
      <c r="Q1814">
        <f>12*(YEAR(H1814)-YEAR($L$3))+(MONTH(H1814)-MONTH($L$3))</f>
        <v/>
      </c>
      <c r="R1814" s="366">
        <f>IF(N1814="IBIRAPITANGA FASE 3",IF(P1814="Atraso",M1814,M1814/(1+$J$2)^Q1814),IF(P1814="Atraso",M1814,M1814/(1+$J$1)^Q1814))</f>
        <v/>
      </c>
    </row>
    <row r="1815">
      <c r="A1815" t="inlineStr">
        <is>
          <t>Q06L025</t>
        </is>
      </c>
      <c r="B1815" t="inlineStr">
        <is>
          <t>ISRAEL DAMASCENO BEZERRA</t>
        </is>
      </c>
      <c r="C1815" t="n">
        <v>1</v>
      </c>
      <c r="D1815" t="inlineStr">
        <is>
          <t>IPCA</t>
        </is>
      </c>
      <c r="E1815" t="n">
        <v>0</v>
      </c>
      <c r="F1815" t="inlineStr">
        <is>
          <t>MENSAL</t>
        </is>
      </c>
      <c r="G1815" t="n">
        <v>45260</v>
      </c>
      <c r="H1815" t="n">
        <v>45260</v>
      </c>
      <c r="I1815" t="inlineStr">
        <is>
          <t>025</t>
        </is>
      </c>
      <c r="J1815" t="inlineStr">
        <is>
          <t>CARTEIRA</t>
        </is>
      </c>
      <c r="K1815" t="inlineStr">
        <is>
          <t>CONTRATO</t>
        </is>
      </c>
      <c r="L1815" t="n">
        <v>4040.57</v>
      </c>
      <c r="M1815" t="inlineStr"/>
      <c r="N1815" t="inlineStr"/>
      <c r="O1815" s="142">
        <f>DATE(YEAR(H1815),MONTH(H1815),1)</f>
        <v/>
      </c>
      <c r="P1815" s="132">
        <f>IF(H1815&gt;$L$3,"Futuro","Atraso")</f>
        <v/>
      </c>
      <c r="Q1815">
        <f>12*(YEAR(H1815)-YEAR($L$3))+(MONTH(H1815)-MONTH($L$3))</f>
        <v/>
      </c>
      <c r="R1815" s="366">
        <f>IF(N1815="IBIRAPITANGA FASE 3",IF(P1815="Atraso",M1815,M1815/(1+$J$2)^Q1815),IF(P1815="Atraso",M1815,M1815/(1+$J$1)^Q1815))</f>
        <v/>
      </c>
    </row>
    <row r="1816">
      <c r="A1816" t="inlineStr">
        <is>
          <t>Q06L025</t>
        </is>
      </c>
      <c r="B1816" t="inlineStr">
        <is>
          <t>ISRAEL DAMASCENO BEZERRA</t>
        </is>
      </c>
      <c r="C1816" t="n">
        <v>1</v>
      </c>
      <c r="D1816" t="inlineStr">
        <is>
          <t>IPCA</t>
        </is>
      </c>
      <c r="E1816" t="n">
        <v>0</v>
      </c>
      <c r="F1816" t="inlineStr">
        <is>
          <t>MENSAL</t>
        </is>
      </c>
      <c r="G1816" t="n">
        <v>45290</v>
      </c>
      <c r="H1816" t="n">
        <v>45290</v>
      </c>
      <c r="I1816" t="inlineStr">
        <is>
          <t>026</t>
        </is>
      </c>
      <c r="J1816" t="inlineStr">
        <is>
          <t>CARTEIRA</t>
        </is>
      </c>
      <c r="K1816" t="inlineStr">
        <is>
          <t>CONTRATO</t>
        </is>
      </c>
      <c r="L1816" t="n">
        <v>4040.57</v>
      </c>
      <c r="M1816" t="inlineStr"/>
      <c r="N1816" t="inlineStr"/>
      <c r="O1816" s="142">
        <f>DATE(YEAR(H1816),MONTH(H1816),1)</f>
        <v/>
      </c>
      <c r="P1816" s="132">
        <f>IF(H1816&gt;$L$3,"Futuro","Atraso")</f>
        <v/>
      </c>
      <c r="Q1816">
        <f>12*(YEAR(H1816)-YEAR($L$3))+(MONTH(H1816)-MONTH($L$3))</f>
        <v/>
      </c>
      <c r="R1816" s="366">
        <f>IF(N1816="IBIRAPITANGA FASE 3",IF(P1816="Atraso",M1816,M1816/(1+$J$2)^Q1816),IF(P1816="Atraso",M1816,M1816/(1+$J$1)^Q1816))</f>
        <v/>
      </c>
    </row>
    <row r="1817">
      <c r="A1817" t="inlineStr">
        <is>
          <t>Q06L025</t>
        </is>
      </c>
      <c r="B1817" t="inlineStr">
        <is>
          <t>ISRAEL DAMASCENO BEZERRA</t>
        </is>
      </c>
      <c r="C1817" t="n">
        <v>1</v>
      </c>
      <c r="D1817" t="inlineStr">
        <is>
          <t>IPCA</t>
        </is>
      </c>
      <c r="E1817" t="n">
        <v>0</v>
      </c>
      <c r="F1817" t="inlineStr">
        <is>
          <t>MENSAL</t>
        </is>
      </c>
      <c r="G1817" t="n">
        <v>45321</v>
      </c>
      <c r="H1817" t="n">
        <v>45321</v>
      </c>
      <c r="I1817" t="inlineStr">
        <is>
          <t>027</t>
        </is>
      </c>
      <c r="J1817" t="inlineStr">
        <is>
          <t>CARTEIRA</t>
        </is>
      </c>
      <c r="K1817" t="inlineStr">
        <is>
          <t>CONTRATO</t>
        </is>
      </c>
      <c r="L1817" t="n">
        <v>4040.57</v>
      </c>
      <c r="M1817" t="inlineStr"/>
      <c r="N1817" t="inlineStr"/>
      <c r="O1817" s="142">
        <f>DATE(YEAR(H1817),MONTH(H1817),1)</f>
        <v/>
      </c>
      <c r="P1817" s="132">
        <f>IF(H1817&gt;$L$3,"Futuro","Atraso")</f>
        <v/>
      </c>
      <c r="Q1817">
        <f>12*(YEAR(H1817)-YEAR($L$3))+(MONTH(H1817)-MONTH($L$3))</f>
        <v/>
      </c>
      <c r="R1817" s="366">
        <f>IF(N1817="IBIRAPITANGA FASE 3",IF(P1817="Atraso",M1817,M1817/(1+$J$2)^Q1817),IF(P1817="Atraso",M1817,M1817/(1+$J$1)^Q1817))</f>
        <v/>
      </c>
    </row>
    <row r="1818">
      <c r="A1818" t="inlineStr">
        <is>
          <t>Q06L025</t>
        </is>
      </c>
      <c r="B1818" t="inlineStr">
        <is>
          <t>ISRAEL DAMASCENO BEZERRA</t>
        </is>
      </c>
      <c r="C1818" t="n">
        <v>1</v>
      </c>
      <c r="D1818" t="inlineStr">
        <is>
          <t>IPCA</t>
        </is>
      </c>
      <c r="E1818" t="n">
        <v>0</v>
      </c>
      <c r="F1818" t="inlineStr">
        <is>
          <t>MENSAL</t>
        </is>
      </c>
      <c r="G1818" t="n">
        <v>45351</v>
      </c>
      <c r="H1818" t="n">
        <v>45351</v>
      </c>
      <c r="I1818" t="inlineStr">
        <is>
          <t>028</t>
        </is>
      </c>
      <c r="J1818" t="inlineStr">
        <is>
          <t>CARTEIRA</t>
        </is>
      </c>
      <c r="K1818" t="inlineStr">
        <is>
          <t>CONTRATO</t>
        </is>
      </c>
      <c r="L1818" t="n">
        <v>4040.57</v>
      </c>
      <c r="M1818" t="inlineStr"/>
      <c r="N1818" t="inlineStr"/>
      <c r="O1818" s="142">
        <f>DATE(YEAR(H1818),MONTH(H1818),1)</f>
        <v/>
      </c>
      <c r="P1818" s="132">
        <f>IF(H1818&gt;$L$3,"Futuro","Atraso")</f>
        <v/>
      </c>
      <c r="Q1818">
        <f>12*(YEAR(H1818)-YEAR($L$3))+(MONTH(H1818)-MONTH($L$3))</f>
        <v/>
      </c>
      <c r="R1818" s="366">
        <f>IF(N1818="IBIRAPITANGA FASE 3",IF(P1818="Atraso",M1818,M1818/(1+$J$2)^Q1818),IF(P1818="Atraso",M1818,M1818/(1+$J$1)^Q1818))</f>
        <v/>
      </c>
    </row>
    <row r="1819">
      <c r="A1819" t="inlineStr">
        <is>
          <t>Q06L025</t>
        </is>
      </c>
      <c r="B1819" t="inlineStr">
        <is>
          <t>ISRAEL DAMASCENO BEZERRA</t>
        </is>
      </c>
      <c r="C1819" t="n">
        <v>1</v>
      </c>
      <c r="D1819" t="inlineStr">
        <is>
          <t>IPCA</t>
        </is>
      </c>
      <c r="E1819" t="n">
        <v>0</v>
      </c>
      <c r="F1819" t="inlineStr">
        <is>
          <t>MENSAL</t>
        </is>
      </c>
      <c r="G1819" t="n">
        <v>45381</v>
      </c>
      <c r="H1819" t="n">
        <v>45381</v>
      </c>
      <c r="I1819" t="inlineStr">
        <is>
          <t>029</t>
        </is>
      </c>
      <c r="J1819" t="inlineStr">
        <is>
          <t>CARTEIRA</t>
        </is>
      </c>
      <c r="K1819" t="inlineStr">
        <is>
          <t>CONTRATO</t>
        </is>
      </c>
      <c r="L1819" t="n">
        <v>4040.57</v>
      </c>
      <c r="M1819" t="inlineStr"/>
      <c r="N1819" t="inlineStr"/>
      <c r="O1819" s="142">
        <f>DATE(YEAR(H1819),MONTH(H1819),1)</f>
        <v/>
      </c>
      <c r="P1819" s="132">
        <f>IF(H1819&gt;$L$3,"Futuro","Atraso")</f>
        <v/>
      </c>
      <c r="Q1819">
        <f>12*(YEAR(H1819)-YEAR($L$3))+(MONTH(H1819)-MONTH($L$3))</f>
        <v/>
      </c>
      <c r="R1819" s="366">
        <f>IF(N1819="IBIRAPITANGA FASE 3",IF(P1819="Atraso",M1819,M1819/(1+$J$2)^Q1819),IF(P1819="Atraso",M1819,M1819/(1+$J$1)^Q1819))</f>
        <v/>
      </c>
    </row>
    <row r="1820">
      <c r="A1820" t="inlineStr">
        <is>
          <t>Q06L025</t>
        </is>
      </c>
      <c r="B1820" t="inlineStr">
        <is>
          <t>ISRAEL DAMASCENO BEZERRA</t>
        </is>
      </c>
      <c r="C1820" t="n">
        <v>1</v>
      </c>
      <c r="D1820" t="inlineStr">
        <is>
          <t>IPCA</t>
        </is>
      </c>
      <c r="E1820" t="n">
        <v>0</v>
      </c>
      <c r="F1820" t="inlineStr">
        <is>
          <t>MENSAL</t>
        </is>
      </c>
      <c r="G1820" t="n">
        <v>45412</v>
      </c>
      <c r="H1820" t="n">
        <v>45412</v>
      </c>
      <c r="I1820" t="inlineStr">
        <is>
          <t>030</t>
        </is>
      </c>
      <c r="J1820" t="inlineStr">
        <is>
          <t>CARTEIRA</t>
        </is>
      </c>
      <c r="K1820" t="inlineStr">
        <is>
          <t>CONTRATO</t>
        </is>
      </c>
      <c r="L1820" t="n">
        <v>4040.57</v>
      </c>
      <c r="M1820" t="inlineStr"/>
      <c r="N1820" t="inlineStr"/>
      <c r="O1820" s="142">
        <f>DATE(YEAR(H1820),MONTH(H1820),1)</f>
        <v/>
      </c>
      <c r="P1820" s="132">
        <f>IF(H1820&gt;$L$3,"Futuro","Atraso")</f>
        <v/>
      </c>
      <c r="Q1820">
        <f>12*(YEAR(H1820)-YEAR($L$3))+(MONTH(H1820)-MONTH($L$3))</f>
        <v/>
      </c>
      <c r="R1820" s="366">
        <f>IF(N1820="IBIRAPITANGA FASE 3",IF(P1820="Atraso",M1820,M1820/(1+$J$2)^Q1820),IF(P1820="Atraso",M1820,M1820/(1+$J$1)^Q1820))</f>
        <v/>
      </c>
    </row>
    <row r="1821">
      <c r="A1821" t="inlineStr">
        <is>
          <t>Q06L025</t>
        </is>
      </c>
      <c r="B1821" t="inlineStr">
        <is>
          <t>ISRAEL DAMASCENO BEZERRA</t>
        </is>
      </c>
      <c r="C1821" t="n">
        <v>1</v>
      </c>
      <c r="D1821" t="inlineStr">
        <is>
          <t>IPCA</t>
        </is>
      </c>
      <c r="E1821" t="n">
        <v>0</v>
      </c>
      <c r="F1821" t="inlineStr">
        <is>
          <t>MENSAL</t>
        </is>
      </c>
      <c r="G1821" t="n">
        <v>45442</v>
      </c>
      <c r="H1821" t="n">
        <v>45442</v>
      </c>
      <c r="I1821" t="inlineStr">
        <is>
          <t>031</t>
        </is>
      </c>
      <c r="J1821" t="inlineStr">
        <is>
          <t>CARTEIRA</t>
        </is>
      </c>
      <c r="K1821" t="inlineStr">
        <is>
          <t>CONTRATO</t>
        </is>
      </c>
      <c r="L1821" t="n">
        <v>4040.57</v>
      </c>
      <c r="M1821" t="inlineStr"/>
      <c r="N1821" t="inlineStr"/>
      <c r="O1821" s="142">
        <f>DATE(YEAR(H1821),MONTH(H1821),1)</f>
        <v/>
      </c>
      <c r="P1821" s="132">
        <f>IF(H1821&gt;$L$3,"Futuro","Atraso")</f>
        <v/>
      </c>
      <c r="Q1821">
        <f>12*(YEAR(H1821)-YEAR($L$3))+(MONTH(H1821)-MONTH($L$3))</f>
        <v/>
      </c>
      <c r="R1821" s="366">
        <f>IF(N1821="IBIRAPITANGA FASE 3",IF(P1821="Atraso",M1821,M1821/(1+$J$2)^Q1821),IF(P1821="Atraso",M1821,M1821/(1+$J$1)^Q1821))</f>
        <v/>
      </c>
    </row>
    <row r="1822">
      <c r="A1822" t="inlineStr">
        <is>
          <t>Q06L025</t>
        </is>
      </c>
      <c r="B1822" t="inlineStr">
        <is>
          <t>ISRAEL DAMASCENO BEZERRA</t>
        </is>
      </c>
      <c r="C1822" t="n">
        <v>1</v>
      </c>
      <c r="D1822" t="inlineStr">
        <is>
          <t>IPCA</t>
        </is>
      </c>
      <c r="E1822" t="n">
        <v>0</v>
      </c>
      <c r="F1822" t="inlineStr">
        <is>
          <t>MENSAL</t>
        </is>
      </c>
      <c r="G1822" t="n">
        <v>45473</v>
      </c>
      <c r="H1822" t="n">
        <v>45473</v>
      </c>
      <c r="I1822" t="inlineStr">
        <is>
          <t>032</t>
        </is>
      </c>
      <c r="J1822" t="inlineStr">
        <is>
          <t>CARTEIRA</t>
        </is>
      </c>
      <c r="K1822" t="inlineStr">
        <is>
          <t>CONTRATO</t>
        </is>
      </c>
      <c r="L1822" t="n">
        <v>4040.57</v>
      </c>
      <c r="M1822" t="inlineStr"/>
      <c r="N1822" t="inlineStr"/>
      <c r="O1822" s="142">
        <f>DATE(YEAR(H1822),MONTH(H1822),1)</f>
        <v/>
      </c>
      <c r="P1822" s="132">
        <f>IF(H1822&gt;$L$3,"Futuro","Atraso")</f>
        <v/>
      </c>
      <c r="Q1822">
        <f>12*(YEAR(H1822)-YEAR($L$3))+(MONTH(H1822)-MONTH($L$3))</f>
        <v/>
      </c>
      <c r="R1822" s="366">
        <f>IF(N1822="IBIRAPITANGA FASE 3",IF(P1822="Atraso",M1822,M1822/(1+$J$2)^Q1822),IF(P1822="Atraso",M1822,M1822/(1+$J$1)^Q1822))</f>
        <v/>
      </c>
    </row>
    <row r="1823">
      <c r="A1823" t="inlineStr">
        <is>
          <t>Q06L025</t>
        </is>
      </c>
      <c r="B1823" t="inlineStr">
        <is>
          <t>ISRAEL DAMASCENO BEZERRA</t>
        </is>
      </c>
      <c r="C1823" t="n">
        <v>1</v>
      </c>
      <c r="D1823" t="inlineStr">
        <is>
          <t>IPCA</t>
        </is>
      </c>
      <c r="E1823" t="n">
        <v>0</v>
      </c>
      <c r="F1823" t="inlineStr">
        <is>
          <t>MENSAL</t>
        </is>
      </c>
      <c r="G1823" t="n">
        <v>45503</v>
      </c>
      <c r="H1823" t="n">
        <v>45503</v>
      </c>
      <c r="I1823" t="inlineStr">
        <is>
          <t>033</t>
        </is>
      </c>
      <c r="J1823" t="inlineStr">
        <is>
          <t>CARTEIRA</t>
        </is>
      </c>
      <c r="K1823" t="inlineStr">
        <is>
          <t>CONTRATO</t>
        </is>
      </c>
      <c r="L1823" t="n">
        <v>4040.57</v>
      </c>
      <c r="M1823" t="inlineStr"/>
      <c r="N1823" t="inlineStr"/>
      <c r="O1823" s="142">
        <f>DATE(YEAR(H1823),MONTH(H1823),1)</f>
        <v/>
      </c>
      <c r="P1823" s="132">
        <f>IF(H1823&gt;$L$3,"Futuro","Atraso")</f>
        <v/>
      </c>
      <c r="Q1823">
        <f>12*(YEAR(H1823)-YEAR($L$3))+(MONTH(H1823)-MONTH($L$3))</f>
        <v/>
      </c>
      <c r="R1823" s="366">
        <f>IF(N1823="IBIRAPITANGA FASE 3",IF(P1823="Atraso",M1823,M1823/(1+$J$2)^Q1823),IF(P1823="Atraso",M1823,M1823/(1+$J$1)^Q1823))</f>
        <v/>
      </c>
    </row>
    <row r="1824">
      <c r="A1824" t="inlineStr">
        <is>
          <t>Q06L025</t>
        </is>
      </c>
      <c r="B1824" t="inlineStr">
        <is>
          <t>ISRAEL DAMASCENO BEZERRA</t>
        </is>
      </c>
      <c r="C1824" t="n">
        <v>1</v>
      </c>
      <c r="D1824" t="inlineStr">
        <is>
          <t>IPCA</t>
        </is>
      </c>
      <c r="E1824" t="n">
        <v>0</v>
      </c>
      <c r="F1824" t="inlineStr">
        <is>
          <t>MENSAL</t>
        </is>
      </c>
      <c r="G1824" t="n">
        <v>45534</v>
      </c>
      <c r="H1824" t="n">
        <v>45534</v>
      </c>
      <c r="I1824" t="inlineStr">
        <is>
          <t>034</t>
        </is>
      </c>
      <c r="J1824" t="inlineStr">
        <is>
          <t>CARTEIRA</t>
        </is>
      </c>
      <c r="K1824" t="inlineStr">
        <is>
          <t>CONTRATO</t>
        </is>
      </c>
      <c r="L1824" t="n">
        <v>4040.57</v>
      </c>
      <c r="M1824" t="inlineStr"/>
      <c r="N1824" t="inlineStr"/>
      <c r="O1824" s="142">
        <f>DATE(YEAR(H1824),MONTH(H1824),1)</f>
        <v/>
      </c>
      <c r="P1824" s="132">
        <f>IF(H1824&gt;$L$3,"Futuro","Atraso")</f>
        <v/>
      </c>
      <c r="Q1824">
        <f>12*(YEAR(H1824)-YEAR($L$3))+(MONTH(H1824)-MONTH($L$3))</f>
        <v/>
      </c>
      <c r="R1824" s="366">
        <f>IF(N1824="IBIRAPITANGA FASE 3",IF(P1824="Atraso",M1824,M1824/(1+$J$2)^Q1824),IF(P1824="Atraso",M1824,M1824/(1+$J$1)^Q1824))</f>
        <v/>
      </c>
    </row>
    <row r="1825">
      <c r="A1825" t="inlineStr">
        <is>
          <t>Q06L025</t>
        </is>
      </c>
      <c r="B1825" t="inlineStr">
        <is>
          <t>ISRAEL DAMASCENO BEZERRA</t>
        </is>
      </c>
      <c r="C1825" t="n">
        <v>1</v>
      </c>
      <c r="D1825" t="inlineStr">
        <is>
          <t>IPCA</t>
        </is>
      </c>
      <c r="E1825" t="n">
        <v>0</v>
      </c>
      <c r="F1825" t="inlineStr">
        <is>
          <t>MENSAL</t>
        </is>
      </c>
      <c r="G1825" t="n">
        <v>45565</v>
      </c>
      <c r="H1825" t="n">
        <v>45565</v>
      </c>
      <c r="I1825" t="inlineStr">
        <is>
          <t>035</t>
        </is>
      </c>
      <c r="J1825" t="inlineStr">
        <is>
          <t>CARTEIRA</t>
        </is>
      </c>
      <c r="K1825" t="inlineStr">
        <is>
          <t>CONTRATO</t>
        </is>
      </c>
      <c r="L1825" t="n">
        <v>4040.57</v>
      </c>
      <c r="M1825" t="inlineStr"/>
      <c r="N1825" t="inlineStr"/>
      <c r="O1825" s="142">
        <f>DATE(YEAR(H1825),MONTH(H1825),1)</f>
        <v/>
      </c>
      <c r="P1825" s="132">
        <f>IF(H1825&gt;$L$3,"Futuro","Atraso")</f>
        <v/>
      </c>
      <c r="Q1825">
        <f>12*(YEAR(H1825)-YEAR($L$3))+(MONTH(H1825)-MONTH($L$3))</f>
        <v/>
      </c>
      <c r="R1825" s="366">
        <f>IF(N1825="IBIRAPITANGA FASE 3",IF(P1825="Atraso",M1825,M1825/(1+$J$2)^Q1825),IF(P1825="Atraso",M1825,M1825/(1+$J$1)^Q1825))</f>
        <v/>
      </c>
    </row>
    <row r="1826">
      <c r="A1826" t="inlineStr">
        <is>
          <t>Q06L025</t>
        </is>
      </c>
      <c r="B1826" t="inlineStr">
        <is>
          <t>ISRAEL DAMASCENO BEZERRA</t>
        </is>
      </c>
      <c r="C1826" t="n">
        <v>1</v>
      </c>
      <c r="D1826" t="inlineStr">
        <is>
          <t>IPCA</t>
        </is>
      </c>
      <c r="E1826" t="n">
        <v>0</v>
      </c>
      <c r="F1826" t="inlineStr">
        <is>
          <t>MENSAL</t>
        </is>
      </c>
      <c r="G1826" t="n">
        <v>45595</v>
      </c>
      <c r="H1826" t="n">
        <v>45595</v>
      </c>
      <c r="I1826" t="inlineStr">
        <is>
          <t>036</t>
        </is>
      </c>
      <c r="J1826" t="inlineStr">
        <is>
          <t>CARTEIRA</t>
        </is>
      </c>
      <c r="K1826" t="inlineStr">
        <is>
          <t>CONTRATO</t>
        </is>
      </c>
      <c r="L1826" t="n">
        <v>4040.57</v>
      </c>
      <c r="M1826" t="inlineStr"/>
      <c r="N1826" t="inlineStr"/>
      <c r="O1826" s="142">
        <f>DATE(YEAR(H1826),MONTH(H1826),1)</f>
        <v/>
      </c>
      <c r="P1826" s="132">
        <f>IF(H1826&gt;$L$3,"Futuro","Atraso")</f>
        <v/>
      </c>
      <c r="Q1826">
        <f>12*(YEAR(H1826)-YEAR($L$3))+(MONTH(H1826)-MONTH($L$3))</f>
        <v/>
      </c>
      <c r="R1826" s="366">
        <f>IF(N1826="IBIRAPITANGA FASE 3",IF(P1826="Atraso",M1826,M1826/(1+$J$2)^Q1826),IF(P1826="Atraso",M1826,M1826/(1+$J$1)^Q1826))</f>
        <v/>
      </c>
    </row>
    <row r="1827">
      <c r="A1827" t="inlineStr">
        <is>
          <t>Q06L025</t>
        </is>
      </c>
      <c r="B1827" t="inlineStr">
        <is>
          <t>ISRAEL DAMASCENO BEZERRA</t>
        </is>
      </c>
      <c r="C1827" t="n">
        <v>1</v>
      </c>
      <c r="D1827" t="inlineStr">
        <is>
          <t>IPCA</t>
        </is>
      </c>
      <c r="E1827" t="n">
        <v>0</v>
      </c>
      <c r="F1827" t="inlineStr">
        <is>
          <t>MENSAL</t>
        </is>
      </c>
      <c r="G1827" t="n">
        <v>45595</v>
      </c>
      <c r="H1827" t="n">
        <v>45595</v>
      </c>
      <c r="I1827" t="inlineStr">
        <is>
          <t>003</t>
        </is>
      </c>
      <c r="J1827" t="inlineStr">
        <is>
          <t>CARTEIRA</t>
        </is>
      </c>
      <c r="K1827" t="inlineStr">
        <is>
          <t>CONTRATO</t>
        </is>
      </c>
      <c r="L1827" t="n">
        <v>16162.27</v>
      </c>
      <c r="M1827" t="inlineStr"/>
      <c r="N1827" t="inlineStr"/>
      <c r="O1827" s="142">
        <f>DATE(YEAR(H1827),MONTH(H1827),1)</f>
        <v/>
      </c>
      <c r="P1827" s="132">
        <f>IF(H1827&gt;$L$3,"Futuro","Atraso")</f>
        <v/>
      </c>
      <c r="Q1827">
        <f>12*(YEAR(H1827)-YEAR($L$3))+(MONTH(H1827)-MONTH($L$3))</f>
        <v/>
      </c>
      <c r="R1827" s="366">
        <f>IF(N1827="IBIRAPITANGA FASE 3",IF(P1827="Atraso",M1827,M1827/(1+$J$2)^Q1827),IF(P1827="Atraso",M1827,M1827/(1+$J$1)^Q1827))</f>
        <v/>
      </c>
    </row>
    <row r="1828">
      <c r="A1828" t="inlineStr">
        <is>
          <t>Q06L025</t>
        </is>
      </c>
      <c r="B1828" t="inlineStr">
        <is>
          <t>ISRAEL DAMASCENO BEZERRA</t>
        </is>
      </c>
      <c r="C1828" t="n">
        <v>1</v>
      </c>
      <c r="D1828" t="inlineStr">
        <is>
          <t>IPCA</t>
        </is>
      </c>
      <c r="E1828" t="n">
        <v>0</v>
      </c>
      <c r="F1828" t="inlineStr">
        <is>
          <t>MENSAL</t>
        </is>
      </c>
      <c r="G1828" t="n">
        <v>45626</v>
      </c>
      <c r="H1828" t="n">
        <v>45626</v>
      </c>
      <c r="I1828" t="inlineStr">
        <is>
          <t>037</t>
        </is>
      </c>
      <c r="J1828" t="inlineStr">
        <is>
          <t>CARTEIRA</t>
        </is>
      </c>
      <c r="K1828" t="inlineStr">
        <is>
          <t>CONTRATO</t>
        </is>
      </c>
      <c r="L1828" t="n">
        <v>4040.57</v>
      </c>
      <c r="M1828" t="inlineStr"/>
      <c r="N1828" t="inlineStr"/>
      <c r="O1828" s="142">
        <f>DATE(YEAR(H1828),MONTH(H1828),1)</f>
        <v/>
      </c>
      <c r="P1828" s="132">
        <f>IF(H1828&gt;$L$3,"Futuro","Atraso")</f>
        <v/>
      </c>
      <c r="Q1828">
        <f>12*(YEAR(H1828)-YEAR($L$3))+(MONTH(H1828)-MONTH($L$3))</f>
        <v/>
      </c>
      <c r="R1828" s="366">
        <f>IF(N1828="IBIRAPITANGA FASE 3",IF(P1828="Atraso",M1828,M1828/(1+$J$2)^Q1828),IF(P1828="Atraso",M1828,M1828/(1+$J$1)^Q1828))</f>
        <v/>
      </c>
    </row>
    <row r="1829">
      <c r="A1829" t="inlineStr">
        <is>
          <t>Q06L025</t>
        </is>
      </c>
      <c r="B1829" t="inlineStr">
        <is>
          <t>ISRAEL DAMASCENO BEZERRA</t>
        </is>
      </c>
      <c r="C1829" t="n">
        <v>1</v>
      </c>
      <c r="D1829" t="inlineStr">
        <is>
          <t>IPCA</t>
        </is>
      </c>
      <c r="E1829" t="n">
        <v>0</v>
      </c>
      <c r="F1829" t="inlineStr">
        <is>
          <t>MENSAL</t>
        </is>
      </c>
      <c r="G1829" t="n">
        <v>45656</v>
      </c>
      <c r="H1829" t="n">
        <v>45656</v>
      </c>
      <c r="I1829" t="inlineStr">
        <is>
          <t>038</t>
        </is>
      </c>
      <c r="J1829" t="inlineStr">
        <is>
          <t>CARTEIRA</t>
        </is>
      </c>
      <c r="K1829" t="inlineStr">
        <is>
          <t>CONTRATO</t>
        </is>
      </c>
      <c r="L1829" t="n">
        <v>4040.57</v>
      </c>
      <c r="M1829" t="inlineStr"/>
      <c r="N1829" t="inlineStr"/>
      <c r="O1829" s="142">
        <f>DATE(YEAR(H1829),MONTH(H1829),1)</f>
        <v/>
      </c>
      <c r="P1829" s="132">
        <f>IF(H1829&gt;$L$3,"Futuro","Atraso")</f>
        <v/>
      </c>
      <c r="Q1829">
        <f>12*(YEAR(H1829)-YEAR($L$3))+(MONTH(H1829)-MONTH($L$3))</f>
        <v/>
      </c>
      <c r="R1829" s="366">
        <f>IF(N1829="IBIRAPITANGA FASE 3",IF(P1829="Atraso",M1829,M1829/(1+$J$2)^Q1829),IF(P1829="Atraso",M1829,M1829/(1+$J$1)^Q1829))</f>
        <v/>
      </c>
    </row>
    <row r="1830">
      <c r="A1830" t="inlineStr">
        <is>
          <t>Q06L025</t>
        </is>
      </c>
      <c r="B1830" t="inlineStr">
        <is>
          <t>ISRAEL DAMASCENO BEZERRA</t>
        </is>
      </c>
      <c r="C1830" t="n">
        <v>1</v>
      </c>
      <c r="D1830" t="inlineStr">
        <is>
          <t>IPCA</t>
        </is>
      </c>
      <c r="E1830" t="n">
        <v>0</v>
      </c>
      <c r="F1830" t="inlineStr">
        <is>
          <t>MENSAL</t>
        </is>
      </c>
      <c r="G1830" t="n">
        <v>45687</v>
      </c>
      <c r="H1830" t="n">
        <v>45687</v>
      </c>
      <c r="I1830" t="inlineStr">
        <is>
          <t>039</t>
        </is>
      </c>
      <c r="J1830" t="inlineStr">
        <is>
          <t>CARTEIRA</t>
        </is>
      </c>
      <c r="K1830" t="inlineStr">
        <is>
          <t>CONTRATO</t>
        </is>
      </c>
      <c r="L1830" t="n">
        <v>4040.57</v>
      </c>
      <c r="M1830" t="inlineStr"/>
      <c r="N1830" t="inlineStr"/>
      <c r="O1830" s="142">
        <f>DATE(YEAR(H1830),MONTH(H1830),1)</f>
        <v/>
      </c>
      <c r="P1830" s="132">
        <f>IF(H1830&gt;$L$3,"Futuro","Atraso")</f>
        <v/>
      </c>
      <c r="Q1830">
        <f>12*(YEAR(H1830)-YEAR($L$3))+(MONTH(H1830)-MONTH($L$3))</f>
        <v/>
      </c>
      <c r="R1830" s="366">
        <f>IF(N1830="IBIRAPITANGA FASE 3",IF(P1830="Atraso",M1830,M1830/(1+$J$2)^Q1830),IF(P1830="Atraso",M1830,M1830/(1+$J$1)^Q1830))</f>
        <v/>
      </c>
    </row>
    <row r="1831">
      <c r="A1831" t="inlineStr">
        <is>
          <t>Q06L025</t>
        </is>
      </c>
      <c r="B1831" t="inlineStr">
        <is>
          <t>ISRAEL DAMASCENO BEZERRA</t>
        </is>
      </c>
      <c r="C1831" t="n">
        <v>1</v>
      </c>
      <c r="D1831" t="inlineStr">
        <is>
          <t>IPCA</t>
        </is>
      </c>
      <c r="E1831" t="n">
        <v>0</v>
      </c>
      <c r="F1831" t="inlineStr">
        <is>
          <t>MENSAL</t>
        </is>
      </c>
      <c r="G1831" t="n">
        <v>45716</v>
      </c>
      <c r="H1831" t="n">
        <v>45716</v>
      </c>
      <c r="I1831" t="inlineStr">
        <is>
          <t>040</t>
        </is>
      </c>
      <c r="J1831" t="inlineStr">
        <is>
          <t>CARTEIRA</t>
        </is>
      </c>
      <c r="K1831" t="inlineStr">
        <is>
          <t>CONTRATO</t>
        </is>
      </c>
      <c r="L1831" t="n">
        <v>4040.57</v>
      </c>
      <c r="M1831" t="inlineStr"/>
      <c r="N1831" t="inlineStr"/>
      <c r="O1831" s="142">
        <f>DATE(YEAR(H1831),MONTH(H1831),1)</f>
        <v/>
      </c>
      <c r="P1831" s="132">
        <f>IF(H1831&gt;$L$3,"Futuro","Atraso")</f>
        <v/>
      </c>
      <c r="Q1831">
        <f>12*(YEAR(H1831)-YEAR($L$3))+(MONTH(H1831)-MONTH($L$3))</f>
        <v/>
      </c>
      <c r="R1831" s="366">
        <f>IF(N1831="IBIRAPITANGA FASE 3",IF(P1831="Atraso",M1831,M1831/(1+$J$2)^Q1831),IF(P1831="Atraso",M1831,M1831/(1+$J$1)^Q1831))</f>
        <v/>
      </c>
    </row>
    <row r="1832">
      <c r="A1832" t="inlineStr">
        <is>
          <t>Q06L025</t>
        </is>
      </c>
      <c r="B1832" t="inlineStr">
        <is>
          <t>ISRAEL DAMASCENO BEZERRA</t>
        </is>
      </c>
      <c r="C1832" t="n">
        <v>1</v>
      </c>
      <c r="D1832" t="inlineStr">
        <is>
          <t>IPCA</t>
        </is>
      </c>
      <c r="E1832" t="n">
        <v>0</v>
      </c>
      <c r="F1832" t="inlineStr">
        <is>
          <t>MENSAL</t>
        </is>
      </c>
      <c r="G1832" t="n">
        <v>45746</v>
      </c>
      <c r="H1832" t="n">
        <v>45746</v>
      </c>
      <c r="I1832" t="inlineStr">
        <is>
          <t>041</t>
        </is>
      </c>
      <c r="J1832" t="inlineStr">
        <is>
          <t>CARTEIRA</t>
        </is>
      </c>
      <c r="K1832" t="inlineStr">
        <is>
          <t>CONTRATO</t>
        </is>
      </c>
      <c r="L1832" t="n">
        <v>4040.57</v>
      </c>
      <c r="M1832" t="inlineStr"/>
      <c r="N1832" t="inlineStr"/>
      <c r="O1832" s="142">
        <f>DATE(YEAR(H1832),MONTH(H1832),1)</f>
        <v/>
      </c>
      <c r="P1832" s="132">
        <f>IF(H1832&gt;$L$3,"Futuro","Atraso")</f>
        <v/>
      </c>
      <c r="Q1832">
        <f>12*(YEAR(H1832)-YEAR($L$3))+(MONTH(H1832)-MONTH($L$3))</f>
        <v/>
      </c>
      <c r="R1832" s="366">
        <f>IF(N1832="IBIRAPITANGA FASE 3",IF(P1832="Atraso",M1832,M1832/(1+$J$2)^Q1832),IF(P1832="Atraso",M1832,M1832/(1+$J$1)^Q1832))</f>
        <v/>
      </c>
    </row>
    <row r="1833">
      <c r="A1833" t="inlineStr">
        <is>
          <t>Q06L025</t>
        </is>
      </c>
      <c r="B1833" t="inlineStr">
        <is>
          <t>ISRAEL DAMASCENO BEZERRA</t>
        </is>
      </c>
      <c r="C1833" t="n">
        <v>1</v>
      </c>
      <c r="D1833" t="inlineStr">
        <is>
          <t>IPCA</t>
        </is>
      </c>
      <c r="E1833" t="n">
        <v>0</v>
      </c>
      <c r="F1833" t="inlineStr">
        <is>
          <t>MENSAL</t>
        </is>
      </c>
      <c r="G1833" t="n">
        <v>45777</v>
      </c>
      <c r="H1833" t="n">
        <v>45777</v>
      </c>
      <c r="I1833" t="inlineStr">
        <is>
          <t>042</t>
        </is>
      </c>
      <c r="J1833" t="inlineStr">
        <is>
          <t>CARTEIRA</t>
        </is>
      </c>
      <c r="K1833" t="inlineStr">
        <is>
          <t>CONTRATO</t>
        </is>
      </c>
      <c r="L1833" t="n">
        <v>4040.57</v>
      </c>
      <c r="M1833" t="inlineStr"/>
      <c r="N1833" t="inlineStr"/>
      <c r="O1833" s="142">
        <f>DATE(YEAR(H1833),MONTH(H1833),1)</f>
        <v/>
      </c>
      <c r="P1833" s="132">
        <f>IF(H1833&gt;$L$3,"Futuro","Atraso")</f>
        <v/>
      </c>
      <c r="Q1833">
        <f>12*(YEAR(H1833)-YEAR($L$3))+(MONTH(H1833)-MONTH($L$3))</f>
        <v/>
      </c>
      <c r="R1833" s="366">
        <f>IF(N1833="IBIRAPITANGA FASE 3",IF(P1833="Atraso",M1833,M1833/(1+$J$2)^Q1833),IF(P1833="Atraso",M1833,M1833/(1+$J$1)^Q1833))</f>
        <v/>
      </c>
    </row>
    <row r="1834">
      <c r="A1834" t="inlineStr">
        <is>
          <t>Q06L025</t>
        </is>
      </c>
      <c r="B1834" t="inlineStr">
        <is>
          <t>ISRAEL DAMASCENO BEZERRA</t>
        </is>
      </c>
      <c r="C1834" t="n">
        <v>1</v>
      </c>
      <c r="D1834" t="inlineStr">
        <is>
          <t>IPCA</t>
        </is>
      </c>
      <c r="E1834" t="n">
        <v>0</v>
      </c>
      <c r="F1834" t="inlineStr">
        <is>
          <t>MENSAL</t>
        </is>
      </c>
      <c r="G1834" t="n">
        <v>45807</v>
      </c>
      <c r="H1834" t="n">
        <v>45807</v>
      </c>
      <c r="I1834" t="inlineStr">
        <is>
          <t>043</t>
        </is>
      </c>
      <c r="J1834" t="inlineStr">
        <is>
          <t>CARTEIRA</t>
        </is>
      </c>
      <c r="K1834" t="inlineStr">
        <is>
          <t>CONTRATO</t>
        </is>
      </c>
      <c r="L1834" t="n">
        <v>4040.57</v>
      </c>
      <c r="M1834" t="inlineStr"/>
      <c r="N1834" t="inlineStr"/>
      <c r="O1834" s="142">
        <f>DATE(YEAR(H1834),MONTH(H1834),1)</f>
        <v/>
      </c>
      <c r="P1834" s="132">
        <f>IF(H1834&gt;$L$3,"Futuro","Atraso")</f>
        <v/>
      </c>
      <c r="Q1834">
        <f>12*(YEAR(H1834)-YEAR($L$3))+(MONTH(H1834)-MONTH($L$3))</f>
        <v/>
      </c>
      <c r="R1834" s="366">
        <f>IF(N1834="IBIRAPITANGA FASE 3",IF(P1834="Atraso",M1834,M1834/(1+$J$2)^Q1834),IF(P1834="Atraso",M1834,M1834/(1+$J$1)^Q1834))</f>
        <v/>
      </c>
    </row>
    <row r="1835">
      <c r="A1835" t="inlineStr">
        <is>
          <t>Q06L025</t>
        </is>
      </c>
      <c r="B1835" t="inlineStr">
        <is>
          <t>ISRAEL DAMASCENO BEZERRA</t>
        </is>
      </c>
      <c r="C1835" t="n">
        <v>1</v>
      </c>
      <c r="D1835" t="inlineStr">
        <is>
          <t>IPCA</t>
        </is>
      </c>
      <c r="E1835" t="n">
        <v>0</v>
      </c>
      <c r="F1835" t="inlineStr">
        <is>
          <t>MENSAL</t>
        </is>
      </c>
      <c r="G1835" t="n">
        <v>45838</v>
      </c>
      <c r="H1835" t="n">
        <v>45838</v>
      </c>
      <c r="I1835" t="inlineStr">
        <is>
          <t>044</t>
        </is>
      </c>
      <c r="J1835" t="inlineStr">
        <is>
          <t>CARTEIRA</t>
        </is>
      </c>
      <c r="K1835" t="inlineStr">
        <is>
          <t>CONTRATO</t>
        </is>
      </c>
      <c r="L1835" t="n">
        <v>4040.57</v>
      </c>
      <c r="M1835" t="inlineStr"/>
      <c r="N1835" t="inlineStr"/>
      <c r="O1835" s="142">
        <f>DATE(YEAR(H1835),MONTH(H1835),1)</f>
        <v/>
      </c>
      <c r="P1835" s="132">
        <f>IF(H1835&gt;$L$3,"Futuro","Atraso")</f>
        <v/>
      </c>
      <c r="Q1835">
        <f>12*(YEAR(H1835)-YEAR($L$3))+(MONTH(H1835)-MONTH($L$3))</f>
        <v/>
      </c>
      <c r="R1835" s="366">
        <f>IF(N1835="IBIRAPITANGA FASE 3",IF(P1835="Atraso",M1835,M1835/(1+$J$2)^Q1835),IF(P1835="Atraso",M1835,M1835/(1+$J$1)^Q1835))</f>
        <v/>
      </c>
    </row>
    <row r="1836">
      <c r="A1836" t="inlineStr">
        <is>
          <t>Q06L025</t>
        </is>
      </c>
      <c r="B1836" t="inlineStr">
        <is>
          <t>ISRAEL DAMASCENO BEZERRA</t>
        </is>
      </c>
      <c r="C1836" t="n">
        <v>1</v>
      </c>
      <c r="D1836" t="inlineStr">
        <is>
          <t>IPCA</t>
        </is>
      </c>
      <c r="E1836" t="n">
        <v>0</v>
      </c>
      <c r="F1836" t="inlineStr">
        <is>
          <t>MENSAL</t>
        </is>
      </c>
      <c r="G1836" t="n">
        <v>45868</v>
      </c>
      <c r="H1836" t="n">
        <v>45868</v>
      </c>
      <c r="I1836" t="inlineStr">
        <is>
          <t>045</t>
        </is>
      </c>
      <c r="J1836" t="inlineStr">
        <is>
          <t>CARTEIRA</t>
        </is>
      </c>
      <c r="K1836" t="inlineStr">
        <is>
          <t>CONTRATO</t>
        </is>
      </c>
      <c r="L1836" t="n">
        <v>4040.57</v>
      </c>
      <c r="M1836" t="inlineStr"/>
      <c r="N1836" t="inlineStr"/>
      <c r="O1836" s="142">
        <f>DATE(YEAR(H1836),MONTH(H1836),1)</f>
        <v/>
      </c>
      <c r="P1836" s="132">
        <f>IF(H1836&gt;$L$3,"Futuro","Atraso")</f>
        <v/>
      </c>
      <c r="Q1836">
        <f>12*(YEAR(H1836)-YEAR($L$3))+(MONTH(H1836)-MONTH($L$3))</f>
        <v/>
      </c>
      <c r="R1836" s="366">
        <f>IF(N1836="IBIRAPITANGA FASE 3",IF(P1836="Atraso",M1836,M1836/(1+$J$2)^Q1836),IF(P1836="Atraso",M1836,M1836/(1+$J$1)^Q1836))</f>
        <v/>
      </c>
    </row>
    <row r="1837">
      <c r="A1837" t="inlineStr">
        <is>
          <t>Q06L025</t>
        </is>
      </c>
      <c r="B1837" t="inlineStr">
        <is>
          <t>ISRAEL DAMASCENO BEZERRA</t>
        </is>
      </c>
      <c r="C1837" t="n">
        <v>1</v>
      </c>
      <c r="D1837" t="inlineStr">
        <is>
          <t>IPCA</t>
        </is>
      </c>
      <c r="E1837" t="n">
        <v>0</v>
      </c>
      <c r="F1837" t="inlineStr">
        <is>
          <t>MENSAL</t>
        </is>
      </c>
      <c r="G1837" t="n">
        <v>45899</v>
      </c>
      <c r="H1837" t="n">
        <v>45899</v>
      </c>
      <c r="I1837" t="inlineStr">
        <is>
          <t>046</t>
        </is>
      </c>
      <c r="J1837" t="inlineStr">
        <is>
          <t>CARTEIRA</t>
        </is>
      </c>
      <c r="K1837" t="inlineStr">
        <is>
          <t>CONTRATO</t>
        </is>
      </c>
      <c r="L1837" t="n">
        <v>4040.57</v>
      </c>
      <c r="M1837" t="inlineStr"/>
      <c r="N1837" t="inlineStr"/>
      <c r="O1837" s="142">
        <f>DATE(YEAR(H1837),MONTH(H1837),1)</f>
        <v/>
      </c>
      <c r="P1837" s="132">
        <f>IF(H1837&gt;$L$3,"Futuro","Atraso")</f>
        <v/>
      </c>
      <c r="Q1837">
        <f>12*(YEAR(H1837)-YEAR($L$3))+(MONTH(H1837)-MONTH($L$3))</f>
        <v/>
      </c>
      <c r="R1837" s="366">
        <f>IF(N1837="IBIRAPITANGA FASE 3",IF(P1837="Atraso",M1837,M1837/(1+$J$2)^Q1837),IF(P1837="Atraso",M1837,M1837/(1+$J$1)^Q1837))</f>
        <v/>
      </c>
    </row>
    <row r="1838">
      <c r="A1838" t="inlineStr">
        <is>
          <t>Q06L025</t>
        </is>
      </c>
      <c r="B1838" t="inlineStr">
        <is>
          <t>ISRAEL DAMASCENO BEZERRA</t>
        </is>
      </c>
      <c r="C1838" t="n">
        <v>1</v>
      </c>
      <c r="D1838" t="inlineStr">
        <is>
          <t>IPCA</t>
        </is>
      </c>
      <c r="E1838" t="n">
        <v>0</v>
      </c>
      <c r="F1838" t="inlineStr">
        <is>
          <t>MENSAL</t>
        </is>
      </c>
      <c r="G1838" t="n">
        <v>45930</v>
      </c>
      <c r="H1838" t="n">
        <v>45930</v>
      </c>
      <c r="I1838" t="inlineStr">
        <is>
          <t>047</t>
        </is>
      </c>
      <c r="J1838" t="inlineStr">
        <is>
          <t>CARTEIRA</t>
        </is>
      </c>
      <c r="K1838" t="inlineStr">
        <is>
          <t>CONTRATO</t>
        </is>
      </c>
      <c r="L1838" t="n">
        <v>4040.57</v>
      </c>
      <c r="M1838" t="inlineStr"/>
      <c r="N1838" t="inlineStr"/>
      <c r="O1838" s="142">
        <f>DATE(YEAR(H1838),MONTH(H1838),1)</f>
        <v/>
      </c>
      <c r="P1838" s="132">
        <f>IF(H1838&gt;$L$3,"Futuro","Atraso")</f>
        <v/>
      </c>
      <c r="Q1838">
        <f>12*(YEAR(H1838)-YEAR($L$3))+(MONTH(H1838)-MONTH($L$3))</f>
        <v/>
      </c>
      <c r="R1838" s="366">
        <f>IF(N1838="IBIRAPITANGA FASE 3",IF(P1838="Atraso",M1838,M1838/(1+$J$2)^Q1838),IF(P1838="Atraso",M1838,M1838/(1+$J$1)^Q1838))</f>
        <v/>
      </c>
    </row>
    <row r="1839">
      <c r="A1839" t="inlineStr">
        <is>
          <t>Q06L025</t>
        </is>
      </c>
      <c r="B1839" t="inlineStr">
        <is>
          <t>ISRAEL DAMASCENO BEZERRA</t>
        </is>
      </c>
      <c r="C1839" t="n">
        <v>1</v>
      </c>
      <c r="D1839" t="inlineStr">
        <is>
          <t>IPCA</t>
        </is>
      </c>
      <c r="E1839" t="n">
        <v>0</v>
      </c>
      <c r="F1839" t="inlineStr">
        <is>
          <t>MENSAL</t>
        </is>
      </c>
      <c r="G1839" t="n">
        <v>45960</v>
      </c>
      <c r="H1839" t="n">
        <v>45960</v>
      </c>
      <c r="I1839" t="inlineStr">
        <is>
          <t>048</t>
        </is>
      </c>
      <c r="J1839" t="inlineStr">
        <is>
          <t>CARTEIRA</t>
        </is>
      </c>
      <c r="K1839" t="inlineStr">
        <is>
          <t>CONTRATO</t>
        </is>
      </c>
      <c r="L1839" t="n">
        <v>4040.57</v>
      </c>
      <c r="M1839" t="inlineStr"/>
      <c r="N1839" t="inlineStr"/>
      <c r="O1839" s="142">
        <f>DATE(YEAR(H1839),MONTH(H1839),1)</f>
        <v/>
      </c>
      <c r="P1839" s="132">
        <f>IF(H1839&gt;$L$3,"Futuro","Atraso")</f>
        <v/>
      </c>
      <c r="Q1839">
        <f>12*(YEAR(H1839)-YEAR($L$3))+(MONTH(H1839)-MONTH($L$3))</f>
        <v/>
      </c>
      <c r="R1839" s="366">
        <f>IF(N1839="IBIRAPITANGA FASE 3",IF(P1839="Atraso",M1839,M1839/(1+$J$2)^Q1839),IF(P1839="Atraso",M1839,M1839/(1+$J$1)^Q1839))</f>
        <v/>
      </c>
    </row>
    <row r="1840">
      <c r="A1840" t="inlineStr">
        <is>
          <t>Q06L025</t>
        </is>
      </c>
      <c r="B1840" t="inlineStr">
        <is>
          <t>ISRAEL DAMASCENO BEZERRA</t>
        </is>
      </c>
      <c r="C1840" t="n">
        <v>1</v>
      </c>
      <c r="D1840" t="inlineStr">
        <is>
          <t>IPCA</t>
        </is>
      </c>
      <c r="E1840" t="n">
        <v>0</v>
      </c>
      <c r="F1840" t="inlineStr">
        <is>
          <t>MENSAL</t>
        </is>
      </c>
      <c r="G1840" t="n">
        <v>45960</v>
      </c>
      <c r="H1840" t="n">
        <v>45960</v>
      </c>
      <c r="I1840" t="inlineStr">
        <is>
          <t>004</t>
        </is>
      </c>
      <c r="J1840" t="inlineStr">
        <is>
          <t>CARTEIRA</t>
        </is>
      </c>
      <c r="K1840" t="inlineStr">
        <is>
          <t>CONTRATO</t>
        </is>
      </c>
      <c r="L1840" t="n">
        <v>16162.27</v>
      </c>
      <c r="M1840" t="inlineStr"/>
      <c r="N1840" t="inlineStr"/>
      <c r="O1840" s="142">
        <f>DATE(YEAR(H1840),MONTH(H1840),1)</f>
        <v/>
      </c>
      <c r="P1840" s="132">
        <f>IF(H1840&gt;$L$3,"Futuro","Atraso")</f>
        <v/>
      </c>
      <c r="Q1840">
        <f>12*(YEAR(H1840)-YEAR($L$3))+(MONTH(H1840)-MONTH($L$3))</f>
        <v/>
      </c>
      <c r="R1840" s="366">
        <f>IF(N1840="IBIRAPITANGA FASE 3",IF(P1840="Atraso",M1840,M1840/(1+$J$2)^Q1840),IF(P1840="Atraso",M1840,M1840/(1+$J$1)^Q1840))</f>
        <v/>
      </c>
    </row>
    <row r="1841">
      <c r="A1841" t="inlineStr">
        <is>
          <t>Q06L026</t>
        </is>
      </c>
      <c r="B1841" t="inlineStr">
        <is>
          <t>WELLINGTON DOS REIS GALDINO FLORES COSTA</t>
        </is>
      </c>
      <c r="C1841" t="n">
        <v>1</v>
      </c>
      <c r="D1841" t="inlineStr">
        <is>
          <t>IPCA</t>
        </is>
      </c>
      <c r="E1841" t="n">
        <v>0</v>
      </c>
      <c r="F1841" t="inlineStr">
        <is>
          <t>MENSAL</t>
        </is>
      </c>
      <c r="G1841" t="n">
        <v>45311</v>
      </c>
      <c r="H1841" t="n">
        <v>45311</v>
      </c>
      <c r="I1841" t="inlineStr">
        <is>
          <t>028</t>
        </is>
      </c>
      <c r="J1841" t="inlineStr">
        <is>
          <t>CARTEIRA</t>
        </is>
      </c>
      <c r="K1841" t="inlineStr">
        <is>
          <t>CONTRATO</t>
        </is>
      </c>
      <c r="L1841" t="n">
        <v>5282.22</v>
      </c>
      <c r="M1841" t="inlineStr"/>
      <c r="N1841" t="inlineStr"/>
      <c r="O1841" s="142">
        <f>DATE(YEAR(H1841),MONTH(H1841),1)</f>
        <v/>
      </c>
      <c r="P1841" s="132">
        <f>IF(H1841&gt;$L$3,"Futuro","Atraso")</f>
        <v/>
      </c>
      <c r="Q1841">
        <f>12*(YEAR(H1841)-YEAR($L$3))+(MONTH(H1841)-MONTH($L$3))</f>
        <v/>
      </c>
      <c r="R1841" s="366">
        <f>IF(N1841="IBIRAPITANGA FASE 3",IF(P1841="Atraso",M1841,M1841/(1+$J$2)^Q1841),IF(P1841="Atraso",M1841,M1841/(1+$J$1)^Q1841))</f>
        <v/>
      </c>
    </row>
    <row r="1842">
      <c r="A1842" t="inlineStr">
        <is>
          <t>Q06L026</t>
        </is>
      </c>
      <c r="B1842" t="inlineStr">
        <is>
          <t>WELLINGTON DOS REIS GALDINO FLORES COSTA</t>
        </is>
      </c>
      <c r="C1842" t="n">
        <v>1</v>
      </c>
      <c r="D1842" t="inlineStr">
        <is>
          <t>IPCA</t>
        </is>
      </c>
      <c r="E1842" t="n">
        <v>0</v>
      </c>
      <c r="F1842" t="inlineStr">
        <is>
          <t>MENSAL</t>
        </is>
      </c>
      <c r="G1842" t="n">
        <v>45342</v>
      </c>
      <c r="H1842" t="n">
        <v>45342</v>
      </c>
      <c r="I1842" t="inlineStr">
        <is>
          <t>029</t>
        </is>
      </c>
      <c r="J1842" t="inlineStr">
        <is>
          <t>CARTEIRA</t>
        </is>
      </c>
      <c r="K1842" t="inlineStr">
        <is>
          <t>CONTRATO</t>
        </is>
      </c>
      <c r="L1842" t="n">
        <v>5282.22</v>
      </c>
      <c r="M1842" t="inlineStr"/>
      <c r="N1842" t="inlineStr"/>
      <c r="O1842" s="142">
        <f>DATE(YEAR(H1842),MONTH(H1842),1)</f>
        <v/>
      </c>
      <c r="P1842" s="132">
        <f>IF(H1842&gt;$L$3,"Futuro","Atraso")</f>
        <v/>
      </c>
      <c r="Q1842">
        <f>12*(YEAR(H1842)-YEAR($L$3))+(MONTH(H1842)-MONTH($L$3))</f>
        <v/>
      </c>
      <c r="R1842" s="366">
        <f>IF(N1842="IBIRAPITANGA FASE 3",IF(P1842="Atraso",M1842,M1842/(1+$J$2)^Q1842),IF(P1842="Atraso",M1842,M1842/(1+$J$1)^Q1842))</f>
        <v/>
      </c>
    </row>
    <row r="1843">
      <c r="A1843" t="inlineStr">
        <is>
          <t>Q06L026</t>
        </is>
      </c>
      <c r="B1843" t="inlineStr">
        <is>
          <t>WELLINGTON DOS REIS GALDINO FLORES COSTA</t>
        </is>
      </c>
      <c r="C1843" t="n">
        <v>1</v>
      </c>
      <c r="D1843" t="inlineStr">
        <is>
          <t>IPCA</t>
        </is>
      </c>
      <c r="E1843" t="n">
        <v>0</v>
      </c>
      <c r="F1843" t="inlineStr">
        <is>
          <t>MENSAL</t>
        </is>
      </c>
      <c r="G1843" t="n">
        <v>45371</v>
      </c>
      <c r="H1843" t="n">
        <v>45371</v>
      </c>
      <c r="I1843" t="inlineStr">
        <is>
          <t>030</t>
        </is>
      </c>
      <c r="J1843" t="inlineStr">
        <is>
          <t>CARTEIRA</t>
        </is>
      </c>
      <c r="K1843" t="inlineStr">
        <is>
          <t>CONTRATO</t>
        </is>
      </c>
      <c r="L1843" t="n">
        <v>5282.22</v>
      </c>
      <c r="M1843" t="inlineStr"/>
      <c r="N1843" t="inlineStr"/>
      <c r="O1843" s="142">
        <f>DATE(YEAR(H1843),MONTH(H1843),1)</f>
        <v/>
      </c>
      <c r="P1843" s="132">
        <f>IF(H1843&gt;$L$3,"Futuro","Atraso")</f>
        <v/>
      </c>
      <c r="Q1843">
        <f>12*(YEAR(H1843)-YEAR($L$3))+(MONTH(H1843)-MONTH($L$3))</f>
        <v/>
      </c>
      <c r="R1843" s="366">
        <f>IF(N1843="IBIRAPITANGA FASE 3",IF(P1843="Atraso",M1843,M1843/(1+$J$2)^Q1843),IF(P1843="Atraso",M1843,M1843/(1+$J$1)^Q1843))</f>
        <v/>
      </c>
    </row>
    <row r="1844">
      <c r="A1844" t="inlineStr">
        <is>
          <t>Q06L026</t>
        </is>
      </c>
      <c r="B1844" t="inlineStr">
        <is>
          <t>WELLINGTON DOS REIS GALDINO FLORES COSTA</t>
        </is>
      </c>
      <c r="C1844" t="n">
        <v>1</v>
      </c>
      <c r="D1844" t="inlineStr">
        <is>
          <t>IPCA</t>
        </is>
      </c>
      <c r="E1844" t="n">
        <v>0</v>
      </c>
      <c r="F1844" t="inlineStr">
        <is>
          <t>MENSAL</t>
        </is>
      </c>
      <c r="G1844" t="n">
        <v>45402</v>
      </c>
      <c r="H1844" t="n">
        <v>45402</v>
      </c>
      <c r="I1844" t="inlineStr">
        <is>
          <t>031</t>
        </is>
      </c>
      <c r="J1844" t="inlineStr">
        <is>
          <t>CARTEIRA</t>
        </is>
      </c>
      <c r="K1844" t="inlineStr">
        <is>
          <t>CONTRATO</t>
        </is>
      </c>
      <c r="L1844" t="n">
        <v>5282.22</v>
      </c>
      <c r="M1844" t="inlineStr"/>
      <c r="N1844" t="inlineStr"/>
      <c r="O1844" s="142">
        <f>DATE(YEAR(H1844),MONTH(H1844),1)</f>
        <v/>
      </c>
      <c r="P1844" s="132">
        <f>IF(H1844&gt;$L$3,"Futuro","Atraso")</f>
        <v/>
      </c>
      <c r="Q1844">
        <f>12*(YEAR(H1844)-YEAR($L$3))+(MONTH(H1844)-MONTH($L$3))</f>
        <v/>
      </c>
      <c r="R1844" s="366">
        <f>IF(N1844="IBIRAPITANGA FASE 3",IF(P1844="Atraso",M1844,M1844/(1+$J$2)^Q1844),IF(P1844="Atraso",M1844,M1844/(1+$J$1)^Q1844))</f>
        <v/>
      </c>
    </row>
    <row r="1845">
      <c r="A1845" t="inlineStr">
        <is>
          <t>Q06L026</t>
        </is>
      </c>
      <c r="B1845" t="inlineStr">
        <is>
          <t>WELLINGTON DOS REIS GALDINO FLORES COSTA</t>
        </is>
      </c>
      <c r="C1845" t="n">
        <v>1</v>
      </c>
      <c r="D1845" t="inlineStr">
        <is>
          <t>IPCA</t>
        </is>
      </c>
      <c r="E1845" t="n">
        <v>0</v>
      </c>
      <c r="F1845" t="inlineStr">
        <is>
          <t>MENSAL</t>
        </is>
      </c>
      <c r="G1845" t="n">
        <v>45432</v>
      </c>
      <c r="H1845" t="n">
        <v>45432</v>
      </c>
      <c r="I1845" t="inlineStr">
        <is>
          <t>032</t>
        </is>
      </c>
      <c r="J1845" t="inlineStr">
        <is>
          <t>CARTEIRA</t>
        </is>
      </c>
      <c r="K1845" t="inlineStr">
        <is>
          <t>CONTRATO</t>
        </is>
      </c>
      <c r="L1845" t="n">
        <v>5282.22</v>
      </c>
      <c r="M1845" t="inlineStr"/>
      <c r="N1845" t="inlineStr"/>
      <c r="O1845" s="142">
        <f>DATE(YEAR(H1845),MONTH(H1845),1)</f>
        <v/>
      </c>
      <c r="P1845" s="132">
        <f>IF(H1845&gt;$L$3,"Futuro","Atraso")</f>
        <v/>
      </c>
      <c r="Q1845">
        <f>12*(YEAR(H1845)-YEAR($L$3))+(MONTH(H1845)-MONTH($L$3))</f>
        <v/>
      </c>
      <c r="R1845" s="366">
        <f>IF(N1845="IBIRAPITANGA FASE 3",IF(P1845="Atraso",M1845,M1845/(1+$J$2)^Q1845),IF(P1845="Atraso",M1845,M1845/(1+$J$1)^Q1845))</f>
        <v/>
      </c>
    </row>
    <row r="1846">
      <c r="A1846" t="inlineStr">
        <is>
          <t>Q06L026</t>
        </is>
      </c>
      <c r="B1846" t="inlineStr">
        <is>
          <t>WELLINGTON DOS REIS GALDINO FLORES COSTA</t>
        </is>
      </c>
      <c r="C1846" t="n">
        <v>1</v>
      </c>
      <c r="D1846" t="inlineStr">
        <is>
          <t>IPCA</t>
        </is>
      </c>
      <c r="E1846" t="n">
        <v>0</v>
      </c>
      <c r="F1846" t="inlineStr">
        <is>
          <t>MENSAL</t>
        </is>
      </c>
      <c r="G1846" t="n">
        <v>45463</v>
      </c>
      <c r="H1846" t="n">
        <v>45463</v>
      </c>
      <c r="I1846" t="inlineStr">
        <is>
          <t>033</t>
        </is>
      </c>
      <c r="J1846" t="inlineStr">
        <is>
          <t>CARTEIRA</t>
        </is>
      </c>
      <c r="K1846" t="inlineStr">
        <is>
          <t>CONTRATO</t>
        </is>
      </c>
      <c r="L1846" t="n">
        <v>5282.22</v>
      </c>
      <c r="M1846" t="inlineStr"/>
      <c r="N1846" t="inlineStr"/>
      <c r="O1846" s="142">
        <f>DATE(YEAR(H1846),MONTH(H1846),1)</f>
        <v/>
      </c>
      <c r="P1846" s="132">
        <f>IF(H1846&gt;$L$3,"Futuro","Atraso")</f>
        <v/>
      </c>
      <c r="Q1846">
        <f>12*(YEAR(H1846)-YEAR($L$3))+(MONTH(H1846)-MONTH($L$3))</f>
        <v/>
      </c>
      <c r="R1846" s="366">
        <f>IF(N1846="IBIRAPITANGA FASE 3",IF(P1846="Atraso",M1846,M1846/(1+$J$2)^Q1846),IF(P1846="Atraso",M1846,M1846/(1+$J$1)^Q1846))</f>
        <v/>
      </c>
    </row>
    <row r="1847">
      <c r="A1847" t="inlineStr">
        <is>
          <t>Q06L026</t>
        </is>
      </c>
      <c r="B1847" t="inlineStr">
        <is>
          <t>WELLINGTON DOS REIS GALDINO FLORES COSTA</t>
        </is>
      </c>
      <c r="C1847" t="n">
        <v>1</v>
      </c>
      <c r="D1847" t="inlineStr">
        <is>
          <t>IPCA</t>
        </is>
      </c>
      <c r="E1847" t="n">
        <v>0</v>
      </c>
      <c r="F1847" t="inlineStr">
        <is>
          <t>MENSAL</t>
        </is>
      </c>
      <c r="G1847" t="n">
        <v>45493</v>
      </c>
      <c r="H1847" t="n">
        <v>45493</v>
      </c>
      <c r="I1847" t="inlineStr">
        <is>
          <t>034</t>
        </is>
      </c>
      <c r="J1847" t="inlineStr">
        <is>
          <t>CARTEIRA</t>
        </is>
      </c>
      <c r="K1847" t="inlineStr">
        <is>
          <t>CONTRATO</t>
        </is>
      </c>
      <c r="L1847" t="n">
        <v>5282.22</v>
      </c>
      <c r="M1847" t="inlineStr"/>
      <c r="N1847" t="inlineStr"/>
      <c r="O1847" s="142">
        <f>DATE(YEAR(H1847),MONTH(H1847),1)</f>
        <v/>
      </c>
      <c r="P1847" s="132">
        <f>IF(H1847&gt;$L$3,"Futuro","Atraso")</f>
        <v/>
      </c>
      <c r="Q1847">
        <f>12*(YEAR(H1847)-YEAR($L$3))+(MONTH(H1847)-MONTH($L$3))</f>
        <v/>
      </c>
      <c r="R1847" s="366">
        <f>IF(N1847="IBIRAPITANGA FASE 3",IF(P1847="Atraso",M1847,M1847/(1+$J$2)^Q1847),IF(P1847="Atraso",M1847,M1847/(1+$J$1)^Q1847))</f>
        <v/>
      </c>
    </row>
    <row r="1848">
      <c r="A1848" t="inlineStr">
        <is>
          <t>Q06L026</t>
        </is>
      </c>
      <c r="B1848" t="inlineStr">
        <is>
          <t>WELLINGTON DOS REIS GALDINO FLORES COSTA</t>
        </is>
      </c>
      <c r="C1848" t="n">
        <v>1</v>
      </c>
      <c r="D1848" t="inlineStr">
        <is>
          <t>IPCA</t>
        </is>
      </c>
      <c r="E1848" t="n">
        <v>0</v>
      </c>
      <c r="F1848" t="inlineStr">
        <is>
          <t>MENSAL</t>
        </is>
      </c>
      <c r="G1848" t="n">
        <v>45524</v>
      </c>
      <c r="H1848" t="n">
        <v>45524</v>
      </c>
      <c r="I1848" t="inlineStr">
        <is>
          <t>035</t>
        </is>
      </c>
      <c r="J1848" t="inlineStr">
        <is>
          <t>CARTEIRA</t>
        </is>
      </c>
      <c r="K1848" t="inlineStr">
        <is>
          <t>CONTRATO</t>
        </is>
      </c>
      <c r="L1848" t="n">
        <v>5282.22</v>
      </c>
      <c r="M1848" t="inlineStr"/>
      <c r="N1848" t="inlineStr"/>
      <c r="O1848" s="142">
        <f>DATE(YEAR(H1848),MONTH(H1848),1)</f>
        <v/>
      </c>
      <c r="P1848" s="132">
        <f>IF(H1848&gt;$L$3,"Futuro","Atraso")</f>
        <v/>
      </c>
      <c r="Q1848">
        <f>12*(YEAR(H1848)-YEAR($L$3))+(MONTH(H1848)-MONTH($L$3))</f>
        <v/>
      </c>
      <c r="R1848" s="366">
        <f>IF(N1848="IBIRAPITANGA FASE 3",IF(P1848="Atraso",M1848,M1848/(1+$J$2)^Q1848),IF(P1848="Atraso",M1848,M1848/(1+$J$1)^Q1848))</f>
        <v/>
      </c>
    </row>
    <row r="1849">
      <c r="A1849" t="inlineStr">
        <is>
          <t>Q06L026</t>
        </is>
      </c>
      <c r="B1849" t="inlineStr">
        <is>
          <t>WELLINGTON DOS REIS GALDINO FLORES COSTA</t>
        </is>
      </c>
      <c r="C1849" t="n">
        <v>1</v>
      </c>
      <c r="D1849" t="inlineStr">
        <is>
          <t>IPCA</t>
        </is>
      </c>
      <c r="E1849" t="n">
        <v>0</v>
      </c>
      <c r="F1849" t="inlineStr">
        <is>
          <t>MENSAL</t>
        </is>
      </c>
      <c r="G1849" t="n">
        <v>45555</v>
      </c>
      <c r="H1849" t="n">
        <v>45555</v>
      </c>
      <c r="I1849" t="inlineStr">
        <is>
          <t>036</t>
        </is>
      </c>
      <c r="J1849" t="inlineStr">
        <is>
          <t>CARTEIRA</t>
        </is>
      </c>
      <c r="K1849" t="inlineStr">
        <is>
          <t>CONTRATO</t>
        </is>
      </c>
      <c r="L1849" t="n">
        <v>5282.22</v>
      </c>
      <c r="M1849" t="inlineStr"/>
      <c r="N1849" t="inlineStr"/>
      <c r="O1849" s="142">
        <f>DATE(YEAR(H1849),MONTH(H1849),1)</f>
        <v/>
      </c>
      <c r="P1849" s="132">
        <f>IF(H1849&gt;$L$3,"Futuro","Atraso")</f>
        <v/>
      </c>
      <c r="Q1849">
        <f>12*(YEAR(H1849)-YEAR($L$3))+(MONTH(H1849)-MONTH($L$3))</f>
        <v/>
      </c>
      <c r="R1849" s="366">
        <f>IF(N1849="IBIRAPITANGA FASE 3",IF(P1849="Atraso",M1849,M1849/(1+$J$2)^Q1849),IF(P1849="Atraso",M1849,M1849/(1+$J$1)^Q1849))</f>
        <v/>
      </c>
    </row>
    <row r="1850">
      <c r="A1850" t="inlineStr">
        <is>
          <t>Q06L026</t>
        </is>
      </c>
      <c r="B1850" t="inlineStr">
        <is>
          <t>WELLINGTON DOS REIS GALDINO FLORES COSTA</t>
        </is>
      </c>
      <c r="C1850" t="n">
        <v>1</v>
      </c>
      <c r="D1850" t="inlineStr">
        <is>
          <t>IPCA</t>
        </is>
      </c>
      <c r="E1850" t="n">
        <v>0</v>
      </c>
      <c r="F1850" t="inlineStr">
        <is>
          <t>MENSAL</t>
        </is>
      </c>
      <c r="G1850" t="n">
        <v>45585</v>
      </c>
      <c r="H1850" t="n">
        <v>45585</v>
      </c>
      <c r="I1850" t="inlineStr">
        <is>
          <t>037</t>
        </is>
      </c>
      <c r="J1850" t="inlineStr">
        <is>
          <t>CARTEIRA</t>
        </is>
      </c>
      <c r="K1850" t="inlineStr">
        <is>
          <t>CONTRATO</t>
        </is>
      </c>
      <c r="L1850" t="n">
        <v>5282.22</v>
      </c>
      <c r="M1850" t="inlineStr"/>
      <c r="N1850" t="inlineStr"/>
      <c r="O1850" s="142">
        <f>DATE(YEAR(H1850),MONTH(H1850),1)</f>
        <v/>
      </c>
      <c r="P1850" s="132">
        <f>IF(H1850&gt;$L$3,"Futuro","Atraso")</f>
        <v/>
      </c>
      <c r="Q1850">
        <f>12*(YEAR(H1850)-YEAR($L$3))+(MONTH(H1850)-MONTH($L$3))</f>
        <v/>
      </c>
      <c r="R1850" s="366">
        <f>IF(N1850="IBIRAPITANGA FASE 3",IF(P1850="Atraso",M1850,M1850/(1+$J$2)^Q1850),IF(P1850="Atraso",M1850,M1850/(1+$J$1)^Q1850))</f>
        <v/>
      </c>
    </row>
    <row r="1851">
      <c r="A1851" t="inlineStr">
        <is>
          <t>Q06L026</t>
        </is>
      </c>
      <c r="B1851" t="inlineStr">
        <is>
          <t>WELLINGTON DOS REIS GALDINO FLORES COSTA</t>
        </is>
      </c>
      <c r="C1851" t="n">
        <v>1</v>
      </c>
      <c r="D1851" t="inlineStr">
        <is>
          <t>IPCA</t>
        </is>
      </c>
      <c r="E1851" t="n">
        <v>0</v>
      </c>
      <c r="F1851" t="inlineStr">
        <is>
          <t>MENSAL</t>
        </is>
      </c>
      <c r="G1851" t="n">
        <v>45616</v>
      </c>
      <c r="H1851" t="n">
        <v>45616</v>
      </c>
      <c r="I1851" t="inlineStr">
        <is>
          <t>038</t>
        </is>
      </c>
      <c r="J1851" t="inlineStr">
        <is>
          <t>CARTEIRA</t>
        </is>
      </c>
      <c r="K1851" t="inlineStr">
        <is>
          <t>CONTRATO</t>
        </is>
      </c>
      <c r="L1851" t="n">
        <v>5282.22</v>
      </c>
      <c r="M1851" t="inlineStr"/>
      <c r="N1851" t="inlineStr"/>
      <c r="O1851" s="142">
        <f>DATE(YEAR(H1851),MONTH(H1851),1)</f>
        <v/>
      </c>
      <c r="P1851" s="132">
        <f>IF(H1851&gt;$L$3,"Futuro","Atraso")</f>
        <v/>
      </c>
      <c r="Q1851">
        <f>12*(YEAR(H1851)-YEAR($L$3))+(MONTH(H1851)-MONTH($L$3))</f>
        <v/>
      </c>
      <c r="R1851" s="366">
        <f>IF(N1851="IBIRAPITANGA FASE 3",IF(P1851="Atraso",M1851,M1851/(1+$J$2)^Q1851),IF(P1851="Atraso",M1851,M1851/(1+$J$1)^Q1851))</f>
        <v/>
      </c>
    </row>
    <row r="1852">
      <c r="A1852" t="inlineStr">
        <is>
          <t>Q06L026</t>
        </is>
      </c>
      <c r="B1852" t="inlineStr">
        <is>
          <t>WELLINGTON DOS REIS GALDINO FLORES COSTA</t>
        </is>
      </c>
      <c r="C1852" t="n">
        <v>1</v>
      </c>
      <c r="D1852" t="inlineStr">
        <is>
          <t>IPCA</t>
        </is>
      </c>
      <c r="E1852" t="n">
        <v>0</v>
      </c>
      <c r="F1852" t="inlineStr">
        <is>
          <t>MENSAL</t>
        </is>
      </c>
      <c r="G1852" t="n">
        <v>45646</v>
      </c>
      <c r="H1852" t="n">
        <v>45646</v>
      </c>
      <c r="I1852" t="inlineStr">
        <is>
          <t>039</t>
        </is>
      </c>
      <c r="J1852" t="inlineStr">
        <is>
          <t>CARTEIRA</t>
        </is>
      </c>
      <c r="K1852" t="inlineStr">
        <is>
          <t>CONTRATO</t>
        </is>
      </c>
      <c r="L1852" t="n">
        <v>5282.22</v>
      </c>
      <c r="M1852" t="inlineStr"/>
      <c r="N1852" t="inlineStr"/>
      <c r="O1852" s="142">
        <f>DATE(YEAR(H1852),MONTH(H1852),1)</f>
        <v/>
      </c>
      <c r="P1852" s="132">
        <f>IF(H1852&gt;$L$3,"Futuro","Atraso")</f>
        <v/>
      </c>
      <c r="Q1852">
        <f>12*(YEAR(H1852)-YEAR($L$3))+(MONTH(H1852)-MONTH($L$3))</f>
        <v/>
      </c>
      <c r="R1852" s="366">
        <f>IF(N1852="IBIRAPITANGA FASE 3",IF(P1852="Atraso",M1852,M1852/(1+$J$2)^Q1852),IF(P1852="Atraso",M1852,M1852/(1+$J$1)^Q1852))</f>
        <v/>
      </c>
    </row>
    <row r="1853">
      <c r="A1853" t="inlineStr">
        <is>
          <t>Q06L026</t>
        </is>
      </c>
      <c r="B1853" t="inlineStr">
        <is>
          <t>WELLINGTON DOS REIS GALDINO FLORES COSTA</t>
        </is>
      </c>
      <c r="C1853" t="n">
        <v>1</v>
      </c>
      <c r="D1853" t="inlineStr">
        <is>
          <t>IPCA</t>
        </is>
      </c>
      <c r="E1853" t="n">
        <v>0</v>
      </c>
      <c r="F1853" t="inlineStr">
        <is>
          <t>MENSAL</t>
        </is>
      </c>
      <c r="G1853" t="n">
        <v>45677</v>
      </c>
      <c r="H1853" t="n">
        <v>45677</v>
      </c>
      <c r="I1853" t="inlineStr">
        <is>
          <t>040</t>
        </is>
      </c>
      <c r="J1853" t="inlineStr">
        <is>
          <t>CARTEIRA</t>
        </is>
      </c>
      <c r="K1853" t="inlineStr">
        <is>
          <t>CONTRATO</t>
        </is>
      </c>
      <c r="L1853" t="n">
        <v>5282.22</v>
      </c>
      <c r="M1853" t="inlineStr"/>
      <c r="N1853" t="inlineStr"/>
      <c r="O1853" s="142">
        <f>DATE(YEAR(H1853),MONTH(H1853),1)</f>
        <v/>
      </c>
      <c r="P1853" s="132">
        <f>IF(H1853&gt;$L$3,"Futuro","Atraso")</f>
        <v/>
      </c>
      <c r="Q1853">
        <f>12*(YEAR(H1853)-YEAR($L$3))+(MONTH(H1853)-MONTH($L$3))</f>
        <v/>
      </c>
      <c r="R1853" s="366">
        <f>IF(N1853="IBIRAPITANGA FASE 3",IF(P1853="Atraso",M1853,M1853/(1+$J$2)^Q1853),IF(P1853="Atraso",M1853,M1853/(1+$J$1)^Q1853))</f>
        <v/>
      </c>
    </row>
    <row r="1854">
      <c r="A1854" t="inlineStr">
        <is>
          <t>Q06L026</t>
        </is>
      </c>
      <c r="B1854" t="inlineStr">
        <is>
          <t>WELLINGTON DOS REIS GALDINO FLORES COSTA</t>
        </is>
      </c>
      <c r="C1854" t="n">
        <v>1</v>
      </c>
      <c r="D1854" t="inlineStr">
        <is>
          <t>IPCA</t>
        </is>
      </c>
      <c r="E1854" t="n">
        <v>0</v>
      </c>
      <c r="F1854" t="inlineStr">
        <is>
          <t>MENSAL</t>
        </is>
      </c>
      <c r="G1854" t="n">
        <v>45708</v>
      </c>
      <c r="H1854" t="n">
        <v>45708</v>
      </c>
      <c r="I1854" t="inlineStr">
        <is>
          <t>041</t>
        </is>
      </c>
      <c r="J1854" t="inlineStr">
        <is>
          <t>CARTEIRA</t>
        </is>
      </c>
      <c r="K1854" t="inlineStr">
        <is>
          <t>CONTRATO</t>
        </is>
      </c>
      <c r="L1854" t="n">
        <v>5282.22</v>
      </c>
      <c r="M1854" t="inlineStr"/>
      <c r="N1854" t="inlineStr"/>
      <c r="O1854" s="142">
        <f>DATE(YEAR(H1854),MONTH(H1854),1)</f>
        <v/>
      </c>
      <c r="P1854" s="132">
        <f>IF(H1854&gt;$L$3,"Futuro","Atraso")</f>
        <v/>
      </c>
      <c r="Q1854">
        <f>12*(YEAR(H1854)-YEAR($L$3))+(MONTH(H1854)-MONTH($L$3))</f>
        <v/>
      </c>
      <c r="R1854" s="366">
        <f>IF(N1854="IBIRAPITANGA FASE 3",IF(P1854="Atraso",M1854,M1854/(1+$J$2)^Q1854),IF(P1854="Atraso",M1854,M1854/(1+$J$1)^Q1854))</f>
        <v/>
      </c>
    </row>
    <row r="1855">
      <c r="A1855" t="inlineStr">
        <is>
          <t>Q06L026</t>
        </is>
      </c>
      <c r="B1855" t="inlineStr">
        <is>
          <t>WELLINGTON DOS REIS GALDINO FLORES COSTA</t>
        </is>
      </c>
      <c r="C1855" t="n">
        <v>1</v>
      </c>
      <c r="D1855" t="inlineStr">
        <is>
          <t>IPCA</t>
        </is>
      </c>
      <c r="E1855" t="n">
        <v>0</v>
      </c>
      <c r="F1855" t="inlineStr">
        <is>
          <t>MENSAL</t>
        </is>
      </c>
      <c r="G1855" t="n">
        <v>45736</v>
      </c>
      <c r="H1855" t="n">
        <v>45736</v>
      </c>
      <c r="I1855" t="inlineStr">
        <is>
          <t>042</t>
        </is>
      </c>
      <c r="J1855" t="inlineStr">
        <is>
          <t>CARTEIRA</t>
        </is>
      </c>
      <c r="K1855" t="inlineStr">
        <is>
          <t>CONTRATO</t>
        </is>
      </c>
      <c r="L1855" t="n">
        <v>5282.22</v>
      </c>
      <c r="M1855" t="inlineStr"/>
      <c r="N1855" t="inlineStr"/>
      <c r="O1855" s="142">
        <f>DATE(YEAR(H1855),MONTH(H1855),1)</f>
        <v/>
      </c>
      <c r="P1855" s="132">
        <f>IF(H1855&gt;$L$3,"Futuro","Atraso")</f>
        <v/>
      </c>
      <c r="Q1855">
        <f>12*(YEAR(H1855)-YEAR($L$3))+(MONTH(H1855)-MONTH($L$3))</f>
        <v/>
      </c>
      <c r="R1855" s="366">
        <f>IF(N1855="IBIRAPITANGA FASE 3",IF(P1855="Atraso",M1855,M1855/(1+$J$2)^Q1855),IF(P1855="Atraso",M1855,M1855/(1+$J$1)^Q1855))</f>
        <v/>
      </c>
    </row>
    <row r="1856">
      <c r="A1856" t="inlineStr">
        <is>
          <t>Q06L026</t>
        </is>
      </c>
      <c r="B1856" t="inlineStr">
        <is>
          <t>WELLINGTON DOS REIS GALDINO FLORES COSTA</t>
        </is>
      </c>
      <c r="C1856" t="n">
        <v>1</v>
      </c>
      <c r="D1856" t="inlineStr">
        <is>
          <t>IPCA</t>
        </is>
      </c>
      <c r="E1856" t="n">
        <v>0</v>
      </c>
      <c r="F1856" t="inlineStr">
        <is>
          <t>MENSAL</t>
        </is>
      </c>
      <c r="G1856" t="n">
        <v>45767</v>
      </c>
      <c r="H1856" t="n">
        <v>45767</v>
      </c>
      <c r="I1856" t="inlineStr">
        <is>
          <t>043</t>
        </is>
      </c>
      <c r="J1856" t="inlineStr">
        <is>
          <t>CARTEIRA</t>
        </is>
      </c>
      <c r="K1856" t="inlineStr">
        <is>
          <t>CONTRATO</t>
        </is>
      </c>
      <c r="L1856" t="n">
        <v>5282.22</v>
      </c>
      <c r="M1856" t="inlineStr"/>
      <c r="N1856" t="inlineStr"/>
      <c r="O1856" s="142">
        <f>DATE(YEAR(H1856),MONTH(H1856),1)</f>
        <v/>
      </c>
      <c r="P1856" s="132">
        <f>IF(H1856&gt;$L$3,"Futuro","Atraso")</f>
        <v/>
      </c>
      <c r="Q1856">
        <f>12*(YEAR(H1856)-YEAR($L$3))+(MONTH(H1856)-MONTH($L$3))</f>
        <v/>
      </c>
      <c r="R1856" s="366">
        <f>IF(N1856="IBIRAPITANGA FASE 3",IF(P1856="Atraso",M1856,M1856/(1+$J$2)^Q1856),IF(P1856="Atraso",M1856,M1856/(1+$J$1)^Q1856))</f>
        <v/>
      </c>
    </row>
    <row r="1857">
      <c r="A1857" t="inlineStr">
        <is>
          <t>Q06L026</t>
        </is>
      </c>
      <c r="B1857" t="inlineStr">
        <is>
          <t>WELLINGTON DOS REIS GALDINO FLORES COSTA</t>
        </is>
      </c>
      <c r="C1857" t="n">
        <v>1</v>
      </c>
      <c r="D1857" t="inlineStr">
        <is>
          <t>IPCA</t>
        </is>
      </c>
      <c r="E1857" t="n">
        <v>0</v>
      </c>
      <c r="F1857" t="inlineStr">
        <is>
          <t>MENSAL</t>
        </is>
      </c>
      <c r="G1857" t="n">
        <v>45797</v>
      </c>
      <c r="H1857" t="n">
        <v>45797</v>
      </c>
      <c r="I1857" t="inlineStr">
        <is>
          <t>044</t>
        </is>
      </c>
      <c r="J1857" t="inlineStr">
        <is>
          <t>CARTEIRA</t>
        </is>
      </c>
      <c r="K1857" t="inlineStr">
        <is>
          <t>CONTRATO</t>
        </is>
      </c>
      <c r="L1857" t="n">
        <v>5282.22</v>
      </c>
      <c r="M1857" t="inlineStr"/>
      <c r="N1857" t="inlineStr"/>
      <c r="O1857" s="142">
        <f>DATE(YEAR(H1857),MONTH(H1857),1)</f>
        <v/>
      </c>
      <c r="P1857" s="132">
        <f>IF(H1857&gt;$L$3,"Futuro","Atraso")</f>
        <v/>
      </c>
      <c r="Q1857">
        <f>12*(YEAR(H1857)-YEAR($L$3))+(MONTH(H1857)-MONTH($L$3))</f>
        <v/>
      </c>
      <c r="R1857" s="366">
        <f>IF(N1857="IBIRAPITANGA FASE 3",IF(P1857="Atraso",M1857,M1857/(1+$J$2)^Q1857),IF(P1857="Atraso",M1857,M1857/(1+$J$1)^Q1857))</f>
        <v/>
      </c>
    </row>
    <row r="1858">
      <c r="A1858" t="inlineStr">
        <is>
          <t>Q06L026</t>
        </is>
      </c>
      <c r="B1858" t="inlineStr">
        <is>
          <t>WELLINGTON DOS REIS GALDINO FLORES COSTA</t>
        </is>
      </c>
      <c r="C1858" t="n">
        <v>1</v>
      </c>
      <c r="D1858" t="inlineStr">
        <is>
          <t>IPCA</t>
        </is>
      </c>
      <c r="E1858" t="n">
        <v>0</v>
      </c>
      <c r="F1858" t="inlineStr">
        <is>
          <t>MENSAL</t>
        </is>
      </c>
      <c r="G1858" t="n">
        <v>45828</v>
      </c>
      <c r="H1858" t="n">
        <v>45828</v>
      </c>
      <c r="I1858" t="inlineStr">
        <is>
          <t>045</t>
        </is>
      </c>
      <c r="J1858" t="inlineStr">
        <is>
          <t>CARTEIRA</t>
        </is>
      </c>
      <c r="K1858" t="inlineStr">
        <is>
          <t>CONTRATO</t>
        </is>
      </c>
      <c r="L1858" t="n">
        <v>5282.22</v>
      </c>
      <c r="M1858" t="inlineStr"/>
      <c r="N1858" t="inlineStr"/>
      <c r="O1858" s="142">
        <f>DATE(YEAR(H1858),MONTH(H1858),1)</f>
        <v/>
      </c>
      <c r="P1858" s="132">
        <f>IF(H1858&gt;$L$3,"Futuro","Atraso")</f>
        <v/>
      </c>
      <c r="Q1858">
        <f>12*(YEAR(H1858)-YEAR($L$3))+(MONTH(H1858)-MONTH($L$3))</f>
        <v/>
      </c>
      <c r="R1858" s="366">
        <f>IF(N1858="IBIRAPITANGA FASE 3",IF(P1858="Atraso",M1858,M1858/(1+$J$2)^Q1858),IF(P1858="Atraso",M1858,M1858/(1+$J$1)^Q1858))</f>
        <v/>
      </c>
    </row>
    <row r="1859">
      <c r="A1859" t="inlineStr">
        <is>
          <t>Q06L026</t>
        </is>
      </c>
      <c r="B1859" t="inlineStr">
        <is>
          <t>WELLINGTON DOS REIS GALDINO FLORES COSTA</t>
        </is>
      </c>
      <c r="C1859" t="n">
        <v>1</v>
      </c>
      <c r="D1859" t="inlineStr">
        <is>
          <t>IPCA</t>
        </is>
      </c>
      <c r="E1859" t="n">
        <v>0</v>
      </c>
      <c r="F1859" t="inlineStr">
        <is>
          <t>MENSAL</t>
        </is>
      </c>
      <c r="G1859" t="n">
        <v>45858</v>
      </c>
      <c r="H1859" t="n">
        <v>45858</v>
      </c>
      <c r="I1859" t="inlineStr">
        <is>
          <t>046</t>
        </is>
      </c>
      <c r="J1859" t="inlineStr">
        <is>
          <t>CARTEIRA</t>
        </is>
      </c>
      <c r="K1859" t="inlineStr">
        <is>
          <t>CONTRATO</t>
        </is>
      </c>
      <c r="L1859" t="n">
        <v>5282.22</v>
      </c>
      <c r="M1859" t="inlineStr"/>
      <c r="N1859" t="inlineStr"/>
      <c r="O1859" s="142">
        <f>DATE(YEAR(H1859),MONTH(H1859),1)</f>
        <v/>
      </c>
      <c r="P1859" s="132">
        <f>IF(H1859&gt;$L$3,"Futuro","Atraso")</f>
        <v/>
      </c>
      <c r="Q1859">
        <f>12*(YEAR(H1859)-YEAR($L$3))+(MONTH(H1859)-MONTH($L$3))</f>
        <v/>
      </c>
      <c r="R1859" s="366">
        <f>IF(N1859="IBIRAPITANGA FASE 3",IF(P1859="Atraso",M1859,M1859/(1+$J$2)^Q1859),IF(P1859="Atraso",M1859,M1859/(1+$J$1)^Q1859))</f>
        <v/>
      </c>
    </row>
    <row r="1860">
      <c r="A1860" t="inlineStr">
        <is>
          <t>Q06L026</t>
        </is>
      </c>
      <c r="B1860" t="inlineStr">
        <is>
          <t>WELLINGTON DOS REIS GALDINO FLORES COSTA</t>
        </is>
      </c>
      <c r="C1860" t="n">
        <v>1</v>
      </c>
      <c r="D1860" t="inlineStr">
        <is>
          <t>IPCA</t>
        </is>
      </c>
      <c r="E1860" t="n">
        <v>0</v>
      </c>
      <c r="F1860" t="inlineStr">
        <is>
          <t>MENSAL</t>
        </is>
      </c>
      <c r="G1860" t="n">
        <v>45889</v>
      </c>
      <c r="H1860" t="n">
        <v>45889</v>
      </c>
      <c r="I1860" t="inlineStr">
        <is>
          <t>047</t>
        </is>
      </c>
      <c r="J1860" t="inlineStr">
        <is>
          <t>CARTEIRA</t>
        </is>
      </c>
      <c r="K1860" t="inlineStr">
        <is>
          <t>CONTRATO</t>
        </is>
      </c>
      <c r="L1860" t="n">
        <v>5282.22</v>
      </c>
      <c r="M1860" t="inlineStr"/>
      <c r="N1860" t="inlineStr"/>
      <c r="O1860" s="142">
        <f>DATE(YEAR(H1860),MONTH(H1860),1)</f>
        <v/>
      </c>
      <c r="P1860" s="132">
        <f>IF(H1860&gt;$L$3,"Futuro","Atraso")</f>
        <v/>
      </c>
      <c r="Q1860">
        <f>12*(YEAR(H1860)-YEAR($L$3))+(MONTH(H1860)-MONTH($L$3))</f>
        <v/>
      </c>
      <c r="R1860" s="366">
        <f>IF(N1860="IBIRAPITANGA FASE 3",IF(P1860="Atraso",M1860,M1860/(1+$J$2)^Q1860),IF(P1860="Atraso",M1860,M1860/(1+$J$1)^Q1860))</f>
        <v/>
      </c>
    </row>
    <row r="1861">
      <c r="A1861" t="inlineStr">
        <is>
          <t>Q06L026</t>
        </is>
      </c>
      <c r="B1861" t="inlineStr">
        <is>
          <t>WELLINGTON DOS REIS GALDINO FLORES COSTA</t>
        </is>
      </c>
      <c r="C1861" t="n">
        <v>1</v>
      </c>
      <c r="D1861" t="inlineStr">
        <is>
          <t>IPCA</t>
        </is>
      </c>
      <c r="E1861" t="n">
        <v>0</v>
      </c>
      <c r="F1861" t="inlineStr">
        <is>
          <t>MENSAL</t>
        </is>
      </c>
      <c r="G1861" t="n">
        <v>45920</v>
      </c>
      <c r="H1861" t="n">
        <v>45920</v>
      </c>
      <c r="I1861" t="inlineStr">
        <is>
          <t>048</t>
        </is>
      </c>
      <c r="J1861" t="inlineStr">
        <is>
          <t>CARTEIRA</t>
        </is>
      </c>
      <c r="K1861" t="inlineStr">
        <is>
          <t>CONTRATO</t>
        </is>
      </c>
      <c r="L1861" t="n">
        <v>5282.22</v>
      </c>
      <c r="M1861" t="inlineStr"/>
      <c r="N1861" t="inlineStr"/>
      <c r="O1861" s="142">
        <f>DATE(YEAR(H1861),MONTH(H1861),1)</f>
        <v/>
      </c>
      <c r="P1861" s="132">
        <f>IF(H1861&gt;$L$3,"Futuro","Atraso")</f>
        <v/>
      </c>
      <c r="Q1861">
        <f>12*(YEAR(H1861)-YEAR($L$3))+(MONTH(H1861)-MONTH($L$3))</f>
        <v/>
      </c>
      <c r="R1861" s="366">
        <f>IF(N1861="IBIRAPITANGA FASE 3",IF(P1861="Atraso",M1861,M1861/(1+$J$2)^Q1861),IF(P1861="Atraso",M1861,M1861/(1+$J$1)^Q1861))</f>
        <v/>
      </c>
    </row>
    <row r="1862">
      <c r="A1862" t="inlineStr">
        <is>
          <t>Q07L02</t>
        </is>
      </c>
      <c r="B1862" t="inlineStr">
        <is>
          <t>EDUARDO BOLOGNESI ROQUE</t>
        </is>
      </c>
      <c r="C1862" t="n">
        <v>1</v>
      </c>
      <c r="D1862" t="inlineStr">
        <is>
          <t>IPCA</t>
        </is>
      </c>
      <c r="E1862" t="n">
        <v>0</v>
      </c>
      <c r="F1862" t="inlineStr">
        <is>
          <t>MENSAL</t>
        </is>
      </c>
      <c r="G1862" t="n">
        <v>45219</v>
      </c>
      <c r="H1862" t="n">
        <v>45219</v>
      </c>
      <c r="I1862" t="inlineStr">
        <is>
          <t>035</t>
        </is>
      </c>
      <c r="J1862" t="inlineStr">
        <is>
          <t>CARTEIRA</t>
        </is>
      </c>
      <c r="K1862" t="inlineStr">
        <is>
          <t>CONTRATO</t>
        </is>
      </c>
      <c r="L1862" t="n">
        <v>4551.97</v>
      </c>
      <c r="M1862" t="inlineStr"/>
      <c r="N1862" t="inlineStr"/>
      <c r="O1862" s="142">
        <f>DATE(YEAR(H1862),MONTH(H1862),1)</f>
        <v/>
      </c>
      <c r="P1862" s="132">
        <f>IF(H1862&gt;$L$3,"Futuro","Atraso")</f>
        <v/>
      </c>
      <c r="Q1862">
        <f>12*(YEAR(H1862)-YEAR($L$3))+(MONTH(H1862)-MONTH($L$3))</f>
        <v/>
      </c>
      <c r="R1862" s="366">
        <f>IF(N1862="IBIRAPITANGA FASE 3",IF(P1862="Atraso",M1862,M1862/(1+$J$2)^Q1862),IF(P1862="Atraso",M1862,M1862/(1+$J$1)^Q1862))</f>
        <v/>
      </c>
    </row>
    <row r="1863">
      <c r="A1863" t="inlineStr">
        <is>
          <t>Q07L02</t>
        </is>
      </c>
      <c r="B1863" t="inlineStr">
        <is>
          <t>EDUARDO BOLOGNESI ROQUE</t>
        </is>
      </c>
      <c r="C1863" t="n">
        <v>1</v>
      </c>
      <c r="D1863" t="inlineStr">
        <is>
          <t>IPCA</t>
        </is>
      </c>
      <c r="E1863" t="n">
        <v>0</v>
      </c>
      <c r="F1863" t="inlineStr">
        <is>
          <t>MENSAL</t>
        </is>
      </c>
      <c r="G1863" t="n">
        <v>45250</v>
      </c>
      <c r="H1863" t="n">
        <v>45250</v>
      </c>
      <c r="I1863" t="inlineStr">
        <is>
          <t>036</t>
        </is>
      </c>
      <c r="J1863" t="inlineStr">
        <is>
          <t>CARTEIRA</t>
        </is>
      </c>
      <c r="K1863" t="inlineStr">
        <is>
          <t>CONTRATO</t>
        </is>
      </c>
      <c r="L1863" t="n">
        <v>4551.97</v>
      </c>
      <c r="M1863" t="inlineStr"/>
      <c r="N1863" t="inlineStr"/>
      <c r="O1863" s="142">
        <f>DATE(YEAR(H1863),MONTH(H1863),1)</f>
        <v/>
      </c>
      <c r="P1863" s="132">
        <f>IF(H1863&gt;$L$3,"Futuro","Atraso")</f>
        <v/>
      </c>
      <c r="Q1863">
        <f>12*(YEAR(H1863)-YEAR($L$3))+(MONTH(H1863)-MONTH($L$3))</f>
        <v/>
      </c>
      <c r="R1863" s="366">
        <f>IF(N1863="IBIRAPITANGA FASE 3",IF(P1863="Atraso",M1863,M1863/(1+$J$2)^Q1863),IF(P1863="Atraso",M1863,M1863/(1+$J$1)^Q1863))</f>
        <v/>
      </c>
    </row>
    <row r="1864">
      <c r="A1864" t="inlineStr">
        <is>
          <t>Q07L02</t>
        </is>
      </c>
      <c r="B1864" t="inlineStr">
        <is>
          <t>EDUARDO BOLOGNESI ROQUE</t>
        </is>
      </c>
      <c r="C1864" t="n">
        <v>1</v>
      </c>
      <c r="D1864" t="inlineStr">
        <is>
          <t>IPCA</t>
        </is>
      </c>
      <c r="E1864" t="n">
        <v>0</v>
      </c>
      <c r="F1864" t="inlineStr">
        <is>
          <t>MENSAL</t>
        </is>
      </c>
      <c r="G1864" t="n">
        <v>45280</v>
      </c>
      <c r="H1864" t="n">
        <v>45280</v>
      </c>
      <c r="I1864" t="inlineStr">
        <is>
          <t>037</t>
        </is>
      </c>
      <c r="J1864" t="inlineStr">
        <is>
          <t>CARTEIRA</t>
        </is>
      </c>
      <c r="K1864" t="inlineStr">
        <is>
          <t>CONTRATO</t>
        </is>
      </c>
      <c r="L1864" t="n">
        <v>4551.97</v>
      </c>
      <c r="M1864" t="inlineStr"/>
      <c r="N1864" t="inlineStr"/>
      <c r="O1864" s="142">
        <f>DATE(YEAR(H1864),MONTH(H1864),1)</f>
        <v/>
      </c>
      <c r="P1864" s="132">
        <f>IF(H1864&gt;$L$3,"Futuro","Atraso")</f>
        <v/>
      </c>
      <c r="Q1864">
        <f>12*(YEAR(H1864)-YEAR($L$3))+(MONTH(H1864)-MONTH($L$3))</f>
        <v/>
      </c>
      <c r="R1864" s="366">
        <f>IF(N1864="IBIRAPITANGA FASE 3",IF(P1864="Atraso",M1864,M1864/(1+$J$2)^Q1864),IF(P1864="Atraso",M1864,M1864/(1+$J$1)^Q1864))</f>
        <v/>
      </c>
    </row>
    <row r="1865">
      <c r="A1865" t="inlineStr">
        <is>
          <t>Q07L02</t>
        </is>
      </c>
      <c r="B1865" t="inlineStr">
        <is>
          <t>EDUARDO BOLOGNESI ROQUE</t>
        </is>
      </c>
      <c r="C1865" t="n">
        <v>1</v>
      </c>
      <c r="D1865" t="inlineStr">
        <is>
          <t>IPCA</t>
        </is>
      </c>
      <c r="E1865" t="n">
        <v>0</v>
      </c>
      <c r="F1865" t="inlineStr">
        <is>
          <t>MENSAL</t>
        </is>
      </c>
      <c r="G1865" t="n">
        <v>45311</v>
      </c>
      <c r="H1865" t="n">
        <v>45311</v>
      </c>
      <c r="I1865" t="inlineStr">
        <is>
          <t>038</t>
        </is>
      </c>
      <c r="J1865" t="inlineStr">
        <is>
          <t>CARTEIRA</t>
        </is>
      </c>
      <c r="K1865" t="inlineStr">
        <is>
          <t>CONTRATO</t>
        </is>
      </c>
      <c r="L1865" t="n">
        <v>4551.97</v>
      </c>
      <c r="M1865" t="inlineStr"/>
      <c r="N1865" t="inlineStr"/>
      <c r="O1865" s="142">
        <f>DATE(YEAR(H1865),MONTH(H1865),1)</f>
        <v/>
      </c>
      <c r="P1865" s="132">
        <f>IF(H1865&gt;$L$3,"Futuro","Atraso")</f>
        <v/>
      </c>
      <c r="Q1865">
        <f>12*(YEAR(H1865)-YEAR($L$3))+(MONTH(H1865)-MONTH($L$3))</f>
        <v/>
      </c>
      <c r="R1865" s="366">
        <f>IF(N1865="IBIRAPITANGA FASE 3",IF(P1865="Atraso",M1865,M1865/(1+$J$2)^Q1865),IF(P1865="Atraso",M1865,M1865/(1+$J$1)^Q1865))</f>
        <v/>
      </c>
    </row>
    <row r="1866">
      <c r="A1866" t="inlineStr">
        <is>
          <t>Q07L02</t>
        </is>
      </c>
      <c r="B1866" t="inlineStr">
        <is>
          <t>EDUARDO BOLOGNESI ROQUE</t>
        </is>
      </c>
      <c r="C1866" t="n">
        <v>1</v>
      </c>
      <c r="D1866" t="inlineStr">
        <is>
          <t>IPCA</t>
        </is>
      </c>
      <c r="E1866" t="n">
        <v>0</v>
      </c>
      <c r="F1866" t="inlineStr">
        <is>
          <t>MENSAL</t>
        </is>
      </c>
      <c r="G1866" t="n">
        <v>45342</v>
      </c>
      <c r="H1866" t="n">
        <v>45342</v>
      </c>
      <c r="I1866" t="inlineStr">
        <is>
          <t>039</t>
        </is>
      </c>
      <c r="J1866" t="inlineStr">
        <is>
          <t>CARTEIRA</t>
        </is>
      </c>
      <c r="K1866" t="inlineStr">
        <is>
          <t>CONTRATO</t>
        </is>
      </c>
      <c r="L1866" t="n">
        <v>4551.97</v>
      </c>
      <c r="M1866" t="inlineStr"/>
      <c r="N1866" t="inlineStr"/>
      <c r="O1866" s="142">
        <f>DATE(YEAR(H1866),MONTH(H1866),1)</f>
        <v/>
      </c>
      <c r="P1866" s="132">
        <f>IF(H1866&gt;$L$3,"Futuro","Atraso")</f>
        <v/>
      </c>
      <c r="Q1866">
        <f>12*(YEAR(H1866)-YEAR($L$3))+(MONTH(H1866)-MONTH($L$3))</f>
        <v/>
      </c>
      <c r="R1866" s="366">
        <f>IF(N1866="IBIRAPITANGA FASE 3",IF(P1866="Atraso",M1866,M1866/(1+$J$2)^Q1866),IF(P1866="Atraso",M1866,M1866/(1+$J$1)^Q1866))</f>
        <v/>
      </c>
    </row>
    <row r="1867">
      <c r="A1867" t="inlineStr">
        <is>
          <t>Q07L02</t>
        </is>
      </c>
      <c r="B1867" t="inlineStr">
        <is>
          <t>EDUARDO BOLOGNESI ROQUE</t>
        </is>
      </c>
      <c r="C1867" t="n">
        <v>1</v>
      </c>
      <c r="D1867" t="inlineStr">
        <is>
          <t>IPCA</t>
        </is>
      </c>
      <c r="E1867" t="n">
        <v>0</v>
      </c>
      <c r="F1867" t="inlineStr">
        <is>
          <t>MENSAL</t>
        </is>
      </c>
      <c r="G1867" t="n">
        <v>45371</v>
      </c>
      <c r="H1867" t="n">
        <v>45371</v>
      </c>
      <c r="I1867" t="inlineStr">
        <is>
          <t>040</t>
        </is>
      </c>
      <c r="J1867" t="inlineStr">
        <is>
          <t>CARTEIRA</t>
        </is>
      </c>
      <c r="K1867" t="inlineStr">
        <is>
          <t>CONTRATO</t>
        </is>
      </c>
      <c r="L1867" t="n">
        <v>4551.97</v>
      </c>
      <c r="M1867" t="inlineStr"/>
      <c r="N1867" t="inlineStr"/>
      <c r="O1867" s="142">
        <f>DATE(YEAR(H1867),MONTH(H1867),1)</f>
        <v/>
      </c>
      <c r="P1867" s="132">
        <f>IF(H1867&gt;$L$3,"Futuro","Atraso")</f>
        <v/>
      </c>
      <c r="Q1867">
        <f>12*(YEAR(H1867)-YEAR($L$3))+(MONTH(H1867)-MONTH($L$3))</f>
        <v/>
      </c>
      <c r="R1867" s="366">
        <f>IF(N1867="IBIRAPITANGA FASE 3",IF(P1867="Atraso",M1867,M1867/(1+$J$2)^Q1867),IF(P1867="Atraso",M1867,M1867/(1+$J$1)^Q1867))</f>
        <v/>
      </c>
    </row>
    <row r="1868">
      <c r="A1868" t="inlineStr">
        <is>
          <t>Q07L02</t>
        </is>
      </c>
      <c r="B1868" t="inlineStr">
        <is>
          <t>EDUARDO BOLOGNESI ROQUE</t>
        </is>
      </c>
      <c r="C1868" t="n">
        <v>1</v>
      </c>
      <c r="D1868" t="inlineStr">
        <is>
          <t>IPCA</t>
        </is>
      </c>
      <c r="E1868" t="n">
        <v>0</v>
      </c>
      <c r="F1868" t="inlineStr">
        <is>
          <t>MENSAL</t>
        </is>
      </c>
      <c r="G1868" t="n">
        <v>45402</v>
      </c>
      <c r="H1868" t="n">
        <v>45402</v>
      </c>
      <c r="I1868" t="inlineStr">
        <is>
          <t>041</t>
        </is>
      </c>
      <c r="J1868" t="inlineStr">
        <is>
          <t>CARTEIRA</t>
        </is>
      </c>
      <c r="K1868" t="inlineStr">
        <is>
          <t>CONTRATO</t>
        </is>
      </c>
      <c r="L1868" t="n">
        <v>4551.97</v>
      </c>
      <c r="M1868" t="inlineStr"/>
      <c r="N1868" t="inlineStr"/>
      <c r="O1868" s="142">
        <f>DATE(YEAR(H1868),MONTH(H1868),1)</f>
        <v/>
      </c>
      <c r="P1868" s="132">
        <f>IF(H1868&gt;$L$3,"Futuro","Atraso")</f>
        <v/>
      </c>
      <c r="Q1868">
        <f>12*(YEAR(H1868)-YEAR($L$3))+(MONTH(H1868)-MONTH($L$3))</f>
        <v/>
      </c>
      <c r="R1868" s="366">
        <f>IF(N1868="IBIRAPITANGA FASE 3",IF(P1868="Atraso",M1868,M1868/(1+$J$2)^Q1868),IF(P1868="Atraso",M1868,M1868/(1+$J$1)^Q1868))</f>
        <v/>
      </c>
    </row>
    <row r="1869">
      <c r="A1869" t="inlineStr">
        <is>
          <t>Q07L02</t>
        </is>
      </c>
      <c r="B1869" t="inlineStr">
        <is>
          <t>EDUARDO BOLOGNESI ROQUE</t>
        </is>
      </c>
      <c r="C1869" t="n">
        <v>1</v>
      </c>
      <c r="D1869" t="inlineStr">
        <is>
          <t>IPCA</t>
        </is>
      </c>
      <c r="E1869" t="n">
        <v>0</v>
      </c>
      <c r="F1869" t="inlineStr">
        <is>
          <t>MENSAL</t>
        </is>
      </c>
      <c r="G1869" t="n">
        <v>45432</v>
      </c>
      <c r="H1869" t="n">
        <v>45432</v>
      </c>
      <c r="I1869" t="inlineStr">
        <is>
          <t>042</t>
        </is>
      </c>
      <c r="J1869" t="inlineStr">
        <is>
          <t>CARTEIRA</t>
        </is>
      </c>
      <c r="K1869" t="inlineStr">
        <is>
          <t>CONTRATO</t>
        </is>
      </c>
      <c r="L1869" t="n">
        <v>4551.97</v>
      </c>
      <c r="M1869" t="inlineStr"/>
      <c r="N1869" t="inlineStr"/>
      <c r="O1869" s="142">
        <f>DATE(YEAR(H1869),MONTH(H1869),1)</f>
        <v/>
      </c>
      <c r="P1869" s="132">
        <f>IF(H1869&gt;$L$3,"Futuro","Atraso")</f>
        <v/>
      </c>
      <c r="Q1869">
        <f>12*(YEAR(H1869)-YEAR($L$3))+(MONTH(H1869)-MONTH($L$3))</f>
        <v/>
      </c>
      <c r="R1869" s="366">
        <f>IF(N1869="IBIRAPITANGA FASE 3",IF(P1869="Atraso",M1869,M1869/(1+$J$2)^Q1869),IF(P1869="Atraso",M1869,M1869/(1+$J$1)^Q1869))</f>
        <v/>
      </c>
    </row>
    <row r="1870">
      <c r="A1870" t="inlineStr">
        <is>
          <t>Q07L04</t>
        </is>
      </c>
      <c r="B1870" t="inlineStr">
        <is>
          <t>MARCIO DE LIMA CRUZATO</t>
        </is>
      </c>
      <c r="C1870" t="n">
        <v>1</v>
      </c>
      <c r="D1870" t="inlineStr">
        <is>
          <t>IPCA</t>
        </is>
      </c>
      <c r="E1870" t="n">
        <v>0.009488792934583046</v>
      </c>
      <c r="F1870" t="inlineStr">
        <is>
          <t>MENSAL</t>
        </is>
      </c>
      <c r="G1870" t="n">
        <v>45219</v>
      </c>
      <c r="H1870" t="n">
        <v>45219</v>
      </c>
      <c r="I1870" t="inlineStr">
        <is>
          <t>067</t>
        </is>
      </c>
      <c r="J1870" t="inlineStr">
        <is>
          <t>CARTEIRA</t>
        </is>
      </c>
      <c r="K1870" t="inlineStr">
        <is>
          <t>CONTRATO</t>
        </is>
      </c>
      <c r="L1870" t="n">
        <v>2414.47</v>
      </c>
      <c r="M1870" t="inlineStr"/>
      <c r="N1870" t="inlineStr"/>
      <c r="O1870" s="142">
        <f>DATE(YEAR(H1870),MONTH(H1870),1)</f>
        <v/>
      </c>
      <c r="P1870" s="132">
        <f>IF(H1870&gt;$L$3,"Futuro","Atraso")</f>
        <v/>
      </c>
      <c r="Q1870">
        <f>12*(YEAR(H1870)-YEAR($L$3))+(MONTH(H1870)-MONTH($L$3))</f>
        <v/>
      </c>
      <c r="R1870" s="366">
        <f>IF(N1870="IBIRAPITANGA FASE 3",IF(P1870="Atraso",M1870,M1870/(1+$J$2)^Q1870),IF(P1870="Atraso",M1870,M1870/(1+$J$1)^Q1870))</f>
        <v/>
      </c>
    </row>
    <row r="1871">
      <c r="A1871" t="inlineStr">
        <is>
          <t>Q07L04</t>
        </is>
      </c>
      <c r="B1871" t="inlineStr">
        <is>
          <t>MARCIO DE LIMA CRUZATO</t>
        </is>
      </c>
      <c r="C1871" t="n">
        <v>1</v>
      </c>
      <c r="D1871" t="inlineStr">
        <is>
          <t>IPCA</t>
        </is>
      </c>
      <c r="E1871" t="n">
        <v>0.009488792934583046</v>
      </c>
      <c r="F1871" t="inlineStr">
        <is>
          <t>MENSAL</t>
        </is>
      </c>
      <c r="G1871" t="n">
        <v>45250</v>
      </c>
      <c r="H1871" t="n">
        <v>45250</v>
      </c>
      <c r="I1871" t="inlineStr">
        <is>
          <t>068</t>
        </is>
      </c>
      <c r="J1871" t="inlineStr">
        <is>
          <t>CARTEIRA</t>
        </is>
      </c>
      <c r="K1871" t="inlineStr">
        <is>
          <t>CONTRATO</t>
        </is>
      </c>
      <c r="L1871" t="n">
        <v>2414.47</v>
      </c>
      <c r="M1871" t="inlineStr"/>
      <c r="N1871" t="inlineStr"/>
      <c r="O1871" s="142">
        <f>DATE(YEAR(H1871),MONTH(H1871),1)</f>
        <v/>
      </c>
      <c r="P1871" s="132">
        <f>IF(H1871&gt;$L$3,"Futuro","Atraso")</f>
        <v/>
      </c>
      <c r="Q1871">
        <f>12*(YEAR(H1871)-YEAR($L$3))+(MONTH(H1871)-MONTH($L$3))</f>
        <v/>
      </c>
      <c r="R1871" s="366">
        <f>IF(N1871="IBIRAPITANGA FASE 3",IF(P1871="Atraso",M1871,M1871/(1+$J$2)^Q1871),IF(P1871="Atraso",M1871,M1871/(1+$J$1)^Q1871))</f>
        <v/>
      </c>
    </row>
    <row r="1872">
      <c r="A1872" t="inlineStr">
        <is>
          <t>Q07L04</t>
        </is>
      </c>
      <c r="B1872" t="inlineStr">
        <is>
          <t>MARCIO DE LIMA CRUZATO</t>
        </is>
      </c>
      <c r="C1872" t="n">
        <v>1</v>
      </c>
      <c r="D1872" t="inlineStr">
        <is>
          <t>IPCA</t>
        </is>
      </c>
      <c r="E1872" t="n">
        <v>0.009488792934583046</v>
      </c>
      <c r="F1872" t="inlineStr">
        <is>
          <t>MENSAL</t>
        </is>
      </c>
      <c r="G1872" t="n">
        <v>45280</v>
      </c>
      <c r="H1872" t="n">
        <v>45280</v>
      </c>
      <c r="I1872" t="inlineStr">
        <is>
          <t>069</t>
        </is>
      </c>
      <c r="J1872" t="inlineStr">
        <is>
          <t>CARTEIRA</t>
        </is>
      </c>
      <c r="K1872" t="inlineStr">
        <is>
          <t>CONTRATO</t>
        </is>
      </c>
      <c r="L1872" t="n">
        <v>2414.47</v>
      </c>
      <c r="M1872" t="inlineStr"/>
      <c r="N1872" t="inlineStr"/>
      <c r="O1872" s="142">
        <f>DATE(YEAR(H1872),MONTH(H1872),1)</f>
        <v/>
      </c>
      <c r="P1872" s="132">
        <f>IF(H1872&gt;$L$3,"Futuro","Atraso")</f>
        <v/>
      </c>
      <c r="Q1872">
        <f>12*(YEAR(H1872)-YEAR($L$3))+(MONTH(H1872)-MONTH($L$3))</f>
        <v/>
      </c>
      <c r="R1872" s="366">
        <f>IF(N1872="IBIRAPITANGA FASE 3",IF(P1872="Atraso",M1872,M1872/(1+$J$2)^Q1872),IF(P1872="Atraso",M1872,M1872/(1+$J$1)^Q1872))</f>
        <v/>
      </c>
    </row>
    <row r="1873">
      <c r="A1873" t="inlineStr">
        <is>
          <t>Q07L04</t>
        </is>
      </c>
      <c r="B1873" t="inlineStr">
        <is>
          <t>MARCIO DE LIMA CRUZATO</t>
        </is>
      </c>
      <c r="C1873" t="n">
        <v>1</v>
      </c>
      <c r="D1873" t="inlineStr">
        <is>
          <t>IPCA</t>
        </is>
      </c>
      <c r="E1873" t="n">
        <v>0.009488792934583046</v>
      </c>
      <c r="F1873" t="inlineStr">
        <is>
          <t>MENSAL</t>
        </is>
      </c>
      <c r="G1873" t="n">
        <v>45311</v>
      </c>
      <c r="H1873" t="n">
        <v>45311</v>
      </c>
      <c r="I1873" t="inlineStr">
        <is>
          <t>070</t>
        </is>
      </c>
      <c r="J1873" t="inlineStr">
        <is>
          <t>CARTEIRA</t>
        </is>
      </c>
      <c r="K1873" t="inlineStr">
        <is>
          <t>CONTRATO</t>
        </is>
      </c>
      <c r="L1873" t="n">
        <v>2414.47</v>
      </c>
      <c r="M1873" t="inlineStr"/>
      <c r="N1873" t="inlineStr"/>
      <c r="O1873" s="142">
        <f>DATE(YEAR(H1873),MONTH(H1873),1)</f>
        <v/>
      </c>
      <c r="P1873" s="132">
        <f>IF(H1873&gt;$L$3,"Futuro","Atraso")</f>
        <v/>
      </c>
      <c r="Q1873">
        <f>12*(YEAR(H1873)-YEAR($L$3))+(MONTH(H1873)-MONTH($L$3))</f>
        <v/>
      </c>
      <c r="R1873" s="366">
        <f>IF(N1873="IBIRAPITANGA FASE 3",IF(P1873="Atraso",M1873,M1873/(1+$J$2)^Q1873),IF(P1873="Atraso",M1873,M1873/(1+$J$1)^Q1873))</f>
        <v/>
      </c>
    </row>
    <row r="1874">
      <c r="A1874" t="inlineStr">
        <is>
          <t>Q07L04</t>
        </is>
      </c>
      <c r="B1874" t="inlineStr">
        <is>
          <t>MARCIO DE LIMA CRUZATO</t>
        </is>
      </c>
      <c r="C1874" t="n">
        <v>1</v>
      </c>
      <c r="D1874" t="inlineStr">
        <is>
          <t>IPCA</t>
        </is>
      </c>
      <c r="E1874" t="n">
        <v>0.009488792934583046</v>
      </c>
      <c r="F1874" t="inlineStr">
        <is>
          <t>MENSAL</t>
        </is>
      </c>
      <c r="G1874" t="n">
        <v>45342</v>
      </c>
      <c r="H1874" t="n">
        <v>45342</v>
      </c>
      <c r="I1874" t="inlineStr">
        <is>
          <t>071</t>
        </is>
      </c>
      <c r="J1874" t="inlineStr">
        <is>
          <t>CARTEIRA</t>
        </is>
      </c>
      <c r="K1874" t="inlineStr">
        <is>
          <t>CONTRATO</t>
        </is>
      </c>
      <c r="L1874" t="n">
        <v>2414.47</v>
      </c>
      <c r="M1874" t="inlineStr"/>
      <c r="N1874" t="inlineStr"/>
      <c r="O1874" s="142">
        <f>DATE(YEAR(H1874),MONTH(H1874),1)</f>
        <v/>
      </c>
      <c r="P1874" s="132">
        <f>IF(H1874&gt;$L$3,"Futuro","Atraso")</f>
        <v/>
      </c>
      <c r="Q1874">
        <f>12*(YEAR(H1874)-YEAR($L$3))+(MONTH(H1874)-MONTH($L$3))</f>
        <v/>
      </c>
      <c r="R1874" s="366">
        <f>IF(N1874="IBIRAPITANGA FASE 3",IF(P1874="Atraso",M1874,M1874/(1+$J$2)^Q1874),IF(P1874="Atraso",M1874,M1874/(1+$J$1)^Q1874))</f>
        <v/>
      </c>
    </row>
    <row r="1875">
      <c r="A1875" t="inlineStr">
        <is>
          <t>Q07L04</t>
        </is>
      </c>
      <c r="B1875" t="inlineStr">
        <is>
          <t>MARCIO DE LIMA CRUZATO</t>
        </is>
      </c>
      <c r="C1875" t="n">
        <v>1</v>
      </c>
      <c r="D1875" t="inlineStr">
        <is>
          <t>IPCA</t>
        </is>
      </c>
      <c r="E1875" t="n">
        <v>0.009488792934583046</v>
      </c>
      <c r="F1875" t="inlineStr">
        <is>
          <t>MENSAL</t>
        </is>
      </c>
      <c r="G1875" t="n">
        <v>45371</v>
      </c>
      <c r="H1875" t="n">
        <v>45371</v>
      </c>
      <c r="I1875" t="inlineStr">
        <is>
          <t>072</t>
        </is>
      </c>
      <c r="J1875" t="inlineStr">
        <is>
          <t>CARTEIRA</t>
        </is>
      </c>
      <c r="K1875" t="inlineStr">
        <is>
          <t>CONTRATO</t>
        </is>
      </c>
      <c r="L1875" t="n">
        <v>2414.47</v>
      </c>
      <c r="M1875" t="inlineStr"/>
      <c r="N1875" t="inlineStr"/>
      <c r="O1875" s="142">
        <f>DATE(YEAR(H1875),MONTH(H1875),1)</f>
        <v/>
      </c>
      <c r="P1875" s="132">
        <f>IF(H1875&gt;$L$3,"Futuro","Atraso")</f>
        <v/>
      </c>
      <c r="Q1875">
        <f>12*(YEAR(H1875)-YEAR($L$3))+(MONTH(H1875)-MONTH($L$3))</f>
        <v/>
      </c>
      <c r="R1875" s="366">
        <f>IF(N1875="IBIRAPITANGA FASE 3",IF(P1875="Atraso",M1875,M1875/(1+$J$2)^Q1875),IF(P1875="Atraso",M1875,M1875/(1+$J$1)^Q1875))</f>
        <v/>
      </c>
    </row>
    <row r="1876">
      <c r="A1876" t="inlineStr">
        <is>
          <t>Q07L04</t>
        </is>
      </c>
      <c r="B1876" t="inlineStr">
        <is>
          <t>MARCIO DE LIMA CRUZATO</t>
        </is>
      </c>
      <c r="C1876" t="n">
        <v>1</v>
      </c>
      <c r="D1876" t="inlineStr">
        <is>
          <t>IPCA</t>
        </is>
      </c>
      <c r="E1876" t="n">
        <v>0.009488792934583046</v>
      </c>
      <c r="F1876" t="inlineStr">
        <is>
          <t>MENSAL</t>
        </is>
      </c>
      <c r="G1876" t="n">
        <v>45402</v>
      </c>
      <c r="H1876" t="n">
        <v>45402</v>
      </c>
      <c r="I1876" t="inlineStr">
        <is>
          <t>073</t>
        </is>
      </c>
      <c r="J1876" t="inlineStr">
        <is>
          <t>CARTEIRA</t>
        </is>
      </c>
      <c r="K1876" t="inlineStr">
        <is>
          <t>CONTRATO</t>
        </is>
      </c>
      <c r="L1876" t="n">
        <v>2414.47</v>
      </c>
      <c r="M1876" t="inlineStr"/>
      <c r="N1876" t="inlineStr"/>
      <c r="O1876" s="142">
        <f>DATE(YEAR(H1876),MONTH(H1876),1)</f>
        <v/>
      </c>
      <c r="P1876" s="132">
        <f>IF(H1876&gt;$L$3,"Futuro","Atraso")</f>
        <v/>
      </c>
      <c r="Q1876">
        <f>12*(YEAR(H1876)-YEAR($L$3))+(MONTH(H1876)-MONTH($L$3))</f>
        <v/>
      </c>
      <c r="R1876" s="366">
        <f>IF(N1876="IBIRAPITANGA FASE 3",IF(P1876="Atraso",M1876,M1876/(1+$J$2)^Q1876),IF(P1876="Atraso",M1876,M1876/(1+$J$1)^Q1876))</f>
        <v/>
      </c>
    </row>
    <row r="1877">
      <c r="A1877" t="inlineStr">
        <is>
          <t>Q07L04</t>
        </is>
      </c>
      <c r="B1877" t="inlineStr">
        <is>
          <t>MARCIO DE LIMA CRUZATO</t>
        </is>
      </c>
      <c r="C1877" t="n">
        <v>1</v>
      </c>
      <c r="D1877" t="inlineStr">
        <is>
          <t>IPCA</t>
        </is>
      </c>
      <c r="E1877" t="n">
        <v>0.009488792934583046</v>
      </c>
      <c r="F1877" t="inlineStr">
        <is>
          <t>MENSAL</t>
        </is>
      </c>
      <c r="G1877" t="n">
        <v>45432</v>
      </c>
      <c r="H1877" t="n">
        <v>45432</v>
      </c>
      <c r="I1877" t="inlineStr">
        <is>
          <t>074</t>
        </is>
      </c>
      <c r="J1877" t="inlineStr">
        <is>
          <t>CARTEIRA</t>
        </is>
      </c>
      <c r="K1877" t="inlineStr">
        <is>
          <t>CONTRATO</t>
        </is>
      </c>
      <c r="L1877" t="n">
        <v>2414.47</v>
      </c>
      <c r="M1877" t="inlineStr"/>
      <c r="N1877" t="inlineStr"/>
      <c r="O1877" s="142">
        <f>DATE(YEAR(H1877),MONTH(H1877),1)</f>
        <v/>
      </c>
      <c r="P1877" s="132">
        <f>IF(H1877&gt;$L$3,"Futuro","Atraso")</f>
        <v/>
      </c>
      <c r="Q1877">
        <f>12*(YEAR(H1877)-YEAR($L$3))+(MONTH(H1877)-MONTH($L$3))</f>
        <v/>
      </c>
      <c r="R1877" s="366">
        <f>IF(N1877="IBIRAPITANGA FASE 3",IF(P1877="Atraso",M1877,M1877/(1+$J$2)^Q1877),IF(P1877="Atraso",M1877,M1877/(1+$J$1)^Q1877))</f>
        <v/>
      </c>
    </row>
    <row r="1878">
      <c r="A1878" t="inlineStr">
        <is>
          <t>Q07L04</t>
        </is>
      </c>
      <c r="B1878" t="inlineStr">
        <is>
          <t>MARCIO DE LIMA CRUZATO</t>
        </is>
      </c>
      <c r="C1878" t="n">
        <v>1</v>
      </c>
      <c r="D1878" t="inlineStr">
        <is>
          <t>IPCA</t>
        </is>
      </c>
      <c r="E1878" t="n">
        <v>0.009488792934583046</v>
      </c>
      <c r="F1878" t="inlineStr">
        <is>
          <t>MENSAL</t>
        </is>
      </c>
      <c r="G1878" t="n">
        <v>45463</v>
      </c>
      <c r="H1878" t="n">
        <v>45463</v>
      </c>
      <c r="I1878" t="inlineStr">
        <is>
          <t>075</t>
        </is>
      </c>
      <c r="J1878" t="inlineStr">
        <is>
          <t>CARTEIRA</t>
        </is>
      </c>
      <c r="K1878" t="inlineStr">
        <is>
          <t>CONTRATO</t>
        </is>
      </c>
      <c r="L1878" t="n">
        <v>2414.47</v>
      </c>
      <c r="M1878" t="inlineStr"/>
      <c r="N1878" t="inlineStr"/>
      <c r="O1878" s="142">
        <f>DATE(YEAR(H1878),MONTH(H1878),1)</f>
        <v/>
      </c>
      <c r="P1878" s="132">
        <f>IF(H1878&gt;$L$3,"Futuro","Atraso")</f>
        <v/>
      </c>
      <c r="Q1878">
        <f>12*(YEAR(H1878)-YEAR($L$3))+(MONTH(H1878)-MONTH($L$3))</f>
        <v/>
      </c>
      <c r="R1878" s="366">
        <f>IF(N1878="IBIRAPITANGA FASE 3",IF(P1878="Atraso",M1878,M1878/(1+$J$2)^Q1878),IF(P1878="Atraso",M1878,M1878/(1+$J$1)^Q1878))</f>
        <v/>
      </c>
    </row>
    <row r="1879">
      <c r="A1879" t="inlineStr">
        <is>
          <t>Q07L04</t>
        </is>
      </c>
      <c r="B1879" t="inlineStr">
        <is>
          <t>MARCIO DE LIMA CRUZATO</t>
        </is>
      </c>
      <c r="C1879" t="n">
        <v>1</v>
      </c>
      <c r="D1879" t="inlineStr">
        <is>
          <t>IPCA</t>
        </is>
      </c>
      <c r="E1879" t="n">
        <v>0.009488792934583046</v>
      </c>
      <c r="F1879" t="inlineStr">
        <is>
          <t>MENSAL</t>
        </is>
      </c>
      <c r="G1879" t="n">
        <v>45493</v>
      </c>
      <c r="H1879" t="n">
        <v>45493</v>
      </c>
      <c r="I1879" t="inlineStr">
        <is>
          <t>076</t>
        </is>
      </c>
      <c r="J1879" t="inlineStr">
        <is>
          <t>CARTEIRA</t>
        </is>
      </c>
      <c r="K1879" t="inlineStr">
        <is>
          <t>CONTRATO</t>
        </is>
      </c>
      <c r="L1879" t="n">
        <v>2414.47</v>
      </c>
      <c r="M1879" t="inlineStr"/>
      <c r="N1879" t="inlineStr"/>
      <c r="O1879" s="142">
        <f>DATE(YEAR(H1879),MONTH(H1879),1)</f>
        <v/>
      </c>
      <c r="P1879" s="132">
        <f>IF(H1879&gt;$L$3,"Futuro","Atraso")</f>
        <v/>
      </c>
      <c r="Q1879">
        <f>12*(YEAR(H1879)-YEAR($L$3))+(MONTH(H1879)-MONTH($L$3))</f>
        <v/>
      </c>
      <c r="R1879" s="366">
        <f>IF(N1879="IBIRAPITANGA FASE 3",IF(P1879="Atraso",M1879,M1879/(1+$J$2)^Q1879),IF(P1879="Atraso",M1879,M1879/(1+$J$1)^Q1879))</f>
        <v/>
      </c>
    </row>
    <row r="1880">
      <c r="A1880" t="inlineStr">
        <is>
          <t>Q07L04</t>
        </is>
      </c>
      <c r="B1880" t="inlineStr">
        <is>
          <t>MARCIO DE LIMA CRUZATO</t>
        </is>
      </c>
      <c r="C1880" t="n">
        <v>1</v>
      </c>
      <c r="D1880" t="inlineStr">
        <is>
          <t>IPCA</t>
        </is>
      </c>
      <c r="E1880" t="n">
        <v>0.009488792934583046</v>
      </c>
      <c r="F1880" t="inlineStr">
        <is>
          <t>MENSAL</t>
        </is>
      </c>
      <c r="G1880" t="n">
        <v>45524</v>
      </c>
      <c r="H1880" t="n">
        <v>45524</v>
      </c>
      <c r="I1880" t="inlineStr">
        <is>
          <t>077</t>
        </is>
      </c>
      <c r="J1880" t="inlineStr">
        <is>
          <t>CARTEIRA</t>
        </is>
      </c>
      <c r="K1880" t="inlineStr">
        <is>
          <t>CONTRATO</t>
        </is>
      </c>
      <c r="L1880" t="n">
        <v>2414.47</v>
      </c>
      <c r="M1880" t="inlineStr"/>
      <c r="N1880" t="inlineStr"/>
      <c r="O1880" s="142">
        <f>DATE(YEAR(H1880),MONTH(H1880),1)</f>
        <v/>
      </c>
      <c r="P1880" s="132">
        <f>IF(H1880&gt;$L$3,"Futuro","Atraso")</f>
        <v/>
      </c>
      <c r="Q1880">
        <f>12*(YEAR(H1880)-YEAR($L$3))+(MONTH(H1880)-MONTH($L$3))</f>
        <v/>
      </c>
      <c r="R1880" s="366">
        <f>IF(N1880="IBIRAPITANGA FASE 3",IF(P1880="Atraso",M1880,M1880/(1+$J$2)^Q1880),IF(P1880="Atraso",M1880,M1880/(1+$J$1)^Q1880))</f>
        <v/>
      </c>
    </row>
    <row r="1881">
      <c r="A1881" t="inlineStr">
        <is>
          <t>Q07L04</t>
        </is>
      </c>
      <c r="B1881" t="inlineStr">
        <is>
          <t>MARCIO DE LIMA CRUZATO</t>
        </is>
      </c>
      <c r="C1881" t="n">
        <v>1</v>
      </c>
      <c r="D1881" t="inlineStr">
        <is>
          <t>IPCA</t>
        </is>
      </c>
      <c r="E1881" t="n">
        <v>0.009488792934583046</v>
      </c>
      <c r="F1881" t="inlineStr">
        <is>
          <t>MENSAL</t>
        </is>
      </c>
      <c r="G1881" t="n">
        <v>45555</v>
      </c>
      <c r="H1881" t="n">
        <v>45555</v>
      </c>
      <c r="I1881" t="inlineStr">
        <is>
          <t>078</t>
        </is>
      </c>
      <c r="J1881" t="inlineStr">
        <is>
          <t>CARTEIRA</t>
        </is>
      </c>
      <c r="K1881" t="inlineStr">
        <is>
          <t>CONTRATO</t>
        </is>
      </c>
      <c r="L1881" t="n">
        <v>2414.47</v>
      </c>
      <c r="M1881" t="inlineStr"/>
      <c r="N1881" t="inlineStr"/>
      <c r="O1881" s="142">
        <f>DATE(YEAR(H1881),MONTH(H1881),1)</f>
        <v/>
      </c>
      <c r="P1881" s="132">
        <f>IF(H1881&gt;$L$3,"Futuro","Atraso")</f>
        <v/>
      </c>
      <c r="Q1881">
        <f>12*(YEAR(H1881)-YEAR($L$3))+(MONTH(H1881)-MONTH($L$3))</f>
        <v/>
      </c>
      <c r="R1881" s="366">
        <f>IF(N1881="IBIRAPITANGA FASE 3",IF(P1881="Atraso",M1881,M1881/(1+$J$2)^Q1881),IF(P1881="Atraso",M1881,M1881/(1+$J$1)^Q1881))</f>
        <v/>
      </c>
    </row>
    <row r="1882">
      <c r="A1882" t="inlineStr">
        <is>
          <t>Q07L04</t>
        </is>
      </c>
      <c r="B1882" t="inlineStr">
        <is>
          <t>MARCIO DE LIMA CRUZATO</t>
        </is>
      </c>
      <c r="C1882" t="n">
        <v>1</v>
      </c>
      <c r="D1882" t="inlineStr">
        <is>
          <t>IPCA</t>
        </is>
      </c>
      <c r="E1882" t="n">
        <v>0.009488792934583046</v>
      </c>
      <c r="F1882" t="inlineStr">
        <is>
          <t>MENSAL</t>
        </is>
      </c>
      <c r="G1882" t="n">
        <v>45585</v>
      </c>
      <c r="H1882" t="n">
        <v>45585</v>
      </c>
      <c r="I1882" t="inlineStr">
        <is>
          <t>079</t>
        </is>
      </c>
      <c r="J1882" t="inlineStr">
        <is>
          <t>CARTEIRA</t>
        </is>
      </c>
      <c r="K1882" t="inlineStr">
        <is>
          <t>CONTRATO</t>
        </is>
      </c>
      <c r="L1882" t="n">
        <v>2414.47</v>
      </c>
      <c r="M1882" t="inlineStr"/>
      <c r="N1882" t="inlineStr"/>
      <c r="O1882" s="142">
        <f>DATE(YEAR(H1882),MONTH(H1882),1)</f>
        <v/>
      </c>
      <c r="P1882" s="132">
        <f>IF(H1882&gt;$L$3,"Futuro","Atraso")</f>
        <v/>
      </c>
      <c r="Q1882">
        <f>12*(YEAR(H1882)-YEAR($L$3))+(MONTH(H1882)-MONTH($L$3))</f>
        <v/>
      </c>
      <c r="R1882" s="366">
        <f>IF(N1882="IBIRAPITANGA FASE 3",IF(P1882="Atraso",M1882,M1882/(1+$J$2)^Q1882),IF(P1882="Atraso",M1882,M1882/(1+$J$1)^Q1882))</f>
        <v/>
      </c>
    </row>
    <row r="1883">
      <c r="A1883" t="inlineStr">
        <is>
          <t>Q07L04</t>
        </is>
      </c>
      <c r="B1883" t="inlineStr">
        <is>
          <t>MARCIO DE LIMA CRUZATO</t>
        </is>
      </c>
      <c r="C1883" t="n">
        <v>1</v>
      </c>
      <c r="D1883" t="inlineStr">
        <is>
          <t>IPCA</t>
        </is>
      </c>
      <c r="E1883" t="n">
        <v>0.009488792934583046</v>
      </c>
      <c r="F1883" t="inlineStr">
        <is>
          <t>MENSAL</t>
        </is>
      </c>
      <c r="G1883" t="n">
        <v>45616</v>
      </c>
      <c r="H1883" t="n">
        <v>45616</v>
      </c>
      <c r="I1883" t="inlineStr">
        <is>
          <t>080</t>
        </is>
      </c>
      <c r="J1883" t="inlineStr">
        <is>
          <t>CARTEIRA</t>
        </is>
      </c>
      <c r="K1883" t="inlineStr">
        <is>
          <t>CONTRATO</t>
        </is>
      </c>
      <c r="L1883" t="n">
        <v>2414.47</v>
      </c>
      <c r="M1883" t="inlineStr"/>
      <c r="N1883" t="inlineStr"/>
      <c r="O1883" s="142">
        <f>DATE(YEAR(H1883),MONTH(H1883),1)</f>
        <v/>
      </c>
      <c r="P1883" s="132">
        <f>IF(H1883&gt;$L$3,"Futuro","Atraso")</f>
        <v/>
      </c>
      <c r="Q1883">
        <f>12*(YEAR(H1883)-YEAR($L$3))+(MONTH(H1883)-MONTH($L$3))</f>
        <v/>
      </c>
      <c r="R1883" s="366">
        <f>IF(N1883="IBIRAPITANGA FASE 3",IF(P1883="Atraso",M1883,M1883/(1+$J$2)^Q1883),IF(P1883="Atraso",M1883,M1883/(1+$J$1)^Q1883))</f>
        <v/>
      </c>
    </row>
    <row r="1884">
      <c r="A1884" t="inlineStr">
        <is>
          <t>Q07L04</t>
        </is>
      </c>
      <c r="B1884" t="inlineStr">
        <is>
          <t>MARCIO DE LIMA CRUZATO</t>
        </is>
      </c>
      <c r="C1884" t="n">
        <v>1</v>
      </c>
      <c r="D1884" t="inlineStr">
        <is>
          <t>IPCA</t>
        </is>
      </c>
      <c r="E1884" t="n">
        <v>0.009488792934583046</v>
      </c>
      <c r="F1884" t="inlineStr">
        <is>
          <t>MENSAL</t>
        </is>
      </c>
      <c r="G1884" t="n">
        <v>45646</v>
      </c>
      <c r="H1884" t="n">
        <v>45646</v>
      </c>
      <c r="I1884" t="inlineStr">
        <is>
          <t>081</t>
        </is>
      </c>
      <c r="J1884" t="inlineStr">
        <is>
          <t>CARTEIRA</t>
        </is>
      </c>
      <c r="K1884" t="inlineStr">
        <is>
          <t>CONTRATO</t>
        </is>
      </c>
      <c r="L1884" t="n">
        <v>2414.47</v>
      </c>
      <c r="M1884" t="inlineStr"/>
      <c r="N1884" t="inlineStr"/>
      <c r="O1884" s="142">
        <f>DATE(YEAR(H1884),MONTH(H1884),1)</f>
        <v/>
      </c>
      <c r="P1884" s="132">
        <f>IF(H1884&gt;$L$3,"Futuro","Atraso")</f>
        <v/>
      </c>
      <c r="Q1884">
        <f>12*(YEAR(H1884)-YEAR($L$3))+(MONTH(H1884)-MONTH($L$3))</f>
        <v/>
      </c>
      <c r="R1884" s="366">
        <f>IF(N1884="IBIRAPITANGA FASE 3",IF(P1884="Atraso",M1884,M1884/(1+$J$2)^Q1884),IF(P1884="Atraso",M1884,M1884/(1+$J$1)^Q1884))</f>
        <v/>
      </c>
    </row>
    <row r="1885">
      <c r="A1885" t="inlineStr">
        <is>
          <t>Q07L04</t>
        </is>
      </c>
      <c r="B1885" t="inlineStr">
        <is>
          <t>MARCIO DE LIMA CRUZATO</t>
        </is>
      </c>
      <c r="C1885" t="n">
        <v>1</v>
      </c>
      <c r="D1885" t="inlineStr">
        <is>
          <t>IPCA</t>
        </is>
      </c>
      <c r="E1885" t="n">
        <v>0.009488792934583046</v>
      </c>
      <c r="F1885" t="inlineStr">
        <is>
          <t>MENSAL</t>
        </is>
      </c>
      <c r="G1885" t="n">
        <v>45677</v>
      </c>
      <c r="H1885" t="n">
        <v>45677</v>
      </c>
      <c r="I1885" t="inlineStr">
        <is>
          <t>082</t>
        </is>
      </c>
      <c r="J1885" t="inlineStr">
        <is>
          <t>CARTEIRA</t>
        </is>
      </c>
      <c r="K1885" t="inlineStr">
        <is>
          <t>CONTRATO</t>
        </is>
      </c>
      <c r="L1885" t="n">
        <v>2414.47</v>
      </c>
      <c r="M1885" t="inlineStr"/>
      <c r="N1885" t="inlineStr"/>
      <c r="O1885" s="142">
        <f>DATE(YEAR(H1885),MONTH(H1885),1)</f>
        <v/>
      </c>
      <c r="P1885" s="132">
        <f>IF(H1885&gt;$L$3,"Futuro","Atraso")</f>
        <v/>
      </c>
      <c r="Q1885">
        <f>12*(YEAR(H1885)-YEAR($L$3))+(MONTH(H1885)-MONTH($L$3))</f>
        <v/>
      </c>
      <c r="R1885" s="366">
        <f>IF(N1885="IBIRAPITANGA FASE 3",IF(P1885="Atraso",M1885,M1885/(1+$J$2)^Q1885),IF(P1885="Atraso",M1885,M1885/(1+$J$1)^Q1885))</f>
        <v/>
      </c>
    </row>
    <row r="1886">
      <c r="A1886" t="inlineStr">
        <is>
          <t>Q07L04</t>
        </is>
      </c>
      <c r="B1886" t="inlineStr">
        <is>
          <t>MARCIO DE LIMA CRUZATO</t>
        </is>
      </c>
      <c r="C1886" t="n">
        <v>1</v>
      </c>
      <c r="D1886" t="inlineStr">
        <is>
          <t>IPCA</t>
        </is>
      </c>
      <c r="E1886" t="n">
        <v>0.009488792934583046</v>
      </c>
      <c r="F1886" t="inlineStr">
        <is>
          <t>MENSAL</t>
        </is>
      </c>
      <c r="G1886" t="n">
        <v>45708</v>
      </c>
      <c r="H1886" t="n">
        <v>45708</v>
      </c>
      <c r="I1886" t="inlineStr">
        <is>
          <t>083</t>
        </is>
      </c>
      <c r="J1886" t="inlineStr">
        <is>
          <t>CARTEIRA</t>
        </is>
      </c>
      <c r="K1886" t="inlineStr">
        <is>
          <t>CONTRATO</t>
        </is>
      </c>
      <c r="L1886" t="n">
        <v>2414.47</v>
      </c>
      <c r="M1886" t="inlineStr"/>
      <c r="N1886" t="inlineStr"/>
      <c r="O1886" s="142">
        <f>DATE(YEAR(H1886),MONTH(H1886),1)</f>
        <v/>
      </c>
      <c r="P1886" s="132">
        <f>IF(H1886&gt;$L$3,"Futuro","Atraso")</f>
        <v/>
      </c>
      <c r="Q1886">
        <f>12*(YEAR(H1886)-YEAR($L$3))+(MONTH(H1886)-MONTH($L$3))</f>
        <v/>
      </c>
      <c r="R1886" s="366">
        <f>IF(N1886="IBIRAPITANGA FASE 3",IF(P1886="Atraso",M1886,M1886/(1+$J$2)^Q1886),IF(P1886="Atraso",M1886,M1886/(1+$J$1)^Q1886))</f>
        <v/>
      </c>
    </row>
    <row r="1887">
      <c r="A1887" t="inlineStr">
        <is>
          <t>Q07L04</t>
        </is>
      </c>
      <c r="B1887" t="inlineStr">
        <is>
          <t>MARCIO DE LIMA CRUZATO</t>
        </is>
      </c>
      <c r="C1887" t="n">
        <v>1</v>
      </c>
      <c r="D1887" t="inlineStr">
        <is>
          <t>IPCA</t>
        </is>
      </c>
      <c r="E1887" t="n">
        <v>0.009488792934583046</v>
      </c>
      <c r="F1887" t="inlineStr">
        <is>
          <t>MENSAL</t>
        </is>
      </c>
      <c r="G1887" t="n">
        <v>45736</v>
      </c>
      <c r="H1887" t="n">
        <v>45736</v>
      </c>
      <c r="I1887" t="inlineStr">
        <is>
          <t>084</t>
        </is>
      </c>
      <c r="J1887" t="inlineStr">
        <is>
          <t>CARTEIRA</t>
        </is>
      </c>
      <c r="K1887" t="inlineStr">
        <is>
          <t>CONTRATO</t>
        </is>
      </c>
      <c r="L1887" t="n">
        <v>2414.47</v>
      </c>
      <c r="M1887" t="inlineStr"/>
      <c r="N1887" t="inlineStr"/>
      <c r="O1887" s="142">
        <f>DATE(YEAR(H1887),MONTH(H1887),1)</f>
        <v/>
      </c>
      <c r="P1887" s="132">
        <f>IF(H1887&gt;$L$3,"Futuro","Atraso")</f>
        <v/>
      </c>
      <c r="Q1887">
        <f>12*(YEAR(H1887)-YEAR($L$3))+(MONTH(H1887)-MONTH($L$3))</f>
        <v/>
      </c>
      <c r="R1887" s="366">
        <f>IF(N1887="IBIRAPITANGA FASE 3",IF(P1887="Atraso",M1887,M1887/(1+$J$2)^Q1887),IF(P1887="Atraso",M1887,M1887/(1+$J$1)^Q1887))</f>
        <v/>
      </c>
    </row>
    <row r="1888">
      <c r="A1888" t="inlineStr">
        <is>
          <t>Q07L04</t>
        </is>
      </c>
      <c r="B1888" t="inlineStr">
        <is>
          <t>MARCIO DE LIMA CRUZATO</t>
        </is>
      </c>
      <c r="C1888" t="n">
        <v>1</v>
      </c>
      <c r="D1888" t="inlineStr">
        <is>
          <t>IPCA</t>
        </is>
      </c>
      <c r="E1888" t="n">
        <v>0.009488792934583046</v>
      </c>
      <c r="F1888" t="inlineStr">
        <is>
          <t>MENSAL</t>
        </is>
      </c>
      <c r="G1888" t="n">
        <v>45767</v>
      </c>
      <c r="H1888" t="n">
        <v>45767</v>
      </c>
      <c r="I1888" t="inlineStr">
        <is>
          <t>085</t>
        </is>
      </c>
      <c r="J1888" t="inlineStr">
        <is>
          <t>CARTEIRA</t>
        </is>
      </c>
      <c r="K1888" t="inlineStr">
        <is>
          <t>CONTRATO</t>
        </is>
      </c>
      <c r="L1888" t="n">
        <v>2414.47</v>
      </c>
      <c r="M1888" t="inlineStr"/>
      <c r="N1888" t="inlineStr"/>
      <c r="O1888" s="142">
        <f>DATE(YEAR(H1888),MONTH(H1888),1)</f>
        <v/>
      </c>
      <c r="P1888" s="132">
        <f>IF(H1888&gt;$L$3,"Futuro","Atraso")</f>
        <v/>
      </c>
      <c r="Q1888">
        <f>12*(YEAR(H1888)-YEAR($L$3))+(MONTH(H1888)-MONTH($L$3))</f>
        <v/>
      </c>
      <c r="R1888" s="366">
        <f>IF(N1888="IBIRAPITANGA FASE 3",IF(P1888="Atraso",M1888,M1888/(1+$J$2)^Q1888),IF(P1888="Atraso",M1888,M1888/(1+$J$1)^Q1888))</f>
        <v/>
      </c>
    </row>
    <row r="1889">
      <c r="A1889" t="inlineStr">
        <is>
          <t>Q07L04</t>
        </is>
      </c>
      <c r="B1889" t="inlineStr">
        <is>
          <t>MARCIO DE LIMA CRUZATO</t>
        </is>
      </c>
      <c r="C1889" t="n">
        <v>1</v>
      </c>
      <c r="D1889" t="inlineStr">
        <is>
          <t>IPCA</t>
        </is>
      </c>
      <c r="E1889" t="n">
        <v>0.009488792934583046</v>
      </c>
      <c r="F1889" t="inlineStr">
        <is>
          <t>MENSAL</t>
        </is>
      </c>
      <c r="G1889" t="n">
        <v>45797</v>
      </c>
      <c r="H1889" t="n">
        <v>45797</v>
      </c>
      <c r="I1889" t="inlineStr">
        <is>
          <t>086</t>
        </is>
      </c>
      <c r="J1889" t="inlineStr">
        <is>
          <t>CARTEIRA</t>
        </is>
      </c>
      <c r="K1889" t="inlineStr">
        <is>
          <t>CONTRATO</t>
        </is>
      </c>
      <c r="L1889" t="n">
        <v>2414.47</v>
      </c>
      <c r="M1889" t="inlineStr"/>
      <c r="N1889" t="inlineStr"/>
      <c r="O1889" s="142">
        <f>DATE(YEAR(H1889),MONTH(H1889),1)</f>
        <v/>
      </c>
      <c r="P1889" s="132">
        <f>IF(H1889&gt;$L$3,"Futuro","Atraso")</f>
        <v/>
      </c>
      <c r="Q1889">
        <f>12*(YEAR(H1889)-YEAR($L$3))+(MONTH(H1889)-MONTH($L$3))</f>
        <v/>
      </c>
      <c r="R1889" s="366">
        <f>IF(N1889="IBIRAPITANGA FASE 3",IF(P1889="Atraso",M1889,M1889/(1+$J$2)^Q1889),IF(P1889="Atraso",M1889,M1889/(1+$J$1)^Q1889))</f>
        <v/>
      </c>
    </row>
    <row r="1890">
      <c r="A1890" t="inlineStr">
        <is>
          <t>Q07L04</t>
        </is>
      </c>
      <c r="B1890" t="inlineStr">
        <is>
          <t>MARCIO DE LIMA CRUZATO</t>
        </is>
      </c>
      <c r="C1890" t="n">
        <v>1</v>
      </c>
      <c r="D1890" t="inlineStr">
        <is>
          <t>IPCA</t>
        </is>
      </c>
      <c r="E1890" t="n">
        <v>0.009488792934583046</v>
      </c>
      <c r="F1890" t="inlineStr">
        <is>
          <t>MENSAL</t>
        </is>
      </c>
      <c r="G1890" t="n">
        <v>45828</v>
      </c>
      <c r="H1890" t="n">
        <v>45828</v>
      </c>
      <c r="I1890" t="inlineStr">
        <is>
          <t>087</t>
        </is>
      </c>
      <c r="J1890" t="inlineStr">
        <is>
          <t>CARTEIRA</t>
        </is>
      </c>
      <c r="K1890" t="inlineStr">
        <is>
          <t>CONTRATO</t>
        </is>
      </c>
      <c r="L1890" t="n">
        <v>2414.47</v>
      </c>
      <c r="M1890" t="inlineStr"/>
      <c r="N1890" t="inlineStr"/>
      <c r="O1890" s="142">
        <f>DATE(YEAR(H1890),MONTH(H1890),1)</f>
        <v/>
      </c>
      <c r="P1890" s="132">
        <f>IF(H1890&gt;$L$3,"Futuro","Atraso")</f>
        <v/>
      </c>
      <c r="Q1890">
        <f>12*(YEAR(H1890)-YEAR($L$3))+(MONTH(H1890)-MONTH($L$3))</f>
        <v/>
      </c>
      <c r="R1890" s="366">
        <f>IF(N1890="IBIRAPITANGA FASE 3",IF(P1890="Atraso",M1890,M1890/(1+$J$2)^Q1890),IF(P1890="Atraso",M1890,M1890/(1+$J$1)^Q1890))</f>
        <v/>
      </c>
    </row>
    <row r="1891">
      <c r="A1891" t="inlineStr">
        <is>
          <t>Q07L04</t>
        </is>
      </c>
      <c r="B1891" t="inlineStr">
        <is>
          <t>MARCIO DE LIMA CRUZATO</t>
        </is>
      </c>
      <c r="C1891" t="n">
        <v>1</v>
      </c>
      <c r="D1891" t="inlineStr">
        <is>
          <t>IPCA</t>
        </is>
      </c>
      <c r="E1891" t="n">
        <v>0.009488792934583046</v>
      </c>
      <c r="F1891" t="inlineStr">
        <is>
          <t>MENSAL</t>
        </is>
      </c>
      <c r="G1891" t="n">
        <v>45858</v>
      </c>
      <c r="H1891" t="n">
        <v>45858</v>
      </c>
      <c r="I1891" t="inlineStr">
        <is>
          <t>088</t>
        </is>
      </c>
      <c r="J1891" t="inlineStr">
        <is>
          <t>CARTEIRA</t>
        </is>
      </c>
      <c r="K1891" t="inlineStr">
        <is>
          <t>CONTRATO</t>
        </is>
      </c>
      <c r="L1891" t="n">
        <v>2414.47</v>
      </c>
      <c r="M1891" t="inlineStr"/>
      <c r="N1891" t="inlineStr"/>
      <c r="O1891" s="142">
        <f>DATE(YEAR(H1891),MONTH(H1891),1)</f>
        <v/>
      </c>
      <c r="P1891" s="132">
        <f>IF(H1891&gt;$L$3,"Futuro","Atraso")</f>
        <v/>
      </c>
      <c r="Q1891">
        <f>12*(YEAR(H1891)-YEAR($L$3))+(MONTH(H1891)-MONTH($L$3))</f>
        <v/>
      </c>
      <c r="R1891" s="366">
        <f>IF(N1891="IBIRAPITANGA FASE 3",IF(P1891="Atraso",M1891,M1891/(1+$J$2)^Q1891),IF(P1891="Atraso",M1891,M1891/(1+$J$1)^Q1891))</f>
        <v/>
      </c>
    </row>
    <row r="1892">
      <c r="A1892" t="inlineStr">
        <is>
          <t>Q07L04</t>
        </is>
      </c>
      <c r="B1892" t="inlineStr">
        <is>
          <t>MARCIO DE LIMA CRUZATO</t>
        </is>
      </c>
      <c r="C1892" t="n">
        <v>1</v>
      </c>
      <c r="D1892" t="inlineStr">
        <is>
          <t>IPCA</t>
        </is>
      </c>
      <c r="E1892" t="n">
        <v>0.009488792934583046</v>
      </c>
      <c r="F1892" t="inlineStr">
        <is>
          <t>MENSAL</t>
        </is>
      </c>
      <c r="G1892" t="n">
        <v>45889</v>
      </c>
      <c r="H1892" t="n">
        <v>45889</v>
      </c>
      <c r="I1892" t="inlineStr">
        <is>
          <t>089</t>
        </is>
      </c>
      <c r="J1892" t="inlineStr">
        <is>
          <t>CARTEIRA</t>
        </is>
      </c>
      <c r="K1892" t="inlineStr">
        <is>
          <t>CONTRATO</t>
        </is>
      </c>
      <c r="L1892" t="n">
        <v>2414.47</v>
      </c>
      <c r="M1892" t="inlineStr"/>
      <c r="N1892" t="inlineStr"/>
      <c r="O1892" s="142">
        <f>DATE(YEAR(H1892),MONTH(H1892),1)</f>
        <v/>
      </c>
      <c r="P1892" s="132">
        <f>IF(H1892&gt;$L$3,"Futuro","Atraso")</f>
        <v/>
      </c>
      <c r="Q1892">
        <f>12*(YEAR(H1892)-YEAR($L$3))+(MONTH(H1892)-MONTH($L$3))</f>
        <v/>
      </c>
      <c r="R1892" s="366">
        <f>IF(N1892="IBIRAPITANGA FASE 3",IF(P1892="Atraso",M1892,M1892/(1+$J$2)^Q1892),IF(P1892="Atraso",M1892,M1892/(1+$J$1)^Q1892))</f>
        <v/>
      </c>
    </row>
    <row r="1893">
      <c r="A1893" t="inlineStr">
        <is>
          <t>Q07L04</t>
        </is>
      </c>
      <c r="B1893" t="inlineStr">
        <is>
          <t>MARCIO DE LIMA CRUZATO</t>
        </is>
      </c>
      <c r="C1893" t="n">
        <v>1</v>
      </c>
      <c r="D1893" t="inlineStr">
        <is>
          <t>IPCA</t>
        </is>
      </c>
      <c r="E1893" t="n">
        <v>0.009488792934583046</v>
      </c>
      <c r="F1893" t="inlineStr">
        <is>
          <t>MENSAL</t>
        </is>
      </c>
      <c r="G1893" t="n">
        <v>45920</v>
      </c>
      <c r="H1893" t="n">
        <v>45920</v>
      </c>
      <c r="I1893" t="inlineStr">
        <is>
          <t>090</t>
        </is>
      </c>
      <c r="J1893" t="inlineStr">
        <is>
          <t>CARTEIRA</t>
        </is>
      </c>
      <c r="K1893" t="inlineStr">
        <is>
          <t>CONTRATO</t>
        </is>
      </c>
      <c r="L1893" t="n">
        <v>2414.47</v>
      </c>
      <c r="M1893" t="inlineStr"/>
      <c r="N1893" t="inlineStr"/>
      <c r="O1893" s="142">
        <f>DATE(YEAR(H1893),MONTH(H1893),1)</f>
        <v/>
      </c>
      <c r="P1893" s="132">
        <f>IF(H1893&gt;$L$3,"Futuro","Atraso")</f>
        <v/>
      </c>
      <c r="Q1893">
        <f>12*(YEAR(H1893)-YEAR($L$3))+(MONTH(H1893)-MONTH($L$3))</f>
        <v/>
      </c>
      <c r="R1893" s="366">
        <f>IF(N1893="IBIRAPITANGA FASE 3",IF(P1893="Atraso",M1893,M1893/(1+$J$2)^Q1893),IF(P1893="Atraso",M1893,M1893/(1+$J$1)^Q1893))</f>
        <v/>
      </c>
    </row>
    <row r="1894">
      <c r="A1894" t="inlineStr">
        <is>
          <t>Q07L04</t>
        </is>
      </c>
      <c r="B1894" t="inlineStr">
        <is>
          <t>MARCIO DE LIMA CRUZATO</t>
        </is>
      </c>
      <c r="C1894" t="n">
        <v>1</v>
      </c>
      <c r="D1894" t="inlineStr">
        <is>
          <t>IPCA</t>
        </is>
      </c>
      <c r="E1894" t="n">
        <v>0.009488792934583046</v>
      </c>
      <c r="F1894" t="inlineStr">
        <is>
          <t>MENSAL</t>
        </is>
      </c>
      <c r="G1894" t="n">
        <v>45950</v>
      </c>
      <c r="H1894" t="n">
        <v>45950</v>
      </c>
      <c r="I1894" t="inlineStr">
        <is>
          <t>091</t>
        </is>
      </c>
      <c r="J1894" t="inlineStr">
        <is>
          <t>CARTEIRA</t>
        </is>
      </c>
      <c r="K1894" t="inlineStr">
        <is>
          <t>CONTRATO</t>
        </is>
      </c>
      <c r="L1894" t="n">
        <v>2414.47</v>
      </c>
      <c r="M1894" t="inlineStr"/>
      <c r="N1894" t="inlineStr"/>
      <c r="O1894" s="142">
        <f>DATE(YEAR(H1894),MONTH(H1894),1)</f>
        <v/>
      </c>
      <c r="P1894" s="132">
        <f>IF(H1894&gt;$L$3,"Futuro","Atraso")</f>
        <v/>
      </c>
      <c r="Q1894">
        <f>12*(YEAR(H1894)-YEAR($L$3))+(MONTH(H1894)-MONTH($L$3))</f>
        <v/>
      </c>
      <c r="R1894" s="366">
        <f>IF(N1894="IBIRAPITANGA FASE 3",IF(P1894="Atraso",M1894,M1894/(1+$J$2)^Q1894),IF(P1894="Atraso",M1894,M1894/(1+$J$1)^Q1894))</f>
        <v/>
      </c>
    </row>
    <row r="1895">
      <c r="A1895" t="inlineStr">
        <is>
          <t>Q07L04</t>
        </is>
      </c>
      <c r="B1895" t="inlineStr">
        <is>
          <t>MARCIO DE LIMA CRUZATO</t>
        </is>
      </c>
      <c r="C1895" t="n">
        <v>1</v>
      </c>
      <c r="D1895" t="inlineStr">
        <is>
          <t>IPCA</t>
        </is>
      </c>
      <c r="E1895" t="n">
        <v>0.009488792934583046</v>
      </c>
      <c r="F1895" t="inlineStr">
        <is>
          <t>MENSAL</t>
        </is>
      </c>
      <c r="G1895" t="n">
        <v>45981</v>
      </c>
      <c r="H1895" t="n">
        <v>45981</v>
      </c>
      <c r="I1895" t="inlineStr">
        <is>
          <t>092</t>
        </is>
      </c>
      <c r="J1895" t="inlineStr">
        <is>
          <t>CARTEIRA</t>
        </is>
      </c>
      <c r="K1895" t="inlineStr">
        <is>
          <t>CONTRATO</t>
        </is>
      </c>
      <c r="L1895" t="n">
        <v>2414.47</v>
      </c>
      <c r="M1895" t="inlineStr"/>
      <c r="N1895" t="inlineStr"/>
      <c r="O1895" s="142">
        <f>DATE(YEAR(H1895),MONTH(H1895),1)</f>
        <v/>
      </c>
      <c r="P1895" s="132">
        <f>IF(H1895&gt;$L$3,"Futuro","Atraso")</f>
        <v/>
      </c>
      <c r="Q1895">
        <f>12*(YEAR(H1895)-YEAR($L$3))+(MONTH(H1895)-MONTH($L$3))</f>
        <v/>
      </c>
      <c r="R1895" s="366">
        <f>IF(N1895="IBIRAPITANGA FASE 3",IF(P1895="Atraso",M1895,M1895/(1+$J$2)^Q1895),IF(P1895="Atraso",M1895,M1895/(1+$J$1)^Q1895))</f>
        <v/>
      </c>
    </row>
    <row r="1896">
      <c r="A1896" t="inlineStr">
        <is>
          <t>Q07L04</t>
        </is>
      </c>
      <c r="B1896" t="inlineStr">
        <is>
          <t>MARCIO DE LIMA CRUZATO</t>
        </is>
      </c>
      <c r="C1896" t="n">
        <v>1</v>
      </c>
      <c r="D1896" t="inlineStr">
        <is>
          <t>IPCA</t>
        </is>
      </c>
      <c r="E1896" t="n">
        <v>0.009488792934583046</v>
      </c>
      <c r="F1896" t="inlineStr">
        <is>
          <t>MENSAL</t>
        </is>
      </c>
      <c r="G1896" t="n">
        <v>46011</v>
      </c>
      <c r="H1896" t="n">
        <v>46011</v>
      </c>
      <c r="I1896" t="inlineStr">
        <is>
          <t>093</t>
        </is>
      </c>
      <c r="J1896" t="inlineStr">
        <is>
          <t>CARTEIRA</t>
        </is>
      </c>
      <c r="K1896" t="inlineStr">
        <is>
          <t>CONTRATO</t>
        </is>
      </c>
      <c r="L1896" t="n">
        <v>2414.47</v>
      </c>
      <c r="M1896" t="inlineStr"/>
      <c r="N1896" t="inlineStr"/>
      <c r="O1896" s="142">
        <f>DATE(YEAR(H1896),MONTH(H1896),1)</f>
        <v/>
      </c>
      <c r="P1896" s="132">
        <f>IF(H1896&gt;$L$3,"Futuro","Atraso")</f>
        <v/>
      </c>
      <c r="Q1896">
        <f>12*(YEAR(H1896)-YEAR($L$3))+(MONTH(H1896)-MONTH($L$3))</f>
        <v/>
      </c>
      <c r="R1896" s="366">
        <f>IF(N1896="IBIRAPITANGA FASE 3",IF(P1896="Atraso",M1896,M1896/(1+$J$2)^Q1896),IF(P1896="Atraso",M1896,M1896/(1+$J$1)^Q1896))</f>
        <v/>
      </c>
    </row>
    <row r="1897">
      <c r="A1897" t="inlineStr">
        <is>
          <t>Q07L04</t>
        </is>
      </c>
      <c r="B1897" t="inlineStr">
        <is>
          <t>MARCIO DE LIMA CRUZATO</t>
        </is>
      </c>
      <c r="C1897" t="n">
        <v>1</v>
      </c>
      <c r="D1897" t="inlineStr">
        <is>
          <t>IPCA</t>
        </is>
      </c>
      <c r="E1897" t="n">
        <v>0.009488792934583046</v>
      </c>
      <c r="F1897" t="inlineStr">
        <is>
          <t>MENSAL</t>
        </is>
      </c>
      <c r="G1897" t="n">
        <v>46042</v>
      </c>
      <c r="H1897" t="n">
        <v>46042</v>
      </c>
      <c r="I1897" t="inlineStr">
        <is>
          <t>094</t>
        </is>
      </c>
      <c r="J1897" t="inlineStr">
        <is>
          <t>CARTEIRA</t>
        </is>
      </c>
      <c r="K1897" t="inlineStr">
        <is>
          <t>CONTRATO</t>
        </is>
      </c>
      <c r="L1897" t="n">
        <v>2414.47</v>
      </c>
      <c r="M1897" t="inlineStr"/>
      <c r="N1897" t="inlineStr"/>
      <c r="O1897" s="142">
        <f>DATE(YEAR(H1897),MONTH(H1897),1)</f>
        <v/>
      </c>
      <c r="P1897" s="132">
        <f>IF(H1897&gt;$L$3,"Futuro","Atraso")</f>
        <v/>
      </c>
      <c r="Q1897">
        <f>12*(YEAR(H1897)-YEAR($L$3))+(MONTH(H1897)-MONTH($L$3))</f>
        <v/>
      </c>
      <c r="R1897" s="366">
        <f>IF(N1897="IBIRAPITANGA FASE 3",IF(P1897="Atraso",M1897,M1897/(1+$J$2)^Q1897),IF(P1897="Atraso",M1897,M1897/(1+$J$1)^Q1897))</f>
        <v/>
      </c>
    </row>
    <row r="1898">
      <c r="A1898" t="inlineStr">
        <is>
          <t>Q07L07</t>
        </is>
      </c>
      <c r="B1898" t="inlineStr">
        <is>
          <t>LEANDRO SAMUEL DE SOUZA LIMA</t>
        </is>
      </c>
      <c r="C1898" t="n">
        <v>1</v>
      </c>
      <c r="D1898" t="inlineStr">
        <is>
          <t>IPCA</t>
        </is>
      </c>
      <c r="E1898" t="n">
        <v>0.009488792934583046</v>
      </c>
      <c r="F1898" t="inlineStr">
        <is>
          <t>MENSAL</t>
        </is>
      </c>
      <c r="G1898" t="n">
        <v>43951</v>
      </c>
      <c r="H1898" t="n">
        <v>43951</v>
      </c>
      <c r="I1898" t="inlineStr">
        <is>
          <t>008</t>
        </is>
      </c>
      <c r="J1898" t="inlineStr">
        <is>
          <t>CARTEIRA</t>
        </is>
      </c>
      <c r="K1898" t="inlineStr">
        <is>
          <t>CONTRATO</t>
        </is>
      </c>
      <c r="L1898" t="n">
        <v>5761.27</v>
      </c>
      <c r="M1898" t="inlineStr"/>
      <c r="N1898" t="inlineStr"/>
      <c r="O1898" s="142">
        <f>DATE(YEAR(H1898),MONTH(H1898),1)</f>
        <v/>
      </c>
      <c r="P1898" s="132">
        <f>IF(H1898&gt;$L$3,"Futuro","Atraso")</f>
        <v/>
      </c>
      <c r="Q1898">
        <f>12*(YEAR(H1898)-YEAR($L$3))+(MONTH(H1898)-MONTH($L$3))</f>
        <v/>
      </c>
      <c r="R1898" s="366">
        <f>IF(N1898="IBIRAPITANGA FASE 3",IF(P1898="Atraso",M1898,M1898/(1+$J$2)^Q1898),IF(P1898="Atraso",M1898,M1898/(1+$J$1)^Q1898))</f>
        <v/>
      </c>
    </row>
    <row r="1899">
      <c r="A1899" t="inlineStr">
        <is>
          <t>Q07L07</t>
        </is>
      </c>
      <c r="B1899" t="inlineStr">
        <is>
          <t>LEANDRO SAMUEL DE SOUZA LIMA</t>
        </is>
      </c>
      <c r="C1899" t="n">
        <v>1</v>
      </c>
      <c r="D1899" t="inlineStr">
        <is>
          <t>IPCA</t>
        </is>
      </c>
      <c r="E1899" t="n">
        <v>0.009488792934583046</v>
      </c>
      <c r="F1899" t="inlineStr">
        <is>
          <t>MENSAL</t>
        </is>
      </c>
      <c r="G1899" t="n">
        <v>43981</v>
      </c>
      <c r="H1899" t="n">
        <v>43981</v>
      </c>
      <c r="I1899" t="inlineStr">
        <is>
          <t>009</t>
        </is>
      </c>
      <c r="J1899" t="inlineStr">
        <is>
          <t>CARTEIRA</t>
        </is>
      </c>
      <c r="K1899" t="inlineStr">
        <is>
          <t>CONTRATO</t>
        </is>
      </c>
      <c r="L1899" t="n">
        <v>5667.38</v>
      </c>
      <c r="M1899" t="inlineStr"/>
      <c r="N1899" t="inlineStr"/>
      <c r="O1899" s="142">
        <f>DATE(YEAR(H1899),MONTH(H1899),1)</f>
        <v/>
      </c>
      <c r="P1899" s="132">
        <f>IF(H1899&gt;$L$3,"Futuro","Atraso")</f>
        <v/>
      </c>
      <c r="Q1899">
        <f>12*(YEAR(H1899)-YEAR($L$3))+(MONTH(H1899)-MONTH($L$3))</f>
        <v/>
      </c>
      <c r="R1899" s="366">
        <f>IF(N1899="IBIRAPITANGA FASE 3",IF(P1899="Atraso",M1899,M1899/(1+$J$2)^Q1899),IF(P1899="Atraso",M1899,M1899/(1+$J$1)^Q1899))</f>
        <v/>
      </c>
    </row>
    <row r="1900">
      <c r="A1900" t="inlineStr">
        <is>
          <t>Q07L07</t>
        </is>
      </c>
      <c r="B1900" t="inlineStr">
        <is>
          <t>LEANDRO SAMUEL DE SOUZA LIMA</t>
        </is>
      </c>
      <c r="C1900" t="n">
        <v>1</v>
      </c>
      <c r="D1900" t="inlineStr">
        <is>
          <t>IPCA</t>
        </is>
      </c>
      <c r="E1900" t="n">
        <v>0.009488792934583046</v>
      </c>
      <c r="F1900" t="inlineStr">
        <is>
          <t>MENSAL</t>
        </is>
      </c>
      <c r="G1900" t="n">
        <v>44012</v>
      </c>
      <c r="H1900" t="n">
        <v>44012</v>
      </c>
      <c r="I1900" t="inlineStr">
        <is>
          <t>010</t>
        </is>
      </c>
      <c r="J1900" t="inlineStr">
        <is>
          <t>CARTEIRA</t>
        </is>
      </c>
      <c r="K1900" t="inlineStr">
        <is>
          <t>CONTRATO</t>
        </is>
      </c>
      <c r="L1900" t="n">
        <v>5573.42</v>
      </c>
      <c r="M1900" t="inlineStr"/>
      <c r="N1900" t="inlineStr"/>
      <c r="O1900" s="142">
        <f>DATE(YEAR(H1900),MONTH(H1900),1)</f>
        <v/>
      </c>
      <c r="P1900" s="132">
        <f>IF(H1900&gt;$L$3,"Futuro","Atraso")</f>
        <v/>
      </c>
      <c r="Q1900">
        <f>12*(YEAR(H1900)-YEAR($L$3))+(MONTH(H1900)-MONTH($L$3))</f>
        <v/>
      </c>
      <c r="R1900" s="366">
        <f>IF(N1900="IBIRAPITANGA FASE 3",IF(P1900="Atraso",M1900,M1900/(1+$J$2)^Q1900),IF(P1900="Atraso",M1900,M1900/(1+$J$1)^Q1900))</f>
        <v/>
      </c>
    </row>
    <row r="1901">
      <c r="A1901" t="inlineStr">
        <is>
          <t>Q07L07</t>
        </is>
      </c>
      <c r="B1901" t="inlineStr">
        <is>
          <t>LEANDRO SAMUEL DE SOUZA LIMA</t>
        </is>
      </c>
      <c r="C1901" t="n">
        <v>1</v>
      </c>
      <c r="D1901" t="inlineStr">
        <is>
          <t>IPCA</t>
        </is>
      </c>
      <c r="E1901" t="n">
        <v>0.009488792934583046</v>
      </c>
      <c r="F1901" t="inlineStr">
        <is>
          <t>MENSAL</t>
        </is>
      </c>
      <c r="G1901" t="n">
        <v>44042</v>
      </c>
      <c r="H1901" t="n">
        <v>44042</v>
      </c>
      <c r="I1901" t="inlineStr">
        <is>
          <t>011</t>
        </is>
      </c>
      <c r="J1901" t="inlineStr">
        <is>
          <t>CARTEIRA</t>
        </is>
      </c>
      <c r="K1901" t="inlineStr">
        <is>
          <t>CONTRATO</t>
        </is>
      </c>
      <c r="L1901" t="n">
        <v>5482.03</v>
      </c>
      <c r="M1901" t="inlineStr"/>
      <c r="N1901" t="inlineStr"/>
      <c r="O1901" s="142">
        <f>DATE(YEAR(H1901),MONTH(H1901),1)</f>
        <v/>
      </c>
      <c r="P1901" s="132">
        <f>IF(H1901&gt;$L$3,"Futuro","Atraso")</f>
        <v/>
      </c>
      <c r="Q1901">
        <f>12*(YEAR(H1901)-YEAR($L$3))+(MONTH(H1901)-MONTH($L$3))</f>
        <v/>
      </c>
      <c r="R1901" s="366">
        <f>IF(N1901="IBIRAPITANGA FASE 3",IF(P1901="Atraso",M1901,M1901/(1+$J$2)^Q1901),IF(P1901="Atraso",M1901,M1901/(1+$J$1)^Q1901))</f>
        <v/>
      </c>
    </row>
    <row r="1902">
      <c r="A1902" t="inlineStr">
        <is>
          <t>Q07L07</t>
        </is>
      </c>
      <c r="B1902" t="inlineStr">
        <is>
          <t>LEANDRO SAMUEL DE SOUZA LIMA</t>
        </is>
      </c>
      <c r="C1902" t="n">
        <v>1</v>
      </c>
      <c r="D1902" t="inlineStr">
        <is>
          <t>IPCA</t>
        </is>
      </c>
      <c r="E1902" t="n">
        <v>0.009488792934583046</v>
      </c>
      <c r="F1902" t="inlineStr">
        <is>
          <t>MENSAL</t>
        </is>
      </c>
      <c r="G1902" t="n">
        <v>44073</v>
      </c>
      <c r="H1902" t="n">
        <v>44073</v>
      </c>
      <c r="I1902" t="inlineStr">
        <is>
          <t>012</t>
        </is>
      </c>
      <c r="J1902" t="inlineStr">
        <is>
          <t>CARTEIRA</t>
        </is>
      </c>
      <c r="K1902" t="inlineStr">
        <is>
          <t>CONTRATO</t>
        </is>
      </c>
      <c r="L1902" t="n">
        <v>5390.6</v>
      </c>
      <c r="M1902" t="inlineStr"/>
      <c r="N1902" t="inlineStr"/>
      <c r="O1902" s="142">
        <f>DATE(YEAR(H1902),MONTH(H1902),1)</f>
        <v/>
      </c>
      <c r="P1902" s="132">
        <f>IF(H1902&gt;$L$3,"Futuro","Atraso")</f>
        <v/>
      </c>
      <c r="Q1902">
        <f>12*(YEAR(H1902)-YEAR($L$3))+(MONTH(H1902)-MONTH($L$3))</f>
        <v/>
      </c>
      <c r="R1902" s="366">
        <f>IF(N1902="IBIRAPITANGA FASE 3",IF(P1902="Atraso",M1902,M1902/(1+$J$2)^Q1902),IF(P1902="Atraso",M1902,M1902/(1+$J$1)^Q1902))</f>
        <v/>
      </c>
    </row>
    <row r="1903">
      <c r="A1903" t="inlineStr">
        <is>
          <t>Q07L07</t>
        </is>
      </c>
      <c r="B1903" t="inlineStr">
        <is>
          <t>LEANDRO SAMUEL DE SOUZA LIMA</t>
        </is>
      </c>
      <c r="C1903" t="n">
        <v>1</v>
      </c>
      <c r="D1903" t="inlineStr">
        <is>
          <t>IPCA</t>
        </is>
      </c>
      <c r="E1903" t="n">
        <v>0.009488792934583046</v>
      </c>
      <c r="F1903" t="inlineStr">
        <is>
          <t>MENSAL</t>
        </is>
      </c>
      <c r="G1903" t="n">
        <v>44104</v>
      </c>
      <c r="H1903" t="n">
        <v>44104</v>
      </c>
      <c r="I1903" t="inlineStr">
        <is>
          <t>013</t>
        </is>
      </c>
      <c r="J1903" t="inlineStr">
        <is>
          <t>CARTEIRA</t>
        </is>
      </c>
      <c r="K1903" t="inlineStr">
        <is>
          <t>CONTRATO</t>
        </is>
      </c>
      <c r="L1903" t="n">
        <v>5300.37</v>
      </c>
      <c r="M1903" t="inlineStr"/>
      <c r="N1903" t="inlineStr"/>
      <c r="O1903" s="142">
        <f>DATE(YEAR(H1903),MONTH(H1903),1)</f>
        <v/>
      </c>
      <c r="P1903" s="132">
        <f>IF(H1903&gt;$L$3,"Futuro","Atraso")</f>
        <v/>
      </c>
      <c r="Q1903">
        <f>12*(YEAR(H1903)-YEAR($L$3))+(MONTH(H1903)-MONTH($L$3))</f>
        <v/>
      </c>
      <c r="R1903" s="366">
        <f>IF(N1903="IBIRAPITANGA FASE 3",IF(P1903="Atraso",M1903,M1903/(1+$J$2)^Q1903),IF(P1903="Atraso",M1903,M1903/(1+$J$1)^Q1903))</f>
        <v/>
      </c>
    </row>
    <row r="1904">
      <c r="A1904" t="inlineStr">
        <is>
          <t>Q07L07</t>
        </is>
      </c>
      <c r="B1904" t="inlineStr">
        <is>
          <t>LEANDRO SAMUEL DE SOUZA LIMA</t>
        </is>
      </c>
      <c r="C1904" t="n">
        <v>1</v>
      </c>
      <c r="D1904" t="inlineStr">
        <is>
          <t>IPCA</t>
        </is>
      </c>
      <c r="E1904" t="n">
        <v>0.009488792934583046</v>
      </c>
      <c r="F1904" t="inlineStr">
        <is>
          <t>MENSAL</t>
        </is>
      </c>
      <c r="G1904" t="n">
        <v>44134</v>
      </c>
      <c r="H1904" t="n">
        <v>44134</v>
      </c>
      <c r="I1904" t="inlineStr">
        <is>
          <t>014</t>
        </is>
      </c>
      <c r="J1904" t="inlineStr">
        <is>
          <t>CARTEIRA</t>
        </is>
      </c>
      <c r="K1904" t="inlineStr">
        <is>
          <t>CONTRATO</t>
        </is>
      </c>
      <c r="L1904" t="n">
        <v>5212.64</v>
      </c>
      <c r="M1904" t="inlineStr"/>
      <c r="N1904" t="inlineStr"/>
      <c r="O1904" s="142">
        <f>DATE(YEAR(H1904),MONTH(H1904),1)</f>
        <v/>
      </c>
      <c r="P1904" s="132">
        <f>IF(H1904&gt;$L$3,"Futuro","Atraso")</f>
        <v/>
      </c>
      <c r="Q1904">
        <f>12*(YEAR(H1904)-YEAR($L$3))+(MONTH(H1904)-MONTH($L$3))</f>
        <v/>
      </c>
      <c r="R1904" s="366">
        <f>IF(N1904="IBIRAPITANGA FASE 3",IF(P1904="Atraso",M1904,M1904/(1+$J$2)^Q1904),IF(P1904="Atraso",M1904,M1904/(1+$J$1)^Q1904))</f>
        <v/>
      </c>
    </row>
    <row r="1905">
      <c r="A1905" t="inlineStr">
        <is>
          <t>Q07L07</t>
        </is>
      </c>
      <c r="B1905" t="inlineStr">
        <is>
          <t>LEANDRO SAMUEL DE SOUZA LIMA</t>
        </is>
      </c>
      <c r="C1905" t="n">
        <v>1</v>
      </c>
      <c r="D1905" t="inlineStr">
        <is>
          <t>IPCA</t>
        </is>
      </c>
      <c r="E1905" t="n">
        <v>0.009488792934583046</v>
      </c>
      <c r="F1905" t="inlineStr">
        <is>
          <t>MENSAL</t>
        </is>
      </c>
      <c r="G1905" t="n">
        <v>44165</v>
      </c>
      <c r="H1905" t="n">
        <v>44165</v>
      </c>
      <c r="I1905" t="inlineStr">
        <is>
          <t>015</t>
        </is>
      </c>
      <c r="J1905" t="inlineStr">
        <is>
          <t>CARTEIRA</t>
        </is>
      </c>
      <c r="K1905" t="inlineStr">
        <is>
          <t>CONTRATO</t>
        </is>
      </c>
      <c r="L1905" t="n">
        <v>5124.84</v>
      </c>
      <c r="M1905" t="inlineStr"/>
      <c r="N1905" t="inlineStr"/>
      <c r="O1905" s="142">
        <f>DATE(YEAR(H1905),MONTH(H1905),1)</f>
        <v/>
      </c>
      <c r="P1905" s="132">
        <f>IF(H1905&gt;$L$3,"Futuro","Atraso")</f>
        <v/>
      </c>
      <c r="Q1905">
        <f>12*(YEAR(H1905)-YEAR($L$3))+(MONTH(H1905)-MONTH($L$3))</f>
        <v/>
      </c>
      <c r="R1905" s="366">
        <f>IF(N1905="IBIRAPITANGA FASE 3",IF(P1905="Atraso",M1905,M1905/(1+$J$2)^Q1905),IF(P1905="Atraso",M1905,M1905/(1+$J$1)^Q1905))</f>
        <v/>
      </c>
    </row>
    <row r="1906">
      <c r="A1906" t="inlineStr">
        <is>
          <t>Q07L07</t>
        </is>
      </c>
      <c r="B1906" t="inlineStr">
        <is>
          <t>LEANDRO SAMUEL DE SOUZA LIMA</t>
        </is>
      </c>
      <c r="C1906" t="n">
        <v>1</v>
      </c>
      <c r="D1906" t="inlineStr">
        <is>
          <t>IPCA</t>
        </is>
      </c>
      <c r="E1906" t="n">
        <v>0.009488792934583046</v>
      </c>
      <c r="F1906" t="inlineStr">
        <is>
          <t>MENSAL</t>
        </is>
      </c>
      <c r="G1906" t="n">
        <v>44195</v>
      </c>
      <c r="H1906" t="n">
        <v>44195</v>
      </c>
      <c r="I1906" t="inlineStr">
        <is>
          <t>016</t>
        </is>
      </c>
      <c r="J1906" t="inlineStr">
        <is>
          <t>CARTEIRA</t>
        </is>
      </c>
      <c r="K1906" t="inlineStr">
        <is>
          <t>CONTRATO</t>
        </is>
      </c>
      <c r="L1906" t="n">
        <v>5039.47</v>
      </c>
      <c r="M1906" t="inlineStr"/>
      <c r="N1906" t="inlineStr"/>
      <c r="O1906" s="142">
        <f>DATE(YEAR(H1906),MONTH(H1906),1)</f>
        <v/>
      </c>
      <c r="P1906" s="132">
        <f>IF(H1906&gt;$L$3,"Futuro","Atraso")</f>
        <v/>
      </c>
      <c r="Q1906">
        <f>12*(YEAR(H1906)-YEAR($L$3))+(MONTH(H1906)-MONTH($L$3))</f>
        <v/>
      </c>
      <c r="R1906" s="366">
        <f>IF(N1906="IBIRAPITANGA FASE 3",IF(P1906="Atraso",M1906,M1906/(1+$J$2)^Q1906),IF(P1906="Atraso",M1906,M1906/(1+$J$1)^Q1906))</f>
        <v/>
      </c>
    </row>
    <row r="1907">
      <c r="A1907" t="inlineStr">
        <is>
          <t>Q07L07</t>
        </is>
      </c>
      <c r="B1907" t="inlineStr">
        <is>
          <t>LEANDRO SAMUEL DE SOUZA LIMA</t>
        </is>
      </c>
      <c r="C1907" t="n">
        <v>1</v>
      </c>
      <c r="D1907" t="inlineStr">
        <is>
          <t>IPCA</t>
        </is>
      </c>
      <c r="E1907" t="n">
        <v>0.009488792934583046</v>
      </c>
      <c r="F1907" t="inlineStr">
        <is>
          <t>MENSAL</t>
        </is>
      </c>
      <c r="G1907" t="n">
        <v>44226</v>
      </c>
      <c r="H1907" t="n">
        <v>44226</v>
      </c>
      <c r="I1907" t="inlineStr">
        <is>
          <t>017</t>
        </is>
      </c>
      <c r="J1907" t="inlineStr">
        <is>
          <t>CARTEIRA</t>
        </is>
      </c>
      <c r="K1907" t="inlineStr">
        <is>
          <t>CONTRATO</t>
        </is>
      </c>
      <c r="L1907" t="n">
        <v>4954.01</v>
      </c>
      <c r="M1907" t="inlineStr"/>
      <c r="N1907" t="inlineStr"/>
      <c r="O1907" s="142">
        <f>DATE(YEAR(H1907),MONTH(H1907),1)</f>
        <v/>
      </c>
      <c r="P1907" s="132">
        <f>IF(H1907&gt;$L$3,"Futuro","Atraso")</f>
        <v/>
      </c>
      <c r="Q1907">
        <f>12*(YEAR(H1907)-YEAR($L$3))+(MONTH(H1907)-MONTH($L$3))</f>
        <v/>
      </c>
      <c r="R1907" s="366">
        <f>IF(N1907="IBIRAPITANGA FASE 3",IF(P1907="Atraso",M1907,M1907/(1+$J$2)^Q1907),IF(P1907="Atraso",M1907,M1907/(1+$J$1)^Q1907))</f>
        <v/>
      </c>
    </row>
    <row r="1908">
      <c r="A1908" t="inlineStr">
        <is>
          <t>Q07L07</t>
        </is>
      </c>
      <c r="B1908" t="inlineStr">
        <is>
          <t>LEANDRO SAMUEL DE SOUZA LIMA</t>
        </is>
      </c>
      <c r="C1908" t="n">
        <v>1</v>
      </c>
      <c r="D1908" t="inlineStr">
        <is>
          <t>IPCA</t>
        </is>
      </c>
      <c r="E1908" t="n">
        <v>0.009488792934583046</v>
      </c>
      <c r="F1908" t="inlineStr">
        <is>
          <t>MENSAL</t>
        </is>
      </c>
      <c r="G1908" t="n">
        <v>44255</v>
      </c>
      <c r="H1908" t="n">
        <v>44255</v>
      </c>
      <c r="I1908" t="inlineStr">
        <is>
          <t>018</t>
        </is>
      </c>
      <c r="J1908" t="inlineStr">
        <is>
          <t>CARTEIRA</t>
        </is>
      </c>
      <c r="K1908" t="inlineStr">
        <is>
          <t>CONTRATO</t>
        </is>
      </c>
      <c r="L1908" t="n">
        <v>4872.55</v>
      </c>
      <c r="M1908" t="inlineStr"/>
      <c r="N1908" t="inlineStr"/>
      <c r="O1908" s="142">
        <f>DATE(YEAR(H1908),MONTH(H1908),1)</f>
        <v/>
      </c>
      <c r="P1908" s="132">
        <f>IF(H1908&gt;$L$3,"Futuro","Atraso")</f>
        <v/>
      </c>
      <c r="Q1908">
        <f>12*(YEAR(H1908)-YEAR($L$3))+(MONTH(H1908)-MONTH($L$3))</f>
        <v/>
      </c>
      <c r="R1908" s="366">
        <f>IF(N1908="IBIRAPITANGA FASE 3",IF(P1908="Atraso",M1908,M1908/(1+$J$2)^Q1908),IF(P1908="Atraso",M1908,M1908/(1+$J$1)^Q1908))</f>
        <v/>
      </c>
    </row>
    <row r="1909">
      <c r="A1909" t="inlineStr">
        <is>
          <t>Q07L07</t>
        </is>
      </c>
      <c r="B1909" t="inlineStr">
        <is>
          <t>LEANDRO SAMUEL DE SOUZA LIMA</t>
        </is>
      </c>
      <c r="C1909" t="n">
        <v>1</v>
      </c>
      <c r="D1909" t="inlineStr">
        <is>
          <t>IPCA</t>
        </is>
      </c>
      <c r="E1909" t="n">
        <v>0.009488792934583046</v>
      </c>
      <c r="F1909" t="inlineStr">
        <is>
          <t>MENSAL</t>
        </is>
      </c>
      <c r="G1909" t="n">
        <v>44285</v>
      </c>
      <c r="H1909" t="n">
        <v>44285</v>
      </c>
      <c r="I1909" t="inlineStr">
        <is>
          <t>019</t>
        </is>
      </c>
      <c r="J1909" t="inlineStr">
        <is>
          <t>CARTEIRA</t>
        </is>
      </c>
      <c r="K1909" t="inlineStr">
        <is>
          <t>CONTRATO</t>
        </is>
      </c>
      <c r="L1909" t="n">
        <v>4790.2</v>
      </c>
      <c r="M1909" t="inlineStr"/>
      <c r="N1909" t="inlineStr"/>
      <c r="O1909" s="142">
        <f>DATE(YEAR(H1909),MONTH(H1909),1)</f>
        <v/>
      </c>
      <c r="P1909" s="132">
        <f>IF(H1909&gt;$L$3,"Futuro","Atraso")</f>
        <v/>
      </c>
      <c r="Q1909">
        <f>12*(YEAR(H1909)-YEAR($L$3))+(MONTH(H1909)-MONTH($L$3))</f>
        <v/>
      </c>
      <c r="R1909" s="366">
        <f>IF(N1909="IBIRAPITANGA FASE 3",IF(P1909="Atraso",M1909,M1909/(1+$J$2)^Q1909),IF(P1909="Atraso",M1909,M1909/(1+$J$1)^Q1909))</f>
        <v/>
      </c>
    </row>
    <row r="1910">
      <c r="A1910" t="inlineStr">
        <is>
          <t>Q07L07</t>
        </is>
      </c>
      <c r="B1910" t="inlineStr">
        <is>
          <t>LEANDRO SAMUEL DE SOUZA LIMA</t>
        </is>
      </c>
      <c r="C1910" t="n">
        <v>1</v>
      </c>
      <c r="D1910" t="inlineStr">
        <is>
          <t>IPCA</t>
        </is>
      </c>
      <c r="E1910" t="n">
        <v>0.009488792934583046</v>
      </c>
      <c r="F1910" t="inlineStr">
        <is>
          <t>MENSAL</t>
        </is>
      </c>
      <c r="G1910" t="n">
        <v>44316</v>
      </c>
      <c r="H1910" t="n">
        <v>44316</v>
      </c>
      <c r="I1910" t="inlineStr">
        <is>
          <t>020</t>
        </is>
      </c>
      <c r="J1910" t="inlineStr">
        <is>
          <t>CARTEIRA</t>
        </is>
      </c>
      <c r="K1910" t="inlineStr">
        <is>
          <t>CONTRATO</t>
        </is>
      </c>
      <c r="L1910" t="n">
        <v>4708.16</v>
      </c>
      <c r="M1910" t="inlineStr"/>
      <c r="N1910" t="inlineStr"/>
      <c r="O1910" s="142">
        <f>DATE(YEAR(H1910),MONTH(H1910),1)</f>
        <v/>
      </c>
      <c r="P1910" s="132">
        <f>IF(H1910&gt;$L$3,"Futuro","Atraso")</f>
        <v/>
      </c>
      <c r="Q1910">
        <f>12*(YEAR(H1910)-YEAR($L$3))+(MONTH(H1910)-MONTH($L$3))</f>
        <v/>
      </c>
      <c r="R1910" s="366">
        <f>IF(N1910="IBIRAPITANGA FASE 3",IF(P1910="Atraso",M1910,M1910/(1+$J$2)^Q1910),IF(P1910="Atraso",M1910,M1910/(1+$J$1)^Q1910))</f>
        <v/>
      </c>
    </row>
    <row r="1911">
      <c r="A1911" t="inlineStr">
        <is>
          <t>Q07L07</t>
        </is>
      </c>
      <c r="B1911" t="inlineStr">
        <is>
          <t>LEANDRO SAMUEL DE SOUZA LIMA</t>
        </is>
      </c>
      <c r="C1911" t="n">
        <v>1</v>
      </c>
      <c r="D1911" t="inlineStr">
        <is>
          <t>IPCA</t>
        </is>
      </c>
      <c r="E1911" t="n">
        <v>0.009488792934583046</v>
      </c>
      <c r="F1911" t="inlineStr">
        <is>
          <t>MENSAL</t>
        </is>
      </c>
      <c r="G1911" t="n">
        <v>44346</v>
      </c>
      <c r="H1911" t="n">
        <v>44346</v>
      </c>
      <c r="I1911" t="inlineStr">
        <is>
          <t>021</t>
        </is>
      </c>
      <c r="J1911" t="inlineStr">
        <is>
          <t>CARTEIRA</t>
        </is>
      </c>
      <c r="K1911" t="inlineStr">
        <is>
          <t>CONTRATO</t>
        </is>
      </c>
      <c r="L1911" t="n">
        <v>4628.4</v>
      </c>
      <c r="M1911" t="inlineStr"/>
      <c r="N1911" t="inlineStr"/>
      <c r="O1911" s="142">
        <f>DATE(YEAR(H1911),MONTH(H1911),1)</f>
        <v/>
      </c>
      <c r="P1911" s="132">
        <f>IF(H1911&gt;$L$3,"Futuro","Atraso")</f>
        <v/>
      </c>
      <c r="Q1911">
        <f>12*(YEAR(H1911)-YEAR($L$3))+(MONTH(H1911)-MONTH($L$3))</f>
        <v/>
      </c>
      <c r="R1911" s="366">
        <f>IF(N1911="IBIRAPITANGA FASE 3",IF(P1911="Atraso",M1911,M1911/(1+$J$2)^Q1911),IF(P1911="Atraso",M1911,M1911/(1+$J$1)^Q1911))</f>
        <v/>
      </c>
    </row>
    <row r="1912">
      <c r="A1912" t="inlineStr">
        <is>
          <t>Q07L07</t>
        </is>
      </c>
      <c r="B1912" t="inlineStr">
        <is>
          <t>LEANDRO SAMUEL DE SOUZA LIMA</t>
        </is>
      </c>
      <c r="C1912" t="n">
        <v>1</v>
      </c>
      <c r="D1912" t="inlineStr">
        <is>
          <t>IPCA</t>
        </is>
      </c>
      <c r="E1912" t="n">
        <v>0.009488792934583046</v>
      </c>
      <c r="F1912" t="inlineStr">
        <is>
          <t>MENSAL</t>
        </is>
      </c>
      <c r="G1912" t="n">
        <v>44377</v>
      </c>
      <c r="H1912" t="n">
        <v>44377</v>
      </c>
      <c r="I1912" t="inlineStr">
        <is>
          <t>022</t>
        </is>
      </c>
      <c r="J1912" t="inlineStr">
        <is>
          <t>CARTEIRA</t>
        </is>
      </c>
      <c r="K1912" t="inlineStr">
        <is>
          <t>CONTRATO</t>
        </is>
      </c>
      <c r="L1912" t="n">
        <v>4548.59</v>
      </c>
      <c r="M1912" t="inlineStr"/>
      <c r="N1912" t="inlineStr"/>
      <c r="O1912" s="142">
        <f>DATE(YEAR(H1912),MONTH(H1912),1)</f>
        <v/>
      </c>
      <c r="P1912" s="132">
        <f>IF(H1912&gt;$L$3,"Futuro","Atraso")</f>
        <v/>
      </c>
      <c r="Q1912">
        <f>12*(YEAR(H1912)-YEAR($L$3))+(MONTH(H1912)-MONTH($L$3))</f>
        <v/>
      </c>
      <c r="R1912" s="366">
        <f>IF(N1912="IBIRAPITANGA FASE 3",IF(P1912="Atraso",M1912,M1912/(1+$J$2)^Q1912),IF(P1912="Atraso",M1912,M1912/(1+$J$1)^Q1912))</f>
        <v/>
      </c>
    </row>
    <row r="1913">
      <c r="A1913" t="inlineStr">
        <is>
          <t>Q07L07</t>
        </is>
      </c>
      <c r="B1913" t="inlineStr">
        <is>
          <t>LEANDRO SAMUEL DE SOUZA LIMA</t>
        </is>
      </c>
      <c r="C1913" t="n">
        <v>1</v>
      </c>
      <c r="D1913" t="inlineStr">
        <is>
          <t>IPCA</t>
        </is>
      </c>
      <c r="E1913" t="n">
        <v>0.009488792934583046</v>
      </c>
      <c r="F1913" t="inlineStr">
        <is>
          <t>MENSAL</t>
        </is>
      </c>
      <c r="G1913" t="n">
        <v>44407</v>
      </c>
      <c r="H1913" t="n">
        <v>44407</v>
      </c>
      <c r="I1913" t="inlineStr">
        <is>
          <t>023</t>
        </is>
      </c>
      <c r="J1913" t="inlineStr">
        <is>
          <t>CARTEIRA</t>
        </is>
      </c>
      <c r="K1913" t="inlineStr">
        <is>
          <t>CONTRATO</t>
        </is>
      </c>
      <c r="L1913" t="n">
        <v>4471.01</v>
      </c>
      <c r="M1913" t="inlineStr"/>
      <c r="N1913" t="inlineStr"/>
      <c r="O1913" s="142">
        <f>DATE(YEAR(H1913),MONTH(H1913),1)</f>
        <v/>
      </c>
      <c r="P1913" s="132">
        <f>IF(H1913&gt;$L$3,"Futuro","Atraso")</f>
        <v/>
      </c>
      <c r="Q1913">
        <f>12*(YEAR(H1913)-YEAR($L$3))+(MONTH(H1913)-MONTH($L$3))</f>
        <v/>
      </c>
      <c r="R1913" s="366">
        <f>IF(N1913="IBIRAPITANGA FASE 3",IF(P1913="Atraso",M1913,M1913/(1+$J$2)^Q1913),IF(P1913="Atraso",M1913,M1913/(1+$J$1)^Q1913))</f>
        <v/>
      </c>
    </row>
    <row r="1914">
      <c r="A1914" t="inlineStr">
        <is>
          <t>Q07L07</t>
        </is>
      </c>
      <c r="B1914" t="inlineStr">
        <is>
          <t>LEANDRO SAMUEL DE SOUZA LIMA</t>
        </is>
      </c>
      <c r="C1914" t="n">
        <v>1</v>
      </c>
      <c r="D1914" t="inlineStr">
        <is>
          <t>IPCA</t>
        </is>
      </c>
      <c r="E1914" t="n">
        <v>0.009488792934583046</v>
      </c>
      <c r="F1914" t="inlineStr">
        <is>
          <t>MENSAL</t>
        </is>
      </c>
      <c r="G1914" t="n">
        <v>44438</v>
      </c>
      <c r="H1914" t="n">
        <v>44438</v>
      </c>
      <c r="I1914" t="inlineStr">
        <is>
          <t>024</t>
        </is>
      </c>
      <c r="J1914" t="inlineStr">
        <is>
          <t>CARTEIRA</t>
        </is>
      </c>
      <c r="K1914" t="inlineStr">
        <is>
          <t>CONTRATO</t>
        </is>
      </c>
      <c r="L1914" t="n">
        <v>4393.35</v>
      </c>
      <c r="M1914" t="inlineStr"/>
      <c r="N1914" t="inlineStr"/>
      <c r="O1914" s="142">
        <f>DATE(YEAR(H1914),MONTH(H1914),1)</f>
        <v/>
      </c>
      <c r="P1914" s="132">
        <f>IF(H1914&gt;$L$3,"Futuro","Atraso")</f>
        <v/>
      </c>
      <c r="Q1914">
        <f>12*(YEAR(H1914)-YEAR($L$3))+(MONTH(H1914)-MONTH($L$3))</f>
        <v/>
      </c>
      <c r="R1914" s="366">
        <f>IF(N1914="IBIRAPITANGA FASE 3",IF(P1914="Atraso",M1914,M1914/(1+$J$2)^Q1914),IF(P1914="Atraso",M1914,M1914/(1+$J$1)^Q1914))</f>
        <v/>
      </c>
    </row>
    <row r="1915">
      <c r="A1915" t="inlineStr">
        <is>
          <t>Q07L07</t>
        </is>
      </c>
      <c r="B1915" t="inlineStr">
        <is>
          <t>LEANDRO SAMUEL DE SOUZA LIMA</t>
        </is>
      </c>
      <c r="C1915" t="n">
        <v>1</v>
      </c>
      <c r="D1915" t="inlineStr">
        <is>
          <t>IPCA</t>
        </is>
      </c>
      <c r="E1915" t="n">
        <v>0.009488792934583046</v>
      </c>
      <c r="F1915" t="inlineStr">
        <is>
          <t>MENSAL</t>
        </is>
      </c>
      <c r="G1915" t="n">
        <v>44469</v>
      </c>
      <c r="H1915" t="n">
        <v>44469</v>
      </c>
      <c r="I1915" t="inlineStr">
        <is>
          <t>025</t>
        </is>
      </c>
      <c r="J1915" t="inlineStr">
        <is>
          <t>CARTEIRA</t>
        </is>
      </c>
      <c r="K1915" t="inlineStr">
        <is>
          <t>CONTRATO</t>
        </is>
      </c>
      <c r="L1915" t="n">
        <v>4316.75</v>
      </c>
      <c r="M1915" t="inlineStr"/>
      <c r="N1915" t="inlineStr"/>
      <c r="O1915" s="142">
        <f>DATE(YEAR(H1915),MONTH(H1915),1)</f>
        <v/>
      </c>
      <c r="P1915" s="132">
        <f>IF(H1915&gt;$L$3,"Futuro","Atraso")</f>
        <v/>
      </c>
      <c r="Q1915">
        <f>12*(YEAR(H1915)-YEAR($L$3))+(MONTH(H1915)-MONTH($L$3))</f>
        <v/>
      </c>
      <c r="R1915" s="366">
        <f>IF(N1915="IBIRAPITANGA FASE 3",IF(P1915="Atraso",M1915,M1915/(1+$J$2)^Q1915),IF(P1915="Atraso",M1915,M1915/(1+$J$1)^Q1915))</f>
        <v/>
      </c>
    </row>
    <row r="1916">
      <c r="A1916" t="inlineStr">
        <is>
          <t>Q07L07</t>
        </is>
      </c>
      <c r="B1916" t="inlineStr">
        <is>
          <t>LEANDRO SAMUEL DE SOUZA LIMA</t>
        </is>
      </c>
      <c r="C1916" t="n">
        <v>1</v>
      </c>
      <c r="D1916" t="inlineStr">
        <is>
          <t>IPCA</t>
        </is>
      </c>
      <c r="E1916" t="n">
        <v>0.009488792934583046</v>
      </c>
      <c r="F1916" t="inlineStr">
        <is>
          <t>MENSAL</t>
        </is>
      </c>
      <c r="G1916" t="n">
        <v>44499</v>
      </c>
      <c r="H1916" t="n">
        <v>44499</v>
      </c>
      <c r="I1916" t="inlineStr">
        <is>
          <t>026</t>
        </is>
      </c>
      <c r="J1916" t="inlineStr">
        <is>
          <t>CARTEIRA</t>
        </is>
      </c>
      <c r="K1916" t="inlineStr">
        <is>
          <t>CONTRATO</t>
        </is>
      </c>
      <c r="L1916" t="n">
        <v>4242.32</v>
      </c>
      <c r="M1916" t="inlineStr"/>
      <c r="N1916" t="inlineStr"/>
      <c r="O1916" s="142">
        <f>DATE(YEAR(H1916),MONTH(H1916),1)</f>
        <v/>
      </c>
      <c r="P1916" s="132">
        <f>IF(H1916&gt;$L$3,"Futuro","Atraso")</f>
        <v/>
      </c>
      <c r="Q1916">
        <f>12*(YEAR(H1916)-YEAR($L$3))+(MONTH(H1916)-MONTH($L$3))</f>
        <v/>
      </c>
      <c r="R1916" s="366">
        <f>IF(N1916="IBIRAPITANGA FASE 3",IF(P1916="Atraso",M1916,M1916/(1+$J$2)^Q1916),IF(P1916="Atraso",M1916,M1916/(1+$J$1)^Q1916))</f>
        <v/>
      </c>
    </row>
    <row r="1917">
      <c r="A1917" t="inlineStr">
        <is>
          <t>Q07L07</t>
        </is>
      </c>
      <c r="B1917" t="inlineStr">
        <is>
          <t>LEANDRO SAMUEL DE SOUZA LIMA</t>
        </is>
      </c>
      <c r="C1917" t="n">
        <v>1</v>
      </c>
      <c r="D1917" t="inlineStr">
        <is>
          <t>IPCA</t>
        </is>
      </c>
      <c r="E1917" t="n">
        <v>0.009488792934583046</v>
      </c>
      <c r="F1917" t="inlineStr">
        <is>
          <t>MENSAL</t>
        </is>
      </c>
      <c r="G1917" t="n">
        <v>44530</v>
      </c>
      <c r="H1917" t="n">
        <v>44530</v>
      </c>
      <c r="I1917" t="inlineStr">
        <is>
          <t>027</t>
        </is>
      </c>
      <c r="J1917" t="inlineStr">
        <is>
          <t>CARTEIRA</t>
        </is>
      </c>
      <c r="K1917" t="inlineStr">
        <is>
          <t>CONTRATO</t>
        </is>
      </c>
      <c r="L1917" t="n">
        <v>4167.79</v>
      </c>
      <c r="M1917" t="inlineStr"/>
      <c r="N1917" t="inlineStr"/>
      <c r="O1917" s="142">
        <f>DATE(YEAR(H1917),MONTH(H1917),1)</f>
        <v/>
      </c>
      <c r="P1917" s="132">
        <f>IF(H1917&gt;$L$3,"Futuro","Atraso")</f>
        <v/>
      </c>
      <c r="Q1917">
        <f>12*(YEAR(H1917)-YEAR($L$3))+(MONTH(H1917)-MONTH($L$3))</f>
        <v/>
      </c>
      <c r="R1917" s="366">
        <f>IF(N1917="IBIRAPITANGA FASE 3",IF(P1917="Atraso",M1917,M1917/(1+$J$2)^Q1917),IF(P1917="Atraso",M1917,M1917/(1+$J$1)^Q1917))</f>
        <v/>
      </c>
    </row>
    <row r="1918">
      <c r="A1918" t="inlineStr">
        <is>
          <t>Q07L07</t>
        </is>
      </c>
      <c r="B1918" t="inlineStr">
        <is>
          <t>LEANDRO SAMUEL DE SOUZA LIMA</t>
        </is>
      </c>
      <c r="C1918" t="n">
        <v>1</v>
      </c>
      <c r="D1918" t="inlineStr">
        <is>
          <t>IPCA</t>
        </is>
      </c>
      <c r="E1918" t="n">
        <v>0.009488792934583046</v>
      </c>
      <c r="F1918" t="inlineStr">
        <is>
          <t>MENSAL</t>
        </is>
      </c>
      <c r="G1918" t="n">
        <v>44560</v>
      </c>
      <c r="H1918" t="n">
        <v>44560</v>
      </c>
      <c r="I1918" t="inlineStr">
        <is>
          <t>028</t>
        </is>
      </c>
      <c r="J1918" t="inlineStr">
        <is>
          <t>CARTEIRA</t>
        </is>
      </c>
      <c r="K1918" t="inlineStr">
        <is>
          <t>CONTRATO</t>
        </is>
      </c>
      <c r="L1918" t="n">
        <v>4095.41</v>
      </c>
      <c r="M1918" t="inlineStr"/>
      <c r="N1918" t="inlineStr"/>
      <c r="O1918" s="142">
        <f>DATE(YEAR(H1918),MONTH(H1918),1)</f>
        <v/>
      </c>
      <c r="P1918" s="132">
        <f>IF(H1918&gt;$L$3,"Futuro","Atraso")</f>
        <v/>
      </c>
      <c r="Q1918">
        <f>12*(YEAR(H1918)-YEAR($L$3))+(MONTH(H1918)-MONTH($L$3))</f>
        <v/>
      </c>
      <c r="R1918" s="366">
        <f>IF(N1918="IBIRAPITANGA FASE 3",IF(P1918="Atraso",M1918,M1918/(1+$J$2)^Q1918),IF(P1918="Atraso",M1918,M1918/(1+$J$1)^Q1918))</f>
        <v/>
      </c>
    </row>
    <row r="1919">
      <c r="A1919" t="inlineStr">
        <is>
          <t>Q07L07</t>
        </is>
      </c>
      <c r="B1919" t="inlineStr">
        <is>
          <t>LEANDRO SAMUEL DE SOUZA LIMA</t>
        </is>
      </c>
      <c r="C1919" t="n">
        <v>1</v>
      </c>
      <c r="D1919" t="inlineStr">
        <is>
          <t>IPCA</t>
        </is>
      </c>
      <c r="E1919" t="n">
        <v>0.009488792934583046</v>
      </c>
      <c r="F1919" t="inlineStr">
        <is>
          <t>MENSAL</t>
        </is>
      </c>
      <c r="G1919" t="n">
        <v>44591</v>
      </c>
      <c r="H1919" t="n">
        <v>44591</v>
      </c>
      <c r="I1919" t="inlineStr">
        <is>
          <t>029</t>
        </is>
      </c>
      <c r="J1919" t="inlineStr">
        <is>
          <t>CARTEIRA</t>
        </is>
      </c>
      <c r="K1919" t="inlineStr">
        <is>
          <t>CONTRATO</t>
        </is>
      </c>
      <c r="L1919" t="n">
        <v>4022.92</v>
      </c>
      <c r="M1919" t="inlineStr"/>
      <c r="N1919" t="inlineStr"/>
      <c r="O1919" s="142">
        <f>DATE(YEAR(H1919),MONTH(H1919),1)</f>
        <v/>
      </c>
      <c r="P1919" s="132">
        <f>IF(H1919&gt;$L$3,"Futuro","Atraso")</f>
        <v/>
      </c>
      <c r="Q1919">
        <f>12*(YEAR(H1919)-YEAR($L$3))+(MONTH(H1919)-MONTH($L$3))</f>
        <v/>
      </c>
      <c r="R1919" s="366">
        <f>IF(N1919="IBIRAPITANGA FASE 3",IF(P1919="Atraso",M1919,M1919/(1+$J$2)^Q1919),IF(P1919="Atraso",M1919,M1919/(1+$J$1)^Q1919))</f>
        <v/>
      </c>
    </row>
    <row r="1920">
      <c r="A1920" t="inlineStr">
        <is>
          <t>Q07L07</t>
        </is>
      </c>
      <c r="B1920" t="inlineStr">
        <is>
          <t>LEANDRO SAMUEL DE SOUZA LIMA</t>
        </is>
      </c>
      <c r="C1920" t="n">
        <v>1</v>
      </c>
      <c r="D1920" t="inlineStr">
        <is>
          <t>IPCA</t>
        </is>
      </c>
      <c r="E1920" t="n">
        <v>0.009488792934583046</v>
      </c>
      <c r="F1920" t="inlineStr">
        <is>
          <t>MENSAL</t>
        </is>
      </c>
      <c r="G1920" t="n">
        <v>44620</v>
      </c>
      <c r="H1920" t="n">
        <v>44620</v>
      </c>
      <c r="I1920" t="inlineStr">
        <is>
          <t>030</t>
        </is>
      </c>
      <c r="J1920" t="inlineStr">
        <is>
          <t>CARTEIRA</t>
        </is>
      </c>
      <c r="K1920" t="inlineStr">
        <is>
          <t>CONTRATO</t>
        </is>
      </c>
      <c r="L1920" t="n">
        <v>3953.9</v>
      </c>
      <c r="M1920" t="inlineStr"/>
      <c r="N1920" t="inlineStr"/>
      <c r="O1920" s="142">
        <f>DATE(YEAR(H1920),MONTH(H1920),1)</f>
        <v/>
      </c>
      <c r="P1920" s="132">
        <f>IF(H1920&gt;$L$3,"Futuro","Atraso")</f>
        <v/>
      </c>
      <c r="Q1920">
        <f>12*(YEAR(H1920)-YEAR($L$3))+(MONTH(H1920)-MONTH($L$3))</f>
        <v/>
      </c>
      <c r="R1920" s="366">
        <f>IF(N1920="IBIRAPITANGA FASE 3",IF(P1920="Atraso",M1920,M1920/(1+$J$2)^Q1920),IF(P1920="Atraso",M1920,M1920/(1+$J$1)^Q1920))</f>
        <v/>
      </c>
    </row>
    <row r="1921">
      <c r="A1921" t="inlineStr">
        <is>
          <t>Q07L07</t>
        </is>
      </c>
      <c r="B1921" t="inlineStr">
        <is>
          <t>LEANDRO SAMUEL DE SOUZA LIMA</t>
        </is>
      </c>
      <c r="C1921" t="n">
        <v>1</v>
      </c>
      <c r="D1921" t="inlineStr">
        <is>
          <t>IPCA</t>
        </is>
      </c>
      <c r="E1921" t="n">
        <v>0.009488792934583046</v>
      </c>
      <c r="F1921" t="inlineStr">
        <is>
          <t>MENSAL</t>
        </is>
      </c>
      <c r="G1921" t="n">
        <v>44650</v>
      </c>
      <c r="H1921" t="n">
        <v>44650</v>
      </c>
      <c r="I1921" t="inlineStr">
        <is>
          <t>031</t>
        </is>
      </c>
      <c r="J1921" t="inlineStr">
        <is>
          <t>CARTEIRA</t>
        </is>
      </c>
      <c r="K1921" t="inlineStr">
        <is>
          <t>CONTRATO</t>
        </is>
      </c>
      <c r="L1921" t="n">
        <v>3884.13</v>
      </c>
      <c r="M1921" t="inlineStr"/>
      <c r="N1921" t="inlineStr"/>
      <c r="O1921" s="142">
        <f>DATE(YEAR(H1921),MONTH(H1921),1)</f>
        <v/>
      </c>
      <c r="P1921" s="132">
        <f>IF(H1921&gt;$L$3,"Futuro","Atraso")</f>
        <v/>
      </c>
      <c r="Q1921">
        <f>12*(YEAR(H1921)-YEAR($L$3))+(MONTH(H1921)-MONTH($L$3))</f>
        <v/>
      </c>
      <c r="R1921" s="366">
        <f>IF(N1921="IBIRAPITANGA FASE 3",IF(P1921="Atraso",M1921,M1921/(1+$J$2)^Q1921),IF(P1921="Atraso",M1921,M1921/(1+$J$1)^Q1921))</f>
        <v/>
      </c>
    </row>
    <row r="1922">
      <c r="A1922" t="inlineStr">
        <is>
          <t>Q07L07</t>
        </is>
      </c>
      <c r="B1922" t="inlineStr">
        <is>
          <t>LEANDRO SAMUEL DE SOUZA LIMA</t>
        </is>
      </c>
      <c r="C1922" t="n">
        <v>1</v>
      </c>
      <c r="D1922" t="inlineStr">
        <is>
          <t>IPCA</t>
        </is>
      </c>
      <c r="E1922" t="n">
        <v>0.009488792934583046</v>
      </c>
      <c r="F1922" t="inlineStr">
        <is>
          <t>MENSAL</t>
        </is>
      </c>
      <c r="G1922" t="n">
        <v>44681</v>
      </c>
      <c r="H1922" t="n">
        <v>44681</v>
      </c>
      <c r="I1922" t="inlineStr">
        <is>
          <t>032</t>
        </is>
      </c>
      <c r="J1922" t="inlineStr">
        <is>
          <t>CARTEIRA</t>
        </is>
      </c>
      <c r="K1922" t="inlineStr">
        <is>
          <t>CONTRATO</t>
        </is>
      </c>
      <c r="L1922" t="n">
        <v>3814.58</v>
      </c>
      <c r="M1922" t="inlineStr"/>
      <c r="N1922" t="inlineStr"/>
      <c r="O1922" s="142">
        <f>DATE(YEAR(H1922),MONTH(H1922),1)</f>
        <v/>
      </c>
      <c r="P1922" s="132">
        <f>IF(H1922&gt;$L$3,"Futuro","Atraso")</f>
        <v/>
      </c>
      <c r="Q1922">
        <f>12*(YEAR(H1922)-YEAR($L$3))+(MONTH(H1922)-MONTH($L$3))</f>
        <v/>
      </c>
      <c r="R1922" s="366">
        <f>IF(N1922="IBIRAPITANGA FASE 3",IF(P1922="Atraso",M1922,M1922/(1+$J$2)^Q1922),IF(P1922="Atraso",M1922,M1922/(1+$J$1)^Q1922))</f>
        <v/>
      </c>
    </row>
    <row r="1923">
      <c r="A1923" t="inlineStr">
        <is>
          <t>Q07L07</t>
        </is>
      </c>
      <c r="B1923" t="inlineStr">
        <is>
          <t>LEANDRO SAMUEL DE SOUZA LIMA</t>
        </is>
      </c>
      <c r="C1923" t="n">
        <v>1</v>
      </c>
      <c r="D1923" t="inlineStr">
        <is>
          <t>IPCA</t>
        </is>
      </c>
      <c r="E1923" t="n">
        <v>0.009488792934583046</v>
      </c>
      <c r="F1923" t="inlineStr">
        <is>
          <t>MENSAL</t>
        </is>
      </c>
      <c r="G1923" t="n">
        <v>44711</v>
      </c>
      <c r="H1923" t="n">
        <v>44711</v>
      </c>
      <c r="I1923" t="inlineStr">
        <is>
          <t>033</t>
        </is>
      </c>
      <c r="J1923" t="inlineStr">
        <is>
          <t>CARTEIRA</t>
        </is>
      </c>
      <c r="K1923" t="inlineStr">
        <is>
          <t>CONTRATO</t>
        </is>
      </c>
      <c r="L1923" t="n">
        <v>3747.05</v>
      </c>
      <c r="M1923" t="inlineStr"/>
      <c r="N1923" t="inlineStr"/>
      <c r="O1923" s="142">
        <f>DATE(YEAR(H1923),MONTH(H1923),1)</f>
        <v/>
      </c>
      <c r="P1923" s="132">
        <f>IF(H1923&gt;$L$3,"Futuro","Atraso")</f>
        <v/>
      </c>
      <c r="Q1923">
        <f>12*(YEAR(H1923)-YEAR($L$3))+(MONTH(H1923)-MONTH($L$3))</f>
        <v/>
      </c>
      <c r="R1923" s="366">
        <f>IF(N1923="IBIRAPITANGA FASE 3",IF(P1923="Atraso",M1923,M1923/(1+$J$2)^Q1923),IF(P1923="Atraso",M1923,M1923/(1+$J$1)^Q1923))</f>
        <v/>
      </c>
    </row>
    <row r="1924">
      <c r="A1924" t="inlineStr">
        <is>
          <t>Q07L07</t>
        </is>
      </c>
      <c r="B1924" t="inlineStr">
        <is>
          <t>LEANDRO SAMUEL DE SOUZA LIMA</t>
        </is>
      </c>
      <c r="C1924" t="n">
        <v>1</v>
      </c>
      <c r="D1924" t="inlineStr">
        <is>
          <t>IPCA</t>
        </is>
      </c>
      <c r="E1924" t="n">
        <v>0.009488792934583046</v>
      </c>
      <c r="F1924" t="inlineStr">
        <is>
          <t>MENSAL</t>
        </is>
      </c>
      <c r="G1924" t="n">
        <v>44742</v>
      </c>
      <c r="H1924" t="n">
        <v>44742</v>
      </c>
      <c r="I1924" t="inlineStr">
        <is>
          <t>034</t>
        </is>
      </c>
      <c r="J1924" t="inlineStr">
        <is>
          <t>CARTEIRA</t>
        </is>
      </c>
      <c r="K1924" t="inlineStr">
        <is>
          <t>CONTRATO</t>
        </is>
      </c>
      <c r="L1924" t="n">
        <v>3679.39</v>
      </c>
      <c r="M1924" t="inlineStr"/>
      <c r="N1924" t="inlineStr"/>
      <c r="O1924" s="142">
        <f>DATE(YEAR(H1924),MONTH(H1924),1)</f>
        <v/>
      </c>
      <c r="P1924" s="132">
        <f>IF(H1924&gt;$L$3,"Futuro","Atraso")</f>
        <v/>
      </c>
      <c r="Q1924">
        <f>12*(YEAR(H1924)-YEAR($L$3))+(MONTH(H1924)-MONTH($L$3))</f>
        <v/>
      </c>
      <c r="R1924" s="366">
        <f>IF(N1924="IBIRAPITANGA FASE 3",IF(P1924="Atraso",M1924,M1924/(1+$J$2)^Q1924),IF(P1924="Atraso",M1924,M1924/(1+$J$1)^Q1924))</f>
        <v/>
      </c>
    </row>
    <row r="1925">
      <c r="A1925" t="inlineStr">
        <is>
          <t>Q07L07</t>
        </is>
      </c>
      <c r="B1925" t="inlineStr">
        <is>
          <t>LEANDRO SAMUEL DE SOUZA LIMA</t>
        </is>
      </c>
      <c r="C1925" t="n">
        <v>1</v>
      </c>
      <c r="D1925" t="inlineStr">
        <is>
          <t>IPCA</t>
        </is>
      </c>
      <c r="E1925" t="n">
        <v>0.009488792934583046</v>
      </c>
      <c r="F1925" t="inlineStr">
        <is>
          <t>MENSAL</t>
        </is>
      </c>
      <c r="G1925" t="n">
        <v>44772</v>
      </c>
      <c r="H1925" t="n">
        <v>44772</v>
      </c>
      <c r="I1925" t="inlineStr">
        <is>
          <t>035</t>
        </is>
      </c>
      <c r="J1925" t="inlineStr">
        <is>
          <t>CARTEIRA</t>
        </is>
      </c>
      <c r="K1925" t="inlineStr">
        <is>
          <t>CONTRATO</t>
        </is>
      </c>
      <c r="L1925" t="n">
        <v>3613.72</v>
      </c>
      <c r="M1925" t="inlineStr"/>
      <c r="N1925" t="inlineStr"/>
      <c r="O1925" s="142">
        <f>DATE(YEAR(H1925),MONTH(H1925),1)</f>
        <v/>
      </c>
      <c r="P1925" s="132">
        <f>IF(H1925&gt;$L$3,"Futuro","Atraso")</f>
        <v/>
      </c>
      <c r="Q1925">
        <f>12*(YEAR(H1925)-YEAR($L$3))+(MONTH(H1925)-MONTH($L$3))</f>
        <v/>
      </c>
      <c r="R1925" s="366">
        <f>IF(N1925="IBIRAPITANGA FASE 3",IF(P1925="Atraso",M1925,M1925/(1+$J$2)^Q1925),IF(P1925="Atraso",M1925,M1925/(1+$J$1)^Q1925))</f>
        <v/>
      </c>
    </row>
    <row r="1926">
      <c r="A1926" t="inlineStr">
        <is>
          <t>Q07L07</t>
        </is>
      </c>
      <c r="B1926" t="inlineStr">
        <is>
          <t>LEANDRO SAMUEL DE SOUZA LIMA</t>
        </is>
      </c>
      <c r="C1926" t="n">
        <v>1</v>
      </c>
      <c r="D1926" t="inlineStr">
        <is>
          <t>IPCA</t>
        </is>
      </c>
      <c r="E1926" t="n">
        <v>0.009488792934583046</v>
      </c>
      <c r="F1926" t="inlineStr">
        <is>
          <t>MENSAL</t>
        </is>
      </c>
      <c r="G1926" t="n">
        <v>44803</v>
      </c>
      <c r="H1926" t="n">
        <v>44803</v>
      </c>
      <c r="I1926" t="inlineStr">
        <is>
          <t>036</t>
        </is>
      </c>
      <c r="J1926" t="inlineStr">
        <is>
          <t>CARTEIRA</t>
        </is>
      </c>
      <c r="K1926" t="inlineStr">
        <is>
          <t>CONTRATO</t>
        </is>
      </c>
      <c r="L1926" t="n">
        <v>3547.93</v>
      </c>
      <c r="M1926" t="inlineStr"/>
      <c r="N1926" t="inlineStr"/>
      <c r="O1926" s="142">
        <f>DATE(YEAR(H1926),MONTH(H1926),1)</f>
        <v/>
      </c>
      <c r="P1926" s="132">
        <f>IF(H1926&gt;$L$3,"Futuro","Atraso")</f>
        <v/>
      </c>
      <c r="Q1926">
        <f>12*(YEAR(H1926)-YEAR($L$3))+(MONTH(H1926)-MONTH($L$3))</f>
        <v/>
      </c>
      <c r="R1926" s="366">
        <f>IF(N1926="IBIRAPITANGA FASE 3",IF(P1926="Atraso",M1926,M1926/(1+$J$2)^Q1926),IF(P1926="Atraso",M1926,M1926/(1+$J$1)^Q1926))</f>
        <v/>
      </c>
    </row>
    <row r="1927">
      <c r="A1927" t="inlineStr">
        <is>
          <t>Q07L07</t>
        </is>
      </c>
      <c r="B1927" t="inlineStr">
        <is>
          <t>LEANDRO SAMUEL DE SOUZA LIMA</t>
        </is>
      </c>
      <c r="C1927" t="n">
        <v>1</v>
      </c>
      <c r="D1927" t="inlineStr">
        <is>
          <t>IPCA</t>
        </is>
      </c>
      <c r="E1927" t="n">
        <v>0.009488792934583046</v>
      </c>
      <c r="F1927" t="inlineStr">
        <is>
          <t>MENSAL</t>
        </is>
      </c>
      <c r="G1927" t="n">
        <v>44834</v>
      </c>
      <c r="H1927" t="n">
        <v>44834</v>
      </c>
      <c r="I1927" t="inlineStr">
        <is>
          <t>037</t>
        </is>
      </c>
      <c r="J1927" t="inlineStr">
        <is>
          <t>CARTEIRA</t>
        </is>
      </c>
      <c r="K1927" t="inlineStr">
        <is>
          <t>CONTRATO</t>
        </is>
      </c>
      <c r="L1927" t="n">
        <v>3483.06</v>
      </c>
      <c r="M1927" t="inlineStr"/>
      <c r="N1927" t="inlineStr"/>
      <c r="O1927" s="142">
        <f>DATE(YEAR(H1927),MONTH(H1927),1)</f>
        <v/>
      </c>
      <c r="P1927" s="132">
        <f>IF(H1927&gt;$L$3,"Futuro","Atraso")</f>
        <v/>
      </c>
      <c r="Q1927">
        <f>12*(YEAR(H1927)-YEAR($L$3))+(MONTH(H1927)-MONTH($L$3))</f>
        <v/>
      </c>
      <c r="R1927" s="366">
        <f>IF(N1927="IBIRAPITANGA FASE 3",IF(P1927="Atraso",M1927,M1927/(1+$J$2)^Q1927),IF(P1927="Atraso",M1927,M1927/(1+$J$1)^Q1927))</f>
        <v/>
      </c>
    </row>
    <row r="1928">
      <c r="A1928" t="inlineStr">
        <is>
          <t>Q07L07</t>
        </is>
      </c>
      <c r="B1928" t="inlineStr">
        <is>
          <t>LEANDRO SAMUEL DE SOUZA LIMA</t>
        </is>
      </c>
      <c r="C1928" t="n">
        <v>1</v>
      </c>
      <c r="D1928" t="inlineStr">
        <is>
          <t>IPCA</t>
        </is>
      </c>
      <c r="E1928" t="n">
        <v>0.009488792934583046</v>
      </c>
      <c r="F1928" t="inlineStr">
        <is>
          <t>MENSAL</t>
        </is>
      </c>
      <c r="G1928" t="n">
        <v>44864</v>
      </c>
      <c r="H1928" t="n">
        <v>44864</v>
      </c>
      <c r="I1928" t="inlineStr">
        <is>
          <t>038</t>
        </is>
      </c>
      <c r="J1928" t="inlineStr">
        <is>
          <t>CARTEIRA</t>
        </is>
      </c>
      <c r="K1928" t="inlineStr">
        <is>
          <t>CONTRATO</t>
        </is>
      </c>
      <c r="L1928" t="n">
        <v>3420.09</v>
      </c>
      <c r="M1928" t="inlineStr"/>
      <c r="N1928" t="inlineStr"/>
      <c r="O1928" s="142">
        <f>DATE(YEAR(H1928),MONTH(H1928),1)</f>
        <v/>
      </c>
      <c r="P1928" s="132">
        <f>IF(H1928&gt;$L$3,"Futuro","Atraso")</f>
        <v/>
      </c>
      <c r="Q1928">
        <f>12*(YEAR(H1928)-YEAR($L$3))+(MONTH(H1928)-MONTH($L$3))</f>
        <v/>
      </c>
      <c r="R1928" s="366">
        <f>IF(N1928="IBIRAPITANGA FASE 3",IF(P1928="Atraso",M1928,M1928/(1+$J$2)^Q1928),IF(P1928="Atraso",M1928,M1928/(1+$J$1)^Q1928))</f>
        <v/>
      </c>
    </row>
    <row r="1929">
      <c r="A1929" t="inlineStr">
        <is>
          <t>Q07L07</t>
        </is>
      </c>
      <c r="B1929" t="inlineStr">
        <is>
          <t>LEANDRO SAMUEL DE SOUZA LIMA</t>
        </is>
      </c>
      <c r="C1929" t="n">
        <v>1</v>
      </c>
      <c r="D1929" t="inlineStr">
        <is>
          <t>IPCA</t>
        </is>
      </c>
      <c r="E1929" t="n">
        <v>0.009488792934583046</v>
      </c>
      <c r="F1929" t="inlineStr">
        <is>
          <t>MENSAL</t>
        </is>
      </c>
      <c r="G1929" t="n">
        <v>44895</v>
      </c>
      <c r="H1929" t="n">
        <v>44895</v>
      </c>
      <c r="I1929" t="inlineStr">
        <is>
          <t>039</t>
        </is>
      </c>
      <c r="J1929" t="inlineStr">
        <is>
          <t>CARTEIRA</t>
        </is>
      </c>
      <c r="K1929" t="inlineStr">
        <is>
          <t>CONTRATO</t>
        </is>
      </c>
      <c r="L1929" t="n">
        <v>3357.01</v>
      </c>
      <c r="M1929" t="inlineStr"/>
      <c r="N1929" t="inlineStr"/>
      <c r="O1929" s="142">
        <f>DATE(YEAR(H1929),MONTH(H1929),1)</f>
        <v/>
      </c>
      <c r="P1929" s="132">
        <f>IF(H1929&gt;$L$3,"Futuro","Atraso")</f>
        <v/>
      </c>
      <c r="Q1929">
        <f>12*(YEAR(H1929)-YEAR($L$3))+(MONTH(H1929)-MONTH($L$3))</f>
        <v/>
      </c>
      <c r="R1929" s="366">
        <f>IF(N1929="IBIRAPITANGA FASE 3",IF(P1929="Atraso",M1929,M1929/(1+$J$2)^Q1929),IF(P1929="Atraso",M1929,M1929/(1+$J$1)^Q1929))</f>
        <v/>
      </c>
    </row>
    <row r="1930">
      <c r="A1930" t="inlineStr">
        <is>
          <t>Q07L07</t>
        </is>
      </c>
      <c r="B1930" t="inlineStr">
        <is>
          <t>LEANDRO SAMUEL DE SOUZA LIMA</t>
        </is>
      </c>
      <c r="C1930" t="n">
        <v>1</v>
      </c>
      <c r="D1930" t="inlineStr">
        <is>
          <t>IPCA</t>
        </is>
      </c>
      <c r="E1930" t="n">
        <v>0.009488792934583046</v>
      </c>
      <c r="F1930" t="inlineStr">
        <is>
          <t>MENSAL</t>
        </is>
      </c>
      <c r="G1930" t="n">
        <v>44925</v>
      </c>
      <c r="H1930" t="n">
        <v>44925</v>
      </c>
      <c r="I1930" t="inlineStr">
        <is>
          <t>040</t>
        </is>
      </c>
      <c r="J1930" t="inlineStr">
        <is>
          <t>CARTEIRA</t>
        </is>
      </c>
      <c r="K1930" t="inlineStr">
        <is>
          <t>CONTRATO</t>
        </is>
      </c>
      <c r="L1930" t="n">
        <v>3295.79</v>
      </c>
      <c r="M1930" t="inlineStr"/>
      <c r="N1930" t="inlineStr"/>
      <c r="O1930" s="142">
        <f>DATE(YEAR(H1930),MONTH(H1930),1)</f>
        <v/>
      </c>
      <c r="P1930" s="132">
        <f>IF(H1930&gt;$L$3,"Futuro","Atraso")</f>
        <v/>
      </c>
      <c r="Q1930">
        <f>12*(YEAR(H1930)-YEAR($L$3))+(MONTH(H1930)-MONTH($L$3))</f>
        <v/>
      </c>
      <c r="R1930" s="366">
        <f>IF(N1930="IBIRAPITANGA FASE 3",IF(P1930="Atraso",M1930,M1930/(1+$J$2)^Q1930),IF(P1930="Atraso",M1930,M1930/(1+$J$1)^Q1930))</f>
        <v/>
      </c>
    </row>
    <row r="1931">
      <c r="A1931" t="inlineStr">
        <is>
          <t>Q07L07</t>
        </is>
      </c>
      <c r="B1931" t="inlineStr">
        <is>
          <t>LEANDRO SAMUEL DE SOUZA LIMA</t>
        </is>
      </c>
      <c r="C1931" t="n">
        <v>1</v>
      </c>
      <c r="D1931" t="inlineStr">
        <is>
          <t>IPCA</t>
        </is>
      </c>
      <c r="E1931" t="n">
        <v>0.009488792934583046</v>
      </c>
      <c r="F1931" t="inlineStr">
        <is>
          <t>MENSAL</t>
        </is>
      </c>
      <c r="G1931" t="n">
        <v>44956</v>
      </c>
      <c r="H1931" t="n">
        <v>44956</v>
      </c>
      <c r="I1931" t="inlineStr">
        <is>
          <t>041</t>
        </is>
      </c>
      <c r="J1931" t="inlineStr">
        <is>
          <t>CARTEIRA</t>
        </is>
      </c>
      <c r="K1931" t="inlineStr">
        <is>
          <t>CONTRATO</t>
        </is>
      </c>
      <c r="L1931" t="n">
        <v>3234.47</v>
      </c>
      <c r="M1931" t="inlineStr"/>
      <c r="N1931" t="inlineStr"/>
      <c r="O1931" s="142">
        <f>DATE(YEAR(H1931),MONTH(H1931),1)</f>
        <v/>
      </c>
      <c r="P1931" s="132">
        <f>IF(H1931&gt;$L$3,"Futuro","Atraso")</f>
        <v/>
      </c>
      <c r="Q1931">
        <f>12*(YEAR(H1931)-YEAR($L$3))+(MONTH(H1931)-MONTH($L$3))</f>
        <v/>
      </c>
      <c r="R1931" s="366">
        <f>IF(N1931="IBIRAPITANGA FASE 3",IF(P1931="Atraso",M1931,M1931/(1+$J$2)^Q1931),IF(P1931="Atraso",M1931,M1931/(1+$J$1)^Q1931))</f>
        <v/>
      </c>
    </row>
    <row r="1932">
      <c r="A1932" t="inlineStr">
        <is>
          <t>Q07L07</t>
        </is>
      </c>
      <c r="B1932" t="inlineStr">
        <is>
          <t>LEANDRO SAMUEL DE SOUZA LIMA</t>
        </is>
      </c>
      <c r="C1932" t="n">
        <v>1</v>
      </c>
      <c r="D1932" t="inlineStr">
        <is>
          <t>IPCA</t>
        </is>
      </c>
      <c r="E1932" t="n">
        <v>0.009488792934583046</v>
      </c>
      <c r="F1932" t="inlineStr">
        <is>
          <t>MENSAL</t>
        </is>
      </c>
      <c r="G1932" t="n">
        <v>44985</v>
      </c>
      <c r="H1932" t="n">
        <v>44985</v>
      </c>
      <c r="I1932" t="inlineStr">
        <is>
          <t>042</t>
        </is>
      </c>
      <c r="J1932" t="inlineStr">
        <is>
          <t>CARTEIRA</t>
        </is>
      </c>
      <c r="K1932" t="inlineStr">
        <is>
          <t>CONTRATO</t>
        </is>
      </c>
      <c r="L1932" t="n">
        <v>3176.19</v>
      </c>
      <c r="M1932" t="inlineStr"/>
      <c r="N1932" t="inlineStr"/>
      <c r="O1932" s="142">
        <f>DATE(YEAR(H1932),MONTH(H1932),1)</f>
        <v/>
      </c>
      <c r="P1932" s="132">
        <f>IF(H1932&gt;$L$3,"Futuro","Atraso")</f>
        <v/>
      </c>
      <c r="Q1932">
        <f>12*(YEAR(H1932)-YEAR($L$3))+(MONTH(H1932)-MONTH($L$3))</f>
        <v/>
      </c>
      <c r="R1932" s="366">
        <f>IF(N1932="IBIRAPITANGA FASE 3",IF(P1932="Atraso",M1932,M1932/(1+$J$2)^Q1932),IF(P1932="Atraso",M1932,M1932/(1+$J$1)^Q1932))</f>
        <v/>
      </c>
    </row>
    <row r="1933">
      <c r="A1933" t="inlineStr">
        <is>
          <t>Q07L07</t>
        </is>
      </c>
      <c r="B1933" t="inlineStr">
        <is>
          <t>LEANDRO SAMUEL DE SOUZA LIMA</t>
        </is>
      </c>
      <c r="C1933" t="n">
        <v>1</v>
      </c>
      <c r="D1933" t="inlineStr">
        <is>
          <t>IPCA</t>
        </is>
      </c>
      <c r="E1933" t="n">
        <v>0.009488792934583046</v>
      </c>
      <c r="F1933" t="inlineStr">
        <is>
          <t>MENSAL</t>
        </is>
      </c>
      <c r="G1933" t="n">
        <v>45015</v>
      </c>
      <c r="H1933" t="n">
        <v>45015</v>
      </c>
      <c r="I1933" t="inlineStr">
        <is>
          <t>043</t>
        </is>
      </c>
      <c r="J1933" t="inlineStr">
        <is>
          <t>CARTEIRA</t>
        </is>
      </c>
      <c r="K1933" t="inlineStr">
        <is>
          <t>CONTRATO</t>
        </is>
      </c>
      <c r="L1933" t="n">
        <v>3117.25</v>
      </c>
      <c r="M1933" t="inlineStr"/>
      <c r="N1933" t="inlineStr"/>
      <c r="O1933" s="142">
        <f>DATE(YEAR(H1933),MONTH(H1933),1)</f>
        <v/>
      </c>
      <c r="P1933" s="132">
        <f>IF(H1933&gt;$L$3,"Futuro","Atraso")</f>
        <v/>
      </c>
      <c r="Q1933">
        <f>12*(YEAR(H1933)-YEAR($L$3))+(MONTH(H1933)-MONTH($L$3))</f>
        <v/>
      </c>
      <c r="R1933" s="366">
        <f>IF(N1933="IBIRAPITANGA FASE 3",IF(P1933="Atraso",M1933,M1933/(1+$J$2)^Q1933),IF(P1933="Atraso",M1933,M1933/(1+$J$1)^Q1933))</f>
        <v/>
      </c>
    </row>
    <row r="1934">
      <c r="A1934" t="inlineStr">
        <is>
          <t>Q07L07</t>
        </is>
      </c>
      <c r="B1934" t="inlineStr">
        <is>
          <t>LEANDRO SAMUEL DE SOUZA LIMA</t>
        </is>
      </c>
      <c r="C1934" t="n">
        <v>1</v>
      </c>
      <c r="D1934" t="inlineStr">
        <is>
          <t>IPCA</t>
        </is>
      </c>
      <c r="E1934" t="n">
        <v>0.009488792934583046</v>
      </c>
      <c r="F1934" t="inlineStr">
        <is>
          <t>MENSAL</t>
        </is>
      </c>
      <c r="G1934" t="n">
        <v>45046</v>
      </c>
      <c r="H1934" t="n">
        <v>45046</v>
      </c>
      <c r="I1934" t="inlineStr">
        <is>
          <t>044</t>
        </is>
      </c>
      <c r="J1934" t="inlineStr">
        <is>
          <t>CARTEIRA</t>
        </is>
      </c>
      <c r="K1934" t="inlineStr">
        <is>
          <t>CONTRATO</t>
        </is>
      </c>
      <c r="L1934" t="n">
        <v>3058.43</v>
      </c>
      <c r="M1934" t="inlineStr"/>
      <c r="N1934" t="inlineStr"/>
      <c r="O1934" s="142">
        <f>DATE(YEAR(H1934),MONTH(H1934),1)</f>
        <v/>
      </c>
      <c r="P1934" s="132">
        <f>IF(H1934&gt;$L$3,"Futuro","Atraso")</f>
        <v/>
      </c>
      <c r="Q1934">
        <f>12*(YEAR(H1934)-YEAR($L$3))+(MONTH(H1934)-MONTH($L$3))</f>
        <v/>
      </c>
      <c r="R1934" s="366">
        <f>IF(N1934="IBIRAPITANGA FASE 3",IF(P1934="Atraso",M1934,M1934/(1+$J$2)^Q1934),IF(P1934="Atraso",M1934,M1934/(1+$J$1)^Q1934))</f>
        <v/>
      </c>
    </row>
    <row r="1935">
      <c r="A1935" t="inlineStr">
        <is>
          <t>Q07L07</t>
        </is>
      </c>
      <c r="B1935" t="inlineStr">
        <is>
          <t>LEANDRO SAMUEL DE SOUZA LIMA</t>
        </is>
      </c>
      <c r="C1935" t="n">
        <v>1</v>
      </c>
      <c r="D1935" t="inlineStr">
        <is>
          <t>IPCA</t>
        </is>
      </c>
      <c r="E1935" t="n">
        <v>0.009488792934583046</v>
      </c>
      <c r="F1935" t="inlineStr">
        <is>
          <t>MENSAL</t>
        </is>
      </c>
      <c r="G1935" t="n">
        <v>45076</v>
      </c>
      <c r="H1935" t="n">
        <v>45076</v>
      </c>
      <c r="I1935" t="inlineStr">
        <is>
          <t>045</t>
        </is>
      </c>
      <c r="J1935" t="inlineStr">
        <is>
          <t>CARTEIRA</t>
        </is>
      </c>
      <c r="K1935" t="inlineStr">
        <is>
          <t>CONTRATO</t>
        </is>
      </c>
      <c r="L1935" t="n">
        <v>3001.4</v>
      </c>
      <c r="M1935" t="inlineStr"/>
      <c r="N1935" t="inlineStr"/>
      <c r="O1935" s="142">
        <f>DATE(YEAR(H1935),MONTH(H1935),1)</f>
        <v/>
      </c>
      <c r="P1935" s="132">
        <f>IF(H1935&gt;$L$3,"Futuro","Atraso")</f>
        <v/>
      </c>
      <c r="Q1935">
        <f>12*(YEAR(H1935)-YEAR($L$3))+(MONTH(H1935)-MONTH($L$3))</f>
        <v/>
      </c>
      <c r="R1935" s="366">
        <f>IF(N1935="IBIRAPITANGA FASE 3",IF(P1935="Atraso",M1935,M1935/(1+$J$2)^Q1935),IF(P1935="Atraso",M1935,M1935/(1+$J$1)^Q1935))</f>
        <v/>
      </c>
    </row>
    <row r="1936">
      <c r="A1936" t="inlineStr">
        <is>
          <t>Q07L07</t>
        </is>
      </c>
      <c r="B1936" t="inlineStr">
        <is>
          <t>LEANDRO SAMUEL DE SOUZA LIMA</t>
        </is>
      </c>
      <c r="C1936" t="n">
        <v>1</v>
      </c>
      <c r="D1936" t="inlineStr">
        <is>
          <t>IPCA</t>
        </is>
      </c>
      <c r="E1936" t="n">
        <v>0.009488792934583046</v>
      </c>
      <c r="F1936" t="inlineStr">
        <is>
          <t>MENSAL</t>
        </is>
      </c>
      <c r="G1936" t="n">
        <v>45107</v>
      </c>
      <c r="H1936" t="n">
        <v>45107</v>
      </c>
      <c r="I1936" t="inlineStr">
        <is>
          <t>046</t>
        </is>
      </c>
      <c r="J1936" t="inlineStr">
        <is>
          <t>CARTEIRA</t>
        </is>
      </c>
      <c r="K1936" t="inlineStr">
        <is>
          <t>CONTRATO</t>
        </is>
      </c>
      <c r="L1936" t="n">
        <v>2944.22</v>
      </c>
      <c r="M1936" t="inlineStr"/>
      <c r="N1936" t="inlineStr"/>
      <c r="O1936" s="142">
        <f>DATE(YEAR(H1936),MONTH(H1936),1)</f>
        <v/>
      </c>
      <c r="P1936" s="132">
        <f>IF(H1936&gt;$L$3,"Futuro","Atraso")</f>
        <v/>
      </c>
      <c r="Q1936">
        <f>12*(YEAR(H1936)-YEAR($L$3))+(MONTH(H1936)-MONTH($L$3))</f>
        <v/>
      </c>
      <c r="R1936" s="366">
        <f>IF(N1936="IBIRAPITANGA FASE 3",IF(P1936="Atraso",M1936,M1936/(1+$J$2)^Q1936),IF(P1936="Atraso",M1936,M1936/(1+$J$1)^Q1936))</f>
        <v/>
      </c>
    </row>
    <row r="1937">
      <c r="A1937" t="inlineStr">
        <is>
          <t>Q07L07</t>
        </is>
      </c>
      <c r="B1937" t="inlineStr">
        <is>
          <t>LEANDRO SAMUEL DE SOUZA LIMA</t>
        </is>
      </c>
      <c r="C1937" t="n">
        <v>1</v>
      </c>
      <c r="D1937" t="inlineStr">
        <is>
          <t>IPCA</t>
        </is>
      </c>
      <c r="E1937" t="n">
        <v>0.009488792934583046</v>
      </c>
      <c r="F1937" t="inlineStr">
        <is>
          <t>MENSAL</t>
        </is>
      </c>
      <c r="G1937" t="n">
        <v>45137</v>
      </c>
      <c r="H1937" t="n">
        <v>45137</v>
      </c>
      <c r="I1937" t="inlineStr">
        <is>
          <t>047</t>
        </is>
      </c>
      <c r="J1937" t="inlineStr">
        <is>
          <t>CARTEIRA</t>
        </is>
      </c>
      <c r="K1937" t="inlineStr">
        <is>
          <t>CONTRATO</t>
        </is>
      </c>
      <c r="L1937" t="n">
        <v>2888.8</v>
      </c>
      <c r="M1937" t="inlineStr"/>
      <c r="N1937" t="inlineStr"/>
      <c r="O1937" s="142">
        <f>DATE(YEAR(H1937),MONTH(H1937),1)</f>
        <v/>
      </c>
      <c r="P1937" s="132">
        <f>IF(H1937&gt;$L$3,"Futuro","Atraso")</f>
        <v/>
      </c>
      <c r="Q1937">
        <f>12*(YEAR(H1937)-YEAR($L$3))+(MONTH(H1937)-MONTH($L$3))</f>
        <v/>
      </c>
      <c r="R1937" s="366">
        <f>IF(N1937="IBIRAPITANGA FASE 3",IF(P1937="Atraso",M1937,M1937/(1+$J$2)^Q1937),IF(P1937="Atraso",M1937,M1937/(1+$J$1)^Q1937))</f>
        <v/>
      </c>
    </row>
    <row r="1938">
      <c r="A1938" t="inlineStr">
        <is>
          <t>Q07L07</t>
        </is>
      </c>
      <c r="B1938" t="inlineStr">
        <is>
          <t>LEANDRO SAMUEL DE SOUZA LIMA</t>
        </is>
      </c>
      <c r="C1938" t="n">
        <v>1</v>
      </c>
      <c r="D1938" t="inlineStr">
        <is>
          <t>IPCA</t>
        </is>
      </c>
      <c r="E1938" t="n">
        <v>0.009488792934583046</v>
      </c>
      <c r="F1938" t="inlineStr">
        <is>
          <t>MENSAL</t>
        </is>
      </c>
      <c r="G1938" t="n">
        <v>45168</v>
      </c>
      <c r="H1938" t="n">
        <v>45168</v>
      </c>
      <c r="I1938" t="inlineStr">
        <is>
          <t>048</t>
        </is>
      </c>
      <c r="J1938" t="inlineStr">
        <is>
          <t>CARTEIRA</t>
        </is>
      </c>
      <c r="K1938" t="inlineStr">
        <is>
          <t>CONTRATO</t>
        </is>
      </c>
      <c r="L1938" t="n">
        <v>2833.22</v>
      </c>
      <c r="M1938" t="inlineStr"/>
      <c r="N1938" t="inlineStr"/>
      <c r="O1938" s="142">
        <f>DATE(YEAR(H1938),MONTH(H1938),1)</f>
        <v/>
      </c>
      <c r="P1938" s="132">
        <f>IF(H1938&gt;$L$3,"Futuro","Atraso")</f>
        <v/>
      </c>
      <c r="Q1938">
        <f>12*(YEAR(H1938)-YEAR($L$3))+(MONTH(H1938)-MONTH($L$3))</f>
        <v/>
      </c>
      <c r="R1938" s="366">
        <f>IF(N1938="IBIRAPITANGA FASE 3",IF(P1938="Atraso",M1938,M1938/(1+$J$2)^Q1938),IF(P1938="Atraso",M1938,M1938/(1+$J$1)^Q1938))</f>
        <v/>
      </c>
    </row>
    <row r="1939">
      <c r="A1939" t="inlineStr">
        <is>
          <t>Q07L07</t>
        </is>
      </c>
      <c r="B1939" t="inlineStr">
        <is>
          <t>LEANDRO SAMUEL DE SOUZA LIMA</t>
        </is>
      </c>
      <c r="C1939" t="n">
        <v>1</v>
      </c>
      <c r="D1939" t="inlineStr">
        <is>
          <t>IPCA</t>
        </is>
      </c>
      <c r="E1939" t="n">
        <v>0.009488792934583046</v>
      </c>
      <c r="F1939" t="inlineStr">
        <is>
          <t>MENSAL</t>
        </is>
      </c>
      <c r="G1939" t="n">
        <v>45229</v>
      </c>
      <c r="H1939" t="n">
        <v>45229</v>
      </c>
      <c r="I1939" t="inlineStr">
        <is>
          <t>050</t>
        </is>
      </c>
      <c r="J1939" t="inlineStr">
        <is>
          <t>CARTEIRA</t>
        </is>
      </c>
      <c r="K1939" t="inlineStr">
        <is>
          <t>CONTRATO</t>
        </is>
      </c>
      <c r="L1939" t="n">
        <v>2730.23</v>
      </c>
      <c r="M1939" t="inlineStr"/>
      <c r="N1939" t="inlineStr"/>
      <c r="O1939" s="142">
        <f>DATE(YEAR(H1939),MONTH(H1939),1)</f>
        <v/>
      </c>
      <c r="P1939" s="132">
        <f>IF(H1939&gt;$L$3,"Futuro","Atraso")</f>
        <v/>
      </c>
      <c r="Q1939">
        <f>12*(YEAR(H1939)-YEAR($L$3))+(MONTH(H1939)-MONTH($L$3))</f>
        <v/>
      </c>
      <c r="R1939" s="366">
        <f>IF(N1939="IBIRAPITANGA FASE 3",IF(P1939="Atraso",M1939,M1939/(1+$J$2)^Q1939),IF(P1939="Atraso",M1939,M1939/(1+$J$1)^Q1939))</f>
        <v/>
      </c>
    </row>
    <row r="1940">
      <c r="A1940" t="inlineStr">
        <is>
          <t>Q07L07</t>
        </is>
      </c>
      <c r="B1940" t="inlineStr">
        <is>
          <t>LEANDRO SAMUEL DE SOUZA LIMA</t>
        </is>
      </c>
      <c r="C1940" t="n">
        <v>1</v>
      </c>
      <c r="D1940" t="inlineStr">
        <is>
          <t>IPCA</t>
        </is>
      </c>
      <c r="E1940" t="n">
        <v>0.009488792934583046</v>
      </c>
      <c r="F1940" t="inlineStr">
        <is>
          <t>MENSAL</t>
        </is>
      </c>
      <c r="G1940" t="n">
        <v>45260</v>
      </c>
      <c r="H1940" t="n">
        <v>45260</v>
      </c>
      <c r="I1940" t="inlineStr">
        <is>
          <t>051</t>
        </is>
      </c>
      <c r="J1940" t="inlineStr">
        <is>
          <t>CARTEIRA</t>
        </is>
      </c>
      <c r="K1940" t="inlineStr">
        <is>
          <t>CONTRATO</t>
        </is>
      </c>
      <c r="L1940" t="n">
        <v>2730.23</v>
      </c>
      <c r="M1940" t="inlineStr"/>
      <c r="N1940" t="inlineStr"/>
      <c r="O1940" s="142">
        <f>DATE(YEAR(H1940),MONTH(H1940),1)</f>
        <v/>
      </c>
      <c r="P1940" s="132">
        <f>IF(H1940&gt;$L$3,"Futuro","Atraso")</f>
        <v/>
      </c>
      <c r="Q1940">
        <f>12*(YEAR(H1940)-YEAR($L$3))+(MONTH(H1940)-MONTH($L$3))</f>
        <v/>
      </c>
      <c r="R1940" s="366">
        <f>IF(N1940="IBIRAPITANGA FASE 3",IF(P1940="Atraso",M1940,M1940/(1+$J$2)^Q1940),IF(P1940="Atraso",M1940,M1940/(1+$J$1)^Q1940))</f>
        <v/>
      </c>
    </row>
    <row r="1941">
      <c r="A1941" t="inlineStr">
        <is>
          <t>Q07L07</t>
        </is>
      </c>
      <c r="B1941" t="inlineStr">
        <is>
          <t>LEANDRO SAMUEL DE SOUZA LIMA</t>
        </is>
      </c>
      <c r="C1941" t="n">
        <v>1</v>
      </c>
      <c r="D1941" t="inlineStr">
        <is>
          <t>IPCA</t>
        </is>
      </c>
      <c r="E1941" t="n">
        <v>0.009488792934583046</v>
      </c>
      <c r="F1941" t="inlineStr">
        <is>
          <t>MENSAL</t>
        </is>
      </c>
      <c r="G1941" t="n">
        <v>45290</v>
      </c>
      <c r="H1941" t="n">
        <v>45290</v>
      </c>
      <c r="I1941" t="inlineStr">
        <is>
          <t>052</t>
        </is>
      </c>
      <c r="J1941" t="inlineStr">
        <is>
          <t>CARTEIRA</t>
        </is>
      </c>
      <c r="K1941" t="inlineStr">
        <is>
          <t>CONTRATO</t>
        </is>
      </c>
      <c r="L1941" t="n">
        <v>2730.23</v>
      </c>
      <c r="M1941" t="inlineStr"/>
      <c r="N1941" t="inlineStr"/>
      <c r="O1941" s="142">
        <f>DATE(YEAR(H1941),MONTH(H1941),1)</f>
        <v/>
      </c>
      <c r="P1941" s="132">
        <f>IF(H1941&gt;$L$3,"Futuro","Atraso")</f>
        <v/>
      </c>
      <c r="Q1941">
        <f>12*(YEAR(H1941)-YEAR($L$3))+(MONTH(H1941)-MONTH($L$3))</f>
        <v/>
      </c>
      <c r="R1941" s="366">
        <f>IF(N1941="IBIRAPITANGA FASE 3",IF(P1941="Atraso",M1941,M1941/(1+$J$2)^Q1941),IF(P1941="Atraso",M1941,M1941/(1+$J$1)^Q1941))</f>
        <v/>
      </c>
    </row>
    <row r="1942">
      <c r="A1942" t="inlineStr">
        <is>
          <t>Q07L07</t>
        </is>
      </c>
      <c r="B1942" t="inlineStr">
        <is>
          <t>LEANDRO SAMUEL DE SOUZA LIMA</t>
        </is>
      </c>
      <c r="C1942" t="n">
        <v>1</v>
      </c>
      <c r="D1942" t="inlineStr">
        <is>
          <t>IPCA</t>
        </is>
      </c>
      <c r="E1942" t="n">
        <v>0.009488792934583046</v>
      </c>
      <c r="F1942" t="inlineStr">
        <is>
          <t>MENSAL</t>
        </is>
      </c>
      <c r="G1942" t="n">
        <v>45321</v>
      </c>
      <c r="H1942" t="n">
        <v>45321</v>
      </c>
      <c r="I1942" t="inlineStr">
        <is>
          <t>053</t>
        </is>
      </c>
      <c r="J1942" t="inlineStr">
        <is>
          <t>CARTEIRA</t>
        </is>
      </c>
      <c r="K1942" t="inlineStr">
        <is>
          <t>CONTRATO</t>
        </is>
      </c>
      <c r="L1942" t="n">
        <v>2730.23</v>
      </c>
      <c r="M1942" t="inlineStr"/>
      <c r="N1942" t="inlineStr"/>
      <c r="O1942" s="142">
        <f>DATE(YEAR(H1942),MONTH(H1942),1)</f>
        <v/>
      </c>
      <c r="P1942" s="132">
        <f>IF(H1942&gt;$L$3,"Futuro","Atraso")</f>
        <v/>
      </c>
      <c r="Q1942">
        <f>12*(YEAR(H1942)-YEAR($L$3))+(MONTH(H1942)-MONTH($L$3))</f>
        <v/>
      </c>
      <c r="R1942" s="366">
        <f>IF(N1942="IBIRAPITANGA FASE 3",IF(P1942="Atraso",M1942,M1942/(1+$J$2)^Q1942),IF(P1942="Atraso",M1942,M1942/(1+$J$1)^Q1942))</f>
        <v/>
      </c>
    </row>
    <row r="1943">
      <c r="A1943" t="inlineStr">
        <is>
          <t>Q07L07</t>
        </is>
      </c>
      <c r="B1943" t="inlineStr">
        <is>
          <t>LEANDRO SAMUEL DE SOUZA LIMA</t>
        </is>
      </c>
      <c r="C1943" t="n">
        <v>1</v>
      </c>
      <c r="D1943" t="inlineStr">
        <is>
          <t>IPCA</t>
        </is>
      </c>
      <c r="E1943" t="n">
        <v>0.009488792934583046</v>
      </c>
      <c r="F1943" t="inlineStr">
        <is>
          <t>MENSAL</t>
        </is>
      </c>
      <c r="G1943" t="n">
        <v>45351</v>
      </c>
      <c r="H1943" t="n">
        <v>45351</v>
      </c>
      <c r="I1943" t="inlineStr">
        <is>
          <t>054</t>
        </is>
      </c>
      <c r="J1943" t="inlineStr">
        <is>
          <t>CARTEIRA</t>
        </is>
      </c>
      <c r="K1943" t="inlineStr">
        <is>
          <t>CONTRATO</t>
        </is>
      </c>
      <c r="L1943" t="n">
        <v>2730.23</v>
      </c>
      <c r="M1943" t="inlineStr"/>
      <c r="N1943" t="inlineStr"/>
      <c r="O1943" s="142">
        <f>DATE(YEAR(H1943),MONTH(H1943),1)</f>
        <v/>
      </c>
      <c r="P1943" s="132">
        <f>IF(H1943&gt;$L$3,"Futuro","Atraso")</f>
        <v/>
      </c>
      <c r="Q1943">
        <f>12*(YEAR(H1943)-YEAR($L$3))+(MONTH(H1943)-MONTH($L$3))</f>
        <v/>
      </c>
      <c r="R1943" s="366">
        <f>IF(N1943="IBIRAPITANGA FASE 3",IF(P1943="Atraso",M1943,M1943/(1+$J$2)^Q1943),IF(P1943="Atraso",M1943,M1943/(1+$J$1)^Q1943))</f>
        <v/>
      </c>
    </row>
    <row r="1944">
      <c r="A1944" t="inlineStr">
        <is>
          <t>Q07L07</t>
        </is>
      </c>
      <c r="B1944" t="inlineStr">
        <is>
          <t>LEANDRO SAMUEL DE SOUZA LIMA</t>
        </is>
      </c>
      <c r="C1944" t="n">
        <v>1</v>
      </c>
      <c r="D1944" t="inlineStr">
        <is>
          <t>IPCA</t>
        </is>
      </c>
      <c r="E1944" t="n">
        <v>0.009488792934583046</v>
      </c>
      <c r="F1944" t="inlineStr">
        <is>
          <t>MENSAL</t>
        </is>
      </c>
      <c r="G1944" t="n">
        <v>45381</v>
      </c>
      <c r="H1944" t="n">
        <v>45381</v>
      </c>
      <c r="I1944" t="inlineStr">
        <is>
          <t>055</t>
        </is>
      </c>
      <c r="J1944" t="inlineStr">
        <is>
          <t>CARTEIRA</t>
        </is>
      </c>
      <c r="K1944" t="inlineStr">
        <is>
          <t>CONTRATO</t>
        </is>
      </c>
      <c r="L1944" t="n">
        <v>2730.23</v>
      </c>
      <c r="M1944" t="inlineStr"/>
      <c r="N1944" t="inlineStr"/>
      <c r="O1944" s="142">
        <f>DATE(YEAR(H1944),MONTH(H1944),1)</f>
        <v/>
      </c>
      <c r="P1944" s="132">
        <f>IF(H1944&gt;$L$3,"Futuro","Atraso")</f>
        <v/>
      </c>
      <c r="Q1944">
        <f>12*(YEAR(H1944)-YEAR($L$3))+(MONTH(H1944)-MONTH($L$3))</f>
        <v/>
      </c>
      <c r="R1944" s="366">
        <f>IF(N1944="IBIRAPITANGA FASE 3",IF(P1944="Atraso",M1944,M1944/(1+$J$2)^Q1944),IF(P1944="Atraso",M1944,M1944/(1+$J$1)^Q1944))</f>
        <v/>
      </c>
    </row>
    <row r="1945">
      <c r="A1945" t="inlineStr">
        <is>
          <t>Q07L07</t>
        </is>
      </c>
      <c r="B1945" t="inlineStr">
        <is>
          <t>LEANDRO SAMUEL DE SOUZA LIMA</t>
        </is>
      </c>
      <c r="C1945" t="n">
        <v>1</v>
      </c>
      <c r="D1945" t="inlineStr">
        <is>
          <t>IPCA</t>
        </is>
      </c>
      <c r="E1945" t="n">
        <v>0.009488792934583046</v>
      </c>
      <c r="F1945" t="inlineStr">
        <is>
          <t>MENSAL</t>
        </is>
      </c>
      <c r="G1945" t="n">
        <v>45412</v>
      </c>
      <c r="H1945" t="n">
        <v>45412</v>
      </c>
      <c r="I1945" t="inlineStr">
        <is>
          <t>056</t>
        </is>
      </c>
      <c r="J1945" t="inlineStr">
        <is>
          <t>CARTEIRA</t>
        </is>
      </c>
      <c r="K1945" t="inlineStr">
        <is>
          <t>CONTRATO</t>
        </is>
      </c>
      <c r="L1945" t="n">
        <v>2730.23</v>
      </c>
      <c r="M1945" t="inlineStr"/>
      <c r="N1945" t="inlineStr"/>
      <c r="O1945" s="142">
        <f>DATE(YEAR(H1945),MONTH(H1945),1)</f>
        <v/>
      </c>
      <c r="P1945" s="132">
        <f>IF(H1945&gt;$L$3,"Futuro","Atraso")</f>
        <v/>
      </c>
      <c r="Q1945">
        <f>12*(YEAR(H1945)-YEAR($L$3))+(MONTH(H1945)-MONTH($L$3))</f>
        <v/>
      </c>
      <c r="R1945" s="366">
        <f>IF(N1945="IBIRAPITANGA FASE 3",IF(P1945="Atraso",M1945,M1945/(1+$J$2)^Q1945),IF(P1945="Atraso",M1945,M1945/(1+$J$1)^Q1945))</f>
        <v/>
      </c>
    </row>
    <row r="1946">
      <c r="A1946" t="inlineStr">
        <is>
          <t>Q07L07</t>
        </is>
      </c>
      <c r="B1946" t="inlineStr">
        <is>
          <t>LEANDRO SAMUEL DE SOUZA LIMA</t>
        </is>
      </c>
      <c r="C1946" t="n">
        <v>1</v>
      </c>
      <c r="D1946" t="inlineStr">
        <is>
          <t>IPCA</t>
        </is>
      </c>
      <c r="E1946" t="n">
        <v>0.009488792934583046</v>
      </c>
      <c r="F1946" t="inlineStr">
        <is>
          <t>MENSAL</t>
        </is>
      </c>
      <c r="G1946" t="n">
        <v>45442</v>
      </c>
      <c r="H1946" t="n">
        <v>45442</v>
      </c>
      <c r="I1946" t="inlineStr">
        <is>
          <t>057</t>
        </is>
      </c>
      <c r="J1946" t="inlineStr">
        <is>
          <t>CARTEIRA</t>
        </is>
      </c>
      <c r="K1946" t="inlineStr">
        <is>
          <t>CONTRATO</t>
        </is>
      </c>
      <c r="L1946" t="n">
        <v>2730.23</v>
      </c>
      <c r="M1946" t="inlineStr"/>
      <c r="N1946" t="inlineStr"/>
      <c r="O1946" s="142">
        <f>DATE(YEAR(H1946),MONTH(H1946),1)</f>
        <v/>
      </c>
      <c r="P1946" s="132">
        <f>IF(H1946&gt;$L$3,"Futuro","Atraso")</f>
        <v/>
      </c>
      <c r="Q1946">
        <f>12*(YEAR(H1946)-YEAR($L$3))+(MONTH(H1946)-MONTH($L$3))</f>
        <v/>
      </c>
      <c r="R1946" s="366">
        <f>IF(N1946="IBIRAPITANGA FASE 3",IF(P1946="Atraso",M1946,M1946/(1+$J$2)^Q1946),IF(P1946="Atraso",M1946,M1946/(1+$J$1)^Q1946))</f>
        <v/>
      </c>
    </row>
    <row r="1947">
      <c r="A1947" t="inlineStr">
        <is>
          <t>Q07L07</t>
        </is>
      </c>
      <c r="B1947" t="inlineStr">
        <is>
          <t>LEANDRO SAMUEL DE SOUZA LIMA</t>
        </is>
      </c>
      <c r="C1947" t="n">
        <v>1</v>
      </c>
      <c r="D1947" t="inlineStr">
        <is>
          <t>IPCA</t>
        </is>
      </c>
      <c r="E1947" t="n">
        <v>0.009488792934583046</v>
      </c>
      <c r="F1947" t="inlineStr">
        <is>
          <t>MENSAL</t>
        </is>
      </c>
      <c r="G1947" t="n">
        <v>45473</v>
      </c>
      <c r="H1947" t="n">
        <v>45473</v>
      </c>
      <c r="I1947" t="inlineStr">
        <is>
          <t>058</t>
        </is>
      </c>
      <c r="J1947" t="inlineStr">
        <is>
          <t>CARTEIRA</t>
        </is>
      </c>
      <c r="K1947" t="inlineStr">
        <is>
          <t>CONTRATO</t>
        </is>
      </c>
      <c r="L1947" t="n">
        <v>2730.23</v>
      </c>
      <c r="M1947" t="inlineStr"/>
      <c r="N1947" t="inlineStr"/>
      <c r="O1947" s="142">
        <f>DATE(YEAR(H1947),MONTH(H1947),1)</f>
        <v/>
      </c>
      <c r="P1947" s="132">
        <f>IF(H1947&gt;$L$3,"Futuro","Atraso")</f>
        <v/>
      </c>
      <c r="Q1947">
        <f>12*(YEAR(H1947)-YEAR($L$3))+(MONTH(H1947)-MONTH($L$3))</f>
        <v/>
      </c>
      <c r="R1947" s="366">
        <f>IF(N1947="IBIRAPITANGA FASE 3",IF(P1947="Atraso",M1947,M1947/(1+$J$2)^Q1947),IF(P1947="Atraso",M1947,M1947/(1+$J$1)^Q1947))</f>
        <v/>
      </c>
    </row>
    <row r="1948">
      <c r="A1948" t="inlineStr">
        <is>
          <t>Q07L07</t>
        </is>
      </c>
      <c r="B1948" t="inlineStr">
        <is>
          <t>LEANDRO SAMUEL DE SOUZA LIMA</t>
        </is>
      </c>
      <c r="C1948" t="n">
        <v>1</v>
      </c>
      <c r="D1948" t="inlineStr">
        <is>
          <t>IPCA</t>
        </is>
      </c>
      <c r="E1948" t="n">
        <v>0.009488792934583046</v>
      </c>
      <c r="F1948" t="inlineStr">
        <is>
          <t>MENSAL</t>
        </is>
      </c>
      <c r="G1948" t="n">
        <v>45503</v>
      </c>
      <c r="H1948" t="n">
        <v>45503</v>
      </c>
      <c r="I1948" t="inlineStr">
        <is>
          <t>059</t>
        </is>
      </c>
      <c r="J1948" t="inlineStr">
        <is>
          <t>CARTEIRA</t>
        </is>
      </c>
      <c r="K1948" t="inlineStr">
        <is>
          <t>CONTRATO</t>
        </is>
      </c>
      <c r="L1948" t="n">
        <v>2730.23</v>
      </c>
      <c r="M1948" t="inlineStr"/>
      <c r="N1948" t="inlineStr"/>
      <c r="O1948" s="142">
        <f>DATE(YEAR(H1948),MONTH(H1948),1)</f>
        <v/>
      </c>
      <c r="P1948" s="132">
        <f>IF(H1948&gt;$L$3,"Futuro","Atraso")</f>
        <v/>
      </c>
      <c r="Q1948">
        <f>12*(YEAR(H1948)-YEAR($L$3))+(MONTH(H1948)-MONTH($L$3))</f>
        <v/>
      </c>
      <c r="R1948" s="366">
        <f>IF(N1948="IBIRAPITANGA FASE 3",IF(P1948="Atraso",M1948,M1948/(1+$J$2)^Q1948),IF(P1948="Atraso",M1948,M1948/(1+$J$1)^Q1948))</f>
        <v/>
      </c>
    </row>
    <row r="1949">
      <c r="A1949" t="inlineStr">
        <is>
          <t>Q07L07</t>
        </is>
      </c>
      <c r="B1949" t="inlineStr">
        <is>
          <t>LEANDRO SAMUEL DE SOUZA LIMA</t>
        </is>
      </c>
      <c r="C1949" t="n">
        <v>1</v>
      </c>
      <c r="D1949" t="inlineStr">
        <is>
          <t>IPCA</t>
        </is>
      </c>
      <c r="E1949" t="n">
        <v>0.009488792934583046</v>
      </c>
      <c r="F1949" t="inlineStr">
        <is>
          <t>MENSAL</t>
        </is>
      </c>
      <c r="G1949" t="n">
        <v>45534</v>
      </c>
      <c r="H1949" t="n">
        <v>45534</v>
      </c>
      <c r="I1949" t="inlineStr">
        <is>
          <t>060</t>
        </is>
      </c>
      <c r="J1949" t="inlineStr">
        <is>
          <t>CARTEIRA</t>
        </is>
      </c>
      <c r="K1949" t="inlineStr">
        <is>
          <t>CONTRATO</t>
        </is>
      </c>
      <c r="L1949" t="n">
        <v>2730.23</v>
      </c>
      <c r="M1949" t="inlineStr"/>
      <c r="N1949" t="inlineStr"/>
      <c r="O1949" s="142">
        <f>DATE(YEAR(H1949),MONTH(H1949),1)</f>
        <v/>
      </c>
      <c r="P1949" s="132">
        <f>IF(H1949&gt;$L$3,"Futuro","Atraso")</f>
        <v/>
      </c>
      <c r="Q1949">
        <f>12*(YEAR(H1949)-YEAR($L$3))+(MONTH(H1949)-MONTH($L$3))</f>
        <v/>
      </c>
      <c r="R1949" s="366">
        <f>IF(N1949="IBIRAPITANGA FASE 3",IF(P1949="Atraso",M1949,M1949/(1+$J$2)^Q1949),IF(P1949="Atraso",M1949,M1949/(1+$J$1)^Q1949))</f>
        <v/>
      </c>
    </row>
    <row r="1950">
      <c r="A1950" t="inlineStr">
        <is>
          <t>Q07L07</t>
        </is>
      </c>
      <c r="B1950" t="inlineStr">
        <is>
          <t>LEANDRO SAMUEL DE SOUZA LIMA</t>
        </is>
      </c>
      <c r="C1950" t="n">
        <v>1</v>
      </c>
      <c r="D1950" t="inlineStr">
        <is>
          <t>IPCA</t>
        </is>
      </c>
      <c r="E1950" t="n">
        <v>0.009488792934583046</v>
      </c>
      <c r="F1950" t="inlineStr">
        <is>
          <t>MENSAL</t>
        </is>
      </c>
      <c r="G1950" t="n">
        <v>45565</v>
      </c>
      <c r="H1950" t="n">
        <v>45565</v>
      </c>
      <c r="I1950" t="inlineStr">
        <is>
          <t>061</t>
        </is>
      </c>
      <c r="J1950" t="inlineStr">
        <is>
          <t>CARTEIRA</t>
        </is>
      </c>
      <c r="K1950" t="inlineStr">
        <is>
          <t>CONTRATO</t>
        </is>
      </c>
      <c r="L1950" t="n">
        <v>2730.23</v>
      </c>
      <c r="M1950" t="inlineStr"/>
      <c r="N1950" t="inlineStr"/>
      <c r="O1950" s="142">
        <f>DATE(YEAR(H1950),MONTH(H1950),1)</f>
        <v/>
      </c>
      <c r="P1950" s="132">
        <f>IF(H1950&gt;$L$3,"Futuro","Atraso")</f>
        <v/>
      </c>
      <c r="Q1950">
        <f>12*(YEAR(H1950)-YEAR($L$3))+(MONTH(H1950)-MONTH($L$3))</f>
        <v/>
      </c>
      <c r="R1950" s="366">
        <f>IF(N1950="IBIRAPITANGA FASE 3",IF(P1950="Atraso",M1950,M1950/(1+$J$2)^Q1950),IF(P1950="Atraso",M1950,M1950/(1+$J$1)^Q1950))</f>
        <v/>
      </c>
    </row>
    <row r="1951">
      <c r="A1951" t="inlineStr">
        <is>
          <t>Q07L07</t>
        </is>
      </c>
      <c r="B1951" t="inlineStr">
        <is>
          <t>LEANDRO SAMUEL DE SOUZA LIMA</t>
        </is>
      </c>
      <c r="C1951" t="n">
        <v>1</v>
      </c>
      <c r="D1951" t="inlineStr">
        <is>
          <t>IPCA</t>
        </is>
      </c>
      <c r="E1951" t="n">
        <v>0.009488792934583046</v>
      </c>
      <c r="F1951" t="inlineStr">
        <is>
          <t>MENSAL</t>
        </is>
      </c>
      <c r="G1951" t="n">
        <v>45595</v>
      </c>
      <c r="H1951" t="n">
        <v>45595</v>
      </c>
      <c r="I1951" t="inlineStr">
        <is>
          <t>062</t>
        </is>
      </c>
      <c r="J1951" t="inlineStr">
        <is>
          <t>CARTEIRA</t>
        </is>
      </c>
      <c r="K1951" t="inlineStr">
        <is>
          <t>CONTRATO</t>
        </is>
      </c>
      <c r="L1951" t="n">
        <v>2730.23</v>
      </c>
      <c r="M1951" t="inlineStr"/>
      <c r="N1951" t="inlineStr"/>
      <c r="O1951" s="142">
        <f>DATE(YEAR(H1951),MONTH(H1951),1)</f>
        <v/>
      </c>
      <c r="P1951" s="132">
        <f>IF(H1951&gt;$L$3,"Futuro","Atraso")</f>
        <v/>
      </c>
      <c r="Q1951">
        <f>12*(YEAR(H1951)-YEAR($L$3))+(MONTH(H1951)-MONTH($L$3))</f>
        <v/>
      </c>
      <c r="R1951" s="366">
        <f>IF(N1951="IBIRAPITANGA FASE 3",IF(P1951="Atraso",M1951,M1951/(1+$J$2)^Q1951),IF(P1951="Atraso",M1951,M1951/(1+$J$1)^Q1951))</f>
        <v/>
      </c>
    </row>
    <row r="1952">
      <c r="A1952" t="inlineStr">
        <is>
          <t>Q07L07</t>
        </is>
      </c>
      <c r="B1952" t="inlineStr">
        <is>
          <t>LEANDRO SAMUEL DE SOUZA LIMA</t>
        </is>
      </c>
      <c r="C1952" t="n">
        <v>1</v>
      </c>
      <c r="D1952" t="inlineStr">
        <is>
          <t>IPCA</t>
        </is>
      </c>
      <c r="E1952" t="n">
        <v>0.009488792934583046</v>
      </c>
      <c r="F1952" t="inlineStr">
        <is>
          <t>MENSAL</t>
        </is>
      </c>
      <c r="G1952" t="n">
        <v>45626</v>
      </c>
      <c r="H1952" t="n">
        <v>45626</v>
      </c>
      <c r="I1952" t="inlineStr">
        <is>
          <t>063</t>
        </is>
      </c>
      <c r="J1952" t="inlineStr">
        <is>
          <t>CARTEIRA</t>
        </is>
      </c>
      <c r="K1952" t="inlineStr">
        <is>
          <t>CONTRATO</t>
        </is>
      </c>
      <c r="L1952" t="n">
        <v>2730.23</v>
      </c>
      <c r="M1952" t="inlineStr"/>
      <c r="N1952" t="inlineStr"/>
      <c r="O1952" s="142">
        <f>DATE(YEAR(H1952),MONTH(H1952),1)</f>
        <v/>
      </c>
      <c r="P1952" s="132">
        <f>IF(H1952&gt;$L$3,"Futuro","Atraso")</f>
        <v/>
      </c>
      <c r="Q1952">
        <f>12*(YEAR(H1952)-YEAR($L$3))+(MONTH(H1952)-MONTH($L$3))</f>
        <v/>
      </c>
      <c r="R1952" s="366">
        <f>IF(N1952="IBIRAPITANGA FASE 3",IF(P1952="Atraso",M1952,M1952/(1+$J$2)^Q1952),IF(P1952="Atraso",M1952,M1952/(1+$J$1)^Q1952))</f>
        <v/>
      </c>
    </row>
    <row r="1953">
      <c r="A1953" t="inlineStr">
        <is>
          <t>Q07L07</t>
        </is>
      </c>
      <c r="B1953" t="inlineStr">
        <is>
          <t>LEANDRO SAMUEL DE SOUZA LIMA</t>
        </is>
      </c>
      <c r="C1953" t="n">
        <v>1</v>
      </c>
      <c r="D1953" t="inlineStr">
        <is>
          <t>IPCA</t>
        </is>
      </c>
      <c r="E1953" t="n">
        <v>0.009488792934583046</v>
      </c>
      <c r="F1953" t="inlineStr">
        <is>
          <t>MENSAL</t>
        </is>
      </c>
      <c r="G1953" t="n">
        <v>45656</v>
      </c>
      <c r="H1953" t="n">
        <v>45656</v>
      </c>
      <c r="I1953" t="inlineStr">
        <is>
          <t>064</t>
        </is>
      </c>
      <c r="J1953" t="inlineStr">
        <is>
          <t>CARTEIRA</t>
        </is>
      </c>
      <c r="K1953" t="inlineStr">
        <is>
          <t>CONTRATO</t>
        </is>
      </c>
      <c r="L1953" t="n">
        <v>2730.23</v>
      </c>
      <c r="M1953" t="inlineStr"/>
      <c r="N1953" t="inlineStr"/>
      <c r="O1953" s="142">
        <f>DATE(YEAR(H1953),MONTH(H1953),1)</f>
        <v/>
      </c>
      <c r="P1953" s="132">
        <f>IF(H1953&gt;$L$3,"Futuro","Atraso")</f>
        <v/>
      </c>
      <c r="Q1953">
        <f>12*(YEAR(H1953)-YEAR($L$3))+(MONTH(H1953)-MONTH($L$3))</f>
        <v/>
      </c>
      <c r="R1953" s="366">
        <f>IF(N1953="IBIRAPITANGA FASE 3",IF(P1953="Atraso",M1953,M1953/(1+$J$2)^Q1953),IF(P1953="Atraso",M1953,M1953/(1+$J$1)^Q1953))</f>
        <v/>
      </c>
    </row>
    <row r="1954">
      <c r="A1954" t="inlineStr">
        <is>
          <t>Q07L07</t>
        </is>
      </c>
      <c r="B1954" t="inlineStr">
        <is>
          <t>LEANDRO SAMUEL DE SOUZA LIMA</t>
        </is>
      </c>
      <c r="C1954" t="n">
        <v>1</v>
      </c>
      <c r="D1954" t="inlineStr">
        <is>
          <t>IPCA</t>
        </is>
      </c>
      <c r="E1954" t="n">
        <v>0.009488792934583046</v>
      </c>
      <c r="F1954" t="inlineStr">
        <is>
          <t>MENSAL</t>
        </is>
      </c>
      <c r="G1954" t="n">
        <v>45687</v>
      </c>
      <c r="H1954" t="n">
        <v>45687</v>
      </c>
      <c r="I1954" t="inlineStr">
        <is>
          <t>065</t>
        </is>
      </c>
      <c r="J1954" t="inlineStr">
        <is>
          <t>CARTEIRA</t>
        </is>
      </c>
      <c r="K1954" t="inlineStr">
        <is>
          <t>CONTRATO</t>
        </is>
      </c>
      <c r="L1954" t="n">
        <v>2730.23</v>
      </c>
      <c r="M1954" t="inlineStr"/>
      <c r="N1954" t="inlineStr"/>
      <c r="O1954" s="142">
        <f>DATE(YEAR(H1954),MONTH(H1954),1)</f>
        <v/>
      </c>
      <c r="P1954" s="132">
        <f>IF(H1954&gt;$L$3,"Futuro","Atraso")</f>
        <v/>
      </c>
      <c r="Q1954">
        <f>12*(YEAR(H1954)-YEAR($L$3))+(MONTH(H1954)-MONTH($L$3))</f>
        <v/>
      </c>
      <c r="R1954" s="366">
        <f>IF(N1954="IBIRAPITANGA FASE 3",IF(P1954="Atraso",M1954,M1954/(1+$J$2)^Q1954),IF(P1954="Atraso",M1954,M1954/(1+$J$1)^Q1954))</f>
        <v/>
      </c>
    </row>
    <row r="1955">
      <c r="A1955" t="inlineStr">
        <is>
          <t>Q07L07</t>
        </is>
      </c>
      <c r="B1955" t="inlineStr">
        <is>
          <t>LEANDRO SAMUEL DE SOUZA LIMA</t>
        </is>
      </c>
      <c r="C1955" t="n">
        <v>1</v>
      </c>
      <c r="D1955" t="inlineStr">
        <is>
          <t>IPCA</t>
        </is>
      </c>
      <c r="E1955" t="n">
        <v>0.009488792934583046</v>
      </c>
      <c r="F1955" t="inlineStr">
        <is>
          <t>MENSAL</t>
        </is>
      </c>
      <c r="G1955" t="n">
        <v>45716</v>
      </c>
      <c r="H1955" t="n">
        <v>45716</v>
      </c>
      <c r="I1955" t="inlineStr">
        <is>
          <t>066</t>
        </is>
      </c>
      <c r="J1955" t="inlineStr">
        <is>
          <t>CARTEIRA</t>
        </is>
      </c>
      <c r="K1955" t="inlineStr">
        <is>
          <t>CONTRATO</t>
        </is>
      </c>
      <c r="L1955" t="n">
        <v>2730.23</v>
      </c>
      <c r="M1955" t="inlineStr"/>
      <c r="N1955" t="inlineStr"/>
      <c r="O1955" s="142">
        <f>DATE(YEAR(H1955),MONTH(H1955),1)</f>
        <v/>
      </c>
      <c r="P1955" s="132">
        <f>IF(H1955&gt;$L$3,"Futuro","Atraso")</f>
        <v/>
      </c>
      <c r="Q1955">
        <f>12*(YEAR(H1955)-YEAR($L$3))+(MONTH(H1955)-MONTH($L$3))</f>
        <v/>
      </c>
      <c r="R1955" s="366">
        <f>IF(N1955="IBIRAPITANGA FASE 3",IF(P1955="Atraso",M1955,M1955/(1+$J$2)^Q1955),IF(P1955="Atraso",M1955,M1955/(1+$J$1)^Q1955))</f>
        <v/>
      </c>
    </row>
    <row r="1956">
      <c r="A1956" t="inlineStr">
        <is>
          <t>Q07L07</t>
        </is>
      </c>
      <c r="B1956" t="inlineStr">
        <is>
          <t>LEANDRO SAMUEL DE SOUZA LIMA</t>
        </is>
      </c>
      <c r="C1956" t="n">
        <v>1</v>
      </c>
      <c r="D1956" t="inlineStr">
        <is>
          <t>IPCA</t>
        </is>
      </c>
      <c r="E1956" t="n">
        <v>0.009488792934583046</v>
      </c>
      <c r="F1956" t="inlineStr">
        <is>
          <t>MENSAL</t>
        </is>
      </c>
      <c r="G1956" t="n">
        <v>45746</v>
      </c>
      <c r="H1956" t="n">
        <v>45746</v>
      </c>
      <c r="I1956" t="inlineStr">
        <is>
          <t>067</t>
        </is>
      </c>
      <c r="J1956" t="inlineStr">
        <is>
          <t>CARTEIRA</t>
        </is>
      </c>
      <c r="K1956" t="inlineStr">
        <is>
          <t>CONTRATO</t>
        </is>
      </c>
      <c r="L1956" t="n">
        <v>2730.23</v>
      </c>
      <c r="M1956" t="inlineStr"/>
      <c r="N1956" t="inlineStr"/>
      <c r="O1956" s="142">
        <f>DATE(YEAR(H1956),MONTH(H1956),1)</f>
        <v/>
      </c>
      <c r="P1956" s="132">
        <f>IF(H1956&gt;$L$3,"Futuro","Atraso")</f>
        <v/>
      </c>
      <c r="Q1956">
        <f>12*(YEAR(H1956)-YEAR($L$3))+(MONTH(H1956)-MONTH($L$3))</f>
        <v/>
      </c>
      <c r="R1956" s="366">
        <f>IF(N1956="IBIRAPITANGA FASE 3",IF(P1956="Atraso",M1956,M1956/(1+$J$2)^Q1956),IF(P1956="Atraso",M1956,M1956/(1+$J$1)^Q1956))</f>
        <v/>
      </c>
    </row>
    <row r="1957">
      <c r="A1957" t="inlineStr">
        <is>
          <t>Q07L07</t>
        </is>
      </c>
      <c r="B1957" t="inlineStr">
        <is>
          <t>LEANDRO SAMUEL DE SOUZA LIMA</t>
        </is>
      </c>
      <c r="C1957" t="n">
        <v>1</v>
      </c>
      <c r="D1957" t="inlineStr">
        <is>
          <t>IPCA</t>
        </is>
      </c>
      <c r="E1957" t="n">
        <v>0.009488792934583046</v>
      </c>
      <c r="F1957" t="inlineStr">
        <is>
          <t>MENSAL</t>
        </is>
      </c>
      <c r="G1957" t="n">
        <v>45777</v>
      </c>
      <c r="H1957" t="n">
        <v>45777</v>
      </c>
      <c r="I1957" t="inlineStr">
        <is>
          <t>068</t>
        </is>
      </c>
      <c r="J1957" t="inlineStr">
        <is>
          <t>CARTEIRA</t>
        </is>
      </c>
      <c r="K1957" t="inlineStr">
        <is>
          <t>CONTRATO</t>
        </is>
      </c>
      <c r="L1957" t="n">
        <v>2730.23</v>
      </c>
      <c r="M1957" t="inlineStr"/>
      <c r="N1957" t="inlineStr"/>
      <c r="O1957" s="142">
        <f>DATE(YEAR(H1957),MONTH(H1957),1)</f>
        <v/>
      </c>
      <c r="P1957" s="132">
        <f>IF(H1957&gt;$L$3,"Futuro","Atraso")</f>
        <v/>
      </c>
      <c r="Q1957">
        <f>12*(YEAR(H1957)-YEAR($L$3))+(MONTH(H1957)-MONTH($L$3))</f>
        <v/>
      </c>
      <c r="R1957" s="366">
        <f>IF(N1957="IBIRAPITANGA FASE 3",IF(P1957="Atraso",M1957,M1957/(1+$J$2)^Q1957),IF(P1957="Atraso",M1957,M1957/(1+$J$1)^Q1957))</f>
        <v/>
      </c>
    </row>
    <row r="1958">
      <c r="A1958" t="inlineStr">
        <is>
          <t>Q07L07</t>
        </is>
      </c>
      <c r="B1958" t="inlineStr">
        <is>
          <t>LEANDRO SAMUEL DE SOUZA LIMA</t>
        </is>
      </c>
      <c r="C1958" t="n">
        <v>1</v>
      </c>
      <c r="D1958" t="inlineStr">
        <is>
          <t>IPCA</t>
        </is>
      </c>
      <c r="E1958" t="n">
        <v>0.009488792934583046</v>
      </c>
      <c r="F1958" t="inlineStr">
        <is>
          <t>MENSAL</t>
        </is>
      </c>
      <c r="G1958" t="n">
        <v>45807</v>
      </c>
      <c r="H1958" t="n">
        <v>45807</v>
      </c>
      <c r="I1958" t="inlineStr">
        <is>
          <t>069</t>
        </is>
      </c>
      <c r="J1958" t="inlineStr">
        <is>
          <t>CARTEIRA</t>
        </is>
      </c>
      <c r="K1958" t="inlineStr">
        <is>
          <t>CONTRATO</t>
        </is>
      </c>
      <c r="L1958" t="n">
        <v>2730.23</v>
      </c>
      <c r="M1958" t="inlineStr"/>
      <c r="N1958" t="inlineStr"/>
      <c r="O1958" s="142">
        <f>DATE(YEAR(H1958),MONTH(H1958),1)</f>
        <v/>
      </c>
      <c r="P1958" s="132">
        <f>IF(H1958&gt;$L$3,"Futuro","Atraso")</f>
        <v/>
      </c>
      <c r="Q1958">
        <f>12*(YEAR(H1958)-YEAR($L$3))+(MONTH(H1958)-MONTH($L$3))</f>
        <v/>
      </c>
      <c r="R1958" s="366">
        <f>IF(N1958="IBIRAPITANGA FASE 3",IF(P1958="Atraso",M1958,M1958/(1+$J$2)^Q1958),IF(P1958="Atraso",M1958,M1958/(1+$J$1)^Q1958))</f>
        <v/>
      </c>
    </row>
    <row r="1959">
      <c r="A1959" t="inlineStr">
        <is>
          <t>Q07L07</t>
        </is>
      </c>
      <c r="B1959" t="inlineStr">
        <is>
          <t>LEANDRO SAMUEL DE SOUZA LIMA</t>
        </is>
      </c>
      <c r="C1959" t="n">
        <v>1</v>
      </c>
      <c r="D1959" t="inlineStr">
        <is>
          <t>IPCA</t>
        </is>
      </c>
      <c r="E1959" t="n">
        <v>0.009488792934583046</v>
      </c>
      <c r="F1959" t="inlineStr">
        <is>
          <t>MENSAL</t>
        </is>
      </c>
      <c r="G1959" t="n">
        <v>45838</v>
      </c>
      <c r="H1959" t="n">
        <v>45838</v>
      </c>
      <c r="I1959" t="inlineStr">
        <is>
          <t>070</t>
        </is>
      </c>
      <c r="J1959" t="inlineStr">
        <is>
          <t>CARTEIRA</t>
        </is>
      </c>
      <c r="K1959" t="inlineStr">
        <is>
          <t>CONTRATO</t>
        </is>
      </c>
      <c r="L1959" t="n">
        <v>2730.23</v>
      </c>
      <c r="M1959" t="inlineStr"/>
      <c r="N1959" t="inlineStr"/>
      <c r="O1959" s="142">
        <f>DATE(YEAR(H1959),MONTH(H1959),1)</f>
        <v/>
      </c>
      <c r="P1959" s="132">
        <f>IF(H1959&gt;$L$3,"Futuro","Atraso")</f>
        <v/>
      </c>
      <c r="Q1959">
        <f>12*(YEAR(H1959)-YEAR($L$3))+(MONTH(H1959)-MONTH($L$3))</f>
        <v/>
      </c>
      <c r="R1959" s="366">
        <f>IF(N1959="IBIRAPITANGA FASE 3",IF(P1959="Atraso",M1959,M1959/(1+$J$2)^Q1959),IF(P1959="Atraso",M1959,M1959/(1+$J$1)^Q1959))</f>
        <v/>
      </c>
    </row>
    <row r="1960">
      <c r="A1960" t="inlineStr">
        <is>
          <t>Q07L07</t>
        </is>
      </c>
      <c r="B1960" t="inlineStr">
        <is>
          <t>LEANDRO SAMUEL DE SOUZA LIMA</t>
        </is>
      </c>
      <c r="C1960" t="n">
        <v>1</v>
      </c>
      <c r="D1960" t="inlineStr">
        <is>
          <t>IPCA</t>
        </is>
      </c>
      <c r="E1960" t="n">
        <v>0.009488792934583046</v>
      </c>
      <c r="F1960" t="inlineStr">
        <is>
          <t>MENSAL</t>
        </is>
      </c>
      <c r="G1960" t="n">
        <v>45868</v>
      </c>
      <c r="H1960" t="n">
        <v>45868</v>
      </c>
      <c r="I1960" t="inlineStr">
        <is>
          <t>071</t>
        </is>
      </c>
      <c r="J1960" t="inlineStr">
        <is>
          <t>CARTEIRA</t>
        </is>
      </c>
      <c r="K1960" t="inlineStr">
        <is>
          <t>CONTRATO</t>
        </is>
      </c>
      <c r="L1960" t="n">
        <v>2730.23</v>
      </c>
      <c r="M1960" t="inlineStr"/>
      <c r="N1960" t="inlineStr"/>
      <c r="O1960" s="142">
        <f>DATE(YEAR(H1960),MONTH(H1960),1)</f>
        <v/>
      </c>
      <c r="P1960" s="132">
        <f>IF(H1960&gt;$L$3,"Futuro","Atraso")</f>
        <v/>
      </c>
      <c r="Q1960">
        <f>12*(YEAR(H1960)-YEAR($L$3))+(MONTH(H1960)-MONTH($L$3))</f>
        <v/>
      </c>
      <c r="R1960" s="366">
        <f>IF(N1960="IBIRAPITANGA FASE 3",IF(P1960="Atraso",M1960,M1960/(1+$J$2)^Q1960),IF(P1960="Atraso",M1960,M1960/(1+$J$1)^Q1960))</f>
        <v/>
      </c>
    </row>
    <row r="1961">
      <c r="A1961" t="inlineStr">
        <is>
          <t>Q07L07</t>
        </is>
      </c>
      <c r="B1961" t="inlineStr">
        <is>
          <t>LEANDRO SAMUEL DE SOUZA LIMA</t>
        </is>
      </c>
      <c r="C1961" t="n">
        <v>1</v>
      </c>
      <c r="D1961" t="inlineStr">
        <is>
          <t>IPCA</t>
        </is>
      </c>
      <c r="E1961" t="n">
        <v>0.009488792934583046</v>
      </c>
      <c r="F1961" t="inlineStr">
        <is>
          <t>MENSAL</t>
        </is>
      </c>
      <c r="G1961" t="n">
        <v>45899</v>
      </c>
      <c r="H1961" t="n">
        <v>45899</v>
      </c>
      <c r="I1961" t="inlineStr">
        <is>
          <t>072</t>
        </is>
      </c>
      <c r="J1961" t="inlineStr">
        <is>
          <t>CARTEIRA</t>
        </is>
      </c>
      <c r="K1961" t="inlineStr">
        <is>
          <t>CONTRATO</t>
        </is>
      </c>
      <c r="L1961" t="n">
        <v>2730.23</v>
      </c>
      <c r="M1961" t="inlineStr"/>
      <c r="N1961" t="inlineStr"/>
      <c r="O1961" s="142">
        <f>DATE(YEAR(H1961),MONTH(H1961),1)</f>
        <v/>
      </c>
      <c r="P1961" s="132">
        <f>IF(H1961&gt;$L$3,"Futuro","Atraso")</f>
        <v/>
      </c>
      <c r="Q1961">
        <f>12*(YEAR(H1961)-YEAR($L$3))+(MONTH(H1961)-MONTH($L$3))</f>
        <v/>
      </c>
      <c r="R1961" s="366">
        <f>IF(N1961="IBIRAPITANGA FASE 3",IF(P1961="Atraso",M1961,M1961/(1+$J$2)^Q1961),IF(P1961="Atraso",M1961,M1961/(1+$J$1)^Q1961))</f>
        <v/>
      </c>
    </row>
    <row r="1962">
      <c r="A1962" t="inlineStr">
        <is>
          <t>Q07L07</t>
        </is>
      </c>
      <c r="B1962" t="inlineStr">
        <is>
          <t>LEANDRO SAMUEL DE SOUZA LIMA</t>
        </is>
      </c>
      <c r="C1962" t="n">
        <v>1</v>
      </c>
      <c r="D1962" t="inlineStr">
        <is>
          <t>IPCA</t>
        </is>
      </c>
      <c r="E1962" t="n">
        <v>0.009488792934583046</v>
      </c>
      <c r="F1962" t="inlineStr">
        <is>
          <t>MENSAL</t>
        </is>
      </c>
      <c r="G1962" t="n">
        <v>45930</v>
      </c>
      <c r="H1962" t="n">
        <v>45930</v>
      </c>
      <c r="I1962" t="inlineStr">
        <is>
          <t>073</t>
        </is>
      </c>
      <c r="J1962" t="inlineStr">
        <is>
          <t>CARTEIRA</t>
        </is>
      </c>
      <c r="K1962" t="inlineStr">
        <is>
          <t>CONTRATO</t>
        </is>
      </c>
      <c r="L1962" t="n">
        <v>2730.23</v>
      </c>
      <c r="M1962" t="inlineStr"/>
      <c r="N1962" t="inlineStr"/>
      <c r="O1962" s="142">
        <f>DATE(YEAR(H1962),MONTH(H1962),1)</f>
        <v/>
      </c>
      <c r="P1962" s="132">
        <f>IF(H1962&gt;$L$3,"Futuro","Atraso")</f>
        <v/>
      </c>
      <c r="Q1962">
        <f>12*(YEAR(H1962)-YEAR($L$3))+(MONTH(H1962)-MONTH($L$3))</f>
        <v/>
      </c>
      <c r="R1962" s="366">
        <f>IF(N1962="IBIRAPITANGA FASE 3",IF(P1962="Atraso",M1962,M1962/(1+$J$2)^Q1962),IF(P1962="Atraso",M1962,M1962/(1+$J$1)^Q1962))</f>
        <v/>
      </c>
    </row>
    <row r="1963">
      <c r="A1963" t="inlineStr">
        <is>
          <t>Q07L07</t>
        </is>
      </c>
      <c r="B1963" t="inlineStr">
        <is>
          <t>LEANDRO SAMUEL DE SOUZA LIMA</t>
        </is>
      </c>
      <c r="C1963" t="n">
        <v>1</v>
      </c>
      <c r="D1963" t="inlineStr">
        <is>
          <t>IPCA</t>
        </is>
      </c>
      <c r="E1963" t="n">
        <v>0.009488792934583046</v>
      </c>
      <c r="F1963" t="inlineStr">
        <is>
          <t>MENSAL</t>
        </is>
      </c>
      <c r="G1963" t="n">
        <v>45960</v>
      </c>
      <c r="H1963" t="n">
        <v>45960</v>
      </c>
      <c r="I1963" t="inlineStr">
        <is>
          <t>074</t>
        </is>
      </c>
      <c r="J1963" t="inlineStr">
        <is>
          <t>CARTEIRA</t>
        </is>
      </c>
      <c r="K1963" t="inlineStr">
        <is>
          <t>CONTRATO</t>
        </is>
      </c>
      <c r="L1963" t="n">
        <v>2730.23</v>
      </c>
      <c r="M1963" t="inlineStr"/>
      <c r="N1963" t="inlineStr"/>
      <c r="O1963" s="142">
        <f>DATE(YEAR(H1963),MONTH(H1963),1)</f>
        <v/>
      </c>
      <c r="P1963" s="132">
        <f>IF(H1963&gt;$L$3,"Futuro","Atraso")</f>
        <v/>
      </c>
      <c r="Q1963">
        <f>12*(YEAR(H1963)-YEAR($L$3))+(MONTH(H1963)-MONTH($L$3))</f>
        <v/>
      </c>
      <c r="R1963" s="366">
        <f>IF(N1963="IBIRAPITANGA FASE 3",IF(P1963="Atraso",M1963,M1963/(1+$J$2)^Q1963),IF(P1963="Atraso",M1963,M1963/(1+$J$1)^Q1963))</f>
        <v/>
      </c>
    </row>
    <row r="1964">
      <c r="A1964" t="inlineStr">
        <is>
          <t>Q07L07</t>
        </is>
      </c>
      <c r="B1964" t="inlineStr">
        <is>
          <t>LEANDRO SAMUEL DE SOUZA LIMA</t>
        </is>
      </c>
      <c r="C1964" t="n">
        <v>1</v>
      </c>
      <c r="D1964" t="inlineStr">
        <is>
          <t>IPCA</t>
        </is>
      </c>
      <c r="E1964" t="n">
        <v>0.009488792934583046</v>
      </c>
      <c r="F1964" t="inlineStr">
        <is>
          <t>MENSAL</t>
        </is>
      </c>
      <c r="G1964" t="n">
        <v>45991</v>
      </c>
      <c r="H1964" t="n">
        <v>45991</v>
      </c>
      <c r="I1964" t="inlineStr">
        <is>
          <t>075</t>
        </is>
      </c>
      <c r="J1964" t="inlineStr">
        <is>
          <t>CARTEIRA</t>
        </is>
      </c>
      <c r="K1964" t="inlineStr">
        <is>
          <t>CONTRATO</t>
        </is>
      </c>
      <c r="L1964" t="n">
        <v>2730.23</v>
      </c>
      <c r="M1964" t="inlineStr"/>
      <c r="N1964" t="inlineStr"/>
      <c r="O1964" s="142">
        <f>DATE(YEAR(H1964),MONTH(H1964),1)</f>
        <v/>
      </c>
      <c r="P1964" s="132">
        <f>IF(H1964&gt;$L$3,"Futuro","Atraso")</f>
        <v/>
      </c>
      <c r="Q1964">
        <f>12*(YEAR(H1964)-YEAR($L$3))+(MONTH(H1964)-MONTH($L$3))</f>
        <v/>
      </c>
      <c r="R1964" s="366">
        <f>IF(N1964="IBIRAPITANGA FASE 3",IF(P1964="Atraso",M1964,M1964/(1+$J$2)^Q1964),IF(P1964="Atraso",M1964,M1964/(1+$J$1)^Q1964))</f>
        <v/>
      </c>
    </row>
    <row r="1965">
      <c r="A1965" t="inlineStr">
        <is>
          <t>Q07L07</t>
        </is>
      </c>
      <c r="B1965" t="inlineStr">
        <is>
          <t>LEANDRO SAMUEL DE SOUZA LIMA</t>
        </is>
      </c>
      <c r="C1965" t="n">
        <v>1</v>
      </c>
      <c r="D1965" t="inlineStr">
        <is>
          <t>IPCA</t>
        </is>
      </c>
      <c r="E1965" t="n">
        <v>0.009488792934583046</v>
      </c>
      <c r="F1965" t="inlineStr">
        <is>
          <t>MENSAL</t>
        </is>
      </c>
      <c r="G1965" t="n">
        <v>46021</v>
      </c>
      <c r="H1965" t="n">
        <v>46021</v>
      </c>
      <c r="I1965" t="inlineStr">
        <is>
          <t>076</t>
        </is>
      </c>
      <c r="J1965" t="inlineStr">
        <is>
          <t>CARTEIRA</t>
        </is>
      </c>
      <c r="K1965" t="inlineStr">
        <is>
          <t>CONTRATO</t>
        </is>
      </c>
      <c r="L1965" t="n">
        <v>2730.23</v>
      </c>
      <c r="M1965" t="inlineStr"/>
      <c r="N1965" t="inlineStr"/>
      <c r="O1965" s="142">
        <f>DATE(YEAR(H1965),MONTH(H1965),1)</f>
        <v/>
      </c>
      <c r="P1965" s="132">
        <f>IF(H1965&gt;$L$3,"Futuro","Atraso")</f>
        <v/>
      </c>
      <c r="Q1965">
        <f>12*(YEAR(H1965)-YEAR($L$3))+(MONTH(H1965)-MONTH($L$3))</f>
        <v/>
      </c>
      <c r="R1965" s="366">
        <f>IF(N1965="IBIRAPITANGA FASE 3",IF(P1965="Atraso",M1965,M1965/(1+$J$2)^Q1965),IF(P1965="Atraso",M1965,M1965/(1+$J$1)^Q1965))</f>
        <v/>
      </c>
    </row>
    <row r="1966">
      <c r="A1966" t="inlineStr">
        <is>
          <t>Q07L07</t>
        </is>
      </c>
      <c r="B1966" t="inlineStr">
        <is>
          <t>LEANDRO SAMUEL DE SOUZA LIMA</t>
        </is>
      </c>
      <c r="C1966" t="n">
        <v>1</v>
      </c>
      <c r="D1966" t="inlineStr">
        <is>
          <t>IPCA</t>
        </is>
      </c>
      <c r="E1966" t="n">
        <v>0.009488792934583046</v>
      </c>
      <c r="F1966" t="inlineStr">
        <is>
          <t>MENSAL</t>
        </is>
      </c>
      <c r="G1966" t="n">
        <v>46052</v>
      </c>
      <c r="H1966" t="n">
        <v>46052</v>
      </c>
      <c r="I1966" t="inlineStr">
        <is>
          <t>077</t>
        </is>
      </c>
      <c r="J1966" t="inlineStr">
        <is>
          <t>CARTEIRA</t>
        </is>
      </c>
      <c r="K1966" t="inlineStr">
        <is>
          <t>CONTRATO</t>
        </is>
      </c>
      <c r="L1966" t="n">
        <v>2730.23</v>
      </c>
      <c r="M1966" t="inlineStr"/>
      <c r="N1966" t="inlineStr"/>
      <c r="O1966" s="142">
        <f>DATE(YEAR(H1966),MONTH(H1966),1)</f>
        <v/>
      </c>
      <c r="P1966" s="132">
        <f>IF(H1966&gt;$L$3,"Futuro","Atraso")</f>
        <v/>
      </c>
      <c r="Q1966">
        <f>12*(YEAR(H1966)-YEAR($L$3))+(MONTH(H1966)-MONTH($L$3))</f>
        <v/>
      </c>
      <c r="R1966" s="366">
        <f>IF(N1966="IBIRAPITANGA FASE 3",IF(P1966="Atraso",M1966,M1966/(1+$J$2)^Q1966),IF(P1966="Atraso",M1966,M1966/(1+$J$1)^Q1966))</f>
        <v/>
      </c>
    </row>
    <row r="1967">
      <c r="A1967" t="inlineStr">
        <is>
          <t>Q07L07</t>
        </is>
      </c>
      <c r="B1967" t="inlineStr">
        <is>
          <t>LEANDRO SAMUEL DE SOUZA LIMA</t>
        </is>
      </c>
      <c r="C1967" t="n">
        <v>1</v>
      </c>
      <c r="D1967" t="inlineStr">
        <is>
          <t>IPCA</t>
        </is>
      </c>
      <c r="E1967" t="n">
        <v>0.009488792934583046</v>
      </c>
      <c r="F1967" t="inlineStr">
        <is>
          <t>MENSAL</t>
        </is>
      </c>
      <c r="G1967" t="n">
        <v>46081</v>
      </c>
      <c r="H1967" t="n">
        <v>46081</v>
      </c>
      <c r="I1967" t="inlineStr">
        <is>
          <t>078</t>
        </is>
      </c>
      <c r="J1967" t="inlineStr">
        <is>
          <t>CARTEIRA</t>
        </is>
      </c>
      <c r="K1967" t="inlineStr">
        <is>
          <t>CONTRATO</t>
        </is>
      </c>
      <c r="L1967" t="n">
        <v>2730.23</v>
      </c>
      <c r="M1967" t="inlineStr"/>
      <c r="N1967" t="inlineStr"/>
      <c r="O1967" s="142">
        <f>DATE(YEAR(H1967),MONTH(H1967),1)</f>
        <v/>
      </c>
      <c r="P1967" s="132">
        <f>IF(H1967&gt;$L$3,"Futuro","Atraso")</f>
        <v/>
      </c>
      <c r="Q1967">
        <f>12*(YEAR(H1967)-YEAR($L$3))+(MONTH(H1967)-MONTH($L$3))</f>
        <v/>
      </c>
      <c r="R1967" s="366">
        <f>IF(N1967="IBIRAPITANGA FASE 3",IF(P1967="Atraso",M1967,M1967/(1+$J$2)^Q1967),IF(P1967="Atraso",M1967,M1967/(1+$J$1)^Q1967))</f>
        <v/>
      </c>
    </row>
    <row r="1968">
      <c r="A1968" t="inlineStr">
        <is>
          <t>Q07L07</t>
        </is>
      </c>
      <c r="B1968" t="inlineStr">
        <is>
          <t>LEANDRO SAMUEL DE SOUZA LIMA</t>
        </is>
      </c>
      <c r="C1968" t="n">
        <v>1</v>
      </c>
      <c r="D1968" t="inlineStr">
        <is>
          <t>IPCA</t>
        </is>
      </c>
      <c r="E1968" t="n">
        <v>0.009488792934583046</v>
      </c>
      <c r="F1968" t="inlineStr">
        <is>
          <t>MENSAL</t>
        </is>
      </c>
      <c r="G1968" t="n">
        <v>46111</v>
      </c>
      <c r="H1968" t="n">
        <v>46111</v>
      </c>
      <c r="I1968" t="inlineStr">
        <is>
          <t>079</t>
        </is>
      </c>
      <c r="J1968" t="inlineStr">
        <is>
          <t>CARTEIRA</t>
        </is>
      </c>
      <c r="K1968" t="inlineStr">
        <is>
          <t>CONTRATO</t>
        </is>
      </c>
      <c r="L1968" t="n">
        <v>2730.23</v>
      </c>
      <c r="M1968" t="inlineStr"/>
      <c r="N1968" t="inlineStr"/>
      <c r="O1968" s="142">
        <f>DATE(YEAR(H1968),MONTH(H1968),1)</f>
        <v/>
      </c>
      <c r="P1968" s="132">
        <f>IF(H1968&gt;$L$3,"Futuro","Atraso")</f>
        <v/>
      </c>
      <c r="Q1968">
        <f>12*(YEAR(H1968)-YEAR($L$3))+(MONTH(H1968)-MONTH($L$3))</f>
        <v/>
      </c>
      <c r="R1968" s="366">
        <f>IF(N1968="IBIRAPITANGA FASE 3",IF(P1968="Atraso",M1968,M1968/(1+$J$2)^Q1968),IF(P1968="Atraso",M1968,M1968/(1+$J$1)^Q1968))</f>
        <v/>
      </c>
    </row>
    <row r="1969">
      <c r="A1969" t="inlineStr">
        <is>
          <t>Q07L07</t>
        </is>
      </c>
      <c r="B1969" t="inlineStr">
        <is>
          <t>LEANDRO SAMUEL DE SOUZA LIMA</t>
        </is>
      </c>
      <c r="C1969" t="n">
        <v>1</v>
      </c>
      <c r="D1969" t="inlineStr">
        <is>
          <t>IPCA</t>
        </is>
      </c>
      <c r="E1969" t="n">
        <v>0.009488792934583046</v>
      </c>
      <c r="F1969" t="inlineStr">
        <is>
          <t>MENSAL</t>
        </is>
      </c>
      <c r="G1969" t="n">
        <v>46142</v>
      </c>
      <c r="H1969" t="n">
        <v>46142</v>
      </c>
      <c r="I1969" t="inlineStr">
        <is>
          <t>080</t>
        </is>
      </c>
      <c r="J1969" t="inlineStr">
        <is>
          <t>CARTEIRA</t>
        </is>
      </c>
      <c r="K1969" t="inlineStr">
        <is>
          <t>CONTRATO</t>
        </is>
      </c>
      <c r="L1969" t="n">
        <v>2730.23</v>
      </c>
      <c r="M1969" t="inlineStr"/>
      <c r="N1969" t="inlineStr"/>
      <c r="O1969" s="142">
        <f>DATE(YEAR(H1969),MONTH(H1969),1)</f>
        <v/>
      </c>
      <c r="P1969" s="132">
        <f>IF(H1969&gt;$L$3,"Futuro","Atraso")</f>
        <v/>
      </c>
      <c r="Q1969">
        <f>12*(YEAR(H1969)-YEAR($L$3))+(MONTH(H1969)-MONTH($L$3))</f>
        <v/>
      </c>
      <c r="R1969" s="366">
        <f>IF(N1969="IBIRAPITANGA FASE 3",IF(P1969="Atraso",M1969,M1969/(1+$J$2)^Q1969),IF(P1969="Atraso",M1969,M1969/(1+$J$1)^Q1969))</f>
        <v/>
      </c>
    </row>
    <row r="1970">
      <c r="A1970" t="inlineStr">
        <is>
          <t>Q07L07</t>
        </is>
      </c>
      <c r="B1970" t="inlineStr">
        <is>
          <t>LEANDRO SAMUEL DE SOUZA LIMA</t>
        </is>
      </c>
      <c r="C1970" t="n">
        <v>1</v>
      </c>
      <c r="D1970" t="inlineStr">
        <is>
          <t>IPCA</t>
        </is>
      </c>
      <c r="E1970" t="n">
        <v>0.009488792934583046</v>
      </c>
      <c r="F1970" t="inlineStr">
        <is>
          <t>MENSAL</t>
        </is>
      </c>
      <c r="G1970" t="n">
        <v>46172</v>
      </c>
      <c r="H1970" t="n">
        <v>46172</v>
      </c>
      <c r="I1970" t="inlineStr">
        <is>
          <t>081</t>
        </is>
      </c>
      <c r="J1970" t="inlineStr">
        <is>
          <t>CARTEIRA</t>
        </is>
      </c>
      <c r="K1970" t="inlineStr">
        <is>
          <t>CONTRATO</t>
        </is>
      </c>
      <c r="L1970" t="n">
        <v>2730.23</v>
      </c>
      <c r="M1970" t="inlineStr"/>
      <c r="N1970" t="inlineStr"/>
      <c r="O1970" s="142">
        <f>DATE(YEAR(H1970),MONTH(H1970),1)</f>
        <v/>
      </c>
      <c r="P1970" s="132">
        <f>IF(H1970&gt;$L$3,"Futuro","Atraso")</f>
        <v/>
      </c>
      <c r="Q1970">
        <f>12*(YEAR(H1970)-YEAR($L$3))+(MONTH(H1970)-MONTH($L$3))</f>
        <v/>
      </c>
      <c r="R1970" s="366">
        <f>IF(N1970="IBIRAPITANGA FASE 3",IF(P1970="Atraso",M1970,M1970/(1+$J$2)^Q1970),IF(P1970="Atraso",M1970,M1970/(1+$J$1)^Q1970))</f>
        <v/>
      </c>
    </row>
    <row r="1971">
      <c r="A1971" t="inlineStr">
        <is>
          <t>Q07L07</t>
        </is>
      </c>
      <c r="B1971" t="inlineStr">
        <is>
          <t>LEANDRO SAMUEL DE SOUZA LIMA</t>
        </is>
      </c>
      <c r="C1971" t="n">
        <v>1</v>
      </c>
      <c r="D1971" t="inlineStr">
        <is>
          <t>IPCA</t>
        </is>
      </c>
      <c r="E1971" t="n">
        <v>0.009488792934583046</v>
      </c>
      <c r="F1971" t="inlineStr">
        <is>
          <t>MENSAL</t>
        </is>
      </c>
      <c r="G1971" t="n">
        <v>46203</v>
      </c>
      <c r="H1971" t="n">
        <v>46203</v>
      </c>
      <c r="I1971" t="inlineStr">
        <is>
          <t>082</t>
        </is>
      </c>
      <c r="J1971" t="inlineStr">
        <is>
          <t>CARTEIRA</t>
        </is>
      </c>
      <c r="K1971" t="inlineStr">
        <is>
          <t>CONTRATO</t>
        </is>
      </c>
      <c r="L1971" t="n">
        <v>2730.23</v>
      </c>
      <c r="M1971" t="inlineStr"/>
      <c r="N1971" t="inlineStr"/>
      <c r="O1971" s="142">
        <f>DATE(YEAR(H1971),MONTH(H1971),1)</f>
        <v/>
      </c>
      <c r="P1971" s="132">
        <f>IF(H1971&gt;$L$3,"Futuro","Atraso")</f>
        <v/>
      </c>
      <c r="Q1971">
        <f>12*(YEAR(H1971)-YEAR($L$3))+(MONTH(H1971)-MONTH($L$3))</f>
        <v/>
      </c>
      <c r="R1971" s="366">
        <f>IF(N1971="IBIRAPITANGA FASE 3",IF(P1971="Atraso",M1971,M1971/(1+$J$2)^Q1971),IF(P1971="Atraso",M1971,M1971/(1+$J$1)^Q1971))</f>
        <v/>
      </c>
    </row>
    <row r="1972">
      <c r="A1972" t="inlineStr">
        <is>
          <t>Q07L07</t>
        </is>
      </c>
      <c r="B1972" t="inlineStr">
        <is>
          <t>LEANDRO SAMUEL DE SOUZA LIMA</t>
        </is>
      </c>
      <c r="C1972" t="n">
        <v>1</v>
      </c>
      <c r="D1972" t="inlineStr">
        <is>
          <t>IPCA</t>
        </is>
      </c>
      <c r="E1972" t="n">
        <v>0.009488792934583046</v>
      </c>
      <c r="F1972" t="inlineStr">
        <is>
          <t>MENSAL</t>
        </is>
      </c>
      <c r="G1972" t="n">
        <v>46233</v>
      </c>
      <c r="H1972" t="n">
        <v>46233</v>
      </c>
      <c r="I1972" t="inlineStr">
        <is>
          <t>083</t>
        </is>
      </c>
      <c r="J1972" t="inlineStr">
        <is>
          <t>CARTEIRA</t>
        </is>
      </c>
      <c r="K1972" t="inlineStr">
        <is>
          <t>CONTRATO</t>
        </is>
      </c>
      <c r="L1972" t="n">
        <v>2730.23</v>
      </c>
      <c r="M1972" t="inlineStr"/>
      <c r="N1972" t="inlineStr"/>
      <c r="O1972" s="142">
        <f>DATE(YEAR(H1972),MONTH(H1972),1)</f>
        <v/>
      </c>
      <c r="P1972" s="132">
        <f>IF(H1972&gt;$L$3,"Futuro","Atraso")</f>
        <v/>
      </c>
      <c r="Q1972">
        <f>12*(YEAR(H1972)-YEAR($L$3))+(MONTH(H1972)-MONTH($L$3))</f>
        <v/>
      </c>
      <c r="R1972" s="366">
        <f>IF(N1972="IBIRAPITANGA FASE 3",IF(P1972="Atraso",M1972,M1972/(1+$J$2)^Q1972),IF(P1972="Atraso",M1972,M1972/(1+$J$1)^Q1972))</f>
        <v/>
      </c>
    </row>
    <row r="1973">
      <c r="A1973" t="inlineStr">
        <is>
          <t>Q07L07</t>
        </is>
      </c>
      <c r="B1973" t="inlineStr">
        <is>
          <t>LEANDRO SAMUEL DE SOUZA LIMA</t>
        </is>
      </c>
      <c r="C1973" t="n">
        <v>1</v>
      </c>
      <c r="D1973" t="inlineStr">
        <is>
          <t>IPCA</t>
        </is>
      </c>
      <c r="E1973" t="n">
        <v>0.009488792934583046</v>
      </c>
      <c r="F1973" t="inlineStr">
        <is>
          <t>MENSAL</t>
        </is>
      </c>
      <c r="G1973" t="n">
        <v>46264</v>
      </c>
      <c r="H1973" t="n">
        <v>46264</v>
      </c>
      <c r="I1973" t="inlineStr">
        <is>
          <t>084</t>
        </is>
      </c>
      <c r="J1973" t="inlineStr">
        <is>
          <t>CARTEIRA</t>
        </is>
      </c>
      <c r="K1973" t="inlineStr">
        <is>
          <t>CONTRATO</t>
        </is>
      </c>
      <c r="L1973" t="n">
        <v>2730.23</v>
      </c>
      <c r="M1973" t="inlineStr"/>
      <c r="N1973" t="inlineStr"/>
      <c r="O1973" s="142">
        <f>DATE(YEAR(H1973),MONTH(H1973),1)</f>
        <v/>
      </c>
      <c r="P1973" s="132">
        <f>IF(H1973&gt;$L$3,"Futuro","Atraso")</f>
        <v/>
      </c>
      <c r="Q1973">
        <f>12*(YEAR(H1973)-YEAR($L$3))+(MONTH(H1973)-MONTH($L$3))</f>
        <v/>
      </c>
      <c r="R1973" s="366">
        <f>IF(N1973="IBIRAPITANGA FASE 3",IF(P1973="Atraso",M1973,M1973/(1+$J$2)^Q1973),IF(P1973="Atraso",M1973,M1973/(1+$J$1)^Q1973))</f>
        <v/>
      </c>
    </row>
    <row r="1974">
      <c r="A1974" t="inlineStr">
        <is>
          <t>Q07L07</t>
        </is>
      </c>
      <c r="B1974" t="inlineStr">
        <is>
          <t>LEANDRO SAMUEL DE SOUZA LIMA</t>
        </is>
      </c>
      <c r="C1974" t="n">
        <v>1</v>
      </c>
      <c r="D1974" t="inlineStr">
        <is>
          <t>IPCA</t>
        </is>
      </c>
      <c r="E1974" t="n">
        <v>0.009488792934583046</v>
      </c>
      <c r="F1974" t="inlineStr">
        <is>
          <t>MENSAL</t>
        </is>
      </c>
      <c r="G1974" t="n">
        <v>46295</v>
      </c>
      <c r="H1974" t="n">
        <v>46295</v>
      </c>
      <c r="I1974" t="inlineStr">
        <is>
          <t>085</t>
        </is>
      </c>
      <c r="J1974" t="inlineStr">
        <is>
          <t>CARTEIRA</t>
        </is>
      </c>
      <c r="K1974" t="inlineStr">
        <is>
          <t>CONTRATO</t>
        </is>
      </c>
      <c r="L1974" t="n">
        <v>2730.23</v>
      </c>
      <c r="M1974" t="inlineStr"/>
      <c r="N1974" t="inlineStr"/>
      <c r="O1974" s="142">
        <f>DATE(YEAR(H1974),MONTH(H1974),1)</f>
        <v/>
      </c>
      <c r="P1974" s="132">
        <f>IF(H1974&gt;$L$3,"Futuro","Atraso")</f>
        <v/>
      </c>
      <c r="Q1974">
        <f>12*(YEAR(H1974)-YEAR($L$3))+(MONTH(H1974)-MONTH($L$3))</f>
        <v/>
      </c>
      <c r="R1974" s="366">
        <f>IF(N1974="IBIRAPITANGA FASE 3",IF(P1974="Atraso",M1974,M1974/(1+$J$2)^Q1974),IF(P1974="Atraso",M1974,M1974/(1+$J$1)^Q1974))</f>
        <v/>
      </c>
    </row>
    <row r="1975">
      <c r="A1975" t="inlineStr">
        <is>
          <t>Q07L07</t>
        </is>
      </c>
      <c r="B1975" t="inlineStr">
        <is>
          <t>LEANDRO SAMUEL DE SOUZA LIMA</t>
        </is>
      </c>
      <c r="C1975" t="n">
        <v>1</v>
      </c>
      <c r="D1975" t="inlineStr">
        <is>
          <t>IPCA</t>
        </is>
      </c>
      <c r="E1975" t="n">
        <v>0.009488792934583046</v>
      </c>
      <c r="F1975" t="inlineStr">
        <is>
          <t>MENSAL</t>
        </is>
      </c>
      <c r="G1975" t="n">
        <v>46325</v>
      </c>
      <c r="H1975" t="n">
        <v>46325</v>
      </c>
      <c r="I1975" t="inlineStr">
        <is>
          <t>086</t>
        </is>
      </c>
      <c r="J1975" t="inlineStr">
        <is>
          <t>CARTEIRA</t>
        </is>
      </c>
      <c r="K1975" t="inlineStr">
        <is>
          <t>CONTRATO</t>
        </is>
      </c>
      <c r="L1975" t="n">
        <v>2730.23</v>
      </c>
      <c r="M1975" t="inlineStr"/>
      <c r="N1975" t="inlineStr"/>
      <c r="O1975" s="142">
        <f>DATE(YEAR(H1975),MONTH(H1975),1)</f>
        <v/>
      </c>
      <c r="P1975" s="132">
        <f>IF(H1975&gt;$L$3,"Futuro","Atraso")</f>
        <v/>
      </c>
      <c r="Q1975">
        <f>12*(YEAR(H1975)-YEAR($L$3))+(MONTH(H1975)-MONTH($L$3))</f>
        <v/>
      </c>
      <c r="R1975" s="366">
        <f>IF(N1975="IBIRAPITANGA FASE 3",IF(P1975="Atraso",M1975,M1975/(1+$J$2)^Q1975),IF(P1975="Atraso",M1975,M1975/(1+$J$1)^Q1975))</f>
        <v/>
      </c>
    </row>
    <row r="1976">
      <c r="A1976" t="inlineStr">
        <is>
          <t>Q07L07</t>
        </is>
      </c>
      <c r="B1976" t="inlineStr">
        <is>
          <t>LEANDRO SAMUEL DE SOUZA LIMA</t>
        </is>
      </c>
      <c r="C1976" t="n">
        <v>1</v>
      </c>
      <c r="D1976" t="inlineStr">
        <is>
          <t>IPCA</t>
        </is>
      </c>
      <c r="E1976" t="n">
        <v>0.009488792934583046</v>
      </c>
      <c r="F1976" t="inlineStr">
        <is>
          <t>MENSAL</t>
        </is>
      </c>
      <c r="G1976" t="n">
        <v>46356</v>
      </c>
      <c r="H1976" t="n">
        <v>46356</v>
      </c>
      <c r="I1976" t="inlineStr">
        <is>
          <t>087</t>
        </is>
      </c>
      <c r="J1976" t="inlineStr">
        <is>
          <t>CARTEIRA</t>
        </is>
      </c>
      <c r="K1976" t="inlineStr">
        <is>
          <t>CONTRATO</t>
        </is>
      </c>
      <c r="L1976" t="n">
        <v>2730.23</v>
      </c>
      <c r="M1976" t="inlineStr"/>
      <c r="N1976" t="inlineStr"/>
      <c r="O1976" s="142">
        <f>DATE(YEAR(H1976),MONTH(H1976),1)</f>
        <v/>
      </c>
      <c r="P1976" s="132">
        <f>IF(H1976&gt;$L$3,"Futuro","Atraso")</f>
        <v/>
      </c>
      <c r="Q1976">
        <f>12*(YEAR(H1976)-YEAR($L$3))+(MONTH(H1976)-MONTH($L$3))</f>
        <v/>
      </c>
      <c r="R1976" s="366">
        <f>IF(N1976="IBIRAPITANGA FASE 3",IF(P1976="Atraso",M1976,M1976/(1+$J$2)^Q1976),IF(P1976="Atraso",M1976,M1976/(1+$J$1)^Q1976))</f>
        <v/>
      </c>
    </row>
    <row r="1977">
      <c r="A1977" t="inlineStr">
        <is>
          <t>Q07L07</t>
        </is>
      </c>
      <c r="B1977" t="inlineStr">
        <is>
          <t>LEANDRO SAMUEL DE SOUZA LIMA</t>
        </is>
      </c>
      <c r="C1977" t="n">
        <v>1</v>
      </c>
      <c r="D1977" t="inlineStr">
        <is>
          <t>IPCA</t>
        </is>
      </c>
      <c r="E1977" t="n">
        <v>0.009488792934583046</v>
      </c>
      <c r="F1977" t="inlineStr">
        <is>
          <t>MENSAL</t>
        </is>
      </c>
      <c r="G1977" t="n">
        <v>46386</v>
      </c>
      <c r="H1977" t="n">
        <v>46386</v>
      </c>
      <c r="I1977" t="inlineStr">
        <is>
          <t>088</t>
        </is>
      </c>
      <c r="J1977" t="inlineStr">
        <is>
          <t>CARTEIRA</t>
        </is>
      </c>
      <c r="K1977" t="inlineStr">
        <is>
          <t>CONTRATO</t>
        </is>
      </c>
      <c r="L1977" t="n">
        <v>2730.23</v>
      </c>
      <c r="M1977" t="inlineStr"/>
      <c r="N1977" t="inlineStr"/>
      <c r="O1977" s="142">
        <f>DATE(YEAR(H1977),MONTH(H1977),1)</f>
        <v/>
      </c>
      <c r="P1977" s="132">
        <f>IF(H1977&gt;$L$3,"Futuro","Atraso")</f>
        <v/>
      </c>
      <c r="Q1977">
        <f>12*(YEAR(H1977)-YEAR($L$3))+(MONTH(H1977)-MONTH($L$3))</f>
        <v/>
      </c>
      <c r="R1977" s="366">
        <f>IF(N1977="IBIRAPITANGA FASE 3",IF(P1977="Atraso",M1977,M1977/(1+$J$2)^Q1977),IF(P1977="Atraso",M1977,M1977/(1+$J$1)^Q1977))</f>
        <v/>
      </c>
    </row>
    <row r="1978">
      <c r="A1978" t="inlineStr">
        <is>
          <t>Q07L07</t>
        </is>
      </c>
      <c r="B1978" t="inlineStr">
        <is>
          <t>LEANDRO SAMUEL DE SOUZA LIMA</t>
        </is>
      </c>
      <c r="C1978" t="n">
        <v>1</v>
      </c>
      <c r="D1978" t="inlineStr">
        <is>
          <t>IPCA</t>
        </is>
      </c>
      <c r="E1978" t="n">
        <v>0.009488792934583046</v>
      </c>
      <c r="F1978" t="inlineStr">
        <is>
          <t>MENSAL</t>
        </is>
      </c>
      <c r="G1978" t="n">
        <v>46417</v>
      </c>
      <c r="H1978" t="n">
        <v>46417</v>
      </c>
      <c r="I1978" t="inlineStr">
        <is>
          <t>089</t>
        </is>
      </c>
      <c r="J1978" t="inlineStr">
        <is>
          <t>CARTEIRA</t>
        </is>
      </c>
      <c r="K1978" t="inlineStr">
        <is>
          <t>CONTRATO</t>
        </is>
      </c>
      <c r="L1978" t="n">
        <v>2730.23</v>
      </c>
      <c r="M1978" t="inlineStr"/>
      <c r="N1978" t="inlineStr"/>
      <c r="O1978" s="142">
        <f>DATE(YEAR(H1978),MONTH(H1978),1)</f>
        <v/>
      </c>
      <c r="P1978" s="132">
        <f>IF(H1978&gt;$L$3,"Futuro","Atraso")</f>
        <v/>
      </c>
      <c r="Q1978">
        <f>12*(YEAR(H1978)-YEAR($L$3))+(MONTH(H1978)-MONTH($L$3))</f>
        <v/>
      </c>
      <c r="R1978" s="366">
        <f>IF(N1978="IBIRAPITANGA FASE 3",IF(P1978="Atraso",M1978,M1978/(1+$J$2)^Q1978),IF(P1978="Atraso",M1978,M1978/(1+$J$1)^Q1978))</f>
        <v/>
      </c>
    </row>
    <row r="1979">
      <c r="A1979" t="inlineStr">
        <is>
          <t>Q07L07</t>
        </is>
      </c>
      <c r="B1979" t="inlineStr">
        <is>
          <t>LEANDRO SAMUEL DE SOUZA LIMA</t>
        </is>
      </c>
      <c r="C1979" t="n">
        <v>1</v>
      </c>
      <c r="D1979" t="inlineStr">
        <is>
          <t>IPCA</t>
        </is>
      </c>
      <c r="E1979" t="n">
        <v>0.009488792934583046</v>
      </c>
      <c r="F1979" t="inlineStr">
        <is>
          <t>MENSAL</t>
        </is>
      </c>
      <c r="G1979" t="n">
        <v>46446</v>
      </c>
      <c r="H1979" t="n">
        <v>46446</v>
      </c>
      <c r="I1979" t="inlineStr">
        <is>
          <t>090</t>
        </is>
      </c>
      <c r="J1979" t="inlineStr">
        <is>
          <t>CARTEIRA</t>
        </is>
      </c>
      <c r="K1979" t="inlineStr">
        <is>
          <t>CONTRATO</t>
        </is>
      </c>
      <c r="L1979" t="n">
        <v>2730.23</v>
      </c>
      <c r="M1979" t="inlineStr"/>
      <c r="N1979" t="inlineStr"/>
      <c r="O1979" s="142">
        <f>DATE(YEAR(H1979),MONTH(H1979),1)</f>
        <v/>
      </c>
      <c r="P1979" s="132">
        <f>IF(H1979&gt;$L$3,"Futuro","Atraso")</f>
        <v/>
      </c>
      <c r="Q1979">
        <f>12*(YEAR(H1979)-YEAR($L$3))+(MONTH(H1979)-MONTH($L$3))</f>
        <v/>
      </c>
      <c r="R1979" s="366">
        <f>IF(N1979="IBIRAPITANGA FASE 3",IF(P1979="Atraso",M1979,M1979/(1+$J$2)^Q1979),IF(P1979="Atraso",M1979,M1979/(1+$J$1)^Q1979))</f>
        <v/>
      </c>
    </row>
    <row r="1980">
      <c r="A1980" t="inlineStr">
        <is>
          <t>Q07L07</t>
        </is>
      </c>
      <c r="B1980" t="inlineStr">
        <is>
          <t>LEANDRO SAMUEL DE SOUZA LIMA</t>
        </is>
      </c>
      <c r="C1980" t="n">
        <v>1</v>
      </c>
      <c r="D1980" t="inlineStr">
        <is>
          <t>IPCA</t>
        </is>
      </c>
      <c r="E1980" t="n">
        <v>0.009488792934583046</v>
      </c>
      <c r="F1980" t="inlineStr">
        <is>
          <t>MENSAL</t>
        </is>
      </c>
      <c r="G1980" t="n">
        <v>46476</v>
      </c>
      <c r="H1980" t="n">
        <v>46476</v>
      </c>
      <c r="I1980" t="inlineStr">
        <is>
          <t>091</t>
        </is>
      </c>
      <c r="J1980" t="inlineStr">
        <is>
          <t>CARTEIRA</t>
        </is>
      </c>
      <c r="K1980" t="inlineStr">
        <is>
          <t>CONTRATO</t>
        </is>
      </c>
      <c r="L1980" t="n">
        <v>2730.23</v>
      </c>
      <c r="M1980" t="inlineStr"/>
      <c r="N1980" t="inlineStr"/>
      <c r="O1980" s="142">
        <f>DATE(YEAR(H1980),MONTH(H1980),1)</f>
        <v/>
      </c>
      <c r="P1980" s="132">
        <f>IF(H1980&gt;$L$3,"Futuro","Atraso")</f>
        <v/>
      </c>
      <c r="Q1980">
        <f>12*(YEAR(H1980)-YEAR($L$3))+(MONTH(H1980)-MONTH($L$3))</f>
        <v/>
      </c>
      <c r="R1980" s="366">
        <f>IF(N1980="IBIRAPITANGA FASE 3",IF(P1980="Atraso",M1980,M1980/(1+$J$2)^Q1980),IF(P1980="Atraso",M1980,M1980/(1+$J$1)^Q1980))</f>
        <v/>
      </c>
    </row>
    <row r="1981">
      <c r="A1981" t="inlineStr">
        <is>
          <t>Q07L07</t>
        </is>
      </c>
      <c r="B1981" t="inlineStr">
        <is>
          <t>LEANDRO SAMUEL DE SOUZA LIMA</t>
        </is>
      </c>
      <c r="C1981" t="n">
        <v>1</v>
      </c>
      <c r="D1981" t="inlineStr">
        <is>
          <t>IPCA</t>
        </is>
      </c>
      <c r="E1981" t="n">
        <v>0.009488792934583046</v>
      </c>
      <c r="F1981" t="inlineStr">
        <is>
          <t>MENSAL</t>
        </is>
      </c>
      <c r="G1981" t="n">
        <v>46507</v>
      </c>
      <c r="H1981" t="n">
        <v>46507</v>
      </c>
      <c r="I1981" t="inlineStr">
        <is>
          <t>092</t>
        </is>
      </c>
      <c r="J1981" t="inlineStr">
        <is>
          <t>CARTEIRA</t>
        </is>
      </c>
      <c r="K1981" t="inlineStr">
        <is>
          <t>CONTRATO</t>
        </is>
      </c>
      <c r="L1981" t="n">
        <v>2730.23</v>
      </c>
      <c r="M1981" t="inlineStr"/>
      <c r="N1981" t="inlineStr"/>
      <c r="O1981" s="142">
        <f>DATE(YEAR(H1981),MONTH(H1981),1)</f>
        <v/>
      </c>
      <c r="P1981" s="132">
        <f>IF(H1981&gt;$L$3,"Futuro","Atraso")</f>
        <v/>
      </c>
      <c r="Q1981">
        <f>12*(YEAR(H1981)-YEAR($L$3))+(MONTH(H1981)-MONTH($L$3))</f>
        <v/>
      </c>
      <c r="R1981" s="366">
        <f>IF(N1981="IBIRAPITANGA FASE 3",IF(P1981="Atraso",M1981,M1981/(1+$J$2)^Q1981),IF(P1981="Atraso",M1981,M1981/(1+$J$1)^Q1981))</f>
        <v/>
      </c>
    </row>
    <row r="1982">
      <c r="A1982" t="inlineStr">
        <is>
          <t>Q07L07</t>
        </is>
      </c>
      <c r="B1982" t="inlineStr">
        <is>
          <t>LEANDRO SAMUEL DE SOUZA LIMA</t>
        </is>
      </c>
      <c r="C1982" t="n">
        <v>1</v>
      </c>
      <c r="D1982" t="inlineStr">
        <is>
          <t>IPCA</t>
        </is>
      </c>
      <c r="E1982" t="n">
        <v>0.009488792934583046</v>
      </c>
      <c r="F1982" t="inlineStr">
        <is>
          <t>MENSAL</t>
        </is>
      </c>
      <c r="G1982" t="n">
        <v>46537</v>
      </c>
      <c r="H1982" t="n">
        <v>46537</v>
      </c>
      <c r="I1982" t="inlineStr">
        <is>
          <t>093</t>
        </is>
      </c>
      <c r="J1982" t="inlineStr">
        <is>
          <t>CARTEIRA</t>
        </is>
      </c>
      <c r="K1982" t="inlineStr">
        <is>
          <t>CONTRATO</t>
        </is>
      </c>
      <c r="L1982" t="n">
        <v>2730.23</v>
      </c>
      <c r="M1982" t="inlineStr"/>
      <c r="N1982" t="inlineStr"/>
      <c r="O1982" s="142">
        <f>DATE(YEAR(H1982),MONTH(H1982),1)</f>
        <v/>
      </c>
      <c r="P1982" s="132">
        <f>IF(H1982&gt;$L$3,"Futuro","Atraso")</f>
        <v/>
      </c>
      <c r="Q1982">
        <f>12*(YEAR(H1982)-YEAR($L$3))+(MONTH(H1982)-MONTH($L$3))</f>
        <v/>
      </c>
      <c r="R1982" s="366">
        <f>IF(N1982="IBIRAPITANGA FASE 3",IF(P1982="Atraso",M1982,M1982/(1+$J$2)^Q1982),IF(P1982="Atraso",M1982,M1982/(1+$J$1)^Q1982))</f>
        <v/>
      </c>
    </row>
    <row r="1983">
      <c r="A1983" t="inlineStr">
        <is>
          <t>Q07L07</t>
        </is>
      </c>
      <c r="B1983" t="inlineStr">
        <is>
          <t>LEANDRO SAMUEL DE SOUZA LIMA</t>
        </is>
      </c>
      <c r="C1983" t="n">
        <v>1</v>
      </c>
      <c r="D1983" t="inlineStr">
        <is>
          <t>IPCA</t>
        </is>
      </c>
      <c r="E1983" t="n">
        <v>0.009488792934583046</v>
      </c>
      <c r="F1983" t="inlineStr">
        <is>
          <t>MENSAL</t>
        </is>
      </c>
      <c r="G1983" t="n">
        <v>46568</v>
      </c>
      <c r="H1983" t="n">
        <v>46568</v>
      </c>
      <c r="I1983" t="inlineStr">
        <is>
          <t>094</t>
        </is>
      </c>
      <c r="J1983" t="inlineStr">
        <is>
          <t>CARTEIRA</t>
        </is>
      </c>
      <c r="K1983" t="inlineStr">
        <is>
          <t>CONTRATO</t>
        </is>
      </c>
      <c r="L1983" t="n">
        <v>2730.23</v>
      </c>
      <c r="M1983" t="inlineStr"/>
      <c r="N1983" t="inlineStr"/>
      <c r="O1983" s="142">
        <f>DATE(YEAR(H1983),MONTH(H1983),1)</f>
        <v/>
      </c>
      <c r="P1983" s="132">
        <f>IF(H1983&gt;$L$3,"Futuro","Atraso")</f>
        <v/>
      </c>
      <c r="Q1983">
        <f>12*(YEAR(H1983)-YEAR($L$3))+(MONTH(H1983)-MONTH($L$3))</f>
        <v/>
      </c>
      <c r="R1983" s="366">
        <f>IF(N1983="IBIRAPITANGA FASE 3",IF(P1983="Atraso",M1983,M1983/(1+$J$2)^Q1983),IF(P1983="Atraso",M1983,M1983/(1+$J$1)^Q1983))</f>
        <v/>
      </c>
    </row>
    <row r="1984">
      <c r="A1984" t="inlineStr">
        <is>
          <t>Q07L07</t>
        </is>
      </c>
      <c r="B1984" t="inlineStr">
        <is>
          <t>LEANDRO SAMUEL DE SOUZA LIMA</t>
        </is>
      </c>
      <c r="C1984" t="n">
        <v>1</v>
      </c>
      <c r="D1984" t="inlineStr">
        <is>
          <t>IPCA</t>
        </is>
      </c>
      <c r="E1984" t="n">
        <v>0.009488792934583046</v>
      </c>
      <c r="F1984" t="inlineStr">
        <is>
          <t>MENSAL</t>
        </is>
      </c>
      <c r="G1984" t="n">
        <v>46598</v>
      </c>
      <c r="H1984" t="n">
        <v>46598</v>
      </c>
      <c r="I1984" t="inlineStr">
        <is>
          <t>095</t>
        </is>
      </c>
      <c r="J1984" t="inlineStr">
        <is>
          <t>CARTEIRA</t>
        </is>
      </c>
      <c r="K1984" t="inlineStr">
        <is>
          <t>CONTRATO</t>
        </is>
      </c>
      <c r="L1984" t="n">
        <v>2730.23</v>
      </c>
      <c r="M1984" t="inlineStr"/>
      <c r="N1984" t="inlineStr"/>
      <c r="O1984" s="142">
        <f>DATE(YEAR(H1984),MONTH(H1984),1)</f>
        <v/>
      </c>
      <c r="P1984" s="132">
        <f>IF(H1984&gt;$L$3,"Futuro","Atraso")</f>
        <v/>
      </c>
      <c r="Q1984">
        <f>12*(YEAR(H1984)-YEAR($L$3))+(MONTH(H1984)-MONTH($L$3))</f>
        <v/>
      </c>
      <c r="R1984" s="366">
        <f>IF(N1984="IBIRAPITANGA FASE 3",IF(P1984="Atraso",M1984,M1984/(1+$J$2)^Q1984),IF(P1984="Atraso",M1984,M1984/(1+$J$1)^Q1984))</f>
        <v/>
      </c>
    </row>
    <row r="1985">
      <c r="A1985" t="inlineStr">
        <is>
          <t>Q07L07</t>
        </is>
      </c>
      <c r="B1985" t="inlineStr">
        <is>
          <t>LEANDRO SAMUEL DE SOUZA LIMA</t>
        </is>
      </c>
      <c r="C1985" t="n">
        <v>1</v>
      </c>
      <c r="D1985" t="inlineStr">
        <is>
          <t>IPCA</t>
        </is>
      </c>
      <c r="E1985" t="n">
        <v>0.009488792934583046</v>
      </c>
      <c r="F1985" t="inlineStr">
        <is>
          <t>MENSAL</t>
        </is>
      </c>
      <c r="G1985" t="n">
        <v>46629</v>
      </c>
      <c r="H1985" t="n">
        <v>46629</v>
      </c>
      <c r="I1985" t="inlineStr">
        <is>
          <t>096</t>
        </is>
      </c>
      <c r="J1985" t="inlineStr">
        <is>
          <t>CARTEIRA</t>
        </is>
      </c>
      <c r="K1985" t="inlineStr">
        <is>
          <t>CONTRATO</t>
        </is>
      </c>
      <c r="L1985" t="n">
        <v>2730.23</v>
      </c>
      <c r="M1985" t="inlineStr"/>
      <c r="N1985" t="inlineStr"/>
      <c r="O1985" s="142">
        <f>DATE(YEAR(H1985),MONTH(H1985),1)</f>
        <v/>
      </c>
      <c r="P1985" s="132">
        <f>IF(H1985&gt;$L$3,"Futuro","Atraso")</f>
        <v/>
      </c>
      <c r="Q1985">
        <f>12*(YEAR(H1985)-YEAR($L$3))+(MONTH(H1985)-MONTH($L$3))</f>
        <v/>
      </c>
      <c r="R1985" s="366">
        <f>IF(N1985="IBIRAPITANGA FASE 3",IF(P1985="Atraso",M1985,M1985/(1+$J$2)^Q1985),IF(P1985="Atraso",M1985,M1985/(1+$J$1)^Q1985))</f>
        <v/>
      </c>
    </row>
    <row r="1986">
      <c r="A1986" t="inlineStr">
        <is>
          <t>Q07L07</t>
        </is>
      </c>
      <c r="B1986" t="inlineStr">
        <is>
          <t>LEANDRO SAMUEL DE SOUZA LIMA</t>
        </is>
      </c>
      <c r="C1986" t="n">
        <v>1</v>
      </c>
      <c r="D1986" t="inlineStr">
        <is>
          <t>IPCA</t>
        </is>
      </c>
      <c r="E1986" t="n">
        <v>0.009488792934583046</v>
      </c>
      <c r="F1986" t="inlineStr">
        <is>
          <t>MENSAL</t>
        </is>
      </c>
      <c r="G1986" t="n">
        <v>46660</v>
      </c>
      <c r="H1986" t="n">
        <v>46660</v>
      </c>
      <c r="I1986" t="inlineStr">
        <is>
          <t>097</t>
        </is>
      </c>
      <c r="J1986" t="inlineStr">
        <is>
          <t>CARTEIRA</t>
        </is>
      </c>
      <c r="K1986" t="inlineStr">
        <is>
          <t>CONTRATO</t>
        </is>
      </c>
      <c r="L1986" t="n">
        <v>2730.23</v>
      </c>
      <c r="M1986" t="inlineStr"/>
      <c r="N1986" t="inlineStr"/>
      <c r="O1986" s="142">
        <f>DATE(YEAR(H1986),MONTH(H1986),1)</f>
        <v/>
      </c>
      <c r="P1986" s="132">
        <f>IF(H1986&gt;$L$3,"Futuro","Atraso")</f>
        <v/>
      </c>
      <c r="Q1986">
        <f>12*(YEAR(H1986)-YEAR($L$3))+(MONTH(H1986)-MONTH($L$3))</f>
        <v/>
      </c>
      <c r="R1986" s="366">
        <f>IF(N1986="IBIRAPITANGA FASE 3",IF(P1986="Atraso",M1986,M1986/(1+$J$2)^Q1986),IF(P1986="Atraso",M1986,M1986/(1+$J$1)^Q1986))</f>
        <v/>
      </c>
    </row>
    <row r="1987">
      <c r="A1987" t="inlineStr">
        <is>
          <t>Q07L07</t>
        </is>
      </c>
      <c r="B1987" t="inlineStr">
        <is>
          <t>LEANDRO SAMUEL DE SOUZA LIMA</t>
        </is>
      </c>
      <c r="C1987" t="n">
        <v>1</v>
      </c>
      <c r="D1987" t="inlineStr">
        <is>
          <t>IPCA</t>
        </is>
      </c>
      <c r="E1987" t="n">
        <v>0.009488792934583046</v>
      </c>
      <c r="F1987" t="inlineStr">
        <is>
          <t>MENSAL</t>
        </is>
      </c>
      <c r="G1987" t="n">
        <v>46690</v>
      </c>
      <c r="H1987" t="n">
        <v>46690</v>
      </c>
      <c r="I1987" t="inlineStr">
        <is>
          <t>098</t>
        </is>
      </c>
      <c r="J1987" t="inlineStr">
        <is>
          <t>CARTEIRA</t>
        </is>
      </c>
      <c r="K1987" t="inlineStr">
        <is>
          <t>CONTRATO</t>
        </is>
      </c>
      <c r="L1987" t="n">
        <v>2730.23</v>
      </c>
      <c r="M1987" t="inlineStr"/>
      <c r="N1987" t="inlineStr"/>
      <c r="O1987" s="142">
        <f>DATE(YEAR(H1987),MONTH(H1987),1)</f>
        <v/>
      </c>
      <c r="P1987" s="132">
        <f>IF(H1987&gt;$L$3,"Futuro","Atraso")</f>
        <v/>
      </c>
      <c r="Q1987">
        <f>12*(YEAR(H1987)-YEAR($L$3))+(MONTH(H1987)-MONTH($L$3))</f>
        <v/>
      </c>
      <c r="R1987" s="366">
        <f>IF(N1987="IBIRAPITANGA FASE 3",IF(P1987="Atraso",M1987,M1987/(1+$J$2)^Q1987),IF(P1987="Atraso",M1987,M1987/(1+$J$1)^Q1987))</f>
        <v/>
      </c>
    </row>
    <row r="1988">
      <c r="A1988" t="inlineStr">
        <is>
          <t>Q07L07</t>
        </is>
      </c>
      <c r="B1988" t="inlineStr">
        <is>
          <t>LEANDRO SAMUEL DE SOUZA LIMA</t>
        </is>
      </c>
      <c r="C1988" t="n">
        <v>1</v>
      </c>
      <c r="D1988" t="inlineStr">
        <is>
          <t>IPCA</t>
        </is>
      </c>
      <c r="E1988" t="n">
        <v>0.009488792934583046</v>
      </c>
      <c r="F1988" t="inlineStr">
        <is>
          <t>MENSAL</t>
        </is>
      </c>
      <c r="G1988" t="n">
        <v>46721</v>
      </c>
      <c r="H1988" t="n">
        <v>46721</v>
      </c>
      <c r="I1988" t="inlineStr">
        <is>
          <t>099</t>
        </is>
      </c>
      <c r="J1988" t="inlineStr">
        <is>
          <t>CARTEIRA</t>
        </is>
      </c>
      <c r="K1988" t="inlineStr">
        <is>
          <t>CONTRATO</t>
        </is>
      </c>
      <c r="L1988" t="n">
        <v>2730.23</v>
      </c>
      <c r="M1988" t="inlineStr"/>
      <c r="N1988" t="inlineStr"/>
      <c r="O1988" s="142">
        <f>DATE(YEAR(H1988),MONTH(H1988),1)</f>
        <v/>
      </c>
      <c r="P1988" s="132">
        <f>IF(H1988&gt;$L$3,"Futuro","Atraso")</f>
        <v/>
      </c>
      <c r="Q1988">
        <f>12*(YEAR(H1988)-YEAR($L$3))+(MONTH(H1988)-MONTH($L$3))</f>
        <v/>
      </c>
      <c r="R1988" s="366">
        <f>IF(N1988="IBIRAPITANGA FASE 3",IF(P1988="Atraso",M1988,M1988/(1+$J$2)^Q1988),IF(P1988="Atraso",M1988,M1988/(1+$J$1)^Q1988))</f>
        <v/>
      </c>
    </row>
    <row r="1989">
      <c r="A1989" t="inlineStr">
        <is>
          <t>Q07L07</t>
        </is>
      </c>
      <c r="B1989" t="inlineStr">
        <is>
          <t>LEANDRO SAMUEL DE SOUZA LIMA</t>
        </is>
      </c>
      <c r="C1989" t="n">
        <v>1</v>
      </c>
      <c r="D1989" t="inlineStr">
        <is>
          <t>IPCA</t>
        </is>
      </c>
      <c r="E1989" t="n">
        <v>0.009488792934583046</v>
      </c>
      <c r="F1989" t="inlineStr">
        <is>
          <t>MENSAL</t>
        </is>
      </c>
      <c r="G1989" t="n">
        <v>46751</v>
      </c>
      <c r="H1989" t="n">
        <v>46751</v>
      </c>
      <c r="I1989" t="inlineStr">
        <is>
          <t>100</t>
        </is>
      </c>
      <c r="J1989" t="inlineStr">
        <is>
          <t>CARTEIRA</t>
        </is>
      </c>
      <c r="K1989" t="inlineStr">
        <is>
          <t>CONTRATO</t>
        </is>
      </c>
      <c r="L1989" t="n">
        <v>2730.23</v>
      </c>
      <c r="M1989" t="inlineStr"/>
      <c r="N1989" t="inlineStr"/>
      <c r="O1989" s="142">
        <f>DATE(YEAR(H1989),MONTH(H1989),1)</f>
        <v/>
      </c>
      <c r="P1989" s="132">
        <f>IF(H1989&gt;$L$3,"Futuro","Atraso")</f>
        <v/>
      </c>
      <c r="Q1989">
        <f>12*(YEAR(H1989)-YEAR($L$3))+(MONTH(H1989)-MONTH($L$3))</f>
        <v/>
      </c>
      <c r="R1989" s="366">
        <f>IF(N1989="IBIRAPITANGA FASE 3",IF(P1989="Atraso",M1989,M1989/(1+$J$2)^Q1989),IF(P1989="Atraso",M1989,M1989/(1+$J$1)^Q1989))</f>
        <v/>
      </c>
    </row>
    <row r="1990">
      <c r="A1990" t="inlineStr">
        <is>
          <t>Q07L07</t>
        </is>
      </c>
      <c r="B1990" t="inlineStr">
        <is>
          <t>LEANDRO SAMUEL DE SOUZA LIMA</t>
        </is>
      </c>
      <c r="C1990" t="n">
        <v>1</v>
      </c>
      <c r="D1990" t="inlineStr">
        <is>
          <t>IPCA</t>
        </is>
      </c>
      <c r="E1990" t="n">
        <v>0.009488792934583046</v>
      </c>
      <c r="F1990" t="inlineStr">
        <is>
          <t>MENSAL</t>
        </is>
      </c>
      <c r="G1990" t="n">
        <v>46782</v>
      </c>
      <c r="H1990" t="n">
        <v>46782</v>
      </c>
      <c r="I1990" t="inlineStr">
        <is>
          <t>101</t>
        </is>
      </c>
      <c r="J1990" t="inlineStr">
        <is>
          <t>CARTEIRA</t>
        </is>
      </c>
      <c r="K1990" t="inlineStr">
        <is>
          <t>CONTRATO</t>
        </is>
      </c>
      <c r="L1990" t="n">
        <v>2730.23</v>
      </c>
      <c r="M1990" t="inlineStr"/>
      <c r="N1990" t="inlineStr"/>
      <c r="O1990" s="142">
        <f>DATE(YEAR(H1990),MONTH(H1990),1)</f>
        <v/>
      </c>
      <c r="P1990" s="132">
        <f>IF(H1990&gt;$L$3,"Futuro","Atraso")</f>
        <v/>
      </c>
      <c r="Q1990">
        <f>12*(YEAR(H1990)-YEAR($L$3))+(MONTH(H1990)-MONTH($L$3))</f>
        <v/>
      </c>
      <c r="R1990" s="366">
        <f>IF(N1990="IBIRAPITANGA FASE 3",IF(P1990="Atraso",M1990,M1990/(1+$J$2)^Q1990),IF(P1990="Atraso",M1990,M1990/(1+$J$1)^Q1990))</f>
        <v/>
      </c>
    </row>
    <row r="1991">
      <c r="A1991" t="inlineStr">
        <is>
          <t>Q07L07</t>
        </is>
      </c>
      <c r="B1991" t="inlineStr">
        <is>
          <t>LEANDRO SAMUEL DE SOUZA LIMA</t>
        </is>
      </c>
      <c r="C1991" t="n">
        <v>1</v>
      </c>
      <c r="D1991" t="inlineStr">
        <is>
          <t>IPCA</t>
        </is>
      </c>
      <c r="E1991" t="n">
        <v>0.009488792934583046</v>
      </c>
      <c r="F1991" t="inlineStr">
        <is>
          <t>MENSAL</t>
        </is>
      </c>
      <c r="G1991" t="n">
        <v>46812</v>
      </c>
      <c r="H1991" t="n">
        <v>46812</v>
      </c>
      <c r="I1991" t="inlineStr">
        <is>
          <t>102</t>
        </is>
      </c>
      <c r="J1991" t="inlineStr">
        <is>
          <t>CARTEIRA</t>
        </is>
      </c>
      <c r="K1991" t="inlineStr">
        <is>
          <t>CONTRATO</t>
        </is>
      </c>
      <c r="L1991" t="n">
        <v>2730.23</v>
      </c>
      <c r="M1991" t="inlineStr"/>
      <c r="N1991" t="inlineStr"/>
      <c r="O1991" s="142">
        <f>DATE(YEAR(H1991),MONTH(H1991),1)</f>
        <v/>
      </c>
      <c r="P1991" s="132">
        <f>IF(H1991&gt;$L$3,"Futuro","Atraso")</f>
        <v/>
      </c>
      <c r="Q1991">
        <f>12*(YEAR(H1991)-YEAR($L$3))+(MONTH(H1991)-MONTH($L$3))</f>
        <v/>
      </c>
      <c r="R1991" s="366">
        <f>IF(N1991="IBIRAPITANGA FASE 3",IF(P1991="Atraso",M1991,M1991/(1+$J$2)^Q1991),IF(P1991="Atraso",M1991,M1991/(1+$J$1)^Q1991))</f>
        <v/>
      </c>
    </row>
    <row r="1992">
      <c r="A1992" t="inlineStr">
        <is>
          <t>Q07L07</t>
        </is>
      </c>
      <c r="B1992" t="inlineStr">
        <is>
          <t>LEANDRO SAMUEL DE SOUZA LIMA</t>
        </is>
      </c>
      <c r="C1992" t="n">
        <v>1</v>
      </c>
      <c r="D1992" t="inlineStr">
        <is>
          <t>IPCA</t>
        </is>
      </c>
      <c r="E1992" t="n">
        <v>0.009488792934583046</v>
      </c>
      <c r="F1992" t="inlineStr">
        <is>
          <t>MENSAL</t>
        </is>
      </c>
      <c r="G1992" t="n">
        <v>46842</v>
      </c>
      <c r="H1992" t="n">
        <v>46842</v>
      </c>
      <c r="I1992" t="inlineStr">
        <is>
          <t>103</t>
        </is>
      </c>
      <c r="J1992" t="inlineStr">
        <is>
          <t>CARTEIRA</t>
        </is>
      </c>
      <c r="K1992" t="inlineStr">
        <is>
          <t>CONTRATO</t>
        </is>
      </c>
      <c r="L1992" t="n">
        <v>2730.23</v>
      </c>
      <c r="M1992" t="inlineStr"/>
      <c r="N1992" t="inlineStr"/>
      <c r="O1992" s="142">
        <f>DATE(YEAR(H1992),MONTH(H1992),1)</f>
        <v/>
      </c>
      <c r="P1992" s="132">
        <f>IF(H1992&gt;$L$3,"Futuro","Atraso")</f>
        <v/>
      </c>
      <c r="Q1992">
        <f>12*(YEAR(H1992)-YEAR($L$3))+(MONTH(H1992)-MONTH($L$3))</f>
        <v/>
      </c>
      <c r="R1992" s="366">
        <f>IF(N1992="IBIRAPITANGA FASE 3",IF(P1992="Atraso",M1992,M1992/(1+$J$2)^Q1992),IF(P1992="Atraso",M1992,M1992/(1+$J$1)^Q1992))</f>
        <v/>
      </c>
    </row>
    <row r="1993">
      <c r="A1993" t="inlineStr">
        <is>
          <t>Q07L07</t>
        </is>
      </c>
      <c r="B1993" t="inlineStr">
        <is>
          <t>LEANDRO SAMUEL DE SOUZA LIMA</t>
        </is>
      </c>
      <c r="C1993" t="n">
        <v>1</v>
      </c>
      <c r="D1993" t="inlineStr">
        <is>
          <t>IPCA</t>
        </is>
      </c>
      <c r="E1993" t="n">
        <v>0.009488792934583046</v>
      </c>
      <c r="F1993" t="inlineStr">
        <is>
          <t>MENSAL</t>
        </is>
      </c>
      <c r="G1993" t="n">
        <v>46873</v>
      </c>
      <c r="H1993" t="n">
        <v>46873</v>
      </c>
      <c r="I1993" t="inlineStr">
        <is>
          <t>104</t>
        </is>
      </c>
      <c r="J1993" t="inlineStr">
        <is>
          <t>CARTEIRA</t>
        </is>
      </c>
      <c r="K1993" t="inlineStr">
        <is>
          <t>CONTRATO</t>
        </is>
      </c>
      <c r="L1993" t="n">
        <v>2730.23</v>
      </c>
      <c r="M1993" t="inlineStr"/>
      <c r="N1993" t="inlineStr"/>
      <c r="O1993" s="142">
        <f>DATE(YEAR(H1993),MONTH(H1993),1)</f>
        <v/>
      </c>
      <c r="P1993" s="132">
        <f>IF(H1993&gt;$L$3,"Futuro","Atraso")</f>
        <v/>
      </c>
      <c r="Q1993">
        <f>12*(YEAR(H1993)-YEAR($L$3))+(MONTH(H1993)-MONTH($L$3))</f>
        <v/>
      </c>
      <c r="R1993" s="366">
        <f>IF(N1993="IBIRAPITANGA FASE 3",IF(P1993="Atraso",M1993,M1993/(1+$J$2)^Q1993),IF(P1993="Atraso",M1993,M1993/(1+$J$1)^Q1993))</f>
        <v/>
      </c>
    </row>
    <row r="1994">
      <c r="A1994" t="inlineStr">
        <is>
          <t>Q07L07</t>
        </is>
      </c>
      <c r="B1994" t="inlineStr">
        <is>
          <t>LEANDRO SAMUEL DE SOUZA LIMA</t>
        </is>
      </c>
      <c r="C1994" t="n">
        <v>1</v>
      </c>
      <c r="D1994" t="inlineStr">
        <is>
          <t>IPCA</t>
        </is>
      </c>
      <c r="E1994" t="n">
        <v>0.009488792934583046</v>
      </c>
      <c r="F1994" t="inlineStr">
        <is>
          <t>MENSAL</t>
        </is>
      </c>
      <c r="G1994" t="n">
        <v>46903</v>
      </c>
      <c r="H1994" t="n">
        <v>46903</v>
      </c>
      <c r="I1994" t="inlineStr">
        <is>
          <t>105</t>
        </is>
      </c>
      <c r="J1994" t="inlineStr">
        <is>
          <t>CARTEIRA</t>
        </is>
      </c>
      <c r="K1994" t="inlineStr">
        <is>
          <t>CONTRATO</t>
        </is>
      </c>
      <c r="L1994" t="n">
        <v>2730.23</v>
      </c>
      <c r="M1994" t="inlineStr"/>
      <c r="N1994" t="inlineStr"/>
      <c r="O1994" s="142">
        <f>DATE(YEAR(H1994),MONTH(H1994),1)</f>
        <v/>
      </c>
      <c r="P1994" s="132">
        <f>IF(H1994&gt;$L$3,"Futuro","Atraso")</f>
        <v/>
      </c>
      <c r="Q1994">
        <f>12*(YEAR(H1994)-YEAR($L$3))+(MONTH(H1994)-MONTH($L$3))</f>
        <v/>
      </c>
      <c r="R1994" s="366">
        <f>IF(N1994="IBIRAPITANGA FASE 3",IF(P1994="Atraso",M1994,M1994/(1+$J$2)^Q1994),IF(P1994="Atraso",M1994,M1994/(1+$J$1)^Q1994))</f>
        <v/>
      </c>
    </row>
    <row r="1995">
      <c r="A1995" t="inlineStr">
        <is>
          <t>Q07L07</t>
        </is>
      </c>
      <c r="B1995" t="inlineStr">
        <is>
          <t>LEANDRO SAMUEL DE SOUZA LIMA</t>
        </is>
      </c>
      <c r="C1995" t="n">
        <v>1</v>
      </c>
      <c r="D1995" t="inlineStr">
        <is>
          <t>IPCA</t>
        </is>
      </c>
      <c r="E1995" t="n">
        <v>0.009488792934583046</v>
      </c>
      <c r="F1995" t="inlineStr">
        <is>
          <t>MENSAL</t>
        </is>
      </c>
      <c r="G1995" t="n">
        <v>46934</v>
      </c>
      <c r="H1995" t="n">
        <v>46934</v>
      </c>
      <c r="I1995" t="inlineStr">
        <is>
          <t>106</t>
        </is>
      </c>
      <c r="J1995" t="inlineStr">
        <is>
          <t>CARTEIRA</t>
        </is>
      </c>
      <c r="K1995" t="inlineStr">
        <is>
          <t>CONTRATO</t>
        </is>
      </c>
      <c r="L1995" t="n">
        <v>2730.23</v>
      </c>
      <c r="M1995" t="inlineStr"/>
      <c r="N1995" t="inlineStr"/>
      <c r="O1995" s="142">
        <f>DATE(YEAR(H1995),MONTH(H1995),1)</f>
        <v/>
      </c>
      <c r="P1995" s="132">
        <f>IF(H1995&gt;$L$3,"Futuro","Atraso")</f>
        <v/>
      </c>
      <c r="Q1995">
        <f>12*(YEAR(H1995)-YEAR($L$3))+(MONTH(H1995)-MONTH($L$3))</f>
        <v/>
      </c>
      <c r="R1995" s="366">
        <f>IF(N1995="IBIRAPITANGA FASE 3",IF(P1995="Atraso",M1995,M1995/(1+$J$2)^Q1995),IF(P1995="Atraso",M1995,M1995/(1+$J$1)^Q1995))</f>
        <v/>
      </c>
    </row>
    <row r="1996">
      <c r="A1996" t="inlineStr">
        <is>
          <t>Q07L07</t>
        </is>
      </c>
      <c r="B1996" t="inlineStr">
        <is>
          <t>LEANDRO SAMUEL DE SOUZA LIMA</t>
        </is>
      </c>
      <c r="C1996" t="n">
        <v>1</v>
      </c>
      <c r="D1996" t="inlineStr">
        <is>
          <t>IPCA</t>
        </is>
      </c>
      <c r="E1996" t="n">
        <v>0.009488792934583046</v>
      </c>
      <c r="F1996" t="inlineStr">
        <is>
          <t>MENSAL</t>
        </is>
      </c>
      <c r="G1996" t="n">
        <v>46964</v>
      </c>
      <c r="H1996" t="n">
        <v>46964</v>
      </c>
      <c r="I1996" t="inlineStr">
        <is>
          <t>107</t>
        </is>
      </c>
      <c r="J1996" t="inlineStr">
        <is>
          <t>CARTEIRA</t>
        </is>
      </c>
      <c r="K1996" t="inlineStr">
        <is>
          <t>CONTRATO</t>
        </is>
      </c>
      <c r="L1996" t="n">
        <v>2730.23</v>
      </c>
      <c r="M1996" t="inlineStr"/>
      <c r="N1996" t="inlineStr"/>
      <c r="O1996" s="142">
        <f>DATE(YEAR(H1996),MONTH(H1996),1)</f>
        <v/>
      </c>
      <c r="P1996" s="132">
        <f>IF(H1996&gt;$L$3,"Futuro","Atraso")</f>
        <v/>
      </c>
      <c r="Q1996">
        <f>12*(YEAR(H1996)-YEAR($L$3))+(MONTH(H1996)-MONTH($L$3))</f>
        <v/>
      </c>
      <c r="R1996" s="366">
        <f>IF(N1996="IBIRAPITANGA FASE 3",IF(P1996="Atraso",M1996,M1996/(1+$J$2)^Q1996),IF(P1996="Atraso",M1996,M1996/(1+$J$1)^Q1996))</f>
        <v/>
      </c>
    </row>
    <row r="1997">
      <c r="A1997" t="inlineStr">
        <is>
          <t>Q07L07</t>
        </is>
      </c>
      <c r="B1997" t="inlineStr">
        <is>
          <t>LEANDRO SAMUEL DE SOUZA LIMA</t>
        </is>
      </c>
      <c r="C1997" t="n">
        <v>1</v>
      </c>
      <c r="D1997" t="inlineStr">
        <is>
          <t>IPCA</t>
        </is>
      </c>
      <c r="E1997" t="n">
        <v>0.009488792934583046</v>
      </c>
      <c r="F1997" t="inlineStr">
        <is>
          <t>MENSAL</t>
        </is>
      </c>
      <c r="G1997" t="n">
        <v>46995</v>
      </c>
      <c r="H1997" t="n">
        <v>46995</v>
      </c>
      <c r="I1997" t="inlineStr">
        <is>
          <t>108</t>
        </is>
      </c>
      <c r="J1997" t="inlineStr">
        <is>
          <t>CARTEIRA</t>
        </is>
      </c>
      <c r="K1997" t="inlineStr">
        <is>
          <t>CONTRATO</t>
        </is>
      </c>
      <c r="L1997" t="n">
        <v>2730.23</v>
      </c>
      <c r="M1997" t="inlineStr"/>
      <c r="N1997" t="inlineStr"/>
      <c r="O1997" s="142">
        <f>DATE(YEAR(H1997),MONTH(H1997),1)</f>
        <v/>
      </c>
      <c r="P1997" s="132">
        <f>IF(H1997&gt;$L$3,"Futuro","Atraso")</f>
        <v/>
      </c>
      <c r="Q1997">
        <f>12*(YEAR(H1997)-YEAR($L$3))+(MONTH(H1997)-MONTH($L$3))</f>
        <v/>
      </c>
      <c r="R1997" s="366">
        <f>IF(N1997="IBIRAPITANGA FASE 3",IF(P1997="Atraso",M1997,M1997/(1+$J$2)^Q1997),IF(P1997="Atraso",M1997,M1997/(1+$J$1)^Q1997))</f>
        <v/>
      </c>
    </row>
    <row r="1998">
      <c r="A1998" t="inlineStr">
        <is>
          <t>Q07L07</t>
        </is>
      </c>
      <c r="B1998" t="inlineStr">
        <is>
          <t>LEANDRO SAMUEL DE SOUZA LIMA</t>
        </is>
      </c>
      <c r="C1998" t="n">
        <v>1</v>
      </c>
      <c r="D1998" t="inlineStr">
        <is>
          <t>IPCA</t>
        </is>
      </c>
      <c r="E1998" t="n">
        <v>0.009488792934583046</v>
      </c>
      <c r="F1998" t="inlineStr">
        <is>
          <t>MENSAL</t>
        </is>
      </c>
      <c r="G1998" t="n">
        <v>47026</v>
      </c>
      <c r="H1998" t="n">
        <v>47026</v>
      </c>
      <c r="I1998" t="inlineStr">
        <is>
          <t>109</t>
        </is>
      </c>
      <c r="J1998" t="inlineStr">
        <is>
          <t>CARTEIRA</t>
        </is>
      </c>
      <c r="K1998" t="inlineStr">
        <is>
          <t>CONTRATO</t>
        </is>
      </c>
      <c r="L1998" t="n">
        <v>2730.23</v>
      </c>
      <c r="M1998" t="inlineStr"/>
      <c r="N1998" t="inlineStr"/>
      <c r="O1998" s="142">
        <f>DATE(YEAR(H1998),MONTH(H1998),1)</f>
        <v/>
      </c>
      <c r="P1998" s="132">
        <f>IF(H1998&gt;$L$3,"Futuro","Atraso")</f>
        <v/>
      </c>
      <c r="Q1998">
        <f>12*(YEAR(H1998)-YEAR($L$3))+(MONTH(H1998)-MONTH($L$3))</f>
        <v/>
      </c>
      <c r="R1998" s="366">
        <f>IF(N1998="IBIRAPITANGA FASE 3",IF(P1998="Atraso",M1998,M1998/(1+$J$2)^Q1998),IF(P1998="Atraso",M1998,M1998/(1+$J$1)^Q1998))</f>
        <v/>
      </c>
    </row>
    <row r="1999">
      <c r="A1999" t="inlineStr">
        <is>
          <t>Q07L07</t>
        </is>
      </c>
      <c r="B1999" t="inlineStr">
        <is>
          <t>LEANDRO SAMUEL DE SOUZA LIMA</t>
        </is>
      </c>
      <c r="C1999" t="n">
        <v>1</v>
      </c>
      <c r="D1999" t="inlineStr">
        <is>
          <t>IPCA</t>
        </is>
      </c>
      <c r="E1999" t="n">
        <v>0.009488792934583046</v>
      </c>
      <c r="F1999" t="inlineStr">
        <is>
          <t>MENSAL</t>
        </is>
      </c>
      <c r="G1999" t="n">
        <v>47056</v>
      </c>
      <c r="H1999" t="n">
        <v>47056</v>
      </c>
      <c r="I1999" t="inlineStr">
        <is>
          <t>110</t>
        </is>
      </c>
      <c r="J1999" t="inlineStr">
        <is>
          <t>CARTEIRA</t>
        </is>
      </c>
      <c r="K1999" t="inlineStr">
        <is>
          <t>CONTRATO</t>
        </is>
      </c>
      <c r="L1999" t="n">
        <v>2730.23</v>
      </c>
      <c r="M1999" t="inlineStr"/>
      <c r="N1999" t="inlineStr"/>
      <c r="O1999" s="142">
        <f>DATE(YEAR(H1999),MONTH(H1999),1)</f>
        <v/>
      </c>
      <c r="P1999" s="132">
        <f>IF(H1999&gt;$L$3,"Futuro","Atraso")</f>
        <v/>
      </c>
      <c r="Q1999">
        <f>12*(YEAR(H1999)-YEAR($L$3))+(MONTH(H1999)-MONTH($L$3))</f>
        <v/>
      </c>
      <c r="R1999" s="366">
        <f>IF(N1999="IBIRAPITANGA FASE 3",IF(P1999="Atraso",M1999,M1999/(1+$J$2)^Q1999),IF(P1999="Atraso",M1999,M1999/(1+$J$1)^Q1999))</f>
        <v/>
      </c>
    </row>
    <row r="2000">
      <c r="A2000" t="inlineStr">
        <is>
          <t>Q07L07</t>
        </is>
      </c>
      <c r="B2000" t="inlineStr">
        <is>
          <t>LEANDRO SAMUEL DE SOUZA LIMA</t>
        </is>
      </c>
      <c r="C2000" t="n">
        <v>1</v>
      </c>
      <c r="D2000" t="inlineStr">
        <is>
          <t>IPCA</t>
        </is>
      </c>
      <c r="E2000" t="n">
        <v>0.009488792934583046</v>
      </c>
      <c r="F2000" t="inlineStr">
        <is>
          <t>MENSAL</t>
        </is>
      </c>
      <c r="G2000" t="n">
        <v>47087</v>
      </c>
      <c r="H2000" t="n">
        <v>47087</v>
      </c>
      <c r="I2000" t="inlineStr">
        <is>
          <t>111</t>
        </is>
      </c>
      <c r="J2000" t="inlineStr">
        <is>
          <t>CARTEIRA</t>
        </is>
      </c>
      <c r="K2000" t="inlineStr">
        <is>
          <t>CONTRATO</t>
        </is>
      </c>
      <c r="L2000" t="n">
        <v>2730.23</v>
      </c>
      <c r="M2000" t="inlineStr"/>
      <c r="N2000" t="inlineStr"/>
      <c r="O2000" s="142">
        <f>DATE(YEAR(H2000),MONTH(H2000),1)</f>
        <v/>
      </c>
      <c r="P2000" s="132">
        <f>IF(H2000&gt;$L$3,"Futuro","Atraso")</f>
        <v/>
      </c>
      <c r="Q2000">
        <f>12*(YEAR(H2000)-YEAR($L$3))+(MONTH(H2000)-MONTH($L$3))</f>
        <v/>
      </c>
      <c r="R2000" s="366">
        <f>IF(N2000="IBIRAPITANGA FASE 3",IF(P2000="Atraso",M2000,M2000/(1+$J$2)^Q2000),IF(P2000="Atraso",M2000,M2000/(1+$J$1)^Q2000))</f>
        <v/>
      </c>
    </row>
    <row r="2001">
      <c r="A2001" t="inlineStr">
        <is>
          <t>Q07L07</t>
        </is>
      </c>
      <c r="B2001" t="inlineStr">
        <is>
          <t>LEANDRO SAMUEL DE SOUZA LIMA</t>
        </is>
      </c>
      <c r="C2001" t="n">
        <v>1</v>
      </c>
      <c r="D2001" t="inlineStr">
        <is>
          <t>IPCA</t>
        </is>
      </c>
      <c r="E2001" t="n">
        <v>0.009488792934583046</v>
      </c>
      <c r="F2001" t="inlineStr">
        <is>
          <t>MENSAL</t>
        </is>
      </c>
      <c r="G2001" t="n">
        <v>47117</v>
      </c>
      <c r="H2001" t="n">
        <v>47117</v>
      </c>
      <c r="I2001" t="inlineStr">
        <is>
          <t>112</t>
        </is>
      </c>
      <c r="J2001" t="inlineStr">
        <is>
          <t>CARTEIRA</t>
        </is>
      </c>
      <c r="K2001" t="inlineStr">
        <is>
          <t>CONTRATO</t>
        </is>
      </c>
      <c r="L2001" t="n">
        <v>2730.23</v>
      </c>
      <c r="M2001" t="inlineStr"/>
      <c r="N2001" t="inlineStr"/>
      <c r="O2001" s="142">
        <f>DATE(YEAR(H2001),MONTH(H2001),1)</f>
        <v/>
      </c>
      <c r="P2001" s="132">
        <f>IF(H2001&gt;$L$3,"Futuro","Atraso")</f>
        <v/>
      </c>
      <c r="Q2001">
        <f>12*(YEAR(H2001)-YEAR($L$3))+(MONTH(H2001)-MONTH($L$3))</f>
        <v/>
      </c>
      <c r="R2001" s="366">
        <f>IF(N2001="IBIRAPITANGA FASE 3",IF(P2001="Atraso",M2001,M2001/(1+$J$2)^Q2001),IF(P2001="Atraso",M2001,M2001/(1+$J$1)^Q2001))</f>
        <v/>
      </c>
    </row>
    <row r="2002">
      <c r="A2002" t="inlineStr">
        <is>
          <t>Q07L07</t>
        </is>
      </c>
      <c r="B2002" t="inlineStr">
        <is>
          <t>LEANDRO SAMUEL DE SOUZA LIMA</t>
        </is>
      </c>
      <c r="C2002" t="n">
        <v>1</v>
      </c>
      <c r="D2002" t="inlineStr">
        <is>
          <t>IPCA</t>
        </is>
      </c>
      <c r="E2002" t="n">
        <v>0.009488792934583046</v>
      </c>
      <c r="F2002" t="inlineStr">
        <is>
          <t>MENSAL</t>
        </is>
      </c>
      <c r="G2002" t="n">
        <v>47148</v>
      </c>
      <c r="H2002" t="n">
        <v>47148</v>
      </c>
      <c r="I2002" t="inlineStr">
        <is>
          <t>113</t>
        </is>
      </c>
      <c r="J2002" t="inlineStr">
        <is>
          <t>CARTEIRA</t>
        </is>
      </c>
      <c r="K2002" t="inlineStr">
        <is>
          <t>CONTRATO</t>
        </is>
      </c>
      <c r="L2002" t="n">
        <v>2730.23</v>
      </c>
      <c r="M2002" t="inlineStr"/>
      <c r="N2002" t="inlineStr"/>
      <c r="O2002" s="142">
        <f>DATE(YEAR(H2002),MONTH(H2002),1)</f>
        <v/>
      </c>
      <c r="P2002" s="132">
        <f>IF(H2002&gt;$L$3,"Futuro","Atraso")</f>
        <v/>
      </c>
      <c r="Q2002">
        <f>12*(YEAR(H2002)-YEAR($L$3))+(MONTH(H2002)-MONTH($L$3))</f>
        <v/>
      </c>
      <c r="R2002" s="366">
        <f>IF(N2002="IBIRAPITANGA FASE 3",IF(P2002="Atraso",M2002,M2002/(1+$J$2)^Q2002),IF(P2002="Atraso",M2002,M2002/(1+$J$1)^Q2002))</f>
        <v/>
      </c>
    </row>
    <row r="2003">
      <c r="A2003" t="inlineStr">
        <is>
          <t>Q07L07</t>
        </is>
      </c>
      <c r="B2003" t="inlineStr">
        <is>
          <t>LEANDRO SAMUEL DE SOUZA LIMA</t>
        </is>
      </c>
      <c r="C2003" t="n">
        <v>1</v>
      </c>
      <c r="D2003" t="inlineStr">
        <is>
          <t>IPCA</t>
        </is>
      </c>
      <c r="E2003" t="n">
        <v>0.009488792934583046</v>
      </c>
      <c r="F2003" t="inlineStr">
        <is>
          <t>MENSAL</t>
        </is>
      </c>
      <c r="G2003" t="n">
        <v>47177</v>
      </c>
      <c r="H2003" t="n">
        <v>47177</v>
      </c>
      <c r="I2003" t="inlineStr">
        <is>
          <t>114</t>
        </is>
      </c>
      <c r="J2003" t="inlineStr">
        <is>
          <t>CARTEIRA</t>
        </is>
      </c>
      <c r="K2003" t="inlineStr">
        <is>
          <t>CONTRATO</t>
        </is>
      </c>
      <c r="L2003" t="n">
        <v>2730.23</v>
      </c>
      <c r="M2003" t="inlineStr"/>
      <c r="N2003" t="inlineStr"/>
      <c r="O2003" s="142">
        <f>DATE(YEAR(H2003),MONTH(H2003),1)</f>
        <v/>
      </c>
      <c r="P2003" s="132">
        <f>IF(H2003&gt;$L$3,"Futuro","Atraso")</f>
        <v/>
      </c>
      <c r="Q2003">
        <f>12*(YEAR(H2003)-YEAR($L$3))+(MONTH(H2003)-MONTH($L$3))</f>
        <v/>
      </c>
      <c r="R2003" s="366">
        <f>IF(N2003="IBIRAPITANGA FASE 3",IF(P2003="Atraso",M2003,M2003/(1+$J$2)^Q2003),IF(P2003="Atraso",M2003,M2003/(1+$J$1)^Q2003))</f>
        <v/>
      </c>
    </row>
    <row r="2004">
      <c r="A2004" t="inlineStr">
        <is>
          <t>Q07L07</t>
        </is>
      </c>
      <c r="B2004" t="inlineStr">
        <is>
          <t>LEANDRO SAMUEL DE SOUZA LIMA</t>
        </is>
      </c>
      <c r="C2004" t="n">
        <v>1</v>
      </c>
      <c r="D2004" t="inlineStr">
        <is>
          <t>IPCA</t>
        </is>
      </c>
      <c r="E2004" t="n">
        <v>0.009488792934583046</v>
      </c>
      <c r="F2004" t="inlineStr">
        <is>
          <t>MENSAL</t>
        </is>
      </c>
      <c r="G2004" t="n">
        <v>47207</v>
      </c>
      <c r="H2004" t="n">
        <v>47207</v>
      </c>
      <c r="I2004" t="inlineStr">
        <is>
          <t>115</t>
        </is>
      </c>
      <c r="J2004" t="inlineStr">
        <is>
          <t>CARTEIRA</t>
        </is>
      </c>
      <c r="K2004" t="inlineStr">
        <is>
          <t>CONTRATO</t>
        </is>
      </c>
      <c r="L2004" t="n">
        <v>2730.23</v>
      </c>
      <c r="M2004" t="inlineStr"/>
      <c r="N2004" t="inlineStr"/>
      <c r="O2004" s="142">
        <f>DATE(YEAR(H2004),MONTH(H2004),1)</f>
        <v/>
      </c>
      <c r="P2004" s="132">
        <f>IF(H2004&gt;$L$3,"Futuro","Atraso")</f>
        <v/>
      </c>
      <c r="Q2004">
        <f>12*(YEAR(H2004)-YEAR($L$3))+(MONTH(H2004)-MONTH($L$3))</f>
        <v/>
      </c>
      <c r="R2004" s="366">
        <f>IF(N2004="IBIRAPITANGA FASE 3",IF(P2004="Atraso",M2004,M2004/(1+$J$2)^Q2004),IF(P2004="Atraso",M2004,M2004/(1+$J$1)^Q2004))</f>
        <v/>
      </c>
    </row>
    <row r="2005">
      <c r="A2005" t="inlineStr">
        <is>
          <t>Q07L07</t>
        </is>
      </c>
      <c r="B2005" t="inlineStr">
        <is>
          <t>LEANDRO SAMUEL DE SOUZA LIMA</t>
        </is>
      </c>
      <c r="C2005" t="n">
        <v>1</v>
      </c>
      <c r="D2005" t="inlineStr">
        <is>
          <t>IPCA</t>
        </is>
      </c>
      <c r="E2005" t="n">
        <v>0.009488792934583046</v>
      </c>
      <c r="F2005" t="inlineStr">
        <is>
          <t>MENSAL</t>
        </is>
      </c>
      <c r="G2005" t="n">
        <v>47238</v>
      </c>
      <c r="H2005" t="n">
        <v>47238</v>
      </c>
      <c r="I2005" t="inlineStr">
        <is>
          <t>116</t>
        </is>
      </c>
      <c r="J2005" t="inlineStr">
        <is>
          <t>CARTEIRA</t>
        </is>
      </c>
      <c r="K2005" t="inlineStr">
        <is>
          <t>CONTRATO</t>
        </is>
      </c>
      <c r="L2005" t="n">
        <v>2730.23</v>
      </c>
      <c r="M2005" t="inlineStr"/>
      <c r="N2005" t="inlineStr"/>
      <c r="O2005" s="142">
        <f>DATE(YEAR(H2005),MONTH(H2005),1)</f>
        <v/>
      </c>
      <c r="P2005" s="132">
        <f>IF(H2005&gt;$L$3,"Futuro","Atraso")</f>
        <v/>
      </c>
      <c r="Q2005">
        <f>12*(YEAR(H2005)-YEAR($L$3))+(MONTH(H2005)-MONTH($L$3))</f>
        <v/>
      </c>
      <c r="R2005" s="366">
        <f>IF(N2005="IBIRAPITANGA FASE 3",IF(P2005="Atraso",M2005,M2005/(1+$J$2)^Q2005),IF(P2005="Atraso",M2005,M2005/(1+$J$1)^Q2005))</f>
        <v/>
      </c>
    </row>
    <row r="2006">
      <c r="A2006" t="inlineStr">
        <is>
          <t>Q07L07</t>
        </is>
      </c>
      <c r="B2006" t="inlineStr">
        <is>
          <t>LEANDRO SAMUEL DE SOUZA LIMA</t>
        </is>
      </c>
      <c r="C2006" t="n">
        <v>1</v>
      </c>
      <c r="D2006" t="inlineStr">
        <is>
          <t>IPCA</t>
        </is>
      </c>
      <c r="E2006" t="n">
        <v>0.009488792934583046</v>
      </c>
      <c r="F2006" t="inlineStr">
        <is>
          <t>MENSAL</t>
        </is>
      </c>
      <c r="G2006" t="n">
        <v>47268</v>
      </c>
      <c r="H2006" t="n">
        <v>47268</v>
      </c>
      <c r="I2006" t="inlineStr">
        <is>
          <t>117</t>
        </is>
      </c>
      <c r="J2006" t="inlineStr">
        <is>
          <t>CARTEIRA</t>
        </is>
      </c>
      <c r="K2006" t="inlineStr">
        <is>
          <t>CONTRATO</t>
        </is>
      </c>
      <c r="L2006" t="n">
        <v>2730.23</v>
      </c>
      <c r="M2006" t="inlineStr"/>
      <c r="N2006" t="inlineStr"/>
      <c r="O2006" s="142">
        <f>DATE(YEAR(H2006),MONTH(H2006),1)</f>
        <v/>
      </c>
      <c r="P2006" s="132">
        <f>IF(H2006&gt;$L$3,"Futuro","Atraso")</f>
        <v/>
      </c>
      <c r="Q2006">
        <f>12*(YEAR(H2006)-YEAR($L$3))+(MONTH(H2006)-MONTH($L$3))</f>
        <v/>
      </c>
      <c r="R2006" s="366">
        <f>IF(N2006="IBIRAPITANGA FASE 3",IF(P2006="Atraso",M2006,M2006/(1+$J$2)^Q2006),IF(P2006="Atraso",M2006,M2006/(1+$J$1)^Q2006))</f>
        <v/>
      </c>
    </row>
    <row r="2007">
      <c r="A2007" t="inlineStr">
        <is>
          <t>Q07L07</t>
        </is>
      </c>
      <c r="B2007" t="inlineStr">
        <is>
          <t>LEANDRO SAMUEL DE SOUZA LIMA</t>
        </is>
      </c>
      <c r="C2007" t="n">
        <v>1</v>
      </c>
      <c r="D2007" t="inlineStr">
        <is>
          <t>IPCA</t>
        </is>
      </c>
      <c r="E2007" t="n">
        <v>0.009488792934583046</v>
      </c>
      <c r="F2007" t="inlineStr">
        <is>
          <t>MENSAL</t>
        </is>
      </c>
      <c r="G2007" t="n">
        <v>47299</v>
      </c>
      <c r="H2007" t="n">
        <v>47299</v>
      </c>
      <c r="I2007" t="inlineStr">
        <is>
          <t>118</t>
        </is>
      </c>
      <c r="J2007" t="inlineStr">
        <is>
          <t>CARTEIRA</t>
        </is>
      </c>
      <c r="K2007" t="inlineStr">
        <is>
          <t>CONTRATO</t>
        </is>
      </c>
      <c r="L2007" t="n">
        <v>2730.23</v>
      </c>
      <c r="M2007" t="inlineStr"/>
      <c r="N2007" t="inlineStr"/>
      <c r="O2007" s="142">
        <f>DATE(YEAR(H2007),MONTH(H2007),1)</f>
        <v/>
      </c>
      <c r="P2007" s="132">
        <f>IF(H2007&gt;$L$3,"Futuro","Atraso")</f>
        <v/>
      </c>
      <c r="Q2007">
        <f>12*(YEAR(H2007)-YEAR($L$3))+(MONTH(H2007)-MONTH($L$3))</f>
        <v/>
      </c>
      <c r="R2007" s="366">
        <f>IF(N2007="IBIRAPITANGA FASE 3",IF(P2007="Atraso",M2007,M2007/(1+$J$2)^Q2007),IF(P2007="Atraso",M2007,M2007/(1+$J$1)^Q2007))</f>
        <v/>
      </c>
    </row>
    <row r="2008">
      <c r="A2008" t="inlineStr">
        <is>
          <t>Q07L07</t>
        </is>
      </c>
      <c r="B2008" t="inlineStr">
        <is>
          <t>LEANDRO SAMUEL DE SOUZA LIMA</t>
        </is>
      </c>
      <c r="C2008" t="n">
        <v>1</v>
      </c>
      <c r="D2008" t="inlineStr">
        <is>
          <t>IPCA</t>
        </is>
      </c>
      <c r="E2008" t="n">
        <v>0.009488792934583046</v>
      </c>
      <c r="F2008" t="inlineStr">
        <is>
          <t>MENSAL</t>
        </is>
      </c>
      <c r="G2008" t="n">
        <v>47329</v>
      </c>
      <c r="H2008" t="n">
        <v>47329</v>
      </c>
      <c r="I2008" t="inlineStr">
        <is>
          <t>119</t>
        </is>
      </c>
      <c r="J2008" t="inlineStr">
        <is>
          <t>CARTEIRA</t>
        </is>
      </c>
      <c r="K2008" t="inlineStr">
        <is>
          <t>CONTRATO</t>
        </is>
      </c>
      <c r="L2008" t="n">
        <v>2730.23</v>
      </c>
      <c r="M2008" t="inlineStr"/>
      <c r="N2008" t="inlineStr"/>
      <c r="O2008" s="142">
        <f>DATE(YEAR(H2008),MONTH(H2008),1)</f>
        <v/>
      </c>
      <c r="P2008" s="132">
        <f>IF(H2008&gt;$L$3,"Futuro","Atraso")</f>
        <v/>
      </c>
      <c r="Q2008">
        <f>12*(YEAR(H2008)-YEAR($L$3))+(MONTH(H2008)-MONTH($L$3))</f>
        <v/>
      </c>
      <c r="R2008" s="366">
        <f>IF(N2008="IBIRAPITANGA FASE 3",IF(P2008="Atraso",M2008,M2008/(1+$J$2)^Q2008),IF(P2008="Atraso",M2008,M2008/(1+$J$1)^Q2008))</f>
        <v/>
      </c>
    </row>
    <row r="2009">
      <c r="A2009" t="inlineStr">
        <is>
          <t>Q07L07</t>
        </is>
      </c>
      <c r="B2009" t="inlineStr">
        <is>
          <t>LEANDRO SAMUEL DE SOUZA LIMA</t>
        </is>
      </c>
      <c r="C2009" t="n">
        <v>1</v>
      </c>
      <c r="D2009" t="inlineStr">
        <is>
          <t>IPCA</t>
        </is>
      </c>
      <c r="E2009" t="n">
        <v>0.009488792934583046</v>
      </c>
      <c r="F2009" t="inlineStr">
        <is>
          <t>MENSAL</t>
        </is>
      </c>
      <c r="G2009" t="n">
        <v>47360</v>
      </c>
      <c r="H2009" t="n">
        <v>47360</v>
      </c>
      <c r="I2009" t="inlineStr">
        <is>
          <t>120</t>
        </is>
      </c>
      <c r="J2009" t="inlineStr">
        <is>
          <t>CARTEIRA</t>
        </is>
      </c>
      <c r="K2009" t="inlineStr">
        <is>
          <t>CONTRATO</t>
        </is>
      </c>
      <c r="L2009" t="n">
        <v>2730.23</v>
      </c>
      <c r="M2009" t="inlineStr"/>
      <c r="N2009" t="inlineStr"/>
      <c r="O2009" s="142">
        <f>DATE(YEAR(H2009),MONTH(H2009),1)</f>
        <v/>
      </c>
      <c r="P2009" s="132">
        <f>IF(H2009&gt;$L$3,"Futuro","Atraso")</f>
        <v/>
      </c>
      <c r="Q2009">
        <f>12*(YEAR(H2009)-YEAR($L$3))+(MONTH(H2009)-MONTH($L$3))</f>
        <v/>
      </c>
      <c r="R2009" s="366">
        <f>IF(N2009="IBIRAPITANGA FASE 3",IF(P2009="Atraso",M2009,M2009/(1+$J$2)^Q2009),IF(P2009="Atraso",M2009,M2009/(1+$J$1)^Q2009))</f>
        <v/>
      </c>
    </row>
    <row r="2010">
      <c r="A2010" t="inlineStr">
        <is>
          <t>Q08L04</t>
        </is>
      </c>
      <c r="B2010" t="inlineStr">
        <is>
          <t>HERBERT FIGUEIREDO DE LIMA HELDT</t>
        </is>
      </c>
      <c r="C2010" t="n">
        <v>1</v>
      </c>
      <c r="D2010" t="inlineStr">
        <is>
          <t>IPCA</t>
        </is>
      </c>
      <c r="E2010" t="n">
        <v>0</v>
      </c>
      <c r="F2010" t="inlineStr">
        <is>
          <t>MENSAL</t>
        </is>
      </c>
      <c r="G2010" t="n">
        <v>45224</v>
      </c>
      <c r="H2010" t="n">
        <v>45224</v>
      </c>
      <c r="I2010" t="inlineStr">
        <is>
          <t>026</t>
        </is>
      </c>
      <c r="J2010" t="inlineStr">
        <is>
          <t>CARTEIRA</t>
        </is>
      </c>
      <c r="K2010" t="inlineStr">
        <is>
          <t>CONTRATO</t>
        </is>
      </c>
      <c r="L2010" t="n">
        <v>3639.52</v>
      </c>
      <c r="M2010" t="inlineStr"/>
      <c r="N2010" t="inlineStr"/>
      <c r="O2010" s="142">
        <f>DATE(YEAR(H2010),MONTH(H2010),1)</f>
        <v/>
      </c>
      <c r="P2010" s="132">
        <f>IF(H2010&gt;$L$3,"Futuro","Atraso")</f>
        <v/>
      </c>
      <c r="Q2010">
        <f>12*(YEAR(H2010)-YEAR($L$3))+(MONTH(H2010)-MONTH($L$3))</f>
        <v/>
      </c>
      <c r="R2010" s="366">
        <f>IF(N2010="IBIRAPITANGA FASE 3",IF(P2010="Atraso",M2010,M2010/(1+$J$2)^Q2010),IF(P2010="Atraso",M2010,M2010/(1+$J$1)^Q2010))</f>
        <v/>
      </c>
    </row>
    <row r="2011">
      <c r="A2011" t="inlineStr">
        <is>
          <t>Q08L04</t>
        </is>
      </c>
      <c r="B2011" t="inlineStr">
        <is>
          <t>HERBERT FIGUEIREDO DE LIMA HELDT</t>
        </is>
      </c>
      <c r="C2011" t="n">
        <v>1</v>
      </c>
      <c r="D2011" t="inlineStr">
        <is>
          <t>IPCA</t>
        </is>
      </c>
      <c r="E2011" t="n">
        <v>0</v>
      </c>
      <c r="F2011" t="inlineStr">
        <is>
          <t>MENSAL</t>
        </is>
      </c>
      <c r="G2011" t="n">
        <v>45255</v>
      </c>
      <c r="H2011" t="n">
        <v>45255</v>
      </c>
      <c r="I2011" t="inlineStr">
        <is>
          <t>027</t>
        </is>
      </c>
      <c r="J2011" t="inlineStr">
        <is>
          <t>CARTEIRA</t>
        </is>
      </c>
      <c r="K2011" t="inlineStr">
        <is>
          <t>CONTRATO</t>
        </is>
      </c>
      <c r="L2011" t="n">
        <v>3639.52</v>
      </c>
      <c r="M2011" t="inlineStr"/>
      <c r="N2011" t="inlineStr"/>
      <c r="O2011" s="142">
        <f>DATE(YEAR(H2011),MONTH(H2011),1)</f>
        <v/>
      </c>
      <c r="P2011" s="132">
        <f>IF(H2011&gt;$L$3,"Futuro","Atraso")</f>
        <v/>
      </c>
      <c r="Q2011">
        <f>12*(YEAR(H2011)-YEAR($L$3))+(MONTH(H2011)-MONTH($L$3))</f>
        <v/>
      </c>
      <c r="R2011" s="366">
        <f>IF(N2011="IBIRAPITANGA FASE 3",IF(P2011="Atraso",M2011,M2011/(1+$J$2)^Q2011),IF(P2011="Atraso",M2011,M2011/(1+$J$1)^Q2011))</f>
        <v/>
      </c>
    </row>
    <row r="2012">
      <c r="A2012" t="inlineStr">
        <is>
          <t>Q08L04</t>
        </is>
      </c>
      <c r="B2012" t="inlineStr">
        <is>
          <t>HERBERT FIGUEIREDO DE LIMA HELDT</t>
        </is>
      </c>
      <c r="C2012" t="n">
        <v>1</v>
      </c>
      <c r="D2012" t="inlineStr">
        <is>
          <t>IPCA</t>
        </is>
      </c>
      <c r="E2012" t="n">
        <v>0</v>
      </c>
      <c r="F2012" t="inlineStr">
        <is>
          <t>MENSAL</t>
        </is>
      </c>
      <c r="G2012" t="n">
        <v>45285</v>
      </c>
      <c r="H2012" t="n">
        <v>45285</v>
      </c>
      <c r="I2012" t="inlineStr">
        <is>
          <t>028</t>
        </is>
      </c>
      <c r="J2012" t="inlineStr">
        <is>
          <t>CARTEIRA</t>
        </is>
      </c>
      <c r="K2012" t="inlineStr">
        <is>
          <t>CONTRATO</t>
        </is>
      </c>
      <c r="L2012" t="n">
        <v>3639.52</v>
      </c>
      <c r="M2012" t="inlineStr"/>
      <c r="N2012" t="inlineStr"/>
      <c r="O2012" s="142">
        <f>DATE(YEAR(H2012),MONTH(H2012),1)</f>
        <v/>
      </c>
      <c r="P2012" s="132">
        <f>IF(H2012&gt;$L$3,"Futuro","Atraso")</f>
        <v/>
      </c>
      <c r="Q2012">
        <f>12*(YEAR(H2012)-YEAR($L$3))+(MONTH(H2012)-MONTH($L$3))</f>
        <v/>
      </c>
      <c r="R2012" s="366">
        <f>IF(N2012="IBIRAPITANGA FASE 3",IF(P2012="Atraso",M2012,M2012/(1+$J$2)^Q2012),IF(P2012="Atraso",M2012,M2012/(1+$J$1)^Q2012))</f>
        <v/>
      </c>
    </row>
    <row r="2013">
      <c r="A2013" t="inlineStr">
        <is>
          <t>Q08L04</t>
        </is>
      </c>
      <c r="B2013" t="inlineStr">
        <is>
          <t>HERBERT FIGUEIREDO DE LIMA HELDT</t>
        </is>
      </c>
      <c r="C2013" t="n">
        <v>1</v>
      </c>
      <c r="D2013" t="inlineStr">
        <is>
          <t>IPCA</t>
        </is>
      </c>
      <c r="E2013" t="n">
        <v>0</v>
      </c>
      <c r="F2013" t="inlineStr">
        <is>
          <t>MENSAL</t>
        </is>
      </c>
      <c r="G2013" t="n">
        <v>45316</v>
      </c>
      <c r="H2013" t="n">
        <v>45316</v>
      </c>
      <c r="I2013" t="inlineStr">
        <is>
          <t>029</t>
        </is>
      </c>
      <c r="J2013" t="inlineStr">
        <is>
          <t>CARTEIRA</t>
        </is>
      </c>
      <c r="K2013" t="inlineStr">
        <is>
          <t>CONTRATO</t>
        </is>
      </c>
      <c r="L2013" t="n">
        <v>3639.52</v>
      </c>
      <c r="M2013" t="inlineStr"/>
      <c r="N2013" t="inlineStr"/>
      <c r="O2013" s="142">
        <f>DATE(YEAR(H2013),MONTH(H2013),1)</f>
        <v/>
      </c>
      <c r="P2013" s="132">
        <f>IF(H2013&gt;$L$3,"Futuro","Atraso")</f>
        <v/>
      </c>
      <c r="Q2013">
        <f>12*(YEAR(H2013)-YEAR($L$3))+(MONTH(H2013)-MONTH($L$3))</f>
        <v/>
      </c>
      <c r="R2013" s="366">
        <f>IF(N2013="IBIRAPITANGA FASE 3",IF(P2013="Atraso",M2013,M2013/(1+$J$2)^Q2013),IF(P2013="Atraso",M2013,M2013/(1+$J$1)^Q2013))</f>
        <v/>
      </c>
    </row>
    <row r="2014">
      <c r="A2014" t="inlineStr">
        <is>
          <t>Q08L04</t>
        </is>
      </c>
      <c r="B2014" t="inlineStr">
        <is>
          <t>HERBERT FIGUEIREDO DE LIMA HELDT</t>
        </is>
      </c>
      <c r="C2014" t="n">
        <v>1</v>
      </c>
      <c r="D2014" t="inlineStr">
        <is>
          <t>IPCA</t>
        </is>
      </c>
      <c r="E2014" t="n">
        <v>0</v>
      </c>
      <c r="F2014" t="inlineStr">
        <is>
          <t>MENSAL</t>
        </is>
      </c>
      <c r="G2014" t="n">
        <v>45347</v>
      </c>
      <c r="H2014" t="n">
        <v>45347</v>
      </c>
      <c r="I2014" t="inlineStr">
        <is>
          <t>030</t>
        </is>
      </c>
      <c r="J2014" t="inlineStr">
        <is>
          <t>CARTEIRA</t>
        </is>
      </c>
      <c r="K2014" t="inlineStr">
        <is>
          <t>CONTRATO</t>
        </is>
      </c>
      <c r="L2014" t="n">
        <v>3639.52</v>
      </c>
      <c r="M2014" t="inlineStr"/>
      <c r="N2014" t="inlineStr"/>
      <c r="O2014" s="142">
        <f>DATE(YEAR(H2014),MONTH(H2014),1)</f>
        <v/>
      </c>
      <c r="P2014" s="132">
        <f>IF(H2014&gt;$L$3,"Futuro","Atraso")</f>
        <v/>
      </c>
      <c r="Q2014">
        <f>12*(YEAR(H2014)-YEAR($L$3))+(MONTH(H2014)-MONTH($L$3))</f>
        <v/>
      </c>
      <c r="R2014" s="366">
        <f>IF(N2014="IBIRAPITANGA FASE 3",IF(P2014="Atraso",M2014,M2014/(1+$J$2)^Q2014),IF(P2014="Atraso",M2014,M2014/(1+$J$1)^Q2014))</f>
        <v/>
      </c>
    </row>
    <row r="2015">
      <c r="A2015" t="inlineStr">
        <is>
          <t>Q08L04</t>
        </is>
      </c>
      <c r="B2015" t="inlineStr">
        <is>
          <t>HERBERT FIGUEIREDO DE LIMA HELDT</t>
        </is>
      </c>
      <c r="C2015" t="n">
        <v>1</v>
      </c>
      <c r="D2015" t="inlineStr">
        <is>
          <t>IPCA</t>
        </is>
      </c>
      <c r="E2015" t="n">
        <v>0</v>
      </c>
      <c r="F2015" t="inlineStr">
        <is>
          <t>MENSAL</t>
        </is>
      </c>
      <c r="G2015" t="n">
        <v>45376</v>
      </c>
      <c r="H2015" t="n">
        <v>45376</v>
      </c>
      <c r="I2015" t="inlineStr">
        <is>
          <t>031</t>
        </is>
      </c>
      <c r="J2015" t="inlineStr">
        <is>
          <t>CARTEIRA</t>
        </is>
      </c>
      <c r="K2015" t="inlineStr">
        <is>
          <t>CONTRATO</t>
        </is>
      </c>
      <c r="L2015" t="n">
        <v>3639.52</v>
      </c>
      <c r="M2015" t="inlineStr"/>
      <c r="N2015" t="inlineStr"/>
      <c r="O2015" s="142">
        <f>DATE(YEAR(H2015),MONTH(H2015),1)</f>
        <v/>
      </c>
      <c r="P2015" s="132">
        <f>IF(H2015&gt;$L$3,"Futuro","Atraso")</f>
        <v/>
      </c>
      <c r="Q2015">
        <f>12*(YEAR(H2015)-YEAR($L$3))+(MONTH(H2015)-MONTH($L$3))</f>
        <v/>
      </c>
      <c r="R2015" s="366">
        <f>IF(N2015="IBIRAPITANGA FASE 3",IF(P2015="Atraso",M2015,M2015/(1+$J$2)^Q2015),IF(P2015="Atraso",M2015,M2015/(1+$J$1)^Q2015))</f>
        <v/>
      </c>
    </row>
    <row r="2016">
      <c r="A2016" t="inlineStr">
        <is>
          <t>Q08L04</t>
        </is>
      </c>
      <c r="B2016" t="inlineStr">
        <is>
          <t>HERBERT FIGUEIREDO DE LIMA HELDT</t>
        </is>
      </c>
      <c r="C2016" t="n">
        <v>1</v>
      </c>
      <c r="D2016" t="inlineStr">
        <is>
          <t>IPCA</t>
        </is>
      </c>
      <c r="E2016" t="n">
        <v>0</v>
      </c>
      <c r="F2016" t="inlineStr">
        <is>
          <t>MENSAL</t>
        </is>
      </c>
      <c r="G2016" t="n">
        <v>45376</v>
      </c>
      <c r="H2016" t="n">
        <v>45376</v>
      </c>
      <c r="I2016" t="inlineStr">
        <is>
          <t>003</t>
        </is>
      </c>
      <c r="J2016" t="inlineStr">
        <is>
          <t>CARTEIRA</t>
        </is>
      </c>
      <c r="K2016" t="inlineStr">
        <is>
          <t>CONTRATO</t>
        </is>
      </c>
      <c r="L2016" t="n">
        <v>12738.33</v>
      </c>
      <c r="M2016" t="inlineStr"/>
      <c r="N2016" t="inlineStr"/>
      <c r="O2016" s="142">
        <f>DATE(YEAR(H2016),MONTH(H2016),1)</f>
        <v/>
      </c>
      <c r="P2016" s="132">
        <f>IF(H2016&gt;$L$3,"Futuro","Atraso")</f>
        <v/>
      </c>
      <c r="Q2016">
        <f>12*(YEAR(H2016)-YEAR($L$3))+(MONTH(H2016)-MONTH($L$3))</f>
        <v/>
      </c>
      <c r="R2016" s="366">
        <f>IF(N2016="IBIRAPITANGA FASE 3",IF(P2016="Atraso",M2016,M2016/(1+$J$2)^Q2016),IF(P2016="Atraso",M2016,M2016/(1+$J$1)^Q2016))</f>
        <v/>
      </c>
    </row>
    <row r="2017">
      <c r="A2017" t="inlineStr">
        <is>
          <t>Q08L04</t>
        </is>
      </c>
      <c r="B2017" t="inlineStr">
        <is>
          <t>HERBERT FIGUEIREDO DE LIMA HELDT</t>
        </is>
      </c>
      <c r="C2017" t="n">
        <v>1</v>
      </c>
      <c r="D2017" t="inlineStr">
        <is>
          <t>IPCA</t>
        </is>
      </c>
      <c r="E2017" t="n">
        <v>0</v>
      </c>
      <c r="F2017" t="inlineStr">
        <is>
          <t>MENSAL</t>
        </is>
      </c>
      <c r="G2017" t="n">
        <v>45407</v>
      </c>
      <c r="H2017" t="n">
        <v>45407</v>
      </c>
      <c r="I2017" t="inlineStr">
        <is>
          <t>032</t>
        </is>
      </c>
      <c r="J2017" t="inlineStr">
        <is>
          <t>CARTEIRA</t>
        </is>
      </c>
      <c r="K2017" t="inlineStr">
        <is>
          <t>CONTRATO</t>
        </is>
      </c>
      <c r="L2017" t="n">
        <v>3639.52</v>
      </c>
      <c r="M2017" t="inlineStr"/>
      <c r="N2017" t="inlineStr"/>
      <c r="O2017" s="142">
        <f>DATE(YEAR(H2017),MONTH(H2017),1)</f>
        <v/>
      </c>
      <c r="P2017" s="132">
        <f>IF(H2017&gt;$L$3,"Futuro","Atraso")</f>
        <v/>
      </c>
      <c r="Q2017">
        <f>12*(YEAR(H2017)-YEAR($L$3))+(MONTH(H2017)-MONTH($L$3))</f>
        <v/>
      </c>
      <c r="R2017" s="366">
        <f>IF(N2017="IBIRAPITANGA FASE 3",IF(P2017="Atraso",M2017,M2017/(1+$J$2)^Q2017),IF(P2017="Atraso",M2017,M2017/(1+$J$1)^Q2017))</f>
        <v/>
      </c>
    </row>
    <row r="2018">
      <c r="A2018" t="inlineStr">
        <is>
          <t>Q08L04</t>
        </is>
      </c>
      <c r="B2018" t="inlineStr">
        <is>
          <t>HERBERT FIGUEIREDO DE LIMA HELDT</t>
        </is>
      </c>
      <c r="C2018" t="n">
        <v>1</v>
      </c>
      <c r="D2018" t="inlineStr">
        <is>
          <t>IPCA</t>
        </is>
      </c>
      <c r="E2018" t="n">
        <v>0</v>
      </c>
      <c r="F2018" t="inlineStr">
        <is>
          <t>MENSAL</t>
        </is>
      </c>
      <c r="G2018" t="n">
        <v>45437</v>
      </c>
      <c r="H2018" t="n">
        <v>45437</v>
      </c>
      <c r="I2018" t="inlineStr">
        <is>
          <t>033</t>
        </is>
      </c>
      <c r="J2018" t="inlineStr">
        <is>
          <t>CARTEIRA</t>
        </is>
      </c>
      <c r="K2018" t="inlineStr">
        <is>
          <t>CONTRATO</t>
        </is>
      </c>
      <c r="L2018" t="n">
        <v>3639.52</v>
      </c>
      <c r="M2018" t="inlineStr"/>
      <c r="N2018" t="inlineStr"/>
      <c r="O2018" s="142">
        <f>DATE(YEAR(H2018),MONTH(H2018),1)</f>
        <v/>
      </c>
      <c r="P2018" s="132">
        <f>IF(H2018&gt;$L$3,"Futuro","Atraso")</f>
        <v/>
      </c>
      <c r="Q2018">
        <f>12*(YEAR(H2018)-YEAR($L$3))+(MONTH(H2018)-MONTH($L$3))</f>
        <v/>
      </c>
      <c r="R2018" s="366">
        <f>IF(N2018="IBIRAPITANGA FASE 3",IF(P2018="Atraso",M2018,M2018/(1+$J$2)^Q2018),IF(P2018="Atraso",M2018,M2018/(1+$J$1)^Q2018))</f>
        <v/>
      </c>
    </row>
    <row r="2019">
      <c r="A2019" t="inlineStr">
        <is>
          <t>Q08L04</t>
        </is>
      </c>
      <c r="B2019" t="inlineStr">
        <is>
          <t>HERBERT FIGUEIREDO DE LIMA HELDT</t>
        </is>
      </c>
      <c r="C2019" t="n">
        <v>1</v>
      </c>
      <c r="D2019" t="inlineStr">
        <is>
          <t>IPCA</t>
        </is>
      </c>
      <c r="E2019" t="n">
        <v>0</v>
      </c>
      <c r="F2019" t="inlineStr">
        <is>
          <t>MENSAL</t>
        </is>
      </c>
      <c r="G2019" t="n">
        <v>45468</v>
      </c>
      <c r="H2019" t="n">
        <v>45468</v>
      </c>
      <c r="I2019" t="inlineStr">
        <is>
          <t>034</t>
        </is>
      </c>
      <c r="J2019" t="inlineStr">
        <is>
          <t>CARTEIRA</t>
        </is>
      </c>
      <c r="K2019" t="inlineStr">
        <is>
          <t>CONTRATO</t>
        </is>
      </c>
      <c r="L2019" t="n">
        <v>3639.52</v>
      </c>
      <c r="M2019" t="inlineStr"/>
      <c r="N2019" t="inlineStr"/>
      <c r="O2019" s="142">
        <f>DATE(YEAR(H2019),MONTH(H2019),1)</f>
        <v/>
      </c>
      <c r="P2019" s="132">
        <f>IF(H2019&gt;$L$3,"Futuro","Atraso")</f>
        <v/>
      </c>
      <c r="Q2019">
        <f>12*(YEAR(H2019)-YEAR($L$3))+(MONTH(H2019)-MONTH($L$3))</f>
        <v/>
      </c>
      <c r="R2019" s="366">
        <f>IF(N2019="IBIRAPITANGA FASE 3",IF(P2019="Atraso",M2019,M2019/(1+$J$2)^Q2019),IF(P2019="Atraso",M2019,M2019/(1+$J$1)^Q2019))</f>
        <v/>
      </c>
    </row>
    <row r="2020">
      <c r="A2020" t="inlineStr">
        <is>
          <t>Q08L04</t>
        </is>
      </c>
      <c r="B2020" t="inlineStr">
        <is>
          <t>HERBERT FIGUEIREDO DE LIMA HELDT</t>
        </is>
      </c>
      <c r="C2020" t="n">
        <v>1</v>
      </c>
      <c r="D2020" t="inlineStr">
        <is>
          <t>IPCA</t>
        </is>
      </c>
      <c r="E2020" t="n">
        <v>0</v>
      </c>
      <c r="F2020" t="inlineStr">
        <is>
          <t>MENSAL</t>
        </is>
      </c>
      <c r="G2020" t="n">
        <v>45498</v>
      </c>
      <c r="H2020" t="n">
        <v>45498</v>
      </c>
      <c r="I2020" t="inlineStr">
        <is>
          <t>035</t>
        </is>
      </c>
      <c r="J2020" t="inlineStr">
        <is>
          <t>CARTEIRA</t>
        </is>
      </c>
      <c r="K2020" t="inlineStr">
        <is>
          <t>CONTRATO</t>
        </is>
      </c>
      <c r="L2020" t="n">
        <v>3639.52</v>
      </c>
      <c r="M2020" t="inlineStr"/>
      <c r="N2020" t="inlineStr"/>
      <c r="O2020" s="142">
        <f>DATE(YEAR(H2020),MONTH(H2020),1)</f>
        <v/>
      </c>
      <c r="P2020" s="132">
        <f>IF(H2020&gt;$L$3,"Futuro","Atraso")</f>
        <v/>
      </c>
      <c r="Q2020">
        <f>12*(YEAR(H2020)-YEAR($L$3))+(MONTH(H2020)-MONTH($L$3))</f>
        <v/>
      </c>
      <c r="R2020" s="366">
        <f>IF(N2020="IBIRAPITANGA FASE 3",IF(P2020="Atraso",M2020,M2020/(1+$J$2)^Q2020),IF(P2020="Atraso",M2020,M2020/(1+$J$1)^Q2020))</f>
        <v/>
      </c>
    </row>
    <row r="2021">
      <c r="A2021" t="inlineStr">
        <is>
          <t>Q08L04</t>
        </is>
      </c>
      <c r="B2021" t="inlineStr">
        <is>
          <t>HERBERT FIGUEIREDO DE LIMA HELDT</t>
        </is>
      </c>
      <c r="C2021" t="n">
        <v>1</v>
      </c>
      <c r="D2021" t="inlineStr">
        <is>
          <t>IPCA</t>
        </is>
      </c>
      <c r="E2021" t="n">
        <v>0</v>
      </c>
      <c r="F2021" t="inlineStr">
        <is>
          <t>MENSAL</t>
        </is>
      </c>
      <c r="G2021" t="n">
        <v>45529</v>
      </c>
      <c r="H2021" t="n">
        <v>45529</v>
      </c>
      <c r="I2021" t="inlineStr">
        <is>
          <t>036</t>
        </is>
      </c>
      <c r="J2021" t="inlineStr">
        <is>
          <t>CARTEIRA</t>
        </is>
      </c>
      <c r="K2021" t="inlineStr">
        <is>
          <t>CONTRATO</t>
        </is>
      </c>
      <c r="L2021" t="n">
        <v>3639.52</v>
      </c>
      <c r="M2021" t="inlineStr"/>
      <c r="N2021" t="inlineStr"/>
      <c r="O2021" s="142">
        <f>DATE(YEAR(H2021),MONTH(H2021),1)</f>
        <v/>
      </c>
      <c r="P2021" s="132">
        <f>IF(H2021&gt;$L$3,"Futuro","Atraso")</f>
        <v/>
      </c>
      <c r="Q2021">
        <f>12*(YEAR(H2021)-YEAR($L$3))+(MONTH(H2021)-MONTH($L$3))</f>
        <v/>
      </c>
      <c r="R2021" s="366">
        <f>IF(N2021="IBIRAPITANGA FASE 3",IF(P2021="Atraso",M2021,M2021/(1+$J$2)^Q2021),IF(P2021="Atraso",M2021,M2021/(1+$J$1)^Q2021))</f>
        <v/>
      </c>
    </row>
    <row r="2022">
      <c r="A2022" t="inlineStr">
        <is>
          <t>Q08L04</t>
        </is>
      </c>
      <c r="B2022" t="inlineStr">
        <is>
          <t>HERBERT FIGUEIREDO DE LIMA HELDT</t>
        </is>
      </c>
      <c r="C2022" t="n">
        <v>1</v>
      </c>
      <c r="D2022" t="inlineStr">
        <is>
          <t>IPCA</t>
        </is>
      </c>
      <c r="E2022" t="n">
        <v>0</v>
      </c>
      <c r="F2022" t="inlineStr">
        <is>
          <t>MENSAL</t>
        </is>
      </c>
      <c r="G2022" t="n">
        <v>45560</v>
      </c>
      <c r="H2022" t="n">
        <v>45560</v>
      </c>
      <c r="I2022" t="inlineStr">
        <is>
          <t>037</t>
        </is>
      </c>
      <c r="J2022" t="inlineStr">
        <is>
          <t>CARTEIRA</t>
        </is>
      </c>
      <c r="K2022" t="inlineStr">
        <is>
          <t>CONTRATO</t>
        </is>
      </c>
      <c r="L2022" t="n">
        <v>3639.52</v>
      </c>
      <c r="M2022" t="inlineStr"/>
      <c r="N2022" t="inlineStr"/>
      <c r="O2022" s="142">
        <f>DATE(YEAR(H2022),MONTH(H2022),1)</f>
        <v/>
      </c>
      <c r="P2022" s="132">
        <f>IF(H2022&gt;$L$3,"Futuro","Atraso")</f>
        <v/>
      </c>
      <c r="Q2022">
        <f>12*(YEAR(H2022)-YEAR($L$3))+(MONTH(H2022)-MONTH($L$3))</f>
        <v/>
      </c>
      <c r="R2022" s="366">
        <f>IF(N2022="IBIRAPITANGA FASE 3",IF(P2022="Atraso",M2022,M2022/(1+$J$2)^Q2022),IF(P2022="Atraso",M2022,M2022/(1+$J$1)^Q2022))</f>
        <v/>
      </c>
    </row>
    <row r="2023">
      <c r="A2023" t="inlineStr">
        <is>
          <t>Q08L04</t>
        </is>
      </c>
      <c r="B2023" t="inlineStr">
        <is>
          <t>HERBERT FIGUEIREDO DE LIMA HELDT</t>
        </is>
      </c>
      <c r="C2023" t="n">
        <v>1</v>
      </c>
      <c r="D2023" t="inlineStr">
        <is>
          <t>IPCA</t>
        </is>
      </c>
      <c r="E2023" t="n">
        <v>0</v>
      </c>
      <c r="F2023" t="inlineStr">
        <is>
          <t>MENSAL</t>
        </is>
      </c>
      <c r="G2023" t="n">
        <v>45590</v>
      </c>
      <c r="H2023" t="n">
        <v>45590</v>
      </c>
      <c r="I2023" t="inlineStr">
        <is>
          <t>038</t>
        </is>
      </c>
      <c r="J2023" t="inlineStr">
        <is>
          <t>CARTEIRA</t>
        </is>
      </c>
      <c r="K2023" t="inlineStr">
        <is>
          <t>CONTRATO</t>
        </is>
      </c>
      <c r="L2023" t="n">
        <v>3639.52</v>
      </c>
      <c r="M2023" t="inlineStr"/>
      <c r="N2023" t="inlineStr"/>
      <c r="O2023" s="142">
        <f>DATE(YEAR(H2023),MONTH(H2023),1)</f>
        <v/>
      </c>
      <c r="P2023" s="132">
        <f>IF(H2023&gt;$L$3,"Futuro","Atraso")</f>
        <v/>
      </c>
      <c r="Q2023">
        <f>12*(YEAR(H2023)-YEAR($L$3))+(MONTH(H2023)-MONTH($L$3))</f>
        <v/>
      </c>
      <c r="R2023" s="366">
        <f>IF(N2023="IBIRAPITANGA FASE 3",IF(P2023="Atraso",M2023,M2023/(1+$J$2)^Q2023),IF(P2023="Atraso",M2023,M2023/(1+$J$1)^Q2023))</f>
        <v/>
      </c>
    </row>
    <row r="2024">
      <c r="A2024" t="inlineStr">
        <is>
          <t>Q08L04</t>
        </is>
      </c>
      <c r="B2024" t="inlineStr">
        <is>
          <t>HERBERT FIGUEIREDO DE LIMA HELDT</t>
        </is>
      </c>
      <c r="C2024" t="n">
        <v>1</v>
      </c>
      <c r="D2024" t="inlineStr">
        <is>
          <t>IPCA</t>
        </is>
      </c>
      <c r="E2024" t="n">
        <v>0</v>
      </c>
      <c r="F2024" t="inlineStr">
        <is>
          <t>MENSAL</t>
        </is>
      </c>
      <c r="G2024" t="n">
        <v>45621</v>
      </c>
      <c r="H2024" t="n">
        <v>45621</v>
      </c>
      <c r="I2024" t="inlineStr">
        <is>
          <t>039</t>
        </is>
      </c>
      <c r="J2024" t="inlineStr">
        <is>
          <t>CARTEIRA</t>
        </is>
      </c>
      <c r="K2024" t="inlineStr">
        <is>
          <t>CONTRATO</t>
        </is>
      </c>
      <c r="L2024" t="n">
        <v>3639.52</v>
      </c>
      <c r="M2024" t="inlineStr"/>
      <c r="N2024" t="inlineStr"/>
      <c r="O2024" s="142">
        <f>DATE(YEAR(H2024),MONTH(H2024),1)</f>
        <v/>
      </c>
      <c r="P2024" s="132">
        <f>IF(H2024&gt;$L$3,"Futuro","Atraso")</f>
        <v/>
      </c>
      <c r="Q2024">
        <f>12*(YEAR(H2024)-YEAR($L$3))+(MONTH(H2024)-MONTH($L$3))</f>
        <v/>
      </c>
      <c r="R2024" s="366">
        <f>IF(N2024="IBIRAPITANGA FASE 3",IF(P2024="Atraso",M2024,M2024/(1+$J$2)^Q2024),IF(P2024="Atraso",M2024,M2024/(1+$J$1)^Q2024))</f>
        <v/>
      </c>
    </row>
    <row r="2025">
      <c r="A2025" t="inlineStr">
        <is>
          <t>Q08L04</t>
        </is>
      </c>
      <c r="B2025" t="inlineStr">
        <is>
          <t>HERBERT FIGUEIREDO DE LIMA HELDT</t>
        </is>
      </c>
      <c r="C2025" t="n">
        <v>1</v>
      </c>
      <c r="D2025" t="inlineStr">
        <is>
          <t>IPCA</t>
        </is>
      </c>
      <c r="E2025" t="n">
        <v>0</v>
      </c>
      <c r="F2025" t="inlineStr">
        <is>
          <t>MENSAL</t>
        </is>
      </c>
      <c r="G2025" t="n">
        <v>45651</v>
      </c>
      <c r="H2025" t="n">
        <v>45651</v>
      </c>
      <c r="I2025" t="inlineStr">
        <is>
          <t>040</t>
        </is>
      </c>
      <c r="J2025" t="inlineStr">
        <is>
          <t>CARTEIRA</t>
        </is>
      </c>
      <c r="K2025" t="inlineStr">
        <is>
          <t>CONTRATO</t>
        </is>
      </c>
      <c r="L2025" t="n">
        <v>3639.52</v>
      </c>
      <c r="M2025" t="inlineStr"/>
      <c r="N2025" t="inlineStr"/>
      <c r="O2025" s="142">
        <f>DATE(YEAR(H2025),MONTH(H2025),1)</f>
        <v/>
      </c>
      <c r="P2025" s="132">
        <f>IF(H2025&gt;$L$3,"Futuro","Atraso")</f>
        <v/>
      </c>
      <c r="Q2025">
        <f>12*(YEAR(H2025)-YEAR($L$3))+(MONTH(H2025)-MONTH($L$3))</f>
        <v/>
      </c>
      <c r="R2025" s="366">
        <f>IF(N2025="IBIRAPITANGA FASE 3",IF(P2025="Atraso",M2025,M2025/(1+$J$2)^Q2025),IF(P2025="Atraso",M2025,M2025/(1+$J$1)^Q2025))</f>
        <v/>
      </c>
    </row>
    <row r="2026">
      <c r="A2026" t="inlineStr">
        <is>
          <t>Q08L04</t>
        </is>
      </c>
      <c r="B2026" t="inlineStr">
        <is>
          <t>HERBERT FIGUEIREDO DE LIMA HELDT</t>
        </is>
      </c>
      <c r="C2026" t="n">
        <v>1</v>
      </c>
      <c r="D2026" t="inlineStr">
        <is>
          <t>IPCA</t>
        </is>
      </c>
      <c r="E2026" t="n">
        <v>0</v>
      </c>
      <c r="F2026" t="inlineStr">
        <is>
          <t>MENSAL</t>
        </is>
      </c>
      <c r="G2026" t="n">
        <v>45682</v>
      </c>
      <c r="H2026" t="n">
        <v>45682</v>
      </c>
      <c r="I2026" t="inlineStr">
        <is>
          <t>041</t>
        </is>
      </c>
      <c r="J2026" t="inlineStr">
        <is>
          <t>CARTEIRA</t>
        </is>
      </c>
      <c r="K2026" t="inlineStr">
        <is>
          <t>CONTRATO</t>
        </is>
      </c>
      <c r="L2026" t="n">
        <v>3639.52</v>
      </c>
      <c r="M2026" t="inlineStr"/>
      <c r="N2026" t="inlineStr"/>
      <c r="O2026" s="142">
        <f>DATE(YEAR(H2026),MONTH(H2026),1)</f>
        <v/>
      </c>
      <c r="P2026" s="132">
        <f>IF(H2026&gt;$L$3,"Futuro","Atraso")</f>
        <v/>
      </c>
      <c r="Q2026">
        <f>12*(YEAR(H2026)-YEAR($L$3))+(MONTH(H2026)-MONTH($L$3))</f>
        <v/>
      </c>
      <c r="R2026" s="366">
        <f>IF(N2026="IBIRAPITANGA FASE 3",IF(P2026="Atraso",M2026,M2026/(1+$J$2)^Q2026),IF(P2026="Atraso",M2026,M2026/(1+$J$1)^Q2026))</f>
        <v/>
      </c>
    </row>
    <row r="2027">
      <c r="A2027" t="inlineStr">
        <is>
          <t>Q08L04</t>
        </is>
      </c>
      <c r="B2027" t="inlineStr">
        <is>
          <t>HERBERT FIGUEIREDO DE LIMA HELDT</t>
        </is>
      </c>
      <c r="C2027" t="n">
        <v>1</v>
      </c>
      <c r="D2027" t="inlineStr">
        <is>
          <t>IPCA</t>
        </is>
      </c>
      <c r="E2027" t="n">
        <v>0</v>
      </c>
      <c r="F2027" t="inlineStr">
        <is>
          <t>MENSAL</t>
        </is>
      </c>
      <c r="G2027" t="n">
        <v>45713</v>
      </c>
      <c r="H2027" t="n">
        <v>45713</v>
      </c>
      <c r="I2027" t="inlineStr">
        <is>
          <t>042</t>
        </is>
      </c>
      <c r="J2027" t="inlineStr">
        <is>
          <t>CARTEIRA</t>
        </is>
      </c>
      <c r="K2027" t="inlineStr">
        <is>
          <t>CONTRATO</t>
        </is>
      </c>
      <c r="L2027" t="n">
        <v>3639.52</v>
      </c>
      <c r="M2027" t="inlineStr"/>
      <c r="N2027" t="inlineStr"/>
      <c r="O2027" s="142">
        <f>DATE(YEAR(H2027),MONTH(H2027),1)</f>
        <v/>
      </c>
      <c r="P2027" s="132">
        <f>IF(H2027&gt;$L$3,"Futuro","Atraso")</f>
        <v/>
      </c>
      <c r="Q2027">
        <f>12*(YEAR(H2027)-YEAR($L$3))+(MONTH(H2027)-MONTH($L$3))</f>
        <v/>
      </c>
      <c r="R2027" s="366">
        <f>IF(N2027="IBIRAPITANGA FASE 3",IF(P2027="Atraso",M2027,M2027/(1+$J$2)^Q2027),IF(P2027="Atraso",M2027,M2027/(1+$J$1)^Q2027))</f>
        <v/>
      </c>
    </row>
    <row r="2028">
      <c r="A2028" t="inlineStr">
        <is>
          <t>Q08L04</t>
        </is>
      </c>
      <c r="B2028" t="inlineStr">
        <is>
          <t>HERBERT FIGUEIREDO DE LIMA HELDT</t>
        </is>
      </c>
      <c r="C2028" t="n">
        <v>1</v>
      </c>
      <c r="D2028" t="inlineStr">
        <is>
          <t>IPCA</t>
        </is>
      </c>
      <c r="E2028" t="n">
        <v>0</v>
      </c>
      <c r="F2028" t="inlineStr">
        <is>
          <t>MENSAL</t>
        </is>
      </c>
      <c r="G2028" t="n">
        <v>45741</v>
      </c>
      <c r="H2028" t="n">
        <v>45741</v>
      </c>
      <c r="I2028" t="inlineStr">
        <is>
          <t>004</t>
        </is>
      </c>
      <c r="J2028" t="inlineStr">
        <is>
          <t>CARTEIRA</t>
        </is>
      </c>
      <c r="K2028" t="inlineStr">
        <is>
          <t>CONTRATO</t>
        </is>
      </c>
      <c r="L2028" t="n">
        <v>12738.33</v>
      </c>
      <c r="M2028" t="inlineStr"/>
      <c r="N2028" t="inlineStr"/>
      <c r="O2028" s="142">
        <f>DATE(YEAR(H2028),MONTH(H2028),1)</f>
        <v/>
      </c>
      <c r="P2028" s="132">
        <f>IF(H2028&gt;$L$3,"Futuro","Atraso")</f>
        <v/>
      </c>
      <c r="Q2028">
        <f>12*(YEAR(H2028)-YEAR($L$3))+(MONTH(H2028)-MONTH($L$3))</f>
        <v/>
      </c>
      <c r="R2028" s="366">
        <f>IF(N2028="IBIRAPITANGA FASE 3",IF(P2028="Atraso",M2028,M2028/(1+$J$2)^Q2028),IF(P2028="Atraso",M2028,M2028/(1+$J$1)^Q2028))</f>
        <v/>
      </c>
    </row>
    <row r="2029">
      <c r="A2029" t="inlineStr">
        <is>
          <t>Q08L05</t>
        </is>
      </c>
      <c r="B2029" t="inlineStr">
        <is>
          <t>GERLANE DE SOUZA GONCALVES</t>
        </is>
      </c>
      <c r="C2029" t="n">
        <v>1</v>
      </c>
      <c r="D2029" t="inlineStr">
        <is>
          <t>IPCA</t>
        </is>
      </c>
      <c r="E2029" t="n">
        <v>0.009488792934583046</v>
      </c>
      <c r="F2029" t="inlineStr">
        <is>
          <t>MENSAL</t>
        </is>
      </c>
      <c r="G2029" t="n">
        <v>45229</v>
      </c>
      <c r="H2029" t="n">
        <v>45229</v>
      </c>
      <c r="I2029" t="inlineStr">
        <is>
          <t>039</t>
        </is>
      </c>
      <c r="J2029" t="inlineStr">
        <is>
          <t>CARTEIRA</t>
        </is>
      </c>
      <c r="K2029" t="inlineStr">
        <is>
          <t>CONTRATO</t>
        </is>
      </c>
      <c r="L2029" t="n">
        <v>2467.44</v>
      </c>
      <c r="M2029" t="inlineStr"/>
      <c r="N2029" t="inlineStr"/>
      <c r="O2029" s="142">
        <f>DATE(YEAR(H2029),MONTH(H2029),1)</f>
        <v/>
      </c>
      <c r="P2029" s="132">
        <f>IF(H2029&gt;$L$3,"Futuro","Atraso")</f>
        <v/>
      </c>
      <c r="Q2029">
        <f>12*(YEAR(H2029)-YEAR($L$3))+(MONTH(H2029)-MONTH($L$3))</f>
        <v/>
      </c>
      <c r="R2029" s="366">
        <f>IF(N2029="IBIRAPITANGA FASE 3",IF(P2029="Atraso",M2029,M2029/(1+$J$2)^Q2029),IF(P2029="Atraso",M2029,M2029/(1+$J$1)^Q2029))</f>
        <v/>
      </c>
    </row>
    <row r="2030">
      <c r="A2030" t="inlineStr">
        <is>
          <t>Q08L05</t>
        </is>
      </c>
      <c r="B2030" t="inlineStr">
        <is>
          <t>GERLANE DE SOUZA GONCALVES</t>
        </is>
      </c>
      <c r="C2030" t="n">
        <v>1</v>
      </c>
      <c r="D2030" t="inlineStr">
        <is>
          <t>IPCA</t>
        </is>
      </c>
      <c r="E2030" t="n">
        <v>0.009488792934583046</v>
      </c>
      <c r="F2030" t="inlineStr">
        <is>
          <t>MENSAL</t>
        </is>
      </c>
      <c r="G2030" t="n">
        <v>45260</v>
      </c>
      <c r="H2030" t="n">
        <v>45260</v>
      </c>
      <c r="I2030" t="inlineStr">
        <is>
          <t>040</t>
        </is>
      </c>
      <c r="J2030" t="inlineStr">
        <is>
          <t>CARTEIRA</t>
        </is>
      </c>
      <c r="K2030" t="inlineStr">
        <is>
          <t>CONTRATO</t>
        </is>
      </c>
      <c r="L2030" t="n">
        <v>2440.78</v>
      </c>
      <c r="M2030" t="inlineStr"/>
      <c r="N2030" t="inlineStr"/>
      <c r="O2030" s="142">
        <f>DATE(YEAR(H2030),MONTH(H2030),1)</f>
        <v/>
      </c>
      <c r="P2030" s="132">
        <f>IF(H2030&gt;$L$3,"Futuro","Atraso")</f>
        <v/>
      </c>
      <c r="Q2030">
        <f>12*(YEAR(H2030)-YEAR($L$3))+(MONTH(H2030)-MONTH($L$3))</f>
        <v/>
      </c>
      <c r="R2030" s="366">
        <f>IF(N2030="IBIRAPITANGA FASE 3",IF(P2030="Atraso",M2030,M2030/(1+$J$2)^Q2030),IF(P2030="Atraso",M2030,M2030/(1+$J$1)^Q2030))</f>
        <v/>
      </c>
    </row>
    <row r="2031">
      <c r="A2031" t="inlineStr">
        <is>
          <t>Q08L05</t>
        </is>
      </c>
      <c r="B2031" t="inlineStr">
        <is>
          <t>GERLANE DE SOUZA GONCALVES</t>
        </is>
      </c>
      <c r="C2031" t="n">
        <v>1</v>
      </c>
      <c r="D2031" t="inlineStr">
        <is>
          <t>IPCA</t>
        </is>
      </c>
      <c r="E2031" t="n">
        <v>0.009488792934583046</v>
      </c>
      <c r="F2031" t="inlineStr">
        <is>
          <t>MENSAL</t>
        </is>
      </c>
      <c r="G2031" t="n">
        <v>45290</v>
      </c>
      <c r="H2031" t="n">
        <v>45290</v>
      </c>
      <c r="I2031" t="inlineStr">
        <is>
          <t>041</t>
        </is>
      </c>
      <c r="J2031" t="inlineStr">
        <is>
          <t>CARTEIRA</t>
        </is>
      </c>
      <c r="K2031" t="inlineStr">
        <is>
          <t>CONTRATO</t>
        </is>
      </c>
      <c r="L2031" t="n">
        <v>2440.78</v>
      </c>
      <c r="M2031" t="inlineStr"/>
      <c r="N2031" t="inlineStr"/>
      <c r="O2031" s="142">
        <f>DATE(YEAR(H2031),MONTH(H2031),1)</f>
        <v/>
      </c>
      <c r="P2031" s="132">
        <f>IF(H2031&gt;$L$3,"Futuro","Atraso")</f>
        <v/>
      </c>
      <c r="Q2031">
        <f>12*(YEAR(H2031)-YEAR($L$3))+(MONTH(H2031)-MONTH($L$3))</f>
        <v/>
      </c>
      <c r="R2031" s="366">
        <f>IF(N2031="IBIRAPITANGA FASE 3",IF(P2031="Atraso",M2031,M2031/(1+$J$2)^Q2031),IF(P2031="Atraso",M2031,M2031/(1+$J$1)^Q2031))</f>
        <v/>
      </c>
    </row>
    <row r="2032">
      <c r="A2032" t="inlineStr">
        <is>
          <t>Q08L05</t>
        </is>
      </c>
      <c r="B2032" t="inlineStr">
        <is>
          <t>GERLANE DE SOUZA GONCALVES</t>
        </is>
      </c>
      <c r="C2032" t="n">
        <v>1</v>
      </c>
      <c r="D2032" t="inlineStr">
        <is>
          <t>IPCA</t>
        </is>
      </c>
      <c r="E2032" t="n">
        <v>0.009488792934583046</v>
      </c>
      <c r="F2032" t="inlineStr">
        <is>
          <t>MENSAL</t>
        </is>
      </c>
      <c r="G2032" t="n">
        <v>45321</v>
      </c>
      <c r="H2032" t="n">
        <v>45321</v>
      </c>
      <c r="I2032" t="inlineStr">
        <is>
          <t>042</t>
        </is>
      </c>
      <c r="J2032" t="inlineStr">
        <is>
          <t>CARTEIRA</t>
        </is>
      </c>
      <c r="K2032" t="inlineStr">
        <is>
          <t>CONTRATO</t>
        </is>
      </c>
      <c r="L2032" t="n">
        <v>2440.78</v>
      </c>
      <c r="M2032" t="inlineStr"/>
      <c r="N2032" t="inlineStr"/>
      <c r="O2032" s="142">
        <f>DATE(YEAR(H2032),MONTH(H2032),1)</f>
        <v/>
      </c>
      <c r="P2032" s="132">
        <f>IF(H2032&gt;$L$3,"Futuro","Atraso")</f>
        <v/>
      </c>
      <c r="Q2032">
        <f>12*(YEAR(H2032)-YEAR($L$3))+(MONTH(H2032)-MONTH($L$3))</f>
        <v/>
      </c>
      <c r="R2032" s="366">
        <f>IF(N2032="IBIRAPITANGA FASE 3",IF(P2032="Atraso",M2032,M2032/(1+$J$2)^Q2032),IF(P2032="Atraso",M2032,M2032/(1+$J$1)^Q2032))</f>
        <v/>
      </c>
    </row>
    <row r="2033">
      <c r="A2033" t="inlineStr">
        <is>
          <t>Q08L05</t>
        </is>
      </c>
      <c r="B2033" t="inlineStr">
        <is>
          <t>GERLANE DE SOUZA GONCALVES</t>
        </is>
      </c>
      <c r="C2033" t="n">
        <v>1</v>
      </c>
      <c r="D2033" t="inlineStr">
        <is>
          <t>IPCA</t>
        </is>
      </c>
      <c r="E2033" t="n">
        <v>0.009488792934583046</v>
      </c>
      <c r="F2033" t="inlineStr">
        <is>
          <t>MENSAL</t>
        </is>
      </c>
      <c r="G2033" t="n">
        <v>45351</v>
      </c>
      <c r="H2033" t="n">
        <v>45351</v>
      </c>
      <c r="I2033" t="inlineStr">
        <is>
          <t>043</t>
        </is>
      </c>
      <c r="J2033" t="inlineStr">
        <is>
          <t>CARTEIRA</t>
        </is>
      </c>
      <c r="K2033" t="inlineStr">
        <is>
          <t>CONTRATO</t>
        </is>
      </c>
      <c r="L2033" t="n">
        <v>2440.78</v>
      </c>
      <c r="M2033" t="inlineStr"/>
      <c r="N2033" t="inlineStr"/>
      <c r="O2033" s="142">
        <f>DATE(YEAR(H2033),MONTH(H2033),1)</f>
        <v/>
      </c>
      <c r="P2033" s="132">
        <f>IF(H2033&gt;$L$3,"Futuro","Atraso")</f>
        <v/>
      </c>
      <c r="Q2033">
        <f>12*(YEAR(H2033)-YEAR($L$3))+(MONTH(H2033)-MONTH($L$3))</f>
        <v/>
      </c>
      <c r="R2033" s="366">
        <f>IF(N2033="IBIRAPITANGA FASE 3",IF(P2033="Atraso",M2033,M2033/(1+$J$2)^Q2033),IF(P2033="Atraso",M2033,M2033/(1+$J$1)^Q2033))</f>
        <v/>
      </c>
    </row>
    <row r="2034">
      <c r="A2034" t="inlineStr">
        <is>
          <t>Q08L05</t>
        </is>
      </c>
      <c r="B2034" t="inlineStr">
        <is>
          <t>GERLANE DE SOUZA GONCALVES</t>
        </is>
      </c>
      <c r="C2034" t="n">
        <v>1</v>
      </c>
      <c r="D2034" t="inlineStr">
        <is>
          <t>IPCA</t>
        </is>
      </c>
      <c r="E2034" t="n">
        <v>0.009488792934583046</v>
      </c>
      <c r="F2034" t="inlineStr">
        <is>
          <t>MENSAL</t>
        </is>
      </c>
      <c r="G2034" t="n">
        <v>45381</v>
      </c>
      <c r="H2034" t="n">
        <v>45381</v>
      </c>
      <c r="I2034" t="inlineStr">
        <is>
          <t>044</t>
        </is>
      </c>
      <c r="J2034" t="inlineStr">
        <is>
          <t>CARTEIRA</t>
        </is>
      </c>
      <c r="K2034" t="inlineStr">
        <is>
          <t>CONTRATO</t>
        </is>
      </c>
      <c r="L2034" t="n">
        <v>2440.78</v>
      </c>
      <c r="M2034" t="inlineStr"/>
      <c r="N2034" t="inlineStr"/>
      <c r="O2034" s="142">
        <f>DATE(YEAR(H2034),MONTH(H2034),1)</f>
        <v/>
      </c>
      <c r="P2034" s="132">
        <f>IF(H2034&gt;$L$3,"Futuro","Atraso")</f>
        <v/>
      </c>
      <c r="Q2034">
        <f>12*(YEAR(H2034)-YEAR($L$3))+(MONTH(H2034)-MONTH($L$3))</f>
        <v/>
      </c>
      <c r="R2034" s="366">
        <f>IF(N2034="IBIRAPITANGA FASE 3",IF(P2034="Atraso",M2034,M2034/(1+$J$2)^Q2034),IF(P2034="Atraso",M2034,M2034/(1+$J$1)^Q2034))</f>
        <v/>
      </c>
    </row>
    <row r="2035">
      <c r="A2035" t="inlineStr">
        <is>
          <t>Q08L05</t>
        </is>
      </c>
      <c r="B2035" t="inlineStr">
        <is>
          <t>GERLANE DE SOUZA GONCALVES</t>
        </is>
      </c>
      <c r="C2035" t="n">
        <v>1</v>
      </c>
      <c r="D2035" t="inlineStr">
        <is>
          <t>IPCA</t>
        </is>
      </c>
      <c r="E2035" t="n">
        <v>0.009488792934583046</v>
      </c>
      <c r="F2035" t="inlineStr">
        <is>
          <t>MENSAL</t>
        </is>
      </c>
      <c r="G2035" t="n">
        <v>45412</v>
      </c>
      <c r="H2035" t="n">
        <v>45412</v>
      </c>
      <c r="I2035" t="inlineStr">
        <is>
          <t>045</t>
        </is>
      </c>
      <c r="J2035" t="inlineStr">
        <is>
          <t>CARTEIRA</t>
        </is>
      </c>
      <c r="K2035" t="inlineStr">
        <is>
          <t>CONTRATO</t>
        </is>
      </c>
      <c r="L2035" t="n">
        <v>2440.78</v>
      </c>
      <c r="M2035" t="inlineStr"/>
      <c r="N2035" t="inlineStr"/>
      <c r="O2035" s="142">
        <f>DATE(YEAR(H2035),MONTH(H2035),1)</f>
        <v/>
      </c>
      <c r="P2035" s="132">
        <f>IF(H2035&gt;$L$3,"Futuro","Atraso")</f>
        <v/>
      </c>
      <c r="Q2035">
        <f>12*(YEAR(H2035)-YEAR($L$3))+(MONTH(H2035)-MONTH($L$3))</f>
        <v/>
      </c>
      <c r="R2035" s="366">
        <f>IF(N2035="IBIRAPITANGA FASE 3",IF(P2035="Atraso",M2035,M2035/(1+$J$2)^Q2035),IF(P2035="Atraso",M2035,M2035/(1+$J$1)^Q2035))</f>
        <v/>
      </c>
    </row>
    <row r="2036">
      <c r="A2036" t="inlineStr">
        <is>
          <t>Q08L05</t>
        </is>
      </c>
      <c r="B2036" t="inlineStr">
        <is>
          <t>GERLANE DE SOUZA GONCALVES</t>
        </is>
      </c>
      <c r="C2036" t="n">
        <v>1</v>
      </c>
      <c r="D2036" t="inlineStr">
        <is>
          <t>IPCA</t>
        </is>
      </c>
      <c r="E2036" t="n">
        <v>0.009488792934583046</v>
      </c>
      <c r="F2036" t="inlineStr">
        <is>
          <t>MENSAL</t>
        </is>
      </c>
      <c r="G2036" t="n">
        <v>45442</v>
      </c>
      <c r="H2036" t="n">
        <v>45442</v>
      </c>
      <c r="I2036" t="inlineStr">
        <is>
          <t>046</t>
        </is>
      </c>
      <c r="J2036" t="inlineStr">
        <is>
          <t>CARTEIRA</t>
        </is>
      </c>
      <c r="K2036" t="inlineStr">
        <is>
          <t>CONTRATO</t>
        </is>
      </c>
      <c r="L2036" t="n">
        <v>2440.78</v>
      </c>
      <c r="M2036" t="inlineStr"/>
      <c r="N2036" t="inlineStr"/>
      <c r="O2036" s="142">
        <f>DATE(YEAR(H2036),MONTH(H2036),1)</f>
        <v/>
      </c>
      <c r="P2036" s="132">
        <f>IF(H2036&gt;$L$3,"Futuro","Atraso")</f>
        <v/>
      </c>
      <c r="Q2036">
        <f>12*(YEAR(H2036)-YEAR($L$3))+(MONTH(H2036)-MONTH($L$3))</f>
        <v/>
      </c>
      <c r="R2036" s="366">
        <f>IF(N2036="IBIRAPITANGA FASE 3",IF(P2036="Atraso",M2036,M2036/(1+$J$2)^Q2036),IF(P2036="Atraso",M2036,M2036/(1+$J$1)^Q2036))</f>
        <v/>
      </c>
    </row>
    <row r="2037">
      <c r="A2037" t="inlineStr">
        <is>
          <t>Q08L05</t>
        </is>
      </c>
      <c r="B2037" t="inlineStr">
        <is>
          <t>GERLANE DE SOUZA GONCALVES</t>
        </is>
      </c>
      <c r="C2037" t="n">
        <v>1</v>
      </c>
      <c r="D2037" t="inlineStr">
        <is>
          <t>IPCA</t>
        </is>
      </c>
      <c r="E2037" t="n">
        <v>0.009488792934583046</v>
      </c>
      <c r="F2037" t="inlineStr">
        <is>
          <t>MENSAL</t>
        </is>
      </c>
      <c r="G2037" t="n">
        <v>45473</v>
      </c>
      <c r="H2037" t="n">
        <v>45473</v>
      </c>
      <c r="I2037" t="inlineStr">
        <is>
          <t>047</t>
        </is>
      </c>
      <c r="J2037" t="inlineStr">
        <is>
          <t>CARTEIRA</t>
        </is>
      </c>
      <c r="K2037" t="inlineStr">
        <is>
          <t>CONTRATO</t>
        </is>
      </c>
      <c r="L2037" t="n">
        <v>2440.78</v>
      </c>
      <c r="M2037" t="inlineStr"/>
      <c r="N2037" t="inlineStr"/>
      <c r="O2037" s="142">
        <f>DATE(YEAR(H2037),MONTH(H2037),1)</f>
        <v/>
      </c>
      <c r="P2037" s="132">
        <f>IF(H2037&gt;$L$3,"Futuro","Atraso")</f>
        <v/>
      </c>
      <c r="Q2037">
        <f>12*(YEAR(H2037)-YEAR($L$3))+(MONTH(H2037)-MONTH($L$3))</f>
        <v/>
      </c>
      <c r="R2037" s="366">
        <f>IF(N2037="IBIRAPITANGA FASE 3",IF(P2037="Atraso",M2037,M2037/(1+$J$2)^Q2037),IF(P2037="Atraso",M2037,M2037/(1+$J$1)^Q2037))</f>
        <v/>
      </c>
    </row>
    <row r="2038">
      <c r="A2038" t="inlineStr">
        <is>
          <t>Q08L05</t>
        </is>
      </c>
      <c r="B2038" t="inlineStr">
        <is>
          <t>GERLANE DE SOUZA GONCALVES</t>
        </is>
      </c>
      <c r="C2038" t="n">
        <v>1</v>
      </c>
      <c r="D2038" t="inlineStr">
        <is>
          <t>IPCA</t>
        </is>
      </c>
      <c r="E2038" t="n">
        <v>0.009488792934583046</v>
      </c>
      <c r="F2038" t="inlineStr">
        <is>
          <t>MENSAL</t>
        </is>
      </c>
      <c r="G2038" t="n">
        <v>45503</v>
      </c>
      <c r="H2038" t="n">
        <v>45503</v>
      </c>
      <c r="I2038" t="inlineStr">
        <is>
          <t>048</t>
        </is>
      </c>
      <c r="J2038" t="inlineStr">
        <is>
          <t>CARTEIRA</t>
        </is>
      </c>
      <c r="K2038" t="inlineStr">
        <is>
          <t>CONTRATO</t>
        </is>
      </c>
      <c r="L2038" t="n">
        <v>2440.78</v>
      </c>
      <c r="M2038" t="inlineStr"/>
      <c r="N2038" t="inlineStr"/>
      <c r="O2038" s="142">
        <f>DATE(YEAR(H2038),MONTH(H2038),1)</f>
        <v/>
      </c>
      <c r="P2038" s="132">
        <f>IF(H2038&gt;$L$3,"Futuro","Atraso")</f>
        <v/>
      </c>
      <c r="Q2038">
        <f>12*(YEAR(H2038)-YEAR($L$3))+(MONTH(H2038)-MONTH($L$3))</f>
        <v/>
      </c>
      <c r="R2038" s="366">
        <f>IF(N2038="IBIRAPITANGA FASE 3",IF(P2038="Atraso",M2038,M2038/(1+$J$2)^Q2038),IF(P2038="Atraso",M2038,M2038/(1+$J$1)^Q2038))</f>
        <v/>
      </c>
    </row>
    <row r="2039">
      <c r="A2039" t="inlineStr">
        <is>
          <t>Q08L05</t>
        </is>
      </c>
      <c r="B2039" t="inlineStr">
        <is>
          <t>GERLANE DE SOUZA GONCALVES</t>
        </is>
      </c>
      <c r="C2039" t="n">
        <v>1</v>
      </c>
      <c r="D2039" t="inlineStr">
        <is>
          <t>IPCA</t>
        </is>
      </c>
      <c r="E2039" t="n">
        <v>0.009488792934583046</v>
      </c>
      <c r="F2039" t="inlineStr">
        <is>
          <t>MENSAL</t>
        </is>
      </c>
      <c r="G2039" t="n">
        <v>45534</v>
      </c>
      <c r="H2039" t="n">
        <v>45534</v>
      </c>
      <c r="I2039" t="inlineStr">
        <is>
          <t>049</t>
        </is>
      </c>
      <c r="J2039" t="inlineStr">
        <is>
          <t>CARTEIRA</t>
        </is>
      </c>
      <c r="K2039" t="inlineStr">
        <is>
          <t>CONTRATO</t>
        </is>
      </c>
      <c r="L2039" t="n">
        <v>2440.78</v>
      </c>
      <c r="M2039" t="inlineStr"/>
      <c r="N2039" t="inlineStr"/>
      <c r="O2039" s="142">
        <f>DATE(YEAR(H2039),MONTH(H2039),1)</f>
        <v/>
      </c>
      <c r="P2039" s="132">
        <f>IF(H2039&gt;$L$3,"Futuro","Atraso")</f>
        <v/>
      </c>
      <c r="Q2039">
        <f>12*(YEAR(H2039)-YEAR($L$3))+(MONTH(H2039)-MONTH($L$3))</f>
        <v/>
      </c>
      <c r="R2039" s="366">
        <f>IF(N2039="IBIRAPITANGA FASE 3",IF(P2039="Atraso",M2039,M2039/(1+$J$2)^Q2039),IF(P2039="Atraso",M2039,M2039/(1+$J$1)^Q2039))</f>
        <v/>
      </c>
    </row>
    <row r="2040">
      <c r="A2040" t="inlineStr">
        <is>
          <t>Q08L05</t>
        </is>
      </c>
      <c r="B2040" t="inlineStr">
        <is>
          <t>GERLANE DE SOUZA GONCALVES</t>
        </is>
      </c>
      <c r="C2040" t="n">
        <v>1</v>
      </c>
      <c r="D2040" t="inlineStr">
        <is>
          <t>IPCA</t>
        </is>
      </c>
      <c r="E2040" t="n">
        <v>0.009488792934583046</v>
      </c>
      <c r="F2040" t="inlineStr">
        <is>
          <t>MENSAL</t>
        </is>
      </c>
      <c r="G2040" t="n">
        <v>45565</v>
      </c>
      <c r="H2040" t="n">
        <v>45565</v>
      </c>
      <c r="I2040" t="inlineStr">
        <is>
          <t>050</t>
        </is>
      </c>
      <c r="J2040" t="inlineStr">
        <is>
          <t>CARTEIRA</t>
        </is>
      </c>
      <c r="K2040" t="inlineStr">
        <is>
          <t>CONTRATO</t>
        </is>
      </c>
      <c r="L2040" t="n">
        <v>2440.78</v>
      </c>
      <c r="M2040" t="inlineStr"/>
      <c r="N2040" t="inlineStr"/>
      <c r="O2040" s="142">
        <f>DATE(YEAR(H2040),MONTH(H2040),1)</f>
        <v/>
      </c>
      <c r="P2040" s="132">
        <f>IF(H2040&gt;$L$3,"Futuro","Atraso")</f>
        <v/>
      </c>
      <c r="Q2040">
        <f>12*(YEAR(H2040)-YEAR($L$3))+(MONTH(H2040)-MONTH($L$3))</f>
        <v/>
      </c>
      <c r="R2040" s="366">
        <f>IF(N2040="IBIRAPITANGA FASE 3",IF(P2040="Atraso",M2040,M2040/(1+$J$2)^Q2040),IF(P2040="Atraso",M2040,M2040/(1+$J$1)^Q2040))</f>
        <v/>
      </c>
    </row>
    <row r="2041">
      <c r="A2041" t="inlineStr">
        <is>
          <t>Q08L05</t>
        </is>
      </c>
      <c r="B2041" t="inlineStr">
        <is>
          <t>GERLANE DE SOUZA GONCALVES</t>
        </is>
      </c>
      <c r="C2041" t="n">
        <v>1</v>
      </c>
      <c r="D2041" t="inlineStr">
        <is>
          <t>IPCA</t>
        </is>
      </c>
      <c r="E2041" t="n">
        <v>0.009488792934583046</v>
      </c>
      <c r="F2041" t="inlineStr">
        <is>
          <t>MENSAL</t>
        </is>
      </c>
      <c r="G2041" t="n">
        <v>45595</v>
      </c>
      <c r="H2041" t="n">
        <v>45595</v>
      </c>
      <c r="I2041" t="inlineStr">
        <is>
          <t>051</t>
        </is>
      </c>
      <c r="J2041" t="inlineStr">
        <is>
          <t>CARTEIRA</t>
        </is>
      </c>
      <c r="K2041" t="inlineStr">
        <is>
          <t>CONTRATO</t>
        </is>
      </c>
      <c r="L2041" t="n">
        <v>2440.78</v>
      </c>
      <c r="M2041" t="inlineStr"/>
      <c r="N2041" t="inlineStr"/>
      <c r="O2041" s="142">
        <f>DATE(YEAR(H2041),MONTH(H2041),1)</f>
        <v/>
      </c>
      <c r="P2041" s="132">
        <f>IF(H2041&gt;$L$3,"Futuro","Atraso")</f>
        <v/>
      </c>
      <c r="Q2041">
        <f>12*(YEAR(H2041)-YEAR($L$3))+(MONTH(H2041)-MONTH($L$3))</f>
        <v/>
      </c>
      <c r="R2041" s="366">
        <f>IF(N2041="IBIRAPITANGA FASE 3",IF(P2041="Atraso",M2041,M2041/(1+$J$2)^Q2041),IF(P2041="Atraso",M2041,M2041/(1+$J$1)^Q2041))</f>
        <v/>
      </c>
    </row>
    <row r="2042">
      <c r="A2042" t="inlineStr">
        <is>
          <t>Q08L05</t>
        </is>
      </c>
      <c r="B2042" t="inlineStr">
        <is>
          <t>GERLANE DE SOUZA GONCALVES</t>
        </is>
      </c>
      <c r="C2042" t="n">
        <v>1</v>
      </c>
      <c r="D2042" t="inlineStr">
        <is>
          <t>IPCA</t>
        </is>
      </c>
      <c r="E2042" t="n">
        <v>0.009488792934583046</v>
      </c>
      <c r="F2042" t="inlineStr">
        <is>
          <t>MENSAL</t>
        </is>
      </c>
      <c r="G2042" t="n">
        <v>45626</v>
      </c>
      <c r="H2042" t="n">
        <v>45626</v>
      </c>
      <c r="I2042" t="inlineStr">
        <is>
          <t>052</t>
        </is>
      </c>
      <c r="J2042" t="inlineStr">
        <is>
          <t>CARTEIRA</t>
        </is>
      </c>
      <c r="K2042" t="inlineStr">
        <is>
          <t>CONTRATO</t>
        </is>
      </c>
      <c r="L2042" t="n">
        <v>2440.78</v>
      </c>
      <c r="M2042" t="inlineStr"/>
      <c r="N2042" t="inlineStr"/>
      <c r="O2042" s="142">
        <f>DATE(YEAR(H2042),MONTH(H2042),1)</f>
        <v/>
      </c>
      <c r="P2042" s="132">
        <f>IF(H2042&gt;$L$3,"Futuro","Atraso")</f>
        <v/>
      </c>
      <c r="Q2042">
        <f>12*(YEAR(H2042)-YEAR($L$3))+(MONTH(H2042)-MONTH($L$3))</f>
        <v/>
      </c>
      <c r="R2042" s="366">
        <f>IF(N2042="IBIRAPITANGA FASE 3",IF(P2042="Atraso",M2042,M2042/(1+$J$2)^Q2042),IF(P2042="Atraso",M2042,M2042/(1+$J$1)^Q2042))</f>
        <v/>
      </c>
    </row>
    <row r="2043">
      <c r="A2043" t="inlineStr">
        <is>
          <t>Q08L05</t>
        </is>
      </c>
      <c r="B2043" t="inlineStr">
        <is>
          <t>GERLANE DE SOUZA GONCALVES</t>
        </is>
      </c>
      <c r="C2043" t="n">
        <v>1</v>
      </c>
      <c r="D2043" t="inlineStr">
        <is>
          <t>IPCA</t>
        </is>
      </c>
      <c r="E2043" t="n">
        <v>0.009488792934583046</v>
      </c>
      <c r="F2043" t="inlineStr">
        <is>
          <t>MENSAL</t>
        </is>
      </c>
      <c r="G2043" t="n">
        <v>45656</v>
      </c>
      <c r="H2043" t="n">
        <v>45656</v>
      </c>
      <c r="I2043" t="inlineStr">
        <is>
          <t>053</t>
        </is>
      </c>
      <c r="J2043" t="inlineStr">
        <is>
          <t>CARTEIRA</t>
        </is>
      </c>
      <c r="K2043" t="inlineStr">
        <is>
          <t>CONTRATO</t>
        </is>
      </c>
      <c r="L2043" t="n">
        <v>2440.78</v>
      </c>
      <c r="M2043" t="inlineStr"/>
      <c r="N2043" t="inlineStr"/>
      <c r="O2043" s="142">
        <f>DATE(YEAR(H2043),MONTH(H2043),1)</f>
        <v/>
      </c>
      <c r="P2043" s="132">
        <f>IF(H2043&gt;$L$3,"Futuro","Atraso")</f>
        <v/>
      </c>
      <c r="Q2043">
        <f>12*(YEAR(H2043)-YEAR($L$3))+(MONTH(H2043)-MONTH($L$3))</f>
        <v/>
      </c>
      <c r="R2043" s="366">
        <f>IF(N2043="IBIRAPITANGA FASE 3",IF(P2043="Atraso",M2043,M2043/(1+$J$2)^Q2043),IF(P2043="Atraso",M2043,M2043/(1+$J$1)^Q2043))</f>
        <v/>
      </c>
    </row>
    <row r="2044">
      <c r="A2044" t="inlineStr">
        <is>
          <t>Q08L05</t>
        </is>
      </c>
      <c r="B2044" t="inlineStr">
        <is>
          <t>GERLANE DE SOUZA GONCALVES</t>
        </is>
      </c>
      <c r="C2044" t="n">
        <v>1</v>
      </c>
      <c r="D2044" t="inlineStr">
        <is>
          <t>IPCA</t>
        </is>
      </c>
      <c r="E2044" t="n">
        <v>0.009488792934583046</v>
      </c>
      <c r="F2044" t="inlineStr">
        <is>
          <t>MENSAL</t>
        </is>
      </c>
      <c r="G2044" t="n">
        <v>45687</v>
      </c>
      <c r="H2044" t="n">
        <v>45687</v>
      </c>
      <c r="I2044" t="inlineStr">
        <is>
          <t>054</t>
        </is>
      </c>
      <c r="J2044" t="inlineStr">
        <is>
          <t>CARTEIRA</t>
        </is>
      </c>
      <c r="K2044" t="inlineStr">
        <is>
          <t>CONTRATO</t>
        </is>
      </c>
      <c r="L2044" t="n">
        <v>2440.78</v>
      </c>
      <c r="M2044" t="inlineStr"/>
      <c r="N2044" t="inlineStr"/>
      <c r="O2044" s="142">
        <f>DATE(YEAR(H2044),MONTH(H2044),1)</f>
        <v/>
      </c>
      <c r="P2044" s="132">
        <f>IF(H2044&gt;$L$3,"Futuro","Atraso")</f>
        <v/>
      </c>
      <c r="Q2044">
        <f>12*(YEAR(H2044)-YEAR($L$3))+(MONTH(H2044)-MONTH($L$3))</f>
        <v/>
      </c>
      <c r="R2044" s="366">
        <f>IF(N2044="IBIRAPITANGA FASE 3",IF(P2044="Atraso",M2044,M2044/(1+$J$2)^Q2044),IF(P2044="Atraso",M2044,M2044/(1+$J$1)^Q2044))</f>
        <v/>
      </c>
    </row>
    <row r="2045">
      <c r="A2045" t="inlineStr">
        <is>
          <t>Q08L05</t>
        </is>
      </c>
      <c r="B2045" t="inlineStr">
        <is>
          <t>GERLANE DE SOUZA GONCALVES</t>
        </is>
      </c>
      <c r="C2045" t="n">
        <v>1</v>
      </c>
      <c r="D2045" t="inlineStr">
        <is>
          <t>IPCA</t>
        </is>
      </c>
      <c r="E2045" t="n">
        <v>0.009488792934583046</v>
      </c>
      <c r="F2045" t="inlineStr">
        <is>
          <t>MENSAL</t>
        </is>
      </c>
      <c r="G2045" t="n">
        <v>45716</v>
      </c>
      <c r="H2045" t="n">
        <v>45716</v>
      </c>
      <c r="I2045" t="inlineStr">
        <is>
          <t>055</t>
        </is>
      </c>
      <c r="J2045" t="inlineStr">
        <is>
          <t>CARTEIRA</t>
        </is>
      </c>
      <c r="K2045" t="inlineStr">
        <is>
          <t>CONTRATO</t>
        </is>
      </c>
      <c r="L2045" t="n">
        <v>2440.78</v>
      </c>
      <c r="M2045" t="inlineStr"/>
      <c r="N2045" t="inlineStr"/>
      <c r="O2045" s="142">
        <f>DATE(YEAR(H2045),MONTH(H2045),1)</f>
        <v/>
      </c>
      <c r="P2045" s="132">
        <f>IF(H2045&gt;$L$3,"Futuro","Atraso")</f>
        <v/>
      </c>
      <c r="Q2045">
        <f>12*(YEAR(H2045)-YEAR($L$3))+(MONTH(H2045)-MONTH($L$3))</f>
        <v/>
      </c>
      <c r="R2045" s="366">
        <f>IF(N2045="IBIRAPITANGA FASE 3",IF(P2045="Atraso",M2045,M2045/(1+$J$2)^Q2045),IF(P2045="Atraso",M2045,M2045/(1+$J$1)^Q2045))</f>
        <v/>
      </c>
    </row>
    <row r="2046">
      <c r="A2046" t="inlineStr">
        <is>
          <t>Q08L05</t>
        </is>
      </c>
      <c r="B2046" t="inlineStr">
        <is>
          <t>GERLANE DE SOUZA GONCALVES</t>
        </is>
      </c>
      <c r="C2046" t="n">
        <v>1</v>
      </c>
      <c r="D2046" t="inlineStr">
        <is>
          <t>IPCA</t>
        </is>
      </c>
      <c r="E2046" t="n">
        <v>0.009488792934583046</v>
      </c>
      <c r="F2046" t="inlineStr">
        <is>
          <t>MENSAL</t>
        </is>
      </c>
      <c r="G2046" t="n">
        <v>45746</v>
      </c>
      <c r="H2046" t="n">
        <v>45746</v>
      </c>
      <c r="I2046" t="inlineStr">
        <is>
          <t>056</t>
        </is>
      </c>
      <c r="J2046" t="inlineStr">
        <is>
          <t>CARTEIRA</t>
        </is>
      </c>
      <c r="K2046" t="inlineStr">
        <is>
          <t>CONTRATO</t>
        </is>
      </c>
      <c r="L2046" t="n">
        <v>2440.78</v>
      </c>
      <c r="M2046" t="inlineStr"/>
      <c r="N2046" t="inlineStr"/>
      <c r="O2046" s="142">
        <f>DATE(YEAR(H2046),MONTH(H2046),1)</f>
        <v/>
      </c>
      <c r="P2046" s="132">
        <f>IF(H2046&gt;$L$3,"Futuro","Atraso")</f>
        <v/>
      </c>
      <c r="Q2046">
        <f>12*(YEAR(H2046)-YEAR($L$3))+(MONTH(H2046)-MONTH($L$3))</f>
        <v/>
      </c>
      <c r="R2046" s="366">
        <f>IF(N2046="IBIRAPITANGA FASE 3",IF(P2046="Atraso",M2046,M2046/(1+$J$2)^Q2046),IF(P2046="Atraso",M2046,M2046/(1+$J$1)^Q2046))</f>
        <v/>
      </c>
    </row>
    <row r="2047">
      <c r="A2047" t="inlineStr">
        <is>
          <t>Q08L05</t>
        </is>
      </c>
      <c r="B2047" t="inlineStr">
        <is>
          <t>GERLANE DE SOUZA GONCALVES</t>
        </is>
      </c>
      <c r="C2047" t="n">
        <v>1</v>
      </c>
      <c r="D2047" t="inlineStr">
        <is>
          <t>IPCA</t>
        </is>
      </c>
      <c r="E2047" t="n">
        <v>0.009488792934583046</v>
      </c>
      <c r="F2047" t="inlineStr">
        <is>
          <t>MENSAL</t>
        </is>
      </c>
      <c r="G2047" t="n">
        <v>45777</v>
      </c>
      <c r="H2047" t="n">
        <v>45777</v>
      </c>
      <c r="I2047" t="inlineStr">
        <is>
          <t>057</t>
        </is>
      </c>
      <c r="J2047" t="inlineStr">
        <is>
          <t>CARTEIRA</t>
        </is>
      </c>
      <c r="K2047" t="inlineStr">
        <is>
          <t>CONTRATO</t>
        </is>
      </c>
      <c r="L2047" t="n">
        <v>2440.78</v>
      </c>
      <c r="M2047" t="inlineStr"/>
      <c r="N2047" t="inlineStr"/>
      <c r="O2047" s="142">
        <f>DATE(YEAR(H2047),MONTH(H2047),1)</f>
        <v/>
      </c>
      <c r="P2047" s="132">
        <f>IF(H2047&gt;$L$3,"Futuro","Atraso")</f>
        <v/>
      </c>
      <c r="Q2047">
        <f>12*(YEAR(H2047)-YEAR($L$3))+(MONTH(H2047)-MONTH($L$3))</f>
        <v/>
      </c>
      <c r="R2047" s="366">
        <f>IF(N2047="IBIRAPITANGA FASE 3",IF(P2047="Atraso",M2047,M2047/(1+$J$2)^Q2047),IF(P2047="Atraso",M2047,M2047/(1+$J$1)^Q2047))</f>
        <v/>
      </c>
    </row>
    <row r="2048">
      <c r="A2048" t="inlineStr">
        <is>
          <t>Q08L05</t>
        </is>
      </c>
      <c r="B2048" t="inlineStr">
        <is>
          <t>GERLANE DE SOUZA GONCALVES</t>
        </is>
      </c>
      <c r="C2048" t="n">
        <v>1</v>
      </c>
      <c r="D2048" t="inlineStr">
        <is>
          <t>IPCA</t>
        </is>
      </c>
      <c r="E2048" t="n">
        <v>0.009488792934583046</v>
      </c>
      <c r="F2048" t="inlineStr">
        <is>
          <t>MENSAL</t>
        </is>
      </c>
      <c r="G2048" t="n">
        <v>45807</v>
      </c>
      <c r="H2048" t="n">
        <v>45807</v>
      </c>
      <c r="I2048" t="inlineStr">
        <is>
          <t>058</t>
        </is>
      </c>
      <c r="J2048" t="inlineStr">
        <is>
          <t>CARTEIRA</t>
        </is>
      </c>
      <c r="K2048" t="inlineStr">
        <is>
          <t>CONTRATO</t>
        </is>
      </c>
      <c r="L2048" t="n">
        <v>2440.78</v>
      </c>
      <c r="M2048" t="inlineStr"/>
      <c r="N2048" t="inlineStr"/>
      <c r="O2048" s="142">
        <f>DATE(YEAR(H2048),MONTH(H2048),1)</f>
        <v/>
      </c>
      <c r="P2048" s="132">
        <f>IF(H2048&gt;$L$3,"Futuro","Atraso")</f>
        <v/>
      </c>
      <c r="Q2048">
        <f>12*(YEAR(H2048)-YEAR($L$3))+(MONTH(H2048)-MONTH($L$3))</f>
        <v/>
      </c>
      <c r="R2048" s="366">
        <f>IF(N2048="IBIRAPITANGA FASE 3",IF(P2048="Atraso",M2048,M2048/(1+$J$2)^Q2048),IF(P2048="Atraso",M2048,M2048/(1+$J$1)^Q2048))</f>
        <v/>
      </c>
    </row>
    <row r="2049">
      <c r="A2049" t="inlineStr">
        <is>
          <t>Q08L05</t>
        </is>
      </c>
      <c r="B2049" t="inlineStr">
        <is>
          <t>GERLANE DE SOUZA GONCALVES</t>
        </is>
      </c>
      <c r="C2049" t="n">
        <v>1</v>
      </c>
      <c r="D2049" t="inlineStr">
        <is>
          <t>IPCA</t>
        </is>
      </c>
      <c r="E2049" t="n">
        <v>0.009488792934583046</v>
      </c>
      <c r="F2049" t="inlineStr">
        <is>
          <t>MENSAL</t>
        </is>
      </c>
      <c r="G2049" t="n">
        <v>45838</v>
      </c>
      <c r="H2049" t="n">
        <v>45838</v>
      </c>
      <c r="I2049" t="inlineStr">
        <is>
          <t>059</t>
        </is>
      </c>
      <c r="J2049" t="inlineStr">
        <is>
          <t>CARTEIRA</t>
        </is>
      </c>
      <c r="K2049" t="inlineStr">
        <is>
          <t>CONTRATO</t>
        </is>
      </c>
      <c r="L2049" t="n">
        <v>2440.78</v>
      </c>
      <c r="M2049" t="inlineStr"/>
      <c r="N2049" t="inlineStr"/>
      <c r="O2049" s="142">
        <f>DATE(YEAR(H2049),MONTH(H2049),1)</f>
        <v/>
      </c>
      <c r="P2049" s="132">
        <f>IF(H2049&gt;$L$3,"Futuro","Atraso")</f>
        <v/>
      </c>
      <c r="Q2049">
        <f>12*(YEAR(H2049)-YEAR($L$3))+(MONTH(H2049)-MONTH($L$3))</f>
        <v/>
      </c>
      <c r="R2049" s="366">
        <f>IF(N2049="IBIRAPITANGA FASE 3",IF(P2049="Atraso",M2049,M2049/(1+$J$2)^Q2049),IF(P2049="Atraso",M2049,M2049/(1+$J$1)^Q2049))</f>
        <v/>
      </c>
    </row>
    <row r="2050">
      <c r="A2050" t="inlineStr">
        <is>
          <t>Q08L05</t>
        </is>
      </c>
      <c r="B2050" t="inlineStr">
        <is>
          <t>GERLANE DE SOUZA GONCALVES</t>
        </is>
      </c>
      <c r="C2050" t="n">
        <v>1</v>
      </c>
      <c r="D2050" t="inlineStr">
        <is>
          <t>IPCA</t>
        </is>
      </c>
      <c r="E2050" t="n">
        <v>0.009488792934583046</v>
      </c>
      <c r="F2050" t="inlineStr">
        <is>
          <t>MENSAL</t>
        </is>
      </c>
      <c r="G2050" t="n">
        <v>45868</v>
      </c>
      <c r="H2050" t="n">
        <v>45868</v>
      </c>
      <c r="I2050" t="inlineStr">
        <is>
          <t>060</t>
        </is>
      </c>
      <c r="J2050" t="inlineStr">
        <is>
          <t>CARTEIRA</t>
        </is>
      </c>
      <c r="K2050" t="inlineStr">
        <is>
          <t>CONTRATO</t>
        </is>
      </c>
      <c r="L2050" t="n">
        <v>2440.78</v>
      </c>
      <c r="M2050" t="inlineStr"/>
      <c r="N2050" t="inlineStr"/>
      <c r="O2050" s="142">
        <f>DATE(YEAR(H2050),MONTH(H2050),1)</f>
        <v/>
      </c>
      <c r="P2050" s="132">
        <f>IF(H2050&gt;$L$3,"Futuro","Atraso")</f>
        <v/>
      </c>
      <c r="Q2050">
        <f>12*(YEAR(H2050)-YEAR($L$3))+(MONTH(H2050)-MONTH($L$3))</f>
        <v/>
      </c>
      <c r="R2050" s="366">
        <f>IF(N2050="IBIRAPITANGA FASE 3",IF(P2050="Atraso",M2050,M2050/(1+$J$2)^Q2050),IF(P2050="Atraso",M2050,M2050/(1+$J$1)^Q2050))</f>
        <v/>
      </c>
    </row>
    <row r="2051">
      <c r="A2051" t="inlineStr">
        <is>
          <t>Q08L05</t>
        </is>
      </c>
      <c r="B2051" t="inlineStr">
        <is>
          <t>GERLANE DE SOUZA GONCALVES</t>
        </is>
      </c>
      <c r="C2051" t="n">
        <v>1</v>
      </c>
      <c r="D2051" t="inlineStr">
        <is>
          <t>IPCA</t>
        </is>
      </c>
      <c r="E2051" t="n">
        <v>0.009488792934583046</v>
      </c>
      <c r="F2051" t="inlineStr">
        <is>
          <t>MENSAL</t>
        </is>
      </c>
      <c r="G2051" t="n">
        <v>45899</v>
      </c>
      <c r="H2051" t="n">
        <v>45899</v>
      </c>
      <c r="I2051" t="inlineStr">
        <is>
          <t>061</t>
        </is>
      </c>
      <c r="J2051" t="inlineStr">
        <is>
          <t>CARTEIRA</t>
        </is>
      </c>
      <c r="K2051" t="inlineStr">
        <is>
          <t>CONTRATO</t>
        </is>
      </c>
      <c r="L2051" t="n">
        <v>2440.78</v>
      </c>
      <c r="M2051" t="inlineStr"/>
      <c r="N2051" t="inlineStr"/>
      <c r="O2051" s="142">
        <f>DATE(YEAR(H2051),MONTH(H2051),1)</f>
        <v/>
      </c>
      <c r="P2051" s="132">
        <f>IF(H2051&gt;$L$3,"Futuro","Atraso")</f>
        <v/>
      </c>
      <c r="Q2051">
        <f>12*(YEAR(H2051)-YEAR($L$3))+(MONTH(H2051)-MONTH($L$3))</f>
        <v/>
      </c>
      <c r="R2051" s="366">
        <f>IF(N2051="IBIRAPITANGA FASE 3",IF(P2051="Atraso",M2051,M2051/(1+$J$2)^Q2051),IF(P2051="Atraso",M2051,M2051/(1+$J$1)^Q2051))</f>
        <v/>
      </c>
    </row>
    <row r="2052">
      <c r="A2052" t="inlineStr">
        <is>
          <t>Q08L05</t>
        </is>
      </c>
      <c r="B2052" t="inlineStr">
        <is>
          <t>GERLANE DE SOUZA GONCALVES</t>
        </is>
      </c>
      <c r="C2052" t="n">
        <v>1</v>
      </c>
      <c r="D2052" t="inlineStr">
        <is>
          <t>IPCA</t>
        </is>
      </c>
      <c r="E2052" t="n">
        <v>0.009488792934583046</v>
      </c>
      <c r="F2052" t="inlineStr">
        <is>
          <t>MENSAL</t>
        </is>
      </c>
      <c r="G2052" t="n">
        <v>45930</v>
      </c>
      <c r="H2052" t="n">
        <v>45930</v>
      </c>
      <c r="I2052" t="inlineStr">
        <is>
          <t>062</t>
        </is>
      </c>
      <c r="J2052" t="inlineStr">
        <is>
          <t>CARTEIRA</t>
        </is>
      </c>
      <c r="K2052" t="inlineStr">
        <is>
          <t>CONTRATO</t>
        </is>
      </c>
      <c r="L2052" t="n">
        <v>2440.78</v>
      </c>
      <c r="M2052" t="inlineStr"/>
      <c r="N2052" t="inlineStr"/>
      <c r="O2052" s="142">
        <f>DATE(YEAR(H2052),MONTH(H2052),1)</f>
        <v/>
      </c>
      <c r="P2052" s="132">
        <f>IF(H2052&gt;$L$3,"Futuro","Atraso")</f>
        <v/>
      </c>
      <c r="Q2052">
        <f>12*(YEAR(H2052)-YEAR($L$3))+(MONTH(H2052)-MONTH($L$3))</f>
        <v/>
      </c>
      <c r="R2052" s="366">
        <f>IF(N2052="IBIRAPITANGA FASE 3",IF(P2052="Atraso",M2052,M2052/(1+$J$2)^Q2052),IF(P2052="Atraso",M2052,M2052/(1+$J$1)^Q2052))</f>
        <v/>
      </c>
    </row>
    <row r="2053">
      <c r="A2053" t="inlineStr">
        <is>
          <t>Q08L05</t>
        </is>
      </c>
      <c r="B2053" t="inlineStr">
        <is>
          <t>GERLANE DE SOUZA GONCALVES</t>
        </is>
      </c>
      <c r="C2053" t="n">
        <v>1</v>
      </c>
      <c r="D2053" t="inlineStr">
        <is>
          <t>IPCA</t>
        </is>
      </c>
      <c r="E2053" t="n">
        <v>0.009488792934583046</v>
      </c>
      <c r="F2053" t="inlineStr">
        <is>
          <t>MENSAL</t>
        </is>
      </c>
      <c r="G2053" t="n">
        <v>45960</v>
      </c>
      <c r="H2053" t="n">
        <v>45960</v>
      </c>
      <c r="I2053" t="inlineStr">
        <is>
          <t>063</t>
        </is>
      </c>
      <c r="J2053" t="inlineStr">
        <is>
          <t>CARTEIRA</t>
        </is>
      </c>
      <c r="K2053" t="inlineStr">
        <is>
          <t>CONTRATO</t>
        </is>
      </c>
      <c r="L2053" t="n">
        <v>2440.78</v>
      </c>
      <c r="M2053" t="inlineStr"/>
      <c r="N2053" t="inlineStr"/>
      <c r="O2053" s="142">
        <f>DATE(YEAR(H2053),MONTH(H2053),1)</f>
        <v/>
      </c>
      <c r="P2053" s="132">
        <f>IF(H2053&gt;$L$3,"Futuro","Atraso")</f>
        <v/>
      </c>
      <c r="Q2053">
        <f>12*(YEAR(H2053)-YEAR($L$3))+(MONTH(H2053)-MONTH($L$3))</f>
        <v/>
      </c>
      <c r="R2053" s="366">
        <f>IF(N2053="IBIRAPITANGA FASE 3",IF(P2053="Atraso",M2053,M2053/(1+$J$2)^Q2053),IF(P2053="Atraso",M2053,M2053/(1+$J$1)^Q2053))</f>
        <v/>
      </c>
    </row>
    <row r="2054">
      <c r="A2054" t="inlineStr">
        <is>
          <t>Q08L05</t>
        </is>
      </c>
      <c r="B2054" t="inlineStr">
        <is>
          <t>GERLANE DE SOUZA GONCALVES</t>
        </is>
      </c>
      <c r="C2054" t="n">
        <v>1</v>
      </c>
      <c r="D2054" t="inlineStr">
        <is>
          <t>IPCA</t>
        </is>
      </c>
      <c r="E2054" t="n">
        <v>0.009488792934583046</v>
      </c>
      <c r="F2054" t="inlineStr">
        <is>
          <t>MENSAL</t>
        </is>
      </c>
      <c r="G2054" t="n">
        <v>45991</v>
      </c>
      <c r="H2054" t="n">
        <v>45991</v>
      </c>
      <c r="I2054" t="inlineStr">
        <is>
          <t>064</t>
        </is>
      </c>
      <c r="J2054" t="inlineStr">
        <is>
          <t>CARTEIRA</t>
        </is>
      </c>
      <c r="K2054" t="inlineStr">
        <is>
          <t>CONTRATO</t>
        </is>
      </c>
      <c r="L2054" t="n">
        <v>2440.78</v>
      </c>
      <c r="M2054" t="inlineStr"/>
      <c r="N2054" t="inlineStr"/>
      <c r="O2054" s="142">
        <f>DATE(YEAR(H2054),MONTH(H2054),1)</f>
        <v/>
      </c>
      <c r="P2054" s="132">
        <f>IF(H2054&gt;$L$3,"Futuro","Atraso")</f>
        <v/>
      </c>
      <c r="Q2054">
        <f>12*(YEAR(H2054)-YEAR($L$3))+(MONTH(H2054)-MONTH($L$3))</f>
        <v/>
      </c>
      <c r="R2054" s="366">
        <f>IF(N2054="IBIRAPITANGA FASE 3",IF(P2054="Atraso",M2054,M2054/(1+$J$2)^Q2054),IF(P2054="Atraso",M2054,M2054/(1+$J$1)^Q2054))</f>
        <v/>
      </c>
    </row>
    <row r="2055">
      <c r="A2055" t="inlineStr">
        <is>
          <t>Q08L05</t>
        </is>
      </c>
      <c r="B2055" t="inlineStr">
        <is>
          <t>GERLANE DE SOUZA GONCALVES</t>
        </is>
      </c>
      <c r="C2055" t="n">
        <v>1</v>
      </c>
      <c r="D2055" t="inlineStr">
        <is>
          <t>IPCA</t>
        </is>
      </c>
      <c r="E2055" t="n">
        <v>0.009488792934583046</v>
      </c>
      <c r="F2055" t="inlineStr">
        <is>
          <t>MENSAL</t>
        </is>
      </c>
      <c r="G2055" t="n">
        <v>46021</v>
      </c>
      <c r="H2055" t="n">
        <v>46021</v>
      </c>
      <c r="I2055" t="inlineStr">
        <is>
          <t>065</t>
        </is>
      </c>
      <c r="J2055" t="inlineStr">
        <is>
          <t>CARTEIRA</t>
        </is>
      </c>
      <c r="K2055" t="inlineStr">
        <is>
          <t>CONTRATO</t>
        </is>
      </c>
      <c r="L2055" t="n">
        <v>2440.78</v>
      </c>
      <c r="M2055" t="inlineStr"/>
      <c r="N2055" t="inlineStr"/>
      <c r="O2055" s="142">
        <f>DATE(YEAR(H2055),MONTH(H2055),1)</f>
        <v/>
      </c>
      <c r="P2055" s="132">
        <f>IF(H2055&gt;$L$3,"Futuro","Atraso")</f>
        <v/>
      </c>
      <c r="Q2055">
        <f>12*(YEAR(H2055)-YEAR($L$3))+(MONTH(H2055)-MONTH($L$3))</f>
        <v/>
      </c>
      <c r="R2055" s="366">
        <f>IF(N2055="IBIRAPITANGA FASE 3",IF(P2055="Atraso",M2055,M2055/(1+$J$2)^Q2055),IF(P2055="Atraso",M2055,M2055/(1+$J$1)^Q2055))</f>
        <v/>
      </c>
    </row>
    <row r="2056">
      <c r="A2056" t="inlineStr">
        <is>
          <t>Q08L05</t>
        </is>
      </c>
      <c r="B2056" t="inlineStr">
        <is>
          <t>GERLANE DE SOUZA GONCALVES</t>
        </is>
      </c>
      <c r="C2056" t="n">
        <v>1</v>
      </c>
      <c r="D2056" t="inlineStr">
        <is>
          <t>IPCA</t>
        </is>
      </c>
      <c r="E2056" t="n">
        <v>0.009488792934583046</v>
      </c>
      <c r="F2056" t="inlineStr">
        <is>
          <t>MENSAL</t>
        </is>
      </c>
      <c r="G2056" t="n">
        <v>46052</v>
      </c>
      <c r="H2056" t="n">
        <v>46052</v>
      </c>
      <c r="I2056" t="inlineStr">
        <is>
          <t>066</t>
        </is>
      </c>
      <c r="J2056" t="inlineStr">
        <is>
          <t>CARTEIRA</t>
        </is>
      </c>
      <c r="K2056" t="inlineStr">
        <is>
          <t>CONTRATO</t>
        </is>
      </c>
      <c r="L2056" t="n">
        <v>2440.78</v>
      </c>
      <c r="M2056" t="inlineStr"/>
      <c r="N2056" t="inlineStr"/>
      <c r="O2056" s="142">
        <f>DATE(YEAR(H2056),MONTH(H2056),1)</f>
        <v/>
      </c>
      <c r="P2056" s="132">
        <f>IF(H2056&gt;$L$3,"Futuro","Atraso")</f>
        <v/>
      </c>
      <c r="Q2056">
        <f>12*(YEAR(H2056)-YEAR($L$3))+(MONTH(H2056)-MONTH($L$3))</f>
        <v/>
      </c>
      <c r="R2056" s="366">
        <f>IF(N2056="IBIRAPITANGA FASE 3",IF(P2056="Atraso",M2056,M2056/(1+$J$2)^Q2056),IF(P2056="Atraso",M2056,M2056/(1+$J$1)^Q2056))</f>
        <v/>
      </c>
    </row>
    <row r="2057">
      <c r="A2057" t="inlineStr">
        <is>
          <t>Q08L05</t>
        </is>
      </c>
      <c r="B2057" t="inlineStr">
        <is>
          <t>GERLANE DE SOUZA GONCALVES</t>
        </is>
      </c>
      <c r="C2057" t="n">
        <v>1</v>
      </c>
      <c r="D2057" t="inlineStr">
        <is>
          <t>IPCA</t>
        </is>
      </c>
      <c r="E2057" t="n">
        <v>0.009488792934583046</v>
      </c>
      <c r="F2057" t="inlineStr">
        <is>
          <t>MENSAL</t>
        </is>
      </c>
      <c r="G2057" t="n">
        <v>46081</v>
      </c>
      <c r="H2057" t="n">
        <v>46081</v>
      </c>
      <c r="I2057" t="inlineStr">
        <is>
          <t>067</t>
        </is>
      </c>
      <c r="J2057" t="inlineStr">
        <is>
          <t>CARTEIRA</t>
        </is>
      </c>
      <c r="K2057" t="inlineStr">
        <is>
          <t>CONTRATO</t>
        </is>
      </c>
      <c r="L2057" t="n">
        <v>2440.78</v>
      </c>
      <c r="M2057" t="inlineStr"/>
      <c r="N2057" t="inlineStr"/>
      <c r="O2057" s="142">
        <f>DATE(YEAR(H2057),MONTH(H2057),1)</f>
        <v/>
      </c>
      <c r="P2057" s="132">
        <f>IF(H2057&gt;$L$3,"Futuro","Atraso")</f>
        <v/>
      </c>
      <c r="Q2057">
        <f>12*(YEAR(H2057)-YEAR($L$3))+(MONTH(H2057)-MONTH($L$3))</f>
        <v/>
      </c>
      <c r="R2057" s="366">
        <f>IF(N2057="IBIRAPITANGA FASE 3",IF(P2057="Atraso",M2057,M2057/(1+$J$2)^Q2057),IF(P2057="Atraso",M2057,M2057/(1+$J$1)^Q2057))</f>
        <v/>
      </c>
    </row>
    <row r="2058">
      <c r="A2058" t="inlineStr">
        <is>
          <t>Q08L05</t>
        </is>
      </c>
      <c r="B2058" t="inlineStr">
        <is>
          <t>GERLANE DE SOUZA GONCALVES</t>
        </is>
      </c>
      <c r="C2058" t="n">
        <v>1</v>
      </c>
      <c r="D2058" t="inlineStr">
        <is>
          <t>IPCA</t>
        </is>
      </c>
      <c r="E2058" t="n">
        <v>0.009488792934583046</v>
      </c>
      <c r="F2058" t="inlineStr">
        <is>
          <t>MENSAL</t>
        </is>
      </c>
      <c r="G2058" t="n">
        <v>46111</v>
      </c>
      <c r="H2058" t="n">
        <v>46111</v>
      </c>
      <c r="I2058" t="inlineStr">
        <is>
          <t>068</t>
        </is>
      </c>
      <c r="J2058" t="inlineStr">
        <is>
          <t>CARTEIRA</t>
        </is>
      </c>
      <c r="K2058" t="inlineStr">
        <is>
          <t>CONTRATO</t>
        </is>
      </c>
      <c r="L2058" t="n">
        <v>2440.78</v>
      </c>
      <c r="M2058" t="inlineStr"/>
      <c r="N2058" t="inlineStr"/>
      <c r="O2058" s="142">
        <f>DATE(YEAR(H2058),MONTH(H2058),1)</f>
        <v/>
      </c>
      <c r="P2058" s="132">
        <f>IF(H2058&gt;$L$3,"Futuro","Atraso")</f>
        <v/>
      </c>
      <c r="Q2058">
        <f>12*(YEAR(H2058)-YEAR($L$3))+(MONTH(H2058)-MONTH($L$3))</f>
        <v/>
      </c>
      <c r="R2058" s="366">
        <f>IF(N2058="IBIRAPITANGA FASE 3",IF(P2058="Atraso",M2058,M2058/(1+$J$2)^Q2058),IF(P2058="Atraso",M2058,M2058/(1+$J$1)^Q2058))</f>
        <v/>
      </c>
    </row>
    <row r="2059">
      <c r="A2059" t="inlineStr">
        <is>
          <t>Q08L05</t>
        </is>
      </c>
      <c r="B2059" t="inlineStr">
        <is>
          <t>GERLANE DE SOUZA GONCALVES</t>
        </is>
      </c>
      <c r="C2059" t="n">
        <v>1</v>
      </c>
      <c r="D2059" t="inlineStr">
        <is>
          <t>IPCA</t>
        </is>
      </c>
      <c r="E2059" t="n">
        <v>0.009488792934583046</v>
      </c>
      <c r="F2059" t="inlineStr">
        <is>
          <t>MENSAL</t>
        </is>
      </c>
      <c r="G2059" t="n">
        <v>46142</v>
      </c>
      <c r="H2059" t="n">
        <v>46142</v>
      </c>
      <c r="I2059" t="inlineStr">
        <is>
          <t>069</t>
        </is>
      </c>
      <c r="J2059" t="inlineStr">
        <is>
          <t>CARTEIRA</t>
        </is>
      </c>
      <c r="K2059" t="inlineStr">
        <is>
          <t>CONTRATO</t>
        </is>
      </c>
      <c r="L2059" t="n">
        <v>2440.78</v>
      </c>
      <c r="M2059" t="inlineStr"/>
      <c r="N2059" t="inlineStr"/>
      <c r="O2059" s="142">
        <f>DATE(YEAR(H2059),MONTH(H2059),1)</f>
        <v/>
      </c>
      <c r="P2059" s="132">
        <f>IF(H2059&gt;$L$3,"Futuro","Atraso")</f>
        <v/>
      </c>
      <c r="Q2059">
        <f>12*(YEAR(H2059)-YEAR($L$3))+(MONTH(H2059)-MONTH($L$3))</f>
        <v/>
      </c>
      <c r="R2059" s="366">
        <f>IF(N2059="IBIRAPITANGA FASE 3",IF(P2059="Atraso",M2059,M2059/(1+$J$2)^Q2059),IF(P2059="Atraso",M2059,M2059/(1+$J$1)^Q2059))</f>
        <v/>
      </c>
    </row>
    <row r="2060">
      <c r="A2060" t="inlineStr">
        <is>
          <t>Q08L05</t>
        </is>
      </c>
      <c r="B2060" t="inlineStr">
        <is>
          <t>GERLANE DE SOUZA GONCALVES</t>
        </is>
      </c>
      <c r="C2060" t="n">
        <v>1</v>
      </c>
      <c r="D2060" t="inlineStr">
        <is>
          <t>IPCA</t>
        </is>
      </c>
      <c r="E2060" t="n">
        <v>0.009488792934583046</v>
      </c>
      <c r="F2060" t="inlineStr">
        <is>
          <t>MENSAL</t>
        </is>
      </c>
      <c r="G2060" t="n">
        <v>46172</v>
      </c>
      <c r="H2060" t="n">
        <v>46172</v>
      </c>
      <c r="I2060" t="inlineStr">
        <is>
          <t>070</t>
        </is>
      </c>
      <c r="J2060" t="inlineStr">
        <is>
          <t>CARTEIRA</t>
        </is>
      </c>
      <c r="K2060" t="inlineStr">
        <is>
          <t>CONTRATO</t>
        </is>
      </c>
      <c r="L2060" t="n">
        <v>2440.78</v>
      </c>
      <c r="M2060" t="inlineStr"/>
      <c r="N2060" t="inlineStr"/>
      <c r="O2060" s="142">
        <f>DATE(YEAR(H2060),MONTH(H2060),1)</f>
        <v/>
      </c>
      <c r="P2060" s="132">
        <f>IF(H2060&gt;$L$3,"Futuro","Atraso")</f>
        <v/>
      </c>
      <c r="Q2060">
        <f>12*(YEAR(H2060)-YEAR($L$3))+(MONTH(H2060)-MONTH($L$3))</f>
        <v/>
      </c>
      <c r="R2060" s="366">
        <f>IF(N2060="IBIRAPITANGA FASE 3",IF(P2060="Atraso",M2060,M2060/(1+$J$2)^Q2060),IF(P2060="Atraso",M2060,M2060/(1+$J$1)^Q2060))</f>
        <v/>
      </c>
    </row>
    <row r="2061">
      <c r="A2061" t="inlineStr">
        <is>
          <t>Q08L05</t>
        </is>
      </c>
      <c r="B2061" t="inlineStr">
        <is>
          <t>GERLANE DE SOUZA GONCALVES</t>
        </is>
      </c>
      <c r="C2061" t="n">
        <v>1</v>
      </c>
      <c r="D2061" t="inlineStr">
        <is>
          <t>IPCA</t>
        </is>
      </c>
      <c r="E2061" t="n">
        <v>0.009488792934583046</v>
      </c>
      <c r="F2061" t="inlineStr">
        <is>
          <t>MENSAL</t>
        </is>
      </c>
      <c r="G2061" t="n">
        <v>46203</v>
      </c>
      <c r="H2061" t="n">
        <v>46203</v>
      </c>
      <c r="I2061" t="inlineStr">
        <is>
          <t>071</t>
        </is>
      </c>
      <c r="J2061" t="inlineStr">
        <is>
          <t>CARTEIRA</t>
        </is>
      </c>
      <c r="K2061" t="inlineStr">
        <is>
          <t>CONTRATO</t>
        </is>
      </c>
      <c r="L2061" t="n">
        <v>2440.78</v>
      </c>
      <c r="M2061" t="inlineStr"/>
      <c r="N2061" t="inlineStr"/>
      <c r="O2061" s="142">
        <f>DATE(YEAR(H2061),MONTH(H2061),1)</f>
        <v/>
      </c>
      <c r="P2061" s="132">
        <f>IF(H2061&gt;$L$3,"Futuro","Atraso")</f>
        <v/>
      </c>
      <c r="Q2061">
        <f>12*(YEAR(H2061)-YEAR($L$3))+(MONTH(H2061)-MONTH($L$3))</f>
        <v/>
      </c>
      <c r="R2061" s="366">
        <f>IF(N2061="IBIRAPITANGA FASE 3",IF(P2061="Atraso",M2061,M2061/(1+$J$2)^Q2061),IF(P2061="Atraso",M2061,M2061/(1+$J$1)^Q2061))</f>
        <v/>
      </c>
    </row>
    <row r="2062">
      <c r="A2062" t="inlineStr">
        <is>
          <t>Q08L05</t>
        </is>
      </c>
      <c r="B2062" t="inlineStr">
        <is>
          <t>GERLANE DE SOUZA GONCALVES</t>
        </is>
      </c>
      <c r="C2062" t="n">
        <v>1</v>
      </c>
      <c r="D2062" t="inlineStr">
        <is>
          <t>IPCA</t>
        </is>
      </c>
      <c r="E2062" t="n">
        <v>0.009488792934583046</v>
      </c>
      <c r="F2062" t="inlineStr">
        <is>
          <t>MENSAL</t>
        </is>
      </c>
      <c r="G2062" t="n">
        <v>46233</v>
      </c>
      <c r="H2062" t="n">
        <v>46233</v>
      </c>
      <c r="I2062" t="inlineStr">
        <is>
          <t>072</t>
        </is>
      </c>
      <c r="J2062" t="inlineStr">
        <is>
          <t>CARTEIRA</t>
        </is>
      </c>
      <c r="K2062" t="inlineStr">
        <is>
          <t>CONTRATO</t>
        </is>
      </c>
      <c r="L2062" t="n">
        <v>2440.78</v>
      </c>
      <c r="M2062" t="inlineStr"/>
      <c r="N2062" t="inlineStr"/>
      <c r="O2062" s="142">
        <f>DATE(YEAR(H2062),MONTH(H2062),1)</f>
        <v/>
      </c>
      <c r="P2062" s="132">
        <f>IF(H2062&gt;$L$3,"Futuro","Atraso")</f>
        <v/>
      </c>
      <c r="Q2062">
        <f>12*(YEAR(H2062)-YEAR($L$3))+(MONTH(H2062)-MONTH($L$3))</f>
        <v/>
      </c>
      <c r="R2062" s="366">
        <f>IF(N2062="IBIRAPITANGA FASE 3",IF(P2062="Atraso",M2062,M2062/(1+$J$2)^Q2062),IF(P2062="Atraso",M2062,M2062/(1+$J$1)^Q2062))</f>
        <v/>
      </c>
    </row>
    <row r="2063">
      <c r="A2063" t="inlineStr">
        <is>
          <t>Q08L08</t>
        </is>
      </c>
      <c r="B2063" t="inlineStr">
        <is>
          <t>RENATA DOS SANTOS PEREIRA</t>
        </is>
      </c>
      <c r="C2063" t="n">
        <v>1</v>
      </c>
      <c r="D2063" t="inlineStr">
        <is>
          <t>IPCA</t>
        </is>
      </c>
      <c r="E2063" t="n">
        <v>0.009488792934583046</v>
      </c>
      <c r="F2063" t="inlineStr">
        <is>
          <t>MENSAL</t>
        </is>
      </c>
      <c r="G2063" t="n">
        <v>45194</v>
      </c>
      <c r="H2063" t="n">
        <v>45194</v>
      </c>
      <c r="I2063" t="inlineStr">
        <is>
          <t>067</t>
        </is>
      </c>
      <c r="J2063" t="inlineStr">
        <is>
          <t>CARTEIRA</t>
        </is>
      </c>
      <c r="K2063" t="inlineStr">
        <is>
          <t>CONTRATO</t>
        </is>
      </c>
      <c r="L2063" t="n">
        <v>2519.2</v>
      </c>
      <c r="M2063" t="inlineStr"/>
      <c r="N2063" t="inlineStr"/>
      <c r="O2063" s="142">
        <f>DATE(YEAR(H2063),MONTH(H2063),1)</f>
        <v/>
      </c>
      <c r="P2063" s="132">
        <f>IF(H2063&gt;$L$3,"Futuro","Atraso")</f>
        <v/>
      </c>
      <c r="Q2063">
        <f>12*(YEAR(H2063)-YEAR($L$3))+(MONTH(H2063)-MONTH($L$3))</f>
        <v/>
      </c>
      <c r="R2063" s="366">
        <f>IF(N2063="IBIRAPITANGA FASE 3",IF(P2063="Atraso",M2063,M2063/(1+$J$2)^Q2063),IF(P2063="Atraso",M2063,M2063/(1+$J$1)^Q2063))</f>
        <v/>
      </c>
    </row>
    <row r="2064">
      <c r="A2064" t="inlineStr">
        <is>
          <t>Q08L08</t>
        </is>
      </c>
      <c r="B2064" t="inlineStr">
        <is>
          <t>RENATA DOS SANTOS PEREIRA</t>
        </is>
      </c>
      <c r="C2064" t="n">
        <v>1</v>
      </c>
      <c r="D2064" t="inlineStr">
        <is>
          <t>IPCA</t>
        </is>
      </c>
      <c r="E2064" t="n">
        <v>0.009488792934583046</v>
      </c>
      <c r="F2064" t="inlineStr">
        <is>
          <t>MENSAL</t>
        </is>
      </c>
      <c r="G2064" t="n">
        <v>45224</v>
      </c>
      <c r="H2064" t="n">
        <v>45224</v>
      </c>
      <c r="I2064" t="inlineStr">
        <is>
          <t>068</t>
        </is>
      </c>
      <c r="J2064" t="inlineStr">
        <is>
          <t>CARTEIRA</t>
        </is>
      </c>
      <c r="K2064" t="inlineStr">
        <is>
          <t>CONTRATO</t>
        </is>
      </c>
      <c r="L2064" t="n">
        <v>2523.37</v>
      </c>
      <c r="M2064" t="inlineStr"/>
      <c r="N2064" t="inlineStr"/>
      <c r="O2064" s="142">
        <f>DATE(YEAR(H2064),MONTH(H2064),1)</f>
        <v/>
      </c>
      <c r="P2064" s="132">
        <f>IF(H2064&gt;$L$3,"Futuro","Atraso")</f>
        <v/>
      </c>
      <c r="Q2064">
        <f>12*(YEAR(H2064)-YEAR($L$3))+(MONTH(H2064)-MONTH($L$3))</f>
        <v/>
      </c>
      <c r="R2064" s="366">
        <f>IF(N2064="IBIRAPITANGA FASE 3",IF(P2064="Atraso",M2064,M2064/(1+$J$2)^Q2064),IF(P2064="Atraso",M2064,M2064/(1+$J$1)^Q2064))</f>
        <v/>
      </c>
    </row>
    <row r="2065">
      <c r="A2065" t="inlineStr">
        <is>
          <t>Q08L08</t>
        </is>
      </c>
      <c r="B2065" t="inlineStr">
        <is>
          <t>RENATA DOS SANTOS PEREIRA</t>
        </is>
      </c>
      <c r="C2065" t="n">
        <v>1</v>
      </c>
      <c r="D2065" t="inlineStr">
        <is>
          <t>IPCA</t>
        </is>
      </c>
      <c r="E2065" t="n">
        <v>0.009488792934583046</v>
      </c>
      <c r="F2065" t="inlineStr">
        <is>
          <t>MENSAL</t>
        </is>
      </c>
      <c r="G2065" t="n">
        <v>45255</v>
      </c>
      <c r="H2065" t="n">
        <v>45255</v>
      </c>
      <c r="I2065" t="inlineStr">
        <is>
          <t>069</t>
        </is>
      </c>
      <c r="J2065" t="inlineStr">
        <is>
          <t>CARTEIRA</t>
        </is>
      </c>
      <c r="K2065" t="inlineStr">
        <is>
          <t>CONTRATO</t>
        </is>
      </c>
      <c r="L2065" t="n">
        <v>2470.95</v>
      </c>
      <c r="M2065" t="inlineStr"/>
      <c r="N2065" t="inlineStr"/>
      <c r="O2065" s="142">
        <f>DATE(YEAR(H2065),MONTH(H2065),1)</f>
        <v/>
      </c>
      <c r="P2065" s="132">
        <f>IF(H2065&gt;$L$3,"Futuro","Atraso")</f>
        <v/>
      </c>
      <c r="Q2065">
        <f>12*(YEAR(H2065)-YEAR($L$3))+(MONTH(H2065)-MONTH($L$3))</f>
        <v/>
      </c>
      <c r="R2065" s="366">
        <f>IF(N2065="IBIRAPITANGA FASE 3",IF(P2065="Atraso",M2065,M2065/(1+$J$2)^Q2065),IF(P2065="Atraso",M2065,M2065/(1+$J$1)^Q2065))</f>
        <v/>
      </c>
    </row>
    <row r="2066">
      <c r="A2066" t="inlineStr">
        <is>
          <t>Q08L08</t>
        </is>
      </c>
      <c r="B2066" t="inlineStr">
        <is>
          <t>RENATA DOS SANTOS PEREIRA</t>
        </is>
      </c>
      <c r="C2066" t="n">
        <v>1</v>
      </c>
      <c r="D2066" t="inlineStr">
        <is>
          <t>IPCA</t>
        </is>
      </c>
      <c r="E2066" t="n">
        <v>0.009488792934583046</v>
      </c>
      <c r="F2066" t="inlineStr">
        <is>
          <t>MENSAL</t>
        </is>
      </c>
      <c r="G2066" t="n">
        <v>45285</v>
      </c>
      <c r="H2066" t="n">
        <v>45285</v>
      </c>
      <c r="I2066" t="inlineStr">
        <is>
          <t>070</t>
        </is>
      </c>
      <c r="J2066" t="inlineStr">
        <is>
          <t>CARTEIRA</t>
        </is>
      </c>
      <c r="K2066" t="inlineStr">
        <is>
          <t>CONTRATO</t>
        </is>
      </c>
      <c r="L2066" t="n">
        <v>2470.95</v>
      </c>
      <c r="M2066" t="inlineStr"/>
      <c r="N2066" t="inlineStr"/>
      <c r="O2066" s="142">
        <f>DATE(YEAR(H2066),MONTH(H2066),1)</f>
        <v/>
      </c>
      <c r="P2066" s="132">
        <f>IF(H2066&gt;$L$3,"Futuro","Atraso")</f>
        <v/>
      </c>
      <c r="Q2066">
        <f>12*(YEAR(H2066)-YEAR($L$3))+(MONTH(H2066)-MONTH($L$3))</f>
        <v/>
      </c>
      <c r="R2066" s="366">
        <f>IF(N2066="IBIRAPITANGA FASE 3",IF(P2066="Atraso",M2066,M2066/(1+$J$2)^Q2066),IF(P2066="Atraso",M2066,M2066/(1+$J$1)^Q2066))</f>
        <v/>
      </c>
    </row>
    <row r="2067">
      <c r="A2067" t="inlineStr">
        <is>
          <t>Q08L08</t>
        </is>
      </c>
      <c r="B2067" t="inlineStr">
        <is>
          <t>RENATA DOS SANTOS PEREIRA</t>
        </is>
      </c>
      <c r="C2067" t="n">
        <v>1</v>
      </c>
      <c r="D2067" t="inlineStr">
        <is>
          <t>IPCA</t>
        </is>
      </c>
      <c r="E2067" t="n">
        <v>0.009488792934583046</v>
      </c>
      <c r="F2067" t="inlineStr">
        <is>
          <t>MENSAL</t>
        </is>
      </c>
      <c r="G2067" t="n">
        <v>45316</v>
      </c>
      <c r="H2067" t="n">
        <v>45316</v>
      </c>
      <c r="I2067" t="inlineStr">
        <is>
          <t>071</t>
        </is>
      </c>
      <c r="J2067" t="inlineStr">
        <is>
          <t>CARTEIRA</t>
        </is>
      </c>
      <c r="K2067" t="inlineStr">
        <is>
          <t>CONTRATO</t>
        </is>
      </c>
      <c r="L2067" t="n">
        <v>2470.95</v>
      </c>
      <c r="M2067" t="inlineStr"/>
      <c r="N2067" t="inlineStr"/>
      <c r="O2067" s="142">
        <f>DATE(YEAR(H2067),MONTH(H2067),1)</f>
        <v/>
      </c>
      <c r="P2067" s="132">
        <f>IF(H2067&gt;$L$3,"Futuro","Atraso")</f>
        <v/>
      </c>
      <c r="Q2067">
        <f>12*(YEAR(H2067)-YEAR($L$3))+(MONTH(H2067)-MONTH($L$3))</f>
        <v/>
      </c>
      <c r="R2067" s="366">
        <f>IF(N2067="IBIRAPITANGA FASE 3",IF(P2067="Atraso",M2067,M2067/(1+$J$2)^Q2067),IF(P2067="Atraso",M2067,M2067/(1+$J$1)^Q2067))</f>
        <v/>
      </c>
    </row>
    <row r="2068">
      <c r="A2068" t="inlineStr">
        <is>
          <t>Q08L08</t>
        </is>
      </c>
      <c r="B2068" t="inlineStr">
        <is>
          <t>RENATA DOS SANTOS PEREIRA</t>
        </is>
      </c>
      <c r="C2068" t="n">
        <v>1</v>
      </c>
      <c r="D2068" t="inlineStr">
        <is>
          <t>IPCA</t>
        </is>
      </c>
      <c r="E2068" t="n">
        <v>0.009488792934583046</v>
      </c>
      <c r="F2068" t="inlineStr">
        <is>
          <t>MENSAL</t>
        </is>
      </c>
      <c r="G2068" t="n">
        <v>45347</v>
      </c>
      <c r="H2068" t="n">
        <v>45347</v>
      </c>
      <c r="I2068" t="inlineStr">
        <is>
          <t>072</t>
        </is>
      </c>
      <c r="J2068" t="inlineStr">
        <is>
          <t>CARTEIRA</t>
        </is>
      </c>
      <c r="K2068" t="inlineStr">
        <is>
          <t>CONTRATO</t>
        </is>
      </c>
      <c r="L2068" t="n">
        <v>2470.95</v>
      </c>
      <c r="M2068" t="inlineStr"/>
      <c r="N2068" t="inlineStr"/>
      <c r="O2068" s="142">
        <f>DATE(YEAR(H2068),MONTH(H2068),1)</f>
        <v/>
      </c>
      <c r="P2068" s="132">
        <f>IF(H2068&gt;$L$3,"Futuro","Atraso")</f>
        <v/>
      </c>
      <c r="Q2068">
        <f>12*(YEAR(H2068)-YEAR($L$3))+(MONTH(H2068)-MONTH($L$3))</f>
        <v/>
      </c>
      <c r="R2068" s="366">
        <f>IF(N2068="IBIRAPITANGA FASE 3",IF(P2068="Atraso",M2068,M2068/(1+$J$2)^Q2068),IF(P2068="Atraso",M2068,M2068/(1+$J$1)^Q2068))</f>
        <v/>
      </c>
    </row>
    <row r="2069">
      <c r="A2069" t="inlineStr">
        <is>
          <t>Q08L08</t>
        </is>
      </c>
      <c r="B2069" t="inlineStr">
        <is>
          <t>RENATA DOS SANTOS PEREIRA</t>
        </is>
      </c>
      <c r="C2069" t="n">
        <v>1</v>
      </c>
      <c r="D2069" t="inlineStr">
        <is>
          <t>IPCA</t>
        </is>
      </c>
      <c r="E2069" t="n">
        <v>0.009488792934583046</v>
      </c>
      <c r="F2069" t="inlineStr">
        <is>
          <t>MENSAL</t>
        </is>
      </c>
      <c r="G2069" t="n">
        <v>45376</v>
      </c>
      <c r="H2069" t="n">
        <v>45376</v>
      </c>
      <c r="I2069" t="inlineStr">
        <is>
          <t>073</t>
        </is>
      </c>
      <c r="J2069" t="inlineStr">
        <is>
          <t>CARTEIRA</t>
        </is>
      </c>
      <c r="K2069" t="inlineStr">
        <is>
          <t>CONTRATO</t>
        </is>
      </c>
      <c r="L2069" t="n">
        <v>2470.95</v>
      </c>
      <c r="M2069" t="inlineStr"/>
      <c r="N2069" t="inlineStr"/>
      <c r="O2069" s="142">
        <f>DATE(YEAR(H2069),MONTH(H2069),1)</f>
        <v/>
      </c>
      <c r="P2069" s="132">
        <f>IF(H2069&gt;$L$3,"Futuro","Atraso")</f>
        <v/>
      </c>
      <c r="Q2069">
        <f>12*(YEAR(H2069)-YEAR($L$3))+(MONTH(H2069)-MONTH($L$3))</f>
        <v/>
      </c>
      <c r="R2069" s="366">
        <f>IF(N2069="IBIRAPITANGA FASE 3",IF(P2069="Atraso",M2069,M2069/(1+$J$2)^Q2069),IF(P2069="Atraso",M2069,M2069/(1+$J$1)^Q2069))</f>
        <v/>
      </c>
    </row>
    <row r="2070">
      <c r="A2070" t="inlineStr">
        <is>
          <t>Q08L08</t>
        </is>
      </c>
      <c r="B2070" t="inlineStr">
        <is>
          <t>RENATA DOS SANTOS PEREIRA</t>
        </is>
      </c>
      <c r="C2070" t="n">
        <v>1</v>
      </c>
      <c r="D2070" t="inlineStr">
        <is>
          <t>IPCA</t>
        </is>
      </c>
      <c r="E2070" t="n">
        <v>0.009488792934583046</v>
      </c>
      <c r="F2070" t="inlineStr">
        <is>
          <t>MENSAL</t>
        </is>
      </c>
      <c r="G2070" t="n">
        <v>45407</v>
      </c>
      <c r="H2070" t="n">
        <v>45407</v>
      </c>
      <c r="I2070" t="inlineStr">
        <is>
          <t>074</t>
        </is>
      </c>
      <c r="J2070" t="inlineStr">
        <is>
          <t>CARTEIRA</t>
        </is>
      </c>
      <c r="K2070" t="inlineStr">
        <is>
          <t>CONTRATO</t>
        </is>
      </c>
      <c r="L2070" t="n">
        <v>2470.95</v>
      </c>
      <c r="M2070" t="inlineStr"/>
      <c r="N2070" t="inlineStr"/>
      <c r="O2070" s="142">
        <f>DATE(YEAR(H2070),MONTH(H2070),1)</f>
        <v/>
      </c>
      <c r="P2070" s="132">
        <f>IF(H2070&gt;$L$3,"Futuro","Atraso")</f>
        <v/>
      </c>
      <c r="Q2070">
        <f>12*(YEAR(H2070)-YEAR($L$3))+(MONTH(H2070)-MONTH($L$3))</f>
        <v/>
      </c>
      <c r="R2070" s="366">
        <f>IF(N2070="IBIRAPITANGA FASE 3",IF(P2070="Atraso",M2070,M2070/(1+$J$2)^Q2070),IF(P2070="Atraso",M2070,M2070/(1+$J$1)^Q2070))</f>
        <v/>
      </c>
    </row>
    <row r="2071">
      <c r="A2071" t="inlineStr">
        <is>
          <t>Q08L08</t>
        </is>
      </c>
      <c r="B2071" t="inlineStr">
        <is>
          <t>RENATA DOS SANTOS PEREIRA</t>
        </is>
      </c>
      <c r="C2071" t="n">
        <v>1</v>
      </c>
      <c r="D2071" t="inlineStr">
        <is>
          <t>IPCA</t>
        </is>
      </c>
      <c r="E2071" t="n">
        <v>0.009488792934583046</v>
      </c>
      <c r="F2071" t="inlineStr">
        <is>
          <t>MENSAL</t>
        </is>
      </c>
      <c r="G2071" t="n">
        <v>45437</v>
      </c>
      <c r="H2071" t="n">
        <v>45437</v>
      </c>
      <c r="I2071" t="inlineStr">
        <is>
          <t>075</t>
        </is>
      </c>
      <c r="J2071" t="inlineStr">
        <is>
          <t>CARTEIRA</t>
        </is>
      </c>
      <c r="K2071" t="inlineStr">
        <is>
          <t>CONTRATO</t>
        </is>
      </c>
      <c r="L2071" t="n">
        <v>2470.95</v>
      </c>
      <c r="M2071" t="inlineStr"/>
      <c r="N2071" t="inlineStr"/>
      <c r="O2071" s="142">
        <f>DATE(YEAR(H2071),MONTH(H2071),1)</f>
        <v/>
      </c>
      <c r="P2071" s="132">
        <f>IF(H2071&gt;$L$3,"Futuro","Atraso")</f>
        <v/>
      </c>
      <c r="Q2071">
        <f>12*(YEAR(H2071)-YEAR($L$3))+(MONTH(H2071)-MONTH($L$3))</f>
        <v/>
      </c>
      <c r="R2071" s="366">
        <f>IF(N2071="IBIRAPITANGA FASE 3",IF(P2071="Atraso",M2071,M2071/(1+$J$2)^Q2071),IF(P2071="Atraso",M2071,M2071/(1+$J$1)^Q2071))</f>
        <v/>
      </c>
    </row>
    <row r="2072">
      <c r="A2072" t="inlineStr">
        <is>
          <t>Q08L08</t>
        </is>
      </c>
      <c r="B2072" t="inlineStr">
        <is>
          <t>RENATA DOS SANTOS PEREIRA</t>
        </is>
      </c>
      <c r="C2072" t="n">
        <v>1</v>
      </c>
      <c r="D2072" t="inlineStr">
        <is>
          <t>IPCA</t>
        </is>
      </c>
      <c r="E2072" t="n">
        <v>0.009488792934583046</v>
      </c>
      <c r="F2072" t="inlineStr">
        <is>
          <t>MENSAL</t>
        </is>
      </c>
      <c r="G2072" t="n">
        <v>45468</v>
      </c>
      <c r="H2072" t="n">
        <v>45468</v>
      </c>
      <c r="I2072" t="inlineStr">
        <is>
          <t>076</t>
        </is>
      </c>
      <c r="J2072" t="inlineStr">
        <is>
          <t>CARTEIRA</t>
        </is>
      </c>
      <c r="K2072" t="inlineStr">
        <is>
          <t>CONTRATO</t>
        </is>
      </c>
      <c r="L2072" t="n">
        <v>2470.95</v>
      </c>
      <c r="M2072" t="inlineStr"/>
      <c r="N2072" t="inlineStr"/>
      <c r="O2072" s="142">
        <f>DATE(YEAR(H2072),MONTH(H2072),1)</f>
        <v/>
      </c>
      <c r="P2072" s="132">
        <f>IF(H2072&gt;$L$3,"Futuro","Atraso")</f>
        <v/>
      </c>
      <c r="Q2072">
        <f>12*(YEAR(H2072)-YEAR($L$3))+(MONTH(H2072)-MONTH($L$3))</f>
        <v/>
      </c>
      <c r="R2072" s="366">
        <f>IF(N2072="IBIRAPITANGA FASE 3",IF(P2072="Atraso",M2072,M2072/(1+$J$2)^Q2072),IF(P2072="Atraso",M2072,M2072/(1+$J$1)^Q2072))</f>
        <v/>
      </c>
    </row>
    <row r="2073">
      <c r="A2073" t="inlineStr">
        <is>
          <t>Q08L08</t>
        </is>
      </c>
      <c r="B2073" t="inlineStr">
        <is>
          <t>RENATA DOS SANTOS PEREIRA</t>
        </is>
      </c>
      <c r="C2073" t="n">
        <v>1</v>
      </c>
      <c r="D2073" t="inlineStr">
        <is>
          <t>IPCA</t>
        </is>
      </c>
      <c r="E2073" t="n">
        <v>0.009488792934583046</v>
      </c>
      <c r="F2073" t="inlineStr">
        <is>
          <t>MENSAL</t>
        </is>
      </c>
      <c r="G2073" t="n">
        <v>45498</v>
      </c>
      <c r="H2073" t="n">
        <v>45498</v>
      </c>
      <c r="I2073" t="inlineStr">
        <is>
          <t>077</t>
        </is>
      </c>
      <c r="J2073" t="inlineStr">
        <is>
          <t>CARTEIRA</t>
        </is>
      </c>
      <c r="K2073" t="inlineStr">
        <is>
          <t>CONTRATO</t>
        </is>
      </c>
      <c r="L2073" t="n">
        <v>2470.95</v>
      </c>
      <c r="M2073" t="inlineStr"/>
      <c r="N2073" t="inlineStr"/>
      <c r="O2073" s="142">
        <f>DATE(YEAR(H2073),MONTH(H2073),1)</f>
        <v/>
      </c>
      <c r="P2073" s="132">
        <f>IF(H2073&gt;$L$3,"Futuro","Atraso")</f>
        <v/>
      </c>
      <c r="Q2073">
        <f>12*(YEAR(H2073)-YEAR($L$3))+(MONTH(H2073)-MONTH($L$3))</f>
        <v/>
      </c>
      <c r="R2073" s="366">
        <f>IF(N2073="IBIRAPITANGA FASE 3",IF(P2073="Atraso",M2073,M2073/(1+$J$2)^Q2073),IF(P2073="Atraso",M2073,M2073/(1+$J$1)^Q2073))</f>
        <v/>
      </c>
    </row>
    <row r="2074">
      <c r="A2074" t="inlineStr">
        <is>
          <t>Q08L08</t>
        </is>
      </c>
      <c r="B2074" t="inlineStr">
        <is>
          <t>RENATA DOS SANTOS PEREIRA</t>
        </is>
      </c>
      <c r="C2074" t="n">
        <v>1</v>
      </c>
      <c r="D2074" t="inlineStr">
        <is>
          <t>IPCA</t>
        </is>
      </c>
      <c r="E2074" t="n">
        <v>0.009488792934583046</v>
      </c>
      <c r="F2074" t="inlineStr">
        <is>
          <t>MENSAL</t>
        </is>
      </c>
      <c r="G2074" t="n">
        <v>45529</v>
      </c>
      <c r="H2074" t="n">
        <v>45529</v>
      </c>
      <c r="I2074" t="inlineStr">
        <is>
          <t>078</t>
        </is>
      </c>
      <c r="J2074" t="inlineStr">
        <is>
          <t>CARTEIRA</t>
        </is>
      </c>
      <c r="K2074" t="inlineStr">
        <is>
          <t>CONTRATO</t>
        </is>
      </c>
      <c r="L2074" t="n">
        <v>2470.95</v>
      </c>
      <c r="M2074" t="inlineStr"/>
      <c r="N2074" t="inlineStr"/>
      <c r="O2074" s="142">
        <f>DATE(YEAR(H2074),MONTH(H2074),1)</f>
        <v/>
      </c>
      <c r="P2074" s="132">
        <f>IF(H2074&gt;$L$3,"Futuro","Atraso")</f>
        <v/>
      </c>
      <c r="Q2074">
        <f>12*(YEAR(H2074)-YEAR($L$3))+(MONTH(H2074)-MONTH($L$3))</f>
        <v/>
      </c>
      <c r="R2074" s="366">
        <f>IF(N2074="IBIRAPITANGA FASE 3",IF(P2074="Atraso",M2074,M2074/(1+$J$2)^Q2074),IF(P2074="Atraso",M2074,M2074/(1+$J$1)^Q2074))</f>
        <v/>
      </c>
    </row>
    <row r="2075">
      <c r="A2075" t="inlineStr">
        <is>
          <t>Q08L08</t>
        </is>
      </c>
      <c r="B2075" t="inlineStr">
        <is>
          <t>RENATA DOS SANTOS PEREIRA</t>
        </is>
      </c>
      <c r="C2075" t="n">
        <v>1</v>
      </c>
      <c r="D2075" t="inlineStr">
        <is>
          <t>IPCA</t>
        </is>
      </c>
      <c r="E2075" t="n">
        <v>0.009488792934583046</v>
      </c>
      <c r="F2075" t="inlineStr">
        <is>
          <t>MENSAL</t>
        </is>
      </c>
      <c r="G2075" t="n">
        <v>45560</v>
      </c>
      <c r="H2075" t="n">
        <v>45560</v>
      </c>
      <c r="I2075" t="inlineStr">
        <is>
          <t>079</t>
        </is>
      </c>
      <c r="J2075" t="inlineStr">
        <is>
          <t>CARTEIRA</t>
        </is>
      </c>
      <c r="K2075" t="inlineStr">
        <is>
          <t>CONTRATO</t>
        </is>
      </c>
      <c r="L2075" t="n">
        <v>2470.95</v>
      </c>
      <c r="M2075" t="inlineStr"/>
      <c r="N2075" t="inlineStr"/>
      <c r="O2075" s="142">
        <f>DATE(YEAR(H2075),MONTH(H2075),1)</f>
        <v/>
      </c>
      <c r="P2075" s="132">
        <f>IF(H2075&gt;$L$3,"Futuro","Atraso")</f>
        <v/>
      </c>
      <c r="Q2075">
        <f>12*(YEAR(H2075)-YEAR($L$3))+(MONTH(H2075)-MONTH($L$3))</f>
        <v/>
      </c>
      <c r="R2075" s="366">
        <f>IF(N2075="IBIRAPITANGA FASE 3",IF(P2075="Atraso",M2075,M2075/(1+$J$2)^Q2075),IF(P2075="Atraso",M2075,M2075/(1+$J$1)^Q2075))</f>
        <v/>
      </c>
    </row>
    <row r="2076">
      <c r="A2076" t="inlineStr">
        <is>
          <t>Q08L08</t>
        </is>
      </c>
      <c r="B2076" t="inlineStr">
        <is>
          <t>RENATA DOS SANTOS PEREIRA</t>
        </is>
      </c>
      <c r="C2076" t="n">
        <v>1</v>
      </c>
      <c r="D2076" t="inlineStr">
        <is>
          <t>IPCA</t>
        </is>
      </c>
      <c r="E2076" t="n">
        <v>0.009488792934583046</v>
      </c>
      <c r="F2076" t="inlineStr">
        <is>
          <t>MENSAL</t>
        </is>
      </c>
      <c r="G2076" t="n">
        <v>45590</v>
      </c>
      <c r="H2076" t="n">
        <v>45590</v>
      </c>
      <c r="I2076" t="inlineStr">
        <is>
          <t>080</t>
        </is>
      </c>
      <c r="J2076" t="inlineStr">
        <is>
          <t>CARTEIRA</t>
        </is>
      </c>
      <c r="K2076" t="inlineStr">
        <is>
          <t>CONTRATO</t>
        </is>
      </c>
      <c r="L2076" t="n">
        <v>2470.95</v>
      </c>
      <c r="M2076" t="inlineStr"/>
      <c r="N2076" t="inlineStr"/>
      <c r="O2076" s="142">
        <f>DATE(YEAR(H2076),MONTH(H2076),1)</f>
        <v/>
      </c>
      <c r="P2076" s="132">
        <f>IF(H2076&gt;$L$3,"Futuro","Atraso")</f>
        <v/>
      </c>
      <c r="Q2076">
        <f>12*(YEAR(H2076)-YEAR($L$3))+(MONTH(H2076)-MONTH($L$3))</f>
        <v/>
      </c>
      <c r="R2076" s="366">
        <f>IF(N2076="IBIRAPITANGA FASE 3",IF(P2076="Atraso",M2076,M2076/(1+$J$2)^Q2076),IF(P2076="Atraso",M2076,M2076/(1+$J$1)^Q2076))</f>
        <v/>
      </c>
    </row>
    <row r="2077">
      <c r="A2077" t="inlineStr">
        <is>
          <t>Q08L08</t>
        </is>
      </c>
      <c r="B2077" t="inlineStr">
        <is>
          <t>RENATA DOS SANTOS PEREIRA</t>
        </is>
      </c>
      <c r="C2077" t="n">
        <v>1</v>
      </c>
      <c r="D2077" t="inlineStr">
        <is>
          <t>IPCA</t>
        </is>
      </c>
      <c r="E2077" t="n">
        <v>0.009488792934583046</v>
      </c>
      <c r="F2077" t="inlineStr">
        <is>
          <t>MENSAL</t>
        </is>
      </c>
      <c r="G2077" t="n">
        <v>45621</v>
      </c>
      <c r="H2077" t="n">
        <v>45621</v>
      </c>
      <c r="I2077" t="inlineStr">
        <is>
          <t>081</t>
        </is>
      </c>
      <c r="J2077" t="inlineStr">
        <is>
          <t>CARTEIRA</t>
        </is>
      </c>
      <c r="K2077" t="inlineStr">
        <is>
          <t>CONTRATO</t>
        </is>
      </c>
      <c r="L2077" t="n">
        <v>2470.95</v>
      </c>
      <c r="M2077" t="inlineStr"/>
      <c r="N2077" t="inlineStr"/>
      <c r="O2077" s="142">
        <f>DATE(YEAR(H2077),MONTH(H2077),1)</f>
        <v/>
      </c>
      <c r="P2077" s="132">
        <f>IF(H2077&gt;$L$3,"Futuro","Atraso")</f>
        <v/>
      </c>
      <c r="Q2077">
        <f>12*(YEAR(H2077)-YEAR($L$3))+(MONTH(H2077)-MONTH($L$3))</f>
        <v/>
      </c>
      <c r="R2077" s="366">
        <f>IF(N2077="IBIRAPITANGA FASE 3",IF(P2077="Atraso",M2077,M2077/(1+$J$2)^Q2077),IF(P2077="Atraso",M2077,M2077/(1+$J$1)^Q2077))</f>
        <v/>
      </c>
    </row>
    <row r="2078">
      <c r="A2078" t="inlineStr">
        <is>
          <t>Q08L08</t>
        </is>
      </c>
      <c r="B2078" t="inlineStr">
        <is>
          <t>RENATA DOS SANTOS PEREIRA</t>
        </is>
      </c>
      <c r="C2078" t="n">
        <v>1</v>
      </c>
      <c r="D2078" t="inlineStr">
        <is>
          <t>IPCA</t>
        </is>
      </c>
      <c r="E2078" t="n">
        <v>0.009488792934583046</v>
      </c>
      <c r="F2078" t="inlineStr">
        <is>
          <t>MENSAL</t>
        </is>
      </c>
      <c r="G2078" t="n">
        <v>45651</v>
      </c>
      <c r="H2078" t="n">
        <v>45651</v>
      </c>
      <c r="I2078" t="inlineStr">
        <is>
          <t>082</t>
        </is>
      </c>
      <c r="J2078" t="inlineStr">
        <is>
          <t>CARTEIRA</t>
        </is>
      </c>
      <c r="K2078" t="inlineStr">
        <is>
          <t>CONTRATO</t>
        </is>
      </c>
      <c r="L2078" t="n">
        <v>2470.95</v>
      </c>
      <c r="M2078" t="inlineStr"/>
      <c r="N2078" t="inlineStr"/>
      <c r="O2078" s="142">
        <f>DATE(YEAR(H2078),MONTH(H2078),1)</f>
        <v/>
      </c>
      <c r="P2078" s="132">
        <f>IF(H2078&gt;$L$3,"Futuro","Atraso")</f>
        <v/>
      </c>
      <c r="Q2078">
        <f>12*(YEAR(H2078)-YEAR($L$3))+(MONTH(H2078)-MONTH($L$3))</f>
        <v/>
      </c>
      <c r="R2078" s="366">
        <f>IF(N2078="IBIRAPITANGA FASE 3",IF(P2078="Atraso",M2078,M2078/(1+$J$2)^Q2078),IF(P2078="Atraso",M2078,M2078/(1+$J$1)^Q2078))</f>
        <v/>
      </c>
    </row>
    <row r="2079">
      <c r="A2079" t="inlineStr">
        <is>
          <t>Q08L08</t>
        </is>
      </c>
      <c r="B2079" t="inlineStr">
        <is>
          <t>RENATA DOS SANTOS PEREIRA</t>
        </is>
      </c>
      <c r="C2079" t="n">
        <v>1</v>
      </c>
      <c r="D2079" t="inlineStr">
        <is>
          <t>IPCA</t>
        </is>
      </c>
      <c r="E2079" t="n">
        <v>0.009488792934583046</v>
      </c>
      <c r="F2079" t="inlineStr">
        <is>
          <t>MENSAL</t>
        </is>
      </c>
      <c r="G2079" t="n">
        <v>45682</v>
      </c>
      <c r="H2079" t="n">
        <v>45682</v>
      </c>
      <c r="I2079" t="inlineStr">
        <is>
          <t>083</t>
        </is>
      </c>
      <c r="J2079" t="inlineStr">
        <is>
          <t>CARTEIRA</t>
        </is>
      </c>
      <c r="K2079" t="inlineStr">
        <is>
          <t>CONTRATO</t>
        </is>
      </c>
      <c r="L2079" t="n">
        <v>2470.95</v>
      </c>
      <c r="M2079" t="inlineStr"/>
      <c r="N2079" t="inlineStr"/>
      <c r="O2079" s="142">
        <f>DATE(YEAR(H2079),MONTH(H2079),1)</f>
        <v/>
      </c>
      <c r="P2079" s="132">
        <f>IF(H2079&gt;$L$3,"Futuro","Atraso")</f>
        <v/>
      </c>
      <c r="Q2079">
        <f>12*(YEAR(H2079)-YEAR($L$3))+(MONTH(H2079)-MONTH($L$3))</f>
        <v/>
      </c>
      <c r="R2079" s="366">
        <f>IF(N2079="IBIRAPITANGA FASE 3",IF(P2079="Atraso",M2079,M2079/(1+$J$2)^Q2079),IF(P2079="Atraso",M2079,M2079/(1+$J$1)^Q2079))</f>
        <v/>
      </c>
    </row>
    <row r="2080">
      <c r="A2080" t="inlineStr">
        <is>
          <t>Q08L08</t>
        </is>
      </c>
      <c r="B2080" t="inlineStr">
        <is>
          <t>RENATA DOS SANTOS PEREIRA</t>
        </is>
      </c>
      <c r="C2080" t="n">
        <v>1</v>
      </c>
      <c r="D2080" t="inlineStr">
        <is>
          <t>IPCA</t>
        </is>
      </c>
      <c r="E2080" t="n">
        <v>0.009488792934583046</v>
      </c>
      <c r="F2080" t="inlineStr">
        <is>
          <t>MENSAL</t>
        </is>
      </c>
      <c r="G2080" t="n">
        <v>45713</v>
      </c>
      <c r="H2080" t="n">
        <v>45713</v>
      </c>
      <c r="I2080" t="inlineStr">
        <is>
          <t>084</t>
        </is>
      </c>
      <c r="J2080" t="inlineStr">
        <is>
          <t>CARTEIRA</t>
        </is>
      </c>
      <c r="K2080" t="inlineStr">
        <is>
          <t>CONTRATO</t>
        </is>
      </c>
      <c r="L2080" t="n">
        <v>2470.95</v>
      </c>
      <c r="M2080" t="inlineStr"/>
      <c r="N2080" t="inlineStr"/>
      <c r="O2080" s="142">
        <f>DATE(YEAR(H2080),MONTH(H2080),1)</f>
        <v/>
      </c>
      <c r="P2080" s="132">
        <f>IF(H2080&gt;$L$3,"Futuro","Atraso")</f>
        <v/>
      </c>
      <c r="Q2080">
        <f>12*(YEAR(H2080)-YEAR($L$3))+(MONTH(H2080)-MONTH($L$3))</f>
        <v/>
      </c>
      <c r="R2080" s="366">
        <f>IF(N2080="IBIRAPITANGA FASE 3",IF(P2080="Atraso",M2080,M2080/(1+$J$2)^Q2080),IF(P2080="Atraso",M2080,M2080/(1+$J$1)^Q2080))</f>
        <v/>
      </c>
    </row>
    <row r="2081">
      <c r="A2081" t="inlineStr">
        <is>
          <t>Q08L08</t>
        </is>
      </c>
      <c r="B2081" t="inlineStr">
        <is>
          <t>RENATA DOS SANTOS PEREIRA</t>
        </is>
      </c>
      <c r="C2081" t="n">
        <v>1</v>
      </c>
      <c r="D2081" t="inlineStr">
        <is>
          <t>IPCA</t>
        </is>
      </c>
      <c r="E2081" t="n">
        <v>0.009488792934583046</v>
      </c>
      <c r="F2081" t="inlineStr">
        <is>
          <t>MENSAL</t>
        </is>
      </c>
      <c r="G2081" t="n">
        <v>45741</v>
      </c>
      <c r="H2081" t="n">
        <v>45741</v>
      </c>
      <c r="I2081" t="inlineStr">
        <is>
          <t>085</t>
        </is>
      </c>
      <c r="J2081" t="inlineStr">
        <is>
          <t>CARTEIRA</t>
        </is>
      </c>
      <c r="K2081" t="inlineStr">
        <is>
          <t>CONTRATO</t>
        </is>
      </c>
      <c r="L2081" t="n">
        <v>2470.95</v>
      </c>
      <c r="M2081" t="inlineStr"/>
      <c r="N2081" t="inlineStr"/>
      <c r="O2081" s="142">
        <f>DATE(YEAR(H2081),MONTH(H2081),1)</f>
        <v/>
      </c>
      <c r="P2081" s="132">
        <f>IF(H2081&gt;$L$3,"Futuro","Atraso")</f>
        <v/>
      </c>
      <c r="Q2081">
        <f>12*(YEAR(H2081)-YEAR($L$3))+(MONTH(H2081)-MONTH($L$3))</f>
        <v/>
      </c>
      <c r="R2081" s="366">
        <f>IF(N2081="IBIRAPITANGA FASE 3",IF(P2081="Atraso",M2081,M2081/(1+$J$2)^Q2081),IF(P2081="Atraso",M2081,M2081/(1+$J$1)^Q2081))</f>
        <v/>
      </c>
    </row>
    <row r="2082">
      <c r="A2082" t="inlineStr">
        <is>
          <t>Q08L08</t>
        </is>
      </c>
      <c r="B2082" t="inlineStr">
        <is>
          <t>RENATA DOS SANTOS PEREIRA</t>
        </is>
      </c>
      <c r="C2082" t="n">
        <v>1</v>
      </c>
      <c r="D2082" t="inlineStr">
        <is>
          <t>IPCA</t>
        </is>
      </c>
      <c r="E2082" t="n">
        <v>0.009488792934583046</v>
      </c>
      <c r="F2082" t="inlineStr">
        <is>
          <t>MENSAL</t>
        </is>
      </c>
      <c r="G2082" t="n">
        <v>45772</v>
      </c>
      <c r="H2082" t="n">
        <v>45772</v>
      </c>
      <c r="I2082" t="inlineStr">
        <is>
          <t>086</t>
        </is>
      </c>
      <c r="J2082" t="inlineStr">
        <is>
          <t>CARTEIRA</t>
        </is>
      </c>
      <c r="K2082" t="inlineStr">
        <is>
          <t>CONTRATO</t>
        </is>
      </c>
      <c r="L2082" t="n">
        <v>2470.95</v>
      </c>
      <c r="M2082" t="inlineStr"/>
      <c r="N2082" t="inlineStr"/>
      <c r="O2082" s="142">
        <f>DATE(YEAR(H2082),MONTH(H2082),1)</f>
        <v/>
      </c>
      <c r="P2082" s="132">
        <f>IF(H2082&gt;$L$3,"Futuro","Atraso")</f>
        <v/>
      </c>
      <c r="Q2082">
        <f>12*(YEAR(H2082)-YEAR($L$3))+(MONTH(H2082)-MONTH($L$3))</f>
        <v/>
      </c>
      <c r="R2082" s="366">
        <f>IF(N2082="IBIRAPITANGA FASE 3",IF(P2082="Atraso",M2082,M2082/(1+$J$2)^Q2082),IF(P2082="Atraso",M2082,M2082/(1+$J$1)^Q2082))</f>
        <v/>
      </c>
    </row>
    <row r="2083">
      <c r="A2083" t="inlineStr">
        <is>
          <t>Q08L08</t>
        </is>
      </c>
      <c r="B2083" t="inlineStr">
        <is>
          <t>RENATA DOS SANTOS PEREIRA</t>
        </is>
      </c>
      <c r="C2083" t="n">
        <v>1</v>
      </c>
      <c r="D2083" t="inlineStr">
        <is>
          <t>IPCA</t>
        </is>
      </c>
      <c r="E2083" t="n">
        <v>0.009488792934583046</v>
      </c>
      <c r="F2083" t="inlineStr">
        <is>
          <t>MENSAL</t>
        </is>
      </c>
      <c r="G2083" t="n">
        <v>45802</v>
      </c>
      <c r="H2083" t="n">
        <v>45802</v>
      </c>
      <c r="I2083" t="inlineStr">
        <is>
          <t>087</t>
        </is>
      </c>
      <c r="J2083" t="inlineStr">
        <is>
          <t>CARTEIRA</t>
        </is>
      </c>
      <c r="K2083" t="inlineStr">
        <is>
          <t>CONTRATO</t>
        </is>
      </c>
      <c r="L2083" t="n">
        <v>2470.95</v>
      </c>
      <c r="M2083" t="inlineStr"/>
      <c r="N2083" t="inlineStr"/>
      <c r="O2083" s="142">
        <f>DATE(YEAR(H2083),MONTH(H2083),1)</f>
        <v/>
      </c>
      <c r="P2083" s="132">
        <f>IF(H2083&gt;$L$3,"Futuro","Atraso")</f>
        <v/>
      </c>
      <c r="Q2083">
        <f>12*(YEAR(H2083)-YEAR($L$3))+(MONTH(H2083)-MONTH($L$3))</f>
        <v/>
      </c>
      <c r="R2083" s="366">
        <f>IF(N2083="IBIRAPITANGA FASE 3",IF(P2083="Atraso",M2083,M2083/(1+$J$2)^Q2083),IF(P2083="Atraso",M2083,M2083/(1+$J$1)^Q2083))</f>
        <v/>
      </c>
    </row>
    <row r="2084">
      <c r="A2084" t="inlineStr">
        <is>
          <t>Q08L08</t>
        </is>
      </c>
      <c r="B2084" t="inlineStr">
        <is>
          <t>RENATA DOS SANTOS PEREIRA</t>
        </is>
      </c>
      <c r="C2084" t="n">
        <v>1</v>
      </c>
      <c r="D2084" t="inlineStr">
        <is>
          <t>IPCA</t>
        </is>
      </c>
      <c r="E2084" t="n">
        <v>0.009488792934583046</v>
      </c>
      <c r="F2084" t="inlineStr">
        <is>
          <t>MENSAL</t>
        </is>
      </c>
      <c r="G2084" t="n">
        <v>45833</v>
      </c>
      <c r="H2084" t="n">
        <v>45833</v>
      </c>
      <c r="I2084" t="inlineStr">
        <is>
          <t>088</t>
        </is>
      </c>
      <c r="J2084" t="inlineStr">
        <is>
          <t>CARTEIRA</t>
        </is>
      </c>
      <c r="K2084" t="inlineStr">
        <is>
          <t>CONTRATO</t>
        </is>
      </c>
      <c r="L2084" t="n">
        <v>2470.95</v>
      </c>
      <c r="M2084" t="inlineStr"/>
      <c r="N2084" t="inlineStr"/>
      <c r="O2084" s="142">
        <f>DATE(YEAR(H2084),MONTH(H2084),1)</f>
        <v/>
      </c>
      <c r="P2084" s="132">
        <f>IF(H2084&gt;$L$3,"Futuro","Atraso")</f>
        <v/>
      </c>
      <c r="Q2084">
        <f>12*(YEAR(H2084)-YEAR($L$3))+(MONTH(H2084)-MONTH($L$3))</f>
        <v/>
      </c>
      <c r="R2084" s="366">
        <f>IF(N2084="IBIRAPITANGA FASE 3",IF(P2084="Atraso",M2084,M2084/(1+$J$2)^Q2084),IF(P2084="Atraso",M2084,M2084/(1+$J$1)^Q2084))</f>
        <v/>
      </c>
    </row>
    <row r="2085">
      <c r="A2085" t="inlineStr">
        <is>
          <t>Q08L08</t>
        </is>
      </c>
      <c r="B2085" t="inlineStr">
        <is>
          <t>RENATA DOS SANTOS PEREIRA</t>
        </is>
      </c>
      <c r="C2085" t="n">
        <v>1</v>
      </c>
      <c r="D2085" t="inlineStr">
        <is>
          <t>IPCA</t>
        </is>
      </c>
      <c r="E2085" t="n">
        <v>0.009488792934583046</v>
      </c>
      <c r="F2085" t="inlineStr">
        <is>
          <t>MENSAL</t>
        </is>
      </c>
      <c r="G2085" t="n">
        <v>45863</v>
      </c>
      <c r="H2085" t="n">
        <v>45863</v>
      </c>
      <c r="I2085" t="inlineStr">
        <is>
          <t>089</t>
        </is>
      </c>
      <c r="J2085" t="inlineStr">
        <is>
          <t>CARTEIRA</t>
        </is>
      </c>
      <c r="K2085" t="inlineStr">
        <is>
          <t>CONTRATO</t>
        </is>
      </c>
      <c r="L2085" t="n">
        <v>2470.95</v>
      </c>
      <c r="M2085" t="inlineStr"/>
      <c r="N2085" t="inlineStr"/>
      <c r="O2085" s="142">
        <f>DATE(YEAR(H2085),MONTH(H2085),1)</f>
        <v/>
      </c>
      <c r="P2085" s="132">
        <f>IF(H2085&gt;$L$3,"Futuro","Atraso")</f>
        <v/>
      </c>
      <c r="Q2085">
        <f>12*(YEAR(H2085)-YEAR($L$3))+(MONTH(H2085)-MONTH($L$3))</f>
        <v/>
      </c>
      <c r="R2085" s="366">
        <f>IF(N2085="IBIRAPITANGA FASE 3",IF(P2085="Atraso",M2085,M2085/(1+$J$2)^Q2085),IF(P2085="Atraso",M2085,M2085/(1+$J$1)^Q2085))</f>
        <v/>
      </c>
    </row>
    <row r="2086">
      <c r="A2086" t="inlineStr">
        <is>
          <t>Q08L08</t>
        </is>
      </c>
      <c r="B2086" t="inlineStr">
        <is>
          <t>RENATA DOS SANTOS PEREIRA</t>
        </is>
      </c>
      <c r="C2086" t="n">
        <v>1</v>
      </c>
      <c r="D2086" t="inlineStr">
        <is>
          <t>IPCA</t>
        </is>
      </c>
      <c r="E2086" t="n">
        <v>0.009488792934583046</v>
      </c>
      <c r="F2086" t="inlineStr">
        <is>
          <t>MENSAL</t>
        </is>
      </c>
      <c r="G2086" t="n">
        <v>45894</v>
      </c>
      <c r="H2086" t="n">
        <v>45894</v>
      </c>
      <c r="I2086" t="inlineStr">
        <is>
          <t>090</t>
        </is>
      </c>
      <c r="J2086" t="inlineStr">
        <is>
          <t>CARTEIRA</t>
        </is>
      </c>
      <c r="K2086" t="inlineStr">
        <is>
          <t>CONTRATO</t>
        </is>
      </c>
      <c r="L2086" t="n">
        <v>2470.95</v>
      </c>
      <c r="M2086" t="inlineStr"/>
      <c r="N2086" t="inlineStr"/>
      <c r="O2086" s="142">
        <f>DATE(YEAR(H2086),MONTH(H2086),1)</f>
        <v/>
      </c>
      <c r="P2086" s="132">
        <f>IF(H2086&gt;$L$3,"Futuro","Atraso")</f>
        <v/>
      </c>
      <c r="Q2086">
        <f>12*(YEAR(H2086)-YEAR($L$3))+(MONTH(H2086)-MONTH($L$3))</f>
        <v/>
      </c>
      <c r="R2086" s="366">
        <f>IF(N2086="IBIRAPITANGA FASE 3",IF(P2086="Atraso",M2086,M2086/(1+$J$2)^Q2086),IF(P2086="Atraso",M2086,M2086/(1+$J$1)^Q2086))</f>
        <v/>
      </c>
    </row>
    <row r="2087">
      <c r="A2087" t="inlineStr">
        <is>
          <t>Q08L08</t>
        </is>
      </c>
      <c r="B2087" t="inlineStr">
        <is>
          <t>RENATA DOS SANTOS PEREIRA</t>
        </is>
      </c>
      <c r="C2087" t="n">
        <v>1</v>
      </c>
      <c r="D2087" t="inlineStr">
        <is>
          <t>IPCA</t>
        </is>
      </c>
      <c r="E2087" t="n">
        <v>0.009488792934583046</v>
      </c>
      <c r="F2087" t="inlineStr">
        <is>
          <t>MENSAL</t>
        </is>
      </c>
      <c r="G2087" t="n">
        <v>45925</v>
      </c>
      <c r="H2087" t="n">
        <v>45925</v>
      </c>
      <c r="I2087" t="inlineStr">
        <is>
          <t>091</t>
        </is>
      </c>
      <c r="J2087" t="inlineStr">
        <is>
          <t>CARTEIRA</t>
        </is>
      </c>
      <c r="K2087" t="inlineStr">
        <is>
          <t>CONTRATO</t>
        </is>
      </c>
      <c r="L2087" t="n">
        <v>2470.95</v>
      </c>
      <c r="M2087" t="inlineStr"/>
      <c r="N2087" t="inlineStr"/>
      <c r="O2087" s="142">
        <f>DATE(YEAR(H2087),MONTH(H2087),1)</f>
        <v/>
      </c>
      <c r="P2087" s="132">
        <f>IF(H2087&gt;$L$3,"Futuro","Atraso")</f>
        <v/>
      </c>
      <c r="Q2087">
        <f>12*(YEAR(H2087)-YEAR($L$3))+(MONTH(H2087)-MONTH($L$3))</f>
        <v/>
      </c>
      <c r="R2087" s="366">
        <f>IF(N2087="IBIRAPITANGA FASE 3",IF(P2087="Atraso",M2087,M2087/(1+$J$2)^Q2087),IF(P2087="Atraso",M2087,M2087/(1+$J$1)^Q2087))</f>
        <v/>
      </c>
    </row>
    <row r="2088">
      <c r="A2088" t="inlineStr">
        <is>
          <t>Q08L08</t>
        </is>
      </c>
      <c r="B2088" t="inlineStr">
        <is>
          <t>RENATA DOS SANTOS PEREIRA</t>
        </is>
      </c>
      <c r="C2088" t="n">
        <v>1</v>
      </c>
      <c r="D2088" t="inlineStr">
        <is>
          <t>IPCA</t>
        </is>
      </c>
      <c r="E2088" t="n">
        <v>0.009488792934583046</v>
      </c>
      <c r="F2088" t="inlineStr">
        <is>
          <t>MENSAL</t>
        </is>
      </c>
      <c r="G2088" t="n">
        <v>45955</v>
      </c>
      <c r="H2088" t="n">
        <v>45955</v>
      </c>
      <c r="I2088" t="inlineStr">
        <is>
          <t>092</t>
        </is>
      </c>
      <c r="J2088" t="inlineStr">
        <is>
          <t>CARTEIRA</t>
        </is>
      </c>
      <c r="K2088" t="inlineStr">
        <is>
          <t>CONTRATO</t>
        </is>
      </c>
      <c r="L2088" t="n">
        <v>2470.95</v>
      </c>
      <c r="M2088" t="inlineStr"/>
      <c r="N2088" t="inlineStr"/>
      <c r="O2088" s="142">
        <f>DATE(YEAR(H2088),MONTH(H2088),1)</f>
        <v/>
      </c>
      <c r="P2088" s="132">
        <f>IF(H2088&gt;$L$3,"Futuro","Atraso")</f>
        <v/>
      </c>
      <c r="Q2088">
        <f>12*(YEAR(H2088)-YEAR($L$3))+(MONTH(H2088)-MONTH($L$3))</f>
        <v/>
      </c>
      <c r="R2088" s="366">
        <f>IF(N2088="IBIRAPITANGA FASE 3",IF(P2088="Atraso",M2088,M2088/(1+$J$2)^Q2088),IF(P2088="Atraso",M2088,M2088/(1+$J$1)^Q2088))</f>
        <v/>
      </c>
    </row>
    <row r="2089">
      <c r="A2089" t="inlineStr">
        <is>
          <t>Q08L08</t>
        </is>
      </c>
      <c r="B2089" t="inlineStr">
        <is>
          <t>RENATA DOS SANTOS PEREIRA</t>
        </is>
      </c>
      <c r="C2089" t="n">
        <v>1</v>
      </c>
      <c r="D2089" t="inlineStr">
        <is>
          <t>IPCA</t>
        </is>
      </c>
      <c r="E2089" t="n">
        <v>0.009488792934583046</v>
      </c>
      <c r="F2089" t="inlineStr">
        <is>
          <t>MENSAL</t>
        </is>
      </c>
      <c r="G2089" t="n">
        <v>45986</v>
      </c>
      <c r="H2089" t="n">
        <v>45986</v>
      </c>
      <c r="I2089" t="inlineStr">
        <is>
          <t>093</t>
        </is>
      </c>
      <c r="J2089" t="inlineStr">
        <is>
          <t>CARTEIRA</t>
        </is>
      </c>
      <c r="K2089" t="inlineStr">
        <is>
          <t>CONTRATO</t>
        </is>
      </c>
      <c r="L2089" t="n">
        <v>2470.95</v>
      </c>
      <c r="M2089" t="inlineStr"/>
      <c r="N2089" t="inlineStr"/>
      <c r="O2089" s="142">
        <f>DATE(YEAR(H2089),MONTH(H2089),1)</f>
        <v/>
      </c>
      <c r="P2089" s="132">
        <f>IF(H2089&gt;$L$3,"Futuro","Atraso")</f>
        <v/>
      </c>
      <c r="Q2089">
        <f>12*(YEAR(H2089)-YEAR($L$3))+(MONTH(H2089)-MONTH($L$3))</f>
        <v/>
      </c>
      <c r="R2089" s="366">
        <f>IF(N2089="IBIRAPITANGA FASE 3",IF(P2089="Atraso",M2089,M2089/(1+$J$2)^Q2089),IF(P2089="Atraso",M2089,M2089/(1+$J$1)^Q2089))</f>
        <v/>
      </c>
    </row>
    <row r="2090">
      <c r="A2090" t="inlineStr">
        <is>
          <t>Q08L08</t>
        </is>
      </c>
      <c r="B2090" t="inlineStr">
        <is>
          <t>RENATA DOS SANTOS PEREIRA</t>
        </is>
      </c>
      <c r="C2090" t="n">
        <v>1</v>
      </c>
      <c r="D2090" t="inlineStr">
        <is>
          <t>IPCA</t>
        </is>
      </c>
      <c r="E2090" t="n">
        <v>0.009488792934583046</v>
      </c>
      <c r="F2090" t="inlineStr">
        <is>
          <t>MENSAL</t>
        </is>
      </c>
      <c r="G2090" t="n">
        <v>46016</v>
      </c>
      <c r="H2090" t="n">
        <v>46016</v>
      </c>
      <c r="I2090" t="inlineStr">
        <is>
          <t>094</t>
        </is>
      </c>
      <c r="J2090" t="inlineStr">
        <is>
          <t>CARTEIRA</t>
        </is>
      </c>
      <c r="K2090" t="inlineStr">
        <is>
          <t>CONTRATO</t>
        </is>
      </c>
      <c r="L2090" t="n">
        <v>2470.95</v>
      </c>
      <c r="M2090" t="inlineStr"/>
      <c r="N2090" t="inlineStr"/>
      <c r="O2090" s="142">
        <f>DATE(YEAR(H2090),MONTH(H2090),1)</f>
        <v/>
      </c>
      <c r="P2090" s="132">
        <f>IF(H2090&gt;$L$3,"Futuro","Atraso")</f>
        <v/>
      </c>
      <c r="Q2090">
        <f>12*(YEAR(H2090)-YEAR($L$3))+(MONTH(H2090)-MONTH($L$3))</f>
        <v/>
      </c>
      <c r="R2090" s="366">
        <f>IF(N2090="IBIRAPITANGA FASE 3",IF(P2090="Atraso",M2090,M2090/(1+$J$2)^Q2090),IF(P2090="Atraso",M2090,M2090/(1+$J$1)^Q2090))</f>
        <v/>
      </c>
    </row>
    <row r="2091">
      <c r="A2091" t="inlineStr">
        <is>
          <t>Q08L08</t>
        </is>
      </c>
      <c r="B2091" t="inlineStr">
        <is>
          <t>RENATA DOS SANTOS PEREIRA</t>
        </is>
      </c>
      <c r="C2091" t="n">
        <v>1</v>
      </c>
      <c r="D2091" t="inlineStr">
        <is>
          <t>IPCA</t>
        </is>
      </c>
      <c r="E2091" t="n">
        <v>0.009488792934583046</v>
      </c>
      <c r="F2091" t="inlineStr">
        <is>
          <t>MENSAL</t>
        </is>
      </c>
      <c r="G2091" t="n">
        <v>46047</v>
      </c>
      <c r="H2091" t="n">
        <v>46047</v>
      </c>
      <c r="I2091" t="inlineStr">
        <is>
          <t>095</t>
        </is>
      </c>
      <c r="J2091" t="inlineStr">
        <is>
          <t>CARTEIRA</t>
        </is>
      </c>
      <c r="K2091" t="inlineStr">
        <is>
          <t>CONTRATO</t>
        </is>
      </c>
      <c r="L2091" t="n">
        <v>2470.95</v>
      </c>
      <c r="M2091" t="inlineStr"/>
      <c r="N2091" t="inlineStr"/>
      <c r="O2091" s="142">
        <f>DATE(YEAR(H2091),MONTH(H2091),1)</f>
        <v/>
      </c>
      <c r="P2091" s="132">
        <f>IF(H2091&gt;$L$3,"Futuro","Atraso")</f>
        <v/>
      </c>
      <c r="Q2091">
        <f>12*(YEAR(H2091)-YEAR($L$3))+(MONTH(H2091)-MONTH($L$3))</f>
        <v/>
      </c>
      <c r="R2091" s="366">
        <f>IF(N2091="IBIRAPITANGA FASE 3",IF(P2091="Atraso",M2091,M2091/(1+$J$2)^Q2091),IF(P2091="Atraso",M2091,M2091/(1+$J$1)^Q2091))</f>
        <v/>
      </c>
    </row>
    <row r="2092">
      <c r="A2092" t="inlineStr">
        <is>
          <t>Q08L08</t>
        </is>
      </c>
      <c r="B2092" t="inlineStr">
        <is>
          <t>RENATA DOS SANTOS PEREIRA</t>
        </is>
      </c>
      <c r="C2092" t="n">
        <v>1</v>
      </c>
      <c r="D2092" t="inlineStr">
        <is>
          <t>IPCA</t>
        </is>
      </c>
      <c r="E2092" t="n">
        <v>0.009488792934583046</v>
      </c>
      <c r="F2092" t="inlineStr">
        <is>
          <t>MENSAL</t>
        </is>
      </c>
      <c r="G2092" t="n">
        <v>46078</v>
      </c>
      <c r="H2092" t="n">
        <v>46078</v>
      </c>
      <c r="I2092" t="inlineStr">
        <is>
          <t>096</t>
        </is>
      </c>
      <c r="J2092" t="inlineStr">
        <is>
          <t>CARTEIRA</t>
        </is>
      </c>
      <c r="K2092" t="inlineStr">
        <is>
          <t>CONTRATO</t>
        </is>
      </c>
      <c r="L2092" t="n">
        <v>2470.95</v>
      </c>
      <c r="M2092" t="inlineStr"/>
      <c r="N2092" t="inlineStr"/>
      <c r="O2092" s="142">
        <f>DATE(YEAR(H2092),MONTH(H2092),1)</f>
        <v/>
      </c>
      <c r="P2092" s="132">
        <f>IF(H2092&gt;$L$3,"Futuro","Atraso")</f>
        <v/>
      </c>
      <c r="Q2092">
        <f>12*(YEAR(H2092)-YEAR($L$3))+(MONTH(H2092)-MONTH($L$3))</f>
        <v/>
      </c>
      <c r="R2092" s="366">
        <f>IF(N2092="IBIRAPITANGA FASE 3",IF(P2092="Atraso",M2092,M2092/(1+$J$2)^Q2092),IF(P2092="Atraso",M2092,M2092/(1+$J$1)^Q2092))</f>
        <v/>
      </c>
    </row>
    <row r="2093">
      <c r="A2093" t="inlineStr">
        <is>
          <t>Q08L010</t>
        </is>
      </c>
      <c r="B2093" t="inlineStr">
        <is>
          <t>ROBERTO BENTO ALVAREZ</t>
        </is>
      </c>
      <c r="C2093" t="n">
        <v>1</v>
      </c>
      <c r="D2093" t="inlineStr">
        <is>
          <t>IPCA</t>
        </is>
      </c>
      <c r="E2093" t="n">
        <v>0</v>
      </c>
      <c r="F2093" t="inlineStr">
        <is>
          <t>MENSAL</t>
        </is>
      </c>
      <c r="G2093" t="n">
        <v>44925</v>
      </c>
      <c r="H2093" t="n">
        <v>44925</v>
      </c>
      <c r="I2093" t="inlineStr">
        <is>
          <t>017</t>
        </is>
      </c>
      <c r="J2093" t="inlineStr">
        <is>
          <t>CARTEIRA</t>
        </is>
      </c>
      <c r="K2093" t="inlineStr">
        <is>
          <t>CONTRATO</t>
        </is>
      </c>
      <c r="L2093" t="n">
        <v>6337</v>
      </c>
      <c r="M2093" t="inlineStr"/>
      <c r="N2093" t="inlineStr"/>
      <c r="O2093" s="142">
        <f>DATE(YEAR(H2093),MONTH(H2093),1)</f>
        <v/>
      </c>
      <c r="P2093" s="132">
        <f>IF(H2093&gt;$L$3,"Futuro","Atraso")</f>
        <v/>
      </c>
      <c r="Q2093">
        <f>12*(YEAR(H2093)-YEAR($L$3))+(MONTH(H2093)-MONTH($L$3))</f>
        <v/>
      </c>
      <c r="R2093" s="366">
        <f>IF(N2093="IBIRAPITANGA FASE 3",IF(P2093="Atraso",M2093,M2093/(1+$J$2)^Q2093),IF(P2093="Atraso",M2093,M2093/(1+$J$1)^Q2093))</f>
        <v/>
      </c>
    </row>
    <row r="2094">
      <c r="A2094" t="inlineStr">
        <is>
          <t>Q08L010</t>
        </is>
      </c>
      <c r="B2094" t="inlineStr">
        <is>
          <t>ROBERTO BENTO ALVAREZ</t>
        </is>
      </c>
      <c r="C2094" t="n">
        <v>1</v>
      </c>
      <c r="D2094" t="inlineStr">
        <is>
          <t>IPCA</t>
        </is>
      </c>
      <c r="E2094" t="n">
        <v>0</v>
      </c>
      <c r="F2094" t="inlineStr">
        <is>
          <t>MENSAL</t>
        </is>
      </c>
      <c r="G2094" t="n">
        <v>44956</v>
      </c>
      <c r="H2094" t="n">
        <v>44956</v>
      </c>
      <c r="I2094" t="inlineStr">
        <is>
          <t>018</t>
        </is>
      </c>
      <c r="J2094" t="inlineStr">
        <is>
          <t>CARTEIRA</t>
        </is>
      </c>
      <c r="K2094" t="inlineStr">
        <is>
          <t>CONTRATO</t>
        </is>
      </c>
      <c r="L2094" t="n">
        <v>6279.06</v>
      </c>
      <c r="M2094" t="inlineStr"/>
      <c r="N2094" t="inlineStr"/>
      <c r="O2094" s="142">
        <f>DATE(YEAR(H2094),MONTH(H2094),1)</f>
        <v/>
      </c>
      <c r="P2094" s="132">
        <f>IF(H2094&gt;$L$3,"Futuro","Atraso")</f>
        <v/>
      </c>
      <c r="Q2094">
        <f>12*(YEAR(H2094)-YEAR($L$3))+(MONTH(H2094)-MONTH($L$3))</f>
        <v/>
      </c>
      <c r="R2094" s="366">
        <f>IF(N2094="IBIRAPITANGA FASE 3",IF(P2094="Atraso",M2094,M2094/(1+$J$2)^Q2094),IF(P2094="Atraso",M2094,M2094/(1+$J$1)^Q2094))</f>
        <v/>
      </c>
    </row>
    <row r="2095">
      <c r="A2095" t="inlineStr">
        <is>
          <t>Q08L010</t>
        </is>
      </c>
      <c r="B2095" t="inlineStr">
        <is>
          <t>ROBERTO BENTO ALVAREZ</t>
        </is>
      </c>
      <c r="C2095" t="n">
        <v>1</v>
      </c>
      <c r="D2095" t="inlineStr">
        <is>
          <t>IPCA</t>
        </is>
      </c>
      <c r="E2095" t="n">
        <v>0</v>
      </c>
      <c r="F2095" t="inlineStr">
        <is>
          <t>MENSAL</t>
        </is>
      </c>
      <c r="G2095" t="n">
        <v>44985</v>
      </c>
      <c r="H2095" t="n">
        <v>44985</v>
      </c>
      <c r="I2095" t="inlineStr">
        <is>
          <t>019</t>
        </is>
      </c>
      <c r="J2095" t="inlineStr">
        <is>
          <t>CARTEIRA</t>
        </is>
      </c>
      <c r="K2095" t="inlineStr">
        <is>
          <t>CONTRATO</t>
        </is>
      </c>
      <c r="L2095" t="n">
        <v>6224.43</v>
      </c>
      <c r="M2095" t="inlineStr"/>
      <c r="N2095" t="inlineStr"/>
      <c r="O2095" s="142">
        <f>DATE(YEAR(H2095),MONTH(H2095),1)</f>
        <v/>
      </c>
      <c r="P2095" s="132">
        <f>IF(H2095&gt;$L$3,"Futuro","Atraso")</f>
        <v/>
      </c>
      <c r="Q2095">
        <f>12*(YEAR(H2095)-YEAR($L$3))+(MONTH(H2095)-MONTH($L$3))</f>
        <v/>
      </c>
      <c r="R2095" s="366">
        <f>IF(N2095="IBIRAPITANGA FASE 3",IF(P2095="Atraso",M2095,M2095/(1+$J$2)^Q2095),IF(P2095="Atraso",M2095,M2095/(1+$J$1)^Q2095))</f>
        <v/>
      </c>
    </row>
    <row r="2096">
      <c r="A2096" t="inlineStr">
        <is>
          <t>Q08L010</t>
        </is>
      </c>
      <c r="B2096" t="inlineStr">
        <is>
          <t>ROBERTO BENTO ALVAREZ</t>
        </is>
      </c>
      <c r="C2096" t="n">
        <v>1</v>
      </c>
      <c r="D2096" t="inlineStr">
        <is>
          <t>IPCA</t>
        </is>
      </c>
      <c r="E2096" t="n">
        <v>0</v>
      </c>
      <c r="F2096" t="inlineStr">
        <is>
          <t>MENSAL</t>
        </is>
      </c>
      <c r="G2096" t="n">
        <v>45015</v>
      </c>
      <c r="H2096" t="n">
        <v>45015</v>
      </c>
      <c r="I2096" t="inlineStr">
        <is>
          <t>020</t>
        </is>
      </c>
      <c r="J2096" t="inlineStr">
        <is>
          <t>CARTEIRA</t>
        </is>
      </c>
      <c r="K2096" t="inlineStr">
        <is>
          <t>CONTRATO</t>
        </is>
      </c>
      <c r="L2096" t="n">
        <v>6166.91</v>
      </c>
      <c r="M2096" t="inlineStr"/>
      <c r="N2096" t="inlineStr"/>
      <c r="O2096" s="142">
        <f>DATE(YEAR(H2096),MONTH(H2096),1)</f>
        <v/>
      </c>
      <c r="P2096" s="132">
        <f>IF(H2096&gt;$L$3,"Futuro","Atraso")</f>
        <v/>
      </c>
      <c r="Q2096">
        <f>12*(YEAR(H2096)-YEAR($L$3))+(MONTH(H2096)-MONTH($L$3))</f>
        <v/>
      </c>
      <c r="R2096" s="366">
        <f>IF(N2096="IBIRAPITANGA FASE 3",IF(P2096="Atraso",M2096,M2096/(1+$J$2)^Q2096),IF(P2096="Atraso",M2096,M2096/(1+$J$1)^Q2096))</f>
        <v/>
      </c>
    </row>
    <row r="2097">
      <c r="A2097" t="inlineStr">
        <is>
          <t>Q08L010</t>
        </is>
      </c>
      <c r="B2097" t="inlineStr">
        <is>
          <t>ROBERTO BENTO ALVAREZ</t>
        </is>
      </c>
      <c r="C2097" t="n">
        <v>1</v>
      </c>
      <c r="D2097" t="inlineStr">
        <is>
          <t>IPCA</t>
        </is>
      </c>
      <c r="E2097" t="n">
        <v>0</v>
      </c>
      <c r="F2097" t="inlineStr">
        <is>
          <t>MENSAL</t>
        </is>
      </c>
      <c r="G2097" t="n">
        <v>45046</v>
      </c>
      <c r="H2097" t="n">
        <v>45046</v>
      </c>
      <c r="I2097" t="inlineStr">
        <is>
          <t>021</t>
        </is>
      </c>
      <c r="J2097" t="inlineStr">
        <is>
          <t>CARTEIRA</t>
        </is>
      </c>
      <c r="K2097" t="inlineStr">
        <is>
          <t>CONTRATO</t>
        </is>
      </c>
      <c r="L2097" t="n">
        <v>6107.98</v>
      </c>
      <c r="M2097" t="inlineStr"/>
      <c r="N2097" t="inlineStr"/>
      <c r="O2097" s="142">
        <f>DATE(YEAR(H2097),MONTH(H2097),1)</f>
        <v/>
      </c>
      <c r="P2097" s="132">
        <f>IF(H2097&gt;$L$3,"Futuro","Atraso")</f>
        <v/>
      </c>
      <c r="Q2097">
        <f>12*(YEAR(H2097)-YEAR($L$3))+(MONTH(H2097)-MONTH($L$3))</f>
        <v/>
      </c>
      <c r="R2097" s="366">
        <f>IF(N2097="IBIRAPITANGA FASE 3",IF(P2097="Atraso",M2097,M2097/(1+$J$2)^Q2097),IF(P2097="Atraso",M2097,M2097/(1+$J$1)^Q2097))</f>
        <v/>
      </c>
    </row>
    <row r="2098">
      <c r="A2098" t="inlineStr">
        <is>
          <t>Q08L010</t>
        </is>
      </c>
      <c r="B2098" t="inlineStr">
        <is>
          <t>ROBERTO BENTO ALVAREZ</t>
        </is>
      </c>
      <c r="C2098" t="n">
        <v>1</v>
      </c>
      <c r="D2098" t="inlineStr">
        <is>
          <t>IPCA</t>
        </is>
      </c>
      <c r="E2098" t="n">
        <v>0</v>
      </c>
      <c r="F2098" t="inlineStr">
        <is>
          <t>MENSAL</t>
        </is>
      </c>
      <c r="G2098" t="n">
        <v>45076</v>
      </c>
      <c r="H2098" t="n">
        <v>45076</v>
      </c>
      <c r="I2098" t="inlineStr">
        <is>
          <t>022</t>
        </is>
      </c>
      <c r="J2098" t="inlineStr">
        <is>
          <t>CARTEIRA</t>
        </is>
      </c>
      <c r="K2098" t="inlineStr">
        <is>
          <t>CONTRATO</t>
        </is>
      </c>
      <c r="L2098" t="n">
        <v>6050.95</v>
      </c>
      <c r="M2098" t="inlineStr"/>
      <c r="N2098" t="inlineStr"/>
      <c r="O2098" s="142">
        <f>DATE(YEAR(H2098),MONTH(H2098),1)</f>
        <v/>
      </c>
      <c r="P2098" s="132">
        <f>IF(H2098&gt;$L$3,"Futuro","Atraso")</f>
        <v/>
      </c>
      <c r="Q2098">
        <f>12*(YEAR(H2098)-YEAR($L$3))+(MONTH(H2098)-MONTH($L$3))</f>
        <v/>
      </c>
      <c r="R2098" s="366">
        <f>IF(N2098="IBIRAPITANGA FASE 3",IF(P2098="Atraso",M2098,M2098/(1+$J$2)^Q2098),IF(P2098="Atraso",M2098,M2098/(1+$J$1)^Q2098))</f>
        <v/>
      </c>
    </row>
    <row r="2099">
      <c r="A2099" t="inlineStr">
        <is>
          <t>Q08L010</t>
        </is>
      </c>
      <c r="B2099" t="inlineStr">
        <is>
          <t>ROBERTO BENTO ALVAREZ</t>
        </is>
      </c>
      <c r="C2099" t="n">
        <v>1</v>
      </c>
      <c r="D2099" t="inlineStr">
        <is>
          <t>IPCA</t>
        </is>
      </c>
      <c r="E2099" t="n">
        <v>0</v>
      </c>
      <c r="F2099" t="inlineStr">
        <is>
          <t>MENSAL</t>
        </is>
      </c>
      <c r="G2099" t="n">
        <v>45107</v>
      </c>
      <c r="H2099" t="n">
        <v>45107</v>
      </c>
      <c r="I2099" t="inlineStr">
        <is>
          <t>023</t>
        </is>
      </c>
      <c r="J2099" t="inlineStr">
        <is>
          <t>CARTEIRA</t>
        </is>
      </c>
      <c r="K2099" t="inlineStr">
        <is>
          <t>CONTRATO</t>
        </is>
      </c>
      <c r="L2099" t="n">
        <v>5992.01</v>
      </c>
      <c r="M2099" t="inlineStr"/>
      <c r="N2099" t="inlineStr"/>
      <c r="O2099" s="142">
        <f>DATE(YEAR(H2099),MONTH(H2099),1)</f>
        <v/>
      </c>
      <c r="P2099" s="132">
        <f>IF(H2099&gt;$L$3,"Futuro","Atraso")</f>
        <v/>
      </c>
      <c r="Q2099">
        <f>12*(YEAR(H2099)-YEAR($L$3))+(MONTH(H2099)-MONTH($L$3))</f>
        <v/>
      </c>
      <c r="R2099" s="366">
        <f>IF(N2099="IBIRAPITANGA FASE 3",IF(P2099="Atraso",M2099,M2099/(1+$J$2)^Q2099),IF(P2099="Atraso",M2099,M2099/(1+$J$1)^Q2099))</f>
        <v/>
      </c>
    </row>
    <row r="2100">
      <c r="A2100" t="inlineStr">
        <is>
          <t>Q08L010</t>
        </is>
      </c>
      <c r="B2100" t="inlineStr">
        <is>
          <t>ROBERTO BENTO ALVAREZ</t>
        </is>
      </c>
      <c r="C2100" t="n">
        <v>1</v>
      </c>
      <c r="D2100" t="inlineStr">
        <is>
          <t>IPCA</t>
        </is>
      </c>
      <c r="E2100" t="n">
        <v>0</v>
      </c>
      <c r="F2100" t="inlineStr">
        <is>
          <t>MENSAL</t>
        </is>
      </c>
      <c r="G2100" t="n">
        <v>45137</v>
      </c>
      <c r="H2100" t="n">
        <v>45137</v>
      </c>
      <c r="I2100" t="inlineStr">
        <is>
          <t>024</t>
        </is>
      </c>
      <c r="J2100" t="inlineStr">
        <is>
          <t>CARTEIRA</t>
        </is>
      </c>
      <c r="K2100" t="inlineStr">
        <is>
          <t>CONTRATO</t>
        </is>
      </c>
      <c r="L2100" t="n">
        <v>5934.97</v>
      </c>
      <c r="M2100" t="inlineStr"/>
      <c r="N2100" t="inlineStr"/>
      <c r="O2100" s="142">
        <f>DATE(YEAR(H2100),MONTH(H2100),1)</f>
        <v/>
      </c>
      <c r="P2100" s="132">
        <f>IF(H2100&gt;$L$3,"Futuro","Atraso")</f>
        <v/>
      </c>
      <c r="Q2100">
        <f>12*(YEAR(H2100)-YEAR($L$3))+(MONTH(H2100)-MONTH($L$3))</f>
        <v/>
      </c>
      <c r="R2100" s="366">
        <f>IF(N2100="IBIRAPITANGA FASE 3",IF(P2100="Atraso",M2100,M2100/(1+$J$2)^Q2100),IF(P2100="Atraso",M2100,M2100/(1+$J$1)^Q2100))</f>
        <v/>
      </c>
    </row>
    <row r="2101">
      <c r="A2101" t="inlineStr">
        <is>
          <t>Q08L010</t>
        </is>
      </c>
      <c r="B2101" t="inlineStr">
        <is>
          <t>ROBERTO BENTO ALVAREZ</t>
        </is>
      </c>
      <c r="C2101" t="n">
        <v>1</v>
      </c>
      <c r="D2101" t="inlineStr">
        <is>
          <t>IPCA</t>
        </is>
      </c>
      <c r="E2101" t="n">
        <v>0</v>
      </c>
      <c r="F2101" t="inlineStr">
        <is>
          <t>MENSAL</t>
        </is>
      </c>
      <c r="G2101" t="n">
        <v>45168</v>
      </c>
      <c r="H2101" t="n">
        <v>45168</v>
      </c>
      <c r="I2101" t="inlineStr">
        <is>
          <t>025</t>
        </is>
      </c>
      <c r="J2101" t="inlineStr">
        <is>
          <t>CARTEIRA</t>
        </is>
      </c>
      <c r="K2101" t="inlineStr">
        <is>
          <t>CONTRATO</t>
        </is>
      </c>
      <c r="L2101" t="n">
        <v>5876.05</v>
      </c>
      <c r="M2101" t="inlineStr"/>
      <c r="N2101" t="inlineStr"/>
      <c r="O2101" s="142">
        <f>DATE(YEAR(H2101),MONTH(H2101),1)</f>
        <v/>
      </c>
      <c r="P2101" s="132">
        <f>IF(H2101&gt;$L$3,"Futuro","Atraso")</f>
        <v/>
      </c>
      <c r="Q2101">
        <f>12*(YEAR(H2101)-YEAR($L$3))+(MONTH(H2101)-MONTH($L$3))</f>
        <v/>
      </c>
      <c r="R2101" s="366">
        <f>IF(N2101="IBIRAPITANGA FASE 3",IF(P2101="Atraso",M2101,M2101/(1+$J$2)^Q2101),IF(P2101="Atraso",M2101,M2101/(1+$J$1)^Q2101))</f>
        <v/>
      </c>
    </row>
    <row r="2102">
      <c r="A2102" t="inlineStr">
        <is>
          <t>Q08L010</t>
        </is>
      </c>
      <c r="B2102" t="inlineStr">
        <is>
          <t>ROBERTO BENTO ALVAREZ</t>
        </is>
      </c>
      <c r="C2102" t="n">
        <v>1</v>
      </c>
      <c r="D2102" t="inlineStr">
        <is>
          <t>IPCA</t>
        </is>
      </c>
      <c r="E2102" t="n">
        <v>0</v>
      </c>
      <c r="F2102" t="inlineStr">
        <is>
          <t>MENSAL</t>
        </is>
      </c>
      <c r="G2102" t="n">
        <v>45229</v>
      </c>
      <c r="H2102" t="n">
        <v>45229</v>
      </c>
      <c r="I2102" t="inlineStr">
        <is>
          <t>027</t>
        </is>
      </c>
      <c r="J2102" t="inlineStr">
        <is>
          <t>CARTEIRA</t>
        </is>
      </c>
      <c r="K2102" t="inlineStr">
        <is>
          <t>CONTRATO</t>
        </is>
      </c>
      <c r="L2102" t="n">
        <v>5716.17</v>
      </c>
      <c r="M2102" t="inlineStr"/>
      <c r="N2102" t="inlineStr"/>
      <c r="O2102" s="142">
        <f>DATE(YEAR(H2102),MONTH(H2102),1)</f>
        <v/>
      </c>
      <c r="P2102" s="132">
        <f>IF(H2102&gt;$L$3,"Futuro","Atraso")</f>
        <v/>
      </c>
      <c r="Q2102">
        <f>12*(YEAR(H2102)-YEAR($L$3))+(MONTH(H2102)-MONTH($L$3))</f>
        <v/>
      </c>
      <c r="R2102" s="366">
        <f>IF(N2102="IBIRAPITANGA FASE 3",IF(P2102="Atraso",M2102,M2102/(1+$J$2)^Q2102),IF(P2102="Atraso",M2102,M2102/(1+$J$1)^Q2102))</f>
        <v/>
      </c>
    </row>
    <row r="2103">
      <c r="A2103" t="inlineStr">
        <is>
          <t>Q08L010</t>
        </is>
      </c>
      <c r="B2103" t="inlineStr">
        <is>
          <t>ROBERTO BENTO ALVAREZ</t>
        </is>
      </c>
      <c r="C2103" t="n">
        <v>1</v>
      </c>
      <c r="D2103" t="inlineStr">
        <is>
          <t>IPCA</t>
        </is>
      </c>
      <c r="E2103" t="n">
        <v>0</v>
      </c>
      <c r="F2103" t="inlineStr">
        <is>
          <t>MENSAL</t>
        </is>
      </c>
      <c r="G2103" t="n">
        <v>45260</v>
      </c>
      <c r="H2103" t="n">
        <v>45260</v>
      </c>
      <c r="I2103" t="inlineStr">
        <is>
          <t>028</t>
        </is>
      </c>
      <c r="J2103" t="inlineStr">
        <is>
          <t>CARTEIRA</t>
        </is>
      </c>
      <c r="K2103" t="inlineStr">
        <is>
          <t>CONTRATO</t>
        </is>
      </c>
      <c r="L2103" t="n">
        <v>5716.17</v>
      </c>
      <c r="M2103" t="inlineStr"/>
      <c r="N2103" t="inlineStr"/>
      <c r="O2103" s="142">
        <f>DATE(YEAR(H2103),MONTH(H2103),1)</f>
        <v/>
      </c>
      <c r="P2103" s="132">
        <f>IF(H2103&gt;$L$3,"Futuro","Atraso")</f>
        <v/>
      </c>
      <c r="Q2103">
        <f>12*(YEAR(H2103)-YEAR($L$3))+(MONTH(H2103)-MONTH($L$3))</f>
        <v/>
      </c>
      <c r="R2103" s="366">
        <f>IF(N2103="IBIRAPITANGA FASE 3",IF(P2103="Atraso",M2103,M2103/(1+$J$2)^Q2103),IF(P2103="Atraso",M2103,M2103/(1+$J$1)^Q2103))</f>
        <v/>
      </c>
    </row>
    <row r="2104">
      <c r="A2104" t="inlineStr">
        <is>
          <t>Q08L010</t>
        </is>
      </c>
      <c r="B2104" t="inlineStr">
        <is>
          <t>ROBERTO BENTO ALVAREZ</t>
        </is>
      </c>
      <c r="C2104" t="n">
        <v>1</v>
      </c>
      <c r="D2104" t="inlineStr">
        <is>
          <t>IPCA</t>
        </is>
      </c>
      <c r="E2104" t="n">
        <v>0</v>
      </c>
      <c r="F2104" t="inlineStr">
        <is>
          <t>MENSAL</t>
        </is>
      </c>
      <c r="G2104" t="n">
        <v>45290</v>
      </c>
      <c r="H2104" t="n">
        <v>45290</v>
      </c>
      <c r="I2104" t="inlineStr">
        <is>
          <t>029</t>
        </is>
      </c>
      <c r="J2104" t="inlineStr">
        <is>
          <t>CARTEIRA</t>
        </is>
      </c>
      <c r="K2104" t="inlineStr">
        <is>
          <t>CONTRATO</t>
        </is>
      </c>
      <c r="L2104" t="n">
        <v>5716.17</v>
      </c>
      <c r="M2104" t="inlineStr"/>
      <c r="N2104" t="inlineStr"/>
      <c r="O2104" s="142">
        <f>DATE(YEAR(H2104),MONTH(H2104),1)</f>
        <v/>
      </c>
      <c r="P2104" s="132">
        <f>IF(H2104&gt;$L$3,"Futuro","Atraso")</f>
        <v/>
      </c>
      <c r="Q2104">
        <f>12*(YEAR(H2104)-YEAR($L$3))+(MONTH(H2104)-MONTH($L$3))</f>
        <v/>
      </c>
      <c r="R2104" s="366">
        <f>IF(N2104="IBIRAPITANGA FASE 3",IF(P2104="Atraso",M2104,M2104/(1+$J$2)^Q2104),IF(P2104="Atraso",M2104,M2104/(1+$J$1)^Q2104))</f>
        <v/>
      </c>
    </row>
    <row r="2105">
      <c r="A2105" t="inlineStr">
        <is>
          <t>Q08L010</t>
        </is>
      </c>
      <c r="B2105" t="inlineStr">
        <is>
          <t>ROBERTO BENTO ALVAREZ</t>
        </is>
      </c>
      <c r="C2105" t="n">
        <v>1</v>
      </c>
      <c r="D2105" t="inlineStr">
        <is>
          <t>IPCA</t>
        </is>
      </c>
      <c r="E2105" t="n">
        <v>0</v>
      </c>
      <c r="F2105" t="inlineStr">
        <is>
          <t>MENSAL</t>
        </is>
      </c>
      <c r="G2105" t="n">
        <v>45321</v>
      </c>
      <c r="H2105" t="n">
        <v>45321</v>
      </c>
      <c r="I2105" t="inlineStr">
        <is>
          <t>030</t>
        </is>
      </c>
      <c r="J2105" t="inlineStr">
        <is>
          <t>CARTEIRA</t>
        </is>
      </c>
      <c r="K2105" t="inlineStr">
        <is>
          <t>CONTRATO</t>
        </is>
      </c>
      <c r="L2105" t="n">
        <v>5716.17</v>
      </c>
      <c r="M2105" t="inlineStr"/>
      <c r="N2105" t="inlineStr"/>
      <c r="O2105" s="142">
        <f>DATE(YEAR(H2105),MONTH(H2105),1)</f>
        <v/>
      </c>
      <c r="P2105" s="132">
        <f>IF(H2105&gt;$L$3,"Futuro","Atraso")</f>
        <v/>
      </c>
      <c r="Q2105">
        <f>12*(YEAR(H2105)-YEAR($L$3))+(MONTH(H2105)-MONTH($L$3))</f>
        <v/>
      </c>
      <c r="R2105" s="366">
        <f>IF(N2105="IBIRAPITANGA FASE 3",IF(P2105="Atraso",M2105,M2105/(1+$J$2)^Q2105),IF(P2105="Atraso",M2105,M2105/(1+$J$1)^Q2105))</f>
        <v/>
      </c>
    </row>
    <row r="2106">
      <c r="A2106" t="inlineStr">
        <is>
          <t>Q08L010</t>
        </is>
      </c>
      <c r="B2106" t="inlineStr">
        <is>
          <t>ROBERTO BENTO ALVAREZ</t>
        </is>
      </c>
      <c r="C2106" t="n">
        <v>1</v>
      </c>
      <c r="D2106" t="inlineStr">
        <is>
          <t>IPCA</t>
        </is>
      </c>
      <c r="E2106" t="n">
        <v>0</v>
      </c>
      <c r="F2106" t="inlineStr">
        <is>
          <t>MENSAL</t>
        </is>
      </c>
      <c r="G2106" t="n">
        <v>45351</v>
      </c>
      <c r="H2106" t="n">
        <v>45351</v>
      </c>
      <c r="I2106" t="inlineStr">
        <is>
          <t>031</t>
        </is>
      </c>
      <c r="J2106" t="inlineStr">
        <is>
          <t>CARTEIRA</t>
        </is>
      </c>
      <c r="K2106" t="inlineStr">
        <is>
          <t>CONTRATO</t>
        </is>
      </c>
      <c r="L2106" t="n">
        <v>5716.17</v>
      </c>
      <c r="M2106" t="inlineStr"/>
      <c r="N2106" t="inlineStr"/>
      <c r="O2106" s="142">
        <f>DATE(YEAR(H2106),MONTH(H2106),1)</f>
        <v/>
      </c>
      <c r="P2106" s="132">
        <f>IF(H2106&gt;$L$3,"Futuro","Atraso")</f>
        <v/>
      </c>
      <c r="Q2106">
        <f>12*(YEAR(H2106)-YEAR($L$3))+(MONTH(H2106)-MONTH($L$3))</f>
        <v/>
      </c>
      <c r="R2106" s="366">
        <f>IF(N2106="IBIRAPITANGA FASE 3",IF(P2106="Atraso",M2106,M2106/(1+$J$2)^Q2106),IF(P2106="Atraso",M2106,M2106/(1+$J$1)^Q2106))</f>
        <v/>
      </c>
    </row>
    <row r="2107">
      <c r="A2107" t="inlineStr">
        <is>
          <t>Q08L010</t>
        </is>
      </c>
      <c r="B2107" t="inlineStr">
        <is>
          <t>ROBERTO BENTO ALVAREZ</t>
        </is>
      </c>
      <c r="C2107" t="n">
        <v>1</v>
      </c>
      <c r="D2107" t="inlineStr">
        <is>
          <t>IPCA</t>
        </is>
      </c>
      <c r="E2107" t="n">
        <v>0</v>
      </c>
      <c r="F2107" t="inlineStr">
        <is>
          <t>MENSAL</t>
        </is>
      </c>
      <c r="G2107" t="n">
        <v>45381</v>
      </c>
      <c r="H2107" t="n">
        <v>45381</v>
      </c>
      <c r="I2107" t="inlineStr">
        <is>
          <t>032</t>
        </is>
      </c>
      <c r="J2107" t="inlineStr">
        <is>
          <t>CARTEIRA</t>
        </is>
      </c>
      <c r="K2107" t="inlineStr">
        <is>
          <t>CONTRATO</t>
        </is>
      </c>
      <c r="L2107" t="n">
        <v>5716.17</v>
      </c>
      <c r="M2107" t="inlineStr"/>
      <c r="N2107" t="inlineStr"/>
      <c r="O2107" s="142">
        <f>DATE(YEAR(H2107),MONTH(H2107),1)</f>
        <v/>
      </c>
      <c r="P2107" s="132">
        <f>IF(H2107&gt;$L$3,"Futuro","Atraso")</f>
        <v/>
      </c>
      <c r="Q2107">
        <f>12*(YEAR(H2107)-YEAR($L$3))+(MONTH(H2107)-MONTH($L$3))</f>
        <v/>
      </c>
      <c r="R2107" s="366">
        <f>IF(N2107="IBIRAPITANGA FASE 3",IF(P2107="Atraso",M2107,M2107/(1+$J$2)^Q2107),IF(P2107="Atraso",M2107,M2107/(1+$J$1)^Q2107))</f>
        <v/>
      </c>
    </row>
    <row r="2108">
      <c r="A2108" t="inlineStr">
        <is>
          <t>Q08L010</t>
        </is>
      </c>
      <c r="B2108" t="inlineStr">
        <is>
          <t>ROBERTO BENTO ALVAREZ</t>
        </is>
      </c>
      <c r="C2108" t="n">
        <v>1</v>
      </c>
      <c r="D2108" t="inlineStr">
        <is>
          <t>IPCA</t>
        </is>
      </c>
      <c r="E2108" t="n">
        <v>0</v>
      </c>
      <c r="F2108" t="inlineStr">
        <is>
          <t>MENSAL</t>
        </is>
      </c>
      <c r="G2108" t="n">
        <v>45412</v>
      </c>
      <c r="H2108" t="n">
        <v>45412</v>
      </c>
      <c r="I2108" t="inlineStr">
        <is>
          <t>033</t>
        </is>
      </c>
      <c r="J2108" t="inlineStr">
        <is>
          <t>CARTEIRA</t>
        </is>
      </c>
      <c r="K2108" t="inlineStr">
        <is>
          <t>CONTRATO</t>
        </is>
      </c>
      <c r="L2108" t="n">
        <v>5716.17</v>
      </c>
      <c r="M2108" t="inlineStr"/>
      <c r="N2108" t="inlineStr"/>
      <c r="O2108" s="142">
        <f>DATE(YEAR(H2108),MONTH(H2108),1)</f>
        <v/>
      </c>
      <c r="P2108" s="132">
        <f>IF(H2108&gt;$L$3,"Futuro","Atraso")</f>
        <v/>
      </c>
      <c r="Q2108">
        <f>12*(YEAR(H2108)-YEAR($L$3))+(MONTH(H2108)-MONTH($L$3))</f>
        <v/>
      </c>
      <c r="R2108" s="366">
        <f>IF(N2108="IBIRAPITANGA FASE 3",IF(P2108="Atraso",M2108,M2108/(1+$J$2)^Q2108),IF(P2108="Atraso",M2108,M2108/(1+$J$1)^Q2108))</f>
        <v/>
      </c>
    </row>
    <row r="2109">
      <c r="A2109" t="inlineStr">
        <is>
          <t>Q08L010</t>
        </is>
      </c>
      <c r="B2109" t="inlineStr">
        <is>
          <t>ROBERTO BENTO ALVAREZ</t>
        </is>
      </c>
      <c r="C2109" t="n">
        <v>1</v>
      </c>
      <c r="D2109" t="inlineStr">
        <is>
          <t>IPCA</t>
        </is>
      </c>
      <c r="E2109" t="n">
        <v>0</v>
      </c>
      <c r="F2109" t="inlineStr">
        <is>
          <t>MENSAL</t>
        </is>
      </c>
      <c r="G2109" t="n">
        <v>45442</v>
      </c>
      <c r="H2109" t="n">
        <v>45442</v>
      </c>
      <c r="I2109" t="inlineStr">
        <is>
          <t>034</t>
        </is>
      </c>
      <c r="J2109" t="inlineStr">
        <is>
          <t>CARTEIRA</t>
        </is>
      </c>
      <c r="K2109" t="inlineStr">
        <is>
          <t>CONTRATO</t>
        </is>
      </c>
      <c r="L2109" t="n">
        <v>5716.17</v>
      </c>
      <c r="M2109" t="inlineStr"/>
      <c r="N2109" t="inlineStr"/>
      <c r="O2109" s="142">
        <f>DATE(YEAR(H2109),MONTH(H2109),1)</f>
        <v/>
      </c>
      <c r="P2109" s="132">
        <f>IF(H2109&gt;$L$3,"Futuro","Atraso")</f>
        <v/>
      </c>
      <c r="Q2109">
        <f>12*(YEAR(H2109)-YEAR($L$3))+(MONTH(H2109)-MONTH($L$3))</f>
        <v/>
      </c>
      <c r="R2109" s="366">
        <f>IF(N2109="IBIRAPITANGA FASE 3",IF(P2109="Atraso",M2109,M2109/(1+$J$2)^Q2109),IF(P2109="Atraso",M2109,M2109/(1+$J$1)^Q2109))</f>
        <v/>
      </c>
    </row>
    <row r="2110">
      <c r="A2110" t="inlineStr">
        <is>
          <t>Q08L010</t>
        </is>
      </c>
      <c r="B2110" t="inlineStr">
        <is>
          <t>ROBERTO BENTO ALVAREZ</t>
        </is>
      </c>
      <c r="C2110" t="n">
        <v>1</v>
      </c>
      <c r="D2110" t="inlineStr">
        <is>
          <t>IPCA</t>
        </is>
      </c>
      <c r="E2110" t="n">
        <v>0</v>
      </c>
      <c r="F2110" t="inlineStr">
        <is>
          <t>MENSAL</t>
        </is>
      </c>
      <c r="G2110" t="n">
        <v>45473</v>
      </c>
      <c r="H2110" t="n">
        <v>45473</v>
      </c>
      <c r="I2110" t="inlineStr">
        <is>
          <t>035</t>
        </is>
      </c>
      <c r="J2110" t="inlineStr">
        <is>
          <t>CARTEIRA</t>
        </is>
      </c>
      <c r="K2110" t="inlineStr">
        <is>
          <t>CONTRATO</t>
        </is>
      </c>
      <c r="L2110" t="n">
        <v>5716.17</v>
      </c>
      <c r="M2110" t="inlineStr"/>
      <c r="N2110" t="inlineStr"/>
      <c r="O2110" s="142">
        <f>DATE(YEAR(H2110),MONTH(H2110),1)</f>
        <v/>
      </c>
      <c r="P2110" s="132">
        <f>IF(H2110&gt;$L$3,"Futuro","Atraso")</f>
        <v/>
      </c>
      <c r="Q2110">
        <f>12*(YEAR(H2110)-YEAR($L$3))+(MONTH(H2110)-MONTH($L$3))</f>
        <v/>
      </c>
      <c r="R2110" s="366">
        <f>IF(N2110="IBIRAPITANGA FASE 3",IF(P2110="Atraso",M2110,M2110/(1+$J$2)^Q2110),IF(P2110="Atraso",M2110,M2110/(1+$J$1)^Q2110))</f>
        <v/>
      </c>
    </row>
    <row r="2111">
      <c r="A2111" t="inlineStr">
        <is>
          <t>Q08L010</t>
        </is>
      </c>
      <c r="B2111" t="inlineStr">
        <is>
          <t>ROBERTO BENTO ALVAREZ</t>
        </is>
      </c>
      <c r="C2111" t="n">
        <v>1</v>
      </c>
      <c r="D2111" t="inlineStr">
        <is>
          <t>IPCA</t>
        </is>
      </c>
      <c r="E2111" t="n">
        <v>0</v>
      </c>
      <c r="F2111" t="inlineStr">
        <is>
          <t>MENSAL</t>
        </is>
      </c>
      <c r="G2111" t="n">
        <v>45503</v>
      </c>
      <c r="H2111" t="n">
        <v>45503</v>
      </c>
      <c r="I2111" t="inlineStr">
        <is>
          <t>036</t>
        </is>
      </c>
      <c r="J2111" t="inlineStr">
        <is>
          <t>CARTEIRA</t>
        </is>
      </c>
      <c r="K2111" t="inlineStr">
        <is>
          <t>CONTRATO</t>
        </is>
      </c>
      <c r="L2111" t="n">
        <v>5716.17</v>
      </c>
      <c r="M2111" t="inlineStr"/>
      <c r="N2111" t="inlineStr"/>
      <c r="O2111" s="142">
        <f>DATE(YEAR(H2111),MONTH(H2111),1)</f>
        <v/>
      </c>
      <c r="P2111" s="132">
        <f>IF(H2111&gt;$L$3,"Futuro","Atraso")</f>
        <v/>
      </c>
      <c r="Q2111">
        <f>12*(YEAR(H2111)-YEAR($L$3))+(MONTH(H2111)-MONTH($L$3))</f>
        <v/>
      </c>
      <c r="R2111" s="366">
        <f>IF(N2111="IBIRAPITANGA FASE 3",IF(P2111="Atraso",M2111,M2111/(1+$J$2)^Q2111),IF(P2111="Atraso",M2111,M2111/(1+$J$1)^Q2111))</f>
        <v/>
      </c>
    </row>
    <row r="2112">
      <c r="A2112" t="inlineStr">
        <is>
          <t>Q08L010</t>
        </is>
      </c>
      <c r="B2112" t="inlineStr">
        <is>
          <t>ROBERTO BENTO ALVAREZ</t>
        </is>
      </c>
      <c r="C2112" t="n">
        <v>1</v>
      </c>
      <c r="D2112" t="inlineStr">
        <is>
          <t>IPCA</t>
        </is>
      </c>
      <c r="E2112" t="n">
        <v>0</v>
      </c>
      <c r="F2112" t="inlineStr">
        <is>
          <t>MENSAL</t>
        </is>
      </c>
      <c r="G2112" t="n">
        <v>45534</v>
      </c>
      <c r="H2112" t="n">
        <v>45534</v>
      </c>
      <c r="I2112" t="inlineStr">
        <is>
          <t>037</t>
        </is>
      </c>
      <c r="J2112" t="inlineStr">
        <is>
          <t>CARTEIRA</t>
        </is>
      </c>
      <c r="K2112" t="inlineStr">
        <is>
          <t>CONTRATO</t>
        </is>
      </c>
      <c r="L2112" t="n">
        <v>5716.17</v>
      </c>
      <c r="M2112" t="inlineStr"/>
      <c r="N2112" t="inlineStr"/>
      <c r="O2112" s="142">
        <f>DATE(YEAR(H2112),MONTH(H2112),1)</f>
        <v/>
      </c>
      <c r="P2112" s="132">
        <f>IF(H2112&gt;$L$3,"Futuro","Atraso")</f>
        <v/>
      </c>
      <c r="Q2112">
        <f>12*(YEAR(H2112)-YEAR($L$3))+(MONTH(H2112)-MONTH($L$3))</f>
        <v/>
      </c>
      <c r="R2112" s="366">
        <f>IF(N2112="IBIRAPITANGA FASE 3",IF(P2112="Atraso",M2112,M2112/(1+$J$2)^Q2112),IF(P2112="Atraso",M2112,M2112/(1+$J$1)^Q2112))</f>
        <v/>
      </c>
    </row>
    <row r="2113">
      <c r="A2113" t="inlineStr">
        <is>
          <t>Q08L010</t>
        </is>
      </c>
      <c r="B2113" t="inlineStr">
        <is>
          <t>ROBERTO BENTO ALVAREZ</t>
        </is>
      </c>
      <c r="C2113" t="n">
        <v>1</v>
      </c>
      <c r="D2113" t="inlineStr">
        <is>
          <t>IPCA</t>
        </is>
      </c>
      <c r="E2113" t="n">
        <v>0</v>
      </c>
      <c r="F2113" t="inlineStr">
        <is>
          <t>MENSAL</t>
        </is>
      </c>
      <c r="G2113" t="n">
        <v>45565</v>
      </c>
      <c r="H2113" t="n">
        <v>45565</v>
      </c>
      <c r="I2113" t="inlineStr">
        <is>
          <t>038</t>
        </is>
      </c>
      <c r="J2113" t="inlineStr">
        <is>
          <t>CARTEIRA</t>
        </is>
      </c>
      <c r="K2113" t="inlineStr">
        <is>
          <t>CONTRATO</t>
        </is>
      </c>
      <c r="L2113" t="n">
        <v>5716.17</v>
      </c>
      <c r="M2113" t="inlineStr"/>
      <c r="N2113" t="inlineStr"/>
      <c r="O2113" s="142">
        <f>DATE(YEAR(H2113),MONTH(H2113),1)</f>
        <v/>
      </c>
      <c r="P2113" s="132">
        <f>IF(H2113&gt;$L$3,"Futuro","Atraso")</f>
        <v/>
      </c>
      <c r="Q2113">
        <f>12*(YEAR(H2113)-YEAR($L$3))+(MONTH(H2113)-MONTH($L$3))</f>
        <v/>
      </c>
      <c r="R2113" s="366">
        <f>IF(N2113="IBIRAPITANGA FASE 3",IF(P2113="Atraso",M2113,M2113/(1+$J$2)^Q2113),IF(P2113="Atraso",M2113,M2113/(1+$J$1)^Q2113))</f>
        <v/>
      </c>
    </row>
    <row r="2114">
      <c r="A2114" t="inlineStr">
        <is>
          <t>Q08L010</t>
        </is>
      </c>
      <c r="B2114" t="inlineStr">
        <is>
          <t>ROBERTO BENTO ALVAREZ</t>
        </is>
      </c>
      <c r="C2114" t="n">
        <v>1</v>
      </c>
      <c r="D2114" t="inlineStr">
        <is>
          <t>IPCA</t>
        </is>
      </c>
      <c r="E2114" t="n">
        <v>0</v>
      </c>
      <c r="F2114" t="inlineStr">
        <is>
          <t>MENSAL</t>
        </is>
      </c>
      <c r="G2114" t="n">
        <v>45595</v>
      </c>
      <c r="H2114" t="n">
        <v>45595</v>
      </c>
      <c r="I2114" t="inlineStr">
        <is>
          <t>039</t>
        </is>
      </c>
      <c r="J2114" t="inlineStr">
        <is>
          <t>CARTEIRA</t>
        </is>
      </c>
      <c r="K2114" t="inlineStr">
        <is>
          <t>CONTRATO</t>
        </is>
      </c>
      <c r="L2114" t="n">
        <v>5716.17</v>
      </c>
      <c r="M2114" t="inlineStr"/>
      <c r="N2114" t="inlineStr"/>
      <c r="O2114" s="142">
        <f>DATE(YEAR(H2114),MONTH(H2114),1)</f>
        <v/>
      </c>
      <c r="P2114" s="132">
        <f>IF(H2114&gt;$L$3,"Futuro","Atraso")</f>
        <v/>
      </c>
      <c r="Q2114">
        <f>12*(YEAR(H2114)-YEAR($L$3))+(MONTH(H2114)-MONTH($L$3))</f>
        <v/>
      </c>
      <c r="R2114" s="366">
        <f>IF(N2114="IBIRAPITANGA FASE 3",IF(P2114="Atraso",M2114,M2114/(1+$J$2)^Q2114),IF(P2114="Atraso",M2114,M2114/(1+$J$1)^Q2114))</f>
        <v/>
      </c>
    </row>
    <row r="2115">
      <c r="A2115" t="inlineStr">
        <is>
          <t>Q08L010</t>
        </is>
      </c>
      <c r="B2115" t="inlineStr">
        <is>
          <t>ROBERTO BENTO ALVAREZ</t>
        </is>
      </c>
      <c r="C2115" t="n">
        <v>1</v>
      </c>
      <c r="D2115" t="inlineStr">
        <is>
          <t>IPCA</t>
        </is>
      </c>
      <c r="E2115" t="n">
        <v>0</v>
      </c>
      <c r="F2115" t="inlineStr">
        <is>
          <t>MENSAL</t>
        </is>
      </c>
      <c r="G2115" t="n">
        <v>45626</v>
      </c>
      <c r="H2115" t="n">
        <v>45626</v>
      </c>
      <c r="I2115" t="inlineStr">
        <is>
          <t>040</t>
        </is>
      </c>
      <c r="J2115" t="inlineStr">
        <is>
          <t>CARTEIRA</t>
        </is>
      </c>
      <c r="K2115" t="inlineStr">
        <is>
          <t>CONTRATO</t>
        </is>
      </c>
      <c r="L2115" t="n">
        <v>5716.17</v>
      </c>
      <c r="M2115" t="inlineStr"/>
      <c r="N2115" t="inlineStr"/>
      <c r="O2115" s="142">
        <f>DATE(YEAR(H2115),MONTH(H2115),1)</f>
        <v/>
      </c>
      <c r="P2115" s="132">
        <f>IF(H2115&gt;$L$3,"Futuro","Atraso")</f>
        <v/>
      </c>
      <c r="Q2115">
        <f>12*(YEAR(H2115)-YEAR($L$3))+(MONTH(H2115)-MONTH($L$3))</f>
        <v/>
      </c>
      <c r="R2115" s="366">
        <f>IF(N2115="IBIRAPITANGA FASE 3",IF(P2115="Atraso",M2115,M2115/(1+$J$2)^Q2115),IF(P2115="Atraso",M2115,M2115/(1+$J$1)^Q2115))</f>
        <v/>
      </c>
    </row>
    <row r="2116">
      <c r="A2116" t="inlineStr">
        <is>
          <t>Q08L010</t>
        </is>
      </c>
      <c r="B2116" t="inlineStr">
        <is>
          <t>ROBERTO BENTO ALVAREZ</t>
        </is>
      </c>
      <c r="C2116" t="n">
        <v>1</v>
      </c>
      <c r="D2116" t="inlineStr">
        <is>
          <t>IPCA</t>
        </is>
      </c>
      <c r="E2116" t="n">
        <v>0</v>
      </c>
      <c r="F2116" t="inlineStr">
        <is>
          <t>MENSAL</t>
        </is>
      </c>
      <c r="G2116" t="n">
        <v>45656</v>
      </c>
      <c r="H2116" t="n">
        <v>45656</v>
      </c>
      <c r="I2116" t="inlineStr">
        <is>
          <t>041</t>
        </is>
      </c>
      <c r="J2116" t="inlineStr">
        <is>
          <t>CARTEIRA</t>
        </is>
      </c>
      <c r="K2116" t="inlineStr">
        <is>
          <t>CONTRATO</t>
        </is>
      </c>
      <c r="L2116" t="n">
        <v>5716.17</v>
      </c>
      <c r="M2116" t="inlineStr"/>
      <c r="N2116" t="inlineStr"/>
      <c r="O2116" s="142">
        <f>DATE(YEAR(H2116),MONTH(H2116),1)</f>
        <v/>
      </c>
      <c r="P2116" s="132">
        <f>IF(H2116&gt;$L$3,"Futuro","Atraso")</f>
        <v/>
      </c>
      <c r="Q2116">
        <f>12*(YEAR(H2116)-YEAR($L$3))+(MONTH(H2116)-MONTH($L$3))</f>
        <v/>
      </c>
      <c r="R2116" s="366">
        <f>IF(N2116="IBIRAPITANGA FASE 3",IF(P2116="Atraso",M2116,M2116/(1+$J$2)^Q2116),IF(P2116="Atraso",M2116,M2116/(1+$J$1)^Q2116))</f>
        <v/>
      </c>
    </row>
    <row r="2117">
      <c r="A2117" t="inlineStr">
        <is>
          <t>Q08L010</t>
        </is>
      </c>
      <c r="B2117" t="inlineStr">
        <is>
          <t>ROBERTO BENTO ALVAREZ</t>
        </is>
      </c>
      <c r="C2117" t="n">
        <v>1</v>
      </c>
      <c r="D2117" t="inlineStr">
        <is>
          <t>IPCA</t>
        </is>
      </c>
      <c r="E2117" t="n">
        <v>0</v>
      </c>
      <c r="F2117" t="inlineStr">
        <is>
          <t>MENSAL</t>
        </is>
      </c>
      <c r="G2117" t="n">
        <v>45687</v>
      </c>
      <c r="H2117" t="n">
        <v>45687</v>
      </c>
      <c r="I2117" t="inlineStr">
        <is>
          <t>042</t>
        </is>
      </c>
      <c r="J2117" t="inlineStr">
        <is>
          <t>CARTEIRA</t>
        </is>
      </c>
      <c r="K2117" t="inlineStr">
        <is>
          <t>CONTRATO</t>
        </is>
      </c>
      <c r="L2117" t="n">
        <v>5716.17</v>
      </c>
      <c r="M2117" t="inlineStr"/>
      <c r="N2117" t="inlineStr"/>
      <c r="O2117" s="142">
        <f>DATE(YEAR(H2117),MONTH(H2117),1)</f>
        <v/>
      </c>
      <c r="P2117" s="132">
        <f>IF(H2117&gt;$L$3,"Futuro","Atraso")</f>
        <v/>
      </c>
      <c r="Q2117">
        <f>12*(YEAR(H2117)-YEAR($L$3))+(MONTH(H2117)-MONTH($L$3))</f>
        <v/>
      </c>
      <c r="R2117" s="366">
        <f>IF(N2117="IBIRAPITANGA FASE 3",IF(P2117="Atraso",M2117,M2117/(1+$J$2)^Q2117),IF(P2117="Atraso",M2117,M2117/(1+$J$1)^Q2117))</f>
        <v/>
      </c>
    </row>
    <row r="2118">
      <c r="A2118" t="inlineStr">
        <is>
          <t>Q08L011</t>
        </is>
      </c>
      <c r="B2118" t="inlineStr">
        <is>
          <t>PAULO HENRIQUE DEBBELLIS ARAUJO</t>
        </is>
      </c>
      <c r="C2118" t="n">
        <v>1</v>
      </c>
      <c r="D2118" t="inlineStr">
        <is>
          <t>IPCA</t>
        </is>
      </c>
      <c r="E2118" t="n">
        <v>0</v>
      </c>
      <c r="F2118" t="inlineStr">
        <is>
          <t>MENSAL</t>
        </is>
      </c>
      <c r="G2118" t="n">
        <v>45214</v>
      </c>
      <c r="H2118" t="n">
        <v>45214</v>
      </c>
      <c r="I2118" t="inlineStr">
        <is>
          <t>017</t>
        </is>
      </c>
      <c r="J2118" t="inlineStr">
        <is>
          <t>CARTEIRA</t>
        </is>
      </c>
      <c r="K2118" t="inlineStr">
        <is>
          <t>CONTRATO</t>
        </is>
      </c>
      <c r="L2118" t="n">
        <v>3566.81</v>
      </c>
      <c r="M2118" t="inlineStr"/>
      <c r="N2118" t="inlineStr"/>
      <c r="O2118" s="142">
        <f>DATE(YEAR(H2118),MONTH(H2118),1)</f>
        <v/>
      </c>
      <c r="P2118" s="132">
        <f>IF(H2118&gt;$L$3,"Futuro","Atraso")</f>
        <v/>
      </c>
      <c r="Q2118">
        <f>12*(YEAR(H2118)-YEAR($L$3))+(MONTH(H2118)-MONTH($L$3))</f>
        <v/>
      </c>
      <c r="R2118" s="366">
        <f>IF(N2118="IBIRAPITANGA FASE 3",IF(P2118="Atraso",M2118,M2118/(1+$J$2)^Q2118),IF(P2118="Atraso",M2118,M2118/(1+$J$1)^Q2118))</f>
        <v/>
      </c>
    </row>
    <row r="2119">
      <c r="A2119" t="inlineStr">
        <is>
          <t>Q08L011</t>
        </is>
      </c>
      <c r="B2119" t="inlineStr">
        <is>
          <t>PAULO HENRIQUE DEBBELLIS ARAUJO</t>
        </is>
      </c>
      <c r="C2119" t="n">
        <v>1</v>
      </c>
      <c r="D2119" t="inlineStr">
        <is>
          <t>IPCA</t>
        </is>
      </c>
      <c r="E2119" t="n">
        <v>0</v>
      </c>
      <c r="F2119" t="inlineStr">
        <is>
          <t>MENSAL</t>
        </is>
      </c>
      <c r="G2119" t="n">
        <v>45245</v>
      </c>
      <c r="H2119" t="n">
        <v>45245</v>
      </c>
      <c r="I2119" t="inlineStr">
        <is>
          <t>018</t>
        </is>
      </c>
      <c r="J2119" t="inlineStr">
        <is>
          <t>CARTEIRA</t>
        </is>
      </c>
      <c r="K2119" t="inlineStr">
        <is>
          <t>CONTRATO</t>
        </is>
      </c>
      <c r="L2119" t="n">
        <v>3566.81</v>
      </c>
      <c r="M2119" t="inlineStr"/>
      <c r="N2119" t="inlineStr"/>
      <c r="O2119" s="142">
        <f>DATE(YEAR(H2119),MONTH(H2119),1)</f>
        <v/>
      </c>
      <c r="P2119" s="132">
        <f>IF(H2119&gt;$L$3,"Futuro","Atraso")</f>
        <v/>
      </c>
      <c r="Q2119">
        <f>12*(YEAR(H2119)-YEAR($L$3))+(MONTH(H2119)-MONTH($L$3))</f>
        <v/>
      </c>
      <c r="R2119" s="366">
        <f>IF(N2119="IBIRAPITANGA FASE 3",IF(P2119="Atraso",M2119,M2119/(1+$J$2)^Q2119),IF(P2119="Atraso",M2119,M2119/(1+$J$1)^Q2119))</f>
        <v/>
      </c>
    </row>
    <row r="2120">
      <c r="A2120" t="inlineStr">
        <is>
          <t>Q08L011</t>
        </is>
      </c>
      <c r="B2120" t="inlineStr">
        <is>
          <t>PAULO HENRIQUE DEBBELLIS ARAUJO</t>
        </is>
      </c>
      <c r="C2120" t="n">
        <v>1</v>
      </c>
      <c r="D2120" t="inlineStr">
        <is>
          <t>IPCA</t>
        </is>
      </c>
      <c r="E2120" t="n">
        <v>0</v>
      </c>
      <c r="F2120" t="inlineStr">
        <is>
          <t>MENSAL</t>
        </is>
      </c>
      <c r="G2120" t="n">
        <v>45275</v>
      </c>
      <c r="H2120" t="n">
        <v>45275</v>
      </c>
      <c r="I2120" t="inlineStr">
        <is>
          <t>019</t>
        </is>
      </c>
      <c r="J2120" t="inlineStr">
        <is>
          <t>CARTEIRA</t>
        </is>
      </c>
      <c r="K2120" t="inlineStr">
        <is>
          <t>CONTRATO</t>
        </is>
      </c>
      <c r="L2120" t="n">
        <v>3566.81</v>
      </c>
      <c r="M2120" t="inlineStr"/>
      <c r="N2120" t="inlineStr"/>
      <c r="O2120" s="142">
        <f>DATE(YEAR(H2120),MONTH(H2120),1)</f>
        <v/>
      </c>
      <c r="P2120" s="132">
        <f>IF(H2120&gt;$L$3,"Futuro","Atraso")</f>
        <v/>
      </c>
      <c r="Q2120">
        <f>12*(YEAR(H2120)-YEAR($L$3))+(MONTH(H2120)-MONTH($L$3))</f>
        <v/>
      </c>
      <c r="R2120" s="366">
        <f>IF(N2120="IBIRAPITANGA FASE 3",IF(P2120="Atraso",M2120,M2120/(1+$J$2)^Q2120),IF(P2120="Atraso",M2120,M2120/(1+$J$1)^Q2120))</f>
        <v/>
      </c>
    </row>
    <row r="2121">
      <c r="A2121" t="inlineStr">
        <is>
          <t>Q08L011</t>
        </is>
      </c>
      <c r="B2121" t="inlineStr">
        <is>
          <t>PAULO HENRIQUE DEBBELLIS ARAUJO</t>
        </is>
      </c>
      <c r="C2121" t="n">
        <v>1</v>
      </c>
      <c r="D2121" t="inlineStr">
        <is>
          <t>IPCA</t>
        </is>
      </c>
      <c r="E2121" t="n">
        <v>0</v>
      </c>
      <c r="F2121" t="inlineStr">
        <is>
          <t>MENSAL</t>
        </is>
      </c>
      <c r="G2121" t="n">
        <v>45306</v>
      </c>
      <c r="H2121" t="n">
        <v>45306</v>
      </c>
      <c r="I2121" t="inlineStr">
        <is>
          <t>020</t>
        </is>
      </c>
      <c r="J2121" t="inlineStr">
        <is>
          <t>CARTEIRA</t>
        </is>
      </c>
      <c r="K2121" t="inlineStr">
        <is>
          <t>CONTRATO</t>
        </is>
      </c>
      <c r="L2121" t="n">
        <v>3566.81</v>
      </c>
      <c r="M2121" t="inlineStr"/>
      <c r="N2121" t="inlineStr"/>
      <c r="O2121" s="142">
        <f>DATE(YEAR(H2121),MONTH(H2121),1)</f>
        <v/>
      </c>
      <c r="P2121" s="132">
        <f>IF(H2121&gt;$L$3,"Futuro","Atraso")</f>
        <v/>
      </c>
      <c r="Q2121">
        <f>12*(YEAR(H2121)-YEAR($L$3))+(MONTH(H2121)-MONTH($L$3))</f>
        <v/>
      </c>
      <c r="R2121" s="366">
        <f>IF(N2121="IBIRAPITANGA FASE 3",IF(P2121="Atraso",M2121,M2121/(1+$J$2)^Q2121),IF(P2121="Atraso",M2121,M2121/(1+$J$1)^Q2121))</f>
        <v/>
      </c>
    </row>
    <row r="2122">
      <c r="A2122" t="inlineStr">
        <is>
          <t>Q08L011</t>
        </is>
      </c>
      <c r="B2122" t="inlineStr">
        <is>
          <t>PAULO HENRIQUE DEBBELLIS ARAUJO</t>
        </is>
      </c>
      <c r="C2122" t="n">
        <v>1</v>
      </c>
      <c r="D2122" t="inlineStr">
        <is>
          <t>IPCA</t>
        </is>
      </c>
      <c r="E2122" t="n">
        <v>0</v>
      </c>
      <c r="F2122" t="inlineStr">
        <is>
          <t>MENSAL</t>
        </is>
      </c>
      <c r="G2122" t="n">
        <v>45337</v>
      </c>
      <c r="H2122" t="n">
        <v>45337</v>
      </c>
      <c r="I2122" t="inlineStr">
        <is>
          <t>021</t>
        </is>
      </c>
      <c r="J2122" t="inlineStr">
        <is>
          <t>CARTEIRA</t>
        </is>
      </c>
      <c r="K2122" t="inlineStr">
        <is>
          <t>CONTRATO</t>
        </is>
      </c>
      <c r="L2122" t="n">
        <v>3566.81</v>
      </c>
      <c r="M2122" t="inlineStr"/>
      <c r="N2122" t="inlineStr"/>
      <c r="O2122" s="142">
        <f>DATE(YEAR(H2122),MONTH(H2122),1)</f>
        <v/>
      </c>
      <c r="P2122" s="132">
        <f>IF(H2122&gt;$L$3,"Futuro","Atraso")</f>
        <v/>
      </c>
      <c r="Q2122">
        <f>12*(YEAR(H2122)-YEAR($L$3))+(MONTH(H2122)-MONTH($L$3))</f>
        <v/>
      </c>
      <c r="R2122" s="366">
        <f>IF(N2122="IBIRAPITANGA FASE 3",IF(P2122="Atraso",M2122,M2122/(1+$J$2)^Q2122),IF(P2122="Atraso",M2122,M2122/(1+$J$1)^Q2122))</f>
        <v/>
      </c>
    </row>
    <row r="2123">
      <c r="A2123" t="inlineStr">
        <is>
          <t>Q08L011</t>
        </is>
      </c>
      <c r="B2123" t="inlineStr">
        <is>
          <t>PAULO HENRIQUE DEBBELLIS ARAUJO</t>
        </is>
      </c>
      <c r="C2123" t="n">
        <v>1</v>
      </c>
      <c r="D2123" t="inlineStr">
        <is>
          <t>IPCA</t>
        </is>
      </c>
      <c r="E2123" t="n">
        <v>0</v>
      </c>
      <c r="F2123" t="inlineStr">
        <is>
          <t>MENSAL</t>
        </is>
      </c>
      <c r="G2123" t="n">
        <v>45366</v>
      </c>
      <c r="H2123" t="n">
        <v>45366</v>
      </c>
      <c r="I2123" t="inlineStr">
        <is>
          <t>022</t>
        </is>
      </c>
      <c r="J2123" t="inlineStr">
        <is>
          <t>CARTEIRA</t>
        </is>
      </c>
      <c r="K2123" t="inlineStr">
        <is>
          <t>CONTRATO</t>
        </is>
      </c>
      <c r="L2123" t="n">
        <v>3566.81</v>
      </c>
      <c r="M2123" t="inlineStr"/>
      <c r="N2123" t="inlineStr"/>
      <c r="O2123" s="142">
        <f>DATE(YEAR(H2123),MONTH(H2123),1)</f>
        <v/>
      </c>
      <c r="P2123" s="132">
        <f>IF(H2123&gt;$L$3,"Futuro","Atraso")</f>
        <v/>
      </c>
      <c r="Q2123">
        <f>12*(YEAR(H2123)-YEAR($L$3))+(MONTH(H2123)-MONTH($L$3))</f>
        <v/>
      </c>
      <c r="R2123" s="366">
        <f>IF(N2123="IBIRAPITANGA FASE 3",IF(P2123="Atraso",M2123,M2123/(1+$J$2)^Q2123),IF(P2123="Atraso",M2123,M2123/(1+$J$1)^Q2123))</f>
        <v/>
      </c>
    </row>
    <row r="2124">
      <c r="A2124" t="inlineStr">
        <is>
          <t>Q08L011</t>
        </is>
      </c>
      <c r="B2124" t="inlineStr">
        <is>
          <t>PAULO HENRIQUE DEBBELLIS ARAUJO</t>
        </is>
      </c>
      <c r="C2124" t="n">
        <v>1</v>
      </c>
      <c r="D2124" t="inlineStr">
        <is>
          <t>IPCA</t>
        </is>
      </c>
      <c r="E2124" t="n">
        <v>0</v>
      </c>
      <c r="F2124" t="inlineStr">
        <is>
          <t>MENSAL</t>
        </is>
      </c>
      <c r="G2124" t="n">
        <v>45397</v>
      </c>
      <c r="H2124" t="n">
        <v>45397</v>
      </c>
      <c r="I2124" t="inlineStr">
        <is>
          <t>023</t>
        </is>
      </c>
      <c r="J2124" t="inlineStr">
        <is>
          <t>CARTEIRA</t>
        </is>
      </c>
      <c r="K2124" t="inlineStr">
        <is>
          <t>CONTRATO</t>
        </is>
      </c>
      <c r="L2124" t="n">
        <v>3566.81</v>
      </c>
      <c r="M2124" t="inlineStr"/>
      <c r="N2124" t="inlineStr"/>
      <c r="O2124" s="142">
        <f>DATE(YEAR(H2124),MONTH(H2124),1)</f>
        <v/>
      </c>
      <c r="P2124" s="132">
        <f>IF(H2124&gt;$L$3,"Futuro","Atraso")</f>
        <v/>
      </c>
      <c r="Q2124">
        <f>12*(YEAR(H2124)-YEAR($L$3))+(MONTH(H2124)-MONTH($L$3))</f>
        <v/>
      </c>
      <c r="R2124" s="366">
        <f>IF(N2124="IBIRAPITANGA FASE 3",IF(P2124="Atraso",M2124,M2124/(1+$J$2)^Q2124),IF(P2124="Atraso",M2124,M2124/(1+$J$1)^Q2124))</f>
        <v/>
      </c>
    </row>
    <row r="2125">
      <c r="A2125" t="inlineStr">
        <is>
          <t>Q08L011</t>
        </is>
      </c>
      <c r="B2125" t="inlineStr">
        <is>
          <t>PAULO HENRIQUE DEBBELLIS ARAUJO</t>
        </is>
      </c>
      <c r="C2125" t="n">
        <v>1</v>
      </c>
      <c r="D2125" t="inlineStr">
        <is>
          <t>IPCA</t>
        </is>
      </c>
      <c r="E2125" t="n">
        <v>0</v>
      </c>
      <c r="F2125" t="inlineStr">
        <is>
          <t>MENSAL</t>
        </is>
      </c>
      <c r="G2125" t="n">
        <v>45427</v>
      </c>
      <c r="H2125" t="n">
        <v>45427</v>
      </c>
      <c r="I2125" t="inlineStr">
        <is>
          <t>024</t>
        </is>
      </c>
      <c r="J2125" t="inlineStr">
        <is>
          <t>CARTEIRA</t>
        </is>
      </c>
      <c r="K2125" t="inlineStr">
        <is>
          <t>CONTRATO</t>
        </is>
      </c>
      <c r="L2125" t="n">
        <v>3566.81</v>
      </c>
      <c r="M2125" t="inlineStr"/>
      <c r="N2125" t="inlineStr"/>
      <c r="O2125" s="142">
        <f>DATE(YEAR(H2125),MONTH(H2125),1)</f>
        <v/>
      </c>
      <c r="P2125" s="132">
        <f>IF(H2125&gt;$L$3,"Futuro","Atraso")</f>
        <v/>
      </c>
      <c r="Q2125">
        <f>12*(YEAR(H2125)-YEAR($L$3))+(MONTH(H2125)-MONTH($L$3))</f>
        <v/>
      </c>
      <c r="R2125" s="366">
        <f>IF(N2125="IBIRAPITANGA FASE 3",IF(P2125="Atraso",M2125,M2125/(1+$J$2)^Q2125),IF(P2125="Atraso",M2125,M2125/(1+$J$1)^Q2125))</f>
        <v/>
      </c>
    </row>
    <row r="2126">
      <c r="A2126" t="inlineStr">
        <is>
          <t>Q08L011</t>
        </is>
      </c>
      <c r="B2126" t="inlineStr">
        <is>
          <t>PAULO HENRIQUE DEBBELLIS ARAUJO</t>
        </is>
      </c>
      <c r="C2126" t="n">
        <v>1</v>
      </c>
      <c r="D2126" t="inlineStr">
        <is>
          <t>IPCA</t>
        </is>
      </c>
      <c r="E2126" t="n">
        <v>0</v>
      </c>
      <c r="F2126" t="inlineStr">
        <is>
          <t>MENSAL</t>
        </is>
      </c>
      <c r="G2126" t="n">
        <v>45458</v>
      </c>
      <c r="H2126" t="n">
        <v>45458</v>
      </c>
      <c r="I2126" t="inlineStr">
        <is>
          <t>025</t>
        </is>
      </c>
      <c r="J2126" t="inlineStr">
        <is>
          <t>CARTEIRA</t>
        </is>
      </c>
      <c r="K2126" t="inlineStr">
        <is>
          <t>CONTRATO</t>
        </is>
      </c>
      <c r="L2126" t="n">
        <v>3566.81</v>
      </c>
      <c r="M2126" t="inlineStr"/>
      <c r="N2126" t="inlineStr"/>
      <c r="O2126" s="142">
        <f>DATE(YEAR(H2126),MONTH(H2126),1)</f>
        <v/>
      </c>
      <c r="P2126" s="132">
        <f>IF(H2126&gt;$L$3,"Futuro","Atraso")</f>
        <v/>
      </c>
      <c r="Q2126">
        <f>12*(YEAR(H2126)-YEAR($L$3))+(MONTH(H2126)-MONTH($L$3))</f>
        <v/>
      </c>
      <c r="R2126" s="366">
        <f>IF(N2126="IBIRAPITANGA FASE 3",IF(P2126="Atraso",M2126,M2126/(1+$J$2)^Q2126),IF(P2126="Atraso",M2126,M2126/(1+$J$1)^Q2126))</f>
        <v/>
      </c>
    </row>
    <row r="2127">
      <c r="A2127" t="inlineStr">
        <is>
          <t>Q08L011</t>
        </is>
      </c>
      <c r="B2127" t="inlineStr">
        <is>
          <t>PAULO HENRIQUE DEBBELLIS ARAUJO</t>
        </is>
      </c>
      <c r="C2127" t="n">
        <v>1</v>
      </c>
      <c r="D2127" t="inlineStr">
        <is>
          <t>IPCA</t>
        </is>
      </c>
      <c r="E2127" t="n">
        <v>0</v>
      </c>
      <c r="F2127" t="inlineStr">
        <is>
          <t>MENSAL</t>
        </is>
      </c>
      <c r="G2127" t="n">
        <v>45488</v>
      </c>
      <c r="H2127" t="n">
        <v>45488</v>
      </c>
      <c r="I2127" t="inlineStr">
        <is>
          <t>026</t>
        </is>
      </c>
      <c r="J2127" t="inlineStr">
        <is>
          <t>CARTEIRA</t>
        </is>
      </c>
      <c r="K2127" t="inlineStr">
        <is>
          <t>CONTRATO</t>
        </is>
      </c>
      <c r="L2127" t="n">
        <v>3566.81</v>
      </c>
      <c r="M2127" t="inlineStr"/>
      <c r="N2127" t="inlineStr"/>
      <c r="O2127" s="142">
        <f>DATE(YEAR(H2127),MONTH(H2127),1)</f>
        <v/>
      </c>
      <c r="P2127" s="132">
        <f>IF(H2127&gt;$L$3,"Futuro","Atraso")</f>
        <v/>
      </c>
      <c r="Q2127">
        <f>12*(YEAR(H2127)-YEAR($L$3))+(MONTH(H2127)-MONTH($L$3))</f>
        <v/>
      </c>
      <c r="R2127" s="366">
        <f>IF(N2127="IBIRAPITANGA FASE 3",IF(P2127="Atraso",M2127,M2127/(1+$J$2)^Q2127),IF(P2127="Atraso",M2127,M2127/(1+$J$1)^Q2127))</f>
        <v/>
      </c>
    </row>
    <row r="2128">
      <c r="A2128" t="inlineStr">
        <is>
          <t>Q08L011</t>
        </is>
      </c>
      <c r="B2128" t="inlineStr">
        <is>
          <t>PAULO HENRIQUE DEBBELLIS ARAUJO</t>
        </is>
      </c>
      <c r="C2128" t="n">
        <v>1</v>
      </c>
      <c r="D2128" t="inlineStr">
        <is>
          <t>IPCA</t>
        </is>
      </c>
      <c r="E2128" t="n">
        <v>0</v>
      </c>
      <c r="F2128" t="inlineStr">
        <is>
          <t>MENSAL</t>
        </is>
      </c>
      <c r="G2128" t="n">
        <v>45519</v>
      </c>
      <c r="H2128" t="n">
        <v>45519</v>
      </c>
      <c r="I2128" t="inlineStr">
        <is>
          <t>027</t>
        </is>
      </c>
      <c r="J2128" t="inlineStr">
        <is>
          <t>CARTEIRA</t>
        </is>
      </c>
      <c r="K2128" t="inlineStr">
        <is>
          <t>CONTRATO</t>
        </is>
      </c>
      <c r="L2128" t="n">
        <v>3566.81</v>
      </c>
      <c r="M2128" t="inlineStr"/>
      <c r="N2128" t="inlineStr"/>
      <c r="O2128" s="142">
        <f>DATE(YEAR(H2128),MONTH(H2128),1)</f>
        <v/>
      </c>
      <c r="P2128" s="132">
        <f>IF(H2128&gt;$L$3,"Futuro","Atraso")</f>
        <v/>
      </c>
      <c r="Q2128">
        <f>12*(YEAR(H2128)-YEAR($L$3))+(MONTH(H2128)-MONTH($L$3))</f>
        <v/>
      </c>
      <c r="R2128" s="366">
        <f>IF(N2128="IBIRAPITANGA FASE 3",IF(P2128="Atraso",M2128,M2128/(1+$J$2)^Q2128),IF(P2128="Atraso",M2128,M2128/(1+$J$1)^Q2128))</f>
        <v/>
      </c>
    </row>
    <row r="2129">
      <c r="A2129" t="inlineStr">
        <is>
          <t>Q08L011</t>
        </is>
      </c>
      <c r="B2129" t="inlineStr">
        <is>
          <t>PAULO HENRIQUE DEBBELLIS ARAUJO</t>
        </is>
      </c>
      <c r="C2129" t="n">
        <v>1</v>
      </c>
      <c r="D2129" t="inlineStr">
        <is>
          <t>IPCA</t>
        </is>
      </c>
      <c r="E2129" t="n">
        <v>0</v>
      </c>
      <c r="F2129" t="inlineStr">
        <is>
          <t>MENSAL</t>
        </is>
      </c>
      <c r="G2129" t="n">
        <v>45550</v>
      </c>
      <c r="H2129" t="n">
        <v>45550</v>
      </c>
      <c r="I2129" t="inlineStr">
        <is>
          <t>028</t>
        </is>
      </c>
      <c r="J2129" t="inlineStr">
        <is>
          <t>CARTEIRA</t>
        </is>
      </c>
      <c r="K2129" t="inlineStr">
        <is>
          <t>CONTRATO</t>
        </is>
      </c>
      <c r="L2129" t="n">
        <v>3566.81</v>
      </c>
      <c r="M2129" t="inlineStr"/>
      <c r="N2129" t="inlineStr"/>
      <c r="O2129" s="142">
        <f>DATE(YEAR(H2129),MONTH(H2129),1)</f>
        <v/>
      </c>
      <c r="P2129" s="132">
        <f>IF(H2129&gt;$L$3,"Futuro","Atraso")</f>
        <v/>
      </c>
      <c r="Q2129">
        <f>12*(YEAR(H2129)-YEAR($L$3))+(MONTH(H2129)-MONTH($L$3))</f>
        <v/>
      </c>
      <c r="R2129" s="366">
        <f>IF(N2129="IBIRAPITANGA FASE 3",IF(P2129="Atraso",M2129,M2129/(1+$J$2)^Q2129),IF(P2129="Atraso",M2129,M2129/(1+$J$1)^Q2129))</f>
        <v/>
      </c>
    </row>
    <row r="2130">
      <c r="A2130" t="inlineStr">
        <is>
          <t>Q08L011</t>
        </is>
      </c>
      <c r="B2130" t="inlineStr">
        <is>
          <t>PAULO HENRIQUE DEBBELLIS ARAUJO</t>
        </is>
      </c>
      <c r="C2130" t="n">
        <v>1</v>
      </c>
      <c r="D2130" t="inlineStr">
        <is>
          <t>IPCA</t>
        </is>
      </c>
      <c r="E2130" t="n">
        <v>0</v>
      </c>
      <c r="F2130" t="inlineStr">
        <is>
          <t>MENSAL</t>
        </is>
      </c>
      <c r="G2130" t="n">
        <v>45580</v>
      </c>
      <c r="H2130" t="n">
        <v>45580</v>
      </c>
      <c r="I2130" t="inlineStr">
        <is>
          <t>029</t>
        </is>
      </c>
      <c r="J2130" t="inlineStr">
        <is>
          <t>CARTEIRA</t>
        </is>
      </c>
      <c r="K2130" t="inlineStr">
        <is>
          <t>CONTRATO</t>
        </is>
      </c>
      <c r="L2130" t="n">
        <v>3566.81</v>
      </c>
      <c r="M2130" t="inlineStr"/>
      <c r="N2130" t="inlineStr"/>
      <c r="O2130" s="142">
        <f>DATE(YEAR(H2130),MONTH(H2130),1)</f>
        <v/>
      </c>
      <c r="P2130" s="132">
        <f>IF(H2130&gt;$L$3,"Futuro","Atraso")</f>
        <v/>
      </c>
      <c r="Q2130">
        <f>12*(YEAR(H2130)-YEAR($L$3))+(MONTH(H2130)-MONTH($L$3))</f>
        <v/>
      </c>
      <c r="R2130" s="366">
        <f>IF(N2130="IBIRAPITANGA FASE 3",IF(P2130="Atraso",M2130,M2130/(1+$J$2)^Q2130),IF(P2130="Atraso",M2130,M2130/(1+$J$1)^Q2130))</f>
        <v/>
      </c>
    </row>
    <row r="2131">
      <c r="A2131" t="inlineStr">
        <is>
          <t>Q08L011</t>
        </is>
      </c>
      <c r="B2131" t="inlineStr">
        <is>
          <t>PAULO HENRIQUE DEBBELLIS ARAUJO</t>
        </is>
      </c>
      <c r="C2131" t="n">
        <v>1</v>
      </c>
      <c r="D2131" t="inlineStr">
        <is>
          <t>IPCA</t>
        </is>
      </c>
      <c r="E2131" t="n">
        <v>0</v>
      </c>
      <c r="F2131" t="inlineStr">
        <is>
          <t>MENSAL</t>
        </is>
      </c>
      <c r="G2131" t="n">
        <v>45611</v>
      </c>
      <c r="H2131" t="n">
        <v>45611</v>
      </c>
      <c r="I2131" t="inlineStr">
        <is>
          <t>030</t>
        </is>
      </c>
      <c r="J2131" t="inlineStr">
        <is>
          <t>CARTEIRA</t>
        </is>
      </c>
      <c r="K2131" t="inlineStr">
        <is>
          <t>CONTRATO</t>
        </is>
      </c>
      <c r="L2131" t="n">
        <v>3566.81</v>
      </c>
      <c r="M2131" t="inlineStr"/>
      <c r="N2131" t="inlineStr"/>
      <c r="O2131" s="142">
        <f>DATE(YEAR(H2131),MONTH(H2131),1)</f>
        <v/>
      </c>
      <c r="P2131" s="132">
        <f>IF(H2131&gt;$L$3,"Futuro","Atraso")</f>
        <v/>
      </c>
      <c r="Q2131">
        <f>12*(YEAR(H2131)-YEAR($L$3))+(MONTH(H2131)-MONTH($L$3))</f>
        <v/>
      </c>
      <c r="R2131" s="366">
        <f>IF(N2131="IBIRAPITANGA FASE 3",IF(P2131="Atraso",M2131,M2131/(1+$J$2)^Q2131),IF(P2131="Atraso",M2131,M2131/(1+$J$1)^Q2131))</f>
        <v/>
      </c>
    </row>
    <row r="2132">
      <c r="A2132" t="inlineStr">
        <is>
          <t>Q08L011</t>
        </is>
      </c>
      <c r="B2132" t="inlineStr">
        <is>
          <t>PAULO HENRIQUE DEBBELLIS ARAUJO</t>
        </is>
      </c>
      <c r="C2132" t="n">
        <v>1</v>
      </c>
      <c r="D2132" t="inlineStr">
        <is>
          <t>IPCA</t>
        </is>
      </c>
      <c r="E2132" t="n">
        <v>0</v>
      </c>
      <c r="F2132" t="inlineStr">
        <is>
          <t>MENSAL</t>
        </is>
      </c>
      <c r="G2132" t="n">
        <v>45641</v>
      </c>
      <c r="H2132" t="n">
        <v>45641</v>
      </c>
      <c r="I2132" t="inlineStr">
        <is>
          <t>031</t>
        </is>
      </c>
      <c r="J2132" t="inlineStr">
        <is>
          <t>CARTEIRA</t>
        </is>
      </c>
      <c r="K2132" t="inlineStr">
        <is>
          <t>CONTRATO</t>
        </is>
      </c>
      <c r="L2132" t="n">
        <v>3566.81</v>
      </c>
      <c r="M2132" t="inlineStr"/>
      <c r="N2132" t="inlineStr"/>
      <c r="O2132" s="142">
        <f>DATE(YEAR(H2132),MONTH(H2132),1)</f>
        <v/>
      </c>
      <c r="P2132" s="132">
        <f>IF(H2132&gt;$L$3,"Futuro","Atraso")</f>
        <v/>
      </c>
      <c r="Q2132">
        <f>12*(YEAR(H2132)-YEAR($L$3))+(MONTH(H2132)-MONTH($L$3))</f>
        <v/>
      </c>
      <c r="R2132" s="366">
        <f>IF(N2132="IBIRAPITANGA FASE 3",IF(P2132="Atraso",M2132,M2132/(1+$J$2)^Q2132),IF(P2132="Atraso",M2132,M2132/(1+$J$1)^Q2132))</f>
        <v/>
      </c>
    </row>
    <row r="2133">
      <c r="A2133" t="inlineStr">
        <is>
          <t>Q08L011</t>
        </is>
      </c>
      <c r="B2133" t="inlineStr">
        <is>
          <t>PAULO HENRIQUE DEBBELLIS ARAUJO</t>
        </is>
      </c>
      <c r="C2133" t="n">
        <v>1</v>
      </c>
      <c r="D2133" t="inlineStr">
        <is>
          <t>IPCA</t>
        </is>
      </c>
      <c r="E2133" t="n">
        <v>0</v>
      </c>
      <c r="F2133" t="inlineStr">
        <is>
          <t>MENSAL</t>
        </is>
      </c>
      <c r="G2133" t="n">
        <v>45672</v>
      </c>
      <c r="H2133" t="n">
        <v>45672</v>
      </c>
      <c r="I2133" t="inlineStr">
        <is>
          <t>032</t>
        </is>
      </c>
      <c r="J2133" t="inlineStr">
        <is>
          <t>CARTEIRA</t>
        </is>
      </c>
      <c r="K2133" t="inlineStr">
        <is>
          <t>CONTRATO</t>
        </is>
      </c>
      <c r="L2133" t="n">
        <v>3566.81</v>
      </c>
      <c r="M2133" t="inlineStr"/>
      <c r="N2133" t="inlineStr"/>
      <c r="O2133" s="142">
        <f>DATE(YEAR(H2133),MONTH(H2133),1)</f>
        <v/>
      </c>
      <c r="P2133" s="132">
        <f>IF(H2133&gt;$L$3,"Futuro","Atraso")</f>
        <v/>
      </c>
      <c r="Q2133">
        <f>12*(YEAR(H2133)-YEAR($L$3))+(MONTH(H2133)-MONTH($L$3))</f>
        <v/>
      </c>
      <c r="R2133" s="366">
        <f>IF(N2133="IBIRAPITANGA FASE 3",IF(P2133="Atraso",M2133,M2133/(1+$J$2)^Q2133),IF(P2133="Atraso",M2133,M2133/(1+$J$1)^Q2133))</f>
        <v/>
      </c>
    </row>
    <row r="2134">
      <c r="A2134" t="inlineStr">
        <is>
          <t>Q08L011</t>
        </is>
      </c>
      <c r="B2134" t="inlineStr">
        <is>
          <t>PAULO HENRIQUE DEBBELLIS ARAUJO</t>
        </is>
      </c>
      <c r="C2134" t="n">
        <v>1</v>
      </c>
      <c r="D2134" t="inlineStr">
        <is>
          <t>IPCA</t>
        </is>
      </c>
      <c r="E2134" t="n">
        <v>0</v>
      </c>
      <c r="F2134" t="inlineStr">
        <is>
          <t>MENSAL</t>
        </is>
      </c>
      <c r="G2134" t="n">
        <v>45703</v>
      </c>
      <c r="H2134" t="n">
        <v>45703</v>
      </c>
      <c r="I2134" t="inlineStr">
        <is>
          <t>033</t>
        </is>
      </c>
      <c r="J2134" t="inlineStr">
        <is>
          <t>CARTEIRA</t>
        </is>
      </c>
      <c r="K2134" t="inlineStr">
        <is>
          <t>CONTRATO</t>
        </is>
      </c>
      <c r="L2134" t="n">
        <v>3566.81</v>
      </c>
      <c r="M2134" t="inlineStr"/>
      <c r="N2134" t="inlineStr"/>
      <c r="O2134" s="142">
        <f>DATE(YEAR(H2134),MONTH(H2134),1)</f>
        <v/>
      </c>
      <c r="P2134" s="132">
        <f>IF(H2134&gt;$L$3,"Futuro","Atraso")</f>
        <v/>
      </c>
      <c r="Q2134">
        <f>12*(YEAR(H2134)-YEAR($L$3))+(MONTH(H2134)-MONTH($L$3))</f>
        <v/>
      </c>
      <c r="R2134" s="366">
        <f>IF(N2134="IBIRAPITANGA FASE 3",IF(P2134="Atraso",M2134,M2134/(1+$J$2)^Q2134),IF(P2134="Atraso",M2134,M2134/(1+$J$1)^Q2134))</f>
        <v/>
      </c>
    </row>
    <row r="2135">
      <c r="A2135" t="inlineStr">
        <is>
          <t>Q08L011</t>
        </is>
      </c>
      <c r="B2135" t="inlineStr">
        <is>
          <t>PAULO HENRIQUE DEBBELLIS ARAUJO</t>
        </is>
      </c>
      <c r="C2135" t="n">
        <v>1</v>
      </c>
      <c r="D2135" t="inlineStr">
        <is>
          <t>IPCA</t>
        </is>
      </c>
      <c r="E2135" t="n">
        <v>0</v>
      </c>
      <c r="F2135" t="inlineStr">
        <is>
          <t>MENSAL</t>
        </is>
      </c>
      <c r="G2135" t="n">
        <v>45731</v>
      </c>
      <c r="H2135" t="n">
        <v>45731</v>
      </c>
      <c r="I2135" t="inlineStr">
        <is>
          <t>034</t>
        </is>
      </c>
      <c r="J2135" t="inlineStr">
        <is>
          <t>CARTEIRA</t>
        </is>
      </c>
      <c r="K2135" t="inlineStr">
        <is>
          <t>CONTRATO</t>
        </is>
      </c>
      <c r="L2135" t="n">
        <v>3566.81</v>
      </c>
      <c r="M2135" t="inlineStr"/>
      <c r="N2135" t="inlineStr"/>
      <c r="O2135" s="142">
        <f>DATE(YEAR(H2135),MONTH(H2135),1)</f>
        <v/>
      </c>
      <c r="P2135" s="132">
        <f>IF(H2135&gt;$L$3,"Futuro","Atraso")</f>
        <v/>
      </c>
      <c r="Q2135">
        <f>12*(YEAR(H2135)-YEAR($L$3))+(MONTH(H2135)-MONTH($L$3))</f>
        <v/>
      </c>
      <c r="R2135" s="366">
        <f>IF(N2135="IBIRAPITANGA FASE 3",IF(P2135="Atraso",M2135,M2135/(1+$J$2)^Q2135),IF(P2135="Atraso",M2135,M2135/(1+$J$1)^Q2135))</f>
        <v/>
      </c>
    </row>
    <row r="2136">
      <c r="A2136" t="inlineStr">
        <is>
          <t>Q08L011</t>
        </is>
      </c>
      <c r="B2136" t="inlineStr">
        <is>
          <t>PAULO HENRIQUE DEBBELLIS ARAUJO</t>
        </is>
      </c>
      <c r="C2136" t="n">
        <v>1</v>
      </c>
      <c r="D2136" t="inlineStr">
        <is>
          <t>IPCA</t>
        </is>
      </c>
      <c r="E2136" t="n">
        <v>0</v>
      </c>
      <c r="F2136" t="inlineStr">
        <is>
          <t>MENSAL</t>
        </is>
      </c>
      <c r="G2136" t="n">
        <v>45762</v>
      </c>
      <c r="H2136" t="n">
        <v>45762</v>
      </c>
      <c r="I2136" t="inlineStr">
        <is>
          <t>035</t>
        </is>
      </c>
      <c r="J2136" t="inlineStr">
        <is>
          <t>CARTEIRA</t>
        </is>
      </c>
      <c r="K2136" t="inlineStr">
        <is>
          <t>CONTRATO</t>
        </is>
      </c>
      <c r="L2136" t="n">
        <v>3566.81</v>
      </c>
      <c r="M2136" t="inlineStr"/>
      <c r="N2136" t="inlineStr"/>
      <c r="O2136" s="142">
        <f>DATE(YEAR(H2136),MONTH(H2136),1)</f>
        <v/>
      </c>
      <c r="P2136" s="132">
        <f>IF(H2136&gt;$L$3,"Futuro","Atraso")</f>
        <v/>
      </c>
      <c r="Q2136">
        <f>12*(YEAR(H2136)-YEAR($L$3))+(MONTH(H2136)-MONTH($L$3))</f>
        <v/>
      </c>
      <c r="R2136" s="366">
        <f>IF(N2136="IBIRAPITANGA FASE 3",IF(P2136="Atraso",M2136,M2136/(1+$J$2)^Q2136),IF(P2136="Atraso",M2136,M2136/(1+$J$1)^Q2136))</f>
        <v/>
      </c>
    </row>
    <row r="2137">
      <c r="A2137" t="inlineStr">
        <is>
          <t>Q08L011</t>
        </is>
      </c>
      <c r="B2137" t="inlineStr">
        <is>
          <t>PAULO HENRIQUE DEBBELLIS ARAUJO</t>
        </is>
      </c>
      <c r="C2137" t="n">
        <v>1</v>
      </c>
      <c r="D2137" t="inlineStr">
        <is>
          <t>IPCA</t>
        </is>
      </c>
      <c r="E2137" t="n">
        <v>0</v>
      </c>
      <c r="F2137" t="inlineStr">
        <is>
          <t>MENSAL</t>
        </is>
      </c>
      <c r="G2137" t="n">
        <v>45792</v>
      </c>
      <c r="H2137" t="n">
        <v>45792</v>
      </c>
      <c r="I2137" t="inlineStr">
        <is>
          <t>036</t>
        </is>
      </c>
      <c r="J2137" t="inlineStr">
        <is>
          <t>CARTEIRA</t>
        </is>
      </c>
      <c r="K2137" t="inlineStr">
        <is>
          <t>CONTRATO</t>
        </is>
      </c>
      <c r="L2137" t="n">
        <v>3566.81</v>
      </c>
      <c r="M2137" t="inlineStr"/>
      <c r="N2137" t="inlineStr"/>
      <c r="O2137" s="142">
        <f>DATE(YEAR(H2137),MONTH(H2137),1)</f>
        <v/>
      </c>
      <c r="P2137" s="132">
        <f>IF(H2137&gt;$L$3,"Futuro","Atraso")</f>
        <v/>
      </c>
      <c r="Q2137">
        <f>12*(YEAR(H2137)-YEAR($L$3))+(MONTH(H2137)-MONTH($L$3))</f>
        <v/>
      </c>
      <c r="R2137" s="366">
        <f>IF(N2137="IBIRAPITANGA FASE 3",IF(P2137="Atraso",M2137,M2137/(1+$J$2)^Q2137),IF(P2137="Atraso",M2137,M2137/(1+$J$1)^Q2137))</f>
        <v/>
      </c>
    </row>
    <row r="2138">
      <c r="A2138" t="inlineStr">
        <is>
          <t>Q08L011</t>
        </is>
      </c>
      <c r="B2138" t="inlineStr">
        <is>
          <t>PAULO HENRIQUE DEBBELLIS ARAUJO</t>
        </is>
      </c>
      <c r="C2138" t="n">
        <v>1</v>
      </c>
      <c r="D2138" t="inlineStr">
        <is>
          <t>IPCA</t>
        </is>
      </c>
      <c r="E2138" t="n">
        <v>0</v>
      </c>
      <c r="F2138" t="inlineStr">
        <is>
          <t>MENSAL</t>
        </is>
      </c>
      <c r="G2138" t="n">
        <v>45823</v>
      </c>
      <c r="H2138" t="n">
        <v>45823</v>
      </c>
      <c r="I2138" t="inlineStr">
        <is>
          <t>037</t>
        </is>
      </c>
      <c r="J2138" t="inlineStr">
        <is>
          <t>CARTEIRA</t>
        </is>
      </c>
      <c r="K2138" t="inlineStr">
        <is>
          <t>CONTRATO</t>
        </is>
      </c>
      <c r="L2138" t="n">
        <v>3566.81</v>
      </c>
      <c r="M2138" t="inlineStr"/>
      <c r="N2138" t="inlineStr"/>
      <c r="O2138" s="142">
        <f>DATE(YEAR(H2138),MONTH(H2138),1)</f>
        <v/>
      </c>
      <c r="P2138" s="132">
        <f>IF(H2138&gt;$L$3,"Futuro","Atraso")</f>
        <v/>
      </c>
      <c r="Q2138">
        <f>12*(YEAR(H2138)-YEAR($L$3))+(MONTH(H2138)-MONTH($L$3))</f>
        <v/>
      </c>
      <c r="R2138" s="366">
        <f>IF(N2138="IBIRAPITANGA FASE 3",IF(P2138="Atraso",M2138,M2138/(1+$J$2)^Q2138),IF(P2138="Atraso",M2138,M2138/(1+$J$1)^Q2138))</f>
        <v/>
      </c>
    </row>
    <row r="2139">
      <c r="A2139" t="inlineStr">
        <is>
          <t>Q08L011</t>
        </is>
      </c>
      <c r="B2139" t="inlineStr">
        <is>
          <t>PAULO HENRIQUE DEBBELLIS ARAUJO</t>
        </is>
      </c>
      <c r="C2139" t="n">
        <v>1</v>
      </c>
      <c r="D2139" t="inlineStr">
        <is>
          <t>IPCA</t>
        </is>
      </c>
      <c r="E2139" t="n">
        <v>0</v>
      </c>
      <c r="F2139" t="inlineStr">
        <is>
          <t>MENSAL</t>
        </is>
      </c>
      <c r="G2139" t="n">
        <v>45853</v>
      </c>
      <c r="H2139" t="n">
        <v>45853</v>
      </c>
      <c r="I2139" t="inlineStr">
        <is>
          <t>038</t>
        </is>
      </c>
      <c r="J2139" t="inlineStr">
        <is>
          <t>CARTEIRA</t>
        </is>
      </c>
      <c r="K2139" t="inlineStr">
        <is>
          <t>CONTRATO</t>
        </is>
      </c>
      <c r="L2139" t="n">
        <v>3566.81</v>
      </c>
      <c r="M2139" t="inlineStr"/>
      <c r="N2139" t="inlineStr"/>
      <c r="O2139" s="142">
        <f>DATE(YEAR(H2139),MONTH(H2139),1)</f>
        <v/>
      </c>
      <c r="P2139" s="132">
        <f>IF(H2139&gt;$L$3,"Futuro","Atraso")</f>
        <v/>
      </c>
      <c r="Q2139">
        <f>12*(YEAR(H2139)-YEAR($L$3))+(MONTH(H2139)-MONTH($L$3))</f>
        <v/>
      </c>
      <c r="R2139" s="366">
        <f>IF(N2139="IBIRAPITANGA FASE 3",IF(P2139="Atraso",M2139,M2139/(1+$J$2)^Q2139),IF(P2139="Atraso",M2139,M2139/(1+$J$1)^Q2139))</f>
        <v/>
      </c>
    </row>
    <row r="2140">
      <c r="A2140" t="inlineStr">
        <is>
          <t>Q08L011</t>
        </is>
      </c>
      <c r="B2140" t="inlineStr">
        <is>
          <t>PAULO HENRIQUE DEBBELLIS ARAUJO</t>
        </is>
      </c>
      <c r="C2140" t="n">
        <v>1</v>
      </c>
      <c r="D2140" t="inlineStr">
        <is>
          <t>IPCA</t>
        </is>
      </c>
      <c r="E2140" t="n">
        <v>0</v>
      </c>
      <c r="F2140" t="inlineStr">
        <is>
          <t>MENSAL</t>
        </is>
      </c>
      <c r="G2140" t="n">
        <v>45884</v>
      </c>
      <c r="H2140" t="n">
        <v>45884</v>
      </c>
      <c r="I2140" t="inlineStr">
        <is>
          <t>039</t>
        </is>
      </c>
      <c r="J2140" t="inlineStr">
        <is>
          <t>CARTEIRA</t>
        </is>
      </c>
      <c r="K2140" t="inlineStr">
        <is>
          <t>CONTRATO</t>
        </is>
      </c>
      <c r="L2140" t="n">
        <v>3566.81</v>
      </c>
      <c r="M2140" t="inlineStr"/>
      <c r="N2140" t="inlineStr"/>
      <c r="O2140" s="142">
        <f>DATE(YEAR(H2140),MONTH(H2140),1)</f>
        <v/>
      </c>
      <c r="P2140" s="132">
        <f>IF(H2140&gt;$L$3,"Futuro","Atraso")</f>
        <v/>
      </c>
      <c r="Q2140">
        <f>12*(YEAR(H2140)-YEAR($L$3))+(MONTH(H2140)-MONTH($L$3))</f>
        <v/>
      </c>
      <c r="R2140" s="366">
        <f>IF(N2140="IBIRAPITANGA FASE 3",IF(P2140="Atraso",M2140,M2140/(1+$J$2)^Q2140),IF(P2140="Atraso",M2140,M2140/(1+$J$1)^Q2140))</f>
        <v/>
      </c>
    </row>
    <row r="2141">
      <c r="A2141" t="inlineStr">
        <is>
          <t>Q08L011</t>
        </is>
      </c>
      <c r="B2141" t="inlineStr">
        <is>
          <t>PAULO HENRIQUE DEBBELLIS ARAUJO</t>
        </is>
      </c>
      <c r="C2141" t="n">
        <v>1</v>
      </c>
      <c r="D2141" t="inlineStr">
        <is>
          <t>IPCA</t>
        </is>
      </c>
      <c r="E2141" t="n">
        <v>0</v>
      </c>
      <c r="F2141" t="inlineStr">
        <is>
          <t>MENSAL</t>
        </is>
      </c>
      <c r="G2141" t="n">
        <v>45915</v>
      </c>
      <c r="H2141" t="n">
        <v>45915</v>
      </c>
      <c r="I2141" t="inlineStr">
        <is>
          <t>040</t>
        </is>
      </c>
      <c r="J2141" t="inlineStr">
        <is>
          <t>CARTEIRA</t>
        </is>
      </c>
      <c r="K2141" t="inlineStr">
        <is>
          <t>CONTRATO</t>
        </is>
      </c>
      <c r="L2141" t="n">
        <v>3566.81</v>
      </c>
      <c r="M2141" t="inlineStr"/>
      <c r="N2141" t="inlineStr"/>
      <c r="O2141" s="142">
        <f>DATE(YEAR(H2141),MONTH(H2141),1)</f>
        <v/>
      </c>
      <c r="P2141" s="132">
        <f>IF(H2141&gt;$L$3,"Futuro","Atraso")</f>
        <v/>
      </c>
      <c r="Q2141">
        <f>12*(YEAR(H2141)-YEAR($L$3))+(MONTH(H2141)-MONTH($L$3))</f>
        <v/>
      </c>
      <c r="R2141" s="366">
        <f>IF(N2141="IBIRAPITANGA FASE 3",IF(P2141="Atraso",M2141,M2141/(1+$J$2)^Q2141),IF(P2141="Atraso",M2141,M2141/(1+$J$1)^Q2141))</f>
        <v/>
      </c>
    </row>
    <row r="2142">
      <c r="A2142" t="inlineStr">
        <is>
          <t>Q08L011</t>
        </is>
      </c>
      <c r="B2142" t="inlineStr">
        <is>
          <t>PAULO HENRIQUE DEBBELLIS ARAUJO</t>
        </is>
      </c>
      <c r="C2142" t="n">
        <v>1</v>
      </c>
      <c r="D2142" t="inlineStr">
        <is>
          <t>IPCA</t>
        </is>
      </c>
      <c r="E2142" t="n">
        <v>0</v>
      </c>
      <c r="F2142" t="inlineStr">
        <is>
          <t>MENSAL</t>
        </is>
      </c>
      <c r="G2142" t="n">
        <v>45945</v>
      </c>
      <c r="H2142" t="n">
        <v>45945</v>
      </c>
      <c r="I2142" t="inlineStr">
        <is>
          <t>041</t>
        </is>
      </c>
      <c r="J2142" t="inlineStr">
        <is>
          <t>CARTEIRA</t>
        </is>
      </c>
      <c r="K2142" t="inlineStr">
        <is>
          <t>CONTRATO</t>
        </is>
      </c>
      <c r="L2142" t="n">
        <v>3566.81</v>
      </c>
      <c r="M2142" t="inlineStr"/>
      <c r="N2142" t="inlineStr"/>
      <c r="O2142" s="142">
        <f>DATE(YEAR(H2142),MONTH(H2142),1)</f>
        <v/>
      </c>
      <c r="P2142" s="132">
        <f>IF(H2142&gt;$L$3,"Futuro","Atraso")</f>
        <v/>
      </c>
      <c r="Q2142">
        <f>12*(YEAR(H2142)-YEAR($L$3))+(MONTH(H2142)-MONTH($L$3))</f>
        <v/>
      </c>
      <c r="R2142" s="366">
        <f>IF(N2142="IBIRAPITANGA FASE 3",IF(P2142="Atraso",M2142,M2142/(1+$J$2)^Q2142),IF(P2142="Atraso",M2142,M2142/(1+$J$1)^Q2142))</f>
        <v/>
      </c>
    </row>
    <row r="2143">
      <c r="A2143" t="inlineStr">
        <is>
          <t>Q08L011</t>
        </is>
      </c>
      <c r="B2143" t="inlineStr">
        <is>
          <t>PAULO HENRIQUE DEBBELLIS ARAUJO</t>
        </is>
      </c>
      <c r="C2143" t="n">
        <v>1</v>
      </c>
      <c r="D2143" t="inlineStr">
        <is>
          <t>IPCA</t>
        </is>
      </c>
      <c r="E2143" t="n">
        <v>0</v>
      </c>
      <c r="F2143" t="inlineStr">
        <is>
          <t>MENSAL</t>
        </is>
      </c>
      <c r="G2143" t="n">
        <v>45976</v>
      </c>
      <c r="H2143" t="n">
        <v>45976</v>
      </c>
      <c r="I2143" t="inlineStr">
        <is>
          <t>042</t>
        </is>
      </c>
      <c r="J2143" t="inlineStr">
        <is>
          <t>CARTEIRA</t>
        </is>
      </c>
      <c r="K2143" t="inlineStr">
        <is>
          <t>CONTRATO</t>
        </is>
      </c>
      <c r="L2143" t="n">
        <v>3566.81</v>
      </c>
      <c r="M2143" t="inlineStr"/>
      <c r="N2143" t="inlineStr"/>
      <c r="O2143" s="142">
        <f>DATE(YEAR(H2143),MONTH(H2143),1)</f>
        <v/>
      </c>
      <c r="P2143" s="132">
        <f>IF(H2143&gt;$L$3,"Futuro","Atraso")</f>
        <v/>
      </c>
      <c r="Q2143">
        <f>12*(YEAR(H2143)-YEAR($L$3))+(MONTH(H2143)-MONTH($L$3))</f>
        <v/>
      </c>
      <c r="R2143" s="366">
        <f>IF(N2143="IBIRAPITANGA FASE 3",IF(P2143="Atraso",M2143,M2143/(1+$J$2)^Q2143),IF(P2143="Atraso",M2143,M2143/(1+$J$1)^Q2143))</f>
        <v/>
      </c>
    </row>
    <row r="2144">
      <c r="A2144" t="inlineStr">
        <is>
          <t>Q08L011</t>
        </is>
      </c>
      <c r="B2144" t="inlineStr">
        <is>
          <t>PAULO HENRIQUE DEBBELLIS ARAUJO</t>
        </is>
      </c>
      <c r="C2144" t="n">
        <v>1</v>
      </c>
      <c r="D2144" t="inlineStr">
        <is>
          <t>IPCA</t>
        </is>
      </c>
      <c r="E2144" t="n">
        <v>0</v>
      </c>
      <c r="F2144" t="inlineStr">
        <is>
          <t>MENSAL</t>
        </is>
      </c>
      <c r="G2144" t="n">
        <v>46006</v>
      </c>
      <c r="H2144" t="n">
        <v>46006</v>
      </c>
      <c r="I2144" t="inlineStr">
        <is>
          <t>043</t>
        </is>
      </c>
      <c r="J2144" t="inlineStr">
        <is>
          <t>CARTEIRA</t>
        </is>
      </c>
      <c r="K2144" t="inlineStr">
        <is>
          <t>CONTRATO</t>
        </is>
      </c>
      <c r="L2144" t="n">
        <v>3566.81</v>
      </c>
      <c r="M2144" t="inlineStr"/>
      <c r="N2144" t="inlineStr"/>
      <c r="O2144" s="142">
        <f>DATE(YEAR(H2144),MONTH(H2144),1)</f>
        <v/>
      </c>
      <c r="P2144" s="132">
        <f>IF(H2144&gt;$L$3,"Futuro","Atraso")</f>
        <v/>
      </c>
      <c r="Q2144">
        <f>12*(YEAR(H2144)-YEAR($L$3))+(MONTH(H2144)-MONTH($L$3))</f>
        <v/>
      </c>
      <c r="R2144" s="366">
        <f>IF(N2144="IBIRAPITANGA FASE 3",IF(P2144="Atraso",M2144,M2144/(1+$J$2)^Q2144),IF(P2144="Atraso",M2144,M2144/(1+$J$1)^Q2144))</f>
        <v/>
      </c>
    </row>
    <row r="2145">
      <c r="A2145" t="inlineStr">
        <is>
          <t>Q08L011</t>
        </is>
      </c>
      <c r="B2145" t="inlineStr">
        <is>
          <t>PAULO HENRIQUE DEBBELLIS ARAUJO</t>
        </is>
      </c>
      <c r="C2145" t="n">
        <v>1</v>
      </c>
      <c r="D2145" t="inlineStr">
        <is>
          <t>IPCA</t>
        </is>
      </c>
      <c r="E2145" t="n">
        <v>0</v>
      </c>
      <c r="F2145" t="inlineStr">
        <is>
          <t>MENSAL</t>
        </is>
      </c>
      <c r="G2145" t="n">
        <v>46037</v>
      </c>
      <c r="H2145" t="n">
        <v>46037</v>
      </c>
      <c r="I2145" t="inlineStr">
        <is>
          <t>044</t>
        </is>
      </c>
      <c r="J2145" t="inlineStr">
        <is>
          <t>CARTEIRA</t>
        </is>
      </c>
      <c r="K2145" t="inlineStr">
        <is>
          <t>CONTRATO</t>
        </is>
      </c>
      <c r="L2145" t="n">
        <v>3566.81</v>
      </c>
      <c r="M2145" t="inlineStr"/>
      <c r="N2145" t="inlineStr"/>
      <c r="O2145" s="142">
        <f>DATE(YEAR(H2145),MONTH(H2145),1)</f>
        <v/>
      </c>
      <c r="P2145" s="132">
        <f>IF(H2145&gt;$L$3,"Futuro","Atraso")</f>
        <v/>
      </c>
      <c r="Q2145">
        <f>12*(YEAR(H2145)-YEAR($L$3))+(MONTH(H2145)-MONTH($L$3))</f>
        <v/>
      </c>
      <c r="R2145" s="366">
        <f>IF(N2145="IBIRAPITANGA FASE 3",IF(P2145="Atraso",M2145,M2145/(1+$J$2)^Q2145),IF(P2145="Atraso",M2145,M2145/(1+$J$1)^Q2145))</f>
        <v/>
      </c>
    </row>
    <row r="2146">
      <c r="A2146" t="inlineStr">
        <is>
          <t>Q08L011</t>
        </is>
      </c>
      <c r="B2146" t="inlineStr">
        <is>
          <t>PAULO HENRIQUE DEBBELLIS ARAUJO</t>
        </is>
      </c>
      <c r="C2146" t="n">
        <v>1</v>
      </c>
      <c r="D2146" t="inlineStr">
        <is>
          <t>IPCA</t>
        </is>
      </c>
      <c r="E2146" t="n">
        <v>0</v>
      </c>
      <c r="F2146" t="inlineStr">
        <is>
          <t>MENSAL</t>
        </is>
      </c>
      <c r="G2146" t="n">
        <v>46068</v>
      </c>
      <c r="H2146" t="n">
        <v>46068</v>
      </c>
      <c r="I2146" t="inlineStr">
        <is>
          <t>045</t>
        </is>
      </c>
      <c r="J2146" t="inlineStr">
        <is>
          <t>CARTEIRA</t>
        </is>
      </c>
      <c r="K2146" t="inlineStr">
        <is>
          <t>CONTRATO</t>
        </is>
      </c>
      <c r="L2146" t="n">
        <v>3566.81</v>
      </c>
      <c r="M2146" t="inlineStr"/>
      <c r="N2146" t="inlineStr"/>
      <c r="O2146" s="142">
        <f>DATE(YEAR(H2146),MONTH(H2146),1)</f>
        <v/>
      </c>
      <c r="P2146" s="132">
        <f>IF(H2146&gt;$L$3,"Futuro","Atraso")</f>
        <v/>
      </c>
      <c r="Q2146">
        <f>12*(YEAR(H2146)-YEAR($L$3))+(MONTH(H2146)-MONTH($L$3))</f>
        <v/>
      </c>
      <c r="R2146" s="366">
        <f>IF(N2146="IBIRAPITANGA FASE 3",IF(P2146="Atraso",M2146,M2146/(1+$J$2)^Q2146),IF(P2146="Atraso",M2146,M2146/(1+$J$1)^Q2146))</f>
        <v/>
      </c>
    </row>
    <row r="2147">
      <c r="A2147" t="inlineStr">
        <is>
          <t>Q08L011</t>
        </is>
      </c>
      <c r="B2147" t="inlineStr">
        <is>
          <t>PAULO HENRIQUE DEBBELLIS ARAUJO</t>
        </is>
      </c>
      <c r="C2147" t="n">
        <v>1</v>
      </c>
      <c r="D2147" t="inlineStr">
        <is>
          <t>IPCA</t>
        </is>
      </c>
      <c r="E2147" t="n">
        <v>0</v>
      </c>
      <c r="F2147" t="inlineStr">
        <is>
          <t>MENSAL</t>
        </is>
      </c>
      <c r="G2147" t="n">
        <v>46096</v>
      </c>
      <c r="H2147" t="n">
        <v>46096</v>
      </c>
      <c r="I2147" t="inlineStr">
        <is>
          <t>046</t>
        </is>
      </c>
      <c r="J2147" t="inlineStr">
        <is>
          <t>CARTEIRA</t>
        </is>
      </c>
      <c r="K2147" t="inlineStr">
        <is>
          <t>CONTRATO</t>
        </is>
      </c>
      <c r="L2147" t="n">
        <v>3566.81</v>
      </c>
      <c r="M2147" t="inlineStr"/>
      <c r="N2147" t="inlineStr"/>
      <c r="O2147" s="142">
        <f>DATE(YEAR(H2147),MONTH(H2147),1)</f>
        <v/>
      </c>
      <c r="P2147" s="132">
        <f>IF(H2147&gt;$L$3,"Futuro","Atraso")</f>
        <v/>
      </c>
      <c r="Q2147">
        <f>12*(YEAR(H2147)-YEAR($L$3))+(MONTH(H2147)-MONTH($L$3))</f>
        <v/>
      </c>
      <c r="R2147" s="366">
        <f>IF(N2147="IBIRAPITANGA FASE 3",IF(P2147="Atraso",M2147,M2147/(1+$J$2)^Q2147),IF(P2147="Atraso",M2147,M2147/(1+$J$1)^Q2147))</f>
        <v/>
      </c>
    </row>
    <row r="2148">
      <c r="A2148" t="inlineStr">
        <is>
          <t>Q08L011</t>
        </is>
      </c>
      <c r="B2148" t="inlineStr">
        <is>
          <t>PAULO HENRIQUE DEBBELLIS ARAUJO</t>
        </is>
      </c>
      <c r="C2148" t="n">
        <v>1</v>
      </c>
      <c r="D2148" t="inlineStr">
        <is>
          <t>IPCA</t>
        </is>
      </c>
      <c r="E2148" t="n">
        <v>0</v>
      </c>
      <c r="F2148" t="inlineStr">
        <is>
          <t>MENSAL</t>
        </is>
      </c>
      <c r="G2148" t="n">
        <v>46127</v>
      </c>
      <c r="H2148" t="n">
        <v>46127</v>
      </c>
      <c r="I2148" t="inlineStr">
        <is>
          <t>047</t>
        </is>
      </c>
      <c r="J2148" t="inlineStr">
        <is>
          <t>CARTEIRA</t>
        </is>
      </c>
      <c r="K2148" t="inlineStr">
        <is>
          <t>CONTRATO</t>
        </is>
      </c>
      <c r="L2148" t="n">
        <v>3566.81</v>
      </c>
      <c r="M2148" t="inlineStr"/>
      <c r="N2148" t="inlineStr"/>
      <c r="O2148" s="142">
        <f>DATE(YEAR(H2148),MONTH(H2148),1)</f>
        <v/>
      </c>
      <c r="P2148" s="132">
        <f>IF(H2148&gt;$L$3,"Futuro","Atraso")</f>
        <v/>
      </c>
      <c r="Q2148">
        <f>12*(YEAR(H2148)-YEAR($L$3))+(MONTH(H2148)-MONTH($L$3))</f>
        <v/>
      </c>
      <c r="R2148" s="366">
        <f>IF(N2148="IBIRAPITANGA FASE 3",IF(P2148="Atraso",M2148,M2148/(1+$J$2)^Q2148),IF(P2148="Atraso",M2148,M2148/(1+$J$1)^Q2148))</f>
        <v/>
      </c>
    </row>
    <row r="2149">
      <c r="A2149" t="inlineStr">
        <is>
          <t>Q08L011</t>
        </is>
      </c>
      <c r="B2149" t="inlineStr">
        <is>
          <t>PAULO HENRIQUE DEBBELLIS ARAUJO</t>
        </is>
      </c>
      <c r="C2149" t="n">
        <v>1</v>
      </c>
      <c r="D2149" t="inlineStr">
        <is>
          <t>IPCA</t>
        </is>
      </c>
      <c r="E2149" t="n">
        <v>0</v>
      </c>
      <c r="F2149" t="inlineStr">
        <is>
          <t>MENSAL</t>
        </is>
      </c>
      <c r="G2149" t="n">
        <v>46157</v>
      </c>
      <c r="H2149" t="n">
        <v>46157</v>
      </c>
      <c r="I2149" t="inlineStr">
        <is>
          <t>048</t>
        </is>
      </c>
      <c r="J2149" t="inlineStr">
        <is>
          <t>CARTEIRA</t>
        </is>
      </c>
      <c r="K2149" t="inlineStr">
        <is>
          <t>CONTRATO</t>
        </is>
      </c>
      <c r="L2149" t="n">
        <v>3566.81</v>
      </c>
      <c r="M2149" t="inlineStr"/>
      <c r="N2149" t="inlineStr"/>
      <c r="O2149" s="142">
        <f>DATE(YEAR(H2149),MONTH(H2149),1)</f>
        <v/>
      </c>
      <c r="P2149" s="132">
        <f>IF(H2149&gt;$L$3,"Futuro","Atraso")</f>
        <v/>
      </c>
      <c r="Q2149">
        <f>12*(YEAR(H2149)-YEAR($L$3))+(MONTH(H2149)-MONTH($L$3))</f>
        <v/>
      </c>
      <c r="R2149" s="366">
        <f>IF(N2149="IBIRAPITANGA FASE 3",IF(P2149="Atraso",M2149,M2149/(1+$J$2)^Q2149),IF(P2149="Atraso",M2149,M2149/(1+$J$1)^Q2149))</f>
        <v/>
      </c>
    </row>
    <row r="2150">
      <c r="A2150" t="inlineStr">
        <is>
          <t>Q09L02</t>
        </is>
      </c>
      <c r="B2150" t="inlineStr">
        <is>
          <t>MAURICIO TADEU SOBRINHO</t>
        </is>
      </c>
      <c r="C2150" t="n">
        <v>1</v>
      </c>
      <c r="D2150" t="inlineStr">
        <is>
          <t>IPCA</t>
        </is>
      </c>
      <c r="E2150" t="n">
        <v>0.009488792934583046</v>
      </c>
      <c r="F2150" t="inlineStr">
        <is>
          <t>MENSAL</t>
        </is>
      </c>
      <c r="G2150" t="n">
        <v>45209</v>
      </c>
      <c r="H2150" t="n">
        <v>45209</v>
      </c>
      <c r="I2150" t="inlineStr">
        <is>
          <t>065</t>
        </is>
      </c>
      <c r="J2150" t="inlineStr">
        <is>
          <t>CARTEIRA</t>
        </is>
      </c>
      <c r="K2150" t="inlineStr">
        <is>
          <t>CONTRATO</t>
        </is>
      </c>
      <c r="L2150" t="n">
        <v>2615.27</v>
      </c>
      <c r="M2150" t="inlineStr"/>
      <c r="N2150" t="inlineStr"/>
      <c r="O2150" s="142">
        <f>DATE(YEAR(H2150),MONTH(H2150),1)</f>
        <v/>
      </c>
      <c r="P2150" s="132">
        <f>IF(H2150&gt;$L$3,"Futuro","Atraso")</f>
        <v/>
      </c>
      <c r="Q2150">
        <f>12*(YEAR(H2150)-YEAR($L$3))+(MONTH(H2150)-MONTH($L$3))</f>
        <v/>
      </c>
      <c r="R2150" s="366">
        <f>IF(N2150="IBIRAPITANGA FASE 3",IF(P2150="Atraso",M2150,M2150/(1+$J$2)^Q2150),IF(P2150="Atraso",M2150,M2150/(1+$J$1)^Q2150))</f>
        <v/>
      </c>
    </row>
    <row r="2151">
      <c r="A2151" t="inlineStr">
        <is>
          <t>Q09L02</t>
        </is>
      </c>
      <c r="B2151" t="inlineStr">
        <is>
          <t>MAURICIO TADEU SOBRINHO</t>
        </is>
      </c>
      <c r="C2151" t="n">
        <v>1</v>
      </c>
      <c r="D2151" t="inlineStr">
        <is>
          <t>IPCA</t>
        </is>
      </c>
      <c r="E2151" t="n">
        <v>0.009488792934583046</v>
      </c>
      <c r="F2151" t="inlineStr">
        <is>
          <t>MENSAL</t>
        </is>
      </c>
      <c r="G2151" t="n">
        <v>45240</v>
      </c>
      <c r="H2151" t="n">
        <v>45240</v>
      </c>
      <c r="I2151" t="inlineStr">
        <is>
          <t>066</t>
        </is>
      </c>
      <c r="J2151" t="inlineStr">
        <is>
          <t>CARTEIRA</t>
        </is>
      </c>
      <c r="K2151" t="inlineStr">
        <is>
          <t>CONTRATO</t>
        </is>
      </c>
      <c r="L2151" t="n">
        <v>2615.27</v>
      </c>
      <c r="M2151" t="inlineStr"/>
      <c r="N2151" t="inlineStr"/>
      <c r="O2151" s="142">
        <f>DATE(YEAR(H2151),MONTH(H2151),1)</f>
        <v/>
      </c>
      <c r="P2151" s="132">
        <f>IF(H2151&gt;$L$3,"Futuro","Atraso")</f>
        <v/>
      </c>
      <c r="Q2151">
        <f>12*(YEAR(H2151)-YEAR($L$3))+(MONTH(H2151)-MONTH($L$3))</f>
        <v/>
      </c>
      <c r="R2151" s="366">
        <f>IF(N2151="IBIRAPITANGA FASE 3",IF(P2151="Atraso",M2151,M2151/(1+$J$2)^Q2151),IF(P2151="Atraso",M2151,M2151/(1+$J$1)^Q2151))</f>
        <v/>
      </c>
    </row>
    <row r="2152">
      <c r="A2152" t="inlineStr">
        <is>
          <t>Q09L02</t>
        </is>
      </c>
      <c r="B2152" t="inlineStr">
        <is>
          <t>MAURICIO TADEU SOBRINHO</t>
        </is>
      </c>
      <c r="C2152" t="n">
        <v>1</v>
      </c>
      <c r="D2152" t="inlineStr">
        <is>
          <t>IPCA</t>
        </is>
      </c>
      <c r="E2152" t="n">
        <v>0.009488792934583046</v>
      </c>
      <c r="F2152" t="inlineStr">
        <is>
          <t>MENSAL</t>
        </is>
      </c>
      <c r="G2152" t="n">
        <v>45270</v>
      </c>
      <c r="H2152" t="n">
        <v>45270</v>
      </c>
      <c r="I2152" t="inlineStr">
        <is>
          <t>067</t>
        </is>
      </c>
      <c r="J2152" t="inlineStr">
        <is>
          <t>CARTEIRA</t>
        </is>
      </c>
      <c r="K2152" t="inlineStr">
        <is>
          <t>CONTRATO</t>
        </is>
      </c>
      <c r="L2152" t="n">
        <v>2615.27</v>
      </c>
      <c r="M2152" t="inlineStr"/>
      <c r="N2152" t="inlineStr"/>
      <c r="O2152" s="142">
        <f>DATE(YEAR(H2152),MONTH(H2152),1)</f>
        <v/>
      </c>
      <c r="P2152" s="132">
        <f>IF(H2152&gt;$L$3,"Futuro","Atraso")</f>
        <v/>
      </c>
      <c r="Q2152">
        <f>12*(YEAR(H2152)-YEAR($L$3))+(MONTH(H2152)-MONTH($L$3))</f>
        <v/>
      </c>
      <c r="R2152" s="366">
        <f>IF(N2152="IBIRAPITANGA FASE 3",IF(P2152="Atraso",M2152,M2152/(1+$J$2)^Q2152),IF(P2152="Atraso",M2152,M2152/(1+$J$1)^Q2152))</f>
        <v/>
      </c>
    </row>
    <row r="2153">
      <c r="A2153" t="inlineStr">
        <is>
          <t>Q09L02</t>
        </is>
      </c>
      <c r="B2153" t="inlineStr">
        <is>
          <t>MAURICIO TADEU SOBRINHO</t>
        </is>
      </c>
      <c r="C2153" t="n">
        <v>1</v>
      </c>
      <c r="D2153" t="inlineStr">
        <is>
          <t>IPCA</t>
        </is>
      </c>
      <c r="E2153" t="n">
        <v>0.009488792934583046</v>
      </c>
      <c r="F2153" t="inlineStr">
        <is>
          <t>MENSAL</t>
        </is>
      </c>
      <c r="G2153" t="n">
        <v>45301</v>
      </c>
      <c r="H2153" t="n">
        <v>45301</v>
      </c>
      <c r="I2153" t="inlineStr">
        <is>
          <t>068</t>
        </is>
      </c>
      <c r="J2153" t="inlineStr">
        <is>
          <t>CARTEIRA</t>
        </is>
      </c>
      <c r="K2153" t="inlineStr">
        <is>
          <t>CONTRATO</t>
        </is>
      </c>
      <c r="L2153" t="n">
        <v>2615.27</v>
      </c>
      <c r="M2153" t="inlineStr"/>
      <c r="N2153" t="inlineStr"/>
      <c r="O2153" s="142">
        <f>DATE(YEAR(H2153),MONTH(H2153),1)</f>
        <v/>
      </c>
      <c r="P2153" s="132">
        <f>IF(H2153&gt;$L$3,"Futuro","Atraso")</f>
        <v/>
      </c>
      <c r="Q2153">
        <f>12*(YEAR(H2153)-YEAR($L$3))+(MONTH(H2153)-MONTH($L$3))</f>
        <v/>
      </c>
      <c r="R2153" s="366">
        <f>IF(N2153="IBIRAPITANGA FASE 3",IF(P2153="Atraso",M2153,M2153/(1+$J$2)^Q2153),IF(P2153="Atraso",M2153,M2153/(1+$J$1)^Q2153))</f>
        <v/>
      </c>
    </row>
    <row r="2154">
      <c r="A2154" t="inlineStr">
        <is>
          <t>Q09L02</t>
        </is>
      </c>
      <c r="B2154" t="inlineStr">
        <is>
          <t>MAURICIO TADEU SOBRINHO</t>
        </is>
      </c>
      <c r="C2154" t="n">
        <v>1</v>
      </c>
      <c r="D2154" t="inlineStr">
        <is>
          <t>IPCA</t>
        </is>
      </c>
      <c r="E2154" t="n">
        <v>0.009488792934583046</v>
      </c>
      <c r="F2154" t="inlineStr">
        <is>
          <t>MENSAL</t>
        </is>
      </c>
      <c r="G2154" t="n">
        <v>45332</v>
      </c>
      <c r="H2154" t="n">
        <v>45332</v>
      </c>
      <c r="I2154" t="inlineStr">
        <is>
          <t>069</t>
        </is>
      </c>
      <c r="J2154" t="inlineStr">
        <is>
          <t>CARTEIRA</t>
        </is>
      </c>
      <c r="K2154" t="inlineStr">
        <is>
          <t>CONTRATO</t>
        </is>
      </c>
      <c r="L2154" t="n">
        <v>2615.27</v>
      </c>
      <c r="M2154" t="inlineStr"/>
      <c r="N2154" t="inlineStr"/>
      <c r="O2154" s="142">
        <f>DATE(YEAR(H2154),MONTH(H2154),1)</f>
        <v/>
      </c>
      <c r="P2154" s="132">
        <f>IF(H2154&gt;$L$3,"Futuro","Atraso")</f>
        <v/>
      </c>
      <c r="Q2154">
        <f>12*(YEAR(H2154)-YEAR($L$3))+(MONTH(H2154)-MONTH($L$3))</f>
        <v/>
      </c>
      <c r="R2154" s="366">
        <f>IF(N2154="IBIRAPITANGA FASE 3",IF(P2154="Atraso",M2154,M2154/(1+$J$2)^Q2154),IF(P2154="Atraso",M2154,M2154/(1+$J$1)^Q2154))</f>
        <v/>
      </c>
    </row>
    <row r="2155">
      <c r="A2155" t="inlineStr">
        <is>
          <t>Q09L02</t>
        </is>
      </c>
      <c r="B2155" t="inlineStr">
        <is>
          <t>MAURICIO TADEU SOBRINHO</t>
        </is>
      </c>
      <c r="C2155" t="n">
        <v>1</v>
      </c>
      <c r="D2155" t="inlineStr">
        <is>
          <t>IPCA</t>
        </is>
      </c>
      <c r="E2155" t="n">
        <v>0.009488792934583046</v>
      </c>
      <c r="F2155" t="inlineStr">
        <is>
          <t>MENSAL</t>
        </is>
      </c>
      <c r="G2155" t="n">
        <v>45361</v>
      </c>
      <c r="H2155" t="n">
        <v>45361</v>
      </c>
      <c r="I2155" t="inlineStr">
        <is>
          <t>070</t>
        </is>
      </c>
      <c r="J2155" t="inlineStr">
        <is>
          <t>CARTEIRA</t>
        </is>
      </c>
      <c r="K2155" t="inlineStr">
        <is>
          <t>CONTRATO</t>
        </is>
      </c>
      <c r="L2155" t="n">
        <v>2615.27</v>
      </c>
      <c r="M2155" t="inlineStr"/>
      <c r="N2155" t="inlineStr"/>
      <c r="O2155" s="142">
        <f>DATE(YEAR(H2155),MONTH(H2155),1)</f>
        <v/>
      </c>
      <c r="P2155" s="132">
        <f>IF(H2155&gt;$L$3,"Futuro","Atraso")</f>
        <v/>
      </c>
      <c r="Q2155">
        <f>12*(YEAR(H2155)-YEAR($L$3))+(MONTH(H2155)-MONTH($L$3))</f>
        <v/>
      </c>
      <c r="R2155" s="366">
        <f>IF(N2155="IBIRAPITANGA FASE 3",IF(P2155="Atraso",M2155,M2155/(1+$J$2)^Q2155),IF(P2155="Atraso",M2155,M2155/(1+$J$1)^Q2155))</f>
        <v/>
      </c>
    </row>
    <row r="2156">
      <c r="A2156" t="inlineStr">
        <is>
          <t>Q09L02</t>
        </is>
      </c>
      <c r="B2156" t="inlineStr">
        <is>
          <t>MAURICIO TADEU SOBRINHO</t>
        </is>
      </c>
      <c r="C2156" t="n">
        <v>1</v>
      </c>
      <c r="D2156" t="inlineStr">
        <is>
          <t>IPCA</t>
        </is>
      </c>
      <c r="E2156" t="n">
        <v>0.009488792934583046</v>
      </c>
      <c r="F2156" t="inlineStr">
        <is>
          <t>MENSAL</t>
        </is>
      </c>
      <c r="G2156" t="n">
        <v>45392</v>
      </c>
      <c r="H2156" t="n">
        <v>45392</v>
      </c>
      <c r="I2156" t="inlineStr">
        <is>
          <t>071</t>
        </is>
      </c>
      <c r="J2156" t="inlineStr">
        <is>
          <t>CARTEIRA</t>
        </is>
      </c>
      <c r="K2156" t="inlineStr">
        <is>
          <t>CONTRATO</t>
        </is>
      </c>
      <c r="L2156" t="n">
        <v>2615.27</v>
      </c>
      <c r="M2156" t="inlineStr"/>
      <c r="N2156" t="inlineStr"/>
      <c r="O2156" s="142">
        <f>DATE(YEAR(H2156),MONTH(H2156),1)</f>
        <v/>
      </c>
      <c r="P2156" s="132">
        <f>IF(H2156&gt;$L$3,"Futuro","Atraso")</f>
        <v/>
      </c>
      <c r="Q2156">
        <f>12*(YEAR(H2156)-YEAR($L$3))+(MONTH(H2156)-MONTH($L$3))</f>
        <v/>
      </c>
      <c r="R2156" s="366">
        <f>IF(N2156="IBIRAPITANGA FASE 3",IF(P2156="Atraso",M2156,M2156/(1+$J$2)^Q2156),IF(P2156="Atraso",M2156,M2156/(1+$J$1)^Q2156))</f>
        <v/>
      </c>
    </row>
    <row r="2157">
      <c r="A2157" t="inlineStr">
        <is>
          <t>Q09L02</t>
        </is>
      </c>
      <c r="B2157" t="inlineStr">
        <is>
          <t>MAURICIO TADEU SOBRINHO</t>
        </is>
      </c>
      <c r="C2157" t="n">
        <v>1</v>
      </c>
      <c r="D2157" t="inlineStr">
        <is>
          <t>IPCA</t>
        </is>
      </c>
      <c r="E2157" t="n">
        <v>0.009488792934583046</v>
      </c>
      <c r="F2157" t="inlineStr">
        <is>
          <t>MENSAL</t>
        </is>
      </c>
      <c r="G2157" t="n">
        <v>45422</v>
      </c>
      <c r="H2157" t="n">
        <v>45422</v>
      </c>
      <c r="I2157" t="inlineStr">
        <is>
          <t>072</t>
        </is>
      </c>
      <c r="J2157" t="inlineStr">
        <is>
          <t>CARTEIRA</t>
        </is>
      </c>
      <c r="K2157" t="inlineStr">
        <is>
          <t>CONTRATO</t>
        </is>
      </c>
      <c r="L2157" t="n">
        <v>2615.27</v>
      </c>
      <c r="M2157" t="inlineStr"/>
      <c r="N2157" t="inlineStr"/>
      <c r="O2157" s="142">
        <f>DATE(YEAR(H2157),MONTH(H2157),1)</f>
        <v/>
      </c>
      <c r="P2157" s="132">
        <f>IF(H2157&gt;$L$3,"Futuro","Atraso")</f>
        <v/>
      </c>
      <c r="Q2157">
        <f>12*(YEAR(H2157)-YEAR($L$3))+(MONTH(H2157)-MONTH($L$3))</f>
        <v/>
      </c>
      <c r="R2157" s="366">
        <f>IF(N2157="IBIRAPITANGA FASE 3",IF(P2157="Atraso",M2157,M2157/(1+$J$2)^Q2157),IF(P2157="Atraso",M2157,M2157/(1+$J$1)^Q2157))</f>
        <v/>
      </c>
    </row>
    <row r="2158">
      <c r="A2158" t="inlineStr">
        <is>
          <t>Q09L02</t>
        </is>
      </c>
      <c r="B2158" t="inlineStr">
        <is>
          <t>MAURICIO TADEU SOBRINHO</t>
        </is>
      </c>
      <c r="C2158" t="n">
        <v>1</v>
      </c>
      <c r="D2158" t="inlineStr">
        <is>
          <t>IPCA</t>
        </is>
      </c>
      <c r="E2158" t="n">
        <v>0.009488792934583046</v>
      </c>
      <c r="F2158" t="inlineStr">
        <is>
          <t>MENSAL</t>
        </is>
      </c>
      <c r="G2158" t="n">
        <v>45453</v>
      </c>
      <c r="H2158" t="n">
        <v>45453</v>
      </c>
      <c r="I2158" t="inlineStr">
        <is>
          <t>073</t>
        </is>
      </c>
      <c r="J2158" t="inlineStr">
        <is>
          <t>CARTEIRA</t>
        </is>
      </c>
      <c r="K2158" t="inlineStr">
        <is>
          <t>CONTRATO</t>
        </is>
      </c>
      <c r="L2158" t="n">
        <v>2615.27</v>
      </c>
      <c r="M2158" t="inlineStr"/>
      <c r="N2158" t="inlineStr"/>
      <c r="O2158" s="142">
        <f>DATE(YEAR(H2158),MONTH(H2158),1)</f>
        <v/>
      </c>
      <c r="P2158" s="132">
        <f>IF(H2158&gt;$L$3,"Futuro","Atraso")</f>
        <v/>
      </c>
      <c r="Q2158">
        <f>12*(YEAR(H2158)-YEAR($L$3))+(MONTH(H2158)-MONTH($L$3))</f>
        <v/>
      </c>
      <c r="R2158" s="366">
        <f>IF(N2158="IBIRAPITANGA FASE 3",IF(P2158="Atraso",M2158,M2158/(1+$J$2)^Q2158),IF(P2158="Atraso",M2158,M2158/(1+$J$1)^Q2158))</f>
        <v/>
      </c>
    </row>
    <row r="2159">
      <c r="A2159" t="inlineStr">
        <is>
          <t>Q09L02</t>
        </is>
      </c>
      <c r="B2159" t="inlineStr">
        <is>
          <t>MAURICIO TADEU SOBRINHO</t>
        </is>
      </c>
      <c r="C2159" t="n">
        <v>1</v>
      </c>
      <c r="D2159" t="inlineStr">
        <is>
          <t>IPCA</t>
        </is>
      </c>
      <c r="E2159" t="n">
        <v>0.009488792934583046</v>
      </c>
      <c r="F2159" t="inlineStr">
        <is>
          <t>MENSAL</t>
        </is>
      </c>
      <c r="G2159" t="n">
        <v>45483</v>
      </c>
      <c r="H2159" t="n">
        <v>45483</v>
      </c>
      <c r="I2159" t="inlineStr">
        <is>
          <t>074</t>
        </is>
      </c>
      <c r="J2159" t="inlineStr">
        <is>
          <t>CARTEIRA</t>
        </is>
      </c>
      <c r="K2159" t="inlineStr">
        <is>
          <t>CONTRATO</t>
        </is>
      </c>
      <c r="L2159" t="n">
        <v>2615.27</v>
      </c>
      <c r="M2159" t="inlineStr"/>
      <c r="N2159" t="inlineStr"/>
      <c r="O2159" s="142">
        <f>DATE(YEAR(H2159),MONTH(H2159),1)</f>
        <v/>
      </c>
      <c r="P2159" s="132">
        <f>IF(H2159&gt;$L$3,"Futuro","Atraso")</f>
        <v/>
      </c>
      <c r="Q2159">
        <f>12*(YEAR(H2159)-YEAR($L$3))+(MONTH(H2159)-MONTH($L$3))</f>
        <v/>
      </c>
      <c r="R2159" s="366">
        <f>IF(N2159="IBIRAPITANGA FASE 3",IF(P2159="Atraso",M2159,M2159/(1+$J$2)^Q2159),IF(P2159="Atraso",M2159,M2159/(1+$J$1)^Q2159))</f>
        <v/>
      </c>
    </row>
    <row r="2160">
      <c r="A2160" t="inlineStr">
        <is>
          <t>Q09L02</t>
        </is>
      </c>
      <c r="B2160" t="inlineStr">
        <is>
          <t>MAURICIO TADEU SOBRINHO</t>
        </is>
      </c>
      <c r="C2160" t="n">
        <v>1</v>
      </c>
      <c r="D2160" t="inlineStr">
        <is>
          <t>IPCA</t>
        </is>
      </c>
      <c r="E2160" t="n">
        <v>0.009488792934583046</v>
      </c>
      <c r="F2160" t="inlineStr">
        <is>
          <t>MENSAL</t>
        </is>
      </c>
      <c r="G2160" t="n">
        <v>45514</v>
      </c>
      <c r="H2160" t="n">
        <v>45514</v>
      </c>
      <c r="I2160" t="inlineStr">
        <is>
          <t>075</t>
        </is>
      </c>
      <c r="J2160" t="inlineStr">
        <is>
          <t>CARTEIRA</t>
        </is>
      </c>
      <c r="K2160" t="inlineStr">
        <is>
          <t>CONTRATO</t>
        </is>
      </c>
      <c r="L2160" t="n">
        <v>2615.27</v>
      </c>
      <c r="M2160" t="inlineStr"/>
      <c r="N2160" t="inlineStr"/>
      <c r="O2160" s="142">
        <f>DATE(YEAR(H2160),MONTH(H2160),1)</f>
        <v/>
      </c>
      <c r="P2160" s="132">
        <f>IF(H2160&gt;$L$3,"Futuro","Atraso")</f>
        <v/>
      </c>
      <c r="Q2160">
        <f>12*(YEAR(H2160)-YEAR($L$3))+(MONTH(H2160)-MONTH($L$3))</f>
        <v/>
      </c>
      <c r="R2160" s="366">
        <f>IF(N2160="IBIRAPITANGA FASE 3",IF(P2160="Atraso",M2160,M2160/(1+$J$2)^Q2160),IF(P2160="Atraso",M2160,M2160/(1+$J$1)^Q2160))</f>
        <v/>
      </c>
    </row>
    <row r="2161">
      <c r="A2161" t="inlineStr">
        <is>
          <t>Q09L02</t>
        </is>
      </c>
      <c r="B2161" t="inlineStr">
        <is>
          <t>MAURICIO TADEU SOBRINHO</t>
        </is>
      </c>
      <c r="C2161" t="n">
        <v>1</v>
      </c>
      <c r="D2161" t="inlineStr">
        <is>
          <t>IPCA</t>
        </is>
      </c>
      <c r="E2161" t="n">
        <v>0.009488792934583046</v>
      </c>
      <c r="F2161" t="inlineStr">
        <is>
          <t>MENSAL</t>
        </is>
      </c>
      <c r="G2161" t="n">
        <v>45545</v>
      </c>
      <c r="H2161" t="n">
        <v>45545</v>
      </c>
      <c r="I2161" t="inlineStr">
        <is>
          <t>076</t>
        </is>
      </c>
      <c r="J2161" t="inlineStr">
        <is>
          <t>CARTEIRA</t>
        </is>
      </c>
      <c r="K2161" t="inlineStr">
        <is>
          <t>CONTRATO</t>
        </is>
      </c>
      <c r="L2161" t="n">
        <v>2615.27</v>
      </c>
      <c r="M2161" t="inlineStr"/>
      <c r="N2161" t="inlineStr"/>
      <c r="O2161" s="142">
        <f>DATE(YEAR(H2161),MONTH(H2161),1)</f>
        <v/>
      </c>
      <c r="P2161" s="132">
        <f>IF(H2161&gt;$L$3,"Futuro","Atraso")</f>
        <v/>
      </c>
      <c r="Q2161">
        <f>12*(YEAR(H2161)-YEAR($L$3))+(MONTH(H2161)-MONTH($L$3))</f>
        <v/>
      </c>
      <c r="R2161" s="366">
        <f>IF(N2161="IBIRAPITANGA FASE 3",IF(P2161="Atraso",M2161,M2161/(1+$J$2)^Q2161),IF(P2161="Atraso",M2161,M2161/(1+$J$1)^Q2161))</f>
        <v/>
      </c>
    </row>
    <row r="2162">
      <c r="A2162" t="inlineStr">
        <is>
          <t>Q09L02</t>
        </is>
      </c>
      <c r="B2162" t="inlineStr">
        <is>
          <t>MAURICIO TADEU SOBRINHO</t>
        </is>
      </c>
      <c r="C2162" t="n">
        <v>1</v>
      </c>
      <c r="D2162" t="inlineStr">
        <is>
          <t>IPCA</t>
        </is>
      </c>
      <c r="E2162" t="n">
        <v>0.009488792934583046</v>
      </c>
      <c r="F2162" t="inlineStr">
        <is>
          <t>MENSAL</t>
        </is>
      </c>
      <c r="G2162" t="n">
        <v>45575</v>
      </c>
      <c r="H2162" t="n">
        <v>45575</v>
      </c>
      <c r="I2162" t="inlineStr">
        <is>
          <t>077</t>
        </is>
      </c>
      <c r="J2162" t="inlineStr">
        <is>
          <t>CARTEIRA</t>
        </is>
      </c>
      <c r="K2162" t="inlineStr">
        <is>
          <t>CONTRATO</t>
        </is>
      </c>
      <c r="L2162" t="n">
        <v>2615.27</v>
      </c>
      <c r="M2162" t="inlineStr"/>
      <c r="N2162" t="inlineStr"/>
      <c r="O2162" s="142">
        <f>DATE(YEAR(H2162),MONTH(H2162),1)</f>
        <v/>
      </c>
      <c r="P2162" s="132">
        <f>IF(H2162&gt;$L$3,"Futuro","Atraso")</f>
        <v/>
      </c>
      <c r="Q2162">
        <f>12*(YEAR(H2162)-YEAR($L$3))+(MONTH(H2162)-MONTH($L$3))</f>
        <v/>
      </c>
      <c r="R2162" s="366">
        <f>IF(N2162="IBIRAPITANGA FASE 3",IF(P2162="Atraso",M2162,M2162/(1+$J$2)^Q2162),IF(P2162="Atraso",M2162,M2162/(1+$J$1)^Q2162))</f>
        <v/>
      </c>
    </row>
    <row r="2163">
      <c r="A2163" t="inlineStr">
        <is>
          <t>Q09L02</t>
        </is>
      </c>
      <c r="B2163" t="inlineStr">
        <is>
          <t>MAURICIO TADEU SOBRINHO</t>
        </is>
      </c>
      <c r="C2163" t="n">
        <v>1</v>
      </c>
      <c r="D2163" t="inlineStr">
        <is>
          <t>IPCA</t>
        </is>
      </c>
      <c r="E2163" t="n">
        <v>0.009488792934583046</v>
      </c>
      <c r="F2163" t="inlineStr">
        <is>
          <t>MENSAL</t>
        </is>
      </c>
      <c r="G2163" t="n">
        <v>45606</v>
      </c>
      <c r="H2163" t="n">
        <v>45606</v>
      </c>
      <c r="I2163" t="inlineStr">
        <is>
          <t>078</t>
        </is>
      </c>
      <c r="J2163" t="inlineStr">
        <is>
          <t>CARTEIRA</t>
        </is>
      </c>
      <c r="K2163" t="inlineStr">
        <is>
          <t>CONTRATO</t>
        </is>
      </c>
      <c r="L2163" t="n">
        <v>2615.27</v>
      </c>
      <c r="M2163" t="inlineStr"/>
      <c r="N2163" t="inlineStr"/>
      <c r="O2163" s="142">
        <f>DATE(YEAR(H2163),MONTH(H2163),1)</f>
        <v/>
      </c>
      <c r="P2163" s="132">
        <f>IF(H2163&gt;$L$3,"Futuro","Atraso")</f>
        <v/>
      </c>
      <c r="Q2163">
        <f>12*(YEAR(H2163)-YEAR($L$3))+(MONTH(H2163)-MONTH($L$3))</f>
        <v/>
      </c>
      <c r="R2163" s="366">
        <f>IF(N2163="IBIRAPITANGA FASE 3",IF(P2163="Atraso",M2163,M2163/(1+$J$2)^Q2163),IF(P2163="Atraso",M2163,M2163/(1+$J$1)^Q2163))</f>
        <v/>
      </c>
    </row>
    <row r="2164">
      <c r="A2164" t="inlineStr">
        <is>
          <t>Q09L02</t>
        </is>
      </c>
      <c r="B2164" t="inlineStr">
        <is>
          <t>MAURICIO TADEU SOBRINHO</t>
        </is>
      </c>
      <c r="C2164" t="n">
        <v>1</v>
      </c>
      <c r="D2164" t="inlineStr">
        <is>
          <t>IPCA</t>
        </is>
      </c>
      <c r="E2164" t="n">
        <v>0.009488792934583046</v>
      </c>
      <c r="F2164" t="inlineStr">
        <is>
          <t>MENSAL</t>
        </is>
      </c>
      <c r="G2164" t="n">
        <v>45636</v>
      </c>
      <c r="H2164" t="n">
        <v>45636</v>
      </c>
      <c r="I2164" t="inlineStr">
        <is>
          <t>079</t>
        </is>
      </c>
      <c r="J2164" t="inlineStr">
        <is>
          <t>CARTEIRA</t>
        </is>
      </c>
      <c r="K2164" t="inlineStr">
        <is>
          <t>CONTRATO</t>
        </is>
      </c>
      <c r="L2164" t="n">
        <v>2615.27</v>
      </c>
      <c r="M2164" t="inlineStr"/>
      <c r="N2164" t="inlineStr"/>
      <c r="O2164" s="142">
        <f>DATE(YEAR(H2164),MONTH(H2164),1)</f>
        <v/>
      </c>
      <c r="P2164" s="132">
        <f>IF(H2164&gt;$L$3,"Futuro","Atraso")</f>
        <v/>
      </c>
      <c r="Q2164">
        <f>12*(YEAR(H2164)-YEAR($L$3))+(MONTH(H2164)-MONTH($L$3))</f>
        <v/>
      </c>
      <c r="R2164" s="366">
        <f>IF(N2164="IBIRAPITANGA FASE 3",IF(P2164="Atraso",M2164,M2164/(1+$J$2)^Q2164),IF(P2164="Atraso",M2164,M2164/(1+$J$1)^Q2164))</f>
        <v/>
      </c>
    </row>
    <row r="2165">
      <c r="A2165" t="inlineStr">
        <is>
          <t>Q09L02</t>
        </is>
      </c>
      <c r="B2165" t="inlineStr">
        <is>
          <t>MAURICIO TADEU SOBRINHO</t>
        </is>
      </c>
      <c r="C2165" t="n">
        <v>1</v>
      </c>
      <c r="D2165" t="inlineStr">
        <is>
          <t>IPCA</t>
        </is>
      </c>
      <c r="E2165" t="n">
        <v>0.009488792934583046</v>
      </c>
      <c r="F2165" t="inlineStr">
        <is>
          <t>MENSAL</t>
        </is>
      </c>
      <c r="G2165" t="n">
        <v>45667</v>
      </c>
      <c r="H2165" t="n">
        <v>45667</v>
      </c>
      <c r="I2165" t="inlineStr">
        <is>
          <t>080</t>
        </is>
      </c>
      <c r="J2165" t="inlineStr">
        <is>
          <t>CARTEIRA</t>
        </is>
      </c>
      <c r="K2165" t="inlineStr">
        <is>
          <t>CONTRATO</t>
        </is>
      </c>
      <c r="L2165" t="n">
        <v>2615.27</v>
      </c>
      <c r="M2165" t="inlineStr"/>
      <c r="N2165" t="inlineStr"/>
      <c r="O2165" s="142">
        <f>DATE(YEAR(H2165),MONTH(H2165),1)</f>
        <v/>
      </c>
      <c r="P2165" s="132">
        <f>IF(H2165&gt;$L$3,"Futuro","Atraso")</f>
        <v/>
      </c>
      <c r="Q2165">
        <f>12*(YEAR(H2165)-YEAR($L$3))+(MONTH(H2165)-MONTH($L$3))</f>
        <v/>
      </c>
      <c r="R2165" s="366">
        <f>IF(N2165="IBIRAPITANGA FASE 3",IF(P2165="Atraso",M2165,M2165/(1+$J$2)^Q2165),IF(P2165="Atraso",M2165,M2165/(1+$J$1)^Q2165))</f>
        <v/>
      </c>
    </row>
    <row r="2166">
      <c r="A2166" t="inlineStr">
        <is>
          <t>Q09L02</t>
        </is>
      </c>
      <c r="B2166" t="inlineStr">
        <is>
          <t>MAURICIO TADEU SOBRINHO</t>
        </is>
      </c>
      <c r="C2166" t="n">
        <v>1</v>
      </c>
      <c r="D2166" t="inlineStr">
        <is>
          <t>IPCA</t>
        </is>
      </c>
      <c r="E2166" t="n">
        <v>0.009488792934583046</v>
      </c>
      <c r="F2166" t="inlineStr">
        <is>
          <t>MENSAL</t>
        </is>
      </c>
      <c r="G2166" t="n">
        <v>45698</v>
      </c>
      <c r="H2166" t="n">
        <v>45698</v>
      </c>
      <c r="I2166" t="inlineStr">
        <is>
          <t>081</t>
        </is>
      </c>
      <c r="J2166" t="inlineStr">
        <is>
          <t>CARTEIRA</t>
        </is>
      </c>
      <c r="K2166" t="inlineStr">
        <is>
          <t>CONTRATO</t>
        </is>
      </c>
      <c r="L2166" t="n">
        <v>2615.27</v>
      </c>
      <c r="M2166" t="inlineStr"/>
      <c r="N2166" t="inlineStr"/>
      <c r="O2166" s="142">
        <f>DATE(YEAR(H2166),MONTH(H2166),1)</f>
        <v/>
      </c>
      <c r="P2166" s="132">
        <f>IF(H2166&gt;$L$3,"Futuro","Atraso")</f>
        <v/>
      </c>
      <c r="Q2166">
        <f>12*(YEAR(H2166)-YEAR($L$3))+(MONTH(H2166)-MONTH($L$3))</f>
        <v/>
      </c>
      <c r="R2166" s="366">
        <f>IF(N2166="IBIRAPITANGA FASE 3",IF(P2166="Atraso",M2166,M2166/(1+$J$2)^Q2166),IF(P2166="Atraso",M2166,M2166/(1+$J$1)^Q2166))</f>
        <v/>
      </c>
    </row>
    <row r="2167">
      <c r="A2167" t="inlineStr">
        <is>
          <t>Q09L02</t>
        </is>
      </c>
      <c r="B2167" t="inlineStr">
        <is>
          <t>MAURICIO TADEU SOBRINHO</t>
        </is>
      </c>
      <c r="C2167" t="n">
        <v>1</v>
      </c>
      <c r="D2167" t="inlineStr">
        <is>
          <t>IPCA</t>
        </is>
      </c>
      <c r="E2167" t="n">
        <v>0.009488792934583046</v>
      </c>
      <c r="F2167" t="inlineStr">
        <is>
          <t>MENSAL</t>
        </is>
      </c>
      <c r="G2167" t="n">
        <v>45726</v>
      </c>
      <c r="H2167" t="n">
        <v>45726</v>
      </c>
      <c r="I2167" t="inlineStr">
        <is>
          <t>082</t>
        </is>
      </c>
      <c r="J2167" t="inlineStr">
        <is>
          <t>CARTEIRA</t>
        </is>
      </c>
      <c r="K2167" t="inlineStr">
        <is>
          <t>CONTRATO</t>
        </is>
      </c>
      <c r="L2167" t="n">
        <v>2615.27</v>
      </c>
      <c r="M2167" t="inlineStr"/>
      <c r="N2167" t="inlineStr"/>
      <c r="O2167" s="142">
        <f>DATE(YEAR(H2167),MONTH(H2167),1)</f>
        <v/>
      </c>
      <c r="P2167" s="132">
        <f>IF(H2167&gt;$L$3,"Futuro","Atraso")</f>
        <v/>
      </c>
      <c r="Q2167">
        <f>12*(YEAR(H2167)-YEAR($L$3))+(MONTH(H2167)-MONTH($L$3))</f>
        <v/>
      </c>
      <c r="R2167" s="366">
        <f>IF(N2167="IBIRAPITANGA FASE 3",IF(P2167="Atraso",M2167,M2167/(1+$J$2)^Q2167),IF(P2167="Atraso",M2167,M2167/(1+$J$1)^Q2167))</f>
        <v/>
      </c>
    </row>
    <row r="2168">
      <c r="A2168" t="inlineStr">
        <is>
          <t>Q09L02</t>
        </is>
      </c>
      <c r="B2168" t="inlineStr">
        <is>
          <t>MAURICIO TADEU SOBRINHO</t>
        </is>
      </c>
      <c r="C2168" t="n">
        <v>1</v>
      </c>
      <c r="D2168" t="inlineStr">
        <is>
          <t>IPCA</t>
        </is>
      </c>
      <c r="E2168" t="n">
        <v>0.009488792934583046</v>
      </c>
      <c r="F2168" t="inlineStr">
        <is>
          <t>MENSAL</t>
        </is>
      </c>
      <c r="G2168" t="n">
        <v>45757</v>
      </c>
      <c r="H2168" t="n">
        <v>45757</v>
      </c>
      <c r="I2168" t="inlineStr">
        <is>
          <t>083</t>
        </is>
      </c>
      <c r="J2168" t="inlineStr">
        <is>
          <t>CARTEIRA</t>
        </is>
      </c>
      <c r="K2168" t="inlineStr">
        <is>
          <t>CONTRATO</t>
        </is>
      </c>
      <c r="L2168" t="n">
        <v>2615.27</v>
      </c>
      <c r="M2168" t="inlineStr"/>
      <c r="N2168" t="inlineStr"/>
      <c r="O2168" s="142">
        <f>DATE(YEAR(H2168),MONTH(H2168),1)</f>
        <v/>
      </c>
      <c r="P2168" s="132">
        <f>IF(H2168&gt;$L$3,"Futuro","Atraso")</f>
        <v/>
      </c>
      <c r="Q2168">
        <f>12*(YEAR(H2168)-YEAR($L$3))+(MONTH(H2168)-MONTH($L$3))</f>
        <v/>
      </c>
      <c r="R2168" s="366">
        <f>IF(N2168="IBIRAPITANGA FASE 3",IF(P2168="Atraso",M2168,M2168/(1+$J$2)^Q2168),IF(P2168="Atraso",M2168,M2168/(1+$J$1)^Q2168))</f>
        <v/>
      </c>
    </row>
    <row r="2169">
      <c r="A2169" t="inlineStr">
        <is>
          <t>Q09L02</t>
        </is>
      </c>
      <c r="B2169" t="inlineStr">
        <is>
          <t>MAURICIO TADEU SOBRINHO</t>
        </is>
      </c>
      <c r="C2169" t="n">
        <v>1</v>
      </c>
      <c r="D2169" t="inlineStr">
        <is>
          <t>IPCA</t>
        </is>
      </c>
      <c r="E2169" t="n">
        <v>0.009488792934583046</v>
      </c>
      <c r="F2169" t="inlineStr">
        <is>
          <t>MENSAL</t>
        </is>
      </c>
      <c r="G2169" t="n">
        <v>45787</v>
      </c>
      <c r="H2169" t="n">
        <v>45787</v>
      </c>
      <c r="I2169" t="inlineStr">
        <is>
          <t>084</t>
        </is>
      </c>
      <c r="J2169" t="inlineStr">
        <is>
          <t>CARTEIRA</t>
        </is>
      </c>
      <c r="K2169" t="inlineStr">
        <is>
          <t>CONTRATO</t>
        </is>
      </c>
      <c r="L2169" t="n">
        <v>2615.27</v>
      </c>
      <c r="M2169" t="inlineStr"/>
      <c r="N2169" t="inlineStr"/>
      <c r="O2169" s="142">
        <f>DATE(YEAR(H2169),MONTH(H2169),1)</f>
        <v/>
      </c>
      <c r="P2169" s="132">
        <f>IF(H2169&gt;$L$3,"Futuro","Atraso")</f>
        <v/>
      </c>
      <c r="Q2169">
        <f>12*(YEAR(H2169)-YEAR($L$3))+(MONTH(H2169)-MONTH($L$3))</f>
        <v/>
      </c>
      <c r="R2169" s="366">
        <f>IF(N2169="IBIRAPITANGA FASE 3",IF(P2169="Atraso",M2169,M2169/(1+$J$2)^Q2169),IF(P2169="Atraso",M2169,M2169/(1+$J$1)^Q2169))</f>
        <v/>
      </c>
    </row>
    <row r="2170">
      <c r="A2170" t="inlineStr">
        <is>
          <t>Q09L02</t>
        </is>
      </c>
      <c r="B2170" t="inlineStr">
        <is>
          <t>MAURICIO TADEU SOBRINHO</t>
        </is>
      </c>
      <c r="C2170" t="n">
        <v>1</v>
      </c>
      <c r="D2170" t="inlineStr">
        <is>
          <t>IPCA</t>
        </is>
      </c>
      <c r="E2170" t="n">
        <v>0.009488792934583046</v>
      </c>
      <c r="F2170" t="inlineStr">
        <is>
          <t>MENSAL</t>
        </is>
      </c>
      <c r="G2170" t="n">
        <v>45818</v>
      </c>
      <c r="H2170" t="n">
        <v>45818</v>
      </c>
      <c r="I2170" t="inlineStr">
        <is>
          <t>085</t>
        </is>
      </c>
      <c r="J2170" t="inlineStr">
        <is>
          <t>CARTEIRA</t>
        </is>
      </c>
      <c r="K2170" t="inlineStr">
        <is>
          <t>CONTRATO</t>
        </is>
      </c>
      <c r="L2170" t="n">
        <v>2615.27</v>
      </c>
      <c r="M2170" t="inlineStr"/>
      <c r="N2170" t="inlineStr"/>
      <c r="O2170" s="142">
        <f>DATE(YEAR(H2170),MONTH(H2170),1)</f>
        <v/>
      </c>
      <c r="P2170" s="132">
        <f>IF(H2170&gt;$L$3,"Futuro","Atraso")</f>
        <v/>
      </c>
      <c r="Q2170">
        <f>12*(YEAR(H2170)-YEAR($L$3))+(MONTH(H2170)-MONTH($L$3))</f>
        <v/>
      </c>
      <c r="R2170" s="366">
        <f>IF(N2170="IBIRAPITANGA FASE 3",IF(P2170="Atraso",M2170,M2170/(1+$J$2)^Q2170),IF(P2170="Atraso",M2170,M2170/(1+$J$1)^Q2170))</f>
        <v/>
      </c>
    </row>
    <row r="2171">
      <c r="A2171" t="inlineStr">
        <is>
          <t>Q09L02</t>
        </is>
      </c>
      <c r="B2171" t="inlineStr">
        <is>
          <t>MAURICIO TADEU SOBRINHO</t>
        </is>
      </c>
      <c r="C2171" t="n">
        <v>1</v>
      </c>
      <c r="D2171" t="inlineStr">
        <is>
          <t>IPCA</t>
        </is>
      </c>
      <c r="E2171" t="n">
        <v>0.009488792934583046</v>
      </c>
      <c r="F2171" t="inlineStr">
        <is>
          <t>MENSAL</t>
        </is>
      </c>
      <c r="G2171" t="n">
        <v>45848</v>
      </c>
      <c r="H2171" t="n">
        <v>45848</v>
      </c>
      <c r="I2171" t="inlineStr">
        <is>
          <t>086</t>
        </is>
      </c>
      <c r="J2171" t="inlineStr">
        <is>
          <t>CARTEIRA</t>
        </is>
      </c>
      <c r="K2171" t="inlineStr">
        <is>
          <t>CONTRATO</t>
        </is>
      </c>
      <c r="L2171" t="n">
        <v>2615.27</v>
      </c>
      <c r="M2171" t="inlineStr"/>
      <c r="N2171" t="inlineStr"/>
      <c r="O2171" s="142">
        <f>DATE(YEAR(H2171),MONTH(H2171),1)</f>
        <v/>
      </c>
      <c r="P2171" s="132">
        <f>IF(H2171&gt;$L$3,"Futuro","Atraso")</f>
        <v/>
      </c>
      <c r="Q2171">
        <f>12*(YEAR(H2171)-YEAR($L$3))+(MONTH(H2171)-MONTH($L$3))</f>
        <v/>
      </c>
      <c r="R2171" s="366">
        <f>IF(N2171="IBIRAPITANGA FASE 3",IF(P2171="Atraso",M2171,M2171/(1+$J$2)^Q2171),IF(P2171="Atraso",M2171,M2171/(1+$J$1)^Q2171))</f>
        <v/>
      </c>
    </row>
    <row r="2172">
      <c r="A2172" t="inlineStr">
        <is>
          <t>Q09L02</t>
        </is>
      </c>
      <c r="B2172" t="inlineStr">
        <is>
          <t>MAURICIO TADEU SOBRINHO</t>
        </is>
      </c>
      <c r="C2172" t="n">
        <v>1</v>
      </c>
      <c r="D2172" t="inlineStr">
        <is>
          <t>IPCA</t>
        </is>
      </c>
      <c r="E2172" t="n">
        <v>0.009488792934583046</v>
      </c>
      <c r="F2172" t="inlineStr">
        <is>
          <t>MENSAL</t>
        </is>
      </c>
      <c r="G2172" t="n">
        <v>45879</v>
      </c>
      <c r="H2172" t="n">
        <v>45879</v>
      </c>
      <c r="I2172" t="inlineStr">
        <is>
          <t>087</t>
        </is>
      </c>
      <c r="J2172" t="inlineStr">
        <is>
          <t>CARTEIRA</t>
        </is>
      </c>
      <c r="K2172" t="inlineStr">
        <is>
          <t>CONTRATO</t>
        </is>
      </c>
      <c r="L2172" t="n">
        <v>2615.27</v>
      </c>
      <c r="M2172" t="inlineStr"/>
      <c r="N2172" t="inlineStr"/>
      <c r="O2172" s="142">
        <f>DATE(YEAR(H2172),MONTH(H2172),1)</f>
        <v/>
      </c>
      <c r="P2172" s="132">
        <f>IF(H2172&gt;$L$3,"Futuro","Atraso")</f>
        <v/>
      </c>
      <c r="Q2172">
        <f>12*(YEAR(H2172)-YEAR($L$3))+(MONTH(H2172)-MONTH($L$3))</f>
        <v/>
      </c>
      <c r="R2172" s="366">
        <f>IF(N2172="IBIRAPITANGA FASE 3",IF(P2172="Atraso",M2172,M2172/(1+$J$2)^Q2172),IF(P2172="Atraso",M2172,M2172/(1+$J$1)^Q2172))</f>
        <v/>
      </c>
    </row>
    <row r="2173">
      <c r="A2173" t="inlineStr">
        <is>
          <t>Q09L02</t>
        </is>
      </c>
      <c r="B2173" t="inlineStr">
        <is>
          <t>MAURICIO TADEU SOBRINHO</t>
        </is>
      </c>
      <c r="C2173" t="n">
        <v>1</v>
      </c>
      <c r="D2173" t="inlineStr">
        <is>
          <t>IPCA</t>
        </is>
      </c>
      <c r="E2173" t="n">
        <v>0.009488792934583046</v>
      </c>
      <c r="F2173" t="inlineStr">
        <is>
          <t>MENSAL</t>
        </is>
      </c>
      <c r="G2173" t="n">
        <v>45910</v>
      </c>
      <c r="H2173" t="n">
        <v>45910</v>
      </c>
      <c r="I2173" t="inlineStr">
        <is>
          <t>088</t>
        </is>
      </c>
      <c r="J2173" t="inlineStr">
        <is>
          <t>CARTEIRA</t>
        </is>
      </c>
      <c r="K2173" t="inlineStr">
        <is>
          <t>CONTRATO</t>
        </is>
      </c>
      <c r="L2173" t="n">
        <v>2615.27</v>
      </c>
      <c r="M2173" t="inlineStr"/>
      <c r="N2173" t="inlineStr"/>
      <c r="O2173" s="142">
        <f>DATE(YEAR(H2173),MONTH(H2173),1)</f>
        <v/>
      </c>
      <c r="P2173" s="132">
        <f>IF(H2173&gt;$L$3,"Futuro","Atraso")</f>
        <v/>
      </c>
      <c r="Q2173">
        <f>12*(YEAR(H2173)-YEAR($L$3))+(MONTH(H2173)-MONTH($L$3))</f>
        <v/>
      </c>
      <c r="R2173" s="366">
        <f>IF(N2173="IBIRAPITANGA FASE 3",IF(P2173="Atraso",M2173,M2173/(1+$J$2)^Q2173),IF(P2173="Atraso",M2173,M2173/(1+$J$1)^Q2173))</f>
        <v/>
      </c>
    </row>
    <row r="2174">
      <c r="A2174" t="inlineStr">
        <is>
          <t>Q09L02</t>
        </is>
      </c>
      <c r="B2174" t="inlineStr">
        <is>
          <t>MAURICIO TADEU SOBRINHO</t>
        </is>
      </c>
      <c r="C2174" t="n">
        <v>1</v>
      </c>
      <c r="D2174" t="inlineStr">
        <is>
          <t>IPCA</t>
        </is>
      </c>
      <c r="E2174" t="n">
        <v>0.009488792934583046</v>
      </c>
      <c r="F2174" t="inlineStr">
        <is>
          <t>MENSAL</t>
        </is>
      </c>
      <c r="G2174" t="n">
        <v>45940</v>
      </c>
      <c r="H2174" t="n">
        <v>45940</v>
      </c>
      <c r="I2174" t="inlineStr">
        <is>
          <t>089</t>
        </is>
      </c>
      <c r="J2174" t="inlineStr">
        <is>
          <t>CARTEIRA</t>
        </is>
      </c>
      <c r="K2174" t="inlineStr">
        <is>
          <t>CONTRATO</t>
        </is>
      </c>
      <c r="L2174" t="n">
        <v>2615.27</v>
      </c>
      <c r="M2174" t="inlineStr"/>
      <c r="N2174" t="inlineStr"/>
      <c r="O2174" s="142">
        <f>DATE(YEAR(H2174),MONTH(H2174),1)</f>
        <v/>
      </c>
      <c r="P2174" s="132">
        <f>IF(H2174&gt;$L$3,"Futuro","Atraso")</f>
        <v/>
      </c>
      <c r="Q2174">
        <f>12*(YEAR(H2174)-YEAR($L$3))+(MONTH(H2174)-MONTH($L$3))</f>
        <v/>
      </c>
      <c r="R2174" s="366">
        <f>IF(N2174="IBIRAPITANGA FASE 3",IF(P2174="Atraso",M2174,M2174/(1+$J$2)^Q2174),IF(P2174="Atraso",M2174,M2174/(1+$J$1)^Q2174))</f>
        <v/>
      </c>
    </row>
    <row r="2175">
      <c r="A2175" t="inlineStr">
        <is>
          <t>Q09L02</t>
        </is>
      </c>
      <c r="B2175" t="inlineStr">
        <is>
          <t>MAURICIO TADEU SOBRINHO</t>
        </is>
      </c>
      <c r="C2175" t="n">
        <v>1</v>
      </c>
      <c r="D2175" t="inlineStr">
        <is>
          <t>IPCA</t>
        </is>
      </c>
      <c r="E2175" t="n">
        <v>0.009488792934583046</v>
      </c>
      <c r="F2175" t="inlineStr">
        <is>
          <t>MENSAL</t>
        </is>
      </c>
      <c r="G2175" t="n">
        <v>45971</v>
      </c>
      <c r="H2175" t="n">
        <v>45971</v>
      </c>
      <c r="I2175" t="inlineStr">
        <is>
          <t>090</t>
        </is>
      </c>
      <c r="J2175" t="inlineStr">
        <is>
          <t>CARTEIRA</t>
        </is>
      </c>
      <c r="K2175" t="inlineStr">
        <is>
          <t>CONTRATO</t>
        </is>
      </c>
      <c r="L2175" t="n">
        <v>2615.27</v>
      </c>
      <c r="M2175" t="inlineStr"/>
      <c r="N2175" t="inlineStr"/>
      <c r="O2175" s="142">
        <f>DATE(YEAR(H2175),MONTH(H2175),1)</f>
        <v/>
      </c>
      <c r="P2175" s="132">
        <f>IF(H2175&gt;$L$3,"Futuro","Atraso")</f>
        <v/>
      </c>
      <c r="Q2175">
        <f>12*(YEAR(H2175)-YEAR($L$3))+(MONTH(H2175)-MONTH($L$3))</f>
        <v/>
      </c>
      <c r="R2175" s="366">
        <f>IF(N2175="IBIRAPITANGA FASE 3",IF(P2175="Atraso",M2175,M2175/(1+$J$2)^Q2175),IF(P2175="Atraso",M2175,M2175/(1+$J$1)^Q2175))</f>
        <v/>
      </c>
    </row>
    <row r="2176">
      <c r="A2176" t="inlineStr">
        <is>
          <t>Q09L02</t>
        </is>
      </c>
      <c r="B2176" t="inlineStr">
        <is>
          <t>MAURICIO TADEU SOBRINHO</t>
        </is>
      </c>
      <c r="C2176" t="n">
        <v>1</v>
      </c>
      <c r="D2176" t="inlineStr">
        <is>
          <t>IPCA</t>
        </is>
      </c>
      <c r="E2176" t="n">
        <v>0.009488792934583046</v>
      </c>
      <c r="F2176" t="inlineStr">
        <is>
          <t>MENSAL</t>
        </is>
      </c>
      <c r="G2176" t="n">
        <v>46001</v>
      </c>
      <c r="H2176" t="n">
        <v>46001</v>
      </c>
      <c r="I2176" t="inlineStr">
        <is>
          <t>091</t>
        </is>
      </c>
      <c r="J2176" t="inlineStr">
        <is>
          <t>CARTEIRA</t>
        </is>
      </c>
      <c r="K2176" t="inlineStr">
        <is>
          <t>CONTRATO</t>
        </is>
      </c>
      <c r="L2176" t="n">
        <v>2615.27</v>
      </c>
      <c r="M2176" t="inlineStr"/>
      <c r="N2176" t="inlineStr"/>
      <c r="O2176" s="142">
        <f>DATE(YEAR(H2176),MONTH(H2176),1)</f>
        <v/>
      </c>
      <c r="P2176" s="132">
        <f>IF(H2176&gt;$L$3,"Futuro","Atraso")</f>
        <v/>
      </c>
      <c r="Q2176">
        <f>12*(YEAR(H2176)-YEAR($L$3))+(MONTH(H2176)-MONTH($L$3))</f>
        <v/>
      </c>
      <c r="R2176" s="366">
        <f>IF(N2176="IBIRAPITANGA FASE 3",IF(P2176="Atraso",M2176,M2176/(1+$J$2)^Q2176),IF(P2176="Atraso",M2176,M2176/(1+$J$1)^Q2176))</f>
        <v/>
      </c>
    </row>
    <row r="2177">
      <c r="A2177" t="inlineStr">
        <is>
          <t>Q09L02</t>
        </is>
      </c>
      <c r="B2177" t="inlineStr">
        <is>
          <t>MAURICIO TADEU SOBRINHO</t>
        </is>
      </c>
      <c r="C2177" t="n">
        <v>1</v>
      </c>
      <c r="D2177" t="inlineStr">
        <is>
          <t>IPCA</t>
        </is>
      </c>
      <c r="E2177" t="n">
        <v>0.009488792934583046</v>
      </c>
      <c r="F2177" t="inlineStr">
        <is>
          <t>MENSAL</t>
        </is>
      </c>
      <c r="G2177" t="n">
        <v>46032</v>
      </c>
      <c r="H2177" t="n">
        <v>46032</v>
      </c>
      <c r="I2177" t="inlineStr">
        <is>
          <t>092</t>
        </is>
      </c>
      <c r="J2177" t="inlineStr">
        <is>
          <t>CARTEIRA</t>
        </is>
      </c>
      <c r="K2177" t="inlineStr">
        <is>
          <t>CONTRATO</t>
        </is>
      </c>
      <c r="L2177" t="n">
        <v>2615.27</v>
      </c>
      <c r="M2177" t="inlineStr"/>
      <c r="N2177" t="inlineStr"/>
      <c r="O2177" s="142">
        <f>DATE(YEAR(H2177),MONTH(H2177),1)</f>
        <v/>
      </c>
      <c r="P2177" s="132">
        <f>IF(H2177&gt;$L$3,"Futuro","Atraso")</f>
        <v/>
      </c>
      <c r="Q2177">
        <f>12*(YEAR(H2177)-YEAR($L$3))+(MONTH(H2177)-MONTH($L$3))</f>
        <v/>
      </c>
      <c r="R2177" s="366">
        <f>IF(N2177="IBIRAPITANGA FASE 3",IF(P2177="Atraso",M2177,M2177/(1+$J$2)^Q2177),IF(P2177="Atraso",M2177,M2177/(1+$J$1)^Q2177))</f>
        <v/>
      </c>
    </row>
    <row r="2178">
      <c r="A2178" t="inlineStr">
        <is>
          <t>Q09L02</t>
        </is>
      </c>
      <c r="B2178" t="inlineStr">
        <is>
          <t>MAURICIO TADEU SOBRINHO</t>
        </is>
      </c>
      <c r="C2178" t="n">
        <v>1</v>
      </c>
      <c r="D2178" t="inlineStr">
        <is>
          <t>IPCA</t>
        </is>
      </c>
      <c r="E2178" t="n">
        <v>0.009488792934583046</v>
      </c>
      <c r="F2178" t="inlineStr">
        <is>
          <t>MENSAL</t>
        </is>
      </c>
      <c r="G2178" t="n">
        <v>46063</v>
      </c>
      <c r="H2178" t="n">
        <v>46063</v>
      </c>
      <c r="I2178" t="inlineStr">
        <is>
          <t>093</t>
        </is>
      </c>
      <c r="J2178" t="inlineStr">
        <is>
          <t>CARTEIRA</t>
        </is>
      </c>
      <c r="K2178" t="inlineStr">
        <is>
          <t>CONTRATO</t>
        </is>
      </c>
      <c r="L2178" t="n">
        <v>2615.27</v>
      </c>
      <c r="M2178" t="inlineStr"/>
      <c r="N2178" t="inlineStr"/>
      <c r="O2178" s="142">
        <f>DATE(YEAR(H2178),MONTH(H2178),1)</f>
        <v/>
      </c>
      <c r="P2178" s="132">
        <f>IF(H2178&gt;$L$3,"Futuro","Atraso")</f>
        <v/>
      </c>
      <c r="Q2178">
        <f>12*(YEAR(H2178)-YEAR($L$3))+(MONTH(H2178)-MONTH($L$3))</f>
        <v/>
      </c>
      <c r="R2178" s="366">
        <f>IF(N2178="IBIRAPITANGA FASE 3",IF(P2178="Atraso",M2178,M2178/(1+$J$2)^Q2178),IF(P2178="Atraso",M2178,M2178/(1+$J$1)^Q2178))</f>
        <v/>
      </c>
    </row>
    <row r="2179">
      <c r="A2179" t="inlineStr">
        <is>
          <t>Q09L02</t>
        </is>
      </c>
      <c r="B2179" t="inlineStr">
        <is>
          <t>MAURICIO TADEU SOBRINHO</t>
        </is>
      </c>
      <c r="C2179" t="n">
        <v>1</v>
      </c>
      <c r="D2179" t="inlineStr">
        <is>
          <t>IPCA</t>
        </is>
      </c>
      <c r="E2179" t="n">
        <v>0.009488792934583046</v>
      </c>
      <c r="F2179" t="inlineStr">
        <is>
          <t>MENSAL</t>
        </is>
      </c>
      <c r="G2179" t="n">
        <v>46091</v>
      </c>
      <c r="H2179" t="n">
        <v>46091</v>
      </c>
      <c r="I2179" t="inlineStr">
        <is>
          <t>094</t>
        </is>
      </c>
      <c r="J2179" t="inlineStr">
        <is>
          <t>CARTEIRA</t>
        </is>
      </c>
      <c r="K2179" t="inlineStr">
        <is>
          <t>CONTRATO</t>
        </is>
      </c>
      <c r="L2179" t="n">
        <v>2615.27</v>
      </c>
      <c r="M2179" t="inlineStr"/>
      <c r="N2179" t="inlineStr"/>
      <c r="O2179" s="142">
        <f>DATE(YEAR(H2179),MONTH(H2179),1)</f>
        <v/>
      </c>
      <c r="P2179" s="132">
        <f>IF(H2179&gt;$L$3,"Futuro","Atraso")</f>
        <v/>
      </c>
      <c r="Q2179">
        <f>12*(YEAR(H2179)-YEAR($L$3))+(MONTH(H2179)-MONTH($L$3))</f>
        <v/>
      </c>
      <c r="R2179" s="366">
        <f>IF(N2179="IBIRAPITANGA FASE 3",IF(P2179="Atraso",M2179,M2179/(1+$J$2)^Q2179),IF(P2179="Atraso",M2179,M2179/(1+$J$1)^Q2179))</f>
        <v/>
      </c>
    </row>
    <row r="2180">
      <c r="A2180" t="inlineStr">
        <is>
          <t>Q09L02</t>
        </is>
      </c>
      <c r="B2180" t="inlineStr">
        <is>
          <t>MAURICIO TADEU SOBRINHO</t>
        </is>
      </c>
      <c r="C2180" t="n">
        <v>1</v>
      </c>
      <c r="D2180" t="inlineStr">
        <is>
          <t>IPCA</t>
        </is>
      </c>
      <c r="E2180" t="n">
        <v>0.009488792934583046</v>
      </c>
      <c r="F2180" t="inlineStr">
        <is>
          <t>MENSAL</t>
        </is>
      </c>
      <c r="G2180" t="n">
        <v>46122</v>
      </c>
      <c r="H2180" t="n">
        <v>46122</v>
      </c>
      <c r="I2180" t="inlineStr">
        <is>
          <t>095</t>
        </is>
      </c>
      <c r="J2180" t="inlineStr">
        <is>
          <t>CARTEIRA</t>
        </is>
      </c>
      <c r="K2180" t="inlineStr">
        <is>
          <t>CONTRATO</t>
        </is>
      </c>
      <c r="L2180" t="n">
        <v>2615.27</v>
      </c>
      <c r="M2180" t="inlineStr"/>
      <c r="N2180" t="inlineStr"/>
      <c r="O2180" s="142">
        <f>DATE(YEAR(H2180),MONTH(H2180),1)</f>
        <v/>
      </c>
      <c r="P2180" s="132">
        <f>IF(H2180&gt;$L$3,"Futuro","Atraso")</f>
        <v/>
      </c>
      <c r="Q2180">
        <f>12*(YEAR(H2180)-YEAR($L$3))+(MONTH(H2180)-MONTH($L$3))</f>
        <v/>
      </c>
      <c r="R2180" s="366">
        <f>IF(N2180="IBIRAPITANGA FASE 3",IF(P2180="Atraso",M2180,M2180/(1+$J$2)^Q2180),IF(P2180="Atraso",M2180,M2180/(1+$J$1)^Q2180))</f>
        <v/>
      </c>
    </row>
    <row r="2181">
      <c r="A2181" t="inlineStr">
        <is>
          <t>Q09L02</t>
        </is>
      </c>
      <c r="B2181" t="inlineStr">
        <is>
          <t>MAURICIO TADEU SOBRINHO</t>
        </is>
      </c>
      <c r="C2181" t="n">
        <v>1</v>
      </c>
      <c r="D2181" t="inlineStr">
        <is>
          <t>IPCA</t>
        </is>
      </c>
      <c r="E2181" t="n">
        <v>0.009488792934583046</v>
      </c>
      <c r="F2181" t="inlineStr">
        <is>
          <t>MENSAL</t>
        </is>
      </c>
      <c r="G2181" t="n">
        <v>46152</v>
      </c>
      <c r="H2181" t="n">
        <v>46152</v>
      </c>
      <c r="I2181" t="inlineStr">
        <is>
          <t>096</t>
        </is>
      </c>
      <c r="J2181" t="inlineStr">
        <is>
          <t>CARTEIRA</t>
        </is>
      </c>
      <c r="K2181" t="inlineStr">
        <is>
          <t>CONTRATO</t>
        </is>
      </c>
      <c r="L2181" t="n">
        <v>2615.27</v>
      </c>
      <c r="M2181" t="inlineStr"/>
      <c r="N2181" t="inlineStr"/>
      <c r="O2181" s="142">
        <f>DATE(YEAR(H2181),MONTH(H2181),1)</f>
        <v/>
      </c>
      <c r="P2181" s="132">
        <f>IF(H2181&gt;$L$3,"Futuro","Atraso")</f>
        <v/>
      </c>
      <c r="Q2181">
        <f>12*(YEAR(H2181)-YEAR($L$3))+(MONTH(H2181)-MONTH($L$3))</f>
        <v/>
      </c>
      <c r="R2181" s="366">
        <f>IF(N2181="IBIRAPITANGA FASE 3",IF(P2181="Atraso",M2181,M2181/(1+$J$2)^Q2181),IF(P2181="Atraso",M2181,M2181/(1+$J$1)^Q2181))</f>
        <v/>
      </c>
    </row>
    <row r="2182">
      <c r="A2182" t="inlineStr">
        <is>
          <t>Q010L01</t>
        </is>
      </c>
      <c r="B2182" t="inlineStr">
        <is>
          <t>VALDECI JOAO LIMA</t>
        </is>
      </c>
      <c r="C2182" t="n">
        <v>1</v>
      </c>
      <c r="D2182" t="inlineStr">
        <is>
          <t>IPCA</t>
        </is>
      </c>
      <c r="E2182" t="n">
        <v>0.009488792934583046</v>
      </c>
      <c r="F2182" t="inlineStr">
        <is>
          <t>MENSAL</t>
        </is>
      </c>
      <c r="G2182" t="n">
        <v>45224</v>
      </c>
      <c r="H2182" t="n">
        <v>45224</v>
      </c>
      <c r="I2182" t="inlineStr">
        <is>
          <t>069</t>
        </is>
      </c>
      <c r="J2182" t="inlineStr">
        <is>
          <t>CARTEIRA</t>
        </is>
      </c>
      <c r="K2182" t="inlineStr">
        <is>
          <t>CONTRATO</t>
        </is>
      </c>
      <c r="L2182" t="n">
        <v>3243.4</v>
      </c>
      <c r="M2182" t="inlineStr"/>
      <c r="N2182" t="inlineStr"/>
      <c r="O2182" s="142">
        <f>DATE(YEAR(H2182),MONTH(H2182),1)</f>
        <v/>
      </c>
      <c r="P2182" s="132">
        <f>IF(H2182&gt;$L$3,"Futuro","Atraso")</f>
        <v/>
      </c>
      <c r="Q2182">
        <f>12*(YEAR(H2182)-YEAR($L$3))+(MONTH(H2182)-MONTH($L$3))</f>
        <v/>
      </c>
      <c r="R2182" s="366">
        <f>IF(N2182="IBIRAPITANGA FASE 3",IF(P2182="Atraso",M2182,M2182/(1+$J$2)^Q2182),IF(P2182="Atraso",M2182,M2182/(1+$J$1)^Q2182))</f>
        <v/>
      </c>
    </row>
    <row r="2183">
      <c r="A2183" t="inlineStr">
        <is>
          <t>Q010L01</t>
        </is>
      </c>
      <c r="B2183" t="inlineStr">
        <is>
          <t>VALDECI JOAO LIMA</t>
        </is>
      </c>
      <c r="C2183" t="n">
        <v>1</v>
      </c>
      <c r="D2183" t="inlineStr">
        <is>
          <t>IPCA</t>
        </is>
      </c>
      <c r="E2183" t="n">
        <v>0.009488792934583046</v>
      </c>
      <c r="F2183" t="inlineStr">
        <is>
          <t>MENSAL</t>
        </is>
      </c>
      <c r="G2183" t="n">
        <v>45255</v>
      </c>
      <c r="H2183" t="n">
        <v>45255</v>
      </c>
      <c r="I2183" t="inlineStr">
        <is>
          <t>070</t>
        </is>
      </c>
      <c r="J2183" t="inlineStr">
        <is>
          <t>CARTEIRA</t>
        </is>
      </c>
      <c r="K2183" t="inlineStr">
        <is>
          <t>CONTRATO</t>
        </is>
      </c>
      <c r="L2183" t="n">
        <v>3243.4</v>
      </c>
      <c r="M2183" t="inlineStr"/>
      <c r="N2183" t="inlineStr"/>
      <c r="O2183" s="142">
        <f>DATE(YEAR(H2183),MONTH(H2183),1)</f>
        <v/>
      </c>
      <c r="P2183" s="132">
        <f>IF(H2183&gt;$L$3,"Futuro","Atraso")</f>
        <v/>
      </c>
      <c r="Q2183">
        <f>12*(YEAR(H2183)-YEAR($L$3))+(MONTH(H2183)-MONTH($L$3))</f>
        <v/>
      </c>
      <c r="R2183" s="366">
        <f>IF(N2183="IBIRAPITANGA FASE 3",IF(P2183="Atraso",M2183,M2183/(1+$J$2)^Q2183),IF(P2183="Atraso",M2183,M2183/(1+$J$1)^Q2183))</f>
        <v/>
      </c>
    </row>
    <row r="2184">
      <c r="A2184" t="inlineStr">
        <is>
          <t>Q010L01</t>
        </is>
      </c>
      <c r="B2184" t="inlineStr">
        <is>
          <t>VALDECI JOAO LIMA</t>
        </is>
      </c>
      <c r="C2184" t="n">
        <v>1</v>
      </c>
      <c r="D2184" t="inlineStr">
        <is>
          <t>IPCA</t>
        </is>
      </c>
      <c r="E2184" t="n">
        <v>0.009488792934583046</v>
      </c>
      <c r="F2184" t="inlineStr">
        <is>
          <t>MENSAL</t>
        </is>
      </c>
      <c r="G2184" t="n">
        <v>45285</v>
      </c>
      <c r="H2184" t="n">
        <v>45285</v>
      </c>
      <c r="I2184" t="inlineStr">
        <is>
          <t>071</t>
        </is>
      </c>
      <c r="J2184" t="inlineStr">
        <is>
          <t>CARTEIRA</t>
        </is>
      </c>
      <c r="K2184" t="inlineStr">
        <is>
          <t>CONTRATO</t>
        </is>
      </c>
      <c r="L2184" t="n">
        <v>3243.4</v>
      </c>
      <c r="M2184" t="inlineStr"/>
      <c r="N2184" t="inlineStr"/>
      <c r="O2184" s="142">
        <f>DATE(YEAR(H2184),MONTH(H2184),1)</f>
        <v/>
      </c>
      <c r="P2184" s="132">
        <f>IF(H2184&gt;$L$3,"Futuro","Atraso")</f>
        <v/>
      </c>
      <c r="Q2184">
        <f>12*(YEAR(H2184)-YEAR($L$3))+(MONTH(H2184)-MONTH($L$3))</f>
        <v/>
      </c>
      <c r="R2184" s="366">
        <f>IF(N2184="IBIRAPITANGA FASE 3",IF(P2184="Atraso",M2184,M2184/(1+$J$2)^Q2184),IF(P2184="Atraso",M2184,M2184/(1+$J$1)^Q2184))</f>
        <v/>
      </c>
    </row>
    <row r="2185">
      <c r="A2185" t="inlineStr">
        <is>
          <t>Q010L01</t>
        </is>
      </c>
      <c r="B2185" t="inlineStr">
        <is>
          <t>VALDECI JOAO LIMA</t>
        </is>
      </c>
      <c r="C2185" t="n">
        <v>1</v>
      </c>
      <c r="D2185" t="inlineStr">
        <is>
          <t>IPCA</t>
        </is>
      </c>
      <c r="E2185" t="n">
        <v>0.009488792934583046</v>
      </c>
      <c r="F2185" t="inlineStr">
        <is>
          <t>MENSAL</t>
        </is>
      </c>
      <c r="G2185" t="n">
        <v>45316</v>
      </c>
      <c r="H2185" t="n">
        <v>45316</v>
      </c>
      <c r="I2185" t="inlineStr">
        <is>
          <t>072</t>
        </is>
      </c>
      <c r="J2185" t="inlineStr">
        <is>
          <t>CARTEIRA</t>
        </is>
      </c>
      <c r="K2185" t="inlineStr">
        <is>
          <t>CONTRATO</t>
        </is>
      </c>
      <c r="L2185" t="n">
        <v>3243.4</v>
      </c>
      <c r="M2185" t="inlineStr"/>
      <c r="N2185" t="inlineStr"/>
      <c r="O2185" s="142">
        <f>DATE(YEAR(H2185),MONTH(H2185),1)</f>
        <v/>
      </c>
      <c r="P2185" s="132">
        <f>IF(H2185&gt;$L$3,"Futuro","Atraso")</f>
        <v/>
      </c>
      <c r="Q2185">
        <f>12*(YEAR(H2185)-YEAR($L$3))+(MONTH(H2185)-MONTH($L$3))</f>
        <v/>
      </c>
      <c r="R2185" s="366">
        <f>IF(N2185="IBIRAPITANGA FASE 3",IF(P2185="Atraso",M2185,M2185/(1+$J$2)^Q2185),IF(P2185="Atraso",M2185,M2185/(1+$J$1)^Q2185))</f>
        <v/>
      </c>
    </row>
    <row r="2186">
      <c r="A2186" t="inlineStr">
        <is>
          <t>Q010L01</t>
        </is>
      </c>
      <c r="B2186" t="inlineStr">
        <is>
          <t>VALDECI JOAO LIMA</t>
        </is>
      </c>
      <c r="C2186" t="n">
        <v>1</v>
      </c>
      <c r="D2186" t="inlineStr">
        <is>
          <t>IPCA</t>
        </is>
      </c>
      <c r="E2186" t="n">
        <v>0.009488792934583046</v>
      </c>
      <c r="F2186" t="inlineStr">
        <is>
          <t>MENSAL</t>
        </is>
      </c>
      <c r="G2186" t="n">
        <v>45347</v>
      </c>
      <c r="H2186" t="n">
        <v>45347</v>
      </c>
      <c r="I2186" t="inlineStr">
        <is>
          <t>073</t>
        </is>
      </c>
      <c r="J2186" t="inlineStr">
        <is>
          <t>CARTEIRA</t>
        </is>
      </c>
      <c r="K2186" t="inlineStr">
        <is>
          <t>CONTRATO</t>
        </is>
      </c>
      <c r="L2186" t="n">
        <v>3243.4</v>
      </c>
      <c r="M2186" t="inlineStr"/>
      <c r="N2186" t="inlineStr"/>
      <c r="O2186" s="142">
        <f>DATE(YEAR(H2186),MONTH(H2186),1)</f>
        <v/>
      </c>
      <c r="P2186" s="132">
        <f>IF(H2186&gt;$L$3,"Futuro","Atraso")</f>
        <v/>
      </c>
      <c r="Q2186">
        <f>12*(YEAR(H2186)-YEAR($L$3))+(MONTH(H2186)-MONTH($L$3))</f>
        <v/>
      </c>
      <c r="R2186" s="366">
        <f>IF(N2186="IBIRAPITANGA FASE 3",IF(P2186="Atraso",M2186,M2186/(1+$J$2)^Q2186),IF(P2186="Atraso",M2186,M2186/(1+$J$1)^Q2186))</f>
        <v/>
      </c>
    </row>
    <row r="2187">
      <c r="A2187" t="inlineStr">
        <is>
          <t>Q010L01</t>
        </is>
      </c>
      <c r="B2187" t="inlineStr">
        <is>
          <t>VALDECI JOAO LIMA</t>
        </is>
      </c>
      <c r="C2187" t="n">
        <v>1</v>
      </c>
      <c r="D2187" t="inlineStr">
        <is>
          <t>IPCA</t>
        </is>
      </c>
      <c r="E2187" t="n">
        <v>0.009488792934583046</v>
      </c>
      <c r="F2187" t="inlineStr">
        <is>
          <t>MENSAL</t>
        </is>
      </c>
      <c r="G2187" t="n">
        <v>45376</v>
      </c>
      <c r="H2187" t="n">
        <v>45376</v>
      </c>
      <c r="I2187" t="inlineStr">
        <is>
          <t>074</t>
        </is>
      </c>
      <c r="J2187" t="inlineStr">
        <is>
          <t>CARTEIRA</t>
        </is>
      </c>
      <c r="K2187" t="inlineStr">
        <is>
          <t>CONTRATO</t>
        </is>
      </c>
      <c r="L2187" t="n">
        <v>3243.4</v>
      </c>
      <c r="M2187" t="inlineStr"/>
      <c r="N2187" t="inlineStr"/>
      <c r="O2187" s="142">
        <f>DATE(YEAR(H2187),MONTH(H2187),1)</f>
        <v/>
      </c>
      <c r="P2187" s="132">
        <f>IF(H2187&gt;$L$3,"Futuro","Atraso")</f>
        <v/>
      </c>
      <c r="Q2187">
        <f>12*(YEAR(H2187)-YEAR($L$3))+(MONTH(H2187)-MONTH($L$3))</f>
        <v/>
      </c>
      <c r="R2187" s="366">
        <f>IF(N2187="IBIRAPITANGA FASE 3",IF(P2187="Atraso",M2187,M2187/(1+$J$2)^Q2187),IF(P2187="Atraso",M2187,M2187/(1+$J$1)^Q2187))</f>
        <v/>
      </c>
    </row>
    <row r="2188">
      <c r="A2188" t="inlineStr">
        <is>
          <t>Q010L01</t>
        </is>
      </c>
      <c r="B2188" t="inlineStr">
        <is>
          <t>VALDECI JOAO LIMA</t>
        </is>
      </c>
      <c r="C2188" t="n">
        <v>1</v>
      </c>
      <c r="D2188" t="inlineStr">
        <is>
          <t>IPCA</t>
        </is>
      </c>
      <c r="E2188" t="n">
        <v>0.009488792934583046</v>
      </c>
      <c r="F2188" t="inlineStr">
        <is>
          <t>MENSAL</t>
        </is>
      </c>
      <c r="G2188" t="n">
        <v>45407</v>
      </c>
      <c r="H2188" t="n">
        <v>45407</v>
      </c>
      <c r="I2188" t="inlineStr">
        <is>
          <t>075</t>
        </is>
      </c>
      <c r="J2188" t="inlineStr">
        <is>
          <t>CARTEIRA</t>
        </is>
      </c>
      <c r="K2188" t="inlineStr">
        <is>
          <t>CONTRATO</t>
        </is>
      </c>
      <c r="L2188" t="n">
        <v>3243.4</v>
      </c>
      <c r="M2188" t="inlineStr"/>
      <c r="N2188" t="inlineStr"/>
      <c r="O2188" s="142">
        <f>DATE(YEAR(H2188),MONTH(H2188),1)</f>
        <v/>
      </c>
      <c r="P2188" s="132">
        <f>IF(H2188&gt;$L$3,"Futuro","Atraso")</f>
        <v/>
      </c>
      <c r="Q2188">
        <f>12*(YEAR(H2188)-YEAR($L$3))+(MONTH(H2188)-MONTH($L$3))</f>
        <v/>
      </c>
      <c r="R2188" s="366">
        <f>IF(N2188="IBIRAPITANGA FASE 3",IF(P2188="Atraso",M2188,M2188/(1+$J$2)^Q2188),IF(P2188="Atraso",M2188,M2188/(1+$J$1)^Q2188))</f>
        <v/>
      </c>
    </row>
    <row r="2189">
      <c r="A2189" t="inlineStr">
        <is>
          <t>Q010L01</t>
        </is>
      </c>
      <c r="B2189" t="inlineStr">
        <is>
          <t>VALDECI JOAO LIMA</t>
        </is>
      </c>
      <c r="C2189" t="n">
        <v>1</v>
      </c>
      <c r="D2189" t="inlineStr">
        <is>
          <t>IPCA</t>
        </is>
      </c>
      <c r="E2189" t="n">
        <v>0.009488792934583046</v>
      </c>
      <c r="F2189" t="inlineStr">
        <is>
          <t>MENSAL</t>
        </is>
      </c>
      <c r="G2189" t="n">
        <v>45437</v>
      </c>
      <c r="H2189" t="n">
        <v>45437</v>
      </c>
      <c r="I2189" t="inlineStr">
        <is>
          <t>076</t>
        </is>
      </c>
      <c r="J2189" t="inlineStr">
        <is>
          <t>CARTEIRA</t>
        </is>
      </c>
      <c r="K2189" t="inlineStr">
        <is>
          <t>CONTRATO</t>
        </is>
      </c>
      <c r="L2189" t="n">
        <v>3243.4</v>
      </c>
      <c r="M2189" t="inlineStr"/>
      <c r="N2189" t="inlineStr"/>
      <c r="O2189" s="142">
        <f>DATE(YEAR(H2189),MONTH(H2189),1)</f>
        <v/>
      </c>
      <c r="P2189" s="132">
        <f>IF(H2189&gt;$L$3,"Futuro","Atraso")</f>
        <v/>
      </c>
      <c r="Q2189">
        <f>12*(YEAR(H2189)-YEAR($L$3))+(MONTH(H2189)-MONTH($L$3))</f>
        <v/>
      </c>
      <c r="R2189" s="366">
        <f>IF(N2189="IBIRAPITANGA FASE 3",IF(P2189="Atraso",M2189,M2189/(1+$J$2)^Q2189),IF(P2189="Atraso",M2189,M2189/(1+$J$1)^Q2189))</f>
        <v/>
      </c>
    </row>
    <row r="2190">
      <c r="A2190" t="inlineStr">
        <is>
          <t>Q010L01</t>
        </is>
      </c>
      <c r="B2190" t="inlineStr">
        <is>
          <t>VALDECI JOAO LIMA</t>
        </is>
      </c>
      <c r="C2190" t="n">
        <v>1</v>
      </c>
      <c r="D2190" t="inlineStr">
        <is>
          <t>IPCA</t>
        </is>
      </c>
      <c r="E2190" t="n">
        <v>0.009488792934583046</v>
      </c>
      <c r="F2190" t="inlineStr">
        <is>
          <t>MENSAL</t>
        </is>
      </c>
      <c r="G2190" t="n">
        <v>45468</v>
      </c>
      <c r="H2190" t="n">
        <v>45468</v>
      </c>
      <c r="I2190" t="inlineStr">
        <is>
          <t>077</t>
        </is>
      </c>
      <c r="J2190" t="inlineStr">
        <is>
          <t>CARTEIRA</t>
        </is>
      </c>
      <c r="K2190" t="inlineStr">
        <is>
          <t>CONTRATO</t>
        </is>
      </c>
      <c r="L2190" t="n">
        <v>3243.4</v>
      </c>
      <c r="M2190" t="inlineStr"/>
      <c r="N2190" t="inlineStr"/>
      <c r="O2190" s="142">
        <f>DATE(YEAR(H2190),MONTH(H2190),1)</f>
        <v/>
      </c>
      <c r="P2190" s="132">
        <f>IF(H2190&gt;$L$3,"Futuro","Atraso")</f>
        <v/>
      </c>
      <c r="Q2190">
        <f>12*(YEAR(H2190)-YEAR($L$3))+(MONTH(H2190)-MONTH($L$3))</f>
        <v/>
      </c>
      <c r="R2190" s="366">
        <f>IF(N2190="IBIRAPITANGA FASE 3",IF(P2190="Atraso",M2190,M2190/(1+$J$2)^Q2190),IF(P2190="Atraso",M2190,M2190/(1+$J$1)^Q2190))</f>
        <v/>
      </c>
    </row>
    <row r="2191">
      <c r="A2191" t="inlineStr">
        <is>
          <t>Q010L01</t>
        </is>
      </c>
      <c r="B2191" t="inlineStr">
        <is>
          <t>VALDECI JOAO LIMA</t>
        </is>
      </c>
      <c r="C2191" t="n">
        <v>1</v>
      </c>
      <c r="D2191" t="inlineStr">
        <is>
          <t>IPCA</t>
        </is>
      </c>
      <c r="E2191" t="n">
        <v>0.009488792934583046</v>
      </c>
      <c r="F2191" t="inlineStr">
        <is>
          <t>MENSAL</t>
        </is>
      </c>
      <c r="G2191" t="n">
        <v>45498</v>
      </c>
      <c r="H2191" t="n">
        <v>45498</v>
      </c>
      <c r="I2191" t="inlineStr">
        <is>
          <t>078</t>
        </is>
      </c>
      <c r="J2191" t="inlineStr">
        <is>
          <t>CARTEIRA</t>
        </is>
      </c>
      <c r="K2191" t="inlineStr">
        <is>
          <t>CONTRATO</t>
        </is>
      </c>
      <c r="L2191" t="n">
        <v>3243.4</v>
      </c>
      <c r="M2191" t="inlineStr"/>
      <c r="N2191" t="inlineStr"/>
      <c r="O2191" s="142">
        <f>DATE(YEAR(H2191),MONTH(H2191),1)</f>
        <v/>
      </c>
      <c r="P2191" s="132">
        <f>IF(H2191&gt;$L$3,"Futuro","Atraso")</f>
        <v/>
      </c>
      <c r="Q2191">
        <f>12*(YEAR(H2191)-YEAR($L$3))+(MONTH(H2191)-MONTH($L$3))</f>
        <v/>
      </c>
      <c r="R2191" s="366">
        <f>IF(N2191="IBIRAPITANGA FASE 3",IF(P2191="Atraso",M2191,M2191/(1+$J$2)^Q2191),IF(P2191="Atraso",M2191,M2191/(1+$J$1)^Q2191))</f>
        <v/>
      </c>
    </row>
    <row r="2192">
      <c r="A2192" t="inlineStr">
        <is>
          <t>Q010L01</t>
        </is>
      </c>
      <c r="B2192" t="inlineStr">
        <is>
          <t>VALDECI JOAO LIMA</t>
        </is>
      </c>
      <c r="C2192" t="n">
        <v>1</v>
      </c>
      <c r="D2192" t="inlineStr">
        <is>
          <t>IPCA</t>
        </is>
      </c>
      <c r="E2192" t="n">
        <v>0.009488792934583046</v>
      </c>
      <c r="F2192" t="inlineStr">
        <is>
          <t>MENSAL</t>
        </is>
      </c>
      <c r="G2192" t="n">
        <v>45529</v>
      </c>
      <c r="H2192" t="n">
        <v>45529</v>
      </c>
      <c r="I2192" t="inlineStr">
        <is>
          <t>079</t>
        </is>
      </c>
      <c r="J2192" t="inlineStr">
        <is>
          <t>CARTEIRA</t>
        </is>
      </c>
      <c r="K2192" t="inlineStr">
        <is>
          <t>CONTRATO</t>
        </is>
      </c>
      <c r="L2192" t="n">
        <v>3243.4</v>
      </c>
      <c r="M2192" t="inlineStr"/>
      <c r="N2192" t="inlineStr"/>
      <c r="O2192" s="142">
        <f>DATE(YEAR(H2192),MONTH(H2192),1)</f>
        <v/>
      </c>
      <c r="P2192" s="132">
        <f>IF(H2192&gt;$L$3,"Futuro","Atraso")</f>
        <v/>
      </c>
      <c r="Q2192">
        <f>12*(YEAR(H2192)-YEAR($L$3))+(MONTH(H2192)-MONTH($L$3))</f>
        <v/>
      </c>
      <c r="R2192" s="366">
        <f>IF(N2192="IBIRAPITANGA FASE 3",IF(P2192="Atraso",M2192,M2192/(1+$J$2)^Q2192),IF(P2192="Atraso",M2192,M2192/(1+$J$1)^Q2192))</f>
        <v/>
      </c>
    </row>
    <row r="2193">
      <c r="A2193" t="inlineStr">
        <is>
          <t>Q010L01</t>
        </is>
      </c>
      <c r="B2193" t="inlineStr">
        <is>
          <t>VALDECI JOAO LIMA</t>
        </is>
      </c>
      <c r="C2193" t="n">
        <v>1</v>
      </c>
      <c r="D2193" t="inlineStr">
        <is>
          <t>IPCA</t>
        </is>
      </c>
      <c r="E2193" t="n">
        <v>0.009488792934583046</v>
      </c>
      <c r="F2193" t="inlineStr">
        <is>
          <t>MENSAL</t>
        </is>
      </c>
      <c r="G2193" t="n">
        <v>45560</v>
      </c>
      <c r="H2193" t="n">
        <v>45560</v>
      </c>
      <c r="I2193" t="inlineStr">
        <is>
          <t>080</t>
        </is>
      </c>
      <c r="J2193" t="inlineStr">
        <is>
          <t>CARTEIRA</t>
        </is>
      </c>
      <c r="K2193" t="inlineStr">
        <is>
          <t>CONTRATO</t>
        </is>
      </c>
      <c r="L2193" t="n">
        <v>3243.4</v>
      </c>
      <c r="M2193" t="inlineStr"/>
      <c r="N2193" t="inlineStr"/>
      <c r="O2193" s="142">
        <f>DATE(YEAR(H2193),MONTH(H2193),1)</f>
        <v/>
      </c>
      <c r="P2193" s="132">
        <f>IF(H2193&gt;$L$3,"Futuro","Atraso")</f>
        <v/>
      </c>
      <c r="Q2193">
        <f>12*(YEAR(H2193)-YEAR($L$3))+(MONTH(H2193)-MONTH($L$3))</f>
        <v/>
      </c>
      <c r="R2193" s="366">
        <f>IF(N2193="IBIRAPITANGA FASE 3",IF(P2193="Atraso",M2193,M2193/(1+$J$2)^Q2193),IF(P2193="Atraso",M2193,M2193/(1+$J$1)^Q2193))</f>
        <v/>
      </c>
    </row>
    <row r="2194">
      <c r="A2194" t="inlineStr">
        <is>
          <t>Q010L01</t>
        </is>
      </c>
      <c r="B2194" t="inlineStr">
        <is>
          <t>VALDECI JOAO LIMA</t>
        </is>
      </c>
      <c r="C2194" t="n">
        <v>1</v>
      </c>
      <c r="D2194" t="inlineStr">
        <is>
          <t>IPCA</t>
        </is>
      </c>
      <c r="E2194" t="n">
        <v>0.009488792934583046</v>
      </c>
      <c r="F2194" t="inlineStr">
        <is>
          <t>MENSAL</t>
        </is>
      </c>
      <c r="G2194" t="n">
        <v>45590</v>
      </c>
      <c r="H2194" t="n">
        <v>45590</v>
      </c>
      <c r="I2194" t="inlineStr">
        <is>
          <t>081</t>
        </is>
      </c>
      <c r="J2194" t="inlineStr">
        <is>
          <t>CARTEIRA</t>
        </is>
      </c>
      <c r="K2194" t="inlineStr">
        <is>
          <t>CONTRATO</t>
        </is>
      </c>
      <c r="L2194" t="n">
        <v>3243.4</v>
      </c>
      <c r="M2194" t="inlineStr"/>
      <c r="N2194" t="inlineStr"/>
      <c r="O2194" s="142">
        <f>DATE(YEAR(H2194),MONTH(H2194),1)</f>
        <v/>
      </c>
      <c r="P2194" s="132">
        <f>IF(H2194&gt;$L$3,"Futuro","Atraso")</f>
        <v/>
      </c>
      <c r="Q2194">
        <f>12*(YEAR(H2194)-YEAR($L$3))+(MONTH(H2194)-MONTH($L$3))</f>
        <v/>
      </c>
      <c r="R2194" s="366">
        <f>IF(N2194="IBIRAPITANGA FASE 3",IF(P2194="Atraso",M2194,M2194/(1+$J$2)^Q2194),IF(P2194="Atraso",M2194,M2194/(1+$J$1)^Q2194))</f>
        <v/>
      </c>
    </row>
    <row r="2195">
      <c r="A2195" t="inlineStr">
        <is>
          <t>Q010L01</t>
        </is>
      </c>
      <c r="B2195" t="inlineStr">
        <is>
          <t>VALDECI JOAO LIMA</t>
        </is>
      </c>
      <c r="C2195" t="n">
        <v>1</v>
      </c>
      <c r="D2195" t="inlineStr">
        <is>
          <t>IPCA</t>
        </is>
      </c>
      <c r="E2195" t="n">
        <v>0.009488792934583046</v>
      </c>
      <c r="F2195" t="inlineStr">
        <is>
          <t>MENSAL</t>
        </is>
      </c>
      <c r="G2195" t="n">
        <v>45621</v>
      </c>
      <c r="H2195" t="n">
        <v>45621</v>
      </c>
      <c r="I2195" t="inlineStr">
        <is>
          <t>082</t>
        </is>
      </c>
      <c r="J2195" t="inlineStr">
        <is>
          <t>CARTEIRA</t>
        </is>
      </c>
      <c r="K2195" t="inlineStr">
        <is>
          <t>CONTRATO</t>
        </is>
      </c>
      <c r="L2195" t="n">
        <v>3243.4</v>
      </c>
      <c r="M2195" t="inlineStr"/>
      <c r="N2195" t="inlineStr"/>
      <c r="O2195" s="142">
        <f>DATE(YEAR(H2195),MONTH(H2195),1)</f>
        <v/>
      </c>
      <c r="P2195" s="132">
        <f>IF(H2195&gt;$L$3,"Futuro","Atraso")</f>
        <v/>
      </c>
      <c r="Q2195">
        <f>12*(YEAR(H2195)-YEAR($L$3))+(MONTH(H2195)-MONTH($L$3))</f>
        <v/>
      </c>
      <c r="R2195" s="366">
        <f>IF(N2195="IBIRAPITANGA FASE 3",IF(P2195="Atraso",M2195,M2195/(1+$J$2)^Q2195),IF(P2195="Atraso",M2195,M2195/(1+$J$1)^Q2195))</f>
        <v/>
      </c>
    </row>
    <row r="2196">
      <c r="A2196" t="inlineStr">
        <is>
          <t>Q010L01</t>
        </is>
      </c>
      <c r="B2196" t="inlineStr">
        <is>
          <t>VALDECI JOAO LIMA</t>
        </is>
      </c>
      <c r="C2196" t="n">
        <v>1</v>
      </c>
      <c r="D2196" t="inlineStr">
        <is>
          <t>IPCA</t>
        </is>
      </c>
      <c r="E2196" t="n">
        <v>0.009488792934583046</v>
      </c>
      <c r="F2196" t="inlineStr">
        <is>
          <t>MENSAL</t>
        </is>
      </c>
      <c r="G2196" t="n">
        <v>45651</v>
      </c>
      <c r="H2196" t="n">
        <v>45651</v>
      </c>
      <c r="I2196" t="inlineStr">
        <is>
          <t>083</t>
        </is>
      </c>
      <c r="J2196" t="inlineStr">
        <is>
          <t>CARTEIRA</t>
        </is>
      </c>
      <c r="K2196" t="inlineStr">
        <is>
          <t>CONTRATO</t>
        </is>
      </c>
      <c r="L2196" t="n">
        <v>3243.4</v>
      </c>
      <c r="M2196" t="inlineStr"/>
      <c r="N2196" t="inlineStr"/>
      <c r="O2196" s="142">
        <f>DATE(YEAR(H2196),MONTH(H2196),1)</f>
        <v/>
      </c>
      <c r="P2196" s="132">
        <f>IF(H2196&gt;$L$3,"Futuro","Atraso")</f>
        <v/>
      </c>
      <c r="Q2196">
        <f>12*(YEAR(H2196)-YEAR($L$3))+(MONTH(H2196)-MONTH($L$3))</f>
        <v/>
      </c>
      <c r="R2196" s="366">
        <f>IF(N2196="IBIRAPITANGA FASE 3",IF(P2196="Atraso",M2196,M2196/(1+$J$2)^Q2196),IF(P2196="Atraso",M2196,M2196/(1+$J$1)^Q2196))</f>
        <v/>
      </c>
    </row>
    <row r="2197">
      <c r="A2197" t="inlineStr">
        <is>
          <t>Q010L01</t>
        </is>
      </c>
      <c r="B2197" t="inlineStr">
        <is>
          <t>VALDECI JOAO LIMA</t>
        </is>
      </c>
      <c r="C2197" t="n">
        <v>1</v>
      </c>
      <c r="D2197" t="inlineStr">
        <is>
          <t>IPCA</t>
        </is>
      </c>
      <c r="E2197" t="n">
        <v>0.009488792934583046</v>
      </c>
      <c r="F2197" t="inlineStr">
        <is>
          <t>MENSAL</t>
        </is>
      </c>
      <c r="G2197" t="n">
        <v>45682</v>
      </c>
      <c r="H2197" t="n">
        <v>45682</v>
      </c>
      <c r="I2197" t="inlineStr">
        <is>
          <t>084</t>
        </is>
      </c>
      <c r="J2197" t="inlineStr">
        <is>
          <t>CARTEIRA</t>
        </is>
      </c>
      <c r="K2197" t="inlineStr">
        <is>
          <t>CONTRATO</t>
        </is>
      </c>
      <c r="L2197" t="n">
        <v>3243.4</v>
      </c>
      <c r="M2197" t="inlineStr"/>
      <c r="N2197" t="inlineStr"/>
      <c r="O2197" s="142">
        <f>DATE(YEAR(H2197),MONTH(H2197),1)</f>
        <v/>
      </c>
      <c r="P2197" s="132">
        <f>IF(H2197&gt;$L$3,"Futuro","Atraso")</f>
        <v/>
      </c>
      <c r="Q2197">
        <f>12*(YEAR(H2197)-YEAR($L$3))+(MONTH(H2197)-MONTH($L$3))</f>
        <v/>
      </c>
      <c r="R2197" s="366">
        <f>IF(N2197="IBIRAPITANGA FASE 3",IF(P2197="Atraso",M2197,M2197/(1+$J$2)^Q2197),IF(P2197="Atraso",M2197,M2197/(1+$J$1)^Q2197))</f>
        <v/>
      </c>
    </row>
    <row r="2198">
      <c r="A2198" t="inlineStr">
        <is>
          <t>Q010L01</t>
        </is>
      </c>
      <c r="B2198" t="inlineStr">
        <is>
          <t>VALDECI JOAO LIMA</t>
        </is>
      </c>
      <c r="C2198" t="n">
        <v>1</v>
      </c>
      <c r="D2198" t="inlineStr">
        <is>
          <t>IPCA</t>
        </is>
      </c>
      <c r="E2198" t="n">
        <v>0.009488792934583046</v>
      </c>
      <c r="F2198" t="inlineStr">
        <is>
          <t>MENSAL</t>
        </is>
      </c>
      <c r="G2198" t="n">
        <v>45713</v>
      </c>
      <c r="H2198" t="n">
        <v>45713</v>
      </c>
      <c r="I2198" t="inlineStr">
        <is>
          <t>085</t>
        </is>
      </c>
      <c r="J2198" t="inlineStr">
        <is>
          <t>CARTEIRA</t>
        </is>
      </c>
      <c r="K2198" t="inlineStr">
        <is>
          <t>CONTRATO</t>
        </is>
      </c>
      <c r="L2198" t="n">
        <v>3243.4</v>
      </c>
      <c r="M2198" t="inlineStr"/>
      <c r="N2198" t="inlineStr"/>
      <c r="O2198" s="142">
        <f>DATE(YEAR(H2198),MONTH(H2198),1)</f>
        <v/>
      </c>
      <c r="P2198" s="132">
        <f>IF(H2198&gt;$L$3,"Futuro","Atraso")</f>
        <v/>
      </c>
      <c r="Q2198">
        <f>12*(YEAR(H2198)-YEAR($L$3))+(MONTH(H2198)-MONTH($L$3))</f>
        <v/>
      </c>
      <c r="R2198" s="366">
        <f>IF(N2198="IBIRAPITANGA FASE 3",IF(P2198="Atraso",M2198,M2198/(1+$J$2)^Q2198),IF(P2198="Atraso",M2198,M2198/(1+$J$1)^Q2198))</f>
        <v/>
      </c>
    </row>
    <row r="2199">
      <c r="A2199" t="inlineStr">
        <is>
          <t>Q010L01</t>
        </is>
      </c>
      <c r="B2199" t="inlineStr">
        <is>
          <t>VALDECI JOAO LIMA</t>
        </is>
      </c>
      <c r="C2199" t="n">
        <v>1</v>
      </c>
      <c r="D2199" t="inlineStr">
        <is>
          <t>IPCA</t>
        </is>
      </c>
      <c r="E2199" t="n">
        <v>0.009488792934583046</v>
      </c>
      <c r="F2199" t="inlineStr">
        <is>
          <t>MENSAL</t>
        </is>
      </c>
      <c r="G2199" t="n">
        <v>45741</v>
      </c>
      <c r="H2199" t="n">
        <v>45741</v>
      </c>
      <c r="I2199" t="inlineStr">
        <is>
          <t>086</t>
        </is>
      </c>
      <c r="J2199" t="inlineStr">
        <is>
          <t>CARTEIRA</t>
        </is>
      </c>
      <c r="K2199" t="inlineStr">
        <is>
          <t>CONTRATO</t>
        </is>
      </c>
      <c r="L2199" t="n">
        <v>3243.4</v>
      </c>
      <c r="M2199" t="inlineStr"/>
      <c r="N2199" t="inlineStr"/>
      <c r="O2199" s="142">
        <f>DATE(YEAR(H2199),MONTH(H2199),1)</f>
        <v/>
      </c>
      <c r="P2199" s="132">
        <f>IF(H2199&gt;$L$3,"Futuro","Atraso")</f>
        <v/>
      </c>
      <c r="Q2199">
        <f>12*(YEAR(H2199)-YEAR($L$3))+(MONTH(H2199)-MONTH($L$3))</f>
        <v/>
      </c>
      <c r="R2199" s="366">
        <f>IF(N2199="IBIRAPITANGA FASE 3",IF(P2199="Atraso",M2199,M2199/(1+$J$2)^Q2199),IF(P2199="Atraso",M2199,M2199/(1+$J$1)^Q2199))</f>
        <v/>
      </c>
    </row>
    <row r="2200">
      <c r="A2200" t="inlineStr">
        <is>
          <t>Q010L01</t>
        </is>
      </c>
      <c r="B2200" t="inlineStr">
        <is>
          <t>VALDECI JOAO LIMA</t>
        </is>
      </c>
      <c r="C2200" t="n">
        <v>1</v>
      </c>
      <c r="D2200" t="inlineStr">
        <is>
          <t>IPCA</t>
        </is>
      </c>
      <c r="E2200" t="n">
        <v>0.009488792934583046</v>
      </c>
      <c r="F2200" t="inlineStr">
        <is>
          <t>MENSAL</t>
        </is>
      </c>
      <c r="G2200" t="n">
        <v>45772</v>
      </c>
      <c r="H2200" t="n">
        <v>45772</v>
      </c>
      <c r="I2200" t="inlineStr">
        <is>
          <t>087</t>
        </is>
      </c>
      <c r="J2200" t="inlineStr">
        <is>
          <t>CARTEIRA</t>
        </is>
      </c>
      <c r="K2200" t="inlineStr">
        <is>
          <t>CONTRATO</t>
        </is>
      </c>
      <c r="L2200" t="n">
        <v>3243.4</v>
      </c>
      <c r="M2200" t="inlineStr"/>
      <c r="N2200" t="inlineStr"/>
      <c r="O2200" s="142">
        <f>DATE(YEAR(H2200),MONTH(H2200),1)</f>
        <v/>
      </c>
      <c r="P2200" s="132">
        <f>IF(H2200&gt;$L$3,"Futuro","Atraso")</f>
        <v/>
      </c>
      <c r="Q2200">
        <f>12*(YEAR(H2200)-YEAR($L$3))+(MONTH(H2200)-MONTH($L$3))</f>
        <v/>
      </c>
      <c r="R2200" s="366">
        <f>IF(N2200="IBIRAPITANGA FASE 3",IF(P2200="Atraso",M2200,M2200/(1+$J$2)^Q2200),IF(P2200="Atraso",M2200,M2200/(1+$J$1)^Q2200))</f>
        <v/>
      </c>
    </row>
    <row r="2201">
      <c r="A2201" t="inlineStr">
        <is>
          <t>Q010L01</t>
        </is>
      </c>
      <c r="B2201" t="inlineStr">
        <is>
          <t>VALDECI JOAO LIMA</t>
        </is>
      </c>
      <c r="C2201" t="n">
        <v>1</v>
      </c>
      <c r="D2201" t="inlineStr">
        <is>
          <t>IPCA</t>
        </is>
      </c>
      <c r="E2201" t="n">
        <v>0.009488792934583046</v>
      </c>
      <c r="F2201" t="inlineStr">
        <is>
          <t>MENSAL</t>
        </is>
      </c>
      <c r="G2201" t="n">
        <v>45802</v>
      </c>
      <c r="H2201" t="n">
        <v>45802</v>
      </c>
      <c r="I2201" t="inlineStr">
        <is>
          <t>088</t>
        </is>
      </c>
      <c r="J2201" t="inlineStr">
        <is>
          <t>CARTEIRA</t>
        </is>
      </c>
      <c r="K2201" t="inlineStr">
        <is>
          <t>CONTRATO</t>
        </is>
      </c>
      <c r="L2201" t="n">
        <v>3243.4</v>
      </c>
      <c r="M2201" t="inlineStr"/>
      <c r="N2201" t="inlineStr"/>
      <c r="O2201" s="142">
        <f>DATE(YEAR(H2201),MONTH(H2201),1)</f>
        <v/>
      </c>
      <c r="P2201" s="132">
        <f>IF(H2201&gt;$L$3,"Futuro","Atraso")</f>
        <v/>
      </c>
      <c r="Q2201">
        <f>12*(YEAR(H2201)-YEAR($L$3))+(MONTH(H2201)-MONTH($L$3))</f>
        <v/>
      </c>
      <c r="R2201" s="366">
        <f>IF(N2201="IBIRAPITANGA FASE 3",IF(P2201="Atraso",M2201,M2201/(1+$J$2)^Q2201),IF(P2201="Atraso",M2201,M2201/(1+$J$1)^Q2201))</f>
        <v/>
      </c>
    </row>
    <row r="2202">
      <c r="A2202" t="inlineStr">
        <is>
          <t>Q010L01</t>
        </is>
      </c>
      <c r="B2202" t="inlineStr">
        <is>
          <t>VALDECI JOAO LIMA</t>
        </is>
      </c>
      <c r="C2202" t="n">
        <v>1</v>
      </c>
      <c r="D2202" t="inlineStr">
        <is>
          <t>IPCA</t>
        </is>
      </c>
      <c r="E2202" t="n">
        <v>0.009488792934583046</v>
      </c>
      <c r="F2202" t="inlineStr">
        <is>
          <t>MENSAL</t>
        </is>
      </c>
      <c r="G2202" t="n">
        <v>45833</v>
      </c>
      <c r="H2202" t="n">
        <v>45833</v>
      </c>
      <c r="I2202" t="inlineStr">
        <is>
          <t>089</t>
        </is>
      </c>
      <c r="J2202" t="inlineStr">
        <is>
          <t>CARTEIRA</t>
        </is>
      </c>
      <c r="K2202" t="inlineStr">
        <is>
          <t>CONTRATO</t>
        </is>
      </c>
      <c r="L2202" t="n">
        <v>3243.4</v>
      </c>
      <c r="M2202" t="inlineStr"/>
      <c r="N2202" t="inlineStr"/>
      <c r="O2202" s="142">
        <f>DATE(YEAR(H2202),MONTH(H2202),1)</f>
        <v/>
      </c>
      <c r="P2202" s="132">
        <f>IF(H2202&gt;$L$3,"Futuro","Atraso")</f>
        <v/>
      </c>
      <c r="Q2202">
        <f>12*(YEAR(H2202)-YEAR($L$3))+(MONTH(H2202)-MONTH($L$3))</f>
        <v/>
      </c>
      <c r="R2202" s="366">
        <f>IF(N2202="IBIRAPITANGA FASE 3",IF(P2202="Atraso",M2202,M2202/(1+$J$2)^Q2202),IF(P2202="Atraso",M2202,M2202/(1+$J$1)^Q2202))</f>
        <v/>
      </c>
    </row>
    <row r="2203">
      <c r="A2203" t="inlineStr">
        <is>
          <t>Q010L01</t>
        </is>
      </c>
      <c r="B2203" t="inlineStr">
        <is>
          <t>VALDECI JOAO LIMA</t>
        </is>
      </c>
      <c r="C2203" t="n">
        <v>1</v>
      </c>
      <c r="D2203" t="inlineStr">
        <is>
          <t>IPCA</t>
        </is>
      </c>
      <c r="E2203" t="n">
        <v>0.009488792934583046</v>
      </c>
      <c r="F2203" t="inlineStr">
        <is>
          <t>MENSAL</t>
        </is>
      </c>
      <c r="G2203" t="n">
        <v>45863</v>
      </c>
      <c r="H2203" t="n">
        <v>45863</v>
      </c>
      <c r="I2203" t="inlineStr">
        <is>
          <t>090</t>
        </is>
      </c>
      <c r="J2203" t="inlineStr">
        <is>
          <t>CARTEIRA</t>
        </is>
      </c>
      <c r="K2203" t="inlineStr">
        <is>
          <t>CONTRATO</t>
        </is>
      </c>
      <c r="L2203" t="n">
        <v>3243.4</v>
      </c>
      <c r="M2203" t="inlineStr"/>
      <c r="N2203" t="inlineStr"/>
      <c r="O2203" s="142">
        <f>DATE(YEAR(H2203),MONTH(H2203),1)</f>
        <v/>
      </c>
      <c r="P2203" s="132">
        <f>IF(H2203&gt;$L$3,"Futuro","Atraso")</f>
        <v/>
      </c>
      <c r="Q2203">
        <f>12*(YEAR(H2203)-YEAR($L$3))+(MONTH(H2203)-MONTH($L$3))</f>
        <v/>
      </c>
      <c r="R2203" s="366">
        <f>IF(N2203="IBIRAPITANGA FASE 3",IF(P2203="Atraso",M2203,M2203/(1+$J$2)^Q2203),IF(P2203="Atraso",M2203,M2203/(1+$J$1)^Q2203))</f>
        <v/>
      </c>
    </row>
    <row r="2204">
      <c r="A2204" t="inlineStr">
        <is>
          <t>Q010L01</t>
        </is>
      </c>
      <c r="B2204" t="inlineStr">
        <is>
          <t>VALDECI JOAO LIMA</t>
        </is>
      </c>
      <c r="C2204" t="n">
        <v>1</v>
      </c>
      <c r="D2204" t="inlineStr">
        <is>
          <t>IPCA</t>
        </is>
      </c>
      <c r="E2204" t="n">
        <v>0.009488792934583046</v>
      </c>
      <c r="F2204" t="inlineStr">
        <is>
          <t>MENSAL</t>
        </is>
      </c>
      <c r="G2204" t="n">
        <v>45894</v>
      </c>
      <c r="H2204" t="n">
        <v>45894</v>
      </c>
      <c r="I2204" t="inlineStr">
        <is>
          <t>091</t>
        </is>
      </c>
      <c r="J2204" t="inlineStr">
        <is>
          <t>CARTEIRA</t>
        </is>
      </c>
      <c r="K2204" t="inlineStr">
        <is>
          <t>CONTRATO</t>
        </is>
      </c>
      <c r="L2204" t="n">
        <v>3243.4</v>
      </c>
      <c r="M2204" t="inlineStr"/>
      <c r="N2204" t="inlineStr"/>
      <c r="O2204" s="142">
        <f>DATE(YEAR(H2204),MONTH(H2204),1)</f>
        <v/>
      </c>
      <c r="P2204" s="132">
        <f>IF(H2204&gt;$L$3,"Futuro","Atraso")</f>
        <v/>
      </c>
      <c r="Q2204">
        <f>12*(YEAR(H2204)-YEAR($L$3))+(MONTH(H2204)-MONTH($L$3))</f>
        <v/>
      </c>
      <c r="R2204" s="366">
        <f>IF(N2204="IBIRAPITANGA FASE 3",IF(P2204="Atraso",M2204,M2204/(1+$J$2)^Q2204),IF(P2204="Atraso",M2204,M2204/(1+$J$1)^Q2204))</f>
        <v/>
      </c>
    </row>
    <row r="2205">
      <c r="A2205" t="inlineStr">
        <is>
          <t>Q010L01</t>
        </is>
      </c>
      <c r="B2205" t="inlineStr">
        <is>
          <t>VALDECI JOAO LIMA</t>
        </is>
      </c>
      <c r="C2205" t="n">
        <v>1</v>
      </c>
      <c r="D2205" t="inlineStr">
        <is>
          <t>IPCA</t>
        </is>
      </c>
      <c r="E2205" t="n">
        <v>0.009488792934583046</v>
      </c>
      <c r="F2205" t="inlineStr">
        <is>
          <t>MENSAL</t>
        </is>
      </c>
      <c r="G2205" t="n">
        <v>45925</v>
      </c>
      <c r="H2205" t="n">
        <v>45925</v>
      </c>
      <c r="I2205" t="inlineStr">
        <is>
          <t>092</t>
        </is>
      </c>
      <c r="J2205" t="inlineStr">
        <is>
          <t>CARTEIRA</t>
        </is>
      </c>
      <c r="K2205" t="inlineStr">
        <is>
          <t>CONTRATO</t>
        </is>
      </c>
      <c r="L2205" t="n">
        <v>3243.4</v>
      </c>
      <c r="M2205" t="inlineStr"/>
      <c r="N2205" t="inlineStr"/>
      <c r="O2205" s="142">
        <f>DATE(YEAR(H2205),MONTH(H2205),1)</f>
        <v/>
      </c>
      <c r="P2205" s="132">
        <f>IF(H2205&gt;$L$3,"Futuro","Atraso")</f>
        <v/>
      </c>
      <c r="Q2205">
        <f>12*(YEAR(H2205)-YEAR($L$3))+(MONTH(H2205)-MONTH($L$3))</f>
        <v/>
      </c>
      <c r="R2205" s="366">
        <f>IF(N2205="IBIRAPITANGA FASE 3",IF(P2205="Atraso",M2205,M2205/(1+$J$2)^Q2205),IF(P2205="Atraso",M2205,M2205/(1+$J$1)^Q2205))</f>
        <v/>
      </c>
    </row>
    <row r="2206">
      <c r="A2206" t="inlineStr">
        <is>
          <t>Q010L01</t>
        </is>
      </c>
      <c r="B2206" t="inlineStr">
        <is>
          <t>VALDECI JOAO LIMA</t>
        </is>
      </c>
      <c r="C2206" t="n">
        <v>1</v>
      </c>
      <c r="D2206" t="inlineStr">
        <is>
          <t>IPCA</t>
        </is>
      </c>
      <c r="E2206" t="n">
        <v>0.009488792934583046</v>
      </c>
      <c r="F2206" t="inlineStr">
        <is>
          <t>MENSAL</t>
        </is>
      </c>
      <c r="G2206" t="n">
        <v>45955</v>
      </c>
      <c r="H2206" t="n">
        <v>45955</v>
      </c>
      <c r="I2206" t="inlineStr">
        <is>
          <t>093</t>
        </is>
      </c>
      <c r="J2206" t="inlineStr">
        <is>
          <t>CARTEIRA</t>
        </is>
      </c>
      <c r="K2206" t="inlineStr">
        <is>
          <t>CONTRATO</t>
        </is>
      </c>
      <c r="L2206" t="n">
        <v>3243.4</v>
      </c>
      <c r="M2206" t="inlineStr"/>
      <c r="N2206" t="inlineStr"/>
      <c r="O2206" s="142">
        <f>DATE(YEAR(H2206),MONTH(H2206),1)</f>
        <v/>
      </c>
      <c r="P2206" s="132">
        <f>IF(H2206&gt;$L$3,"Futuro","Atraso")</f>
        <v/>
      </c>
      <c r="Q2206">
        <f>12*(YEAR(H2206)-YEAR($L$3))+(MONTH(H2206)-MONTH($L$3))</f>
        <v/>
      </c>
      <c r="R2206" s="366">
        <f>IF(N2206="IBIRAPITANGA FASE 3",IF(P2206="Atraso",M2206,M2206/(1+$J$2)^Q2206),IF(P2206="Atraso",M2206,M2206/(1+$J$1)^Q2206))</f>
        <v/>
      </c>
    </row>
    <row r="2207">
      <c r="A2207" t="inlineStr">
        <is>
          <t>Q010L01</t>
        </is>
      </c>
      <c r="B2207" t="inlineStr">
        <is>
          <t>VALDECI JOAO LIMA</t>
        </is>
      </c>
      <c r="C2207" t="n">
        <v>1</v>
      </c>
      <c r="D2207" t="inlineStr">
        <is>
          <t>IPCA</t>
        </is>
      </c>
      <c r="E2207" t="n">
        <v>0.009488792934583046</v>
      </c>
      <c r="F2207" t="inlineStr">
        <is>
          <t>MENSAL</t>
        </is>
      </c>
      <c r="G2207" t="n">
        <v>45986</v>
      </c>
      <c r="H2207" t="n">
        <v>45986</v>
      </c>
      <c r="I2207" t="inlineStr">
        <is>
          <t>094</t>
        </is>
      </c>
      <c r="J2207" t="inlineStr">
        <is>
          <t>CARTEIRA</t>
        </is>
      </c>
      <c r="K2207" t="inlineStr">
        <is>
          <t>CONTRATO</t>
        </is>
      </c>
      <c r="L2207" t="n">
        <v>3243.4</v>
      </c>
      <c r="M2207" t="inlineStr"/>
      <c r="N2207" t="inlineStr"/>
      <c r="O2207" s="142">
        <f>DATE(YEAR(H2207),MONTH(H2207),1)</f>
        <v/>
      </c>
      <c r="P2207" s="132">
        <f>IF(H2207&gt;$L$3,"Futuro","Atraso")</f>
        <v/>
      </c>
      <c r="Q2207">
        <f>12*(YEAR(H2207)-YEAR($L$3))+(MONTH(H2207)-MONTH($L$3))</f>
        <v/>
      </c>
      <c r="R2207" s="366">
        <f>IF(N2207="IBIRAPITANGA FASE 3",IF(P2207="Atraso",M2207,M2207/(1+$J$2)^Q2207),IF(P2207="Atraso",M2207,M2207/(1+$J$1)^Q2207))</f>
        <v/>
      </c>
    </row>
    <row r="2208">
      <c r="A2208" t="inlineStr">
        <is>
          <t>Q010L01</t>
        </is>
      </c>
      <c r="B2208" t="inlineStr">
        <is>
          <t>VALDECI JOAO LIMA</t>
        </is>
      </c>
      <c r="C2208" t="n">
        <v>1</v>
      </c>
      <c r="D2208" t="inlineStr">
        <is>
          <t>IPCA</t>
        </is>
      </c>
      <c r="E2208" t="n">
        <v>0.009488792934583046</v>
      </c>
      <c r="F2208" t="inlineStr">
        <is>
          <t>MENSAL</t>
        </is>
      </c>
      <c r="G2208" t="n">
        <v>46016</v>
      </c>
      <c r="H2208" t="n">
        <v>46016</v>
      </c>
      <c r="I2208" t="inlineStr">
        <is>
          <t>095</t>
        </is>
      </c>
      <c r="J2208" t="inlineStr">
        <is>
          <t>CARTEIRA</t>
        </is>
      </c>
      <c r="K2208" t="inlineStr">
        <is>
          <t>CONTRATO</t>
        </is>
      </c>
      <c r="L2208" t="n">
        <v>3243.4</v>
      </c>
      <c r="M2208" t="inlineStr"/>
      <c r="N2208" t="inlineStr"/>
      <c r="O2208" s="142">
        <f>DATE(YEAR(H2208),MONTH(H2208),1)</f>
        <v/>
      </c>
      <c r="P2208" s="132">
        <f>IF(H2208&gt;$L$3,"Futuro","Atraso")</f>
        <v/>
      </c>
      <c r="Q2208">
        <f>12*(YEAR(H2208)-YEAR($L$3))+(MONTH(H2208)-MONTH($L$3))</f>
        <v/>
      </c>
      <c r="R2208" s="366">
        <f>IF(N2208="IBIRAPITANGA FASE 3",IF(P2208="Atraso",M2208,M2208/(1+$J$2)^Q2208),IF(P2208="Atraso",M2208,M2208/(1+$J$1)^Q2208))</f>
        <v/>
      </c>
    </row>
    <row r="2209">
      <c r="A2209" t="inlineStr">
        <is>
          <t>Q010L01</t>
        </is>
      </c>
      <c r="B2209" t="inlineStr">
        <is>
          <t>VALDECI JOAO LIMA</t>
        </is>
      </c>
      <c r="C2209" t="n">
        <v>1</v>
      </c>
      <c r="D2209" t="inlineStr">
        <is>
          <t>IPCA</t>
        </is>
      </c>
      <c r="E2209" t="n">
        <v>0.009488792934583046</v>
      </c>
      <c r="F2209" t="inlineStr">
        <is>
          <t>MENSAL</t>
        </is>
      </c>
      <c r="G2209" t="n">
        <v>46047</v>
      </c>
      <c r="H2209" t="n">
        <v>46047</v>
      </c>
      <c r="I2209" t="inlineStr">
        <is>
          <t>096</t>
        </is>
      </c>
      <c r="J2209" t="inlineStr">
        <is>
          <t>CARTEIRA</t>
        </is>
      </c>
      <c r="K2209" t="inlineStr">
        <is>
          <t>CONTRATO</t>
        </is>
      </c>
      <c r="L2209" t="n">
        <v>3243.4</v>
      </c>
      <c r="M2209" t="inlineStr"/>
      <c r="N2209" t="inlineStr"/>
      <c r="O2209" s="142">
        <f>DATE(YEAR(H2209),MONTH(H2209),1)</f>
        <v/>
      </c>
      <c r="P2209" s="132">
        <f>IF(H2209&gt;$L$3,"Futuro","Atraso")</f>
        <v/>
      </c>
      <c r="Q2209">
        <f>12*(YEAR(H2209)-YEAR($L$3))+(MONTH(H2209)-MONTH($L$3))</f>
        <v/>
      </c>
      <c r="R2209" s="366">
        <f>IF(N2209="IBIRAPITANGA FASE 3",IF(P2209="Atraso",M2209,M2209/(1+$J$2)^Q2209),IF(P2209="Atraso",M2209,M2209/(1+$J$1)^Q2209))</f>
        <v/>
      </c>
    </row>
    <row r="2210">
      <c r="A2210" t="inlineStr">
        <is>
          <t>Q010L02</t>
        </is>
      </c>
      <c r="B2210" t="inlineStr">
        <is>
          <t>ANTONIO FRANCISCO PEREIRA</t>
        </is>
      </c>
      <c r="C2210" t="n">
        <v>1</v>
      </c>
      <c r="D2210" t="inlineStr">
        <is>
          <t>IPCA</t>
        </is>
      </c>
      <c r="E2210" t="n">
        <v>0.009488792934583046</v>
      </c>
      <c r="F2210" t="inlineStr">
        <is>
          <t>MENSAL</t>
        </is>
      </c>
      <c r="G2210" t="n">
        <v>45209</v>
      </c>
      <c r="H2210" t="n">
        <v>45209</v>
      </c>
      <c r="I2210" t="inlineStr">
        <is>
          <t>052</t>
        </is>
      </c>
      <c r="J2210" t="inlineStr">
        <is>
          <t>CARTEIRA</t>
        </is>
      </c>
      <c r="K2210" t="inlineStr">
        <is>
          <t>CONTRATO</t>
        </is>
      </c>
      <c r="L2210" t="n">
        <v>1902.9</v>
      </c>
      <c r="M2210" t="inlineStr"/>
      <c r="N2210" t="inlineStr"/>
      <c r="O2210" s="142">
        <f>DATE(YEAR(H2210),MONTH(H2210),1)</f>
        <v/>
      </c>
      <c r="P2210" s="132">
        <f>IF(H2210&gt;$L$3,"Futuro","Atraso")</f>
        <v/>
      </c>
      <c r="Q2210">
        <f>12*(YEAR(H2210)-YEAR($L$3))+(MONTH(H2210)-MONTH($L$3))</f>
        <v/>
      </c>
      <c r="R2210" s="366">
        <f>IF(N2210="IBIRAPITANGA FASE 3",IF(P2210="Atraso",M2210,M2210/(1+$J$2)^Q2210),IF(P2210="Atraso",M2210,M2210/(1+$J$1)^Q2210))</f>
        <v/>
      </c>
    </row>
    <row r="2211">
      <c r="A2211" t="inlineStr">
        <is>
          <t>Q010L02</t>
        </is>
      </c>
      <c r="B2211" t="inlineStr">
        <is>
          <t>ANTONIO FRANCISCO PEREIRA</t>
        </is>
      </c>
      <c r="C2211" t="n">
        <v>1</v>
      </c>
      <c r="D2211" t="inlineStr">
        <is>
          <t>IPCA</t>
        </is>
      </c>
      <c r="E2211" t="n">
        <v>0.009488792934583046</v>
      </c>
      <c r="F2211" t="inlineStr">
        <is>
          <t>MENSAL</t>
        </is>
      </c>
      <c r="G2211" t="n">
        <v>45240</v>
      </c>
      <c r="H2211" t="n">
        <v>45240</v>
      </c>
      <c r="I2211" t="inlineStr">
        <is>
          <t>053</t>
        </is>
      </c>
      <c r="J2211" t="inlineStr">
        <is>
          <t>CARTEIRA</t>
        </is>
      </c>
      <c r="K2211" t="inlineStr">
        <is>
          <t>CONTRATO</t>
        </is>
      </c>
      <c r="L2211" t="n">
        <v>1899.62</v>
      </c>
      <c r="M2211" t="inlineStr"/>
      <c r="N2211" t="inlineStr"/>
      <c r="O2211" s="142">
        <f>DATE(YEAR(H2211),MONTH(H2211),1)</f>
        <v/>
      </c>
      <c r="P2211" s="132">
        <f>IF(H2211&gt;$L$3,"Futuro","Atraso")</f>
        <v/>
      </c>
      <c r="Q2211">
        <f>12*(YEAR(H2211)-YEAR($L$3))+(MONTH(H2211)-MONTH($L$3))</f>
        <v/>
      </c>
      <c r="R2211" s="366">
        <f>IF(N2211="IBIRAPITANGA FASE 3",IF(P2211="Atraso",M2211,M2211/(1+$J$2)^Q2211),IF(P2211="Atraso",M2211,M2211/(1+$J$1)^Q2211))</f>
        <v/>
      </c>
    </row>
    <row r="2212">
      <c r="A2212" t="inlineStr">
        <is>
          <t>Q010L02</t>
        </is>
      </c>
      <c r="B2212" t="inlineStr">
        <is>
          <t>ANTONIO FRANCISCO PEREIRA</t>
        </is>
      </c>
      <c r="C2212" t="n">
        <v>1</v>
      </c>
      <c r="D2212" t="inlineStr">
        <is>
          <t>IPCA</t>
        </is>
      </c>
      <c r="E2212" t="n">
        <v>0.009488792934583046</v>
      </c>
      <c r="F2212" t="inlineStr">
        <is>
          <t>MENSAL</t>
        </is>
      </c>
      <c r="G2212" t="n">
        <v>45270</v>
      </c>
      <c r="H2212" t="n">
        <v>45270</v>
      </c>
      <c r="I2212" t="inlineStr">
        <is>
          <t>054</t>
        </is>
      </c>
      <c r="J2212" t="inlineStr">
        <is>
          <t>CARTEIRA</t>
        </is>
      </c>
      <c r="K2212" t="inlineStr">
        <is>
          <t>CONTRATO</t>
        </is>
      </c>
      <c r="L2212" t="n">
        <v>1899.62</v>
      </c>
      <c r="M2212" t="inlineStr"/>
      <c r="N2212" t="inlineStr"/>
      <c r="O2212" s="142">
        <f>DATE(YEAR(H2212),MONTH(H2212),1)</f>
        <v/>
      </c>
      <c r="P2212" s="132">
        <f>IF(H2212&gt;$L$3,"Futuro","Atraso")</f>
        <v/>
      </c>
      <c r="Q2212">
        <f>12*(YEAR(H2212)-YEAR($L$3))+(MONTH(H2212)-MONTH($L$3))</f>
        <v/>
      </c>
      <c r="R2212" s="366">
        <f>IF(N2212="IBIRAPITANGA FASE 3",IF(P2212="Atraso",M2212,M2212/(1+$J$2)^Q2212),IF(P2212="Atraso",M2212,M2212/(1+$J$1)^Q2212))</f>
        <v/>
      </c>
    </row>
    <row r="2213">
      <c r="A2213" t="inlineStr">
        <is>
          <t>Q010L02</t>
        </is>
      </c>
      <c r="B2213" t="inlineStr">
        <is>
          <t>ANTONIO FRANCISCO PEREIRA</t>
        </is>
      </c>
      <c r="C2213" t="n">
        <v>1</v>
      </c>
      <c r="D2213" t="inlineStr">
        <is>
          <t>IPCA</t>
        </is>
      </c>
      <c r="E2213" t="n">
        <v>0.009488792934583046</v>
      </c>
      <c r="F2213" t="inlineStr">
        <is>
          <t>MENSAL</t>
        </is>
      </c>
      <c r="G2213" t="n">
        <v>45301</v>
      </c>
      <c r="H2213" t="n">
        <v>45301</v>
      </c>
      <c r="I2213" t="inlineStr">
        <is>
          <t>055</t>
        </is>
      </c>
      <c r="J2213" t="inlineStr">
        <is>
          <t>CARTEIRA</t>
        </is>
      </c>
      <c r="K2213" t="inlineStr">
        <is>
          <t>CONTRATO</t>
        </is>
      </c>
      <c r="L2213" t="n">
        <v>1899.62</v>
      </c>
      <c r="M2213" t="inlineStr"/>
      <c r="N2213" t="inlineStr"/>
      <c r="O2213" s="142">
        <f>DATE(YEAR(H2213),MONTH(H2213),1)</f>
        <v/>
      </c>
      <c r="P2213" s="132">
        <f>IF(H2213&gt;$L$3,"Futuro","Atraso")</f>
        <v/>
      </c>
      <c r="Q2213">
        <f>12*(YEAR(H2213)-YEAR($L$3))+(MONTH(H2213)-MONTH($L$3))</f>
        <v/>
      </c>
      <c r="R2213" s="366">
        <f>IF(N2213="IBIRAPITANGA FASE 3",IF(P2213="Atraso",M2213,M2213/(1+$J$2)^Q2213),IF(P2213="Atraso",M2213,M2213/(1+$J$1)^Q2213))</f>
        <v/>
      </c>
    </row>
    <row r="2214">
      <c r="A2214" t="inlineStr">
        <is>
          <t>Q010L02</t>
        </is>
      </c>
      <c r="B2214" t="inlineStr">
        <is>
          <t>ANTONIO FRANCISCO PEREIRA</t>
        </is>
      </c>
      <c r="C2214" t="n">
        <v>1</v>
      </c>
      <c r="D2214" t="inlineStr">
        <is>
          <t>IPCA</t>
        </is>
      </c>
      <c r="E2214" t="n">
        <v>0.009488792934583046</v>
      </c>
      <c r="F2214" t="inlineStr">
        <is>
          <t>MENSAL</t>
        </is>
      </c>
      <c r="G2214" t="n">
        <v>45332</v>
      </c>
      <c r="H2214" t="n">
        <v>45332</v>
      </c>
      <c r="I2214" t="inlineStr">
        <is>
          <t>056</t>
        </is>
      </c>
      <c r="J2214" t="inlineStr">
        <is>
          <t>CARTEIRA</t>
        </is>
      </c>
      <c r="K2214" t="inlineStr">
        <is>
          <t>CONTRATO</t>
        </is>
      </c>
      <c r="L2214" t="n">
        <v>1899.62</v>
      </c>
      <c r="M2214" t="inlineStr"/>
      <c r="N2214" t="inlineStr"/>
      <c r="O2214" s="142">
        <f>DATE(YEAR(H2214),MONTH(H2214),1)</f>
        <v/>
      </c>
      <c r="P2214" s="132">
        <f>IF(H2214&gt;$L$3,"Futuro","Atraso")</f>
        <v/>
      </c>
      <c r="Q2214">
        <f>12*(YEAR(H2214)-YEAR($L$3))+(MONTH(H2214)-MONTH($L$3))</f>
        <v/>
      </c>
      <c r="R2214" s="366">
        <f>IF(N2214="IBIRAPITANGA FASE 3",IF(P2214="Atraso",M2214,M2214/(1+$J$2)^Q2214),IF(P2214="Atraso",M2214,M2214/(1+$J$1)^Q2214))</f>
        <v/>
      </c>
    </row>
    <row r="2215">
      <c r="A2215" t="inlineStr">
        <is>
          <t>Q010L02</t>
        </is>
      </c>
      <c r="B2215" t="inlineStr">
        <is>
          <t>ANTONIO FRANCISCO PEREIRA</t>
        </is>
      </c>
      <c r="C2215" t="n">
        <v>1</v>
      </c>
      <c r="D2215" t="inlineStr">
        <is>
          <t>IPCA</t>
        </is>
      </c>
      <c r="E2215" t="n">
        <v>0.009488792934583046</v>
      </c>
      <c r="F2215" t="inlineStr">
        <is>
          <t>MENSAL</t>
        </is>
      </c>
      <c r="G2215" t="n">
        <v>45361</v>
      </c>
      <c r="H2215" t="n">
        <v>45361</v>
      </c>
      <c r="I2215" t="inlineStr">
        <is>
          <t>057</t>
        </is>
      </c>
      <c r="J2215" t="inlineStr">
        <is>
          <t>CARTEIRA</t>
        </is>
      </c>
      <c r="K2215" t="inlineStr">
        <is>
          <t>CONTRATO</t>
        </is>
      </c>
      <c r="L2215" t="n">
        <v>1899.62</v>
      </c>
      <c r="M2215" t="inlineStr"/>
      <c r="N2215" t="inlineStr"/>
      <c r="O2215" s="142">
        <f>DATE(YEAR(H2215),MONTH(H2215),1)</f>
        <v/>
      </c>
      <c r="P2215" s="132">
        <f>IF(H2215&gt;$L$3,"Futuro","Atraso")</f>
        <v/>
      </c>
      <c r="Q2215">
        <f>12*(YEAR(H2215)-YEAR($L$3))+(MONTH(H2215)-MONTH($L$3))</f>
        <v/>
      </c>
      <c r="R2215" s="366">
        <f>IF(N2215="IBIRAPITANGA FASE 3",IF(P2215="Atraso",M2215,M2215/(1+$J$2)^Q2215),IF(P2215="Atraso",M2215,M2215/(1+$J$1)^Q2215))</f>
        <v/>
      </c>
    </row>
    <row r="2216">
      <c r="A2216" t="inlineStr">
        <is>
          <t>Q010L02</t>
        </is>
      </c>
      <c r="B2216" t="inlineStr">
        <is>
          <t>ANTONIO FRANCISCO PEREIRA</t>
        </is>
      </c>
      <c r="C2216" t="n">
        <v>1</v>
      </c>
      <c r="D2216" t="inlineStr">
        <is>
          <t>IPCA</t>
        </is>
      </c>
      <c r="E2216" t="n">
        <v>0.009488792934583046</v>
      </c>
      <c r="F2216" t="inlineStr">
        <is>
          <t>MENSAL</t>
        </is>
      </c>
      <c r="G2216" t="n">
        <v>45392</v>
      </c>
      <c r="H2216" t="n">
        <v>45392</v>
      </c>
      <c r="I2216" t="inlineStr">
        <is>
          <t>058</t>
        </is>
      </c>
      <c r="J2216" t="inlineStr">
        <is>
          <t>CARTEIRA</t>
        </is>
      </c>
      <c r="K2216" t="inlineStr">
        <is>
          <t>CONTRATO</t>
        </is>
      </c>
      <c r="L2216" t="n">
        <v>1899.62</v>
      </c>
      <c r="M2216" t="inlineStr"/>
      <c r="N2216" t="inlineStr"/>
      <c r="O2216" s="142">
        <f>DATE(YEAR(H2216),MONTH(H2216),1)</f>
        <v/>
      </c>
      <c r="P2216" s="132">
        <f>IF(H2216&gt;$L$3,"Futuro","Atraso")</f>
        <v/>
      </c>
      <c r="Q2216">
        <f>12*(YEAR(H2216)-YEAR($L$3))+(MONTH(H2216)-MONTH($L$3))</f>
        <v/>
      </c>
      <c r="R2216" s="366">
        <f>IF(N2216="IBIRAPITANGA FASE 3",IF(P2216="Atraso",M2216,M2216/(1+$J$2)^Q2216),IF(P2216="Atraso",M2216,M2216/(1+$J$1)^Q2216))</f>
        <v/>
      </c>
    </row>
    <row r="2217">
      <c r="A2217" t="inlineStr">
        <is>
          <t>Q010L02</t>
        </is>
      </c>
      <c r="B2217" t="inlineStr">
        <is>
          <t>ANTONIO FRANCISCO PEREIRA</t>
        </is>
      </c>
      <c r="C2217" t="n">
        <v>1</v>
      </c>
      <c r="D2217" t="inlineStr">
        <is>
          <t>IPCA</t>
        </is>
      </c>
      <c r="E2217" t="n">
        <v>0.009488792934583046</v>
      </c>
      <c r="F2217" t="inlineStr">
        <is>
          <t>MENSAL</t>
        </is>
      </c>
      <c r="G2217" t="n">
        <v>45422</v>
      </c>
      <c r="H2217" t="n">
        <v>45422</v>
      </c>
      <c r="I2217" t="inlineStr">
        <is>
          <t>059</t>
        </is>
      </c>
      <c r="J2217" t="inlineStr">
        <is>
          <t>CARTEIRA</t>
        </is>
      </c>
      <c r="K2217" t="inlineStr">
        <is>
          <t>CONTRATO</t>
        </is>
      </c>
      <c r="L2217" t="n">
        <v>1899.62</v>
      </c>
      <c r="M2217" t="inlineStr"/>
      <c r="N2217" t="inlineStr"/>
      <c r="O2217" s="142">
        <f>DATE(YEAR(H2217),MONTH(H2217),1)</f>
        <v/>
      </c>
      <c r="P2217" s="132">
        <f>IF(H2217&gt;$L$3,"Futuro","Atraso")</f>
        <v/>
      </c>
      <c r="Q2217">
        <f>12*(YEAR(H2217)-YEAR($L$3))+(MONTH(H2217)-MONTH($L$3))</f>
        <v/>
      </c>
      <c r="R2217" s="366">
        <f>IF(N2217="IBIRAPITANGA FASE 3",IF(P2217="Atraso",M2217,M2217/(1+$J$2)^Q2217),IF(P2217="Atraso",M2217,M2217/(1+$J$1)^Q2217))</f>
        <v/>
      </c>
    </row>
    <row r="2218">
      <c r="A2218" t="inlineStr">
        <is>
          <t>Q010L02</t>
        </is>
      </c>
      <c r="B2218" t="inlineStr">
        <is>
          <t>ANTONIO FRANCISCO PEREIRA</t>
        </is>
      </c>
      <c r="C2218" t="n">
        <v>1</v>
      </c>
      <c r="D2218" t="inlineStr">
        <is>
          <t>IPCA</t>
        </is>
      </c>
      <c r="E2218" t="n">
        <v>0.009488792934583046</v>
      </c>
      <c r="F2218" t="inlineStr">
        <is>
          <t>MENSAL</t>
        </is>
      </c>
      <c r="G2218" t="n">
        <v>45453</v>
      </c>
      <c r="H2218" t="n">
        <v>45453</v>
      </c>
      <c r="I2218" t="inlineStr">
        <is>
          <t>060</t>
        </is>
      </c>
      <c r="J2218" t="inlineStr">
        <is>
          <t>CARTEIRA</t>
        </is>
      </c>
      <c r="K2218" t="inlineStr">
        <is>
          <t>CONTRATO</t>
        </is>
      </c>
      <c r="L2218" t="n">
        <v>1899.62</v>
      </c>
      <c r="M2218" t="inlineStr"/>
      <c r="N2218" t="inlineStr"/>
      <c r="O2218" s="142">
        <f>DATE(YEAR(H2218),MONTH(H2218),1)</f>
        <v/>
      </c>
      <c r="P2218" s="132">
        <f>IF(H2218&gt;$L$3,"Futuro","Atraso")</f>
        <v/>
      </c>
      <c r="Q2218">
        <f>12*(YEAR(H2218)-YEAR($L$3))+(MONTH(H2218)-MONTH($L$3))</f>
        <v/>
      </c>
      <c r="R2218" s="366">
        <f>IF(N2218="IBIRAPITANGA FASE 3",IF(P2218="Atraso",M2218,M2218/(1+$J$2)^Q2218),IF(P2218="Atraso",M2218,M2218/(1+$J$1)^Q2218))</f>
        <v/>
      </c>
    </row>
    <row r="2219">
      <c r="A2219" t="inlineStr">
        <is>
          <t>Q010L02</t>
        </is>
      </c>
      <c r="B2219" t="inlineStr">
        <is>
          <t>ANTONIO FRANCISCO PEREIRA</t>
        </is>
      </c>
      <c r="C2219" t="n">
        <v>1</v>
      </c>
      <c r="D2219" t="inlineStr">
        <is>
          <t>IPCA</t>
        </is>
      </c>
      <c r="E2219" t="n">
        <v>0.009488792934583046</v>
      </c>
      <c r="F2219" t="inlineStr">
        <is>
          <t>MENSAL</t>
        </is>
      </c>
      <c r="G2219" t="n">
        <v>45483</v>
      </c>
      <c r="H2219" t="n">
        <v>45483</v>
      </c>
      <c r="I2219" t="inlineStr">
        <is>
          <t>061</t>
        </is>
      </c>
      <c r="J2219" t="inlineStr">
        <is>
          <t>CARTEIRA</t>
        </is>
      </c>
      <c r="K2219" t="inlineStr">
        <is>
          <t>CONTRATO</t>
        </is>
      </c>
      <c r="L2219" t="n">
        <v>1899.62</v>
      </c>
      <c r="M2219" t="inlineStr"/>
      <c r="N2219" t="inlineStr"/>
      <c r="O2219" s="142">
        <f>DATE(YEAR(H2219),MONTH(H2219),1)</f>
        <v/>
      </c>
      <c r="P2219" s="132">
        <f>IF(H2219&gt;$L$3,"Futuro","Atraso")</f>
        <v/>
      </c>
      <c r="Q2219">
        <f>12*(YEAR(H2219)-YEAR($L$3))+(MONTH(H2219)-MONTH($L$3))</f>
        <v/>
      </c>
      <c r="R2219" s="366">
        <f>IF(N2219="IBIRAPITANGA FASE 3",IF(P2219="Atraso",M2219,M2219/(1+$J$2)^Q2219),IF(P2219="Atraso",M2219,M2219/(1+$J$1)^Q2219))</f>
        <v/>
      </c>
    </row>
    <row r="2220">
      <c r="A2220" t="inlineStr">
        <is>
          <t>Q010L02</t>
        </is>
      </c>
      <c r="B2220" t="inlineStr">
        <is>
          <t>ANTONIO FRANCISCO PEREIRA</t>
        </is>
      </c>
      <c r="C2220" t="n">
        <v>1</v>
      </c>
      <c r="D2220" t="inlineStr">
        <is>
          <t>IPCA</t>
        </is>
      </c>
      <c r="E2220" t="n">
        <v>0.009488792934583046</v>
      </c>
      <c r="F2220" t="inlineStr">
        <is>
          <t>MENSAL</t>
        </is>
      </c>
      <c r="G2220" t="n">
        <v>45483</v>
      </c>
      <c r="H2220" t="n">
        <v>45483</v>
      </c>
      <c r="I2220" t="inlineStr">
        <is>
          <t>005</t>
        </is>
      </c>
      <c r="J2220" t="inlineStr">
        <is>
          <t>CARTEIRA</t>
        </is>
      </c>
      <c r="K2220" t="inlineStr">
        <is>
          <t>CONTRATO</t>
        </is>
      </c>
      <c r="L2220" t="n">
        <v>7974.36</v>
      </c>
      <c r="M2220" t="inlineStr"/>
      <c r="N2220" t="inlineStr"/>
      <c r="O2220" s="142">
        <f>DATE(YEAR(H2220),MONTH(H2220),1)</f>
        <v/>
      </c>
      <c r="P2220" s="132">
        <f>IF(H2220&gt;$L$3,"Futuro","Atraso")</f>
        <v/>
      </c>
      <c r="Q2220">
        <f>12*(YEAR(H2220)-YEAR($L$3))+(MONTH(H2220)-MONTH($L$3))</f>
        <v/>
      </c>
      <c r="R2220" s="366">
        <f>IF(N2220="IBIRAPITANGA FASE 3",IF(P2220="Atraso",M2220,M2220/(1+$J$2)^Q2220),IF(P2220="Atraso",M2220,M2220/(1+$J$1)^Q2220))</f>
        <v/>
      </c>
    </row>
    <row r="2221">
      <c r="A2221" t="inlineStr">
        <is>
          <t>Q010L02</t>
        </is>
      </c>
      <c r="B2221" t="inlineStr">
        <is>
          <t>ANTONIO FRANCISCO PEREIRA</t>
        </is>
      </c>
      <c r="C2221" t="n">
        <v>1</v>
      </c>
      <c r="D2221" t="inlineStr">
        <is>
          <t>IPCA</t>
        </is>
      </c>
      <c r="E2221" t="n">
        <v>0.009488792934583046</v>
      </c>
      <c r="F2221" t="inlineStr">
        <is>
          <t>MENSAL</t>
        </is>
      </c>
      <c r="G2221" t="n">
        <v>45514</v>
      </c>
      <c r="H2221" t="n">
        <v>45514</v>
      </c>
      <c r="I2221" t="inlineStr">
        <is>
          <t>062</t>
        </is>
      </c>
      <c r="J2221" t="inlineStr">
        <is>
          <t>CARTEIRA</t>
        </is>
      </c>
      <c r="K2221" t="inlineStr">
        <is>
          <t>CONTRATO</t>
        </is>
      </c>
      <c r="L2221" t="n">
        <v>1899.62</v>
      </c>
      <c r="M2221" t="inlineStr"/>
      <c r="N2221" t="inlineStr"/>
      <c r="O2221" s="142">
        <f>DATE(YEAR(H2221),MONTH(H2221),1)</f>
        <v/>
      </c>
      <c r="P2221" s="132">
        <f>IF(H2221&gt;$L$3,"Futuro","Atraso")</f>
        <v/>
      </c>
      <c r="Q2221">
        <f>12*(YEAR(H2221)-YEAR($L$3))+(MONTH(H2221)-MONTH($L$3))</f>
        <v/>
      </c>
      <c r="R2221" s="366">
        <f>IF(N2221="IBIRAPITANGA FASE 3",IF(P2221="Atraso",M2221,M2221/(1+$J$2)^Q2221),IF(P2221="Atraso",M2221,M2221/(1+$J$1)^Q2221))</f>
        <v/>
      </c>
    </row>
    <row r="2222">
      <c r="A2222" t="inlineStr">
        <is>
          <t>Q010L02</t>
        </is>
      </c>
      <c r="B2222" t="inlineStr">
        <is>
          <t>ANTONIO FRANCISCO PEREIRA</t>
        </is>
      </c>
      <c r="C2222" t="n">
        <v>1</v>
      </c>
      <c r="D2222" t="inlineStr">
        <is>
          <t>IPCA</t>
        </is>
      </c>
      <c r="E2222" t="n">
        <v>0.009488792934583046</v>
      </c>
      <c r="F2222" t="inlineStr">
        <is>
          <t>MENSAL</t>
        </is>
      </c>
      <c r="G2222" t="n">
        <v>45545</v>
      </c>
      <c r="H2222" t="n">
        <v>45545</v>
      </c>
      <c r="I2222" t="inlineStr">
        <is>
          <t>063</t>
        </is>
      </c>
      <c r="J2222" t="inlineStr">
        <is>
          <t>CARTEIRA</t>
        </is>
      </c>
      <c r="K2222" t="inlineStr">
        <is>
          <t>CONTRATO</t>
        </is>
      </c>
      <c r="L2222" t="n">
        <v>1899.62</v>
      </c>
      <c r="M2222" t="inlineStr"/>
      <c r="N2222" t="inlineStr"/>
      <c r="O2222" s="142">
        <f>DATE(YEAR(H2222),MONTH(H2222),1)</f>
        <v/>
      </c>
      <c r="P2222" s="132">
        <f>IF(H2222&gt;$L$3,"Futuro","Atraso")</f>
        <v/>
      </c>
      <c r="Q2222">
        <f>12*(YEAR(H2222)-YEAR($L$3))+(MONTH(H2222)-MONTH($L$3))</f>
        <v/>
      </c>
      <c r="R2222" s="366">
        <f>IF(N2222="IBIRAPITANGA FASE 3",IF(P2222="Atraso",M2222,M2222/(1+$J$2)^Q2222),IF(P2222="Atraso",M2222,M2222/(1+$J$1)^Q2222))</f>
        <v/>
      </c>
    </row>
    <row r="2223">
      <c r="A2223" t="inlineStr">
        <is>
          <t>Q010L02</t>
        </is>
      </c>
      <c r="B2223" t="inlineStr">
        <is>
          <t>ANTONIO FRANCISCO PEREIRA</t>
        </is>
      </c>
      <c r="C2223" t="n">
        <v>1</v>
      </c>
      <c r="D2223" t="inlineStr">
        <is>
          <t>IPCA</t>
        </is>
      </c>
      <c r="E2223" t="n">
        <v>0.009488792934583046</v>
      </c>
      <c r="F2223" t="inlineStr">
        <is>
          <t>MENSAL</t>
        </is>
      </c>
      <c r="G2223" t="n">
        <v>45575</v>
      </c>
      <c r="H2223" t="n">
        <v>45575</v>
      </c>
      <c r="I2223" t="inlineStr">
        <is>
          <t>064</t>
        </is>
      </c>
      <c r="J2223" t="inlineStr">
        <is>
          <t>CARTEIRA</t>
        </is>
      </c>
      <c r="K2223" t="inlineStr">
        <is>
          <t>CONTRATO</t>
        </is>
      </c>
      <c r="L2223" t="n">
        <v>1899.62</v>
      </c>
      <c r="M2223" t="inlineStr"/>
      <c r="N2223" t="inlineStr"/>
      <c r="O2223" s="142">
        <f>DATE(YEAR(H2223),MONTH(H2223),1)</f>
        <v/>
      </c>
      <c r="P2223" s="132">
        <f>IF(H2223&gt;$L$3,"Futuro","Atraso")</f>
        <v/>
      </c>
      <c r="Q2223">
        <f>12*(YEAR(H2223)-YEAR($L$3))+(MONTH(H2223)-MONTH($L$3))</f>
        <v/>
      </c>
      <c r="R2223" s="366">
        <f>IF(N2223="IBIRAPITANGA FASE 3",IF(P2223="Atraso",M2223,M2223/(1+$J$2)^Q2223),IF(P2223="Atraso",M2223,M2223/(1+$J$1)^Q2223))</f>
        <v/>
      </c>
    </row>
    <row r="2224">
      <c r="A2224" t="inlineStr">
        <is>
          <t>Q010L02</t>
        </is>
      </c>
      <c r="B2224" t="inlineStr">
        <is>
          <t>ANTONIO FRANCISCO PEREIRA</t>
        </is>
      </c>
      <c r="C2224" t="n">
        <v>1</v>
      </c>
      <c r="D2224" t="inlineStr">
        <is>
          <t>IPCA</t>
        </is>
      </c>
      <c r="E2224" t="n">
        <v>0.009488792934583046</v>
      </c>
      <c r="F2224" t="inlineStr">
        <is>
          <t>MENSAL</t>
        </is>
      </c>
      <c r="G2224" t="n">
        <v>45606</v>
      </c>
      <c r="H2224" t="n">
        <v>45606</v>
      </c>
      <c r="I2224" t="inlineStr">
        <is>
          <t>065</t>
        </is>
      </c>
      <c r="J2224" t="inlineStr">
        <is>
          <t>CARTEIRA</t>
        </is>
      </c>
      <c r="K2224" t="inlineStr">
        <is>
          <t>CONTRATO</t>
        </is>
      </c>
      <c r="L2224" t="n">
        <v>1899.62</v>
      </c>
      <c r="M2224" t="inlineStr"/>
      <c r="N2224" t="inlineStr"/>
      <c r="O2224" s="142">
        <f>DATE(YEAR(H2224),MONTH(H2224),1)</f>
        <v/>
      </c>
      <c r="P2224" s="132">
        <f>IF(H2224&gt;$L$3,"Futuro","Atraso")</f>
        <v/>
      </c>
      <c r="Q2224">
        <f>12*(YEAR(H2224)-YEAR($L$3))+(MONTH(H2224)-MONTH($L$3))</f>
        <v/>
      </c>
      <c r="R2224" s="366">
        <f>IF(N2224="IBIRAPITANGA FASE 3",IF(P2224="Atraso",M2224,M2224/(1+$J$2)^Q2224),IF(P2224="Atraso",M2224,M2224/(1+$J$1)^Q2224))</f>
        <v/>
      </c>
    </row>
    <row r="2225">
      <c r="A2225" t="inlineStr">
        <is>
          <t>Q010L02</t>
        </is>
      </c>
      <c r="B2225" t="inlineStr">
        <is>
          <t>ANTONIO FRANCISCO PEREIRA</t>
        </is>
      </c>
      <c r="C2225" t="n">
        <v>1</v>
      </c>
      <c r="D2225" t="inlineStr">
        <is>
          <t>IPCA</t>
        </is>
      </c>
      <c r="E2225" t="n">
        <v>0.009488792934583046</v>
      </c>
      <c r="F2225" t="inlineStr">
        <is>
          <t>MENSAL</t>
        </is>
      </c>
      <c r="G2225" t="n">
        <v>45636</v>
      </c>
      <c r="H2225" t="n">
        <v>45636</v>
      </c>
      <c r="I2225" t="inlineStr">
        <is>
          <t>066</t>
        </is>
      </c>
      <c r="J2225" t="inlineStr">
        <is>
          <t>CARTEIRA</t>
        </is>
      </c>
      <c r="K2225" t="inlineStr">
        <is>
          <t>CONTRATO</t>
        </is>
      </c>
      <c r="L2225" t="n">
        <v>1899.62</v>
      </c>
      <c r="M2225" t="inlineStr"/>
      <c r="N2225" t="inlineStr"/>
      <c r="O2225" s="142">
        <f>DATE(YEAR(H2225),MONTH(H2225),1)</f>
        <v/>
      </c>
      <c r="P2225" s="132">
        <f>IF(H2225&gt;$L$3,"Futuro","Atraso")</f>
        <v/>
      </c>
      <c r="Q2225">
        <f>12*(YEAR(H2225)-YEAR($L$3))+(MONTH(H2225)-MONTH($L$3))</f>
        <v/>
      </c>
      <c r="R2225" s="366">
        <f>IF(N2225="IBIRAPITANGA FASE 3",IF(P2225="Atraso",M2225,M2225/(1+$J$2)^Q2225),IF(P2225="Atraso",M2225,M2225/(1+$J$1)^Q2225))</f>
        <v/>
      </c>
    </row>
    <row r="2226">
      <c r="A2226" t="inlineStr">
        <is>
          <t>Q010L02</t>
        </is>
      </c>
      <c r="B2226" t="inlineStr">
        <is>
          <t>ANTONIO FRANCISCO PEREIRA</t>
        </is>
      </c>
      <c r="C2226" t="n">
        <v>1</v>
      </c>
      <c r="D2226" t="inlineStr">
        <is>
          <t>IPCA</t>
        </is>
      </c>
      <c r="E2226" t="n">
        <v>0.009488792934583046</v>
      </c>
      <c r="F2226" t="inlineStr">
        <is>
          <t>MENSAL</t>
        </is>
      </c>
      <c r="G2226" t="n">
        <v>45667</v>
      </c>
      <c r="H2226" t="n">
        <v>45667</v>
      </c>
      <c r="I2226" t="inlineStr">
        <is>
          <t>067</t>
        </is>
      </c>
      <c r="J2226" t="inlineStr">
        <is>
          <t>CARTEIRA</t>
        </is>
      </c>
      <c r="K2226" t="inlineStr">
        <is>
          <t>CONTRATO</t>
        </is>
      </c>
      <c r="L2226" t="n">
        <v>1899.62</v>
      </c>
      <c r="M2226" t="inlineStr"/>
      <c r="N2226" t="inlineStr"/>
      <c r="O2226" s="142">
        <f>DATE(YEAR(H2226),MONTH(H2226),1)</f>
        <v/>
      </c>
      <c r="P2226" s="132">
        <f>IF(H2226&gt;$L$3,"Futuro","Atraso")</f>
        <v/>
      </c>
      <c r="Q2226">
        <f>12*(YEAR(H2226)-YEAR($L$3))+(MONTH(H2226)-MONTH($L$3))</f>
        <v/>
      </c>
      <c r="R2226" s="366">
        <f>IF(N2226="IBIRAPITANGA FASE 3",IF(P2226="Atraso",M2226,M2226/(1+$J$2)^Q2226),IF(P2226="Atraso",M2226,M2226/(1+$J$1)^Q2226))</f>
        <v/>
      </c>
    </row>
    <row r="2227">
      <c r="A2227" t="inlineStr">
        <is>
          <t>Q010L02</t>
        </is>
      </c>
      <c r="B2227" t="inlineStr">
        <is>
          <t>ANTONIO FRANCISCO PEREIRA</t>
        </is>
      </c>
      <c r="C2227" t="n">
        <v>1</v>
      </c>
      <c r="D2227" t="inlineStr">
        <is>
          <t>IPCA</t>
        </is>
      </c>
      <c r="E2227" t="n">
        <v>0.009488792934583046</v>
      </c>
      <c r="F2227" t="inlineStr">
        <is>
          <t>MENSAL</t>
        </is>
      </c>
      <c r="G2227" t="n">
        <v>45698</v>
      </c>
      <c r="H2227" t="n">
        <v>45698</v>
      </c>
      <c r="I2227" t="inlineStr">
        <is>
          <t>068</t>
        </is>
      </c>
      <c r="J2227" t="inlineStr">
        <is>
          <t>CARTEIRA</t>
        </is>
      </c>
      <c r="K2227" t="inlineStr">
        <is>
          <t>CONTRATO</t>
        </is>
      </c>
      <c r="L2227" t="n">
        <v>1899.62</v>
      </c>
      <c r="M2227" t="inlineStr"/>
      <c r="N2227" t="inlineStr"/>
      <c r="O2227" s="142">
        <f>DATE(YEAR(H2227),MONTH(H2227),1)</f>
        <v/>
      </c>
      <c r="P2227" s="132">
        <f>IF(H2227&gt;$L$3,"Futuro","Atraso")</f>
        <v/>
      </c>
      <c r="Q2227">
        <f>12*(YEAR(H2227)-YEAR($L$3))+(MONTH(H2227)-MONTH($L$3))</f>
        <v/>
      </c>
      <c r="R2227" s="366">
        <f>IF(N2227="IBIRAPITANGA FASE 3",IF(P2227="Atraso",M2227,M2227/(1+$J$2)^Q2227),IF(P2227="Atraso",M2227,M2227/(1+$J$1)^Q2227))</f>
        <v/>
      </c>
    </row>
    <row r="2228">
      <c r="A2228" t="inlineStr">
        <is>
          <t>Q010L02</t>
        </is>
      </c>
      <c r="B2228" t="inlineStr">
        <is>
          <t>ANTONIO FRANCISCO PEREIRA</t>
        </is>
      </c>
      <c r="C2228" t="n">
        <v>1</v>
      </c>
      <c r="D2228" t="inlineStr">
        <is>
          <t>IPCA</t>
        </is>
      </c>
      <c r="E2228" t="n">
        <v>0.009488792934583046</v>
      </c>
      <c r="F2228" t="inlineStr">
        <is>
          <t>MENSAL</t>
        </is>
      </c>
      <c r="G2228" t="n">
        <v>45726</v>
      </c>
      <c r="H2228" t="n">
        <v>45726</v>
      </c>
      <c r="I2228" t="inlineStr">
        <is>
          <t>069</t>
        </is>
      </c>
      <c r="J2228" t="inlineStr">
        <is>
          <t>CARTEIRA</t>
        </is>
      </c>
      <c r="K2228" t="inlineStr">
        <is>
          <t>CONTRATO</t>
        </is>
      </c>
      <c r="L2228" t="n">
        <v>1899.62</v>
      </c>
      <c r="M2228" t="inlineStr"/>
      <c r="N2228" t="inlineStr"/>
      <c r="O2228" s="142">
        <f>DATE(YEAR(H2228),MONTH(H2228),1)</f>
        <v/>
      </c>
      <c r="P2228" s="132">
        <f>IF(H2228&gt;$L$3,"Futuro","Atraso")</f>
        <v/>
      </c>
      <c r="Q2228">
        <f>12*(YEAR(H2228)-YEAR($L$3))+(MONTH(H2228)-MONTH($L$3))</f>
        <v/>
      </c>
      <c r="R2228" s="366">
        <f>IF(N2228="IBIRAPITANGA FASE 3",IF(P2228="Atraso",M2228,M2228/(1+$J$2)^Q2228),IF(P2228="Atraso",M2228,M2228/(1+$J$1)^Q2228))</f>
        <v/>
      </c>
    </row>
    <row r="2229">
      <c r="A2229" t="inlineStr">
        <is>
          <t>Q010L02</t>
        </is>
      </c>
      <c r="B2229" t="inlineStr">
        <is>
          <t>ANTONIO FRANCISCO PEREIRA</t>
        </is>
      </c>
      <c r="C2229" t="n">
        <v>1</v>
      </c>
      <c r="D2229" t="inlineStr">
        <is>
          <t>IPCA</t>
        </is>
      </c>
      <c r="E2229" t="n">
        <v>0.009488792934583046</v>
      </c>
      <c r="F2229" t="inlineStr">
        <is>
          <t>MENSAL</t>
        </is>
      </c>
      <c r="G2229" t="n">
        <v>45757</v>
      </c>
      <c r="H2229" t="n">
        <v>45757</v>
      </c>
      <c r="I2229" t="inlineStr">
        <is>
          <t>070</t>
        </is>
      </c>
      <c r="J2229" t="inlineStr">
        <is>
          <t>CARTEIRA</t>
        </is>
      </c>
      <c r="K2229" t="inlineStr">
        <is>
          <t>CONTRATO</t>
        </is>
      </c>
      <c r="L2229" t="n">
        <v>1899.62</v>
      </c>
      <c r="M2229" t="inlineStr"/>
      <c r="N2229" t="inlineStr"/>
      <c r="O2229" s="142">
        <f>DATE(YEAR(H2229),MONTH(H2229),1)</f>
        <v/>
      </c>
      <c r="P2229" s="132">
        <f>IF(H2229&gt;$L$3,"Futuro","Atraso")</f>
        <v/>
      </c>
      <c r="Q2229">
        <f>12*(YEAR(H2229)-YEAR($L$3))+(MONTH(H2229)-MONTH($L$3))</f>
        <v/>
      </c>
      <c r="R2229" s="366">
        <f>IF(N2229="IBIRAPITANGA FASE 3",IF(P2229="Atraso",M2229,M2229/(1+$J$2)^Q2229),IF(P2229="Atraso",M2229,M2229/(1+$J$1)^Q2229))</f>
        <v/>
      </c>
    </row>
    <row r="2230">
      <c r="A2230" t="inlineStr">
        <is>
          <t>Q010L02</t>
        </is>
      </c>
      <c r="B2230" t="inlineStr">
        <is>
          <t>ANTONIO FRANCISCO PEREIRA</t>
        </is>
      </c>
      <c r="C2230" t="n">
        <v>1</v>
      </c>
      <c r="D2230" t="inlineStr">
        <is>
          <t>IPCA</t>
        </is>
      </c>
      <c r="E2230" t="n">
        <v>0.009488792934583046</v>
      </c>
      <c r="F2230" t="inlineStr">
        <is>
          <t>MENSAL</t>
        </is>
      </c>
      <c r="G2230" t="n">
        <v>45787</v>
      </c>
      <c r="H2230" t="n">
        <v>45787</v>
      </c>
      <c r="I2230" t="inlineStr">
        <is>
          <t>071</t>
        </is>
      </c>
      <c r="J2230" t="inlineStr">
        <is>
          <t>CARTEIRA</t>
        </is>
      </c>
      <c r="K2230" t="inlineStr">
        <is>
          <t>CONTRATO</t>
        </is>
      </c>
      <c r="L2230" t="n">
        <v>1899.62</v>
      </c>
      <c r="M2230" t="inlineStr"/>
      <c r="N2230" t="inlineStr"/>
      <c r="O2230" s="142">
        <f>DATE(YEAR(H2230),MONTH(H2230),1)</f>
        <v/>
      </c>
      <c r="P2230" s="132">
        <f>IF(H2230&gt;$L$3,"Futuro","Atraso")</f>
        <v/>
      </c>
      <c r="Q2230">
        <f>12*(YEAR(H2230)-YEAR($L$3))+(MONTH(H2230)-MONTH($L$3))</f>
        <v/>
      </c>
      <c r="R2230" s="366">
        <f>IF(N2230="IBIRAPITANGA FASE 3",IF(P2230="Atraso",M2230,M2230/(1+$J$2)^Q2230),IF(P2230="Atraso",M2230,M2230/(1+$J$1)^Q2230))</f>
        <v/>
      </c>
    </row>
    <row r="2231">
      <c r="A2231" t="inlineStr">
        <is>
          <t>Q010L02</t>
        </is>
      </c>
      <c r="B2231" t="inlineStr">
        <is>
          <t>ANTONIO FRANCISCO PEREIRA</t>
        </is>
      </c>
      <c r="C2231" t="n">
        <v>1</v>
      </c>
      <c r="D2231" t="inlineStr">
        <is>
          <t>IPCA</t>
        </is>
      </c>
      <c r="E2231" t="n">
        <v>0.009488792934583046</v>
      </c>
      <c r="F2231" t="inlineStr">
        <is>
          <t>MENSAL</t>
        </is>
      </c>
      <c r="G2231" t="n">
        <v>45818</v>
      </c>
      <c r="H2231" t="n">
        <v>45818</v>
      </c>
      <c r="I2231" t="inlineStr">
        <is>
          <t>072</t>
        </is>
      </c>
      <c r="J2231" t="inlineStr">
        <is>
          <t>CARTEIRA</t>
        </is>
      </c>
      <c r="K2231" t="inlineStr">
        <is>
          <t>CONTRATO</t>
        </is>
      </c>
      <c r="L2231" t="n">
        <v>1899.62</v>
      </c>
      <c r="M2231" t="inlineStr"/>
      <c r="N2231" t="inlineStr"/>
      <c r="O2231" s="142">
        <f>DATE(YEAR(H2231),MONTH(H2231),1)</f>
        <v/>
      </c>
      <c r="P2231" s="132">
        <f>IF(H2231&gt;$L$3,"Futuro","Atraso")</f>
        <v/>
      </c>
      <c r="Q2231">
        <f>12*(YEAR(H2231)-YEAR($L$3))+(MONTH(H2231)-MONTH($L$3))</f>
        <v/>
      </c>
      <c r="R2231" s="366">
        <f>IF(N2231="IBIRAPITANGA FASE 3",IF(P2231="Atraso",M2231,M2231/(1+$J$2)^Q2231),IF(P2231="Atraso",M2231,M2231/(1+$J$1)^Q2231))</f>
        <v/>
      </c>
    </row>
    <row r="2232">
      <c r="A2232" t="inlineStr">
        <is>
          <t>Q010L02</t>
        </is>
      </c>
      <c r="B2232" t="inlineStr">
        <is>
          <t>ANTONIO FRANCISCO PEREIRA</t>
        </is>
      </c>
      <c r="C2232" t="n">
        <v>1</v>
      </c>
      <c r="D2232" t="inlineStr">
        <is>
          <t>IPCA</t>
        </is>
      </c>
      <c r="E2232" t="n">
        <v>0.009488792934583046</v>
      </c>
      <c r="F2232" t="inlineStr">
        <is>
          <t>MENSAL</t>
        </is>
      </c>
      <c r="G2232" t="n">
        <v>45848</v>
      </c>
      <c r="H2232" t="n">
        <v>45848</v>
      </c>
      <c r="I2232" t="inlineStr">
        <is>
          <t>073</t>
        </is>
      </c>
      <c r="J2232" t="inlineStr">
        <is>
          <t>CARTEIRA</t>
        </is>
      </c>
      <c r="K2232" t="inlineStr">
        <is>
          <t>CONTRATO</t>
        </is>
      </c>
      <c r="L2232" t="n">
        <v>1899.62</v>
      </c>
      <c r="M2232" t="inlineStr"/>
      <c r="N2232" t="inlineStr"/>
      <c r="O2232" s="142">
        <f>DATE(YEAR(H2232),MONTH(H2232),1)</f>
        <v/>
      </c>
      <c r="P2232" s="132">
        <f>IF(H2232&gt;$L$3,"Futuro","Atraso")</f>
        <v/>
      </c>
      <c r="Q2232">
        <f>12*(YEAR(H2232)-YEAR($L$3))+(MONTH(H2232)-MONTH($L$3))</f>
        <v/>
      </c>
      <c r="R2232" s="366">
        <f>IF(N2232="IBIRAPITANGA FASE 3",IF(P2232="Atraso",M2232,M2232/(1+$J$2)^Q2232),IF(P2232="Atraso",M2232,M2232/(1+$J$1)^Q2232))</f>
        <v/>
      </c>
    </row>
    <row r="2233">
      <c r="A2233" t="inlineStr">
        <is>
          <t>Q010L02</t>
        </is>
      </c>
      <c r="B2233" t="inlineStr">
        <is>
          <t>ANTONIO FRANCISCO PEREIRA</t>
        </is>
      </c>
      <c r="C2233" t="n">
        <v>1</v>
      </c>
      <c r="D2233" t="inlineStr">
        <is>
          <t>IPCA</t>
        </is>
      </c>
      <c r="E2233" t="n">
        <v>0.009488792934583046</v>
      </c>
      <c r="F2233" t="inlineStr">
        <is>
          <t>MENSAL</t>
        </is>
      </c>
      <c r="G2233" t="n">
        <v>45848</v>
      </c>
      <c r="H2233" t="n">
        <v>45848</v>
      </c>
      <c r="I2233" t="inlineStr">
        <is>
          <t>006</t>
        </is>
      </c>
      <c r="J2233" t="inlineStr">
        <is>
          <t>CARTEIRA</t>
        </is>
      </c>
      <c r="K2233" t="inlineStr">
        <is>
          <t>CONTRATO</t>
        </is>
      </c>
      <c r="L2233" t="n">
        <v>7974.36</v>
      </c>
      <c r="M2233" t="inlineStr"/>
      <c r="N2233" t="inlineStr"/>
      <c r="O2233" s="142">
        <f>DATE(YEAR(H2233),MONTH(H2233),1)</f>
        <v/>
      </c>
      <c r="P2233" s="132">
        <f>IF(H2233&gt;$L$3,"Futuro","Atraso")</f>
        <v/>
      </c>
      <c r="Q2233">
        <f>12*(YEAR(H2233)-YEAR($L$3))+(MONTH(H2233)-MONTH($L$3))</f>
        <v/>
      </c>
      <c r="R2233" s="366">
        <f>IF(N2233="IBIRAPITANGA FASE 3",IF(P2233="Atraso",M2233,M2233/(1+$J$2)^Q2233),IF(P2233="Atraso",M2233,M2233/(1+$J$1)^Q2233))</f>
        <v/>
      </c>
    </row>
    <row r="2234">
      <c r="A2234" t="inlineStr">
        <is>
          <t>Q010L02</t>
        </is>
      </c>
      <c r="B2234" t="inlineStr">
        <is>
          <t>ANTONIO FRANCISCO PEREIRA</t>
        </is>
      </c>
      <c r="C2234" t="n">
        <v>1</v>
      </c>
      <c r="D2234" t="inlineStr">
        <is>
          <t>IPCA</t>
        </is>
      </c>
      <c r="E2234" t="n">
        <v>0.009488792934583046</v>
      </c>
      <c r="F2234" t="inlineStr">
        <is>
          <t>MENSAL</t>
        </is>
      </c>
      <c r="G2234" t="n">
        <v>45879</v>
      </c>
      <c r="H2234" t="n">
        <v>45879</v>
      </c>
      <c r="I2234" t="inlineStr">
        <is>
          <t>074</t>
        </is>
      </c>
      <c r="J2234" t="inlineStr">
        <is>
          <t>CARTEIRA</t>
        </is>
      </c>
      <c r="K2234" t="inlineStr">
        <is>
          <t>CONTRATO</t>
        </is>
      </c>
      <c r="L2234" t="n">
        <v>1899.62</v>
      </c>
      <c r="M2234" t="inlineStr"/>
      <c r="N2234" t="inlineStr"/>
      <c r="O2234" s="142">
        <f>DATE(YEAR(H2234),MONTH(H2234),1)</f>
        <v/>
      </c>
      <c r="P2234" s="132">
        <f>IF(H2234&gt;$L$3,"Futuro","Atraso")</f>
        <v/>
      </c>
      <c r="Q2234">
        <f>12*(YEAR(H2234)-YEAR($L$3))+(MONTH(H2234)-MONTH($L$3))</f>
        <v/>
      </c>
      <c r="R2234" s="366">
        <f>IF(N2234="IBIRAPITANGA FASE 3",IF(P2234="Atraso",M2234,M2234/(1+$J$2)^Q2234),IF(P2234="Atraso",M2234,M2234/(1+$J$1)^Q2234))</f>
        <v/>
      </c>
    </row>
    <row r="2235">
      <c r="A2235" t="inlineStr">
        <is>
          <t>Q010L02</t>
        </is>
      </c>
      <c r="B2235" t="inlineStr">
        <is>
          <t>ANTONIO FRANCISCO PEREIRA</t>
        </is>
      </c>
      <c r="C2235" t="n">
        <v>1</v>
      </c>
      <c r="D2235" t="inlineStr">
        <is>
          <t>IPCA</t>
        </is>
      </c>
      <c r="E2235" t="n">
        <v>0.009488792934583046</v>
      </c>
      <c r="F2235" t="inlineStr">
        <is>
          <t>MENSAL</t>
        </is>
      </c>
      <c r="G2235" t="n">
        <v>45910</v>
      </c>
      <c r="H2235" t="n">
        <v>45910</v>
      </c>
      <c r="I2235" t="inlineStr">
        <is>
          <t>075</t>
        </is>
      </c>
      <c r="J2235" t="inlineStr">
        <is>
          <t>CARTEIRA</t>
        </is>
      </c>
      <c r="K2235" t="inlineStr">
        <is>
          <t>CONTRATO</t>
        </is>
      </c>
      <c r="L2235" t="n">
        <v>1899.62</v>
      </c>
      <c r="M2235" t="inlineStr"/>
      <c r="N2235" t="inlineStr"/>
      <c r="O2235" s="142">
        <f>DATE(YEAR(H2235),MONTH(H2235),1)</f>
        <v/>
      </c>
      <c r="P2235" s="132">
        <f>IF(H2235&gt;$L$3,"Futuro","Atraso")</f>
        <v/>
      </c>
      <c r="Q2235">
        <f>12*(YEAR(H2235)-YEAR($L$3))+(MONTH(H2235)-MONTH($L$3))</f>
        <v/>
      </c>
      <c r="R2235" s="366">
        <f>IF(N2235="IBIRAPITANGA FASE 3",IF(P2235="Atraso",M2235,M2235/(1+$J$2)^Q2235),IF(P2235="Atraso",M2235,M2235/(1+$J$1)^Q2235))</f>
        <v/>
      </c>
    </row>
    <row r="2236">
      <c r="A2236" t="inlineStr">
        <is>
          <t>Q010L02</t>
        </is>
      </c>
      <c r="B2236" t="inlineStr">
        <is>
          <t>ANTONIO FRANCISCO PEREIRA</t>
        </is>
      </c>
      <c r="C2236" t="n">
        <v>1</v>
      </c>
      <c r="D2236" t="inlineStr">
        <is>
          <t>IPCA</t>
        </is>
      </c>
      <c r="E2236" t="n">
        <v>0.009488792934583046</v>
      </c>
      <c r="F2236" t="inlineStr">
        <is>
          <t>MENSAL</t>
        </is>
      </c>
      <c r="G2236" t="n">
        <v>45940</v>
      </c>
      <c r="H2236" t="n">
        <v>45940</v>
      </c>
      <c r="I2236" t="inlineStr">
        <is>
          <t>076</t>
        </is>
      </c>
      <c r="J2236" t="inlineStr">
        <is>
          <t>CARTEIRA</t>
        </is>
      </c>
      <c r="K2236" t="inlineStr">
        <is>
          <t>CONTRATO</t>
        </is>
      </c>
      <c r="L2236" t="n">
        <v>1899.62</v>
      </c>
      <c r="M2236" t="inlineStr"/>
      <c r="N2236" t="inlineStr"/>
      <c r="O2236" s="142">
        <f>DATE(YEAR(H2236),MONTH(H2236),1)</f>
        <v/>
      </c>
      <c r="P2236" s="132">
        <f>IF(H2236&gt;$L$3,"Futuro","Atraso")</f>
        <v/>
      </c>
      <c r="Q2236">
        <f>12*(YEAR(H2236)-YEAR($L$3))+(MONTH(H2236)-MONTH($L$3))</f>
        <v/>
      </c>
      <c r="R2236" s="366">
        <f>IF(N2236="IBIRAPITANGA FASE 3",IF(P2236="Atraso",M2236,M2236/(1+$J$2)^Q2236),IF(P2236="Atraso",M2236,M2236/(1+$J$1)^Q2236))</f>
        <v/>
      </c>
    </row>
    <row r="2237">
      <c r="A2237" t="inlineStr">
        <is>
          <t>Q010L02</t>
        </is>
      </c>
      <c r="B2237" t="inlineStr">
        <is>
          <t>ANTONIO FRANCISCO PEREIRA</t>
        </is>
      </c>
      <c r="C2237" t="n">
        <v>1</v>
      </c>
      <c r="D2237" t="inlineStr">
        <is>
          <t>IPCA</t>
        </is>
      </c>
      <c r="E2237" t="n">
        <v>0.009488792934583046</v>
      </c>
      <c r="F2237" t="inlineStr">
        <is>
          <t>MENSAL</t>
        </is>
      </c>
      <c r="G2237" t="n">
        <v>45971</v>
      </c>
      <c r="H2237" t="n">
        <v>45971</v>
      </c>
      <c r="I2237" t="inlineStr">
        <is>
          <t>077</t>
        </is>
      </c>
      <c r="J2237" t="inlineStr">
        <is>
          <t>CARTEIRA</t>
        </is>
      </c>
      <c r="K2237" t="inlineStr">
        <is>
          <t>CONTRATO</t>
        </is>
      </c>
      <c r="L2237" t="n">
        <v>1899.62</v>
      </c>
      <c r="M2237" t="inlineStr"/>
      <c r="N2237" t="inlineStr"/>
      <c r="O2237" s="142">
        <f>DATE(YEAR(H2237),MONTH(H2237),1)</f>
        <v/>
      </c>
      <c r="P2237" s="132">
        <f>IF(H2237&gt;$L$3,"Futuro","Atraso")</f>
        <v/>
      </c>
      <c r="Q2237">
        <f>12*(YEAR(H2237)-YEAR($L$3))+(MONTH(H2237)-MONTH($L$3))</f>
        <v/>
      </c>
      <c r="R2237" s="366">
        <f>IF(N2237="IBIRAPITANGA FASE 3",IF(P2237="Atraso",M2237,M2237/(1+$J$2)^Q2237),IF(P2237="Atraso",M2237,M2237/(1+$J$1)^Q2237))</f>
        <v/>
      </c>
    </row>
    <row r="2238">
      <c r="A2238" t="inlineStr">
        <is>
          <t>Q010L02</t>
        </is>
      </c>
      <c r="B2238" t="inlineStr">
        <is>
          <t>ANTONIO FRANCISCO PEREIRA</t>
        </is>
      </c>
      <c r="C2238" t="n">
        <v>1</v>
      </c>
      <c r="D2238" t="inlineStr">
        <is>
          <t>IPCA</t>
        </is>
      </c>
      <c r="E2238" t="n">
        <v>0.009488792934583046</v>
      </c>
      <c r="F2238" t="inlineStr">
        <is>
          <t>MENSAL</t>
        </is>
      </c>
      <c r="G2238" t="n">
        <v>46001</v>
      </c>
      <c r="H2238" t="n">
        <v>46001</v>
      </c>
      <c r="I2238" t="inlineStr">
        <is>
          <t>078</t>
        </is>
      </c>
      <c r="J2238" t="inlineStr">
        <is>
          <t>CARTEIRA</t>
        </is>
      </c>
      <c r="K2238" t="inlineStr">
        <is>
          <t>CONTRATO</t>
        </is>
      </c>
      <c r="L2238" t="n">
        <v>1899.62</v>
      </c>
      <c r="M2238" t="inlineStr"/>
      <c r="N2238" t="inlineStr"/>
      <c r="O2238" s="142">
        <f>DATE(YEAR(H2238),MONTH(H2238),1)</f>
        <v/>
      </c>
      <c r="P2238" s="132">
        <f>IF(H2238&gt;$L$3,"Futuro","Atraso")</f>
        <v/>
      </c>
      <c r="Q2238">
        <f>12*(YEAR(H2238)-YEAR($L$3))+(MONTH(H2238)-MONTH($L$3))</f>
        <v/>
      </c>
      <c r="R2238" s="366">
        <f>IF(N2238="IBIRAPITANGA FASE 3",IF(P2238="Atraso",M2238,M2238/(1+$J$2)^Q2238),IF(P2238="Atraso",M2238,M2238/(1+$J$1)^Q2238))</f>
        <v/>
      </c>
    </row>
    <row r="2239">
      <c r="A2239" t="inlineStr">
        <is>
          <t>Q010L02</t>
        </is>
      </c>
      <c r="B2239" t="inlineStr">
        <is>
          <t>ANTONIO FRANCISCO PEREIRA</t>
        </is>
      </c>
      <c r="C2239" t="n">
        <v>1</v>
      </c>
      <c r="D2239" t="inlineStr">
        <is>
          <t>IPCA</t>
        </is>
      </c>
      <c r="E2239" t="n">
        <v>0.009488792934583046</v>
      </c>
      <c r="F2239" t="inlineStr">
        <is>
          <t>MENSAL</t>
        </is>
      </c>
      <c r="G2239" t="n">
        <v>46032</v>
      </c>
      <c r="H2239" t="n">
        <v>46032</v>
      </c>
      <c r="I2239" t="inlineStr">
        <is>
          <t>079</t>
        </is>
      </c>
      <c r="J2239" t="inlineStr">
        <is>
          <t>CARTEIRA</t>
        </is>
      </c>
      <c r="K2239" t="inlineStr">
        <is>
          <t>CONTRATO</t>
        </is>
      </c>
      <c r="L2239" t="n">
        <v>1899.62</v>
      </c>
      <c r="M2239" t="inlineStr"/>
      <c r="N2239" t="inlineStr"/>
      <c r="O2239" s="142">
        <f>DATE(YEAR(H2239),MONTH(H2239),1)</f>
        <v/>
      </c>
      <c r="P2239" s="132">
        <f>IF(H2239&gt;$L$3,"Futuro","Atraso")</f>
        <v/>
      </c>
      <c r="Q2239">
        <f>12*(YEAR(H2239)-YEAR($L$3))+(MONTH(H2239)-MONTH($L$3))</f>
        <v/>
      </c>
      <c r="R2239" s="366">
        <f>IF(N2239="IBIRAPITANGA FASE 3",IF(P2239="Atraso",M2239,M2239/(1+$J$2)^Q2239),IF(P2239="Atraso",M2239,M2239/(1+$J$1)^Q2239))</f>
        <v/>
      </c>
    </row>
    <row r="2240">
      <c r="A2240" t="inlineStr">
        <is>
          <t>Q010L02</t>
        </is>
      </c>
      <c r="B2240" t="inlineStr">
        <is>
          <t>ANTONIO FRANCISCO PEREIRA</t>
        </is>
      </c>
      <c r="C2240" t="n">
        <v>1</v>
      </c>
      <c r="D2240" t="inlineStr">
        <is>
          <t>IPCA</t>
        </is>
      </c>
      <c r="E2240" t="n">
        <v>0.009488792934583046</v>
      </c>
      <c r="F2240" t="inlineStr">
        <is>
          <t>MENSAL</t>
        </is>
      </c>
      <c r="G2240" t="n">
        <v>46063</v>
      </c>
      <c r="H2240" t="n">
        <v>46063</v>
      </c>
      <c r="I2240" t="inlineStr">
        <is>
          <t>080</t>
        </is>
      </c>
      <c r="J2240" t="inlineStr">
        <is>
          <t>CARTEIRA</t>
        </is>
      </c>
      <c r="K2240" t="inlineStr">
        <is>
          <t>CONTRATO</t>
        </is>
      </c>
      <c r="L2240" t="n">
        <v>1899.62</v>
      </c>
      <c r="M2240" t="inlineStr"/>
      <c r="N2240" t="inlineStr"/>
      <c r="O2240" s="142">
        <f>DATE(YEAR(H2240),MONTH(H2240),1)</f>
        <v/>
      </c>
      <c r="P2240" s="132">
        <f>IF(H2240&gt;$L$3,"Futuro","Atraso")</f>
        <v/>
      </c>
      <c r="Q2240">
        <f>12*(YEAR(H2240)-YEAR($L$3))+(MONTH(H2240)-MONTH($L$3))</f>
        <v/>
      </c>
      <c r="R2240" s="366">
        <f>IF(N2240="IBIRAPITANGA FASE 3",IF(P2240="Atraso",M2240,M2240/(1+$J$2)^Q2240),IF(P2240="Atraso",M2240,M2240/(1+$J$1)^Q2240))</f>
        <v/>
      </c>
    </row>
    <row r="2241">
      <c r="A2241" t="inlineStr">
        <is>
          <t>Q010L02</t>
        </is>
      </c>
      <c r="B2241" t="inlineStr">
        <is>
          <t>ANTONIO FRANCISCO PEREIRA</t>
        </is>
      </c>
      <c r="C2241" t="n">
        <v>1</v>
      </c>
      <c r="D2241" t="inlineStr">
        <is>
          <t>IPCA</t>
        </is>
      </c>
      <c r="E2241" t="n">
        <v>0.009488792934583046</v>
      </c>
      <c r="F2241" t="inlineStr">
        <is>
          <t>MENSAL</t>
        </is>
      </c>
      <c r="G2241" t="n">
        <v>46091</v>
      </c>
      <c r="H2241" t="n">
        <v>46091</v>
      </c>
      <c r="I2241" t="inlineStr">
        <is>
          <t>081</t>
        </is>
      </c>
      <c r="J2241" t="inlineStr">
        <is>
          <t>CARTEIRA</t>
        </is>
      </c>
      <c r="K2241" t="inlineStr">
        <is>
          <t>CONTRATO</t>
        </is>
      </c>
      <c r="L2241" t="n">
        <v>1899.62</v>
      </c>
      <c r="M2241" t="inlineStr"/>
      <c r="N2241" t="inlineStr"/>
      <c r="O2241" s="142">
        <f>DATE(YEAR(H2241),MONTH(H2241),1)</f>
        <v/>
      </c>
      <c r="P2241" s="132">
        <f>IF(H2241&gt;$L$3,"Futuro","Atraso")</f>
        <v/>
      </c>
      <c r="Q2241">
        <f>12*(YEAR(H2241)-YEAR($L$3))+(MONTH(H2241)-MONTH($L$3))</f>
        <v/>
      </c>
      <c r="R2241" s="366">
        <f>IF(N2241="IBIRAPITANGA FASE 3",IF(P2241="Atraso",M2241,M2241/(1+$J$2)^Q2241),IF(P2241="Atraso",M2241,M2241/(1+$J$1)^Q2241))</f>
        <v/>
      </c>
    </row>
    <row r="2242">
      <c r="A2242" t="inlineStr">
        <is>
          <t>Q010L02</t>
        </is>
      </c>
      <c r="B2242" t="inlineStr">
        <is>
          <t>ANTONIO FRANCISCO PEREIRA</t>
        </is>
      </c>
      <c r="C2242" t="n">
        <v>1</v>
      </c>
      <c r="D2242" t="inlineStr">
        <is>
          <t>IPCA</t>
        </is>
      </c>
      <c r="E2242" t="n">
        <v>0.009488792934583046</v>
      </c>
      <c r="F2242" t="inlineStr">
        <is>
          <t>MENSAL</t>
        </is>
      </c>
      <c r="G2242" t="n">
        <v>46122</v>
      </c>
      <c r="H2242" t="n">
        <v>46122</v>
      </c>
      <c r="I2242" t="inlineStr">
        <is>
          <t>082</t>
        </is>
      </c>
      <c r="J2242" t="inlineStr">
        <is>
          <t>CARTEIRA</t>
        </is>
      </c>
      <c r="K2242" t="inlineStr">
        <is>
          <t>CONTRATO</t>
        </is>
      </c>
      <c r="L2242" t="n">
        <v>1899.62</v>
      </c>
      <c r="M2242" t="inlineStr"/>
      <c r="N2242" t="inlineStr"/>
      <c r="O2242" s="142">
        <f>DATE(YEAR(H2242),MONTH(H2242),1)</f>
        <v/>
      </c>
      <c r="P2242" s="132">
        <f>IF(H2242&gt;$L$3,"Futuro","Atraso")</f>
        <v/>
      </c>
      <c r="Q2242">
        <f>12*(YEAR(H2242)-YEAR($L$3))+(MONTH(H2242)-MONTH($L$3))</f>
        <v/>
      </c>
      <c r="R2242" s="366">
        <f>IF(N2242="IBIRAPITANGA FASE 3",IF(P2242="Atraso",M2242,M2242/(1+$J$2)^Q2242),IF(P2242="Atraso",M2242,M2242/(1+$J$1)^Q2242))</f>
        <v/>
      </c>
    </row>
    <row r="2243">
      <c r="A2243" t="inlineStr">
        <is>
          <t>Q010L02</t>
        </is>
      </c>
      <c r="B2243" t="inlineStr">
        <is>
          <t>ANTONIO FRANCISCO PEREIRA</t>
        </is>
      </c>
      <c r="C2243" t="n">
        <v>1</v>
      </c>
      <c r="D2243" t="inlineStr">
        <is>
          <t>IPCA</t>
        </is>
      </c>
      <c r="E2243" t="n">
        <v>0.009488792934583046</v>
      </c>
      <c r="F2243" t="inlineStr">
        <is>
          <t>MENSAL</t>
        </is>
      </c>
      <c r="G2243" t="n">
        <v>46152</v>
      </c>
      <c r="H2243" t="n">
        <v>46152</v>
      </c>
      <c r="I2243" t="inlineStr">
        <is>
          <t>083</t>
        </is>
      </c>
      <c r="J2243" t="inlineStr">
        <is>
          <t>CARTEIRA</t>
        </is>
      </c>
      <c r="K2243" t="inlineStr">
        <is>
          <t>CONTRATO</t>
        </is>
      </c>
      <c r="L2243" t="n">
        <v>1899.62</v>
      </c>
      <c r="M2243" t="inlineStr"/>
      <c r="N2243" t="inlineStr"/>
      <c r="O2243" s="142">
        <f>DATE(YEAR(H2243),MONTH(H2243),1)</f>
        <v/>
      </c>
      <c r="P2243" s="132">
        <f>IF(H2243&gt;$L$3,"Futuro","Atraso")</f>
        <v/>
      </c>
      <c r="Q2243">
        <f>12*(YEAR(H2243)-YEAR($L$3))+(MONTH(H2243)-MONTH($L$3))</f>
        <v/>
      </c>
      <c r="R2243" s="366">
        <f>IF(N2243="IBIRAPITANGA FASE 3",IF(P2243="Atraso",M2243,M2243/(1+$J$2)^Q2243),IF(P2243="Atraso",M2243,M2243/(1+$J$1)^Q2243))</f>
        <v/>
      </c>
    </row>
    <row r="2244">
      <c r="A2244" t="inlineStr">
        <is>
          <t>Q010L02</t>
        </is>
      </c>
      <c r="B2244" t="inlineStr">
        <is>
          <t>ANTONIO FRANCISCO PEREIRA</t>
        </is>
      </c>
      <c r="C2244" t="n">
        <v>1</v>
      </c>
      <c r="D2244" t="inlineStr">
        <is>
          <t>IPCA</t>
        </is>
      </c>
      <c r="E2244" t="n">
        <v>0.009488792934583046</v>
      </c>
      <c r="F2244" t="inlineStr">
        <is>
          <t>MENSAL</t>
        </is>
      </c>
      <c r="G2244" t="n">
        <v>46183</v>
      </c>
      <c r="H2244" t="n">
        <v>46183</v>
      </c>
      <c r="I2244" t="inlineStr">
        <is>
          <t>084</t>
        </is>
      </c>
      <c r="J2244" t="inlineStr">
        <is>
          <t>CARTEIRA</t>
        </is>
      </c>
      <c r="K2244" t="inlineStr">
        <is>
          <t>CONTRATO</t>
        </is>
      </c>
      <c r="L2244" t="n">
        <v>1899.62</v>
      </c>
      <c r="M2244" t="inlineStr"/>
      <c r="N2244" t="inlineStr"/>
      <c r="O2244" s="142">
        <f>DATE(YEAR(H2244),MONTH(H2244),1)</f>
        <v/>
      </c>
      <c r="P2244" s="132">
        <f>IF(H2244&gt;$L$3,"Futuro","Atraso")</f>
        <v/>
      </c>
      <c r="Q2244">
        <f>12*(YEAR(H2244)-YEAR($L$3))+(MONTH(H2244)-MONTH($L$3))</f>
        <v/>
      </c>
      <c r="R2244" s="366">
        <f>IF(N2244="IBIRAPITANGA FASE 3",IF(P2244="Atraso",M2244,M2244/(1+$J$2)^Q2244),IF(P2244="Atraso",M2244,M2244/(1+$J$1)^Q2244))</f>
        <v/>
      </c>
    </row>
    <row r="2245">
      <c r="A2245" t="inlineStr">
        <is>
          <t>Q010L02</t>
        </is>
      </c>
      <c r="B2245" t="inlineStr">
        <is>
          <t>ANTONIO FRANCISCO PEREIRA</t>
        </is>
      </c>
      <c r="C2245" t="n">
        <v>1</v>
      </c>
      <c r="D2245" t="inlineStr">
        <is>
          <t>IPCA</t>
        </is>
      </c>
      <c r="E2245" t="n">
        <v>0.009488792934583046</v>
      </c>
      <c r="F2245" t="inlineStr">
        <is>
          <t>MENSAL</t>
        </is>
      </c>
      <c r="G2245" t="n">
        <v>46213</v>
      </c>
      <c r="H2245" t="n">
        <v>46213</v>
      </c>
      <c r="I2245" t="inlineStr">
        <is>
          <t>085</t>
        </is>
      </c>
      <c r="J2245" t="inlineStr">
        <is>
          <t>CARTEIRA</t>
        </is>
      </c>
      <c r="K2245" t="inlineStr">
        <is>
          <t>CONTRATO</t>
        </is>
      </c>
      <c r="L2245" t="n">
        <v>1899.62</v>
      </c>
      <c r="M2245" t="inlineStr"/>
      <c r="N2245" t="inlineStr"/>
      <c r="O2245" s="142">
        <f>DATE(YEAR(H2245),MONTH(H2245),1)</f>
        <v/>
      </c>
      <c r="P2245" s="132">
        <f>IF(H2245&gt;$L$3,"Futuro","Atraso")</f>
        <v/>
      </c>
      <c r="Q2245">
        <f>12*(YEAR(H2245)-YEAR($L$3))+(MONTH(H2245)-MONTH($L$3))</f>
        <v/>
      </c>
      <c r="R2245" s="366">
        <f>IF(N2245="IBIRAPITANGA FASE 3",IF(P2245="Atraso",M2245,M2245/(1+$J$2)^Q2245),IF(P2245="Atraso",M2245,M2245/(1+$J$1)^Q2245))</f>
        <v/>
      </c>
    </row>
    <row r="2246">
      <c r="A2246" t="inlineStr">
        <is>
          <t>Q010L02</t>
        </is>
      </c>
      <c r="B2246" t="inlineStr">
        <is>
          <t>ANTONIO FRANCISCO PEREIRA</t>
        </is>
      </c>
      <c r="C2246" t="n">
        <v>1</v>
      </c>
      <c r="D2246" t="inlineStr">
        <is>
          <t>IPCA</t>
        </is>
      </c>
      <c r="E2246" t="n">
        <v>0.009488792934583046</v>
      </c>
      <c r="F2246" t="inlineStr">
        <is>
          <t>MENSAL</t>
        </is>
      </c>
      <c r="G2246" t="n">
        <v>46213</v>
      </c>
      <c r="H2246" t="n">
        <v>46213</v>
      </c>
      <c r="I2246" t="inlineStr">
        <is>
          <t>007</t>
        </is>
      </c>
      <c r="J2246" t="inlineStr">
        <is>
          <t>CARTEIRA</t>
        </is>
      </c>
      <c r="K2246" t="inlineStr">
        <is>
          <t>CONTRATO</t>
        </is>
      </c>
      <c r="L2246" t="n">
        <v>7974.36</v>
      </c>
      <c r="M2246" t="inlineStr"/>
      <c r="N2246" t="inlineStr"/>
      <c r="O2246" s="142">
        <f>DATE(YEAR(H2246),MONTH(H2246),1)</f>
        <v/>
      </c>
      <c r="P2246" s="132">
        <f>IF(H2246&gt;$L$3,"Futuro","Atraso")</f>
        <v/>
      </c>
      <c r="Q2246">
        <f>12*(YEAR(H2246)-YEAR($L$3))+(MONTH(H2246)-MONTH($L$3))</f>
        <v/>
      </c>
      <c r="R2246" s="366">
        <f>IF(N2246="IBIRAPITANGA FASE 3",IF(P2246="Atraso",M2246,M2246/(1+$J$2)^Q2246),IF(P2246="Atraso",M2246,M2246/(1+$J$1)^Q2246))</f>
        <v/>
      </c>
    </row>
    <row r="2247">
      <c r="A2247" t="inlineStr">
        <is>
          <t>Q010L02</t>
        </is>
      </c>
      <c r="B2247" t="inlineStr">
        <is>
          <t>ANTONIO FRANCISCO PEREIRA</t>
        </is>
      </c>
      <c r="C2247" t="n">
        <v>1</v>
      </c>
      <c r="D2247" t="inlineStr">
        <is>
          <t>IPCA</t>
        </is>
      </c>
      <c r="E2247" t="n">
        <v>0.009488792934583046</v>
      </c>
      <c r="F2247" t="inlineStr">
        <is>
          <t>MENSAL</t>
        </is>
      </c>
      <c r="G2247" t="n">
        <v>46244</v>
      </c>
      <c r="H2247" t="n">
        <v>46244</v>
      </c>
      <c r="I2247" t="inlineStr">
        <is>
          <t>086</t>
        </is>
      </c>
      <c r="J2247" t="inlineStr">
        <is>
          <t>CARTEIRA</t>
        </is>
      </c>
      <c r="K2247" t="inlineStr">
        <is>
          <t>CONTRATO</t>
        </is>
      </c>
      <c r="L2247" t="n">
        <v>1899.62</v>
      </c>
      <c r="M2247" t="inlineStr"/>
      <c r="N2247" t="inlineStr"/>
      <c r="O2247" s="142">
        <f>DATE(YEAR(H2247),MONTH(H2247),1)</f>
        <v/>
      </c>
      <c r="P2247" s="132">
        <f>IF(H2247&gt;$L$3,"Futuro","Atraso")</f>
        <v/>
      </c>
      <c r="Q2247">
        <f>12*(YEAR(H2247)-YEAR($L$3))+(MONTH(H2247)-MONTH($L$3))</f>
        <v/>
      </c>
      <c r="R2247" s="366">
        <f>IF(N2247="IBIRAPITANGA FASE 3",IF(P2247="Atraso",M2247,M2247/(1+$J$2)^Q2247),IF(P2247="Atraso",M2247,M2247/(1+$J$1)^Q2247))</f>
        <v/>
      </c>
    </row>
    <row r="2248">
      <c r="A2248" t="inlineStr">
        <is>
          <t>Q010L02</t>
        </is>
      </c>
      <c r="B2248" t="inlineStr">
        <is>
          <t>ANTONIO FRANCISCO PEREIRA</t>
        </is>
      </c>
      <c r="C2248" t="n">
        <v>1</v>
      </c>
      <c r="D2248" t="inlineStr">
        <is>
          <t>IPCA</t>
        </is>
      </c>
      <c r="E2248" t="n">
        <v>0.009488792934583046</v>
      </c>
      <c r="F2248" t="inlineStr">
        <is>
          <t>MENSAL</t>
        </is>
      </c>
      <c r="G2248" t="n">
        <v>46275</v>
      </c>
      <c r="H2248" t="n">
        <v>46275</v>
      </c>
      <c r="I2248" t="inlineStr">
        <is>
          <t>087</t>
        </is>
      </c>
      <c r="J2248" t="inlineStr">
        <is>
          <t>CARTEIRA</t>
        </is>
      </c>
      <c r="K2248" t="inlineStr">
        <is>
          <t>CONTRATO</t>
        </is>
      </c>
      <c r="L2248" t="n">
        <v>1899.62</v>
      </c>
      <c r="M2248" t="inlineStr"/>
      <c r="N2248" t="inlineStr"/>
      <c r="O2248" s="142">
        <f>DATE(YEAR(H2248),MONTH(H2248),1)</f>
        <v/>
      </c>
      <c r="P2248" s="132">
        <f>IF(H2248&gt;$L$3,"Futuro","Atraso")</f>
        <v/>
      </c>
      <c r="Q2248">
        <f>12*(YEAR(H2248)-YEAR($L$3))+(MONTH(H2248)-MONTH($L$3))</f>
        <v/>
      </c>
      <c r="R2248" s="366">
        <f>IF(N2248="IBIRAPITANGA FASE 3",IF(P2248="Atraso",M2248,M2248/(1+$J$2)^Q2248),IF(P2248="Atraso",M2248,M2248/(1+$J$1)^Q2248))</f>
        <v/>
      </c>
    </row>
    <row r="2249">
      <c r="A2249" t="inlineStr">
        <is>
          <t>Q010L02</t>
        </is>
      </c>
      <c r="B2249" t="inlineStr">
        <is>
          <t>ANTONIO FRANCISCO PEREIRA</t>
        </is>
      </c>
      <c r="C2249" t="n">
        <v>1</v>
      </c>
      <c r="D2249" t="inlineStr">
        <is>
          <t>IPCA</t>
        </is>
      </c>
      <c r="E2249" t="n">
        <v>0.009488792934583046</v>
      </c>
      <c r="F2249" t="inlineStr">
        <is>
          <t>MENSAL</t>
        </is>
      </c>
      <c r="G2249" t="n">
        <v>46305</v>
      </c>
      <c r="H2249" t="n">
        <v>46305</v>
      </c>
      <c r="I2249" t="inlineStr">
        <is>
          <t>088</t>
        </is>
      </c>
      <c r="J2249" t="inlineStr">
        <is>
          <t>CARTEIRA</t>
        </is>
      </c>
      <c r="K2249" t="inlineStr">
        <is>
          <t>CONTRATO</t>
        </is>
      </c>
      <c r="L2249" t="n">
        <v>1899.62</v>
      </c>
      <c r="M2249" t="inlineStr"/>
      <c r="N2249" t="inlineStr"/>
      <c r="O2249" s="142">
        <f>DATE(YEAR(H2249),MONTH(H2249),1)</f>
        <v/>
      </c>
      <c r="P2249" s="132">
        <f>IF(H2249&gt;$L$3,"Futuro","Atraso")</f>
        <v/>
      </c>
      <c r="Q2249">
        <f>12*(YEAR(H2249)-YEAR($L$3))+(MONTH(H2249)-MONTH($L$3))</f>
        <v/>
      </c>
      <c r="R2249" s="366">
        <f>IF(N2249="IBIRAPITANGA FASE 3",IF(P2249="Atraso",M2249,M2249/(1+$J$2)^Q2249),IF(P2249="Atraso",M2249,M2249/(1+$J$1)^Q2249))</f>
        <v/>
      </c>
    </row>
    <row r="2250">
      <c r="A2250" t="inlineStr">
        <is>
          <t>Q010L02</t>
        </is>
      </c>
      <c r="B2250" t="inlineStr">
        <is>
          <t>ANTONIO FRANCISCO PEREIRA</t>
        </is>
      </c>
      <c r="C2250" t="n">
        <v>1</v>
      </c>
      <c r="D2250" t="inlineStr">
        <is>
          <t>IPCA</t>
        </is>
      </c>
      <c r="E2250" t="n">
        <v>0.009488792934583046</v>
      </c>
      <c r="F2250" t="inlineStr">
        <is>
          <t>MENSAL</t>
        </is>
      </c>
      <c r="G2250" t="n">
        <v>46336</v>
      </c>
      <c r="H2250" t="n">
        <v>46336</v>
      </c>
      <c r="I2250" t="inlineStr">
        <is>
          <t>089</t>
        </is>
      </c>
      <c r="J2250" t="inlineStr">
        <is>
          <t>CARTEIRA</t>
        </is>
      </c>
      <c r="K2250" t="inlineStr">
        <is>
          <t>CONTRATO</t>
        </is>
      </c>
      <c r="L2250" t="n">
        <v>1899.62</v>
      </c>
      <c r="M2250" t="inlineStr"/>
      <c r="N2250" t="inlineStr"/>
      <c r="O2250" s="142">
        <f>DATE(YEAR(H2250),MONTH(H2250),1)</f>
        <v/>
      </c>
      <c r="P2250" s="132">
        <f>IF(H2250&gt;$L$3,"Futuro","Atraso")</f>
        <v/>
      </c>
      <c r="Q2250">
        <f>12*(YEAR(H2250)-YEAR($L$3))+(MONTH(H2250)-MONTH($L$3))</f>
        <v/>
      </c>
      <c r="R2250" s="366">
        <f>IF(N2250="IBIRAPITANGA FASE 3",IF(P2250="Atraso",M2250,M2250/(1+$J$2)^Q2250),IF(P2250="Atraso",M2250,M2250/(1+$J$1)^Q2250))</f>
        <v/>
      </c>
    </row>
    <row r="2251">
      <c r="A2251" t="inlineStr">
        <is>
          <t>Q010L02</t>
        </is>
      </c>
      <c r="B2251" t="inlineStr">
        <is>
          <t>ANTONIO FRANCISCO PEREIRA</t>
        </is>
      </c>
      <c r="C2251" t="n">
        <v>1</v>
      </c>
      <c r="D2251" t="inlineStr">
        <is>
          <t>IPCA</t>
        </is>
      </c>
      <c r="E2251" t="n">
        <v>0.009488792934583046</v>
      </c>
      <c r="F2251" t="inlineStr">
        <is>
          <t>MENSAL</t>
        </is>
      </c>
      <c r="G2251" t="n">
        <v>46366</v>
      </c>
      <c r="H2251" t="n">
        <v>46366</v>
      </c>
      <c r="I2251" t="inlineStr">
        <is>
          <t>090</t>
        </is>
      </c>
      <c r="J2251" t="inlineStr">
        <is>
          <t>CARTEIRA</t>
        </is>
      </c>
      <c r="K2251" t="inlineStr">
        <is>
          <t>CONTRATO</t>
        </is>
      </c>
      <c r="L2251" t="n">
        <v>1899.62</v>
      </c>
      <c r="M2251" t="inlineStr"/>
      <c r="N2251" t="inlineStr"/>
      <c r="O2251" s="142">
        <f>DATE(YEAR(H2251),MONTH(H2251),1)</f>
        <v/>
      </c>
      <c r="P2251" s="132">
        <f>IF(H2251&gt;$L$3,"Futuro","Atraso")</f>
        <v/>
      </c>
      <c r="Q2251">
        <f>12*(YEAR(H2251)-YEAR($L$3))+(MONTH(H2251)-MONTH($L$3))</f>
        <v/>
      </c>
      <c r="R2251" s="366">
        <f>IF(N2251="IBIRAPITANGA FASE 3",IF(P2251="Atraso",M2251,M2251/(1+$J$2)^Q2251),IF(P2251="Atraso",M2251,M2251/(1+$J$1)^Q2251))</f>
        <v/>
      </c>
    </row>
    <row r="2252">
      <c r="A2252" t="inlineStr">
        <is>
          <t>Q010L02</t>
        </is>
      </c>
      <c r="B2252" t="inlineStr">
        <is>
          <t>ANTONIO FRANCISCO PEREIRA</t>
        </is>
      </c>
      <c r="C2252" t="n">
        <v>1</v>
      </c>
      <c r="D2252" t="inlineStr">
        <is>
          <t>IPCA</t>
        </is>
      </c>
      <c r="E2252" t="n">
        <v>0.009488792934583046</v>
      </c>
      <c r="F2252" t="inlineStr">
        <is>
          <t>MENSAL</t>
        </is>
      </c>
      <c r="G2252" t="n">
        <v>46397</v>
      </c>
      <c r="H2252" t="n">
        <v>46397</v>
      </c>
      <c r="I2252" t="inlineStr">
        <is>
          <t>091</t>
        </is>
      </c>
      <c r="J2252" t="inlineStr">
        <is>
          <t>CARTEIRA</t>
        </is>
      </c>
      <c r="K2252" t="inlineStr">
        <is>
          <t>CONTRATO</t>
        </is>
      </c>
      <c r="L2252" t="n">
        <v>1899.62</v>
      </c>
      <c r="M2252" t="inlineStr"/>
      <c r="N2252" t="inlineStr"/>
      <c r="O2252" s="142">
        <f>DATE(YEAR(H2252),MONTH(H2252),1)</f>
        <v/>
      </c>
      <c r="P2252" s="132">
        <f>IF(H2252&gt;$L$3,"Futuro","Atraso")</f>
        <v/>
      </c>
      <c r="Q2252">
        <f>12*(YEAR(H2252)-YEAR($L$3))+(MONTH(H2252)-MONTH($L$3))</f>
        <v/>
      </c>
      <c r="R2252" s="366">
        <f>IF(N2252="IBIRAPITANGA FASE 3",IF(P2252="Atraso",M2252,M2252/(1+$J$2)^Q2252),IF(P2252="Atraso",M2252,M2252/(1+$J$1)^Q2252))</f>
        <v/>
      </c>
    </row>
    <row r="2253">
      <c r="A2253" t="inlineStr">
        <is>
          <t>Q010L02</t>
        </is>
      </c>
      <c r="B2253" t="inlineStr">
        <is>
          <t>ANTONIO FRANCISCO PEREIRA</t>
        </is>
      </c>
      <c r="C2253" t="n">
        <v>1</v>
      </c>
      <c r="D2253" t="inlineStr">
        <is>
          <t>IPCA</t>
        </is>
      </c>
      <c r="E2253" t="n">
        <v>0.009488792934583046</v>
      </c>
      <c r="F2253" t="inlineStr">
        <is>
          <t>MENSAL</t>
        </is>
      </c>
      <c r="G2253" t="n">
        <v>46428</v>
      </c>
      <c r="H2253" t="n">
        <v>46428</v>
      </c>
      <c r="I2253" t="inlineStr">
        <is>
          <t>092</t>
        </is>
      </c>
      <c r="J2253" t="inlineStr">
        <is>
          <t>CARTEIRA</t>
        </is>
      </c>
      <c r="K2253" t="inlineStr">
        <is>
          <t>CONTRATO</t>
        </is>
      </c>
      <c r="L2253" t="n">
        <v>1899.62</v>
      </c>
      <c r="M2253" t="inlineStr"/>
      <c r="N2253" t="inlineStr"/>
      <c r="O2253" s="142">
        <f>DATE(YEAR(H2253),MONTH(H2253),1)</f>
        <v/>
      </c>
      <c r="P2253" s="132">
        <f>IF(H2253&gt;$L$3,"Futuro","Atraso")</f>
        <v/>
      </c>
      <c r="Q2253">
        <f>12*(YEAR(H2253)-YEAR($L$3))+(MONTH(H2253)-MONTH($L$3))</f>
        <v/>
      </c>
      <c r="R2253" s="366">
        <f>IF(N2253="IBIRAPITANGA FASE 3",IF(P2253="Atraso",M2253,M2253/(1+$J$2)^Q2253),IF(P2253="Atraso",M2253,M2253/(1+$J$1)^Q2253))</f>
        <v/>
      </c>
    </row>
    <row r="2254">
      <c r="A2254" t="inlineStr">
        <is>
          <t>Q010L02</t>
        </is>
      </c>
      <c r="B2254" t="inlineStr">
        <is>
          <t>ANTONIO FRANCISCO PEREIRA</t>
        </is>
      </c>
      <c r="C2254" t="n">
        <v>1</v>
      </c>
      <c r="D2254" t="inlineStr">
        <is>
          <t>IPCA</t>
        </is>
      </c>
      <c r="E2254" t="n">
        <v>0.009488792934583046</v>
      </c>
      <c r="F2254" t="inlineStr">
        <is>
          <t>MENSAL</t>
        </is>
      </c>
      <c r="G2254" t="n">
        <v>46456</v>
      </c>
      <c r="H2254" t="n">
        <v>46456</v>
      </c>
      <c r="I2254" t="inlineStr">
        <is>
          <t>093</t>
        </is>
      </c>
      <c r="J2254" t="inlineStr">
        <is>
          <t>CARTEIRA</t>
        </is>
      </c>
      <c r="K2254" t="inlineStr">
        <is>
          <t>CONTRATO</t>
        </is>
      </c>
      <c r="L2254" t="n">
        <v>1899.62</v>
      </c>
      <c r="M2254" t="inlineStr"/>
      <c r="N2254" t="inlineStr"/>
      <c r="O2254" s="142">
        <f>DATE(YEAR(H2254),MONTH(H2254),1)</f>
        <v/>
      </c>
      <c r="P2254" s="132">
        <f>IF(H2254&gt;$L$3,"Futuro","Atraso")</f>
        <v/>
      </c>
      <c r="Q2254">
        <f>12*(YEAR(H2254)-YEAR($L$3))+(MONTH(H2254)-MONTH($L$3))</f>
        <v/>
      </c>
      <c r="R2254" s="366">
        <f>IF(N2254="IBIRAPITANGA FASE 3",IF(P2254="Atraso",M2254,M2254/(1+$J$2)^Q2254),IF(P2254="Atraso",M2254,M2254/(1+$J$1)^Q2254))</f>
        <v/>
      </c>
    </row>
    <row r="2255">
      <c r="A2255" t="inlineStr">
        <is>
          <t>Q010L02</t>
        </is>
      </c>
      <c r="B2255" t="inlineStr">
        <is>
          <t>ANTONIO FRANCISCO PEREIRA</t>
        </is>
      </c>
      <c r="C2255" t="n">
        <v>1</v>
      </c>
      <c r="D2255" t="inlineStr">
        <is>
          <t>IPCA</t>
        </is>
      </c>
      <c r="E2255" t="n">
        <v>0.009488792934583046</v>
      </c>
      <c r="F2255" t="inlineStr">
        <is>
          <t>MENSAL</t>
        </is>
      </c>
      <c r="G2255" t="n">
        <v>46487</v>
      </c>
      <c r="H2255" t="n">
        <v>46487</v>
      </c>
      <c r="I2255" t="inlineStr">
        <is>
          <t>094</t>
        </is>
      </c>
      <c r="J2255" t="inlineStr">
        <is>
          <t>CARTEIRA</t>
        </is>
      </c>
      <c r="K2255" t="inlineStr">
        <is>
          <t>CONTRATO</t>
        </is>
      </c>
      <c r="L2255" t="n">
        <v>1899.62</v>
      </c>
      <c r="M2255" t="inlineStr"/>
      <c r="N2255" t="inlineStr"/>
      <c r="O2255" s="142">
        <f>DATE(YEAR(H2255),MONTH(H2255),1)</f>
        <v/>
      </c>
      <c r="P2255" s="132">
        <f>IF(H2255&gt;$L$3,"Futuro","Atraso")</f>
        <v/>
      </c>
      <c r="Q2255">
        <f>12*(YEAR(H2255)-YEAR($L$3))+(MONTH(H2255)-MONTH($L$3))</f>
        <v/>
      </c>
      <c r="R2255" s="366">
        <f>IF(N2255="IBIRAPITANGA FASE 3",IF(P2255="Atraso",M2255,M2255/(1+$J$2)^Q2255),IF(P2255="Atraso",M2255,M2255/(1+$J$1)^Q2255))</f>
        <v/>
      </c>
    </row>
    <row r="2256">
      <c r="A2256" t="inlineStr">
        <is>
          <t>Q010L02</t>
        </is>
      </c>
      <c r="B2256" t="inlineStr">
        <is>
          <t>ANTONIO FRANCISCO PEREIRA</t>
        </is>
      </c>
      <c r="C2256" t="n">
        <v>1</v>
      </c>
      <c r="D2256" t="inlineStr">
        <is>
          <t>IPCA</t>
        </is>
      </c>
      <c r="E2256" t="n">
        <v>0.009488792934583046</v>
      </c>
      <c r="F2256" t="inlineStr">
        <is>
          <t>MENSAL</t>
        </is>
      </c>
      <c r="G2256" t="n">
        <v>46517</v>
      </c>
      <c r="H2256" t="n">
        <v>46517</v>
      </c>
      <c r="I2256" t="inlineStr">
        <is>
          <t>095</t>
        </is>
      </c>
      <c r="J2256" t="inlineStr">
        <is>
          <t>CARTEIRA</t>
        </is>
      </c>
      <c r="K2256" t="inlineStr">
        <is>
          <t>CONTRATO</t>
        </is>
      </c>
      <c r="L2256" t="n">
        <v>1899.62</v>
      </c>
      <c r="M2256" t="inlineStr"/>
      <c r="N2256" t="inlineStr"/>
      <c r="O2256" s="142">
        <f>DATE(YEAR(H2256),MONTH(H2256),1)</f>
        <v/>
      </c>
      <c r="P2256" s="132">
        <f>IF(H2256&gt;$L$3,"Futuro","Atraso")</f>
        <v/>
      </c>
      <c r="Q2256">
        <f>12*(YEAR(H2256)-YEAR($L$3))+(MONTH(H2256)-MONTH($L$3))</f>
        <v/>
      </c>
      <c r="R2256" s="366">
        <f>IF(N2256="IBIRAPITANGA FASE 3",IF(P2256="Atraso",M2256,M2256/(1+$J$2)^Q2256),IF(P2256="Atraso",M2256,M2256/(1+$J$1)^Q2256))</f>
        <v/>
      </c>
    </row>
    <row r="2257">
      <c r="A2257" t="inlineStr">
        <is>
          <t>Q010L02</t>
        </is>
      </c>
      <c r="B2257" t="inlineStr">
        <is>
          <t>ANTONIO FRANCISCO PEREIRA</t>
        </is>
      </c>
      <c r="C2257" t="n">
        <v>1</v>
      </c>
      <c r="D2257" t="inlineStr">
        <is>
          <t>IPCA</t>
        </is>
      </c>
      <c r="E2257" t="n">
        <v>0.009488792934583046</v>
      </c>
      <c r="F2257" t="inlineStr">
        <is>
          <t>MENSAL</t>
        </is>
      </c>
      <c r="G2257" t="n">
        <v>46548</v>
      </c>
      <c r="H2257" t="n">
        <v>46548</v>
      </c>
      <c r="I2257" t="inlineStr">
        <is>
          <t>096</t>
        </is>
      </c>
      <c r="J2257" t="inlineStr">
        <is>
          <t>CARTEIRA</t>
        </is>
      </c>
      <c r="K2257" t="inlineStr">
        <is>
          <t>CONTRATO</t>
        </is>
      </c>
      <c r="L2257" t="n">
        <v>1899.62</v>
      </c>
      <c r="M2257" t="inlineStr"/>
      <c r="N2257" t="inlineStr"/>
      <c r="O2257" s="142">
        <f>DATE(YEAR(H2257),MONTH(H2257),1)</f>
        <v/>
      </c>
      <c r="P2257" s="132">
        <f>IF(H2257&gt;$L$3,"Futuro","Atraso")</f>
        <v/>
      </c>
      <c r="Q2257">
        <f>12*(YEAR(H2257)-YEAR($L$3))+(MONTH(H2257)-MONTH($L$3))</f>
        <v/>
      </c>
      <c r="R2257" s="366">
        <f>IF(N2257="IBIRAPITANGA FASE 3",IF(P2257="Atraso",M2257,M2257/(1+$J$2)^Q2257),IF(P2257="Atraso",M2257,M2257/(1+$J$1)^Q2257))</f>
        <v/>
      </c>
    </row>
    <row r="2258">
      <c r="A2258" t="inlineStr">
        <is>
          <t>Q010L02</t>
        </is>
      </c>
      <c r="B2258" t="inlineStr">
        <is>
          <t>ANTONIO FRANCISCO PEREIRA</t>
        </is>
      </c>
      <c r="C2258" t="n">
        <v>1</v>
      </c>
      <c r="D2258" t="inlineStr">
        <is>
          <t>IPCA</t>
        </is>
      </c>
      <c r="E2258" t="n">
        <v>0.009488792934583046</v>
      </c>
      <c r="F2258" t="inlineStr">
        <is>
          <t>MENSAL</t>
        </is>
      </c>
      <c r="G2258" t="n">
        <v>46578</v>
      </c>
      <c r="H2258" t="n">
        <v>46578</v>
      </c>
      <c r="I2258" t="inlineStr">
        <is>
          <t>097</t>
        </is>
      </c>
      <c r="J2258" t="inlineStr">
        <is>
          <t>CARTEIRA</t>
        </is>
      </c>
      <c r="K2258" t="inlineStr">
        <is>
          <t>CONTRATO</t>
        </is>
      </c>
      <c r="L2258" t="n">
        <v>1899.62</v>
      </c>
      <c r="M2258" t="inlineStr"/>
      <c r="N2258" t="inlineStr"/>
      <c r="O2258" s="142">
        <f>DATE(YEAR(H2258),MONTH(H2258),1)</f>
        <v/>
      </c>
      <c r="P2258" s="132">
        <f>IF(H2258&gt;$L$3,"Futuro","Atraso")</f>
        <v/>
      </c>
      <c r="Q2258">
        <f>12*(YEAR(H2258)-YEAR($L$3))+(MONTH(H2258)-MONTH($L$3))</f>
        <v/>
      </c>
      <c r="R2258" s="366">
        <f>IF(N2258="IBIRAPITANGA FASE 3",IF(P2258="Atraso",M2258,M2258/(1+$J$2)^Q2258),IF(P2258="Atraso",M2258,M2258/(1+$J$1)^Q2258))</f>
        <v/>
      </c>
    </row>
    <row r="2259">
      <c r="A2259" t="inlineStr">
        <is>
          <t>Q010L02</t>
        </is>
      </c>
      <c r="B2259" t="inlineStr">
        <is>
          <t>ANTONIO FRANCISCO PEREIRA</t>
        </is>
      </c>
      <c r="C2259" t="n">
        <v>1</v>
      </c>
      <c r="D2259" t="inlineStr">
        <is>
          <t>IPCA</t>
        </is>
      </c>
      <c r="E2259" t="n">
        <v>0.009488792934583046</v>
      </c>
      <c r="F2259" t="inlineStr">
        <is>
          <t>MENSAL</t>
        </is>
      </c>
      <c r="G2259" t="n">
        <v>46578</v>
      </c>
      <c r="H2259" t="n">
        <v>46578</v>
      </c>
      <c r="I2259" t="inlineStr">
        <is>
          <t>008</t>
        </is>
      </c>
      <c r="J2259" t="inlineStr">
        <is>
          <t>CARTEIRA</t>
        </is>
      </c>
      <c r="K2259" t="inlineStr">
        <is>
          <t>CONTRATO</t>
        </is>
      </c>
      <c r="L2259" t="n">
        <v>7974.36</v>
      </c>
      <c r="M2259" t="inlineStr"/>
      <c r="N2259" t="inlineStr"/>
      <c r="O2259" s="142">
        <f>DATE(YEAR(H2259),MONTH(H2259),1)</f>
        <v/>
      </c>
      <c r="P2259" s="132">
        <f>IF(H2259&gt;$L$3,"Futuro","Atraso")</f>
        <v/>
      </c>
      <c r="Q2259">
        <f>12*(YEAR(H2259)-YEAR($L$3))+(MONTH(H2259)-MONTH($L$3))</f>
        <v/>
      </c>
      <c r="R2259" s="366">
        <f>IF(N2259="IBIRAPITANGA FASE 3",IF(P2259="Atraso",M2259,M2259/(1+$J$2)^Q2259),IF(P2259="Atraso",M2259,M2259/(1+$J$1)^Q2259))</f>
        <v/>
      </c>
    </row>
    <row r="2260">
      <c r="A2260" t="inlineStr">
        <is>
          <t>Q010L02</t>
        </is>
      </c>
      <c r="B2260" t="inlineStr">
        <is>
          <t>ANTONIO FRANCISCO PEREIRA</t>
        </is>
      </c>
      <c r="C2260" t="n">
        <v>1</v>
      </c>
      <c r="D2260" t="inlineStr">
        <is>
          <t>IPCA</t>
        </is>
      </c>
      <c r="E2260" t="n">
        <v>0.009488792934583046</v>
      </c>
      <c r="F2260" t="inlineStr">
        <is>
          <t>MENSAL</t>
        </is>
      </c>
      <c r="G2260" t="n">
        <v>46609</v>
      </c>
      <c r="H2260" t="n">
        <v>46609</v>
      </c>
      <c r="I2260" t="inlineStr">
        <is>
          <t>098</t>
        </is>
      </c>
      <c r="J2260" t="inlineStr">
        <is>
          <t>CARTEIRA</t>
        </is>
      </c>
      <c r="K2260" t="inlineStr">
        <is>
          <t>CONTRATO</t>
        </is>
      </c>
      <c r="L2260" t="n">
        <v>1899.62</v>
      </c>
      <c r="M2260" t="inlineStr"/>
      <c r="N2260" t="inlineStr"/>
      <c r="O2260" s="142">
        <f>DATE(YEAR(H2260),MONTH(H2260),1)</f>
        <v/>
      </c>
      <c r="P2260" s="132">
        <f>IF(H2260&gt;$L$3,"Futuro","Atraso")</f>
        <v/>
      </c>
      <c r="Q2260">
        <f>12*(YEAR(H2260)-YEAR($L$3))+(MONTH(H2260)-MONTH($L$3))</f>
        <v/>
      </c>
      <c r="R2260" s="366">
        <f>IF(N2260="IBIRAPITANGA FASE 3",IF(P2260="Atraso",M2260,M2260/(1+$J$2)^Q2260),IF(P2260="Atraso",M2260,M2260/(1+$J$1)^Q2260))</f>
        <v/>
      </c>
    </row>
    <row r="2261">
      <c r="A2261" t="inlineStr">
        <is>
          <t>Q010L02</t>
        </is>
      </c>
      <c r="B2261" t="inlineStr">
        <is>
          <t>ANTONIO FRANCISCO PEREIRA</t>
        </is>
      </c>
      <c r="C2261" t="n">
        <v>1</v>
      </c>
      <c r="D2261" t="inlineStr">
        <is>
          <t>IPCA</t>
        </is>
      </c>
      <c r="E2261" t="n">
        <v>0.009488792934583046</v>
      </c>
      <c r="F2261" t="inlineStr">
        <is>
          <t>MENSAL</t>
        </is>
      </c>
      <c r="G2261" t="n">
        <v>46640</v>
      </c>
      <c r="H2261" t="n">
        <v>46640</v>
      </c>
      <c r="I2261" t="inlineStr">
        <is>
          <t>099</t>
        </is>
      </c>
      <c r="J2261" t="inlineStr">
        <is>
          <t>CARTEIRA</t>
        </is>
      </c>
      <c r="K2261" t="inlineStr">
        <is>
          <t>CONTRATO</t>
        </is>
      </c>
      <c r="L2261" t="n">
        <v>1899.62</v>
      </c>
      <c r="M2261" t="inlineStr"/>
      <c r="N2261" t="inlineStr"/>
      <c r="O2261" s="142">
        <f>DATE(YEAR(H2261),MONTH(H2261),1)</f>
        <v/>
      </c>
      <c r="P2261" s="132">
        <f>IF(H2261&gt;$L$3,"Futuro","Atraso")</f>
        <v/>
      </c>
      <c r="Q2261">
        <f>12*(YEAR(H2261)-YEAR($L$3))+(MONTH(H2261)-MONTH($L$3))</f>
        <v/>
      </c>
      <c r="R2261" s="366">
        <f>IF(N2261="IBIRAPITANGA FASE 3",IF(P2261="Atraso",M2261,M2261/(1+$J$2)^Q2261),IF(P2261="Atraso",M2261,M2261/(1+$J$1)^Q2261))</f>
        <v/>
      </c>
    </row>
    <row r="2262">
      <c r="A2262" t="inlineStr">
        <is>
          <t>Q010L02</t>
        </is>
      </c>
      <c r="B2262" t="inlineStr">
        <is>
          <t>ANTONIO FRANCISCO PEREIRA</t>
        </is>
      </c>
      <c r="C2262" t="n">
        <v>1</v>
      </c>
      <c r="D2262" t="inlineStr">
        <is>
          <t>IPCA</t>
        </is>
      </c>
      <c r="E2262" t="n">
        <v>0.009488792934583046</v>
      </c>
      <c r="F2262" t="inlineStr">
        <is>
          <t>MENSAL</t>
        </is>
      </c>
      <c r="G2262" t="n">
        <v>46670</v>
      </c>
      <c r="H2262" t="n">
        <v>46670</v>
      </c>
      <c r="I2262" t="inlineStr">
        <is>
          <t>100</t>
        </is>
      </c>
      <c r="J2262" t="inlineStr">
        <is>
          <t>CARTEIRA</t>
        </is>
      </c>
      <c r="K2262" t="inlineStr">
        <is>
          <t>CONTRATO</t>
        </is>
      </c>
      <c r="L2262" t="n">
        <v>1899.62</v>
      </c>
      <c r="M2262" t="inlineStr"/>
      <c r="N2262" t="inlineStr"/>
      <c r="O2262" s="142">
        <f>DATE(YEAR(H2262),MONTH(H2262),1)</f>
        <v/>
      </c>
      <c r="P2262" s="132">
        <f>IF(H2262&gt;$L$3,"Futuro","Atraso")</f>
        <v/>
      </c>
      <c r="Q2262">
        <f>12*(YEAR(H2262)-YEAR($L$3))+(MONTH(H2262)-MONTH($L$3))</f>
        <v/>
      </c>
      <c r="R2262" s="366">
        <f>IF(N2262="IBIRAPITANGA FASE 3",IF(P2262="Atraso",M2262,M2262/(1+$J$2)^Q2262),IF(P2262="Atraso",M2262,M2262/(1+$J$1)^Q2262))</f>
        <v/>
      </c>
    </row>
    <row r="2263">
      <c r="A2263" t="inlineStr">
        <is>
          <t>Q010L02</t>
        </is>
      </c>
      <c r="B2263" t="inlineStr">
        <is>
          <t>ANTONIO FRANCISCO PEREIRA</t>
        </is>
      </c>
      <c r="C2263" t="n">
        <v>1</v>
      </c>
      <c r="D2263" t="inlineStr">
        <is>
          <t>IPCA</t>
        </is>
      </c>
      <c r="E2263" t="n">
        <v>0.009488792934583046</v>
      </c>
      <c r="F2263" t="inlineStr">
        <is>
          <t>MENSAL</t>
        </is>
      </c>
      <c r="G2263" t="n">
        <v>46701</v>
      </c>
      <c r="H2263" t="n">
        <v>46701</v>
      </c>
      <c r="I2263" t="inlineStr">
        <is>
          <t>101</t>
        </is>
      </c>
      <c r="J2263" t="inlineStr">
        <is>
          <t>CARTEIRA</t>
        </is>
      </c>
      <c r="K2263" t="inlineStr">
        <is>
          <t>CONTRATO</t>
        </is>
      </c>
      <c r="L2263" t="n">
        <v>1899.62</v>
      </c>
      <c r="M2263" t="inlineStr"/>
      <c r="N2263" t="inlineStr"/>
      <c r="O2263" s="142">
        <f>DATE(YEAR(H2263),MONTH(H2263),1)</f>
        <v/>
      </c>
      <c r="P2263" s="132">
        <f>IF(H2263&gt;$L$3,"Futuro","Atraso")</f>
        <v/>
      </c>
      <c r="Q2263">
        <f>12*(YEAR(H2263)-YEAR($L$3))+(MONTH(H2263)-MONTH($L$3))</f>
        <v/>
      </c>
      <c r="R2263" s="366">
        <f>IF(N2263="IBIRAPITANGA FASE 3",IF(P2263="Atraso",M2263,M2263/(1+$J$2)^Q2263),IF(P2263="Atraso",M2263,M2263/(1+$J$1)^Q2263))</f>
        <v/>
      </c>
    </row>
    <row r="2264">
      <c r="A2264" t="inlineStr">
        <is>
          <t>Q010L02</t>
        </is>
      </c>
      <c r="B2264" t="inlineStr">
        <is>
          <t>ANTONIO FRANCISCO PEREIRA</t>
        </is>
      </c>
      <c r="C2264" t="n">
        <v>1</v>
      </c>
      <c r="D2264" t="inlineStr">
        <is>
          <t>IPCA</t>
        </is>
      </c>
      <c r="E2264" t="n">
        <v>0.009488792934583046</v>
      </c>
      <c r="F2264" t="inlineStr">
        <is>
          <t>MENSAL</t>
        </is>
      </c>
      <c r="G2264" t="n">
        <v>46731</v>
      </c>
      <c r="H2264" t="n">
        <v>46731</v>
      </c>
      <c r="I2264" t="inlineStr">
        <is>
          <t>102</t>
        </is>
      </c>
      <c r="J2264" t="inlineStr">
        <is>
          <t>CARTEIRA</t>
        </is>
      </c>
      <c r="K2264" t="inlineStr">
        <is>
          <t>CONTRATO</t>
        </is>
      </c>
      <c r="L2264" t="n">
        <v>1899.62</v>
      </c>
      <c r="M2264" t="inlineStr"/>
      <c r="N2264" t="inlineStr"/>
      <c r="O2264" s="142">
        <f>DATE(YEAR(H2264),MONTH(H2264),1)</f>
        <v/>
      </c>
      <c r="P2264" s="132">
        <f>IF(H2264&gt;$L$3,"Futuro","Atraso")</f>
        <v/>
      </c>
      <c r="Q2264">
        <f>12*(YEAR(H2264)-YEAR($L$3))+(MONTH(H2264)-MONTH($L$3))</f>
        <v/>
      </c>
      <c r="R2264" s="366">
        <f>IF(N2264="IBIRAPITANGA FASE 3",IF(P2264="Atraso",M2264,M2264/(1+$J$2)^Q2264),IF(P2264="Atraso",M2264,M2264/(1+$J$1)^Q2264))</f>
        <v/>
      </c>
    </row>
    <row r="2265">
      <c r="A2265" t="inlineStr">
        <is>
          <t>Q010L02</t>
        </is>
      </c>
      <c r="B2265" t="inlineStr">
        <is>
          <t>ANTONIO FRANCISCO PEREIRA</t>
        </is>
      </c>
      <c r="C2265" t="n">
        <v>1</v>
      </c>
      <c r="D2265" t="inlineStr">
        <is>
          <t>IPCA</t>
        </is>
      </c>
      <c r="E2265" t="n">
        <v>0.009488792934583046</v>
      </c>
      <c r="F2265" t="inlineStr">
        <is>
          <t>MENSAL</t>
        </is>
      </c>
      <c r="G2265" t="n">
        <v>46762</v>
      </c>
      <c r="H2265" t="n">
        <v>46762</v>
      </c>
      <c r="I2265" t="inlineStr">
        <is>
          <t>103</t>
        </is>
      </c>
      <c r="J2265" t="inlineStr">
        <is>
          <t>CARTEIRA</t>
        </is>
      </c>
      <c r="K2265" t="inlineStr">
        <is>
          <t>CONTRATO</t>
        </is>
      </c>
      <c r="L2265" t="n">
        <v>1899.62</v>
      </c>
      <c r="M2265" t="inlineStr"/>
      <c r="N2265" t="inlineStr"/>
      <c r="O2265" s="142">
        <f>DATE(YEAR(H2265),MONTH(H2265),1)</f>
        <v/>
      </c>
      <c r="P2265" s="132">
        <f>IF(H2265&gt;$L$3,"Futuro","Atraso")</f>
        <v/>
      </c>
      <c r="Q2265">
        <f>12*(YEAR(H2265)-YEAR($L$3))+(MONTH(H2265)-MONTH($L$3))</f>
        <v/>
      </c>
      <c r="R2265" s="366">
        <f>IF(N2265="IBIRAPITANGA FASE 3",IF(P2265="Atraso",M2265,M2265/(1+$J$2)^Q2265),IF(P2265="Atraso",M2265,M2265/(1+$J$1)^Q2265))</f>
        <v/>
      </c>
    </row>
    <row r="2266">
      <c r="A2266" t="inlineStr">
        <is>
          <t>Q010L02</t>
        </is>
      </c>
      <c r="B2266" t="inlineStr">
        <is>
          <t>ANTONIO FRANCISCO PEREIRA</t>
        </is>
      </c>
      <c r="C2266" t="n">
        <v>1</v>
      </c>
      <c r="D2266" t="inlineStr">
        <is>
          <t>IPCA</t>
        </is>
      </c>
      <c r="E2266" t="n">
        <v>0.009488792934583046</v>
      </c>
      <c r="F2266" t="inlineStr">
        <is>
          <t>MENSAL</t>
        </is>
      </c>
      <c r="G2266" t="n">
        <v>46793</v>
      </c>
      <c r="H2266" t="n">
        <v>46793</v>
      </c>
      <c r="I2266" t="inlineStr">
        <is>
          <t>104</t>
        </is>
      </c>
      <c r="J2266" t="inlineStr">
        <is>
          <t>CARTEIRA</t>
        </is>
      </c>
      <c r="K2266" t="inlineStr">
        <is>
          <t>CONTRATO</t>
        </is>
      </c>
      <c r="L2266" t="n">
        <v>1899.62</v>
      </c>
      <c r="M2266" t="inlineStr"/>
      <c r="N2266" t="inlineStr"/>
      <c r="O2266" s="142">
        <f>DATE(YEAR(H2266),MONTH(H2266),1)</f>
        <v/>
      </c>
      <c r="P2266" s="132">
        <f>IF(H2266&gt;$L$3,"Futuro","Atraso")</f>
        <v/>
      </c>
      <c r="Q2266">
        <f>12*(YEAR(H2266)-YEAR($L$3))+(MONTH(H2266)-MONTH($L$3))</f>
        <v/>
      </c>
      <c r="R2266" s="366">
        <f>IF(N2266="IBIRAPITANGA FASE 3",IF(P2266="Atraso",M2266,M2266/(1+$J$2)^Q2266),IF(P2266="Atraso",M2266,M2266/(1+$J$1)^Q2266))</f>
        <v/>
      </c>
    </row>
    <row r="2267">
      <c r="A2267" t="inlineStr">
        <is>
          <t>Q010L02</t>
        </is>
      </c>
      <c r="B2267" t="inlineStr">
        <is>
          <t>ANTONIO FRANCISCO PEREIRA</t>
        </is>
      </c>
      <c r="C2267" t="n">
        <v>1</v>
      </c>
      <c r="D2267" t="inlineStr">
        <is>
          <t>IPCA</t>
        </is>
      </c>
      <c r="E2267" t="n">
        <v>0.009488792934583046</v>
      </c>
      <c r="F2267" t="inlineStr">
        <is>
          <t>MENSAL</t>
        </is>
      </c>
      <c r="G2267" t="n">
        <v>46822</v>
      </c>
      <c r="H2267" t="n">
        <v>46822</v>
      </c>
      <c r="I2267" t="inlineStr">
        <is>
          <t>105</t>
        </is>
      </c>
      <c r="J2267" t="inlineStr">
        <is>
          <t>CARTEIRA</t>
        </is>
      </c>
      <c r="K2267" t="inlineStr">
        <is>
          <t>CONTRATO</t>
        </is>
      </c>
      <c r="L2267" t="n">
        <v>1899.62</v>
      </c>
      <c r="M2267" t="inlineStr"/>
      <c r="N2267" t="inlineStr"/>
      <c r="O2267" s="142">
        <f>DATE(YEAR(H2267),MONTH(H2267),1)</f>
        <v/>
      </c>
      <c r="P2267" s="132">
        <f>IF(H2267&gt;$L$3,"Futuro","Atraso")</f>
        <v/>
      </c>
      <c r="Q2267">
        <f>12*(YEAR(H2267)-YEAR($L$3))+(MONTH(H2267)-MONTH($L$3))</f>
        <v/>
      </c>
      <c r="R2267" s="366">
        <f>IF(N2267="IBIRAPITANGA FASE 3",IF(P2267="Atraso",M2267,M2267/(1+$J$2)^Q2267),IF(P2267="Atraso",M2267,M2267/(1+$J$1)^Q2267))</f>
        <v/>
      </c>
    </row>
    <row r="2268">
      <c r="A2268" t="inlineStr">
        <is>
          <t>Q010L02</t>
        </is>
      </c>
      <c r="B2268" t="inlineStr">
        <is>
          <t>ANTONIO FRANCISCO PEREIRA</t>
        </is>
      </c>
      <c r="C2268" t="n">
        <v>1</v>
      </c>
      <c r="D2268" t="inlineStr">
        <is>
          <t>IPCA</t>
        </is>
      </c>
      <c r="E2268" t="n">
        <v>0.009488792934583046</v>
      </c>
      <c r="F2268" t="inlineStr">
        <is>
          <t>MENSAL</t>
        </is>
      </c>
      <c r="G2268" t="n">
        <v>46853</v>
      </c>
      <c r="H2268" t="n">
        <v>46853</v>
      </c>
      <c r="I2268" t="inlineStr">
        <is>
          <t>106</t>
        </is>
      </c>
      <c r="J2268" t="inlineStr">
        <is>
          <t>CARTEIRA</t>
        </is>
      </c>
      <c r="K2268" t="inlineStr">
        <is>
          <t>CONTRATO</t>
        </is>
      </c>
      <c r="L2268" t="n">
        <v>1899.62</v>
      </c>
      <c r="M2268" t="inlineStr"/>
      <c r="N2268" t="inlineStr"/>
      <c r="O2268" s="142">
        <f>DATE(YEAR(H2268),MONTH(H2268),1)</f>
        <v/>
      </c>
      <c r="P2268" s="132">
        <f>IF(H2268&gt;$L$3,"Futuro","Atraso")</f>
        <v/>
      </c>
      <c r="Q2268">
        <f>12*(YEAR(H2268)-YEAR($L$3))+(MONTH(H2268)-MONTH($L$3))</f>
        <v/>
      </c>
      <c r="R2268" s="366">
        <f>IF(N2268="IBIRAPITANGA FASE 3",IF(P2268="Atraso",M2268,M2268/(1+$J$2)^Q2268),IF(P2268="Atraso",M2268,M2268/(1+$J$1)^Q2268))</f>
        <v/>
      </c>
    </row>
    <row r="2269">
      <c r="A2269" t="inlineStr">
        <is>
          <t>Q010L02</t>
        </is>
      </c>
      <c r="B2269" t="inlineStr">
        <is>
          <t>ANTONIO FRANCISCO PEREIRA</t>
        </is>
      </c>
      <c r="C2269" t="n">
        <v>1</v>
      </c>
      <c r="D2269" t="inlineStr">
        <is>
          <t>IPCA</t>
        </is>
      </c>
      <c r="E2269" t="n">
        <v>0.009488792934583046</v>
      </c>
      <c r="F2269" t="inlineStr">
        <is>
          <t>MENSAL</t>
        </is>
      </c>
      <c r="G2269" t="n">
        <v>46883</v>
      </c>
      <c r="H2269" t="n">
        <v>46883</v>
      </c>
      <c r="I2269" t="inlineStr">
        <is>
          <t>107</t>
        </is>
      </c>
      <c r="J2269" t="inlineStr">
        <is>
          <t>CARTEIRA</t>
        </is>
      </c>
      <c r="K2269" t="inlineStr">
        <is>
          <t>CONTRATO</t>
        </is>
      </c>
      <c r="L2269" t="n">
        <v>1899.62</v>
      </c>
      <c r="M2269" t="inlineStr"/>
      <c r="N2269" t="inlineStr"/>
      <c r="O2269" s="142">
        <f>DATE(YEAR(H2269),MONTH(H2269),1)</f>
        <v/>
      </c>
      <c r="P2269" s="132">
        <f>IF(H2269&gt;$L$3,"Futuro","Atraso")</f>
        <v/>
      </c>
      <c r="Q2269">
        <f>12*(YEAR(H2269)-YEAR($L$3))+(MONTH(H2269)-MONTH($L$3))</f>
        <v/>
      </c>
      <c r="R2269" s="366">
        <f>IF(N2269="IBIRAPITANGA FASE 3",IF(P2269="Atraso",M2269,M2269/(1+$J$2)^Q2269),IF(P2269="Atraso",M2269,M2269/(1+$J$1)^Q2269))</f>
        <v/>
      </c>
    </row>
    <row r="2270">
      <c r="A2270" t="inlineStr">
        <is>
          <t>Q010L02</t>
        </is>
      </c>
      <c r="B2270" t="inlineStr">
        <is>
          <t>ANTONIO FRANCISCO PEREIRA</t>
        </is>
      </c>
      <c r="C2270" t="n">
        <v>1</v>
      </c>
      <c r="D2270" t="inlineStr">
        <is>
          <t>IPCA</t>
        </is>
      </c>
      <c r="E2270" t="n">
        <v>0.009488792934583046</v>
      </c>
      <c r="F2270" t="inlineStr">
        <is>
          <t>MENSAL</t>
        </is>
      </c>
      <c r="G2270" t="n">
        <v>46914</v>
      </c>
      <c r="H2270" t="n">
        <v>46914</v>
      </c>
      <c r="I2270" t="inlineStr">
        <is>
          <t>108</t>
        </is>
      </c>
      <c r="J2270" t="inlineStr">
        <is>
          <t>CARTEIRA</t>
        </is>
      </c>
      <c r="K2270" t="inlineStr">
        <is>
          <t>CONTRATO</t>
        </is>
      </c>
      <c r="L2270" t="n">
        <v>1899.62</v>
      </c>
      <c r="M2270" t="inlineStr"/>
      <c r="N2270" t="inlineStr"/>
      <c r="O2270" s="142">
        <f>DATE(YEAR(H2270),MONTH(H2270),1)</f>
        <v/>
      </c>
      <c r="P2270" s="132">
        <f>IF(H2270&gt;$L$3,"Futuro","Atraso")</f>
        <v/>
      </c>
      <c r="Q2270">
        <f>12*(YEAR(H2270)-YEAR($L$3))+(MONTH(H2270)-MONTH($L$3))</f>
        <v/>
      </c>
      <c r="R2270" s="366">
        <f>IF(N2270="IBIRAPITANGA FASE 3",IF(P2270="Atraso",M2270,M2270/(1+$J$2)^Q2270),IF(P2270="Atraso",M2270,M2270/(1+$J$1)^Q2270))</f>
        <v/>
      </c>
    </row>
    <row r="2271">
      <c r="A2271" t="inlineStr">
        <is>
          <t>Q010L02</t>
        </is>
      </c>
      <c r="B2271" t="inlineStr">
        <is>
          <t>ANTONIO FRANCISCO PEREIRA</t>
        </is>
      </c>
      <c r="C2271" t="n">
        <v>1</v>
      </c>
      <c r="D2271" t="inlineStr">
        <is>
          <t>IPCA</t>
        </is>
      </c>
      <c r="E2271" t="n">
        <v>0.009488792934583046</v>
      </c>
      <c r="F2271" t="inlineStr">
        <is>
          <t>MENSAL</t>
        </is>
      </c>
      <c r="G2271" t="n">
        <v>46944</v>
      </c>
      <c r="H2271" t="n">
        <v>46944</v>
      </c>
      <c r="I2271" t="inlineStr">
        <is>
          <t>109</t>
        </is>
      </c>
      <c r="J2271" t="inlineStr">
        <is>
          <t>CARTEIRA</t>
        </is>
      </c>
      <c r="K2271" t="inlineStr">
        <is>
          <t>CONTRATO</t>
        </is>
      </c>
      <c r="L2271" t="n">
        <v>1899.62</v>
      </c>
      <c r="M2271" t="inlineStr"/>
      <c r="N2271" t="inlineStr"/>
      <c r="O2271" s="142">
        <f>DATE(YEAR(H2271),MONTH(H2271),1)</f>
        <v/>
      </c>
      <c r="P2271" s="132">
        <f>IF(H2271&gt;$L$3,"Futuro","Atraso")</f>
        <v/>
      </c>
      <c r="Q2271">
        <f>12*(YEAR(H2271)-YEAR($L$3))+(MONTH(H2271)-MONTH($L$3))</f>
        <v/>
      </c>
      <c r="R2271" s="366">
        <f>IF(N2271="IBIRAPITANGA FASE 3",IF(P2271="Atraso",M2271,M2271/(1+$J$2)^Q2271),IF(P2271="Atraso",M2271,M2271/(1+$J$1)^Q2271))</f>
        <v/>
      </c>
    </row>
    <row r="2272">
      <c r="A2272" t="inlineStr">
        <is>
          <t>Q010L02</t>
        </is>
      </c>
      <c r="B2272" t="inlineStr">
        <is>
          <t>ANTONIO FRANCISCO PEREIRA</t>
        </is>
      </c>
      <c r="C2272" t="n">
        <v>1</v>
      </c>
      <c r="D2272" t="inlineStr">
        <is>
          <t>IPCA</t>
        </is>
      </c>
      <c r="E2272" t="n">
        <v>0.009488792934583046</v>
      </c>
      <c r="F2272" t="inlineStr">
        <is>
          <t>MENSAL</t>
        </is>
      </c>
      <c r="G2272" t="n">
        <v>46975</v>
      </c>
      <c r="H2272" t="n">
        <v>46975</v>
      </c>
      <c r="I2272" t="inlineStr">
        <is>
          <t>110</t>
        </is>
      </c>
      <c r="J2272" t="inlineStr">
        <is>
          <t>CARTEIRA</t>
        </is>
      </c>
      <c r="K2272" t="inlineStr">
        <is>
          <t>CONTRATO</t>
        </is>
      </c>
      <c r="L2272" t="n">
        <v>1899.62</v>
      </c>
      <c r="M2272" t="inlineStr"/>
      <c r="N2272" t="inlineStr"/>
      <c r="O2272" s="142">
        <f>DATE(YEAR(H2272),MONTH(H2272),1)</f>
        <v/>
      </c>
      <c r="P2272" s="132">
        <f>IF(H2272&gt;$L$3,"Futuro","Atraso")</f>
        <v/>
      </c>
      <c r="Q2272">
        <f>12*(YEAR(H2272)-YEAR($L$3))+(MONTH(H2272)-MONTH($L$3))</f>
        <v/>
      </c>
      <c r="R2272" s="366">
        <f>IF(N2272="IBIRAPITANGA FASE 3",IF(P2272="Atraso",M2272,M2272/(1+$J$2)^Q2272),IF(P2272="Atraso",M2272,M2272/(1+$J$1)^Q2272))</f>
        <v/>
      </c>
    </row>
    <row r="2273">
      <c r="A2273" t="inlineStr">
        <is>
          <t>Q010L02</t>
        </is>
      </c>
      <c r="B2273" t="inlineStr">
        <is>
          <t>ANTONIO FRANCISCO PEREIRA</t>
        </is>
      </c>
      <c r="C2273" t="n">
        <v>1</v>
      </c>
      <c r="D2273" t="inlineStr">
        <is>
          <t>IPCA</t>
        </is>
      </c>
      <c r="E2273" t="n">
        <v>0.009488792934583046</v>
      </c>
      <c r="F2273" t="inlineStr">
        <is>
          <t>MENSAL</t>
        </is>
      </c>
      <c r="G2273" t="n">
        <v>47006</v>
      </c>
      <c r="H2273" t="n">
        <v>47006</v>
      </c>
      <c r="I2273" t="inlineStr">
        <is>
          <t>111</t>
        </is>
      </c>
      <c r="J2273" t="inlineStr">
        <is>
          <t>CARTEIRA</t>
        </is>
      </c>
      <c r="K2273" t="inlineStr">
        <is>
          <t>CONTRATO</t>
        </is>
      </c>
      <c r="L2273" t="n">
        <v>1899.62</v>
      </c>
      <c r="M2273" t="inlineStr"/>
      <c r="N2273" t="inlineStr"/>
      <c r="O2273" s="142">
        <f>DATE(YEAR(H2273),MONTH(H2273),1)</f>
        <v/>
      </c>
      <c r="P2273" s="132">
        <f>IF(H2273&gt;$L$3,"Futuro","Atraso")</f>
        <v/>
      </c>
      <c r="Q2273">
        <f>12*(YEAR(H2273)-YEAR($L$3))+(MONTH(H2273)-MONTH($L$3))</f>
        <v/>
      </c>
      <c r="R2273" s="366">
        <f>IF(N2273="IBIRAPITANGA FASE 3",IF(P2273="Atraso",M2273,M2273/(1+$J$2)^Q2273),IF(P2273="Atraso",M2273,M2273/(1+$J$1)^Q2273))</f>
        <v/>
      </c>
    </row>
    <row r="2274">
      <c r="A2274" t="inlineStr">
        <is>
          <t>Q010L02</t>
        </is>
      </c>
      <c r="B2274" t="inlineStr">
        <is>
          <t>ANTONIO FRANCISCO PEREIRA</t>
        </is>
      </c>
      <c r="C2274" t="n">
        <v>1</v>
      </c>
      <c r="D2274" t="inlineStr">
        <is>
          <t>IPCA</t>
        </is>
      </c>
      <c r="E2274" t="n">
        <v>0.009488792934583046</v>
      </c>
      <c r="F2274" t="inlineStr">
        <is>
          <t>MENSAL</t>
        </is>
      </c>
      <c r="G2274" t="n">
        <v>47036</v>
      </c>
      <c r="H2274" t="n">
        <v>47036</v>
      </c>
      <c r="I2274" t="inlineStr">
        <is>
          <t>112</t>
        </is>
      </c>
      <c r="J2274" t="inlineStr">
        <is>
          <t>CARTEIRA</t>
        </is>
      </c>
      <c r="K2274" t="inlineStr">
        <is>
          <t>CONTRATO</t>
        </is>
      </c>
      <c r="L2274" t="n">
        <v>1899.62</v>
      </c>
      <c r="M2274" t="inlineStr"/>
      <c r="N2274" t="inlineStr"/>
      <c r="O2274" s="142">
        <f>DATE(YEAR(H2274),MONTH(H2274),1)</f>
        <v/>
      </c>
      <c r="P2274" s="132">
        <f>IF(H2274&gt;$L$3,"Futuro","Atraso")</f>
        <v/>
      </c>
      <c r="Q2274">
        <f>12*(YEAR(H2274)-YEAR($L$3))+(MONTH(H2274)-MONTH($L$3))</f>
        <v/>
      </c>
      <c r="R2274" s="366">
        <f>IF(N2274="IBIRAPITANGA FASE 3",IF(P2274="Atraso",M2274,M2274/(1+$J$2)^Q2274),IF(P2274="Atraso",M2274,M2274/(1+$J$1)^Q2274))</f>
        <v/>
      </c>
    </row>
    <row r="2275">
      <c r="A2275" t="inlineStr">
        <is>
          <t>Q010L02</t>
        </is>
      </c>
      <c r="B2275" t="inlineStr">
        <is>
          <t>ANTONIO FRANCISCO PEREIRA</t>
        </is>
      </c>
      <c r="C2275" t="n">
        <v>1</v>
      </c>
      <c r="D2275" t="inlineStr">
        <is>
          <t>IPCA</t>
        </is>
      </c>
      <c r="E2275" t="n">
        <v>0.009488792934583046</v>
      </c>
      <c r="F2275" t="inlineStr">
        <is>
          <t>MENSAL</t>
        </is>
      </c>
      <c r="G2275" t="n">
        <v>47067</v>
      </c>
      <c r="H2275" t="n">
        <v>47067</v>
      </c>
      <c r="I2275" t="inlineStr">
        <is>
          <t>113</t>
        </is>
      </c>
      <c r="J2275" t="inlineStr">
        <is>
          <t>CARTEIRA</t>
        </is>
      </c>
      <c r="K2275" t="inlineStr">
        <is>
          <t>CONTRATO</t>
        </is>
      </c>
      <c r="L2275" t="n">
        <v>1899.62</v>
      </c>
      <c r="M2275" t="inlineStr"/>
      <c r="N2275" t="inlineStr"/>
      <c r="O2275" s="142">
        <f>DATE(YEAR(H2275),MONTH(H2275),1)</f>
        <v/>
      </c>
      <c r="P2275" s="132">
        <f>IF(H2275&gt;$L$3,"Futuro","Atraso")</f>
        <v/>
      </c>
      <c r="Q2275">
        <f>12*(YEAR(H2275)-YEAR($L$3))+(MONTH(H2275)-MONTH($L$3))</f>
        <v/>
      </c>
      <c r="R2275" s="366">
        <f>IF(N2275="IBIRAPITANGA FASE 3",IF(P2275="Atraso",M2275,M2275/(1+$J$2)^Q2275),IF(P2275="Atraso",M2275,M2275/(1+$J$1)^Q2275))</f>
        <v/>
      </c>
    </row>
    <row r="2276">
      <c r="A2276" t="inlineStr">
        <is>
          <t>Q011L05</t>
        </is>
      </c>
      <c r="B2276" t="inlineStr">
        <is>
          <t>LUIZ FELIPE GOMES TEIXEIRA</t>
        </is>
      </c>
      <c r="C2276" t="n">
        <v>1</v>
      </c>
      <c r="D2276" t="inlineStr">
        <is>
          <t>IPCA</t>
        </is>
      </c>
      <c r="E2276" t="n">
        <v>0</v>
      </c>
      <c r="F2276" t="inlineStr">
        <is>
          <t>MENSAL</t>
        </is>
      </c>
      <c r="G2276" t="n">
        <v>45209</v>
      </c>
      <c r="H2276" t="n">
        <v>45209</v>
      </c>
      <c r="I2276" t="inlineStr">
        <is>
          <t>027</t>
        </is>
      </c>
      <c r="J2276" t="inlineStr">
        <is>
          <t>CARTEIRA</t>
        </is>
      </c>
      <c r="K2276" t="inlineStr">
        <is>
          <t>CONTRATO</t>
        </is>
      </c>
      <c r="L2276" t="n">
        <v>4916.49</v>
      </c>
      <c r="M2276" t="inlineStr"/>
      <c r="N2276" t="inlineStr"/>
      <c r="O2276" s="142">
        <f>DATE(YEAR(H2276),MONTH(H2276),1)</f>
        <v/>
      </c>
      <c r="P2276" s="132">
        <f>IF(H2276&gt;$L$3,"Futuro","Atraso")</f>
        <v/>
      </c>
      <c r="Q2276">
        <f>12*(YEAR(H2276)-YEAR($L$3))+(MONTH(H2276)-MONTH($L$3))</f>
        <v/>
      </c>
      <c r="R2276" s="366">
        <f>IF(N2276="IBIRAPITANGA FASE 3",IF(P2276="Atraso",M2276,M2276/(1+$J$2)^Q2276),IF(P2276="Atraso",M2276,M2276/(1+$J$1)^Q2276))</f>
        <v/>
      </c>
    </row>
    <row r="2277">
      <c r="A2277" t="inlineStr">
        <is>
          <t>Q011L05</t>
        </is>
      </c>
      <c r="B2277" t="inlineStr">
        <is>
          <t>LUIZ FELIPE GOMES TEIXEIRA</t>
        </is>
      </c>
      <c r="C2277" t="n">
        <v>1</v>
      </c>
      <c r="D2277" t="inlineStr">
        <is>
          <t>IPCA</t>
        </is>
      </c>
      <c r="E2277" t="n">
        <v>0</v>
      </c>
      <c r="F2277" t="inlineStr">
        <is>
          <t>MENSAL</t>
        </is>
      </c>
      <c r="G2277" t="n">
        <v>45240</v>
      </c>
      <c r="H2277" t="n">
        <v>45240</v>
      </c>
      <c r="I2277" t="inlineStr">
        <is>
          <t>028</t>
        </is>
      </c>
      <c r="J2277" t="inlineStr">
        <is>
          <t>CARTEIRA</t>
        </is>
      </c>
      <c r="K2277" t="inlineStr">
        <is>
          <t>CONTRATO</t>
        </is>
      </c>
      <c r="L2277" t="n">
        <v>4916.49</v>
      </c>
      <c r="M2277" t="inlineStr"/>
      <c r="N2277" t="inlineStr"/>
      <c r="O2277" s="142">
        <f>DATE(YEAR(H2277),MONTH(H2277),1)</f>
        <v/>
      </c>
      <c r="P2277" s="132">
        <f>IF(H2277&gt;$L$3,"Futuro","Atraso")</f>
        <v/>
      </c>
      <c r="Q2277">
        <f>12*(YEAR(H2277)-YEAR($L$3))+(MONTH(H2277)-MONTH($L$3))</f>
        <v/>
      </c>
      <c r="R2277" s="366">
        <f>IF(N2277="IBIRAPITANGA FASE 3",IF(P2277="Atraso",M2277,M2277/(1+$J$2)^Q2277),IF(P2277="Atraso",M2277,M2277/(1+$J$1)^Q2277))</f>
        <v/>
      </c>
    </row>
    <row r="2278">
      <c r="A2278" t="inlineStr">
        <is>
          <t>Q011L05</t>
        </is>
      </c>
      <c r="B2278" t="inlineStr">
        <is>
          <t>LUIZ FELIPE GOMES TEIXEIRA</t>
        </is>
      </c>
      <c r="C2278" t="n">
        <v>1</v>
      </c>
      <c r="D2278" t="inlineStr">
        <is>
          <t>IPCA</t>
        </is>
      </c>
      <c r="E2278" t="n">
        <v>0</v>
      </c>
      <c r="F2278" t="inlineStr">
        <is>
          <t>MENSAL</t>
        </is>
      </c>
      <c r="G2278" t="n">
        <v>45270</v>
      </c>
      <c r="H2278" t="n">
        <v>45270</v>
      </c>
      <c r="I2278" t="inlineStr">
        <is>
          <t>029</t>
        </is>
      </c>
      <c r="J2278" t="inlineStr">
        <is>
          <t>CARTEIRA</t>
        </is>
      </c>
      <c r="K2278" t="inlineStr">
        <is>
          <t>CONTRATO</t>
        </is>
      </c>
      <c r="L2278" t="n">
        <v>4916.49</v>
      </c>
      <c r="M2278" t="inlineStr"/>
      <c r="N2278" t="inlineStr"/>
      <c r="O2278" s="142">
        <f>DATE(YEAR(H2278),MONTH(H2278),1)</f>
        <v/>
      </c>
      <c r="P2278" s="132">
        <f>IF(H2278&gt;$L$3,"Futuro","Atraso")</f>
        <v/>
      </c>
      <c r="Q2278">
        <f>12*(YEAR(H2278)-YEAR($L$3))+(MONTH(H2278)-MONTH($L$3))</f>
        <v/>
      </c>
      <c r="R2278" s="366">
        <f>IF(N2278="IBIRAPITANGA FASE 3",IF(P2278="Atraso",M2278,M2278/(1+$J$2)^Q2278),IF(P2278="Atraso",M2278,M2278/(1+$J$1)^Q2278))</f>
        <v/>
      </c>
    </row>
    <row r="2279">
      <c r="A2279" t="inlineStr">
        <is>
          <t>Q011L05</t>
        </is>
      </c>
      <c r="B2279" t="inlineStr">
        <is>
          <t>LUIZ FELIPE GOMES TEIXEIRA</t>
        </is>
      </c>
      <c r="C2279" t="n">
        <v>1</v>
      </c>
      <c r="D2279" t="inlineStr">
        <is>
          <t>IPCA</t>
        </is>
      </c>
      <c r="E2279" t="n">
        <v>0</v>
      </c>
      <c r="F2279" t="inlineStr">
        <is>
          <t>MENSAL</t>
        </is>
      </c>
      <c r="G2279" t="n">
        <v>45301</v>
      </c>
      <c r="H2279" t="n">
        <v>45301</v>
      </c>
      <c r="I2279" t="inlineStr">
        <is>
          <t>030</t>
        </is>
      </c>
      <c r="J2279" t="inlineStr">
        <is>
          <t>CARTEIRA</t>
        </is>
      </c>
      <c r="K2279" t="inlineStr">
        <is>
          <t>CONTRATO</t>
        </is>
      </c>
      <c r="L2279" t="n">
        <v>4916.49</v>
      </c>
      <c r="M2279" t="inlineStr"/>
      <c r="N2279" t="inlineStr"/>
      <c r="O2279" s="142">
        <f>DATE(YEAR(H2279),MONTH(H2279),1)</f>
        <v/>
      </c>
      <c r="P2279" s="132">
        <f>IF(H2279&gt;$L$3,"Futuro","Atraso")</f>
        <v/>
      </c>
      <c r="Q2279">
        <f>12*(YEAR(H2279)-YEAR($L$3))+(MONTH(H2279)-MONTH($L$3))</f>
        <v/>
      </c>
      <c r="R2279" s="366">
        <f>IF(N2279="IBIRAPITANGA FASE 3",IF(P2279="Atraso",M2279,M2279/(1+$J$2)^Q2279),IF(P2279="Atraso",M2279,M2279/(1+$J$1)^Q2279))</f>
        <v/>
      </c>
    </row>
    <row r="2280">
      <c r="A2280" t="inlineStr">
        <is>
          <t>Q011L05</t>
        </is>
      </c>
      <c r="B2280" t="inlineStr">
        <is>
          <t>LUIZ FELIPE GOMES TEIXEIRA</t>
        </is>
      </c>
      <c r="C2280" t="n">
        <v>1</v>
      </c>
      <c r="D2280" t="inlineStr">
        <is>
          <t>IPCA</t>
        </is>
      </c>
      <c r="E2280" t="n">
        <v>0</v>
      </c>
      <c r="F2280" t="inlineStr">
        <is>
          <t>MENSAL</t>
        </is>
      </c>
      <c r="G2280" t="n">
        <v>45332</v>
      </c>
      <c r="H2280" t="n">
        <v>45332</v>
      </c>
      <c r="I2280" t="inlineStr">
        <is>
          <t>031</t>
        </is>
      </c>
      <c r="J2280" t="inlineStr">
        <is>
          <t>CARTEIRA</t>
        </is>
      </c>
      <c r="K2280" t="inlineStr">
        <is>
          <t>CONTRATO</t>
        </is>
      </c>
      <c r="L2280" t="n">
        <v>4916.49</v>
      </c>
      <c r="M2280" t="inlineStr"/>
      <c r="N2280" t="inlineStr"/>
      <c r="O2280" s="142">
        <f>DATE(YEAR(H2280),MONTH(H2280),1)</f>
        <v/>
      </c>
      <c r="P2280" s="132">
        <f>IF(H2280&gt;$L$3,"Futuro","Atraso")</f>
        <v/>
      </c>
      <c r="Q2280">
        <f>12*(YEAR(H2280)-YEAR($L$3))+(MONTH(H2280)-MONTH($L$3))</f>
        <v/>
      </c>
      <c r="R2280" s="366">
        <f>IF(N2280="IBIRAPITANGA FASE 3",IF(P2280="Atraso",M2280,M2280/(1+$J$2)^Q2280),IF(P2280="Atraso",M2280,M2280/(1+$J$1)^Q2280))</f>
        <v/>
      </c>
    </row>
    <row r="2281">
      <c r="A2281" t="inlineStr">
        <is>
          <t>Q011L05</t>
        </is>
      </c>
      <c r="B2281" t="inlineStr">
        <is>
          <t>LUIZ FELIPE GOMES TEIXEIRA</t>
        </is>
      </c>
      <c r="C2281" t="n">
        <v>1</v>
      </c>
      <c r="D2281" t="inlineStr">
        <is>
          <t>IPCA</t>
        </is>
      </c>
      <c r="E2281" t="n">
        <v>0</v>
      </c>
      <c r="F2281" t="inlineStr">
        <is>
          <t>MENSAL</t>
        </is>
      </c>
      <c r="G2281" t="n">
        <v>45361</v>
      </c>
      <c r="H2281" t="n">
        <v>45361</v>
      </c>
      <c r="I2281" t="inlineStr">
        <is>
          <t>032</t>
        </is>
      </c>
      <c r="J2281" t="inlineStr">
        <is>
          <t>CARTEIRA</t>
        </is>
      </c>
      <c r="K2281" t="inlineStr">
        <is>
          <t>CONTRATO</t>
        </is>
      </c>
      <c r="L2281" t="n">
        <v>4916.49</v>
      </c>
      <c r="M2281" t="inlineStr"/>
      <c r="N2281" t="inlineStr"/>
      <c r="O2281" s="142">
        <f>DATE(YEAR(H2281),MONTH(H2281),1)</f>
        <v/>
      </c>
      <c r="P2281" s="132">
        <f>IF(H2281&gt;$L$3,"Futuro","Atraso")</f>
        <v/>
      </c>
      <c r="Q2281">
        <f>12*(YEAR(H2281)-YEAR($L$3))+(MONTH(H2281)-MONTH($L$3))</f>
        <v/>
      </c>
      <c r="R2281" s="366">
        <f>IF(N2281="IBIRAPITANGA FASE 3",IF(P2281="Atraso",M2281,M2281/(1+$J$2)^Q2281),IF(P2281="Atraso",M2281,M2281/(1+$J$1)^Q2281))</f>
        <v/>
      </c>
    </row>
    <row r="2282">
      <c r="A2282" t="inlineStr">
        <is>
          <t>Q011L05</t>
        </is>
      </c>
      <c r="B2282" t="inlineStr">
        <is>
          <t>LUIZ FELIPE GOMES TEIXEIRA</t>
        </is>
      </c>
      <c r="C2282" t="n">
        <v>1</v>
      </c>
      <c r="D2282" t="inlineStr">
        <is>
          <t>IPCA</t>
        </is>
      </c>
      <c r="E2282" t="n">
        <v>0</v>
      </c>
      <c r="F2282" t="inlineStr">
        <is>
          <t>MENSAL</t>
        </is>
      </c>
      <c r="G2282" t="n">
        <v>45392</v>
      </c>
      <c r="H2282" t="n">
        <v>45392</v>
      </c>
      <c r="I2282" t="inlineStr">
        <is>
          <t>033</t>
        </is>
      </c>
      <c r="J2282" t="inlineStr">
        <is>
          <t>CARTEIRA</t>
        </is>
      </c>
      <c r="K2282" t="inlineStr">
        <is>
          <t>CONTRATO</t>
        </is>
      </c>
      <c r="L2282" t="n">
        <v>4916.49</v>
      </c>
      <c r="M2282" t="inlineStr"/>
      <c r="N2282" t="inlineStr"/>
      <c r="O2282" s="142">
        <f>DATE(YEAR(H2282),MONTH(H2282),1)</f>
        <v/>
      </c>
      <c r="P2282" s="132">
        <f>IF(H2282&gt;$L$3,"Futuro","Atraso")</f>
        <v/>
      </c>
      <c r="Q2282">
        <f>12*(YEAR(H2282)-YEAR($L$3))+(MONTH(H2282)-MONTH($L$3))</f>
        <v/>
      </c>
      <c r="R2282" s="366">
        <f>IF(N2282="IBIRAPITANGA FASE 3",IF(P2282="Atraso",M2282,M2282/(1+$J$2)^Q2282),IF(P2282="Atraso",M2282,M2282/(1+$J$1)^Q2282))</f>
        <v/>
      </c>
    </row>
    <row r="2283">
      <c r="A2283" t="inlineStr">
        <is>
          <t>Q011L05</t>
        </is>
      </c>
      <c r="B2283" t="inlineStr">
        <is>
          <t>LUIZ FELIPE GOMES TEIXEIRA</t>
        </is>
      </c>
      <c r="C2283" t="n">
        <v>1</v>
      </c>
      <c r="D2283" t="inlineStr">
        <is>
          <t>IPCA</t>
        </is>
      </c>
      <c r="E2283" t="n">
        <v>0</v>
      </c>
      <c r="F2283" t="inlineStr">
        <is>
          <t>MENSAL</t>
        </is>
      </c>
      <c r="G2283" t="n">
        <v>45422</v>
      </c>
      <c r="H2283" t="n">
        <v>45422</v>
      </c>
      <c r="I2283" t="inlineStr">
        <is>
          <t>034</t>
        </is>
      </c>
      <c r="J2283" t="inlineStr">
        <is>
          <t>CARTEIRA</t>
        </is>
      </c>
      <c r="K2283" t="inlineStr">
        <is>
          <t>CONTRATO</t>
        </is>
      </c>
      <c r="L2283" t="n">
        <v>4916.49</v>
      </c>
      <c r="M2283" t="inlineStr"/>
      <c r="N2283" t="inlineStr"/>
      <c r="O2283" s="142">
        <f>DATE(YEAR(H2283),MONTH(H2283),1)</f>
        <v/>
      </c>
      <c r="P2283" s="132">
        <f>IF(H2283&gt;$L$3,"Futuro","Atraso")</f>
        <v/>
      </c>
      <c r="Q2283">
        <f>12*(YEAR(H2283)-YEAR($L$3))+(MONTH(H2283)-MONTH($L$3))</f>
        <v/>
      </c>
      <c r="R2283" s="366">
        <f>IF(N2283="IBIRAPITANGA FASE 3",IF(P2283="Atraso",M2283,M2283/(1+$J$2)^Q2283),IF(P2283="Atraso",M2283,M2283/(1+$J$1)^Q2283))</f>
        <v/>
      </c>
    </row>
    <row r="2284">
      <c r="A2284" t="inlineStr">
        <is>
          <t>Q011L05</t>
        </is>
      </c>
      <c r="B2284" t="inlineStr">
        <is>
          <t>LUIZ FELIPE GOMES TEIXEIRA</t>
        </is>
      </c>
      <c r="C2284" t="n">
        <v>1</v>
      </c>
      <c r="D2284" t="inlineStr">
        <is>
          <t>IPCA</t>
        </is>
      </c>
      <c r="E2284" t="n">
        <v>0</v>
      </c>
      <c r="F2284" t="inlineStr">
        <is>
          <t>MENSAL</t>
        </is>
      </c>
      <c r="G2284" t="n">
        <v>45453</v>
      </c>
      <c r="H2284" t="n">
        <v>45453</v>
      </c>
      <c r="I2284" t="inlineStr">
        <is>
          <t>035</t>
        </is>
      </c>
      <c r="J2284" t="inlineStr">
        <is>
          <t>CARTEIRA</t>
        </is>
      </c>
      <c r="K2284" t="inlineStr">
        <is>
          <t>CONTRATO</t>
        </is>
      </c>
      <c r="L2284" t="n">
        <v>4916.49</v>
      </c>
      <c r="M2284" t="inlineStr"/>
      <c r="N2284" t="inlineStr"/>
      <c r="O2284" s="142">
        <f>DATE(YEAR(H2284),MONTH(H2284),1)</f>
        <v/>
      </c>
      <c r="P2284" s="132">
        <f>IF(H2284&gt;$L$3,"Futuro","Atraso")</f>
        <v/>
      </c>
      <c r="Q2284">
        <f>12*(YEAR(H2284)-YEAR($L$3))+(MONTH(H2284)-MONTH($L$3))</f>
        <v/>
      </c>
      <c r="R2284" s="366">
        <f>IF(N2284="IBIRAPITANGA FASE 3",IF(P2284="Atraso",M2284,M2284/(1+$J$2)^Q2284),IF(P2284="Atraso",M2284,M2284/(1+$J$1)^Q2284))</f>
        <v/>
      </c>
    </row>
    <row r="2285">
      <c r="A2285" t="inlineStr">
        <is>
          <t>Q011L05</t>
        </is>
      </c>
      <c r="B2285" t="inlineStr">
        <is>
          <t>LUIZ FELIPE GOMES TEIXEIRA</t>
        </is>
      </c>
      <c r="C2285" t="n">
        <v>1</v>
      </c>
      <c r="D2285" t="inlineStr">
        <is>
          <t>IPCA</t>
        </is>
      </c>
      <c r="E2285" t="n">
        <v>0</v>
      </c>
      <c r="F2285" t="inlineStr">
        <is>
          <t>MENSAL</t>
        </is>
      </c>
      <c r="G2285" t="n">
        <v>45483</v>
      </c>
      <c r="H2285" t="n">
        <v>45483</v>
      </c>
      <c r="I2285" t="inlineStr">
        <is>
          <t>036</t>
        </is>
      </c>
      <c r="J2285" t="inlineStr">
        <is>
          <t>CARTEIRA</t>
        </is>
      </c>
      <c r="K2285" t="inlineStr">
        <is>
          <t>CONTRATO</t>
        </is>
      </c>
      <c r="L2285" t="n">
        <v>4916.49</v>
      </c>
      <c r="M2285" t="inlineStr"/>
      <c r="N2285" t="inlineStr"/>
      <c r="O2285" s="142">
        <f>DATE(YEAR(H2285),MONTH(H2285),1)</f>
        <v/>
      </c>
      <c r="P2285" s="132">
        <f>IF(H2285&gt;$L$3,"Futuro","Atraso")</f>
        <v/>
      </c>
      <c r="Q2285">
        <f>12*(YEAR(H2285)-YEAR($L$3))+(MONTH(H2285)-MONTH($L$3))</f>
        <v/>
      </c>
      <c r="R2285" s="366">
        <f>IF(N2285="IBIRAPITANGA FASE 3",IF(P2285="Atraso",M2285,M2285/(1+$J$2)^Q2285),IF(P2285="Atraso",M2285,M2285/(1+$J$1)^Q2285))</f>
        <v/>
      </c>
    </row>
    <row r="2286">
      <c r="A2286" t="inlineStr">
        <is>
          <t>Q011L05</t>
        </is>
      </c>
      <c r="B2286" t="inlineStr">
        <is>
          <t>LUIZ FELIPE GOMES TEIXEIRA</t>
        </is>
      </c>
      <c r="C2286" t="n">
        <v>1</v>
      </c>
      <c r="D2286" t="inlineStr">
        <is>
          <t>IPCA</t>
        </is>
      </c>
      <c r="E2286" t="n">
        <v>0</v>
      </c>
      <c r="F2286" t="inlineStr">
        <is>
          <t>MENSAL</t>
        </is>
      </c>
      <c r="G2286" t="n">
        <v>45514</v>
      </c>
      <c r="H2286" t="n">
        <v>45514</v>
      </c>
      <c r="I2286" t="inlineStr">
        <is>
          <t>037</t>
        </is>
      </c>
      <c r="J2286" t="inlineStr">
        <is>
          <t>CARTEIRA</t>
        </is>
      </c>
      <c r="K2286" t="inlineStr">
        <is>
          <t>CONTRATO</t>
        </is>
      </c>
      <c r="L2286" t="n">
        <v>4916.49</v>
      </c>
      <c r="M2286" t="inlineStr"/>
      <c r="N2286" t="inlineStr"/>
      <c r="O2286" s="142">
        <f>DATE(YEAR(H2286),MONTH(H2286),1)</f>
        <v/>
      </c>
      <c r="P2286" s="132">
        <f>IF(H2286&gt;$L$3,"Futuro","Atraso")</f>
        <v/>
      </c>
      <c r="Q2286">
        <f>12*(YEAR(H2286)-YEAR($L$3))+(MONTH(H2286)-MONTH($L$3))</f>
        <v/>
      </c>
      <c r="R2286" s="366">
        <f>IF(N2286="IBIRAPITANGA FASE 3",IF(P2286="Atraso",M2286,M2286/(1+$J$2)^Q2286),IF(P2286="Atraso",M2286,M2286/(1+$J$1)^Q2286))</f>
        <v/>
      </c>
    </row>
    <row r="2287">
      <c r="A2287" t="inlineStr">
        <is>
          <t>Q011L05</t>
        </is>
      </c>
      <c r="B2287" t="inlineStr">
        <is>
          <t>LUIZ FELIPE GOMES TEIXEIRA</t>
        </is>
      </c>
      <c r="C2287" t="n">
        <v>1</v>
      </c>
      <c r="D2287" t="inlineStr">
        <is>
          <t>IPCA</t>
        </is>
      </c>
      <c r="E2287" t="n">
        <v>0</v>
      </c>
      <c r="F2287" t="inlineStr">
        <is>
          <t>MENSAL</t>
        </is>
      </c>
      <c r="G2287" t="n">
        <v>45545</v>
      </c>
      <c r="H2287" t="n">
        <v>45545</v>
      </c>
      <c r="I2287" t="inlineStr">
        <is>
          <t>038</t>
        </is>
      </c>
      <c r="J2287" t="inlineStr">
        <is>
          <t>CARTEIRA</t>
        </is>
      </c>
      <c r="K2287" t="inlineStr">
        <is>
          <t>CONTRATO</t>
        </is>
      </c>
      <c r="L2287" t="n">
        <v>4916.49</v>
      </c>
      <c r="M2287" t="inlineStr"/>
      <c r="N2287" t="inlineStr"/>
      <c r="O2287" s="142">
        <f>DATE(YEAR(H2287),MONTH(H2287),1)</f>
        <v/>
      </c>
      <c r="P2287" s="132">
        <f>IF(H2287&gt;$L$3,"Futuro","Atraso")</f>
        <v/>
      </c>
      <c r="Q2287">
        <f>12*(YEAR(H2287)-YEAR($L$3))+(MONTH(H2287)-MONTH($L$3))</f>
        <v/>
      </c>
      <c r="R2287" s="366">
        <f>IF(N2287="IBIRAPITANGA FASE 3",IF(P2287="Atraso",M2287,M2287/(1+$J$2)^Q2287),IF(P2287="Atraso",M2287,M2287/(1+$J$1)^Q2287))</f>
        <v/>
      </c>
    </row>
    <row r="2288">
      <c r="A2288" t="inlineStr">
        <is>
          <t>Q011L05</t>
        </is>
      </c>
      <c r="B2288" t="inlineStr">
        <is>
          <t>LUIZ FELIPE GOMES TEIXEIRA</t>
        </is>
      </c>
      <c r="C2288" t="n">
        <v>1</v>
      </c>
      <c r="D2288" t="inlineStr">
        <is>
          <t>IPCA</t>
        </is>
      </c>
      <c r="E2288" t="n">
        <v>0</v>
      </c>
      <c r="F2288" t="inlineStr">
        <is>
          <t>MENSAL</t>
        </is>
      </c>
      <c r="G2288" t="n">
        <v>45575</v>
      </c>
      <c r="H2288" t="n">
        <v>45575</v>
      </c>
      <c r="I2288" t="inlineStr">
        <is>
          <t>039</t>
        </is>
      </c>
      <c r="J2288" t="inlineStr">
        <is>
          <t>CARTEIRA</t>
        </is>
      </c>
      <c r="K2288" t="inlineStr">
        <is>
          <t>CONTRATO</t>
        </is>
      </c>
      <c r="L2288" t="n">
        <v>4916.49</v>
      </c>
      <c r="M2288" t="inlineStr"/>
      <c r="N2288" t="inlineStr"/>
      <c r="O2288" s="142">
        <f>DATE(YEAR(H2288),MONTH(H2288),1)</f>
        <v/>
      </c>
      <c r="P2288" s="132">
        <f>IF(H2288&gt;$L$3,"Futuro","Atraso")</f>
        <v/>
      </c>
      <c r="Q2288">
        <f>12*(YEAR(H2288)-YEAR($L$3))+(MONTH(H2288)-MONTH($L$3))</f>
        <v/>
      </c>
      <c r="R2288" s="366">
        <f>IF(N2288="IBIRAPITANGA FASE 3",IF(P2288="Atraso",M2288,M2288/(1+$J$2)^Q2288),IF(P2288="Atraso",M2288,M2288/(1+$J$1)^Q2288))</f>
        <v/>
      </c>
    </row>
    <row r="2289">
      <c r="A2289" t="inlineStr">
        <is>
          <t>Q011L05</t>
        </is>
      </c>
      <c r="B2289" t="inlineStr">
        <is>
          <t>LUIZ FELIPE GOMES TEIXEIRA</t>
        </is>
      </c>
      <c r="C2289" t="n">
        <v>1</v>
      </c>
      <c r="D2289" t="inlineStr">
        <is>
          <t>IPCA</t>
        </is>
      </c>
      <c r="E2289" t="n">
        <v>0</v>
      </c>
      <c r="F2289" t="inlineStr">
        <is>
          <t>MENSAL</t>
        </is>
      </c>
      <c r="G2289" t="n">
        <v>45606</v>
      </c>
      <c r="H2289" t="n">
        <v>45606</v>
      </c>
      <c r="I2289" t="inlineStr">
        <is>
          <t>040</t>
        </is>
      </c>
      <c r="J2289" t="inlineStr">
        <is>
          <t>CARTEIRA</t>
        </is>
      </c>
      <c r="K2289" t="inlineStr">
        <is>
          <t>CONTRATO</t>
        </is>
      </c>
      <c r="L2289" t="n">
        <v>4916.49</v>
      </c>
      <c r="M2289" t="inlineStr"/>
      <c r="N2289" t="inlineStr"/>
      <c r="O2289" s="142">
        <f>DATE(YEAR(H2289),MONTH(H2289),1)</f>
        <v/>
      </c>
      <c r="P2289" s="132">
        <f>IF(H2289&gt;$L$3,"Futuro","Atraso")</f>
        <v/>
      </c>
      <c r="Q2289">
        <f>12*(YEAR(H2289)-YEAR($L$3))+(MONTH(H2289)-MONTH($L$3))</f>
        <v/>
      </c>
      <c r="R2289" s="366">
        <f>IF(N2289="IBIRAPITANGA FASE 3",IF(P2289="Atraso",M2289,M2289/(1+$J$2)^Q2289),IF(P2289="Atraso",M2289,M2289/(1+$J$1)^Q2289))</f>
        <v/>
      </c>
    </row>
    <row r="2290">
      <c r="A2290" t="inlineStr">
        <is>
          <t>Q011L05</t>
        </is>
      </c>
      <c r="B2290" t="inlineStr">
        <is>
          <t>LUIZ FELIPE GOMES TEIXEIRA</t>
        </is>
      </c>
      <c r="C2290" t="n">
        <v>1</v>
      </c>
      <c r="D2290" t="inlineStr">
        <is>
          <t>IPCA</t>
        </is>
      </c>
      <c r="E2290" t="n">
        <v>0</v>
      </c>
      <c r="F2290" t="inlineStr">
        <is>
          <t>MENSAL</t>
        </is>
      </c>
      <c r="G2290" t="n">
        <v>45636</v>
      </c>
      <c r="H2290" t="n">
        <v>45636</v>
      </c>
      <c r="I2290" t="inlineStr">
        <is>
          <t>041</t>
        </is>
      </c>
      <c r="J2290" t="inlineStr">
        <is>
          <t>CARTEIRA</t>
        </is>
      </c>
      <c r="K2290" t="inlineStr">
        <is>
          <t>CONTRATO</t>
        </is>
      </c>
      <c r="L2290" t="n">
        <v>4916.49</v>
      </c>
      <c r="M2290" t="inlineStr"/>
      <c r="N2290" t="inlineStr"/>
      <c r="O2290" s="142">
        <f>DATE(YEAR(H2290),MONTH(H2290),1)</f>
        <v/>
      </c>
      <c r="P2290" s="132">
        <f>IF(H2290&gt;$L$3,"Futuro","Atraso")</f>
        <v/>
      </c>
      <c r="Q2290">
        <f>12*(YEAR(H2290)-YEAR($L$3))+(MONTH(H2290)-MONTH($L$3))</f>
        <v/>
      </c>
      <c r="R2290" s="366">
        <f>IF(N2290="IBIRAPITANGA FASE 3",IF(P2290="Atraso",M2290,M2290/(1+$J$2)^Q2290),IF(P2290="Atraso",M2290,M2290/(1+$J$1)^Q2290))</f>
        <v/>
      </c>
    </row>
    <row r="2291">
      <c r="A2291" t="inlineStr">
        <is>
          <t>Q011L05</t>
        </is>
      </c>
      <c r="B2291" t="inlineStr">
        <is>
          <t>LUIZ FELIPE GOMES TEIXEIRA</t>
        </is>
      </c>
      <c r="C2291" t="n">
        <v>1</v>
      </c>
      <c r="D2291" t="inlineStr">
        <is>
          <t>IPCA</t>
        </is>
      </c>
      <c r="E2291" t="n">
        <v>0</v>
      </c>
      <c r="F2291" t="inlineStr">
        <is>
          <t>MENSAL</t>
        </is>
      </c>
      <c r="G2291" t="n">
        <v>45667</v>
      </c>
      <c r="H2291" t="n">
        <v>45667</v>
      </c>
      <c r="I2291" t="inlineStr">
        <is>
          <t>042</t>
        </is>
      </c>
      <c r="J2291" t="inlineStr">
        <is>
          <t>CARTEIRA</t>
        </is>
      </c>
      <c r="K2291" t="inlineStr">
        <is>
          <t>CONTRATO</t>
        </is>
      </c>
      <c r="L2291" t="n">
        <v>4916.49</v>
      </c>
      <c r="M2291" t="inlineStr"/>
      <c r="N2291" t="inlineStr"/>
      <c r="O2291" s="142">
        <f>DATE(YEAR(H2291),MONTH(H2291),1)</f>
        <v/>
      </c>
      <c r="P2291" s="132">
        <f>IF(H2291&gt;$L$3,"Futuro","Atraso")</f>
        <v/>
      </c>
      <c r="Q2291">
        <f>12*(YEAR(H2291)-YEAR($L$3))+(MONTH(H2291)-MONTH($L$3))</f>
        <v/>
      </c>
      <c r="R2291" s="366">
        <f>IF(N2291="IBIRAPITANGA FASE 3",IF(P2291="Atraso",M2291,M2291/(1+$J$2)^Q2291),IF(P2291="Atraso",M2291,M2291/(1+$J$1)^Q2291))</f>
        <v/>
      </c>
    </row>
    <row r="2292">
      <c r="A2292" t="inlineStr">
        <is>
          <t>Q011L05</t>
        </is>
      </c>
      <c r="B2292" t="inlineStr">
        <is>
          <t>LUIZ FELIPE GOMES TEIXEIRA</t>
        </is>
      </c>
      <c r="C2292" t="n">
        <v>1</v>
      </c>
      <c r="D2292" t="inlineStr">
        <is>
          <t>IPCA</t>
        </is>
      </c>
      <c r="E2292" t="n">
        <v>0</v>
      </c>
      <c r="F2292" t="inlineStr">
        <is>
          <t>MENSAL</t>
        </is>
      </c>
      <c r="G2292" t="n">
        <v>45698</v>
      </c>
      <c r="H2292" t="n">
        <v>45698</v>
      </c>
      <c r="I2292" t="inlineStr">
        <is>
          <t>043</t>
        </is>
      </c>
      <c r="J2292" t="inlineStr">
        <is>
          <t>CARTEIRA</t>
        </is>
      </c>
      <c r="K2292" t="inlineStr">
        <is>
          <t>CONTRATO</t>
        </is>
      </c>
      <c r="L2292" t="n">
        <v>4916.49</v>
      </c>
      <c r="M2292" t="inlineStr"/>
      <c r="N2292" t="inlineStr"/>
      <c r="O2292" s="142">
        <f>DATE(YEAR(H2292),MONTH(H2292),1)</f>
        <v/>
      </c>
      <c r="P2292" s="132">
        <f>IF(H2292&gt;$L$3,"Futuro","Atraso")</f>
        <v/>
      </c>
      <c r="Q2292">
        <f>12*(YEAR(H2292)-YEAR($L$3))+(MONTH(H2292)-MONTH($L$3))</f>
        <v/>
      </c>
      <c r="R2292" s="366">
        <f>IF(N2292="IBIRAPITANGA FASE 3",IF(P2292="Atraso",M2292,M2292/(1+$J$2)^Q2292),IF(P2292="Atraso",M2292,M2292/(1+$J$1)^Q2292))</f>
        <v/>
      </c>
    </row>
    <row r="2293">
      <c r="A2293" t="inlineStr">
        <is>
          <t>Q011L05</t>
        </is>
      </c>
      <c r="B2293" t="inlineStr">
        <is>
          <t>LUIZ FELIPE GOMES TEIXEIRA</t>
        </is>
      </c>
      <c r="C2293" t="n">
        <v>1</v>
      </c>
      <c r="D2293" t="inlineStr">
        <is>
          <t>IPCA</t>
        </is>
      </c>
      <c r="E2293" t="n">
        <v>0</v>
      </c>
      <c r="F2293" t="inlineStr">
        <is>
          <t>MENSAL</t>
        </is>
      </c>
      <c r="G2293" t="n">
        <v>45726</v>
      </c>
      <c r="H2293" t="n">
        <v>45726</v>
      </c>
      <c r="I2293" t="inlineStr">
        <is>
          <t>044</t>
        </is>
      </c>
      <c r="J2293" t="inlineStr">
        <is>
          <t>CARTEIRA</t>
        </is>
      </c>
      <c r="K2293" t="inlineStr">
        <is>
          <t>CONTRATO</t>
        </is>
      </c>
      <c r="L2293" t="n">
        <v>4916.49</v>
      </c>
      <c r="M2293" t="inlineStr"/>
      <c r="N2293" t="inlineStr"/>
      <c r="O2293" s="142">
        <f>DATE(YEAR(H2293),MONTH(H2293),1)</f>
        <v/>
      </c>
      <c r="P2293" s="132">
        <f>IF(H2293&gt;$L$3,"Futuro","Atraso")</f>
        <v/>
      </c>
      <c r="Q2293">
        <f>12*(YEAR(H2293)-YEAR($L$3))+(MONTH(H2293)-MONTH($L$3))</f>
        <v/>
      </c>
      <c r="R2293" s="366">
        <f>IF(N2293="IBIRAPITANGA FASE 3",IF(P2293="Atraso",M2293,M2293/(1+$J$2)^Q2293),IF(P2293="Atraso",M2293,M2293/(1+$J$1)^Q2293))</f>
        <v/>
      </c>
    </row>
    <row r="2294">
      <c r="A2294" t="inlineStr">
        <is>
          <t>Q011L05</t>
        </is>
      </c>
      <c r="B2294" t="inlineStr">
        <is>
          <t>LUIZ FELIPE GOMES TEIXEIRA</t>
        </is>
      </c>
      <c r="C2294" t="n">
        <v>1</v>
      </c>
      <c r="D2294" t="inlineStr">
        <is>
          <t>IPCA</t>
        </is>
      </c>
      <c r="E2294" t="n">
        <v>0</v>
      </c>
      <c r="F2294" t="inlineStr">
        <is>
          <t>MENSAL</t>
        </is>
      </c>
      <c r="G2294" t="n">
        <v>45757</v>
      </c>
      <c r="H2294" t="n">
        <v>45757</v>
      </c>
      <c r="I2294" t="inlineStr">
        <is>
          <t>045</t>
        </is>
      </c>
      <c r="J2294" t="inlineStr">
        <is>
          <t>CARTEIRA</t>
        </is>
      </c>
      <c r="K2294" t="inlineStr">
        <is>
          <t>CONTRATO</t>
        </is>
      </c>
      <c r="L2294" t="n">
        <v>4916.49</v>
      </c>
      <c r="M2294" t="inlineStr"/>
      <c r="N2294" t="inlineStr"/>
      <c r="O2294" s="142">
        <f>DATE(YEAR(H2294),MONTH(H2294),1)</f>
        <v/>
      </c>
      <c r="P2294" s="132">
        <f>IF(H2294&gt;$L$3,"Futuro","Atraso")</f>
        <v/>
      </c>
      <c r="Q2294">
        <f>12*(YEAR(H2294)-YEAR($L$3))+(MONTH(H2294)-MONTH($L$3))</f>
        <v/>
      </c>
      <c r="R2294" s="366">
        <f>IF(N2294="IBIRAPITANGA FASE 3",IF(P2294="Atraso",M2294,M2294/(1+$J$2)^Q2294),IF(P2294="Atraso",M2294,M2294/(1+$J$1)^Q2294))</f>
        <v/>
      </c>
    </row>
    <row r="2295">
      <c r="A2295" t="inlineStr">
        <is>
          <t>Q011L05</t>
        </is>
      </c>
      <c r="B2295" t="inlineStr">
        <is>
          <t>LUIZ FELIPE GOMES TEIXEIRA</t>
        </is>
      </c>
      <c r="C2295" t="n">
        <v>1</v>
      </c>
      <c r="D2295" t="inlineStr">
        <is>
          <t>IPCA</t>
        </is>
      </c>
      <c r="E2295" t="n">
        <v>0</v>
      </c>
      <c r="F2295" t="inlineStr">
        <is>
          <t>MENSAL</t>
        </is>
      </c>
      <c r="G2295" t="n">
        <v>45787</v>
      </c>
      <c r="H2295" t="n">
        <v>45787</v>
      </c>
      <c r="I2295" t="inlineStr">
        <is>
          <t>046</t>
        </is>
      </c>
      <c r="J2295" t="inlineStr">
        <is>
          <t>CARTEIRA</t>
        </is>
      </c>
      <c r="K2295" t="inlineStr">
        <is>
          <t>CONTRATO</t>
        </is>
      </c>
      <c r="L2295" t="n">
        <v>4916.49</v>
      </c>
      <c r="M2295" t="inlineStr"/>
      <c r="N2295" t="inlineStr"/>
      <c r="O2295" s="142">
        <f>DATE(YEAR(H2295),MONTH(H2295),1)</f>
        <v/>
      </c>
      <c r="P2295" s="132">
        <f>IF(H2295&gt;$L$3,"Futuro","Atraso")</f>
        <v/>
      </c>
      <c r="Q2295">
        <f>12*(YEAR(H2295)-YEAR($L$3))+(MONTH(H2295)-MONTH($L$3))</f>
        <v/>
      </c>
      <c r="R2295" s="366">
        <f>IF(N2295="IBIRAPITANGA FASE 3",IF(P2295="Atraso",M2295,M2295/(1+$J$2)^Q2295),IF(P2295="Atraso",M2295,M2295/(1+$J$1)^Q2295))</f>
        <v/>
      </c>
    </row>
    <row r="2296">
      <c r="A2296" t="inlineStr">
        <is>
          <t>Q011L05</t>
        </is>
      </c>
      <c r="B2296" t="inlineStr">
        <is>
          <t>LUIZ FELIPE GOMES TEIXEIRA</t>
        </is>
      </c>
      <c r="C2296" t="n">
        <v>1</v>
      </c>
      <c r="D2296" t="inlineStr">
        <is>
          <t>IPCA</t>
        </is>
      </c>
      <c r="E2296" t="n">
        <v>0</v>
      </c>
      <c r="F2296" t="inlineStr">
        <is>
          <t>MENSAL</t>
        </is>
      </c>
      <c r="G2296" t="n">
        <v>45818</v>
      </c>
      <c r="H2296" t="n">
        <v>45818</v>
      </c>
      <c r="I2296" t="inlineStr">
        <is>
          <t>047</t>
        </is>
      </c>
      <c r="J2296" t="inlineStr">
        <is>
          <t>CARTEIRA</t>
        </is>
      </c>
      <c r="K2296" t="inlineStr">
        <is>
          <t>CONTRATO</t>
        </is>
      </c>
      <c r="L2296" t="n">
        <v>4916.49</v>
      </c>
      <c r="M2296" t="inlineStr"/>
      <c r="N2296" t="inlineStr"/>
      <c r="O2296" s="142">
        <f>DATE(YEAR(H2296),MONTH(H2296),1)</f>
        <v/>
      </c>
      <c r="P2296" s="132">
        <f>IF(H2296&gt;$L$3,"Futuro","Atraso")</f>
        <v/>
      </c>
      <c r="Q2296">
        <f>12*(YEAR(H2296)-YEAR($L$3))+(MONTH(H2296)-MONTH($L$3))</f>
        <v/>
      </c>
      <c r="R2296" s="366">
        <f>IF(N2296="IBIRAPITANGA FASE 3",IF(P2296="Atraso",M2296,M2296/(1+$J$2)^Q2296),IF(P2296="Atraso",M2296,M2296/(1+$J$1)^Q2296))</f>
        <v/>
      </c>
    </row>
    <row r="2297">
      <c r="A2297" t="inlineStr">
        <is>
          <t>Q011L05</t>
        </is>
      </c>
      <c r="B2297" t="inlineStr">
        <is>
          <t>LUIZ FELIPE GOMES TEIXEIRA</t>
        </is>
      </c>
      <c r="C2297" t="n">
        <v>1</v>
      </c>
      <c r="D2297" t="inlineStr">
        <is>
          <t>IPCA</t>
        </is>
      </c>
      <c r="E2297" t="n">
        <v>0</v>
      </c>
      <c r="F2297" t="inlineStr">
        <is>
          <t>MENSAL</t>
        </is>
      </c>
      <c r="G2297" t="n">
        <v>45848</v>
      </c>
      <c r="H2297" t="n">
        <v>45848</v>
      </c>
      <c r="I2297" t="inlineStr">
        <is>
          <t>048</t>
        </is>
      </c>
      <c r="J2297" t="inlineStr">
        <is>
          <t>CARTEIRA</t>
        </is>
      </c>
      <c r="K2297" t="inlineStr">
        <is>
          <t>CONTRATO</t>
        </is>
      </c>
      <c r="L2297" t="n">
        <v>4916.49</v>
      </c>
      <c r="M2297" t="inlineStr"/>
      <c r="N2297" t="inlineStr"/>
      <c r="O2297" s="142">
        <f>DATE(YEAR(H2297),MONTH(H2297),1)</f>
        <v/>
      </c>
      <c r="P2297" s="132">
        <f>IF(H2297&gt;$L$3,"Futuro","Atraso")</f>
        <v/>
      </c>
      <c r="Q2297">
        <f>12*(YEAR(H2297)-YEAR($L$3))+(MONTH(H2297)-MONTH($L$3))</f>
        <v/>
      </c>
      <c r="R2297" s="366">
        <f>IF(N2297="IBIRAPITANGA FASE 3",IF(P2297="Atraso",M2297,M2297/(1+$J$2)^Q2297),IF(P2297="Atraso",M2297,M2297/(1+$J$1)^Q2297))</f>
        <v/>
      </c>
    </row>
    <row r="2298">
      <c r="A2298" t="inlineStr">
        <is>
          <t>Q012L01</t>
        </is>
      </c>
      <c r="B2298" t="inlineStr">
        <is>
          <t>PAULO SERGIO MARSON</t>
        </is>
      </c>
      <c r="C2298" t="n">
        <v>1</v>
      </c>
      <c r="D2298" t="inlineStr">
        <is>
          <t>IPCA</t>
        </is>
      </c>
      <c r="E2298" t="n">
        <v>0.009488792934583046</v>
      </c>
      <c r="F2298" t="inlineStr">
        <is>
          <t>MENSAL</t>
        </is>
      </c>
      <c r="G2298" t="n">
        <v>45229</v>
      </c>
      <c r="H2298" t="n">
        <v>45229</v>
      </c>
      <c r="I2298" t="inlineStr">
        <is>
          <t>053</t>
        </is>
      </c>
      <c r="J2298" t="inlineStr">
        <is>
          <t>CARTEIRA</t>
        </is>
      </c>
      <c r="K2298" t="inlineStr">
        <is>
          <t>CONTRATO</t>
        </is>
      </c>
      <c r="L2298" t="n">
        <v>2551.32</v>
      </c>
      <c r="M2298" t="inlineStr"/>
      <c r="N2298" t="inlineStr"/>
      <c r="O2298" s="142">
        <f>DATE(YEAR(H2298),MONTH(H2298),1)</f>
        <v/>
      </c>
      <c r="P2298" s="132">
        <f>IF(H2298&gt;$L$3,"Futuro","Atraso")</f>
        <v/>
      </c>
      <c r="Q2298">
        <f>12*(YEAR(H2298)-YEAR($L$3))+(MONTH(H2298)-MONTH($L$3))</f>
        <v/>
      </c>
      <c r="R2298" s="366">
        <f>IF(N2298="IBIRAPITANGA FASE 3",IF(P2298="Atraso",M2298,M2298/(1+$J$2)^Q2298),IF(P2298="Atraso",M2298,M2298/(1+$J$1)^Q2298))</f>
        <v/>
      </c>
    </row>
    <row r="2299">
      <c r="A2299" t="inlineStr">
        <is>
          <t>Q012L01</t>
        </is>
      </c>
      <c r="B2299" t="inlineStr">
        <is>
          <t>PAULO SERGIO MARSON</t>
        </is>
      </c>
      <c r="C2299" t="n">
        <v>1</v>
      </c>
      <c r="D2299" t="inlineStr">
        <is>
          <t>IPCA</t>
        </is>
      </c>
      <c r="E2299" t="n">
        <v>0.009488792934583046</v>
      </c>
      <c r="F2299" t="inlineStr">
        <is>
          <t>MENSAL</t>
        </is>
      </c>
      <c r="G2299" t="n">
        <v>45260</v>
      </c>
      <c r="H2299" t="n">
        <v>45260</v>
      </c>
      <c r="I2299" t="inlineStr">
        <is>
          <t>054</t>
        </is>
      </c>
      <c r="J2299" t="inlineStr">
        <is>
          <t>CARTEIRA</t>
        </is>
      </c>
      <c r="K2299" t="inlineStr">
        <is>
          <t>CONTRATO</t>
        </is>
      </c>
      <c r="L2299" t="n">
        <v>2551.32</v>
      </c>
      <c r="M2299" t="inlineStr"/>
      <c r="N2299" t="inlineStr"/>
      <c r="O2299" s="142">
        <f>DATE(YEAR(H2299),MONTH(H2299),1)</f>
        <v/>
      </c>
      <c r="P2299" s="132">
        <f>IF(H2299&gt;$L$3,"Futuro","Atraso")</f>
        <v/>
      </c>
      <c r="Q2299">
        <f>12*(YEAR(H2299)-YEAR($L$3))+(MONTH(H2299)-MONTH($L$3))</f>
        <v/>
      </c>
      <c r="R2299" s="366">
        <f>IF(N2299="IBIRAPITANGA FASE 3",IF(P2299="Atraso",M2299,M2299/(1+$J$2)^Q2299),IF(P2299="Atraso",M2299,M2299/(1+$J$1)^Q2299))</f>
        <v/>
      </c>
    </row>
    <row r="2300">
      <c r="A2300" t="inlineStr">
        <is>
          <t>Q012L01</t>
        </is>
      </c>
      <c r="B2300" t="inlineStr">
        <is>
          <t>PAULO SERGIO MARSON</t>
        </is>
      </c>
      <c r="C2300" t="n">
        <v>1</v>
      </c>
      <c r="D2300" t="inlineStr">
        <is>
          <t>IPCA</t>
        </is>
      </c>
      <c r="E2300" t="n">
        <v>0.009488792934583046</v>
      </c>
      <c r="F2300" t="inlineStr">
        <is>
          <t>MENSAL</t>
        </is>
      </c>
      <c r="G2300" t="n">
        <v>45290</v>
      </c>
      <c r="H2300" t="n">
        <v>45290</v>
      </c>
      <c r="I2300" t="inlineStr">
        <is>
          <t>055</t>
        </is>
      </c>
      <c r="J2300" t="inlineStr">
        <is>
          <t>CARTEIRA</t>
        </is>
      </c>
      <c r="K2300" t="inlineStr">
        <is>
          <t>CONTRATO</t>
        </is>
      </c>
      <c r="L2300" t="n">
        <v>2551.32</v>
      </c>
      <c r="M2300" t="inlineStr"/>
      <c r="N2300" t="inlineStr"/>
      <c r="O2300" s="142">
        <f>DATE(YEAR(H2300),MONTH(H2300),1)</f>
        <v/>
      </c>
      <c r="P2300" s="132">
        <f>IF(H2300&gt;$L$3,"Futuro","Atraso")</f>
        <v/>
      </c>
      <c r="Q2300">
        <f>12*(YEAR(H2300)-YEAR($L$3))+(MONTH(H2300)-MONTH($L$3))</f>
        <v/>
      </c>
      <c r="R2300" s="366">
        <f>IF(N2300="IBIRAPITANGA FASE 3",IF(P2300="Atraso",M2300,M2300/(1+$J$2)^Q2300),IF(P2300="Atraso",M2300,M2300/(1+$J$1)^Q2300))</f>
        <v/>
      </c>
    </row>
    <row r="2301">
      <c r="A2301" t="inlineStr">
        <is>
          <t>Q012L01</t>
        </is>
      </c>
      <c r="B2301" t="inlineStr">
        <is>
          <t>PAULO SERGIO MARSON</t>
        </is>
      </c>
      <c r="C2301" t="n">
        <v>1</v>
      </c>
      <c r="D2301" t="inlineStr">
        <is>
          <t>IPCA</t>
        </is>
      </c>
      <c r="E2301" t="n">
        <v>0.009488792934583046</v>
      </c>
      <c r="F2301" t="inlineStr">
        <is>
          <t>MENSAL</t>
        </is>
      </c>
      <c r="G2301" t="n">
        <v>45321</v>
      </c>
      <c r="H2301" t="n">
        <v>45321</v>
      </c>
      <c r="I2301" t="inlineStr">
        <is>
          <t>056</t>
        </is>
      </c>
      <c r="J2301" t="inlineStr">
        <is>
          <t>CARTEIRA</t>
        </is>
      </c>
      <c r="K2301" t="inlineStr">
        <is>
          <t>CONTRATO</t>
        </is>
      </c>
      <c r="L2301" t="n">
        <v>2551.32</v>
      </c>
      <c r="M2301" t="inlineStr"/>
      <c r="N2301" t="inlineStr"/>
      <c r="O2301" s="142">
        <f>DATE(YEAR(H2301),MONTH(H2301),1)</f>
        <v/>
      </c>
      <c r="P2301" s="132">
        <f>IF(H2301&gt;$L$3,"Futuro","Atraso")</f>
        <v/>
      </c>
      <c r="Q2301">
        <f>12*(YEAR(H2301)-YEAR($L$3))+(MONTH(H2301)-MONTH($L$3))</f>
        <v/>
      </c>
      <c r="R2301" s="366">
        <f>IF(N2301="IBIRAPITANGA FASE 3",IF(P2301="Atraso",M2301,M2301/(1+$J$2)^Q2301),IF(P2301="Atraso",M2301,M2301/(1+$J$1)^Q2301))</f>
        <v/>
      </c>
    </row>
    <row r="2302">
      <c r="A2302" t="inlineStr">
        <is>
          <t>Q012L01</t>
        </is>
      </c>
      <c r="B2302" t="inlineStr">
        <is>
          <t>PAULO SERGIO MARSON</t>
        </is>
      </c>
      <c r="C2302" t="n">
        <v>1</v>
      </c>
      <c r="D2302" t="inlineStr">
        <is>
          <t>IPCA</t>
        </is>
      </c>
      <c r="E2302" t="n">
        <v>0.009488792934583046</v>
      </c>
      <c r="F2302" t="inlineStr">
        <is>
          <t>MENSAL</t>
        </is>
      </c>
      <c r="G2302" t="n">
        <v>45351</v>
      </c>
      <c r="H2302" t="n">
        <v>45351</v>
      </c>
      <c r="I2302" t="inlineStr">
        <is>
          <t>057</t>
        </is>
      </c>
      <c r="J2302" t="inlineStr">
        <is>
          <t>CARTEIRA</t>
        </is>
      </c>
      <c r="K2302" t="inlineStr">
        <is>
          <t>CONTRATO</t>
        </is>
      </c>
      <c r="L2302" t="n">
        <v>2551.32</v>
      </c>
      <c r="M2302" t="inlineStr"/>
      <c r="N2302" t="inlineStr"/>
      <c r="O2302" s="142">
        <f>DATE(YEAR(H2302),MONTH(H2302),1)</f>
        <v/>
      </c>
      <c r="P2302" s="132">
        <f>IF(H2302&gt;$L$3,"Futuro","Atraso")</f>
        <v/>
      </c>
      <c r="Q2302">
        <f>12*(YEAR(H2302)-YEAR($L$3))+(MONTH(H2302)-MONTH($L$3))</f>
        <v/>
      </c>
      <c r="R2302" s="366">
        <f>IF(N2302="IBIRAPITANGA FASE 3",IF(P2302="Atraso",M2302,M2302/(1+$J$2)^Q2302),IF(P2302="Atraso",M2302,M2302/(1+$J$1)^Q2302))</f>
        <v/>
      </c>
    </row>
    <row r="2303">
      <c r="A2303" t="inlineStr">
        <is>
          <t>Q012L01</t>
        </is>
      </c>
      <c r="B2303" t="inlineStr">
        <is>
          <t>PAULO SERGIO MARSON</t>
        </is>
      </c>
      <c r="C2303" t="n">
        <v>1</v>
      </c>
      <c r="D2303" t="inlineStr">
        <is>
          <t>IPCA</t>
        </is>
      </c>
      <c r="E2303" t="n">
        <v>0.009488792934583046</v>
      </c>
      <c r="F2303" t="inlineStr">
        <is>
          <t>MENSAL</t>
        </is>
      </c>
      <c r="G2303" t="n">
        <v>45381</v>
      </c>
      <c r="H2303" t="n">
        <v>45381</v>
      </c>
      <c r="I2303" t="inlineStr">
        <is>
          <t>058</t>
        </is>
      </c>
      <c r="J2303" t="inlineStr">
        <is>
          <t>CARTEIRA</t>
        </is>
      </c>
      <c r="K2303" t="inlineStr">
        <is>
          <t>CONTRATO</t>
        </is>
      </c>
      <c r="L2303" t="n">
        <v>2551.32</v>
      </c>
      <c r="M2303" t="inlineStr"/>
      <c r="N2303" t="inlineStr"/>
      <c r="O2303" s="142">
        <f>DATE(YEAR(H2303),MONTH(H2303),1)</f>
        <v/>
      </c>
      <c r="P2303" s="132">
        <f>IF(H2303&gt;$L$3,"Futuro","Atraso")</f>
        <v/>
      </c>
      <c r="Q2303">
        <f>12*(YEAR(H2303)-YEAR($L$3))+(MONTH(H2303)-MONTH($L$3))</f>
        <v/>
      </c>
      <c r="R2303" s="366">
        <f>IF(N2303="IBIRAPITANGA FASE 3",IF(P2303="Atraso",M2303,M2303/(1+$J$2)^Q2303),IF(P2303="Atraso",M2303,M2303/(1+$J$1)^Q2303))</f>
        <v/>
      </c>
    </row>
    <row r="2304">
      <c r="A2304" t="inlineStr">
        <is>
          <t>Q012L01</t>
        </is>
      </c>
      <c r="B2304" t="inlineStr">
        <is>
          <t>PAULO SERGIO MARSON</t>
        </is>
      </c>
      <c r="C2304" t="n">
        <v>1</v>
      </c>
      <c r="D2304" t="inlineStr">
        <is>
          <t>IPCA</t>
        </is>
      </c>
      <c r="E2304" t="n">
        <v>0.009488792934583046</v>
      </c>
      <c r="F2304" t="inlineStr">
        <is>
          <t>MENSAL</t>
        </is>
      </c>
      <c r="G2304" t="n">
        <v>45412</v>
      </c>
      <c r="H2304" t="n">
        <v>45412</v>
      </c>
      <c r="I2304" t="inlineStr">
        <is>
          <t>059</t>
        </is>
      </c>
      <c r="J2304" t="inlineStr">
        <is>
          <t>CARTEIRA</t>
        </is>
      </c>
      <c r="K2304" t="inlineStr">
        <is>
          <t>CONTRATO</t>
        </is>
      </c>
      <c r="L2304" t="n">
        <v>2551.32</v>
      </c>
      <c r="M2304" t="inlineStr"/>
      <c r="N2304" t="inlineStr"/>
      <c r="O2304" s="142">
        <f>DATE(YEAR(H2304),MONTH(H2304),1)</f>
        <v/>
      </c>
      <c r="P2304" s="132">
        <f>IF(H2304&gt;$L$3,"Futuro","Atraso")</f>
        <v/>
      </c>
      <c r="Q2304">
        <f>12*(YEAR(H2304)-YEAR($L$3))+(MONTH(H2304)-MONTH($L$3))</f>
        <v/>
      </c>
      <c r="R2304" s="366">
        <f>IF(N2304="IBIRAPITANGA FASE 3",IF(P2304="Atraso",M2304,M2304/(1+$J$2)^Q2304),IF(P2304="Atraso",M2304,M2304/(1+$J$1)^Q2304))</f>
        <v/>
      </c>
    </row>
    <row r="2305">
      <c r="A2305" t="inlineStr">
        <is>
          <t>Q012L01</t>
        </is>
      </c>
      <c r="B2305" t="inlineStr">
        <is>
          <t>PAULO SERGIO MARSON</t>
        </is>
      </c>
      <c r="C2305" t="n">
        <v>1</v>
      </c>
      <c r="D2305" t="inlineStr">
        <is>
          <t>IPCA</t>
        </is>
      </c>
      <c r="E2305" t="n">
        <v>0.009488792934583046</v>
      </c>
      <c r="F2305" t="inlineStr">
        <is>
          <t>MENSAL</t>
        </is>
      </c>
      <c r="G2305" t="n">
        <v>45442</v>
      </c>
      <c r="H2305" t="n">
        <v>45442</v>
      </c>
      <c r="I2305" t="inlineStr">
        <is>
          <t>060</t>
        </is>
      </c>
      <c r="J2305" t="inlineStr">
        <is>
          <t>CARTEIRA</t>
        </is>
      </c>
      <c r="K2305" t="inlineStr">
        <is>
          <t>CONTRATO</t>
        </is>
      </c>
      <c r="L2305" t="n">
        <v>2551.32</v>
      </c>
      <c r="M2305" t="inlineStr"/>
      <c r="N2305" t="inlineStr"/>
      <c r="O2305" s="142">
        <f>DATE(YEAR(H2305),MONTH(H2305),1)</f>
        <v/>
      </c>
      <c r="P2305" s="132">
        <f>IF(H2305&gt;$L$3,"Futuro","Atraso")</f>
        <v/>
      </c>
      <c r="Q2305">
        <f>12*(YEAR(H2305)-YEAR($L$3))+(MONTH(H2305)-MONTH($L$3))</f>
        <v/>
      </c>
      <c r="R2305" s="366">
        <f>IF(N2305="IBIRAPITANGA FASE 3",IF(P2305="Atraso",M2305,M2305/(1+$J$2)^Q2305),IF(P2305="Atraso",M2305,M2305/(1+$J$1)^Q2305))</f>
        <v/>
      </c>
    </row>
    <row r="2306">
      <c r="A2306" t="inlineStr">
        <is>
          <t>Q012L01</t>
        </is>
      </c>
      <c r="B2306" t="inlineStr">
        <is>
          <t>PAULO SERGIO MARSON</t>
        </is>
      </c>
      <c r="C2306" t="n">
        <v>1</v>
      </c>
      <c r="D2306" t="inlineStr">
        <is>
          <t>IPCA</t>
        </is>
      </c>
      <c r="E2306" t="n">
        <v>0.009488792934583046</v>
      </c>
      <c r="F2306" t="inlineStr">
        <is>
          <t>MENSAL</t>
        </is>
      </c>
      <c r="G2306" t="n">
        <v>45473</v>
      </c>
      <c r="H2306" t="n">
        <v>45473</v>
      </c>
      <c r="I2306" t="inlineStr">
        <is>
          <t>061</t>
        </is>
      </c>
      <c r="J2306" t="inlineStr">
        <is>
          <t>CARTEIRA</t>
        </is>
      </c>
      <c r="K2306" t="inlineStr">
        <is>
          <t>CONTRATO</t>
        </is>
      </c>
      <c r="L2306" t="n">
        <v>2551.32</v>
      </c>
      <c r="M2306" t="inlineStr"/>
      <c r="N2306" t="inlineStr"/>
      <c r="O2306" s="142">
        <f>DATE(YEAR(H2306),MONTH(H2306),1)</f>
        <v/>
      </c>
      <c r="P2306" s="132">
        <f>IF(H2306&gt;$L$3,"Futuro","Atraso")</f>
        <v/>
      </c>
      <c r="Q2306">
        <f>12*(YEAR(H2306)-YEAR($L$3))+(MONTH(H2306)-MONTH($L$3))</f>
        <v/>
      </c>
      <c r="R2306" s="366">
        <f>IF(N2306="IBIRAPITANGA FASE 3",IF(P2306="Atraso",M2306,M2306/(1+$J$2)^Q2306),IF(P2306="Atraso",M2306,M2306/(1+$J$1)^Q2306))</f>
        <v/>
      </c>
    </row>
    <row r="2307">
      <c r="A2307" t="inlineStr">
        <is>
          <t>Q012L01</t>
        </is>
      </c>
      <c r="B2307" t="inlineStr">
        <is>
          <t>PAULO SERGIO MARSON</t>
        </is>
      </c>
      <c r="C2307" t="n">
        <v>1</v>
      </c>
      <c r="D2307" t="inlineStr">
        <is>
          <t>IPCA</t>
        </is>
      </c>
      <c r="E2307" t="n">
        <v>0.009488792934583046</v>
      </c>
      <c r="F2307" t="inlineStr">
        <is>
          <t>MENSAL</t>
        </is>
      </c>
      <c r="G2307" t="n">
        <v>45503</v>
      </c>
      <c r="H2307" t="n">
        <v>45503</v>
      </c>
      <c r="I2307" t="inlineStr">
        <is>
          <t>062</t>
        </is>
      </c>
      <c r="J2307" t="inlineStr">
        <is>
          <t>CARTEIRA</t>
        </is>
      </c>
      <c r="K2307" t="inlineStr">
        <is>
          <t>CONTRATO</t>
        </is>
      </c>
      <c r="L2307" t="n">
        <v>2551.32</v>
      </c>
      <c r="M2307" t="inlineStr"/>
      <c r="N2307" t="inlineStr"/>
      <c r="O2307" s="142">
        <f>DATE(YEAR(H2307),MONTH(H2307),1)</f>
        <v/>
      </c>
      <c r="P2307" s="132">
        <f>IF(H2307&gt;$L$3,"Futuro","Atraso")</f>
        <v/>
      </c>
      <c r="Q2307">
        <f>12*(YEAR(H2307)-YEAR($L$3))+(MONTH(H2307)-MONTH($L$3))</f>
        <v/>
      </c>
      <c r="R2307" s="366">
        <f>IF(N2307="IBIRAPITANGA FASE 3",IF(P2307="Atraso",M2307,M2307/(1+$J$2)^Q2307),IF(P2307="Atraso",M2307,M2307/(1+$J$1)^Q2307))</f>
        <v/>
      </c>
    </row>
    <row r="2308">
      <c r="A2308" t="inlineStr">
        <is>
          <t>Q012L01</t>
        </is>
      </c>
      <c r="B2308" t="inlineStr">
        <is>
          <t>PAULO SERGIO MARSON</t>
        </is>
      </c>
      <c r="C2308" t="n">
        <v>1</v>
      </c>
      <c r="D2308" t="inlineStr">
        <is>
          <t>IPCA</t>
        </is>
      </c>
      <c r="E2308" t="n">
        <v>0.009488792934583046</v>
      </c>
      <c r="F2308" t="inlineStr">
        <is>
          <t>MENSAL</t>
        </is>
      </c>
      <c r="G2308" t="n">
        <v>45534</v>
      </c>
      <c r="H2308" t="n">
        <v>45534</v>
      </c>
      <c r="I2308" t="inlineStr">
        <is>
          <t>063</t>
        </is>
      </c>
      <c r="J2308" t="inlineStr">
        <is>
          <t>CARTEIRA</t>
        </is>
      </c>
      <c r="K2308" t="inlineStr">
        <is>
          <t>CONTRATO</t>
        </is>
      </c>
      <c r="L2308" t="n">
        <v>2551.32</v>
      </c>
      <c r="M2308" t="inlineStr"/>
      <c r="N2308" t="inlineStr"/>
      <c r="O2308" s="142">
        <f>DATE(YEAR(H2308),MONTH(H2308),1)</f>
        <v/>
      </c>
      <c r="P2308" s="132">
        <f>IF(H2308&gt;$L$3,"Futuro","Atraso")</f>
        <v/>
      </c>
      <c r="Q2308">
        <f>12*(YEAR(H2308)-YEAR($L$3))+(MONTH(H2308)-MONTH($L$3))</f>
        <v/>
      </c>
      <c r="R2308" s="366">
        <f>IF(N2308="IBIRAPITANGA FASE 3",IF(P2308="Atraso",M2308,M2308/(1+$J$2)^Q2308),IF(P2308="Atraso",M2308,M2308/(1+$J$1)^Q2308))</f>
        <v/>
      </c>
    </row>
    <row r="2309">
      <c r="A2309" t="inlineStr">
        <is>
          <t>Q012L01</t>
        </is>
      </c>
      <c r="B2309" t="inlineStr">
        <is>
          <t>PAULO SERGIO MARSON</t>
        </is>
      </c>
      <c r="C2309" t="n">
        <v>1</v>
      </c>
      <c r="D2309" t="inlineStr">
        <is>
          <t>IPCA</t>
        </is>
      </c>
      <c r="E2309" t="n">
        <v>0.009488792934583046</v>
      </c>
      <c r="F2309" t="inlineStr">
        <is>
          <t>MENSAL</t>
        </is>
      </c>
      <c r="G2309" t="n">
        <v>45565</v>
      </c>
      <c r="H2309" t="n">
        <v>45565</v>
      </c>
      <c r="I2309" t="inlineStr">
        <is>
          <t>064</t>
        </is>
      </c>
      <c r="J2309" t="inlineStr">
        <is>
          <t>CARTEIRA</t>
        </is>
      </c>
      <c r="K2309" t="inlineStr">
        <is>
          <t>CONTRATO</t>
        </is>
      </c>
      <c r="L2309" t="n">
        <v>2551.32</v>
      </c>
      <c r="M2309" t="inlineStr"/>
      <c r="N2309" t="inlineStr"/>
      <c r="O2309" s="142">
        <f>DATE(YEAR(H2309),MONTH(H2309),1)</f>
        <v/>
      </c>
      <c r="P2309" s="132">
        <f>IF(H2309&gt;$L$3,"Futuro","Atraso")</f>
        <v/>
      </c>
      <c r="Q2309">
        <f>12*(YEAR(H2309)-YEAR($L$3))+(MONTH(H2309)-MONTH($L$3))</f>
        <v/>
      </c>
      <c r="R2309" s="366">
        <f>IF(N2309="IBIRAPITANGA FASE 3",IF(P2309="Atraso",M2309,M2309/(1+$J$2)^Q2309),IF(P2309="Atraso",M2309,M2309/(1+$J$1)^Q2309))</f>
        <v/>
      </c>
    </row>
    <row r="2310">
      <c r="A2310" t="inlineStr">
        <is>
          <t>Q012L01</t>
        </is>
      </c>
      <c r="B2310" t="inlineStr">
        <is>
          <t>PAULO SERGIO MARSON</t>
        </is>
      </c>
      <c r="C2310" t="n">
        <v>1</v>
      </c>
      <c r="D2310" t="inlineStr">
        <is>
          <t>IPCA</t>
        </is>
      </c>
      <c r="E2310" t="n">
        <v>0.009488792934583046</v>
      </c>
      <c r="F2310" t="inlineStr">
        <is>
          <t>MENSAL</t>
        </is>
      </c>
      <c r="G2310" t="n">
        <v>45595</v>
      </c>
      <c r="H2310" t="n">
        <v>45595</v>
      </c>
      <c r="I2310" t="inlineStr">
        <is>
          <t>065</t>
        </is>
      </c>
      <c r="J2310" t="inlineStr">
        <is>
          <t>CARTEIRA</t>
        </is>
      </c>
      <c r="K2310" t="inlineStr">
        <is>
          <t>CONTRATO</t>
        </is>
      </c>
      <c r="L2310" t="n">
        <v>2551.32</v>
      </c>
      <c r="M2310" t="inlineStr"/>
      <c r="N2310" t="inlineStr"/>
      <c r="O2310" s="142">
        <f>DATE(YEAR(H2310),MONTH(H2310),1)</f>
        <v/>
      </c>
      <c r="P2310" s="132">
        <f>IF(H2310&gt;$L$3,"Futuro","Atraso")</f>
        <v/>
      </c>
      <c r="Q2310">
        <f>12*(YEAR(H2310)-YEAR($L$3))+(MONTH(H2310)-MONTH($L$3))</f>
        <v/>
      </c>
      <c r="R2310" s="366">
        <f>IF(N2310="IBIRAPITANGA FASE 3",IF(P2310="Atraso",M2310,M2310/(1+$J$2)^Q2310),IF(P2310="Atraso",M2310,M2310/(1+$J$1)^Q2310))</f>
        <v/>
      </c>
    </row>
    <row r="2311">
      <c r="A2311" t="inlineStr">
        <is>
          <t>Q012L01</t>
        </is>
      </c>
      <c r="B2311" t="inlineStr">
        <is>
          <t>PAULO SERGIO MARSON</t>
        </is>
      </c>
      <c r="C2311" t="n">
        <v>1</v>
      </c>
      <c r="D2311" t="inlineStr">
        <is>
          <t>IPCA</t>
        </is>
      </c>
      <c r="E2311" t="n">
        <v>0.009488792934583046</v>
      </c>
      <c r="F2311" t="inlineStr">
        <is>
          <t>MENSAL</t>
        </is>
      </c>
      <c r="G2311" t="n">
        <v>45626</v>
      </c>
      <c r="H2311" t="n">
        <v>45626</v>
      </c>
      <c r="I2311" t="inlineStr">
        <is>
          <t>066</t>
        </is>
      </c>
      <c r="J2311" t="inlineStr">
        <is>
          <t>CARTEIRA</t>
        </is>
      </c>
      <c r="K2311" t="inlineStr">
        <is>
          <t>CONTRATO</t>
        </is>
      </c>
      <c r="L2311" t="n">
        <v>2551.32</v>
      </c>
      <c r="M2311" t="inlineStr"/>
      <c r="N2311" t="inlineStr"/>
      <c r="O2311" s="142">
        <f>DATE(YEAR(H2311),MONTH(H2311),1)</f>
        <v/>
      </c>
      <c r="P2311" s="132">
        <f>IF(H2311&gt;$L$3,"Futuro","Atraso")</f>
        <v/>
      </c>
      <c r="Q2311">
        <f>12*(YEAR(H2311)-YEAR($L$3))+(MONTH(H2311)-MONTH($L$3))</f>
        <v/>
      </c>
      <c r="R2311" s="366">
        <f>IF(N2311="IBIRAPITANGA FASE 3",IF(P2311="Atraso",M2311,M2311/(1+$J$2)^Q2311),IF(P2311="Atraso",M2311,M2311/(1+$J$1)^Q2311))</f>
        <v/>
      </c>
    </row>
    <row r="2312">
      <c r="A2312" t="inlineStr">
        <is>
          <t>Q012L01</t>
        </is>
      </c>
      <c r="B2312" t="inlineStr">
        <is>
          <t>PAULO SERGIO MARSON</t>
        </is>
      </c>
      <c r="C2312" t="n">
        <v>1</v>
      </c>
      <c r="D2312" t="inlineStr">
        <is>
          <t>IPCA</t>
        </is>
      </c>
      <c r="E2312" t="n">
        <v>0.009488792934583046</v>
      </c>
      <c r="F2312" t="inlineStr">
        <is>
          <t>MENSAL</t>
        </is>
      </c>
      <c r="G2312" t="n">
        <v>45656</v>
      </c>
      <c r="H2312" t="n">
        <v>45656</v>
      </c>
      <c r="I2312" t="inlineStr">
        <is>
          <t>067</t>
        </is>
      </c>
      <c r="J2312" t="inlineStr">
        <is>
          <t>CARTEIRA</t>
        </is>
      </c>
      <c r="K2312" t="inlineStr">
        <is>
          <t>CONTRATO</t>
        </is>
      </c>
      <c r="L2312" t="n">
        <v>2551.32</v>
      </c>
      <c r="M2312" t="inlineStr"/>
      <c r="N2312" t="inlineStr"/>
      <c r="O2312" s="142">
        <f>DATE(YEAR(H2312),MONTH(H2312),1)</f>
        <v/>
      </c>
      <c r="P2312" s="132">
        <f>IF(H2312&gt;$L$3,"Futuro","Atraso")</f>
        <v/>
      </c>
      <c r="Q2312">
        <f>12*(YEAR(H2312)-YEAR($L$3))+(MONTH(H2312)-MONTH($L$3))</f>
        <v/>
      </c>
      <c r="R2312" s="366">
        <f>IF(N2312="IBIRAPITANGA FASE 3",IF(P2312="Atraso",M2312,M2312/(1+$J$2)^Q2312),IF(P2312="Atraso",M2312,M2312/(1+$J$1)^Q2312))</f>
        <v/>
      </c>
    </row>
    <row r="2313">
      <c r="A2313" t="inlineStr">
        <is>
          <t>Q012L01</t>
        </is>
      </c>
      <c r="B2313" t="inlineStr">
        <is>
          <t>PAULO SERGIO MARSON</t>
        </is>
      </c>
      <c r="C2313" t="n">
        <v>1</v>
      </c>
      <c r="D2313" t="inlineStr">
        <is>
          <t>IPCA</t>
        </is>
      </c>
      <c r="E2313" t="n">
        <v>0.009488792934583046</v>
      </c>
      <c r="F2313" t="inlineStr">
        <is>
          <t>MENSAL</t>
        </is>
      </c>
      <c r="G2313" t="n">
        <v>45687</v>
      </c>
      <c r="H2313" t="n">
        <v>45687</v>
      </c>
      <c r="I2313" t="inlineStr">
        <is>
          <t>068</t>
        </is>
      </c>
      <c r="J2313" t="inlineStr">
        <is>
          <t>CARTEIRA</t>
        </is>
      </c>
      <c r="K2313" t="inlineStr">
        <is>
          <t>CONTRATO</t>
        </is>
      </c>
      <c r="L2313" t="n">
        <v>2551.32</v>
      </c>
      <c r="M2313" t="inlineStr"/>
      <c r="N2313" t="inlineStr"/>
      <c r="O2313" s="142">
        <f>DATE(YEAR(H2313),MONTH(H2313),1)</f>
        <v/>
      </c>
      <c r="P2313" s="132">
        <f>IF(H2313&gt;$L$3,"Futuro","Atraso")</f>
        <v/>
      </c>
      <c r="Q2313">
        <f>12*(YEAR(H2313)-YEAR($L$3))+(MONTH(H2313)-MONTH($L$3))</f>
        <v/>
      </c>
      <c r="R2313" s="366">
        <f>IF(N2313="IBIRAPITANGA FASE 3",IF(P2313="Atraso",M2313,M2313/(1+$J$2)^Q2313),IF(P2313="Atraso",M2313,M2313/(1+$J$1)^Q2313))</f>
        <v/>
      </c>
    </row>
    <row r="2314">
      <c r="A2314" t="inlineStr">
        <is>
          <t>Q012L01</t>
        </is>
      </c>
      <c r="B2314" t="inlineStr">
        <is>
          <t>PAULO SERGIO MARSON</t>
        </is>
      </c>
      <c r="C2314" t="n">
        <v>1</v>
      </c>
      <c r="D2314" t="inlineStr">
        <is>
          <t>IPCA</t>
        </is>
      </c>
      <c r="E2314" t="n">
        <v>0.009488792934583046</v>
      </c>
      <c r="F2314" t="inlineStr">
        <is>
          <t>MENSAL</t>
        </is>
      </c>
      <c r="G2314" t="n">
        <v>45716</v>
      </c>
      <c r="H2314" t="n">
        <v>45716</v>
      </c>
      <c r="I2314" t="inlineStr">
        <is>
          <t>069</t>
        </is>
      </c>
      <c r="J2314" t="inlineStr">
        <is>
          <t>CARTEIRA</t>
        </is>
      </c>
      <c r="K2314" t="inlineStr">
        <is>
          <t>CONTRATO</t>
        </is>
      </c>
      <c r="L2314" t="n">
        <v>2551.32</v>
      </c>
      <c r="M2314" t="inlineStr"/>
      <c r="N2314" t="inlineStr"/>
      <c r="O2314" s="142">
        <f>DATE(YEAR(H2314),MONTH(H2314),1)</f>
        <v/>
      </c>
      <c r="P2314" s="132">
        <f>IF(H2314&gt;$L$3,"Futuro","Atraso")</f>
        <v/>
      </c>
      <c r="Q2314">
        <f>12*(YEAR(H2314)-YEAR($L$3))+(MONTH(H2314)-MONTH($L$3))</f>
        <v/>
      </c>
      <c r="R2314" s="366">
        <f>IF(N2314="IBIRAPITANGA FASE 3",IF(P2314="Atraso",M2314,M2314/(1+$J$2)^Q2314),IF(P2314="Atraso",M2314,M2314/(1+$J$1)^Q2314))</f>
        <v/>
      </c>
    </row>
    <row r="2315">
      <c r="A2315" t="inlineStr">
        <is>
          <t>Q012L01</t>
        </is>
      </c>
      <c r="B2315" t="inlineStr">
        <is>
          <t>PAULO SERGIO MARSON</t>
        </is>
      </c>
      <c r="C2315" t="n">
        <v>1</v>
      </c>
      <c r="D2315" t="inlineStr">
        <is>
          <t>IPCA</t>
        </is>
      </c>
      <c r="E2315" t="n">
        <v>0.009488792934583046</v>
      </c>
      <c r="F2315" t="inlineStr">
        <is>
          <t>MENSAL</t>
        </is>
      </c>
      <c r="G2315" t="n">
        <v>45746</v>
      </c>
      <c r="H2315" t="n">
        <v>45746</v>
      </c>
      <c r="I2315" t="inlineStr">
        <is>
          <t>070</t>
        </is>
      </c>
      <c r="J2315" t="inlineStr">
        <is>
          <t>CARTEIRA</t>
        </is>
      </c>
      <c r="K2315" t="inlineStr">
        <is>
          <t>CONTRATO</t>
        </is>
      </c>
      <c r="L2315" t="n">
        <v>2551.32</v>
      </c>
      <c r="M2315" t="inlineStr"/>
      <c r="N2315" t="inlineStr"/>
      <c r="O2315" s="142">
        <f>DATE(YEAR(H2315),MONTH(H2315),1)</f>
        <v/>
      </c>
      <c r="P2315" s="132">
        <f>IF(H2315&gt;$L$3,"Futuro","Atraso")</f>
        <v/>
      </c>
      <c r="Q2315">
        <f>12*(YEAR(H2315)-YEAR($L$3))+(MONTH(H2315)-MONTH($L$3))</f>
        <v/>
      </c>
      <c r="R2315" s="366">
        <f>IF(N2315="IBIRAPITANGA FASE 3",IF(P2315="Atraso",M2315,M2315/(1+$J$2)^Q2315),IF(P2315="Atraso",M2315,M2315/(1+$J$1)^Q2315))</f>
        <v/>
      </c>
    </row>
    <row r="2316">
      <c r="A2316" t="inlineStr">
        <is>
          <t>Q012L01</t>
        </is>
      </c>
      <c r="B2316" t="inlineStr">
        <is>
          <t>PAULO SERGIO MARSON</t>
        </is>
      </c>
      <c r="C2316" t="n">
        <v>1</v>
      </c>
      <c r="D2316" t="inlineStr">
        <is>
          <t>IPCA</t>
        </is>
      </c>
      <c r="E2316" t="n">
        <v>0.009488792934583046</v>
      </c>
      <c r="F2316" t="inlineStr">
        <is>
          <t>MENSAL</t>
        </is>
      </c>
      <c r="G2316" t="n">
        <v>45777</v>
      </c>
      <c r="H2316" t="n">
        <v>45777</v>
      </c>
      <c r="I2316" t="inlineStr">
        <is>
          <t>071</t>
        </is>
      </c>
      <c r="J2316" t="inlineStr">
        <is>
          <t>CARTEIRA</t>
        </is>
      </c>
      <c r="K2316" t="inlineStr">
        <is>
          <t>CONTRATO</t>
        </is>
      </c>
      <c r="L2316" t="n">
        <v>2551.32</v>
      </c>
      <c r="M2316" t="inlineStr"/>
      <c r="N2316" t="inlineStr"/>
      <c r="O2316" s="142">
        <f>DATE(YEAR(H2316),MONTH(H2316),1)</f>
        <v/>
      </c>
      <c r="P2316" s="132">
        <f>IF(H2316&gt;$L$3,"Futuro","Atraso")</f>
        <v/>
      </c>
      <c r="Q2316">
        <f>12*(YEAR(H2316)-YEAR($L$3))+(MONTH(H2316)-MONTH($L$3))</f>
        <v/>
      </c>
      <c r="R2316" s="366">
        <f>IF(N2316="IBIRAPITANGA FASE 3",IF(P2316="Atraso",M2316,M2316/(1+$J$2)^Q2316),IF(P2316="Atraso",M2316,M2316/(1+$J$1)^Q2316))</f>
        <v/>
      </c>
    </row>
    <row r="2317">
      <c r="A2317" t="inlineStr">
        <is>
          <t>Q012L01</t>
        </is>
      </c>
      <c r="B2317" t="inlineStr">
        <is>
          <t>PAULO SERGIO MARSON</t>
        </is>
      </c>
      <c r="C2317" t="n">
        <v>1</v>
      </c>
      <c r="D2317" t="inlineStr">
        <is>
          <t>IPCA</t>
        </is>
      </c>
      <c r="E2317" t="n">
        <v>0.009488792934583046</v>
      </c>
      <c r="F2317" t="inlineStr">
        <is>
          <t>MENSAL</t>
        </is>
      </c>
      <c r="G2317" t="n">
        <v>45807</v>
      </c>
      <c r="H2317" t="n">
        <v>45807</v>
      </c>
      <c r="I2317" t="inlineStr">
        <is>
          <t>072</t>
        </is>
      </c>
      <c r="J2317" t="inlineStr">
        <is>
          <t>CARTEIRA</t>
        </is>
      </c>
      <c r="K2317" t="inlineStr">
        <is>
          <t>CONTRATO</t>
        </is>
      </c>
      <c r="L2317" t="n">
        <v>2551.32</v>
      </c>
      <c r="M2317" t="inlineStr"/>
      <c r="N2317" t="inlineStr"/>
      <c r="O2317" s="142">
        <f>DATE(YEAR(H2317),MONTH(H2317),1)</f>
        <v/>
      </c>
      <c r="P2317" s="132">
        <f>IF(H2317&gt;$L$3,"Futuro","Atraso")</f>
        <v/>
      </c>
      <c r="Q2317">
        <f>12*(YEAR(H2317)-YEAR($L$3))+(MONTH(H2317)-MONTH($L$3))</f>
        <v/>
      </c>
      <c r="R2317" s="366">
        <f>IF(N2317="IBIRAPITANGA FASE 3",IF(P2317="Atraso",M2317,M2317/(1+$J$2)^Q2317),IF(P2317="Atraso",M2317,M2317/(1+$J$1)^Q2317))</f>
        <v/>
      </c>
    </row>
    <row r="2318">
      <c r="A2318" t="inlineStr">
        <is>
          <t>Q012L01</t>
        </is>
      </c>
      <c r="B2318" t="inlineStr">
        <is>
          <t>PAULO SERGIO MARSON</t>
        </is>
      </c>
      <c r="C2318" t="n">
        <v>1</v>
      </c>
      <c r="D2318" t="inlineStr">
        <is>
          <t>IPCA</t>
        </is>
      </c>
      <c r="E2318" t="n">
        <v>0.009488792934583046</v>
      </c>
      <c r="F2318" t="inlineStr">
        <is>
          <t>MENSAL</t>
        </is>
      </c>
      <c r="G2318" t="n">
        <v>45838</v>
      </c>
      <c r="H2318" t="n">
        <v>45838</v>
      </c>
      <c r="I2318" t="inlineStr">
        <is>
          <t>073</t>
        </is>
      </c>
      <c r="J2318" t="inlineStr">
        <is>
          <t>CARTEIRA</t>
        </is>
      </c>
      <c r="K2318" t="inlineStr">
        <is>
          <t>CONTRATO</t>
        </is>
      </c>
      <c r="L2318" t="n">
        <v>2551.32</v>
      </c>
      <c r="M2318" t="inlineStr"/>
      <c r="N2318" t="inlineStr"/>
      <c r="O2318" s="142">
        <f>DATE(YEAR(H2318),MONTH(H2318),1)</f>
        <v/>
      </c>
      <c r="P2318" s="132">
        <f>IF(H2318&gt;$L$3,"Futuro","Atraso")</f>
        <v/>
      </c>
      <c r="Q2318">
        <f>12*(YEAR(H2318)-YEAR($L$3))+(MONTH(H2318)-MONTH($L$3))</f>
        <v/>
      </c>
      <c r="R2318" s="366">
        <f>IF(N2318="IBIRAPITANGA FASE 3",IF(P2318="Atraso",M2318,M2318/(1+$J$2)^Q2318),IF(P2318="Atraso",M2318,M2318/(1+$J$1)^Q2318))</f>
        <v/>
      </c>
    </row>
    <row r="2319">
      <c r="A2319" t="inlineStr">
        <is>
          <t>Q012L01</t>
        </is>
      </c>
      <c r="B2319" t="inlineStr">
        <is>
          <t>PAULO SERGIO MARSON</t>
        </is>
      </c>
      <c r="C2319" t="n">
        <v>1</v>
      </c>
      <c r="D2319" t="inlineStr">
        <is>
          <t>IPCA</t>
        </is>
      </c>
      <c r="E2319" t="n">
        <v>0.009488792934583046</v>
      </c>
      <c r="F2319" t="inlineStr">
        <is>
          <t>MENSAL</t>
        </is>
      </c>
      <c r="G2319" t="n">
        <v>45868</v>
      </c>
      <c r="H2319" t="n">
        <v>45868</v>
      </c>
      <c r="I2319" t="inlineStr">
        <is>
          <t>074</t>
        </is>
      </c>
      <c r="J2319" t="inlineStr">
        <is>
          <t>CARTEIRA</t>
        </is>
      </c>
      <c r="K2319" t="inlineStr">
        <is>
          <t>CONTRATO</t>
        </is>
      </c>
      <c r="L2319" t="n">
        <v>2551.32</v>
      </c>
      <c r="M2319" t="inlineStr"/>
      <c r="N2319" t="inlineStr"/>
      <c r="O2319" s="142">
        <f>DATE(YEAR(H2319),MONTH(H2319),1)</f>
        <v/>
      </c>
      <c r="P2319" s="132">
        <f>IF(H2319&gt;$L$3,"Futuro","Atraso")</f>
        <v/>
      </c>
      <c r="Q2319">
        <f>12*(YEAR(H2319)-YEAR($L$3))+(MONTH(H2319)-MONTH($L$3))</f>
        <v/>
      </c>
      <c r="R2319" s="366">
        <f>IF(N2319="IBIRAPITANGA FASE 3",IF(P2319="Atraso",M2319,M2319/(1+$J$2)^Q2319),IF(P2319="Atraso",M2319,M2319/(1+$J$1)^Q2319))</f>
        <v/>
      </c>
    </row>
    <row r="2320">
      <c r="A2320" t="inlineStr">
        <is>
          <t>Q012L01</t>
        </is>
      </c>
      <c r="B2320" t="inlineStr">
        <is>
          <t>PAULO SERGIO MARSON</t>
        </is>
      </c>
      <c r="C2320" t="n">
        <v>1</v>
      </c>
      <c r="D2320" t="inlineStr">
        <is>
          <t>IPCA</t>
        </is>
      </c>
      <c r="E2320" t="n">
        <v>0.009488792934583046</v>
      </c>
      <c r="F2320" t="inlineStr">
        <is>
          <t>MENSAL</t>
        </is>
      </c>
      <c r="G2320" t="n">
        <v>45899</v>
      </c>
      <c r="H2320" t="n">
        <v>45899</v>
      </c>
      <c r="I2320" t="inlineStr">
        <is>
          <t>075</t>
        </is>
      </c>
      <c r="J2320" t="inlineStr">
        <is>
          <t>CARTEIRA</t>
        </is>
      </c>
      <c r="K2320" t="inlineStr">
        <is>
          <t>CONTRATO</t>
        </is>
      </c>
      <c r="L2320" t="n">
        <v>2551.32</v>
      </c>
      <c r="M2320" t="inlineStr"/>
      <c r="N2320" t="inlineStr"/>
      <c r="O2320" s="142">
        <f>DATE(YEAR(H2320),MONTH(H2320),1)</f>
        <v/>
      </c>
      <c r="P2320" s="132">
        <f>IF(H2320&gt;$L$3,"Futuro","Atraso")</f>
        <v/>
      </c>
      <c r="Q2320">
        <f>12*(YEAR(H2320)-YEAR($L$3))+(MONTH(H2320)-MONTH($L$3))</f>
        <v/>
      </c>
      <c r="R2320" s="366">
        <f>IF(N2320="IBIRAPITANGA FASE 3",IF(P2320="Atraso",M2320,M2320/(1+$J$2)^Q2320),IF(P2320="Atraso",M2320,M2320/(1+$J$1)^Q2320))</f>
        <v/>
      </c>
    </row>
    <row r="2321">
      <c r="A2321" t="inlineStr">
        <is>
          <t>Q012L01</t>
        </is>
      </c>
      <c r="B2321" t="inlineStr">
        <is>
          <t>PAULO SERGIO MARSON</t>
        </is>
      </c>
      <c r="C2321" t="n">
        <v>1</v>
      </c>
      <c r="D2321" t="inlineStr">
        <is>
          <t>IPCA</t>
        </is>
      </c>
      <c r="E2321" t="n">
        <v>0.009488792934583046</v>
      </c>
      <c r="F2321" t="inlineStr">
        <is>
          <t>MENSAL</t>
        </is>
      </c>
      <c r="G2321" t="n">
        <v>45930</v>
      </c>
      <c r="H2321" t="n">
        <v>45930</v>
      </c>
      <c r="I2321" t="inlineStr">
        <is>
          <t>076</t>
        </is>
      </c>
      <c r="J2321" t="inlineStr">
        <is>
          <t>CARTEIRA</t>
        </is>
      </c>
      <c r="K2321" t="inlineStr">
        <is>
          <t>CONTRATO</t>
        </is>
      </c>
      <c r="L2321" t="n">
        <v>2551.32</v>
      </c>
      <c r="M2321" t="inlineStr"/>
      <c r="N2321" t="inlineStr"/>
      <c r="O2321" s="142">
        <f>DATE(YEAR(H2321),MONTH(H2321),1)</f>
        <v/>
      </c>
      <c r="P2321" s="132">
        <f>IF(H2321&gt;$L$3,"Futuro","Atraso")</f>
        <v/>
      </c>
      <c r="Q2321">
        <f>12*(YEAR(H2321)-YEAR($L$3))+(MONTH(H2321)-MONTH($L$3))</f>
        <v/>
      </c>
      <c r="R2321" s="366">
        <f>IF(N2321="IBIRAPITANGA FASE 3",IF(P2321="Atraso",M2321,M2321/(1+$J$2)^Q2321),IF(P2321="Atraso",M2321,M2321/(1+$J$1)^Q2321))</f>
        <v/>
      </c>
    </row>
    <row r="2322">
      <c r="A2322" t="inlineStr">
        <is>
          <t>Q012L01</t>
        </is>
      </c>
      <c r="B2322" t="inlineStr">
        <is>
          <t>PAULO SERGIO MARSON</t>
        </is>
      </c>
      <c r="C2322" t="n">
        <v>1</v>
      </c>
      <c r="D2322" t="inlineStr">
        <is>
          <t>IPCA</t>
        </is>
      </c>
      <c r="E2322" t="n">
        <v>0.009488792934583046</v>
      </c>
      <c r="F2322" t="inlineStr">
        <is>
          <t>MENSAL</t>
        </is>
      </c>
      <c r="G2322" t="n">
        <v>45960</v>
      </c>
      <c r="H2322" t="n">
        <v>45960</v>
      </c>
      <c r="I2322" t="inlineStr">
        <is>
          <t>077</t>
        </is>
      </c>
      <c r="J2322" t="inlineStr">
        <is>
          <t>CARTEIRA</t>
        </is>
      </c>
      <c r="K2322" t="inlineStr">
        <is>
          <t>CONTRATO</t>
        </is>
      </c>
      <c r="L2322" t="n">
        <v>2551.32</v>
      </c>
      <c r="M2322" t="inlineStr"/>
      <c r="N2322" t="inlineStr"/>
      <c r="O2322" s="142">
        <f>DATE(YEAR(H2322),MONTH(H2322),1)</f>
        <v/>
      </c>
      <c r="P2322" s="132">
        <f>IF(H2322&gt;$L$3,"Futuro","Atraso")</f>
        <v/>
      </c>
      <c r="Q2322">
        <f>12*(YEAR(H2322)-YEAR($L$3))+(MONTH(H2322)-MONTH($L$3))</f>
        <v/>
      </c>
      <c r="R2322" s="366">
        <f>IF(N2322="IBIRAPITANGA FASE 3",IF(P2322="Atraso",M2322,M2322/(1+$J$2)^Q2322),IF(P2322="Atraso",M2322,M2322/(1+$J$1)^Q2322))</f>
        <v/>
      </c>
    </row>
    <row r="2323">
      <c r="A2323" t="inlineStr">
        <is>
          <t>Q012L01</t>
        </is>
      </c>
      <c r="B2323" t="inlineStr">
        <is>
          <t>PAULO SERGIO MARSON</t>
        </is>
      </c>
      <c r="C2323" t="n">
        <v>1</v>
      </c>
      <c r="D2323" t="inlineStr">
        <is>
          <t>IPCA</t>
        </is>
      </c>
      <c r="E2323" t="n">
        <v>0.009488792934583046</v>
      </c>
      <c r="F2323" t="inlineStr">
        <is>
          <t>MENSAL</t>
        </is>
      </c>
      <c r="G2323" t="n">
        <v>45991</v>
      </c>
      <c r="H2323" t="n">
        <v>45991</v>
      </c>
      <c r="I2323" t="inlineStr">
        <is>
          <t>078</t>
        </is>
      </c>
      <c r="J2323" t="inlineStr">
        <is>
          <t>CARTEIRA</t>
        </is>
      </c>
      <c r="K2323" t="inlineStr">
        <is>
          <t>CONTRATO</t>
        </is>
      </c>
      <c r="L2323" t="n">
        <v>2551.32</v>
      </c>
      <c r="M2323" t="inlineStr"/>
      <c r="N2323" t="inlineStr"/>
      <c r="O2323" s="142">
        <f>DATE(YEAR(H2323),MONTH(H2323),1)</f>
        <v/>
      </c>
      <c r="P2323" s="132">
        <f>IF(H2323&gt;$L$3,"Futuro","Atraso")</f>
        <v/>
      </c>
      <c r="Q2323">
        <f>12*(YEAR(H2323)-YEAR($L$3))+(MONTH(H2323)-MONTH($L$3))</f>
        <v/>
      </c>
      <c r="R2323" s="366">
        <f>IF(N2323="IBIRAPITANGA FASE 3",IF(P2323="Atraso",M2323,M2323/(1+$J$2)^Q2323),IF(P2323="Atraso",M2323,M2323/(1+$J$1)^Q2323))</f>
        <v/>
      </c>
    </row>
    <row r="2324">
      <c r="A2324" t="inlineStr">
        <is>
          <t>Q012L01</t>
        </is>
      </c>
      <c r="B2324" t="inlineStr">
        <is>
          <t>PAULO SERGIO MARSON</t>
        </is>
      </c>
      <c r="C2324" t="n">
        <v>1</v>
      </c>
      <c r="D2324" t="inlineStr">
        <is>
          <t>IPCA</t>
        </is>
      </c>
      <c r="E2324" t="n">
        <v>0.009488792934583046</v>
      </c>
      <c r="F2324" t="inlineStr">
        <is>
          <t>MENSAL</t>
        </is>
      </c>
      <c r="G2324" t="n">
        <v>46021</v>
      </c>
      <c r="H2324" t="n">
        <v>46021</v>
      </c>
      <c r="I2324" t="inlineStr">
        <is>
          <t>079</t>
        </is>
      </c>
      <c r="J2324" t="inlineStr">
        <is>
          <t>CARTEIRA</t>
        </is>
      </c>
      <c r="K2324" t="inlineStr">
        <is>
          <t>CONTRATO</t>
        </is>
      </c>
      <c r="L2324" t="n">
        <v>2551.32</v>
      </c>
      <c r="M2324" t="inlineStr"/>
      <c r="N2324" t="inlineStr"/>
      <c r="O2324" s="142">
        <f>DATE(YEAR(H2324),MONTH(H2324),1)</f>
        <v/>
      </c>
      <c r="P2324" s="132">
        <f>IF(H2324&gt;$L$3,"Futuro","Atraso")</f>
        <v/>
      </c>
      <c r="Q2324">
        <f>12*(YEAR(H2324)-YEAR($L$3))+(MONTH(H2324)-MONTH($L$3))</f>
        <v/>
      </c>
      <c r="R2324" s="366">
        <f>IF(N2324="IBIRAPITANGA FASE 3",IF(P2324="Atraso",M2324,M2324/(1+$J$2)^Q2324),IF(P2324="Atraso",M2324,M2324/(1+$J$1)^Q2324))</f>
        <v/>
      </c>
    </row>
    <row r="2325">
      <c r="A2325" t="inlineStr">
        <is>
          <t>Q012L01</t>
        </is>
      </c>
      <c r="B2325" t="inlineStr">
        <is>
          <t>PAULO SERGIO MARSON</t>
        </is>
      </c>
      <c r="C2325" t="n">
        <v>1</v>
      </c>
      <c r="D2325" t="inlineStr">
        <is>
          <t>IPCA</t>
        </is>
      </c>
      <c r="E2325" t="n">
        <v>0.009488792934583046</v>
      </c>
      <c r="F2325" t="inlineStr">
        <is>
          <t>MENSAL</t>
        </is>
      </c>
      <c r="G2325" t="n">
        <v>46052</v>
      </c>
      <c r="H2325" t="n">
        <v>46052</v>
      </c>
      <c r="I2325" t="inlineStr">
        <is>
          <t>080</t>
        </is>
      </c>
      <c r="J2325" t="inlineStr">
        <is>
          <t>CARTEIRA</t>
        </is>
      </c>
      <c r="K2325" t="inlineStr">
        <is>
          <t>CONTRATO</t>
        </is>
      </c>
      <c r="L2325" t="n">
        <v>2551.32</v>
      </c>
      <c r="M2325" t="inlineStr"/>
      <c r="N2325" t="inlineStr"/>
      <c r="O2325" s="142">
        <f>DATE(YEAR(H2325),MONTH(H2325),1)</f>
        <v/>
      </c>
      <c r="P2325" s="132">
        <f>IF(H2325&gt;$L$3,"Futuro","Atraso")</f>
        <v/>
      </c>
      <c r="Q2325">
        <f>12*(YEAR(H2325)-YEAR($L$3))+(MONTH(H2325)-MONTH($L$3))</f>
        <v/>
      </c>
      <c r="R2325" s="366">
        <f>IF(N2325="IBIRAPITANGA FASE 3",IF(P2325="Atraso",M2325,M2325/(1+$J$2)^Q2325),IF(P2325="Atraso",M2325,M2325/(1+$J$1)^Q2325))</f>
        <v/>
      </c>
    </row>
    <row r="2326">
      <c r="A2326" t="inlineStr">
        <is>
          <t>Q012L01</t>
        </is>
      </c>
      <c r="B2326" t="inlineStr">
        <is>
          <t>PAULO SERGIO MARSON</t>
        </is>
      </c>
      <c r="C2326" t="n">
        <v>1</v>
      </c>
      <c r="D2326" t="inlineStr">
        <is>
          <t>IPCA</t>
        </is>
      </c>
      <c r="E2326" t="n">
        <v>0.009488792934583046</v>
      </c>
      <c r="F2326" t="inlineStr">
        <is>
          <t>MENSAL</t>
        </is>
      </c>
      <c r="G2326" t="n">
        <v>46081</v>
      </c>
      <c r="H2326" t="n">
        <v>46081</v>
      </c>
      <c r="I2326" t="inlineStr">
        <is>
          <t>081</t>
        </is>
      </c>
      <c r="J2326" t="inlineStr">
        <is>
          <t>CARTEIRA</t>
        </is>
      </c>
      <c r="K2326" t="inlineStr">
        <is>
          <t>CONTRATO</t>
        </is>
      </c>
      <c r="L2326" t="n">
        <v>2551.32</v>
      </c>
      <c r="M2326" t="inlineStr"/>
      <c r="N2326" t="inlineStr"/>
      <c r="O2326" s="142">
        <f>DATE(YEAR(H2326),MONTH(H2326),1)</f>
        <v/>
      </c>
      <c r="P2326" s="132">
        <f>IF(H2326&gt;$L$3,"Futuro","Atraso")</f>
        <v/>
      </c>
      <c r="Q2326">
        <f>12*(YEAR(H2326)-YEAR($L$3))+(MONTH(H2326)-MONTH($L$3))</f>
        <v/>
      </c>
      <c r="R2326" s="366">
        <f>IF(N2326="IBIRAPITANGA FASE 3",IF(P2326="Atraso",M2326,M2326/(1+$J$2)^Q2326),IF(P2326="Atraso",M2326,M2326/(1+$J$1)^Q2326))</f>
        <v/>
      </c>
    </row>
    <row r="2327">
      <c r="A2327" t="inlineStr">
        <is>
          <t>Q012L01</t>
        </is>
      </c>
      <c r="B2327" t="inlineStr">
        <is>
          <t>PAULO SERGIO MARSON</t>
        </is>
      </c>
      <c r="C2327" t="n">
        <v>1</v>
      </c>
      <c r="D2327" t="inlineStr">
        <is>
          <t>IPCA</t>
        </is>
      </c>
      <c r="E2327" t="n">
        <v>0.009488792934583046</v>
      </c>
      <c r="F2327" t="inlineStr">
        <is>
          <t>MENSAL</t>
        </is>
      </c>
      <c r="G2327" t="n">
        <v>46111</v>
      </c>
      <c r="H2327" t="n">
        <v>46111</v>
      </c>
      <c r="I2327" t="inlineStr">
        <is>
          <t>082</t>
        </is>
      </c>
      <c r="J2327" t="inlineStr">
        <is>
          <t>CARTEIRA</t>
        </is>
      </c>
      <c r="K2327" t="inlineStr">
        <is>
          <t>CONTRATO</t>
        </is>
      </c>
      <c r="L2327" t="n">
        <v>2551.32</v>
      </c>
      <c r="M2327" t="inlineStr"/>
      <c r="N2327" t="inlineStr"/>
      <c r="O2327" s="142">
        <f>DATE(YEAR(H2327),MONTH(H2327),1)</f>
        <v/>
      </c>
      <c r="P2327" s="132">
        <f>IF(H2327&gt;$L$3,"Futuro","Atraso")</f>
        <v/>
      </c>
      <c r="Q2327">
        <f>12*(YEAR(H2327)-YEAR($L$3))+(MONTH(H2327)-MONTH($L$3))</f>
        <v/>
      </c>
      <c r="R2327" s="366">
        <f>IF(N2327="IBIRAPITANGA FASE 3",IF(P2327="Atraso",M2327,M2327/(1+$J$2)^Q2327),IF(P2327="Atraso",M2327,M2327/(1+$J$1)^Q2327))</f>
        <v/>
      </c>
    </row>
    <row r="2328">
      <c r="A2328" t="inlineStr">
        <is>
          <t>Q012L01</t>
        </is>
      </c>
      <c r="B2328" t="inlineStr">
        <is>
          <t>PAULO SERGIO MARSON</t>
        </is>
      </c>
      <c r="C2328" t="n">
        <v>1</v>
      </c>
      <c r="D2328" t="inlineStr">
        <is>
          <t>IPCA</t>
        </is>
      </c>
      <c r="E2328" t="n">
        <v>0.009488792934583046</v>
      </c>
      <c r="F2328" t="inlineStr">
        <is>
          <t>MENSAL</t>
        </is>
      </c>
      <c r="G2328" t="n">
        <v>46142</v>
      </c>
      <c r="H2328" t="n">
        <v>46142</v>
      </c>
      <c r="I2328" t="inlineStr">
        <is>
          <t>083</t>
        </is>
      </c>
      <c r="J2328" t="inlineStr">
        <is>
          <t>CARTEIRA</t>
        </is>
      </c>
      <c r="K2328" t="inlineStr">
        <is>
          <t>CONTRATO</t>
        </is>
      </c>
      <c r="L2328" t="n">
        <v>2551.32</v>
      </c>
      <c r="M2328" t="inlineStr"/>
      <c r="N2328" t="inlineStr"/>
      <c r="O2328" s="142">
        <f>DATE(YEAR(H2328),MONTH(H2328),1)</f>
        <v/>
      </c>
      <c r="P2328" s="132">
        <f>IF(H2328&gt;$L$3,"Futuro","Atraso")</f>
        <v/>
      </c>
      <c r="Q2328">
        <f>12*(YEAR(H2328)-YEAR($L$3))+(MONTH(H2328)-MONTH($L$3))</f>
        <v/>
      </c>
      <c r="R2328" s="366">
        <f>IF(N2328="IBIRAPITANGA FASE 3",IF(P2328="Atraso",M2328,M2328/(1+$J$2)^Q2328),IF(P2328="Atraso",M2328,M2328/(1+$J$1)^Q2328))</f>
        <v/>
      </c>
    </row>
    <row r="2329">
      <c r="A2329" t="inlineStr">
        <is>
          <t>Q012L01</t>
        </is>
      </c>
      <c r="B2329" t="inlineStr">
        <is>
          <t>PAULO SERGIO MARSON</t>
        </is>
      </c>
      <c r="C2329" t="n">
        <v>1</v>
      </c>
      <c r="D2329" t="inlineStr">
        <is>
          <t>IPCA</t>
        </is>
      </c>
      <c r="E2329" t="n">
        <v>0.009488792934583046</v>
      </c>
      <c r="F2329" t="inlineStr">
        <is>
          <t>MENSAL</t>
        </is>
      </c>
      <c r="G2329" t="n">
        <v>46172</v>
      </c>
      <c r="H2329" t="n">
        <v>46172</v>
      </c>
      <c r="I2329" t="inlineStr">
        <is>
          <t>084</t>
        </is>
      </c>
      <c r="J2329" t="inlineStr">
        <is>
          <t>CARTEIRA</t>
        </is>
      </c>
      <c r="K2329" t="inlineStr">
        <is>
          <t>CONTRATO</t>
        </is>
      </c>
      <c r="L2329" t="n">
        <v>2551.32</v>
      </c>
      <c r="M2329" t="inlineStr"/>
      <c r="N2329" t="inlineStr"/>
      <c r="O2329" s="142">
        <f>DATE(YEAR(H2329),MONTH(H2329),1)</f>
        <v/>
      </c>
      <c r="P2329" s="132">
        <f>IF(H2329&gt;$L$3,"Futuro","Atraso")</f>
        <v/>
      </c>
      <c r="Q2329">
        <f>12*(YEAR(H2329)-YEAR($L$3))+(MONTH(H2329)-MONTH($L$3))</f>
        <v/>
      </c>
      <c r="R2329" s="366">
        <f>IF(N2329="IBIRAPITANGA FASE 3",IF(P2329="Atraso",M2329,M2329/(1+$J$2)^Q2329),IF(P2329="Atraso",M2329,M2329/(1+$J$1)^Q2329))</f>
        <v/>
      </c>
    </row>
    <row r="2330">
      <c r="A2330" t="inlineStr">
        <is>
          <t>Q012L01</t>
        </is>
      </c>
      <c r="B2330" t="inlineStr">
        <is>
          <t>PAULO SERGIO MARSON</t>
        </is>
      </c>
      <c r="C2330" t="n">
        <v>1</v>
      </c>
      <c r="D2330" t="inlineStr">
        <is>
          <t>IPCA</t>
        </is>
      </c>
      <c r="E2330" t="n">
        <v>0.009488792934583046</v>
      </c>
      <c r="F2330" t="inlineStr">
        <is>
          <t>MENSAL</t>
        </is>
      </c>
      <c r="G2330" t="n">
        <v>46203</v>
      </c>
      <c r="H2330" t="n">
        <v>46203</v>
      </c>
      <c r="I2330" t="inlineStr">
        <is>
          <t>085</t>
        </is>
      </c>
      <c r="J2330" t="inlineStr">
        <is>
          <t>CARTEIRA</t>
        </is>
      </c>
      <c r="K2330" t="inlineStr">
        <is>
          <t>CONTRATO</t>
        </is>
      </c>
      <c r="L2330" t="n">
        <v>2551.32</v>
      </c>
      <c r="M2330" t="inlineStr"/>
      <c r="N2330" t="inlineStr"/>
      <c r="O2330" s="142">
        <f>DATE(YEAR(H2330),MONTH(H2330),1)</f>
        <v/>
      </c>
      <c r="P2330" s="132">
        <f>IF(H2330&gt;$L$3,"Futuro","Atraso")</f>
        <v/>
      </c>
      <c r="Q2330">
        <f>12*(YEAR(H2330)-YEAR($L$3))+(MONTH(H2330)-MONTH($L$3))</f>
        <v/>
      </c>
      <c r="R2330" s="366">
        <f>IF(N2330="IBIRAPITANGA FASE 3",IF(P2330="Atraso",M2330,M2330/(1+$J$2)^Q2330),IF(P2330="Atraso",M2330,M2330/(1+$J$1)^Q2330))</f>
        <v/>
      </c>
    </row>
    <row r="2331">
      <c r="A2331" t="inlineStr">
        <is>
          <t>Q012L01</t>
        </is>
      </c>
      <c r="B2331" t="inlineStr">
        <is>
          <t>PAULO SERGIO MARSON</t>
        </is>
      </c>
      <c r="C2331" t="n">
        <v>1</v>
      </c>
      <c r="D2331" t="inlineStr">
        <is>
          <t>IPCA</t>
        </is>
      </c>
      <c r="E2331" t="n">
        <v>0.009488792934583046</v>
      </c>
      <c r="F2331" t="inlineStr">
        <is>
          <t>MENSAL</t>
        </is>
      </c>
      <c r="G2331" t="n">
        <v>46233</v>
      </c>
      <c r="H2331" t="n">
        <v>46233</v>
      </c>
      <c r="I2331" t="inlineStr">
        <is>
          <t>086</t>
        </is>
      </c>
      <c r="J2331" t="inlineStr">
        <is>
          <t>CARTEIRA</t>
        </is>
      </c>
      <c r="K2331" t="inlineStr">
        <is>
          <t>CONTRATO</t>
        </is>
      </c>
      <c r="L2331" t="n">
        <v>2551.32</v>
      </c>
      <c r="M2331" t="inlineStr"/>
      <c r="N2331" t="inlineStr"/>
      <c r="O2331" s="142">
        <f>DATE(YEAR(H2331),MONTH(H2331),1)</f>
        <v/>
      </c>
      <c r="P2331" s="132">
        <f>IF(H2331&gt;$L$3,"Futuro","Atraso")</f>
        <v/>
      </c>
      <c r="Q2331">
        <f>12*(YEAR(H2331)-YEAR($L$3))+(MONTH(H2331)-MONTH($L$3))</f>
        <v/>
      </c>
      <c r="R2331" s="366">
        <f>IF(N2331="IBIRAPITANGA FASE 3",IF(P2331="Atraso",M2331,M2331/(1+$J$2)^Q2331),IF(P2331="Atraso",M2331,M2331/(1+$J$1)^Q2331))</f>
        <v/>
      </c>
    </row>
    <row r="2332">
      <c r="A2332" t="inlineStr">
        <is>
          <t>Q012L01</t>
        </is>
      </c>
      <c r="B2332" t="inlineStr">
        <is>
          <t>PAULO SERGIO MARSON</t>
        </is>
      </c>
      <c r="C2332" t="n">
        <v>1</v>
      </c>
      <c r="D2332" t="inlineStr">
        <is>
          <t>IPCA</t>
        </is>
      </c>
      <c r="E2332" t="n">
        <v>0.009488792934583046</v>
      </c>
      <c r="F2332" t="inlineStr">
        <is>
          <t>MENSAL</t>
        </is>
      </c>
      <c r="G2332" t="n">
        <v>46264</v>
      </c>
      <c r="H2332" t="n">
        <v>46264</v>
      </c>
      <c r="I2332" t="inlineStr">
        <is>
          <t>087</t>
        </is>
      </c>
      <c r="J2332" t="inlineStr">
        <is>
          <t>CARTEIRA</t>
        </is>
      </c>
      <c r="K2332" t="inlineStr">
        <is>
          <t>CONTRATO</t>
        </is>
      </c>
      <c r="L2332" t="n">
        <v>2551.32</v>
      </c>
      <c r="M2332" t="inlineStr"/>
      <c r="N2332" t="inlineStr"/>
      <c r="O2332" s="142">
        <f>DATE(YEAR(H2332),MONTH(H2332),1)</f>
        <v/>
      </c>
      <c r="P2332" s="132">
        <f>IF(H2332&gt;$L$3,"Futuro","Atraso")</f>
        <v/>
      </c>
      <c r="Q2332">
        <f>12*(YEAR(H2332)-YEAR($L$3))+(MONTH(H2332)-MONTH($L$3))</f>
        <v/>
      </c>
      <c r="R2332" s="366">
        <f>IF(N2332="IBIRAPITANGA FASE 3",IF(P2332="Atraso",M2332,M2332/(1+$J$2)^Q2332),IF(P2332="Atraso",M2332,M2332/(1+$J$1)^Q2332))</f>
        <v/>
      </c>
    </row>
    <row r="2333">
      <c r="A2333" t="inlineStr">
        <is>
          <t>Q012L01</t>
        </is>
      </c>
      <c r="B2333" t="inlineStr">
        <is>
          <t>PAULO SERGIO MARSON</t>
        </is>
      </c>
      <c r="C2333" t="n">
        <v>1</v>
      </c>
      <c r="D2333" t="inlineStr">
        <is>
          <t>IPCA</t>
        </is>
      </c>
      <c r="E2333" t="n">
        <v>0.009488792934583046</v>
      </c>
      <c r="F2333" t="inlineStr">
        <is>
          <t>MENSAL</t>
        </is>
      </c>
      <c r="G2333" t="n">
        <v>46295</v>
      </c>
      <c r="H2333" t="n">
        <v>46295</v>
      </c>
      <c r="I2333" t="inlineStr">
        <is>
          <t>088</t>
        </is>
      </c>
      <c r="J2333" t="inlineStr">
        <is>
          <t>CARTEIRA</t>
        </is>
      </c>
      <c r="K2333" t="inlineStr">
        <is>
          <t>CONTRATO</t>
        </is>
      </c>
      <c r="L2333" t="n">
        <v>2551.32</v>
      </c>
      <c r="M2333" t="inlineStr"/>
      <c r="N2333" t="inlineStr"/>
      <c r="O2333" s="142">
        <f>DATE(YEAR(H2333),MONTH(H2333),1)</f>
        <v/>
      </c>
      <c r="P2333" s="132">
        <f>IF(H2333&gt;$L$3,"Futuro","Atraso")</f>
        <v/>
      </c>
      <c r="Q2333">
        <f>12*(YEAR(H2333)-YEAR($L$3))+(MONTH(H2333)-MONTH($L$3))</f>
        <v/>
      </c>
      <c r="R2333" s="366">
        <f>IF(N2333="IBIRAPITANGA FASE 3",IF(P2333="Atraso",M2333,M2333/(1+$J$2)^Q2333),IF(P2333="Atraso",M2333,M2333/(1+$J$1)^Q2333))</f>
        <v/>
      </c>
    </row>
    <row r="2334">
      <c r="A2334" t="inlineStr">
        <is>
          <t>Q012L01</t>
        </is>
      </c>
      <c r="B2334" t="inlineStr">
        <is>
          <t>PAULO SERGIO MARSON</t>
        </is>
      </c>
      <c r="C2334" t="n">
        <v>1</v>
      </c>
      <c r="D2334" t="inlineStr">
        <is>
          <t>IPCA</t>
        </is>
      </c>
      <c r="E2334" t="n">
        <v>0.009488792934583046</v>
      </c>
      <c r="F2334" t="inlineStr">
        <is>
          <t>MENSAL</t>
        </is>
      </c>
      <c r="G2334" t="n">
        <v>46325</v>
      </c>
      <c r="H2334" t="n">
        <v>46325</v>
      </c>
      <c r="I2334" t="inlineStr">
        <is>
          <t>089</t>
        </is>
      </c>
      <c r="J2334" t="inlineStr">
        <is>
          <t>CARTEIRA</t>
        </is>
      </c>
      <c r="K2334" t="inlineStr">
        <is>
          <t>CONTRATO</t>
        </is>
      </c>
      <c r="L2334" t="n">
        <v>2551.32</v>
      </c>
      <c r="M2334" t="inlineStr"/>
      <c r="N2334" t="inlineStr"/>
      <c r="O2334" s="142">
        <f>DATE(YEAR(H2334),MONTH(H2334),1)</f>
        <v/>
      </c>
      <c r="P2334" s="132">
        <f>IF(H2334&gt;$L$3,"Futuro","Atraso")</f>
        <v/>
      </c>
      <c r="Q2334">
        <f>12*(YEAR(H2334)-YEAR($L$3))+(MONTH(H2334)-MONTH($L$3))</f>
        <v/>
      </c>
      <c r="R2334" s="366">
        <f>IF(N2334="IBIRAPITANGA FASE 3",IF(P2334="Atraso",M2334,M2334/(1+$J$2)^Q2334),IF(P2334="Atraso",M2334,M2334/(1+$J$1)^Q2334))</f>
        <v/>
      </c>
    </row>
    <row r="2335">
      <c r="A2335" t="inlineStr">
        <is>
          <t>Q012L01</t>
        </is>
      </c>
      <c r="B2335" t="inlineStr">
        <is>
          <t>PAULO SERGIO MARSON</t>
        </is>
      </c>
      <c r="C2335" t="n">
        <v>1</v>
      </c>
      <c r="D2335" t="inlineStr">
        <is>
          <t>IPCA</t>
        </is>
      </c>
      <c r="E2335" t="n">
        <v>0.009488792934583046</v>
      </c>
      <c r="F2335" t="inlineStr">
        <is>
          <t>MENSAL</t>
        </is>
      </c>
      <c r="G2335" t="n">
        <v>46356</v>
      </c>
      <c r="H2335" t="n">
        <v>46356</v>
      </c>
      <c r="I2335" t="inlineStr">
        <is>
          <t>090</t>
        </is>
      </c>
      <c r="J2335" t="inlineStr">
        <is>
          <t>CARTEIRA</t>
        </is>
      </c>
      <c r="K2335" t="inlineStr">
        <is>
          <t>CONTRATO</t>
        </is>
      </c>
      <c r="L2335" t="n">
        <v>2551.32</v>
      </c>
      <c r="M2335" t="inlineStr"/>
      <c r="N2335" t="inlineStr"/>
      <c r="O2335" s="142">
        <f>DATE(YEAR(H2335),MONTH(H2335),1)</f>
        <v/>
      </c>
      <c r="P2335" s="132">
        <f>IF(H2335&gt;$L$3,"Futuro","Atraso")</f>
        <v/>
      </c>
      <c r="Q2335">
        <f>12*(YEAR(H2335)-YEAR($L$3))+(MONTH(H2335)-MONTH($L$3))</f>
        <v/>
      </c>
      <c r="R2335" s="366">
        <f>IF(N2335="IBIRAPITANGA FASE 3",IF(P2335="Atraso",M2335,M2335/(1+$J$2)^Q2335),IF(P2335="Atraso",M2335,M2335/(1+$J$1)^Q2335))</f>
        <v/>
      </c>
    </row>
    <row r="2336">
      <c r="A2336" t="inlineStr">
        <is>
          <t>Q012L01</t>
        </is>
      </c>
      <c r="B2336" t="inlineStr">
        <is>
          <t>PAULO SERGIO MARSON</t>
        </is>
      </c>
      <c r="C2336" t="n">
        <v>1</v>
      </c>
      <c r="D2336" t="inlineStr">
        <is>
          <t>IPCA</t>
        </is>
      </c>
      <c r="E2336" t="n">
        <v>0.009488792934583046</v>
      </c>
      <c r="F2336" t="inlineStr">
        <is>
          <t>MENSAL</t>
        </is>
      </c>
      <c r="G2336" t="n">
        <v>46386</v>
      </c>
      <c r="H2336" t="n">
        <v>46386</v>
      </c>
      <c r="I2336" t="inlineStr">
        <is>
          <t>091</t>
        </is>
      </c>
      <c r="J2336" t="inlineStr">
        <is>
          <t>CARTEIRA</t>
        </is>
      </c>
      <c r="K2336" t="inlineStr">
        <is>
          <t>CONTRATO</t>
        </is>
      </c>
      <c r="L2336" t="n">
        <v>2551.32</v>
      </c>
      <c r="M2336" t="inlineStr"/>
      <c r="N2336" t="inlineStr"/>
      <c r="O2336" s="142">
        <f>DATE(YEAR(H2336),MONTH(H2336),1)</f>
        <v/>
      </c>
      <c r="P2336" s="132">
        <f>IF(H2336&gt;$L$3,"Futuro","Atraso")</f>
        <v/>
      </c>
      <c r="Q2336">
        <f>12*(YEAR(H2336)-YEAR($L$3))+(MONTH(H2336)-MONTH($L$3))</f>
        <v/>
      </c>
      <c r="R2336" s="366">
        <f>IF(N2336="IBIRAPITANGA FASE 3",IF(P2336="Atraso",M2336,M2336/(1+$J$2)^Q2336),IF(P2336="Atraso",M2336,M2336/(1+$J$1)^Q2336))</f>
        <v/>
      </c>
    </row>
    <row r="2337">
      <c r="A2337" t="inlineStr">
        <is>
          <t>Q012L01</t>
        </is>
      </c>
      <c r="B2337" t="inlineStr">
        <is>
          <t>PAULO SERGIO MARSON</t>
        </is>
      </c>
      <c r="C2337" t="n">
        <v>1</v>
      </c>
      <c r="D2337" t="inlineStr">
        <is>
          <t>IPCA</t>
        </is>
      </c>
      <c r="E2337" t="n">
        <v>0.009488792934583046</v>
      </c>
      <c r="F2337" t="inlineStr">
        <is>
          <t>MENSAL</t>
        </is>
      </c>
      <c r="G2337" t="n">
        <v>46417</v>
      </c>
      <c r="H2337" t="n">
        <v>46417</v>
      </c>
      <c r="I2337" t="inlineStr">
        <is>
          <t>092</t>
        </is>
      </c>
      <c r="J2337" t="inlineStr">
        <is>
          <t>CARTEIRA</t>
        </is>
      </c>
      <c r="K2337" t="inlineStr">
        <is>
          <t>CONTRATO</t>
        </is>
      </c>
      <c r="L2337" t="n">
        <v>2551.32</v>
      </c>
      <c r="M2337" t="inlineStr"/>
      <c r="N2337" t="inlineStr"/>
      <c r="O2337" s="142">
        <f>DATE(YEAR(H2337),MONTH(H2337),1)</f>
        <v/>
      </c>
      <c r="P2337" s="132">
        <f>IF(H2337&gt;$L$3,"Futuro","Atraso")</f>
        <v/>
      </c>
      <c r="Q2337">
        <f>12*(YEAR(H2337)-YEAR($L$3))+(MONTH(H2337)-MONTH($L$3))</f>
        <v/>
      </c>
      <c r="R2337" s="366">
        <f>IF(N2337="IBIRAPITANGA FASE 3",IF(P2337="Atraso",M2337,M2337/(1+$J$2)^Q2337),IF(P2337="Atraso",M2337,M2337/(1+$J$1)^Q2337))</f>
        <v/>
      </c>
    </row>
    <row r="2338">
      <c r="A2338" t="inlineStr">
        <is>
          <t>Q012L01</t>
        </is>
      </c>
      <c r="B2338" t="inlineStr">
        <is>
          <t>PAULO SERGIO MARSON</t>
        </is>
      </c>
      <c r="C2338" t="n">
        <v>1</v>
      </c>
      <c r="D2338" t="inlineStr">
        <is>
          <t>IPCA</t>
        </is>
      </c>
      <c r="E2338" t="n">
        <v>0.009488792934583046</v>
      </c>
      <c r="F2338" t="inlineStr">
        <is>
          <t>MENSAL</t>
        </is>
      </c>
      <c r="G2338" t="n">
        <v>46446</v>
      </c>
      <c r="H2338" t="n">
        <v>46446</v>
      </c>
      <c r="I2338" t="inlineStr">
        <is>
          <t>093</t>
        </is>
      </c>
      <c r="J2338" t="inlineStr">
        <is>
          <t>CARTEIRA</t>
        </is>
      </c>
      <c r="K2338" t="inlineStr">
        <is>
          <t>CONTRATO</t>
        </is>
      </c>
      <c r="L2338" t="n">
        <v>2551.32</v>
      </c>
      <c r="M2338" t="inlineStr"/>
      <c r="N2338" t="inlineStr"/>
      <c r="O2338" s="142">
        <f>DATE(YEAR(H2338),MONTH(H2338),1)</f>
        <v/>
      </c>
      <c r="P2338" s="132">
        <f>IF(H2338&gt;$L$3,"Futuro","Atraso")</f>
        <v/>
      </c>
      <c r="Q2338">
        <f>12*(YEAR(H2338)-YEAR($L$3))+(MONTH(H2338)-MONTH($L$3))</f>
        <v/>
      </c>
      <c r="R2338" s="366">
        <f>IF(N2338="IBIRAPITANGA FASE 3",IF(P2338="Atraso",M2338,M2338/(1+$J$2)^Q2338),IF(P2338="Atraso",M2338,M2338/(1+$J$1)^Q2338))</f>
        <v/>
      </c>
    </row>
    <row r="2339">
      <c r="A2339" t="inlineStr">
        <is>
          <t>Q012L01</t>
        </is>
      </c>
      <c r="B2339" t="inlineStr">
        <is>
          <t>PAULO SERGIO MARSON</t>
        </is>
      </c>
      <c r="C2339" t="n">
        <v>1</v>
      </c>
      <c r="D2339" t="inlineStr">
        <is>
          <t>IPCA</t>
        </is>
      </c>
      <c r="E2339" t="n">
        <v>0.009488792934583046</v>
      </c>
      <c r="F2339" t="inlineStr">
        <is>
          <t>MENSAL</t>
        </is>
      </c>
      <c r="G2339" t="n">
        <v>46476</v>
      </c>
      <c r="H2339" t="n">
        <v>46476</v>
      </c>
      <c r="I2339" t="inlineStr">
        <is>
          <t>094</t>
        </is>
      </c>
      <c r="J2339" t="inlineStr">
        <is>
          <t>CARTEIRA</t>
        </is>
      </c>
      <c r="K2339" t="inlineStr">
        <is>
          <t>CONTRATO</t>
        </is>
      </c>
      <c r="L2339" t="n">
        <v>2551.32</v>
      </c>
      <c r="M2339" t="inlineStr"/>
      <c r="N2339" t="inlineStr"/>
      <c r="O2339" s="142">
        <f>DATE(YEAR(H2339),MONTH(H2339),1)</f>
        <v/>
      </c>
      <c r="P2339" s="132">
        <f>IF(H2339&gt;$L$3,"Futuro","Atraso")</f>
        <v/>
      </c>
      <c r="Q2339">
        <f>12*(YEAR(H2339)-YEAR($L$3))+(MONTH(H2339)-MONTH($L$3))</f>
        <v/>
      </c>
      <c r="R2339" s="366">
        <f>IF(N2339="IBIRAPITANGA FASE 3",IF(P2339="Atraso",M2339,M2339/(1+$J$2)^Q2339),IF(P2339="Atraso",M2339,M2339/(1+$J$1)^Q2339))</f>
        <v/>
      </c>
    </row>
    <row r="2340">
      <c r="A2340" t="inlineStr">
        <is>
          <t>Q012L01</t>
        </is>
      </c>
      <c r="B2340" t="inlineStr">
        <is>
          <t>PAULO SERGIO MARSON</t>
        </is>
      </c>
      <c r="C2340" t="n">
        <v>1</v>
      </c>
      <c r="D2340" t="inlineStr">
        <is>
          <t>IPCA</t>
        </is>
      </c>
      <c r="E2340" t="n">
        <v>0.009488792934583046</v>
      </c>
      <c r="F2340" t="inlineStr">
        <is>
          <t>MENSAL</t>
        </is>
      </c>
      <c r="G2340" t="n">
        <v>46507</v>
      </c>
      <c r="H2340" t="n">
        <v>46507</v>
      </c>
      <c r="I2340" t="inlineStr">
        <is>
          <t>095</t>
        </is>
      </c>
      <c r="J2340" t="inlineStr">
        <is>
          <t>CARTEIRA</t>
        </is>
      </c>
      <c r="K2340" t="inlineStr">
        <is>
          <t>CONTRATO</t>
        </is>
      </c>
      <c r="L2340" t="n">
        <v>2551.32</v>
      </c>
      <c r="M2340" t="inlineStr"/>
      <c r="N2340" t="inlineStr"/>
      <c r="O2340" s="142">
        <f>DATE(YEAR(H2340),MONTH(H2340),1)</f>
        <v/>
      </c>
      <c r="P2340" s="132">
        <f>IF(H2340&gt;$L$3,"Futuro","Atraso")</f>
        <v/>
      </c>
      <c r="Q2340">
        <f>12*(YEAR(H2340)-YEAR($L$3))+(MONTH(H2340)-MONTH($L$3))</f>
        <v/>
      </c>
      <c r="R2340" s="366">
        <f>IF(N2340="IBIRAPITANGA FASE 3",IF(P2340="Atraso",M2340,M2340/(1+$J$2)^Q2340),IF(P2340="Atraso",M2340,M2340/(1+$J$1)^Q2340))</f>
        <v/>
      </c>
    </row>
    <row r="2341">
      <c r="A2341" t="inlineStr">
        <is>
          <t>Q012L01</t>
        </is>
      </c>
      <c r="B2341" t="inlineStr">
        <is>
          <t>PAULO SERGIO MARSON</t>
        </is>
      </c>
      <c r="C2341" t="n">
        <v>1</v>
      </c>
      <c r="D2341" t="inlineStr">
        <is>
          <t>IPCA</t>
        </is>
      </c>
      <c r="E2341" t="n">
        <v>0.009488792934583046</v>
      </c>
      <c r="F2341" t="inlineStr">
        <is>
          <t>MENSAL</t>
        </is>
      </c>
      <c r="G2341" t="n">
        <v>46537</v>
      </c>
      <c r="H2341" t="n">
        <v>46537</v>
      </c>
      <c r="I2341" t="inlineStr">
        <is>
          <t>096</t>
        </is>
      </c>
      <c r="J2341" t="inlineStr">
        <is>
          <t>CARTEIRA</t>
        </is>
      </c>
      <c r="K2341" t="inlineStr">
        <is>
          <t>CONTRATO</t>
        </is>
      </c>
      <c r="L2341" t="n">
        <v>2551.32</v>
      </c>
      <c r="M2341" t="inlineStr"/>
      <c r="N2341" t="inlineStr"/>
      <c r="O2341" s="142">
        <f>DATE(YEAR(H2341),MONTH(H2341),1)</f>
        <v/>
      </c>
      <c r="P2341" s="132">
        <f>IF(H2341&gt;$L$3,"Futuro","Atraso")</f>
        <v/>
      </c>
      <c r="Q2341">
        <f>12*(YEAR(H2341)-YEAR($L$3))+(MONTH(H2341)-MONTH($L$3))</f>
        <v/>
      </c>
      <c r="R2341" s="366">
        <f>IF(N2341="IBIRAPITANGA FASE 3",IF(P2341="Atraso",M2341,M2341/(1+$J$2)^Q2341),IF(P2341="Atraso",M2341,M2341/(1+$J$1)^Q2341))</f>
        <v/>
      </c>
    </row>
    <row r="2342">
      <c r="A2342" t="inlineStr">
        <is>
          <t>Q012L05</t>
        </is>
      </c>
      <c r="B2342" t="inlineStr">
        <is>
          <t>FABIO HENRIQUE BERNARDES</t>
        </is>
      </c>
      <c r="C2342" t="n">
        <v>1</v>
      </c>
      <c r="D2342" t="inlineStr">
        <is>
          <t>IPCA</t>
        </is>
      </c>
      <c r="E2342" t="n">
        <v>0.009488792934583046</v>
      </c>
      <c r="F2342" t="inlineStr">
        <is>
          <t>MENSAL</t>
        </is>
      </c>
      <c r="G2342" t="n">
        <v>45209</v>
      </c>
      <c r="H2342" t="n">
        <v>45209</v>
      </c>
      <c r="I2342" t="inlineStr">
        <is>
          <t>049</t>
        </is>
      </c>
      <c r="J2342" t="inlineStr">
        <is>
          <t>CARTEIRA</t>
        </is>
      </c>
      <c r="K2342" t="inlineStr">
        <is>
          <t>CONTRATO</t>
        </is>
      </c>
      <c r="L2342" t="n">
        <v>2012.15</v>
      </c>
      <c r="M2342" t="inlineStr"/>
      <c r="N2342" t="inlineStr"/>
      <c r="O2342" s="142">
        <f>DATE(YEAR(H2342),MONTH(H2342),1)</f>
        <v/>
      </c>
      <c r="P2342" s="132">
        <f>IF(H2342&gt;$L$3,"Futuro","Atraso")</f>
        <v/>
      </c>
      <c r="Q2342">
        <f>12*(YEAR(H2342)-YEAR($L$3))+(MONTH(H2342)-MONTH($L$3))</f>
        <v/>
      </c>
      <c r="R2342" s="366">
        <f>IF(N2342="IBIRAPITANGA FASE 3",IF(P2342="Atraso",M2342,M2342/(1+$J$2)^Q2342),IF(P2342="Atraso",M2342,M2342/(1+$J$1)^Q2342))</f>
        <v/>
      </c>
    </row>
    <row r="2343">
      <c r="A2343" t="inlineStr">
        <is>
          <t>Q012L05</t>
        </is>
      </c>
      <c r="B2343" t="inlineStr">
        <is>
          <t>FABIO HENRIQUE BERNARDES</t>
        </is>
      </c>
      <c r="C2343" t="n">
        <v>1</v>
      </c>
      <c r="D2343" t="inlineStr">
        <is>
          <t>IPCA</t>
        </is>
      </c>
      <c r="E2343" t="n">
        <v>0.009488792934583046</v>
      </c>
      <c r="F2343" t="inlineStr">
        <is>
          <t>MENSAL</t>
        </is>
      </c>
      <c r="G2343" t="n">
        <v>45240</v>
      </c>
      <c r="H2343" t="n">
        <v>45240</v>
      </c>
      <c r="I2343" t="inlineStr">
        <is>
          <t>050</t>
        </is>
      </c>
      <c r="J2343" t="inlineStr">
        <is>
          <t>CARTEIRA</t>
        </is>
      </c>
      <c r="K2343" t="inlineStr">
        <is>
          <t>CONTRATO</t>
        </is>
      </c>
      <c r="L2343" t="n">
        <v>2012.15</v>
      </c>
      <c r="M2343" t="inlineStr"/>
      <c r="N2343" t="inlineStr"/>
      <c r="O2343" s="142">
        <f>DATE(YEAR(H2343),MONTH(H2343),1)</f>
        <v/>
      </c>
      <c r="P2343" s="132">
        <f>IF(H2343&gt;$L$3,"Futuro","Atraso")</f>
        <v/>
      </c>
      <c r="Q2343">
        <f>12*(YEAR(H2343)-YEAR($L$3))+(MONTH(H2343)-MONTH($L$3))</f>
        <v/>
      </c>
      <c r="R2343" s="366">
        <f>IF(N2343="IBIRAPITANGA FASE 3",IF(P2343="Atraso",M2343,M2343/(1+$J$2)^Q2343),IF(P2343="Atraso",M2343,M2343/(1+$J$1)^Q2343))</f>
        <v/>
      </c>
    </row>
    <row r="2344">
      <c r="A2344" t="inlineStr">
        <is>
          <t>Q012L05</t>
        </is>
      </c>
      <c r="B2344" t="inlineStr">
        <is>
          <t>FABIO HENRIQUE BERNARDES</t>
        </is>
      </c>
      <c r="C2344" t="n">
        <v>1</v>
      </c>
      <c r="D2344" t="inlineStr">
        <is>
          <t>IPCA</t>
        </is>
      </c>
      <c r="E2344" t="n">
        <v>0.009488792934583046</v>
      </c>
      <c r="F2344" t="inlineStr">
        <is>
          <t>MENSAL</t>
        </is>
      </c>
      <c r="G2344" t="n">
        <v>45270</v>
      </c>
      <c r="H2344" t="n">
        <v>45270</v>
      </c>
      <c r="I2344" t="inlineStr">
        <is>
          <t>051</t>
        </is>
      </c>
      <c r="J2344" t="inlineStr">
        <is>
          <t>CARTEIRA</t>
        </is>
      </c>
      <c r="K2344" t="inlineStr">
        <is>
          <t>CONTRATO</t>
        </is>
      </c>
      <c r="L2344" t="n">
        <v>2012.15</v>
      </c>
      <c r="M2344" t="inlineStr"/>
      <c r="N2344" t="inlineStr"/>
      <c r="O2344" s="142">
        <f>DATE(YEAR(H2344),MONTH(H2344),1)</f>
        <v/>
      </c>
      <c r="P2344" s="132">
        <f>IF(H2344&gt;$L$3,"Futuro","Atraso")</f>
        <v/>
      </c>
      <c r="Q2344">
        <f>12*(YEAR(H2344)-YEAR($L$3))+(MONTH(H2344)-MONTH($L$3))</f>
        <v/>
      </c>
      <c r="R2344" s="366">
        <f>IF(N2344="IBIRAPITANGA FASE 3",IF(P2344="Atraso",M2344,M2344/(1+$J$2)^Q2344),IF(P2344="Atraso",M2344,M2344/(1+$J$1)^Q2344))</f>
        <v/>
      </c>
    </row>
    <row r="2345">
      <c r="A2345" t="inlineStr">
        <is>
          <t>Q012L05</t>
        </is>
      </c>
      <c r="B2345" t="inlineStr">
        <is>
          <t>FABIO HENRIQUE BERNARDES</t>
        </is>
      </c>
      <c r="C2345" t="n">
        <v>1</v>
      </c>
      <c r="D2345" t="inlineStr">
        <is>
          <t>IPCA</t>
        </is>
      </c>
      <c r="E2345" t="n">
        <v>0.009488792934583046</v>
      </c>
      <c r="F2345" t="inlineStr">
        <is>
          <t>MENSAL</t>
        </is>
      </c>
      <c r="G2345" t="n">
        <v>45301</v>
      </c>
      <c r="H2345" t="n">
        <v>45301</v>
      </c>
      <c r="I2345" t="inlineStr">
        <is>
          <t>052</t>
        </is>
      </c>
      <c r="J2345" t="inlineStr">
        <is>
          <t>CARTEIRA</t>
        </is>
      </c>
      <c r="K2345" t="inlineStr">
        <is>
          <t>CONTRATO</t>
        </is>
      </c>
      <c r="L2345" t="n">
        <v>2012.15</v>
      </c>
      <c r="M2345" t="inlineStr"/>
      <c r="N2345" t="inlineStr"/>
      <c r="O2345" s="142">
        <f>DATE(YEAR(H2345),MONTH(H2345),1)</f>
        <v/>
      </c>
      <c r="P2345" s="132">
        <f>IF(H2345&gt;$L$3,"Futuro","Atraso")</f>
        <v/>
      </c>
      <c r="Q2345">
        <f>12*(YEAR(H2345)-YEAR($L$3))+(MONTH(H2345)-MONTH($L$3))</f>
        <v/>
      </c>
      <c r="R2345" s="366">
        <f>IF(N2345="IBIRAPITANGA FASE 3",IF(P2345="Atraso",M2345,M2345/(1+$J$2)^Q2345),IF(P2345="Atraso",M2345,M2345/(1+$J$1)^Q2345))</f>
        <v/>
      </c>
    </row>
    <row r="2346">
      <c r="A2346" t="inlineStr">
        <is>
          <t>Q012L05</t>
        </is>
      </c>
      <c r="B2346" t="inlineStr">
        <is>
          <t>FABIO HENRIQUE BERNARDES</t>
        </is>
      </c>
      <c r="C2346" t="n">
        <v>1</v>
      </c>
      <c r="D2346" t="inlineStr">
        <is>
          <t>IPCA</t>
        </is>
      </c>
      <c r="E2346" t="n">
        <v>0.009488792934583046</v>
      </c>
      <c r="F2346" t="inlineStr">
        <is>
          <t>MENSAL</t>
        </is>
      </c>
      <c r="G2346" t="n">
        <v>45332</v>
      </c>
      <c r="H2346" t="n">
        <v>45332</v>
      </c>
      <c r="I2346" t="inlineStr">
        <is>
          <t>053</t>
        </is>
      </c>
      <c r="J2346" t="inlineStr">
        <is>
          <t>CARTEIRA</t>
        </is>
      </c>
      <c r="K2346" t="inlineStr">
        <is>
          <t>CONTRATO</t>
        </is>
      </c>
      <c r="L2346" t="n">
        <v>2012.15</v>
      </c>
      <c r="M2346" t="inlineStr"/>
      <c r="N2346" t="inlineStr"/>
      <c r="O2346" s="142">
        <f>DATE(YEAR(H2346),MONTH(H2346),1)</f>
        <v/>
      </c>
      <c r="P2346" s="132">
        <f>IF(H2346&gt;$L$3,"Futuro","Atraso")</f>
        <v/>
      </c>
      <c r="Q2346">
        <f>12*(YEAR(H2346)-YEAR($L$3))+(MONTH(H2346)-MONTH($L$3))</f>
        <v/>
      </c>
      <c r="R2346" s="366">
        <f>IF(N2346="IBIRAPITANGA FASE 3",IF(P2346="Atraso",M2346,M2346/(1+$J$2)^Q2346),IF(P2346="Atraso",M2346,M2346/(1+$J$1)^Q2346))</f>
        <v/>
      </c>
    </row>
    <row r="2347">
      <c r="A2347" t="inlineStr">
        <is>
          <t>Q012L05</t>
        </is>
      </c>
      <c r="B2347" t="inlineStr">
        <is>
          <t>FABIO HENRIQUE BERNARDES</t>
        </is>
      </c>
      <c r="C2347" t="n">
        <v>1</v>
      </c>
      <c r="D2347" t="inlineStr">
        <is>
          <t>IPCA</t>
        </is>
      </c>
      <c r="E2347" t="n">
        <v>0.009488792934583046</v>
      </c>
      <c r="F2347" t="inlineStr">
        <is>
          <t>MENSAL</t>
        </is>
      </c>
      <c r="G2347" t="n">
        <v>45361</v>
      </c>
      <c r="H2347" t="n">
        <v>45361</v>
      </c>
      <c r="I2347" t="inlineStr">
        <is>
          <t>054</t>
        </is>
      </c>
      <c r="J2347" t="inlineStr">
        <is>
          <t>CARTEIRA</t>
        </is>
      </c>
      <c r="K2347" t="inlineStr">
        <is>
          <t>CONTRATO</t>
        </is>
      </c>
      <c r="L2347" t="n">
        <v>2012.15</v>
      </c>
      <c r="M2347" t="inlineStr"/>
      <c r="N2347" t="inlineStr"/>
      <c r="O2347" s="142">
        <f>DATE(YEAR(H2347),MONTH(H2347),1)</f>
        <v/>
      </c>
      <c r="P2347" s="132">
        <f>IF(H2347&gt;$L$3,"Futuro","Atraso")</f>
        <v/>
      </c>
      <c r="Q2347">
        <f>12*(YEAR(H2347)-YEAR($L$3))+(MONTH(H2347)-MONTH($L$3))</f>
        <v/>
      </c>
      <c r="R2347" s="366">
        <f>IF(N2347="IBIRAPITANGA FASE 3",IF(P2347="Atraso",M2347,M2347/(1+$J$2)^Q2347),IF(P2347="Atraso",M2347,M2347/(1+$J$1)^Q2347))</f>
        <v/>
      </c>
    </row>
    <row r="2348">
      <c r="A2348" t="inlineStr">
        <is>
          <t>Q012L05</t>
        </is>
      </c>
      <c r="B2348" t="inlineStr">
        <is>
          <t>FABIO HENRIQUE BERNARDES</t>
        </is>
      </c>
      <c r="C2348" t="n">
        <v>1</v>
      </c>
      <c r="D2348" t="inlineStr">
        <is>
          <t>IPCA</t>
        </is>
      </c>
      <c r="E2348" t="n">
        <v>0.009488792934583046</v>
      </c>
      <c r="F2348" t="inlineStr">
        <is>
          <t>MENSAL</t>
        </is>
      </c>
      <c r="G2348" t="n">
        <v>45392</v>
      </c>
      <c r="H2348" t="n">
        <v>45392</v>
      </c>
      <c r="I2348" t="inlineStr">
        <is>
          <t>055</t>
        </is>
      </c>
      <c r="J2348" t="inlineStr">
        <is>
          <t>CARTEIRA</t>
        </is>
      </c>
      <c r="K2348" t="inlineStr">
        <is>
          <t>CONTRATO</t>
        </is>
      </c>
      <c r="L2348" t="n">
        <v>2012.15</v>
      </c>
      <c r="M2348" t="inlineStr"/>
      <c r="N2348" t="inlineStr"/>
      <c r="O2348" s="142">
        <f>DATE(YEAR(H2348),MONTH(H2348),1)</f>
        <v/>
      </c>
      <c r="P2348" s="132">
        <f>IF(H2348&gt;$L$3,"Futuro","Atraso")</f>
        <v/>
      </c>
      <c r="Q2348">
        <f>12*(YEAR(H2348)-YEAR($L$3))+(MONTH(H2348)-MONTH($L$3))</f>
        <v/>
      </c>
      <c r="R2348" s="366">
        <f>IF(N2348="IBIRAPITANGA FASE 3",IF(P2348="Atraso",M2348,M2348/(1+$J$2)^Q2348),IF(P2348="Atraso",M2348,M2348/(1+$J$1)^Q2348))</f>
        <v/>
      </c>
    </row>
    <row r="2349">
      <c r="A2349" t="inlineStr">
        <is>
          <t>Q012L05</t>
        </is>
      </c>
      <c r="B2349" t="inlineStr">
        <is>
          <t>FABIO HENRIQUE BERNARDES</t>
        </is>
      </c>
      <c r="C2349" t="n">
        <v>1</v>
      </c>
      <c r="D2349" t="inlineStr">
        <is>
          <t>IPCA</t>
        </is>
      </c>
      <c r="E2349" t="n">
        <v>0.009488792934583046</v>
      </c>
      <c r="F2349" t="inlineStr">
        <is>
          <t>MENSAL</t>
        </is>
      </c>
      <c r="G2349" t="n">
        <v>45422</v>
      </c>
      <c r="H2349" t="n">
        <v>45422</v>
      </c>
      <c r="I2349" t="inlineStr">
        <is>
          <t>056</t>
        </is>
      </c>
      <c r="J2349" t="inlineStr">
        <is>
          <t>CARTEIRA</t>
        </is>
      </c>
      <c r="K2349" t="inlineStr">
        <is>
          <t>CONTRATO</t>
        </is>
      </c>
      <c r="L2349" t="n">
        <v>2012.15</v>
      </c>
      <c r="M2349" t="inlineStr"/>
      <c r="N2349" t="inlineStr"/>
      <c r="O2349" s="142">
        <f>DATE(YEAR(H2349),MONTH(H2349),1)</f>
        <v/>
      </c>
      <c r="P2349" s="132">
        <f>IF(H2349&gt;$L$3,"Futuro","Atraso")</f>
        <v/>
      </c>
      <c r="Q2349">
        <f>12*(YEAR(H2349)-YEAR($L$3))+(MONTH(H2349)-MONTH($L$3))</f>
        <v/>
      </c>
      <c r="R2349" s="366">
        <f>IF(N2349="IBIRAPITANGA FASE 3",IF(P2349="Atraso",M2349,M2349/(1+$J$2)^Q2349),IF(P2349="Atraso",M2349,M2349/(1+$J$1)^Q2349))</f>
        <v/>
      </c>
    </row>
    <row r="2350">
      <c r="A2350" t="inlineStr">
        <is>
          <t>Q012L05</t>
        </is>
      </c>
      <c r="B2350" t="inlineStr">
        <is>
          <t>FABIO HENRIQUE BERNARDES</t>
        </is>
      </c>
      <c r="C2350" t="n">
        <v>1</v>
      </c>
      <c r="D2350" t="inlineStr">
        <is>
          <t>IPCA</t>
        </is>
      </c>
      <c r="E2350" t="n">
        <v>0.009488792934583046</v>
      </c>
      <c r="F2350" t="inlineStr">
        <is>
          <t>MENSAL</t>
        </is>
      </c>
      <c r="G2350" t="n">
        <v>45422</v>
      </c>
      <c r="H2350" t="n">
        <v>45422</v>
      </c>
      <c r="I2350" t="inlineStr">
        <is>
          <t>005</t>
        </is>
      </c>
      <c r="J2350" t="inlineStr">
        <is>
          <t>CARTEIRA</t>
        </is>
      </c>
      <c r="K2350" t="inlineStr">
        <is>
          <t>CONTRATO</t>
        </is>
      </c>
      <c r="L2350" t="n">
        <v>9801.690000000001</v>
      </c>
      <c r="M2350" t="inlineStr"/>
      <c r="N2350" t="inlineStr"/>
      <c r="O2350" s="142">
        <f>DATE(YEAR(H2350),MONTH(H2350),1)</f>
        <v/>
      </c>
      <c r="P2350" s="132">
        <f>IF(H2350&gt;$L$3,"Futuro","Atraso")</f>
        <v/>
      </c>
      <c r="Q2350">
        <f>12*(YEAR(H2350)-YEAR($L$3))+(MONTH(H2350)-MONTH($L$3))</f>
        <v/>
      </c>
      <c r="R2350" s="366">
        <f>IF(N2350="IBIRAPITANGA FASE 3",IF(P2350="Atraso",M2350,M2350/(1+$J$2)^Q2350),IF(P2350="Atraso",M2350,M2350/(1+$J$1)^Q2350))</f>
        <v/>
      </c>
    </row>
    <row r="2351">
      <c r="A2351" t="inlineStr">
        <is>
          <t>Q012L05</t>
        </is>
      </c>
      <c r="B2351" t="inlineStr">
        <is>
          <t>FABIO HENRIQUE BERNARDES</t>
        </is>
      </c>
      <c r="C2351" t="n">
        <v>1</v>
      </c>
      <c r="D2351" t="inlineStr">
        <is>
          <t>IPCA</t>
        </is>
      </c>
      <c r="E2351" t="n">
        <v>0.009488792934583046</v>
      </c>
      <c r="F2351" t="inlineStr">
        <is>
          <t>MENSAL</t>
        </is>
      </c>
      <c r="G2351" t="n">
        <v>45453</v>
      </c>
      <c r="H2351" t="n">
        <v>45453</v>
      </c>
      <c r="I2351" t="inlineStr">
        <is>
          <t>057</t>
        </is>
      </c>
      <c r="J2351" t="inlineStr">
        <is>
          <t>CARTEIRA</t>
        </is>
      </c>
      <c r="K2351" t="inlineStr">
        <is>
          <t>CONTRATO</t>
        </is>
      </c>
      <c r="L2351" t="n">
        <v>2012.15</v>
      </c>
      <c r="M2351" t="inlineStr"/>
      <c r="N2351" t="inlineStr"/>
      <c r="O2351" s="142">
        <f>DATE(YEAR(H2351),MONTH(H2351),1)</f>
        <v/>
      </c>
      <c r="P2351" s="132">
        <f>IF(H2351&gt;$L$3,"Futuro","Atraso")</f>
        <v/>
      </c>
      <c r="Q2351">
        <f>12*(YEAR(H2351)-YEAR($L$3))+(MONTH(H2351)-MONTH($L$3))</f>
        <v/>
      </c>
      <c r="R2351" s="366">
        <f>IF(N2351="IBIRAPITANGA FASE 3",IF(P2351="Atraso",M2351,M2351/(1+$J$2)^Q2351),IF(P2351="Atraso",M2351,M2351/(1+$J$1)^Q2351))</f>
        <v/>
      </c>
    </row>
    <row r="2352">
      <c r="A2352" t="inlineStr">
        <is>
          <t>Q012L05</t>
        </is>
      </c>
      <c r="B2352" t="inlineStr">
        <is>
          <t>FABIO HENRIQUE BERNARDES</t>
        </is>
      </c>
      <c r="C2352" t="n">
        <v>1</v>
      </c>
      <c r="D2352" t="inlineStr">
        <is>
          <t>IPCA</t>
        </is>
      </c>
      <c r="E2352" t="n">
        <v>0.009488792934583046</v>
      </c>
      <c r="F2352" t="inlineStr">
        <is>
          <t>MENSAL</t>
        </is>
      </c>
      <c r="G2352" t="n">
        <v>45483</v>
      </c>
      <c r="H2352" t="n">
        <v>45483</v>
      </c>
      <c r="I2352" t="inlineStr">
        <is>
          <t>058</t>
        </is>
      </c>
      <c r="J2352" t="inlineStr">
        <is>
          <t>CARTEIRA</t>
        </is>
      </c>
      <c r="K2352" t="inlineStr">
        <is>
          <t>CONTRATO</t>
        </is>
      </c>
      <c r="L2352" t="n">
        <v>2012.15</v>
      </c>
      <c r="M2352" t="inlineStr"/>
      <c r="N2352" t="inlineStr"/>
      <c r="O2352" s="142">
        <f>DATE(YEAR(H2352),MONTH(H2352),1)</f>
        <v/>
      </c>
      <c r="P2352" s="132">
        <f>IF(H2352&gt;$L$3,"Futuro","Atraso")</f>
        <v/>
      </c>
      <c r="Q2352">
        <f>12*(YEAR(H2352)-YEAR($L$3))+(MONTH(H2352)-MONTH($L$3))</f>
        <v/>
      </c>
      <c r="R2352" s="366">
        <f>IF(N2352="IBIRAPITANGA FASE 3",IF(P2352="Atraso",M2352,M2352/(1+$J$2)^Q2352),IF(P2352="Atraso",M2352,M2352/(1+$J$1)^Q2352))</f>
        <v/>
      </c>
    </row>
    <row r="2353">
      <c r="A2353" t="inlineStr">
        <is>
          <t>Q012L05</t>
        </is>
      </c>
      <c r="B2353" t="inlineStr">
        <is>
          <t>FABIO HENRIQUE BERNARDES</t>
        </is>
      </c>
      <c r="C2353" t="n">
        <v>1</v>
      </c>
      <c r="D2353" t="inlineStr">
        <is>
          <t>IPCA</t>
        </is>
      </c>
      <c r="E2353" t="n">
        <v>0.009488792934583046</v>
      </c>
      <c r="F2353" t="inlineStr">
        <is>
          <t>MENSAL</t>
        </is>
      </c>
      <c r="G2353" t="n">
        <v>45514</v>
      </c>
      <c r="H2353" t="n">
        <v>45514</v>
      </c>
      <c r="I2353" t="inlineStr">
        <is>
          <t>059</t>
        </is>
      </c>
      <c r="J2353" t="inlineStr">
        <is>
          <t>CARTEIRA</t>
        </is>
      </c>
      <c r="K2353" t="inlineStr">
        <is>
          <t>CONTRATO</t>
        </is>
      </c>
      <c r="L2353" t="n">
        <v>2012.15</v>
      </c>
      <c r="M2353" t="inlineStr"/>
      <c r="N2353" t="inlineStr"/>
      <c r="O2353" s="142">
        <f>DATE(YEAR(H2353),MONTH(H2353),1)</f>
        <v/>
      </c>
      <c r="P2353" s="132">
        <f>IF(H2353&gt;$L$3,"Futuro","Atraso")</f>
        <v/>
      </c>
      <c r="Q2353">
        <f>12*(YEAR(H2353)-YEAR($L$3))+(MONTH(H2353)-MONTH($L$3))</f>
        <v/>
      </c>
      <c r="R2353" s="366">
        <f>IF(N2353="IBIRAPITANGA FASE 3",IF(P2353="Atraso",M2353,M2353/(1+$J$2)^Q2353),IF(P2353="Atraso",M2353,M2353/(1+$J$1)^Q2353))</f>
        <v/>
      </c>
    </row>
    <row r="2354">
      <c r="A2354" t="inlineStr">
        <is>
          <t>Q012L05</t>
        </is>
      </c>
      <c r="B2354" t="inlineStr">
        <is>
          <t>FABIO HENRIQUE BERNARDES</t>
        </is>
      </c>
      <c r="C2354" t="n">
        <v>1</v>
      </c>
      <c r="D2354" t="inlineStr">
        <is>
          <t>IPCA</t>
        </is>
      </c>
      <c r="E2354" t="n">
        <v>0.009488792934583046</v>
      </c>
      <c r="F2354" t="inlineStr">
        <is>
          <t>MENSAL</t>
        </is>
      </c>
      <c r="G2354" t="n">
        <v>45545</v>
      </c>
      <c r="H2354" t="n">
        <v>45545</v>
      </c>
      <c r="I2354" t="inlineStr">
        <is>
          <t>060</t>
        </is>
      </c>
      <c r="J2354" t="inlineStr">
        <is>
          <t>CARTEIRA</t>
        </is>
      </c>
      <c r="K2354" t="inlineStr">
        <is>
          <t>CONTRATO</t>
        </is>
      </c>
      <c r="L2354" t="n">
        <v>2012.15</v>
      </c>
      <c r="M2354" t="inlineStr"/>
      <c r="N2354" t="inlineStr"/>
      <c r="O2354" s="142">
        <f>DATE(YEAR(H2354),MONTH(H2354),1)</f>
        <v/>
      </c>
      <c r="P2354" s="132">
        <f>IF(H2354&gt;$L$3,"Futuro","Atraso")</f>
        <v/>
      </c>
      <c r="Q2354">
        <f>12*(YEAR(H2354)-YEAR($L$3))+(MONTH(H2354)-MONTH($L$3))</f>
        <v/>
      </c>
      <c r="R2354" s="366">
        <f>IF(N2354="IBIRAPITANGA FASE 3",IF(P2354="Atraso",M2354,M2354/(1+$J$2)^Q2354),IF(P2354="Atraso",M2354,M2354/(1+$J$1)^Q2354))</f>
        <v/>
      </c>
    </row>
    <row r="2355">
      <c r="A2355" t="inlineStr">
        <is>
          <t>Q012L05</t>
        </is>
      </c>
      <c r="B2355" t="inlineStr">
        <is>
          <t>FABIO HENRIQUE BERNARDES</t>
        </is>
      </c>
      <c r="C2355" t="n">
        <v>1</v>
      </c>
      <c r="D2355" t="inlineStr">
        <is>
          <t>IPCA</t>
        </is>
      </c>
      <c r="E2355" t="n">
        <v>0.009488792934583046</v>
      </c>
      <c r="F2355" t="inlineStr">
        <is>
          <t>MENSAL</t>
        </is>
      </c>
      <c r="G2355" t="n">
        <v>45575</v>
      </c>
      <c r="H2355" t="n">
        <v>45575</v>
      </c>
      <c r="I2355" t="inlineStr">
        <is>
          <t>061</t>
        </is>
      </c>
      <c r="J2355" t="inlineStr">
        <is>
          <t>CARTEIRA</t>
        </is>
      </c>
      <c r="K2355" t="inlineStr">
        <is>
          <t>CONTRATO</t>
        </is>
      </c>
      <c r="L2355" t="n">
        <v>2012.15</v>
      </c>
      <c r="M2355" t="inlineStr"/>
      <c r="N2355" t="inlineStr"/>
      <c r="O2355" s="142">
        <f>DATE(YEAR(H2355),MONTH(H2355),1)</f>
        <v/>
      </c>
      <c r="P2355" s="132">
        <f>IF(H2355&gt;$L$3,"Futuro","Atraso")</f>
        <v/>
      </c>
      <c r="Q2355">
        <f>12*(YEAR(H2355)-YEAR($L$3))+(MONTH(H2355)-MONTH($L$3))</f>
        <v/>
      </c>
      <c r="R2355" s="366">
        <f>IF(N2355="IBIRAPITANGA FASE 3",IF(P2355="Atraso",M2355,M2355/(1+$J$2)^Q2355),IF(P2355="Atraso",M2355,M2355/(1+$J$1)^Q2355))</f>
        <v/>
      </c>
    </row>
    <row r="2356">
      <c r="A2356" t="inlineStr">
        <is>
          <t>Q012L05</t>
        </is>
      </c>
      <c r="B2356" t="inlineStr">
        <is>
          <t>FABIO HENRIQUE BERNARDES</t>
        </is>
      </c>
      <c r="C2356" t="n">
        <v>1</v>
      </c>
      <c r="D2356" t="inlineStr">
        <is>
          <t>IPCA</t>
        </is>
      </c>
      <c r="E2356" t="n">
        <v>0.009488792934583046</v>
      </c>
      <c r="F2356" t="inlineStr">
        <is>
          <t>MENSAL</t>
        </is>
      </c>
      <c r="G2356" t="n">
        <v>45606</v>
      </c>
      <c r="H2356" t="n">
        <v>45606</v>
      </c>
      <c r="I2356" t="inlineStr">
        <is>
          <t>062</t>
        </is>
      </c>
      <c r="J2356" t="inlineStr">
        <is>
          <t>CARTEIRA</t>
        </is>
      </c>
      <c r="K2356" t="inlineStr">
        <is>
          <t>CONTRATO</t>
        </is>
      </c>
      <c r="L2356" t="n">
        <v>2012.15</v>
      </c>
      <c r="M2356" t="inlineStr"/>
      <c r="N2356" t="inlineStr"/>
      <c r="O2356" s="142">
        <f>DATE(YEAR(H2356),MONTH(H2356),1)</f>
        <v/>
      </c>
      <c r="P2356" s="132">
        <f>IF(H2356&gt;$L$3,"Futuro","Atraso")</f>
        <v/>
      </c>
      <c r="Q2356">
        <f>12*(YEAR(H2356)-YEAR($L$3))+(MONTH(H2356)-MONTH($L$3))</f>
        <v/>
      </c>
      <c r="R2356" s="366">
        <f>IF(N2356="IBIRAPITANGA FASE 3",IF(P2356="Atraso",M2356,M2356/(1+$J$2)^Q2356),IF(P2356="Atraso",M2356,M2356/(1+$J$1)^Q2356))</f>
        <v/>
      </c>
    </row>
    <row r="2357">
      <c r="A2357" t="inlineStr">
        <is>
          <t>Q012L05</t>
        </is>
      </c>
      <c r="B2357" t="inlineStr">
        <is>
          <t>FABIO HENRIQUE BERNARDES</t>
        </is>
      </c>
      <c r="C2357" t="n">
        <v>1</v>
      </c>
      <c r="D2357" t="inlineStr">
        <is>
          <t>IPCA</t>
        </is>
      </c>
      <c r="E2357" t="n">
        <v>0.009488792934583046</v>
      </c>
      <c r="F2357" t="inlineStr">
        <is>
          <t>MENSAL</t>
        </is>
      </c>
      <c r="G2357" t="n">
        <v>45636</v>
      </c>
      <c r="H2357" t="n">
        <v>45636</v>
      </c>
      <c r="I2357" t="inlineStr">
        <is>
          <t>063</t>
        </is>
      </c>
      <c r="J2357" t="inlineStr">
        <is>
          <t>CARTEIRA</t>
        </is>
      </c>
      <c r="K2357" t="inlineStr">
        <is>
          <t>CONTRATO</t>
        </is>
      </c>
      <c r="L2357" t="n">
        <v>2012.15</v>
      </c>
      <c r="M2357" t="inlineStr"/>
      <c r="N2357" t="inlineStr"/>
      <c r="O2357" s="142">
        <f>DATE(YEAR(H2357),MONTH(H2357),1)</f>
        <v/>
      </c>
      <c r="P2357" s="132">
        <f>IF(H2357&gt;$L$3,"Futuro","Atraso")</f>
        <v/>
      </c>
      <c r="Q2357">
        <f>12*(YEAR(H2357)-YEAR($L$3))+(MONTH(H2357)-MONTH($L$3))</f>
        <v/>
      </c>
      <c r="R2357" s="366">
        <f>IF(N2357="IBIRAPITANGA FASE 3",IF(P2357="Atraso",M2357,M2357/(1+$J$2)^Q2357),IF(P2357="Atraso",M2357,M2357/(1+$J$1)^Q2357))</f>
        <v/>
      </c>
    </row>
    <row r="2358">
      <c r="A2358" t="inlineStr">
        <is>
          <t>Q012L05</t>
        </is>
      </c>
      <c r="B2358" t="inlineStr">
        <is>
          <t>FABIO HENRIQUE BERNARDES</t>
        </is>
      </c>
      <c r="C2358" t="n">
        <v>1</v>
      </c>
      <c r="D2358" t="inlineStr">
        <is>
          <t>IPCA</t>
        </is>
      </c>
      <c r="E2358" t="n">
        <v>0.009488792934583046</v>
      </c>
      <c r="F2358" t="inlineStr">
        <is>
          <t>MENSAL</t>
        </is>
      </c>
      <c r="G2358" t="n">
        <v>45667</v>
      </c>
      <c r="H2358" t="n">
        <v>45667</v>
      </c>
      <c r="I2358" t="inlineStr">
        <is>
          <t>064</t>
        </is>
      </c>
      <c r="J2358" t="inlineStr">
        <is>
          <t>CARTEIRA</t>
        </is>
      </c>
      <c r="K2358" t="inlineStr">
        <is>
          <t>CONTRATO</t>
        </is>
      </c>
      <c r="L2358" t="n">
        <v>2012.15</v>
      </c>
      <c r="M2358" t="inlineStr"/>
      <c r="N2358" t="inlineStr"/>
      <c r="O2358" s="142">
        <f>DATE(YEAR(H2358),MONTH(H2358),1)</f>
        <v/>
      </c>
      <c r="P2358" s="132">
        <f>IF(H2358&gt;$L$3,"Futuro","Atraso")</f>
        <v/>
      </c>
      <c r="Q2358">
        <f>12*(YEAR(H2358)-YEAR($L$3))+(MONTH(H2358)-MONTH($L$3))</f>
        <v/>
      </c>
      <c r="R2358" s="366">
        <f>IF(N2358="IBIRAPITANGA FASE 3",IF(P2358="Atraso",M2358,M2358/(1+$J$2)^Q2358),IF(P2358="Atraso",M2358,M2358/(1+$J$1)^Q2358))</f>
        <v/>
      </c>
    </row>
    <row r="2359">
      <c r="A2359" t="inlineStr">
        <is>
          <t>Q012L05</t>
        </is>
      </c>
      <c r="B2359" t="inlineStr">
        <is>
          <t>FABIO HENRIQUE BERNARDES</t>
        </is>
      </c>
      <c r="C2359" t="n">
        <v>1</v>
      </c>
      <c r="D2359" t="inlineStr">
        <is>
          <t>IPCA</t>
        </is>
      </c>
      <c r="E2359" t="n">
        <v>0.009488792934583046</v>
      </c>
      <c r="F2359" t="inlineStr">
        <is>
          <t>MENSAL</t>
        </is>
      </c>
      <c r="G2359" t="n">
        <v>45698</v>
      </c>
      <c r="H2359" t="n">
        <v>45698</v>
      </c>
      <c r="I2359" t="inlineStr">
        <is>
          <t>065</t>
        </is>
      </c>
      <c r="J2359" t="inlineStr">
        <is>
          <t>CARTEIRA</t>
        </is>
      </c>
      <c r="K2359" t="inlineStr">
        <is>
          <t>CONTRATO</t>
        </is>
      </c>
      <c r="L2359" t="n">
        <v>2012.15</v>
      </c>
      <c r="M2359" t="inlineStr"/>
      <c r="N2359" t="inlineStr"/>
      <c r="O2359" s="142">
        <f>DATE(YEAR(H2359),MONTH(H2359),1)</f>
        <v/>
      </c>
      <c r="P2359" s="132">
        <f>IF(H2359&gt;$L$3,"Futuro","Atraso")</f>
        <v/>
      </c>
      <c r="Q2359">
        <f>12*(YEAR(H2359)-YEAR($L$3))+(MONTH(H2359)-MONTH($L$3))</f>
        <v/>
      </c>
      <c r="R2359" s="366">
        <f>IF(N2359="IBIRAPITANGA FASE 3",IF(P2359="Atraso",M2359,M2359/(1+$J$2)^Q2359),IF(P2359="Atraso",M2359,M2359/(1+$J$1)^Q2359))</f>
        <v/>
      </c>
    </row>
    <row r="2360">
      <c r="A2360" t="inlineStr">
        <is>
          <t>Q012L05</t>
        </is>
      </c>
      <c r="B2360" t="inlineStr">
        <is>
          <t>FABIO HENRIQUE BERNARDES</t>
        </is>
      </c>
      <c r="C2360" t="n">
        <v>1</v>
      </c>
      <c r="D2360" t="inlineStr">
        <is>
          <t>IPCA</t>
        </is>
      </c>
      <c r="E2360" t="n">
        <v>0.009488792934583046</v>
      </c>
      <c r="F2360" t="inlineStr">
        <is>
          <t>MENSAL</t>
        </is>
      </c>
      <c r="G2360" t="n">
        <v>45726</v>
      </c>
      <c r="H2360" t="n">
        <v>45726</v>
      </c>
      <c r="I2360" t="inlineStr">
        <is>
          <t>066</t>
        </is>
      </c>
      <c r="J2360" t="inlineStr">
        <is>
          <t>CARTEIRA</t>
        </is>
      </c>
      <c r="K2360" t="inlineStr">
        <is>
          <t>CONTRATO</t>
        </is>
      </c>
      <c r="L2360" t="n">
        <v>2012.15</v>
      </c>
      <c r="M2360" t="inlineStr"/>
      <c r="N2360" t="inlineStr"/>
      <c r="O2360" s="142">
        <f>DATE(YEAR(H2360),MONTH(H2360),1)</f>
        <v/>
      </c>
      <c r="P2360" s="132">
        <f>IF(H2360&gt;$L$3,"Futuro","Atraso")</f>
        <v/>
      </c>
      <c r="Q2360">
        <f>12*(YEAR(H2360)-YEAR($L$3))+(MONTH(H2360)-MONTH($L$3))</f>
        <v/>
      </c>
      <c r="R2360" s="366">
        <f>IF(N2360="IBIRAPITANGA FASE 3",IF(P2360="Atraso",M2360,M2360/(1+$J$2)^Q2360),IF(P2360="Atraso",M2360,M2360/(1+$J$1)^Q2360))</f>
        <v/>
      </c>
    </row>
    <row r="2361">
      <c r="A2361" t="inlineStr">
        <is>
          <t>Q012L05</t>
        </is>
      </c>
      <c r="B2361" t="inlineStr">
        <is>
          <t>FABIO HENRIQUE BERNARDES</t>
        </is>
      </c>
      <c r="C2361" t="n">
        <v>1</v>
      </c>
      <c r="D2361" t="inlineStr">
        <is>
          <t>IPCA</t>
        </is>
      </c>
      <c r="E2361" t="n">
        <v>0.009488792934583046</v>
      </c>
      <c r="F2361" t="inlineStr">
        <is>
          <t>MENSAL</t>
        </is>
      </c>
      <c r="G2361" t="n">
        <v>45757</v>
      </c>
      <c r="H2361" t="n">
        <v>45757</v>
      </c>
      <c r="I2361" t="inlineStr">
        <is>
          <t>067</t>
        </is>
      </c>
      <c r="J2361" t="inlineStr">
        <is>
          <t>CARTEIRA</t>
        </is>
      </c>
      <c r="K2361" t="inlineStr">
        <is>
          <t>CONTRATO</t>
        </is>
      </c>
      <c r="L2361" t="n">
        <v>2012.15</v>
      </c>
      <c r="M2361" t="inlineStr"/>
      <c r="N2361" t="inlineStr"/>
      <c r="O2361" s="142">
        <f>DATE(YEAR(H2361),MONTH(H2361),1)</f>
        <v/>
      </c>
      <c r="P2361" s="132">
        <f>IF(H2361&gt;$L$3,"Futuro","Atraso")</f>
        <v/>
      </c>
      <c r="Q2361">
        <f>12*(YEAR(H2361)-YEAR($L$3))+(MONTH(H2361)-MONTH($L$3))</f>
        <v/>
      </c>
      <c r="R2361" s="366">
        <f>IF(N2361="IBIRAPITANGA FASE 3",IF(P2361="Atraso",M2361,M2361/(1+$J$2)^Q2361),IF(P2361="Atraso",M2361,M2361/(1+$J$1)^Q2361))</f>
        <v/>
      </c>
    </row>
    <row r="2362">
      <c r="A2362" t="inlineStr">
        <is>
          <t>Q012L05</t>
        </is>
      </c>
      <c r="B2362" t="inlineStr">
        <is>
          <t>FABIO HENRIQUE BERNARDES</t>
        </is>
      </c>
      <c r="C2362" t="n">
        <v>1</v>
      </c>
      <c r="D2362" t="inlineStr">
        <is>
          <t>IPCA</t>
        </is>
      </c>
      <c r="E2362" t="n">
        <v>0.009488792934583046</v>
      </c>
      <c r="F2362" t="inlineStr">
        <is>
          <t>MENSAL</t>
        </is>
      </c>
      <c r="G2362" t="n">
        <v>45787</v>
      </c>
      <c r="H2362" t="n">
        <v>45787</v>
      </c>
      <c r="I2362" t="inlineStr">
        <is>
          <t>068</t>
        </is>
      </c>
      <c r="J2362" t="inlineStr">
        <is>
          <t>CARTEIRA</t>
        </is>
      </c>
      <c r="K2362" t="inlineStr">
        <is>
          <t>CONTRATO</t>
        </is>
      </c>
      <c r="L2362" t="n">
        <v>2012.15</v>
      </c>
      <c r="M2362" t="inlineStr"/>
      <c r="N2362" t="inlineStr"/>
      <c r="O2362" s="142">
        <f>DATE(YEAR(H2362),MONTH(H2362),1)</f>
        <v/>
      </c>
      <c r="P2362" s="132">
        <f>IF(H2362&gt;$L$3,"Futuro","Atraso")</f>
        <v/>
      </c>
      <c r="Q2362">
        <f>12*(YEAR(H2362)-YEAR($L$3))+(MONTH(H2362)-MONTH($L$3))</f>
        <v/>
      </c>
      <c r="R2362" s="366">
        <f>IF(N2362="IBIRAPITANGA FASE 3",IF(P2362="Atraso",M2362,M2362/(1+$J$2)^Q2362),IF(P2362="Atraso",M2362,M2362/(1+$J$1)^Q2362))</f>
        <v/>
      </c>
    </row>
    <row r="2363">
      <c r="A2363" t="inlineStr">
        <is>
          <t>Q012L05</t>
        </is>
      </c>
      <c r="B2363" t="inlineStr">
        <is>
          <t>FABIO HENRIQUE BERNARDES</t>
        </is>
      </c>
      <c r="C2363" t="n">
        <v>1</v>
      </c>
      <c r="D2363" t="inlineStr">
        <is>
          <t>IPCA</t>
        </is>
      </c>
      <c r="E2363" t="n">
        <v>0.009488792934583046</v>
      </c>
      <c r="F2363" t="inlineStr">
        <is>
          <t>MENSAL</t>
        </is>
      </c>
      <c r="G2363" t="n">
        <v>45787</v>
      </c>
      <c r="H2363" t="n">
        <v>45787</v>
      </c>
      <c r="I2363" t="inlineStr">
        <is>
          <t>006</t>
        </is>
      </c>
      <c r="J2363" t="inlineStr">
        <is>
          <t>CARTEIRA</t>
        </is>
      </c>
      <c r="K2363" t="inlineStr">
        <is>
          <t>CONTRATO</t>
        </is>
      </c>
      <c r="L2363" t="n">
        <v>9801.690000000001</v>
      </c>
      <c r="M2363" t="inlineStr"/>
      <c r="N2363" t="inlineStr"/>
      <c r="O2363" s="142">
        <f>DATE(YEAR(H2363),MONTH(H2363),1)</f>
        <v/>
      </c>
      <c r="P2363" s="132">
        <f>IF(H2363&gt;$L$3,"Futuro","Atraso")</f>
        <v/>
      </c>
      <c r="Q2363">
        <f>12*(YEAR(H2363)-YEAR($L$3))+(MONTH(H2363)-MONTH($L$3))</f>
        <v/>
      </c>
      <c r="R2363" s="366">
        <f>IF(N2363="IBIRAPITANGA FASE 3",IF(P2363="Atraso",M2363,M2363/(1+$J$2)^Q2363),IF(P2363="Atraso",M2363,M2363/(1+$J$1)^Q2363))</f>
        <v/>
      </c>
    </row>
    <row r="2364">
      <c r="A2364" t="inlineStr">
        <is>
          <t>Q012L05</t>
        </is>
      </c>
      <c r="B2364" t="inlineStr">
        <is>
          <t>FABIO HENRIQUE BERNARDES</t>
        </is>
      </c>
      <c r="C2364" t="n">
        <v>1</v>
      </c>
      <c r="D2364" t="inlineStr">
        <is>
          <t>IPCA</t>
        </is>
      </c>
      <c r="E2364" t="n">
        <v>0.009488792934583046</v>
      </c>
      <c r="F2364" t="inlineStr">
        <is>
          <t>MENSAL</t>
        </is>
      </c>
      <c r="G2364" t="n">
        <v>45818</v>
      </c>
      <c r="H2364" t="n">
        <v>45818</v>
      </c>
      <c r="I2364" t="inlineStr">
        <is>
          <t>069</t>
        </is>
      </c>
      <c r="J2364" t="inlineStr">
        <is>
          <t>CARTEIRA</t>
        </is>
      </c>
      <c r="K2364" t="inlineStr">
        <is>
          <t>CONTRATO</t>
        </is>
      </c>
      <c r="L2364" t="n">
        <v>2012.15</v>
      </c>
      <c r="M2364" t="inlineStr"/>
      <c r="N2364" t="inlineStr"/>
      <c r="O2364" s="142">
        <f>DATE(YEAR(H2364),MONTH(H2364),1)</f>
        <v/>
      </c>
      <c r="P2364" s="132">
        <f>IF(H2364&gt;$L$3,"Futuro","Atraso")</f>
        <v/>
      </c>
      <c r="Q2364">
        <f>12*(YEAR(H2364)-YEAR($L$3))+(MONTH(H2364)-MONTH($L$3))</f>
        <v/>
      </c>
      <c r="R2364" s="366">
        <f>IF(N2364="IBIRAPITANGA FASE 3",IF(P2364="Atraso",M2364,M2364/(1+$J$2)^Q2364),IF(P2364="Atraso",M2364,M2364/(1+$J$1)^Q2364))</f>
        <v/>
      </c>
    </row>
    <row r="2365">
      <c r="A2365" t="inlineStr">
        <is>
          <t>Q012L05</t>
        </is>
      </c>
      <c r="B2365" t="inlineStr">
        <is>
          <t>FABIO HENRIQUE BERNARDES</t>
        </is>
      </c>
      <c r="C2365" t="n">
        <v>1</v>
      </c>
      <c r="D2365" t="inlineStr">
        <is>
          <t>IPCA</t>
        </is>
      </c>
      <c r="E2365" t="n">
        <v>0.009488792934583046</v>
      </c>
      <c r="F2365" t="inlineStr">
        <is>
          <t>MENSAL</t>
        </is>
      </c>
      <c r="G2365" t="n">
        <v>45848</v>
      </c>
      <c r="H2365" t="n">
        <v>45848</v>
      </c>
      <c r="I2365" t="inlineStr">
        <is>
          <t>070</t>
        </is>
      </c>
      <c r="J2365" t="inlineStr">
        <is>
          <t>CARTEIRA</t>
        </is>
      </c>
      <c r="K2365" t="inlineStr">
        <is>
          <t>CONTRATO</t>
        </is>
      </c>
      <c r="L2365" t="n">
        <v>2012.15</v>
      </c>
      <c r="M2365" t="inlineStr"/>
      <c r="N2365" t="inlineStr"/>
      <c r="O2365" s="142">
        <f>DATE(YEAR(H2365),MONTH(H2365),1)</f>
        <v/>
      </c>
      <c r="P2365" s="132">
        <f>IF(H2365&gt;$L$3,"Futuro","Atraso")</f>
        <v/>
      </c>
      <c r="Q2365">
        <f>12*(YEAR(H2365)-YEAR($L$3))+(MONTH(H2365)-MONTH($L$3))</f>
        <v/>
      </c>
      <c r="R2365" s="366">
        <f>IF(N2365="IBIRAPITANGA FASE 3",IF(P2365="Atraso",M2365,M2365/(1+$J$2)^Q2365),IF(P2365="Atraso",M2365,M2365/(1+$J$1)^Q2365))</f>
        <v/>
      </c>
    </row>
    <row r="2366">
      <c r="A2366" t="inlineStr">
        <is>
          <t>Q012L05</t>
        </is>
      </c>
      <c r="B2366" t="inlineStr">
        <is>
          <t>FABIO HENRIQUE BERNARDES</t>
        </is>
      </c>
      <c r="C2366" t="n">
        <v>1</v>
      </c>
      <c r="D2366" t="inlineStr">
        <is>
          <t>IPCA</t>
        </is>
      </c>
      <c r="E2366" t="n">
        <v>0.009488792934583046</v>
      </c>
      <c r="F2366" t="inlineStr">
        <is>
          <t>MENSAL</t>
        </is>
      </c>
      <c r="G2366" t="n">
        <v>45879</v>
      </c>
      <c r="H2366" t="n">
        <v>45879</v>
      </c>
      <c r="I2366" t="inlineStr">
        <is>
          <t>071</t>
        </is>
      </c>
      <c r="J2366" t="inlineStr">
        <is>
          <t>CARTEIRA</t>
        </is>
      </c>
      <c r="K2366" t="inlineStr">
        <is>
          <t>CONTRATO</t>
        </is>
      </c>
      <c r="L2366" t="n">
        <v>2012.15</v>
      </c>
      <c r="M2366" t="inlineStr"/>
      <c r="N2366" t="inlineStr"/>
      <c r="O2366" s="142">
        <f>DATE(YEAR(H2366),MONTH(H2366),1)</f>
        <v/>
      </c>
      <c r="P2366" s="132">
        <f>IF(H2366&gt;$L$3,"Futuro","Atraso")</f>
        <v/>
      </c>
      <c r="Q2366">
        <f>12*(YEAR(H2366)-YEAR($L$3))+(MONTH(H2366)-MONTH($L$3))</f>
        <v/>
      </c>
      <c r="R2366" s="366">
        <f>IF(N2366="IBIRAPITANGA FASE 3",IF(P2366="Atraso",M2366,M2366/(1+$J$2)^Q2366),IF(P2366="Atraso",M2366,M2366/(1+$J$1)^Q2366))</f>
        <v/>
      </c>
    </row>
    <row r="2367">
      <c r="A2367" t="inlineStr">
        <is>
          <t>Q012L05</t>
        </is>
      </c>
      <c r="B2367" t="inlineStr">
        <is>
          <t>FABIO HENRIQUE BERNARDES</t>
        </is>
      </c>
      <c r="C2367" t="n">
        <v>1</v>
      </c>
      <c r="D2367" t="inlineStr">
        <is>
          <t>IPCA</t>
        </is>
      </c>
      <c r="E2367" t="n">
        <v>0.009488792934583046</v>
      </c>
      <c r="F2367" t="inlineStr">
        <is>
          <t>MENSAL</t>
        </is>
      </c>
      <c r="G2367" t="n">
        <v>45910</v>
      </c>
      <c r="H2367" t="n">
        <v>45910</v>
      </c>
      <c r="I2367" t="inlineStr">
        <is>
          <t>072</t>
        </is>
      </c>
      <c r="J2367" t="inlineStr">
        <is>
          <t>CARTEIRA</t>
        </is>
      </c>
      <c r="K2367" t="inlineStr">
        <is>
          <t>CONTRATO</t>
        </is>
      </c>
      <c r="L2367" t="n">
        <v>2012.15</v>
      </c>
      <c r="M2367" t="inlineStr"/>
      <c r="N2367" t="inlineStr"/>
      <c r="O2367" s="142">
        <f>DATE(YEAR(H2367),MONTH(H2367),1)</f>
        <v/>
      </c>
      <c r="P2367" s="132">
        <f>IF(H2367&gt;$L$3,"Futuro","Atraso")</f>
        <v/>
      </c>
      <c r="Q2367">
        <f>12*(YEAR(H2367)-YEAR($L$3))+(MONTH(H2367)-MONTH($L$3))</f>
        <v/>
      </c>
      <c r="R2367" s="366">
        <f>IF(N2367="IBIRAPITANGA FASE 3",IF(P2367="Atraso",M2367,M2367/(1+$J$2)^Q2367),IF(P2367="Atraso",M2367,M2367/(1+$J$1)^Q2367))</f>
        <v/>
      </c>
    </row>
    <row r="2368">
      <c r="A2368" t="inlineStr">
        <is>
          <t>Q012L05</t>
        </is>
      </c>
      <c r="B2368" t="inlineStr">
        <is>
          <t>FABIO HENRIQUE BERNARDES</t>
        </is>
      </c>
      <c r="C2368" t="n">
        <v>1</v>
      </c>
      <c r="D2368" t="inlineStr">
        <is>
          <t>IPCA</t>
        </is>
      </c>
      <c r="E2368" t="n">
        <v>0.009488792934583046</v>
      </c>
      <c r="F2368" t="inlineStr">
        <is>
          <t>MENSAL</t>
        </is>
      </c>
      <c r="G2368" t="n">
        <v>45940</v>
      </c>
      <c r="H2368" t="n">
        <v>45940</v>
      </c>
      <c r="I2368" t="inlineStr">
        <is>
          <t>073</t>
        </is>
      </c>
      <c r="J2368" t="inlineStr">
        <is>
          <t>CARTEIRA</t>
        </is>
      </c>
      <c r="K2368" t="inlineStr">
        <is>
          <t>CONTRATO</t>
        </is>
      </c>
      <c r="L2368" t="n">
        <v>2012.15</v>
      </c>
      <c r="M2368" t="inlineStr"/>
      <c r="N2368" t="inlineStr"/>
      <c r="O2368" s="142">
        <f>DATE(YEAR(H2368),MONTH(H2368),1)</f>
        <v/>
      </c>
      <c r="P2368" s="132">
        <f>IF(H2368&gt;$L$3,"Futuro","Atraso")</f>
        <v/>
      </c>
      <c r="Q2368">
        <f>12*(YEAR(H2368)-YEAR($L$3))+(MONTH(H2368)-MONTH($L$3))</f>
        <v/>
      </c>
      <c r="R2368" s="366">
        <f>IF(N2368="IBIRAPITANGA FASE 3",IF(P2368="Atraso",M2368,M2368/(1+$J$2)^Q2368),IF(P2368="Atraso",M2368,M2368/(1+$J$1)^Q2368))</f>
        <v/>
      </c>
    </row>
    <row r="2369">
      <c r="A2369" t="inlineStr">
        <is>
          <t>Q012L05</t>
        </is>
      </c>
      <c r="B2369" t="inlineStr">
        <is>
          <t>FABIO HENRIQUE BERNARDES</t>
        </is>
      </c>
      <c r="C2369" t="n">
        <v>1</v>
      </c>
      <c r="D2369" t="inlineStr">
        <is>
          <t>IPCA</t>
        </is>
      </c>
      <c r="E2369" t="n">
        <v>0.009488792934583046</v>
      </c>
      <c r="F2369" t="inlineStr">
        <is>
          <t>MENSAL</t>
        </is>
      </c>
      <c r="G2369" t="n">
        <v>45971</v>
      </c>
      <c r="H2369" t="n">
        <v>45971</v>
      </c>
      <c r="I2369" t="inlineStr">
        <is>
          <t>074</t>
        </is>
      </c>
      <c r="J2369" t="inlineStr">
        <is>
          <t>CARTEIRA</t>
        </is>
      </c>
      <c r="K2369" t="inlineStr">
        <is>
          <t>CONTRATO</t>
        </is>
      </c>
      <c r="L2369" t="n">
        <v>2012.15</v>
      </c>
      <c r="M2369" t="inlineStr"/>
      <c r="N2369" t="inlineStr"/>
      <c r="O2369" s="142">
        <f>DATE(YEAR(H2369),MONTH(H2369),1)</f>
        <v/>
      </c>
      <c r="P2369" s="132">
        <f>IF(H2369&gt;$L$3,"Futuro","Atraso")</f>
        <v/>
      </c>
      <c r="Q2369">
        <f>12*(YEAR(H2369)-YEAR($L$3))+(MONTH(H2369)-MONTH($L$3))</f>
        <v/>
      </c>
      <c r="R2369" s="366">
        <f>IF(N2369="IBIRAPITANGA FASE 3",IF(P2369="Atraso",M2369,M2369/(1+$J$2)^Q2369),IF(P2369="Atraso",M2369,M2369/(1+$J$1)^Q2369))</f>
        <v/>
      </c>
    </row>
    <row r="2370">
      <c r="A2370" t="inlineStr">
        <is>
          <t>Q012L05</t>
        </is>
      </c>
      <c r="B2370" t="inlineStr">
        <is>
          <t>FABIO HENRIQUE BERNARDES</t>
        </is>
      </c>
      <c r="C2370" t="n">
        <v>1</v>
      </c>
      <c r="D2370" t="inlineStr">
        <is>
          <t>IPCA</t>
        </is>
      </c>
      <c r="E2370" t="n">
        <v>0.009488792934583046</v>
      </c>
      <c r="F2370" t="inlineStr">
        <is>
          <t>MENSAL</t>
        </is>
      </c>
      <c r="G2370" t="n">
        <v>46001</v>
      </c>
      <c r="H2370" t="n">
        <v>46001</v>
      </c>
      <c r="I2370" t="inlineStr">
        <is>
          <t>075</t>
        </is>
      </c>
      <c r="J2370" t="inlineStr">
        <is>
          <t>CARTEIRA</t>
        </is>
      </c>
      <c r="K2370" t="inlineStr">
        <is>
          <t>CONTRATO</t>
        </is>
      </c>
      <c r="L2370" t="n">
        <v>2012.15</v>
      </c>
      <c r="M2370" t="inlineStr"/>
      <c r="N2370" t="inlineStr"/>
      <c r="O2370" s="142">
        <f>DATE(YEAR(H2370),MONTH(H2370),1)</f>
        <v/>
      </c>
      <c r="P2370" s="132">
        <f>IF(H2370&gt;$L$3,"Futuro","Atraso")</f>
        <v/>
      </c>
      <c r="Q2370">
        <f>12*(YEAR(H2370)-YEAR($L$3))+(MONTH(H2370)-MONTH($L$3))</f>
        <v/>
      </c>
      <c r="R2370" s="366">
        <f>IF(N2370="IBIRAPITANGA FASE 3",IF(P2370="Atraso",M2370,M2370/(1+$J$2)^Q2370),IF(P2370="Atraso",M2370,M2370/(1+$J$1)^Q2370))</f>
        <v/>
      </c>
    </row>
    <row r="2371">
      <c r="A2371" t="inlineStr">
        <is>
          <t>Q012L05</t>
        </is>
      </c>
      <c r="B2371" t="inlineStr">
        <is>
          <t>FABIO HENRIQUE BERNARDES</t>
        </is>
      </c>
      <c r="C2371" t="n">
        <v>1</v>
      </c>
      <c r="D2371" t="inlineStr">
        <is>
          <t>IPCA</t>
        </is>
      </c>
      <c r="E2371" t="n">
        <v>0.009488792934583046</v>
      </c>
      <c r="F2371" t="inlineStr">
        <is>
          <t>MENSAL</t>
        </is>
      </c>
      <c r="G2371" t="n">
        <v>46032</v>
      </c>
      <c r="H2371" t="n">
        <v>46032</v>
      </c>
      <c r="I2371" t="inlineStr">
        <is>
          <t>076</t>
        </is>
      </c>
      <c r="J2371" t="inlineStr">
        <is>
          <t>CARTEIRA</t>
        </is>
      </c>
      <c r="K2371" t="inlineStr">
        <is>
          <t>CONTRATO</t>
        </is>
      </c>
      <c r="L2371" t="n">
        <v>2012.15</v>
      </c>
      <c r="M2371" t="inlineStr"/>
      <c r="N2371" t="inlineStr"/>
      <c r="O2371" s="142">
        <f>DATE(YEAR(H2371),MONTH(H2371),1)</f>
        <v/>
      </c>
      <c r="P2371" s="132">
        <f>IF(H2371&gt;$L$3,"Futuro","Atraso")</f>
        <v/>
      </c>
      <c r="Q2371">
        <f>12*(YEAR(H2371)-YEAR($L$3))+(MONTH(H2371)-MONTH($L$3))</f>
        <v/>
      </c>
      <c r="R2371" s="366">
        <f>IF(N2371="IBIRAPITANGA FASE 3",IF(P2371="Atraso",M2371,M2371/(1+$J$2)^Q2371),IF(P2371="Atraso",M2371,M2371/(1+$J$1)^Q2371))</f>
        <v/>
      </c>
    </row>
    <row r="2372">
      <c r="A2372" t="inlineStr">
        <is>
          <t>Q012L05</t>
        </is>
      </c>
      <c r="B2372" t="inlineStr">
        <is>
          <t>FABIO HENRIQUE BERNARDES</t>
        </is>
      </c>
      <c r="C2372" t="n">
        <v>1</v>
      </c>
      <c r="D2372" t="inlineStr">
        <is>
          <t>IPCA</t>
        </is>
      </c>
      <c r="E2372" t="n">
        <v>0.009488792934583046</v>
      </c>
      <c r="F2372" t="inlineStr">
        <is>
          <t>MENSAL</t>
        </is>
      </c>
      <c r="G2372" t="n">
        <v>46063</v>
      </c>
      <c r="H2372" t="n">
        <v>46063</v>
      </c>
      <c r="I2372" t="inlineStr">
        <is>
          <t>077</t>
        </is>
      </c>
      <c r="J2372" t="inlineStr">
        <is>
          <t>CARTEIRA</t>
        </is>
      </c>
      <c r="K2372" t="inlineStr">
        <is>
          <t>CONTRATO</t>
        </is>
      </c>
      <c r="L2372" t="n">
        <v>2012.15</v>
      </c>
      <c r="M2372" t="inlineStr"/>
      <c r="N2372" t="inlineStr"/>
      <c r="O2372" s="142">
        <f>DATE(YEAR(H2372),MONTH(H2372),1)</f>
        <v/>
      </c>
      <c r="P2372" s="132">
        <f>IF(H2372&gt;$L$3,"Futuro","Atraso")</f>
        <v/>
      </c>
      <c r="Q2372">
        <f>12*(YEAR(H2372)-YEAR($L$3))+(MONTH(H2372)-MONTH($L$3))</f>
        <v/>
      </c>
      <c r="R2372" s="366">
        <f>IF(N2372="IBIRAPITANGA FASE 3",IF(P2372="Atraso",M2372,M2372/(1+$J$2)^Q2372),IF(P2372="Atraso",M2372,M2372/(1+$J$1)^Q2372))</f>
        <v/>
      </c>
    </row>
    <row r="2373">
      <c r="A2373" t="inlineStr">
        <is>
          <t>Q012L05</t>
        </is>
      </c>
      <c r="B2373" t="inlineStr">
        <is>
          <t>FABIO HENRIQUE BERNARDES</t>
        </is>
      </c>
      <c r="C2373" t="n">
        <v>1</v>
      </c>
      <c r="D2373" t="inlineStr">
        <is>
          <t>IPCA</t>
        </is>
      </c>
      <c r="E2373" t="n">
        <v>0.009488792934583046</v>
      </c>
      <c r="F2373" t="inlineStr">
        <is>
          <t>MENSAL</t>
        </is>
      </c>
      <c r="G2373" t="n">
        <v>46091</v>
      </c>
      <c r="H2373" t="n">
        <v>46091</v>
      </c>
      <c r="I2373" t="inlineStr">
        <is>
          <t>078</t>
        </is>
      </c>
      <c r="J2373" t="inlineStr">
        <is>
          <t>CARTEIRA</t>
        </is>
      </c>
      <c r="K2373" t="inlineStr">
        <is>
          <t>CONTRATO</t>
        </is>
      </c>
      <c r="L2373" t="n">
        <v>2012.15</v>
      </c>
      <c r="M2373" t="inlineStr"/>
      <c r="N2373" t="inlineStr"/>
      <c r="O2373" s="142">
        <f>DATE(YEAR(H2373),MONTH(H2373),1)</f>
        <v/>
      </c>
      <c r="P2373" s="132">
        <f>IF(H2373&gt;$L$3,"Futuro","Atraso")</f>
        <v/>
      </c>
      <c r="Q2373">
        <f>12*(YEAR(H2373)-YEAR($L$3))+(MONTH(H2373)-MONTH($L$3))</f>
        <v/>
      </c>
      <c r="R2373" s="366">
        <f>IF(N2373="IBIRAPITANGA FASE 3",IF(P2373="Atraso",M2373,M2373/(1+$J$2)^Q2373),IF(P2373="Atraso",M2373,M2373/(1+$J$1)^Q2373))</f>
        <v/>
      </c>
    </row>
    <row r="2374">
      <c r="A2374" t="inlineStr">
        <is>
          <t>Q012L05</t>
        </is>
      </c>
      <c r="B2374" t="inlineStr">
        <is>
          <t>FABIO HENRIQUE BERNARDES</t>
        </is>
      </c>
      <c r="C2374" t="n">
        <v>1</v>
      </c>
      <c r="D2374" t="inlineStr">
        <is>
          <t>IPCA</t>
        </is>
      </c>
      <c r="E2374" t="n">
        <v>0.009488792934583046</v>
      </c>
      <c r="F2374" t="inlineStr">
        <is>
          <t>MENSAL</t>
        </is>
      </c>
      <c r="G2374" t="n">
        <v>46122</v>
      </c>
      <c r="H2374" t="n">
        <v>46122</v>
      </c>
      <c r="I2374" t="inlineStr">
        <is>
          <t>079</t>
        </is>
      </c>
      <c r="J2374" t="inlineStr">
        <is>
          <t>CARTEIRA</t>
        </is>
      </c>
      <c r="K2374" t="inlineStr">
        <is>
          <t>CONTRATO</t>
        </is>
      </c>
      <c r="L2374" t="n">
        <v>2012.15</v>
      </c>
      <c r="M2374" t="inlineStr"/>
      <c r="N2374" t="inlineStr"/>
      <c r="O2374" s="142">
        <f>DATE(YEAR(H2374),MONTH(H2374),1)</f>
        <v/>
      </c>
      <c r="P2374" s="132">
        <f>IF(H2374&gt;$L$3,"Futuro","Atraso")</f>
        <v/>
      </c>
      <c r="Q2374">
        <f>12*(YEAR(H2374)-YEAR($L$3))+(MONTH(H2374)-MONTH($L$3))</f>
        <v/>
      </c>
      <c r="R2374" s="366">
        <f>IF(N2374="IBIRAPITANGA FASE 3",IF(P2374="Atraso",M2374,M2374/(1+$J$2)^Q2374),IF(P2374="Atraso",M2374,M2374/(1+$J$1)^Q2374))</f>
        <v/>
      </c>
    </row>
    <row r="2375">
      <c r="A2375" t="inlineStr">
        <is>
          <t>Q012L05</t>
        </is>
      </c>
      <c r="B2375" t="inlineStr">
        <is>
          <t>FABIO HENRIQUE BERNARDES</t>
        </is>
      </c>
      <c r="C2375" t="n">
        <v>1</v>
      </c>
      <c r="D2375" t="inlineStr">
        <is>
          <t>IPCA</t>
        </is>
      </c>
      <c r="E2375" t="n">
        <v>0.009488792934583046</v>
      </c>
      <c r="F2375" t="inlineStr">
        <is>
          <t>MENSAL</t>
        </is>
      </c>
      <c r="G2375" t="n">
        <v>46152</v>
      </c>
      <c r="H2375" t="n">
        <v>46152</v>
      </c>
      <c r="I2375" t="inlineStr">
        <is>
          <t>080</t>
        </is>
      </c>
      <c r="J2375" t="inlineStr">
        <is>
          <t>CARTEIRA</t>
        </is>
      </c>
      <c r="K2375" t="inlineStr">
        <is>
          <t>CONTRATO</t>
        </is>
      </c>
      <c r="L2375" t="n">
        <v>2012.15</v>
      </c>
      <c r="M2375" t="inlineStr"/>
      <c r="N2375" t="inlineStr"/>
      <c r="O2375" s="142">
        <f>DATE(YEAR(H2375),MONTH(H2375),1)</f>
        <v/>
      </c>
      <c r="P2375" s="132">
        <f>IF(H2375&gt;$L$3,"Futuro","Atraso")</f>
        <v/>
      </c>
      <c r="Q2375">
        <f>12*(YEAR(H2375)-YEAR($L$3))+(MONTH(H2375)-MONTH($L$3))</f>
        <v/>
      </c>
      <c r="R2375" s="366">
        <f>IF(N2375="IBIRAPITANGA FASE 3",IF(P2375="Atraso",M2375,M2375/(1+$J$2)^Q2375),IF(P2375="Atraso",M2375,M2375/(1+$J$1)^Q2375))</f>
        <v/>
      </c>
    </row>
    <row r="2376">
      <c r="A2376" t="inlineStr">
        <is>
          <t>Q012L05</t>
        </is>
      </c>
      <c r="B2376" t="inlineStr">
        <is>
          <t>FABIO HENRIQUE BERNARDES</t>
        </is>
      </c>
      <c r="C2376" t="n">
        <v>1</v>
      </c>
      <c r="D2376" t="inlineStr">
        <is>
          <t>IPCA</t>
        </is>
      </c>
      <c r="E2376" t="n">
        <v>0.009488792934583046</v>
      </c>
      <c r="F2376" t="inlineStr">
        <is>
          <t>MENSAL</t>
        </is>
      </c>
      <c r="G2376" t="n">
        <v>46152</v>
      </c>
      <c r="H2376" t="n">
        <v>46152</v>
      </c>
      <c r="I2376" t="inlineStr">
        <is>
          <t>007</t>
        </is>
      </c>
      <c r="J2376" t="inlineStr">
        <is>
          <t>CARTEIRA</t>
        </is>
      </c>
      <c r="K2376" t="inlineStr">
        <is>
          <t>CONTRATO</t>
        </is>
      </c>
      <c r="L2376" t="n">
        <v>9801.690000000001</v>
      </c>
      <c r="M2376" t="inlineStr"/>
      <c r="N2376" t="inlineStr"/>
      <c r="O2376" s="142">
        <f>DATE(YEAR(H2376),MONTH(H2376),1)</f>
        <v/>
      </c>
      <c r="P2376" s="132">
        <f>IF(H2376&gt;$L$3,"Futuro","Atraso")</f>
        <v/>
      </c>
      <c r="Q2376">
        <f>12*(YEAR(H2376)-YEAR($L$3))+(MONTH(H2376)-MONTH($L$3))</f>
        <v/>
      </c>
      <c r="R2376" s="366">
        <f>IF(N2376="IBIRAPITANGA FASE 3",IF(P2376="Atraso",M2376,M2376/(1+$J$2)^Q2376),IF(P2376="Atraso",M2376,M2376/(1+$J$1)^Q2376))</f>
        <v/>
      </c>
    </row>
    <row r="2377">
      <c r="A2377" t="inlineStr">
        <is>
          <t>Q012L05</t>
        </is>
      </c>
      <c r="B2377" t="inlineStr">
        <is>
          <t>FABIO HENRIQUE BERNARDES</t>
        </is>
      </c>
      <c r="C2377" t="n">
        <v>1</v>
      </c>
      <c r="D2377" t="inlineStr">
        <is>
          <t>IPCA</t>
        </is>
      </c>
      <c r="E2377" t="n">
        <v>0.009488792934583046</v>
      </c>
      <c r="F2377" t="inlineStr">
        <is>
          <t>MENSAL</t>
        </is>
      </c>
      <c r="G2377" t="n">
        <v>46183</v>
      </c>
      <c r="H2377" t="n">
        <v>46183</v>
      </c>
      <c r="I2377" t="inlineStr">
        <is>
          <t>081</t>
        </is>
      </c>
      <c r="J2377" t="inlineStr">
        <is>
          <t>CARTEIRA</t>
        </is>
      </c>
      <c r="K2377" t="inlineStr">
        <is>
          <t>CONTRATO</t>
        </is>
      </c>
      <c r="L2377" t="n">
        <v>2012.15</v>
      </c>
      <c r="M2377" t="inlineStr"/>
      <c r="N2377" t="inlineStr"/>
      <c r="O2377" s="142">
        <f>DATE(YEAR(H2377),MONTH(H2377),1)</f>
        <v/>
      </c>
      <c r="P2377" s="132">
        <f>IF(H2377&gt;$L$3,"Futuro","Atraso")</f>
        <v/>
      </c>
      <c r="Q2377">
        <f>12*(YEAR(H2377)-YEAR($L$3))+(MONTH(H2377)-MONTH($L$3))</f>
        <v/>
      </c>
      <c r="R2377" s="366">
        <f>IF(N2377="IBIRAPITANGA FASE 3",IF(P2377="Atraso",M2377,M2377/(1+$J$2)^Q2377),IF(P2377="Atraso",M2377,M2377/(1+$J$1)^Q2377))</f>
        <v/>
      </c>
    </row>
    <row r="2378">
      <c r="A2378" t="inlineStr">
        <is>
          <t>Q012L05</t>
        </is>
      </c>
      <c r="B2378" t="inlineStr">
        <is>
          <t>FABIO HENRIQUE BERNARDES</t>
        </is>
      </c>
      <c r="C2378" t="n">
        <v>1</v>
      </c>
      <c r="D2378" t="inlineStr">
        <is>
          <t>IPCA</t>
        </is>
      </c>
      <c r="E2378" t="n">
        <v>0.009488792934583046</v>
      </c>
      <c r="F2378" t="inlineStr">
        <is>
          <t>MENSAL</t>
        </is>
      </c>
      <c r="G2378" t="n">
        <v>46213</v>
      </c>
      <c r="H2378" t="n">
        <v>46213</v>
      </c>
      <c r="I2378" t="inlineStr">
        <is>
          <t>082</t>
        </is>
      </c>
      <c r="J2378" t="inlineStr">
        <is>
          <t>CARTEIRA</t>
        </is>
      </c>
      <c r="K2378" t="inlineStr">
        <is>
          <t>CONTRATO</t>
        </is>
      </c>
      <c r="L2378" t="n">
        <v>2012.15</v>
      </c>
      <c r="M2378" t="inlineStr"/>
      <c r="N2378" t="inlineStr"/>
      <c r="O2378" s="142">
        <f>DATE(YEAR(H2378),MONTH(H2378),1)</f>
        <v/>
      </c>
      <c r="P2378" s="132">
        <f>IF(H2378&gt;$L$3,"Futuro","Atraso")</f>
        <v/>
      </c>
      <c r="Q2378">
        <f>12*(YEAR(H2378)-YEAR($L$3))+(MONTH(H2378)-MONTH($L$3))</f>
        <v/>
      </c>
      <c r="R2378" s="366">
        <f>IF(N2378="IBIRAPITANGA FASE 3",IF(P2378="Atraso",M2378,M2378/(1+$J$2)^Q2378),IF(P2378="Atraso",M2378,M2378/(1+$J$1)^Q2378))</f>
        <v/>
      </c>
    </row>
    <row r="2379">
      <c r="A2379" t="inlineStr">
        <is>
          <t>Q012L05</t>
        </is>
      </c>
      <c r="B2379" t="inlineStr">
        <is>
          <t>FABIO HENRIQUE BERNARDES</t>
        </is>
      </c>
      <c r="C2379" t="n">
        <v>1</v>
      </c>
      <c r="D2379" t="inlineStr">
        <is>
          <t>IPCA</t>
        </is>
      </c>
      <c r="E2379" t="n">
        <v>0.009488792934583046</v>
      </c>
      <c r="F2379" t="inlineStr">
        <is>
          <t>MENSAL</t>
        </is>
      </c>
      <c r="G2379" t="n">
        <v>46244</v>
      </c>
      <c r="H2379" t="n">
        <v>46244</v>
      </c>
      <c r="I2379" t="inlineStr">
        <is>
          <t>083</t>
        </is>
      </c>
      <c r="J2379" t="inlineStr">
        <is>
          <t>CARTEIRA</t>
        </is>
      </c>
      <c r="K2379" t="inlineStr">
        <is>
          <t>CONTRATO</t>
        </is>
      </c>
      <c r="L2379" t="n">
        <v>2012.15</v>
      </c>
      <c r="M2379" t="inlineStr"/>
      <c r="N2379" t="inlineStr"/>
      <c r="O2379" s="142">
        <f>DATE(YEAR(H2379),MONTH(H2379),1)</f>
        <v/>
      </c>
      <c r="P2379" s="132">
        <f>IF(H2379&gt;$L$3,"Futuro","Atraso")</f>
        <v/>
      </c>
      <c r="Q2379">
        <f>12*(YEAR(H2379)-YEAR($L$3))+(MONTH(H2379)-MONTH($L$3))</f>
        <v/>
      </c>
      <c r="R2379" s="366">
        <f>IF(N2379="IBIRAPITANGA FASE 3",IF(P2379="Atraso",M2379,M2379/(1+$J$2)^Q2379),IF(P2379="Atraso",M2379,M2379/(1+$J$1)^Q2379))</f>
        <v/>
      </c>
    </row>
    <row r="2380">
      <c r="A2380" t="inlineStr">
        <is>
          <t>Q012L05</t>
        </is>
      </c>
      <c r="B2380" t="inlineStr">
        <is>
          <t>FABIO HENRIQUE BERNARDES</t>
        </is>
      </c>
      <c r="C2380" t="n">
        <v>1</v>
      </c>
      <c r="D2380" t="inlineStr">
        <is>
          <t>IPCA</t>
        </is>
      </c>
      <c r="E2380" t="n">
        <v>0.009488792934583046</v>
      </c>
      <c r="F2380" t="inlineStr">
        <is>
          <t>MENSAL</t>
        </is>
      </c>
      <c r="G2380" t="n">
        <v>46275</v>
      </c>
      <c r="H2380" t="n">
        <v>46275</v>
      </c>
      <c r="I2380" t="inlineStr">
        <is>
          <t>084</t>
        </is>
      </c>
      <c r="J2380" t="inlineStr">
        <is>
          <t>CARTEIRA</t>
        </is>
      </c>
      <c r="K2380" t="inlineStr">
        <is>
          <t>CONTRATO</t>
        </is>
      </c>
      <c r="L2380" t="n">
        <v>2012.15</v>
      </c>
      <c r="M2380" t="inlineStr"/>
      <c r="N2380" t="inlineStr"/>
      <c r="O2380" s="142">
        <f>DATE(YEAR(H2380),MONTH(H2380),1)</f>
        <v/>
      </c>
      <c r="P2380" s="132">
        <f>IF(H2380&gt;$L$3,"Futuro","Atraso")</f>
        <v/>
      </c>
      <c r="Q2380">
        <f>12*(YEAR(H2380)-YEAR($L$3))+(MONTH(H2380)-MONTH($L$3))</f>
        <v/>
      </c>
      <c r="R2380" s="366">
        <f>IF(N2380="IBIRAPITANGA FASE 3",IF(P2380="Atraso",M2380,M2380/(1+$J$2)^Q2380),IF(P2380="Atraso",M2380,M2380/(1+$J$1)^Q2380))</f>
        <v/>
      </c>
    </row>
    <row r="2381">
      <c r="A2381" t="inlineStr">
        <is>
          <t>Q012L05</t>
        </is>
      </c>
      <c r="B2381" t="inlineStr">
        <is>
          <t>FABIO HENRIQUE BERNARDES</t>
        </is>
      </c>
      <c r="C2381" t="n">
        <v>1</v>
      </c>
      <c r="D2381" t="inlineStr">
        <is>
          <t>IPCA</t>
        </is>
      </c>
      <c r="E2381" t="n">
        <v>0.009488792934583046</v>
      </c>
      <c r="F2381" t="inlineStr">
        <is>
          <t>MENSAL</t>
        </is>
      </c>
      <c r="G2381" t="n">
        <v>46305</v>
      </c>
      <c r="H2381" t="n">
        <v>46305</v>
      </c>
      <c r="I2381" t="inlineStr">
        <is>
          <t>085</t>
        </is>
      </c>
      <c r="J2381" t="inlineStr">
        <is>
          <t>CARTEIRA</t>
        </is>
      </c>
      <c r="K2381" t="inlineStr">
        <is>
          <t>CONTRATO</t>
        </is>
      </c>
      <c r="L2381" t="n">
        <v>2012.15</v>
      </c>
      <c r="M2381" t="inlineStr"/>
      <c r="N2381" t="inlineStr"/>
      <c r="O2381" s="142">
        <f>DATE(YEAR(H2381),MONTH(H2381),1)</f>
        <v/>
      </c>
      <c r="P2381" s="132">
        <f>IF(H2381&gt;$L$3,"Futuro","Atraso")</f>
        <v/>
      </c>
      <c r="Q2381">
        <f>12*(YEAR(H2381)-YEAR($L$3))+(MONTH(H2381)-MONTH($L$3))</f>
        <v/>
      </c>
      <c r="R2381" s="366">
        <f>IF(N2381="IBIRAPITANGA FASE 3",IF(P2381="Atraso",M2381,M2381/(1+$J$2)^Q2381),IF(P2381="Atraso",M2381,M2381/(1+$J$1)^Q2381))</f>
        <v/>
      </c>
    </row>
    <row r="2382">
      <c r="A2382" t="inlineStr">
        <is>
          <t>Q012L05</t>
        </is>
      </c>
      <c r="B2382" t="inlineStr">
        <is>
          <t>FABIO HENRIQUE BERNARDES</t>
        </is>
      </c>
      <c r="C2382" t="n">
        <v>1</v>
      </c>
      <c r="D2382" t="inlineStr">
        <is>
          <t>IPCA</t>
        </is>
      </c>
      <c r="E2382" t="n">
        <v>0.009488792934583046</v>
      </c>
      <c r="F2382" t="inlineStr">
        <is>
          <t>MENSAL</t>
        </is>
      </c>
      <c r="G2382" t="n">
        <v>46336</v>
      </c>
      <c r="H2382" t="n">
        <v>46336</v>
      </c>
      <c r="I2382" t="inlineStr">
        <is>
          <t>086</t>
        </is>
      </c>
      <c r="J2382" t="inlineStr">
        <is>
          <t>CARTEIRA</t>
        </is>
      </c>
      <c r="K2382" t="inlineStr">
        <is>
          <t>CONTRATO</t>
        </is>
      </c>
      <c r="L2382" t="n">
        <v>2012.15</v>
      </c>
      <c r="M2382" t="inlineStr"/>
      <c r="N2382" t="inlineStr"/>
      <c r="O2382" s="142">
        <f>DATE(YEAR(H2382),MONTH(H2382),1)</f>
        <v/>
      </c>
      <c r="P2382" s="132">
        <f>IF(H2382&gt;$L$3,"Futuro","Atraso")</f>
        <v/>
      </c>
      <c r="Q2382">
        <f>12*(YEAR(H2382)-YEAR($L$3))+(MONTH(H2382)-MONTH($L$3))</f>
        <v/>
      </c>
      <c r="R2382" s="366">
        <f>IF(N2382="IBIRAPITANGA FASE 3",IF(P2382="Atraso",M2382,M2382/(1+$J$2)^Q2382),IF(P2382="Atraso",M2382,M2382/(1+$J$1)^Q2382))</f>
        <v/>
      </c>
    </row>
    <row r="2383">
      <c r="A2383" t="inlineStr">
        <is>
          <t>Q012L05</t>
        </is>
      </c>
      <c r="B2383" t="inlineStr">
        <is>
          <t>FABIO HENRIQUE BERNARDES</t>
        </is>
      </c>
      <c r="C2383" t="n">
        <v>1</v>
      </c>
      <c r="D2383" t="inlineStr">
        <is>
          <t>IPCA</t>
        </is>
      </c>
      <c r="E2383" t="n">
        <v>0.009488792934583046</v>
      </c>
      <c r="F2383" t="inlineStr">
        <is>
          <t>MENSAL</t>
        </is>
      </c>
      <c r="G2383" t="n">
        <v>46366</v>
      </c>
      <c r="H2383" t="n">
        <v>46366</v>
      </c>
      <c r="I2383" t="inlineStr">
        <is>
          <t>087</t>
        </is>
      </c>
      <c r="J2383" t="inlineStr">
        <is>
          <t>CARTEIRA</t>
        </is>
      </c>
      <c r="K2383" t="inlineStr">
        <is>
          <t>CONTRATO</t>
        </is>
      </c>
      <c r="L2383" t="n">
        <v>2012.15</v>
      </c>
      <c r="M2383" t="inlineStr"/>
      <c r="N2383" t="inlineStr"/>
      <c r="O2383" s="142">
        <f>DATE(YEAR(H2383),MONTH(H2383),1)</f>
        <v/>
      </c>
      <c r="P2383" s="132">
        <f>IF(H2383&gt;$L$3,"Futuro","Atraso")</f>
        <v/>
      </c>
      <c r="Q2383">
        <f>12*(YEAR(H2383)-YEAR($L$3))+(MONTH(H2383)-MONTH($L$3))</f>
        <v/>
      </c>
      <c r="R2383" s="366">
        <f>IF(N2383="IBIRAPITANGA FASE 3",IF(P2383="Atraso",M2383,M2383/(1+$J$2)^Q2383),IF(P2383="Atraso",M2383,M2383/(1+$J$1)^Q2383))</f>
        <v/>
      </c>
    </row>
    <row r="2384">
      <c r="A2384" t="inlineStr">
        <is>
          <t>Q013L03</t>
        </is>
      </c>
      <c r="B2384" t="inlineStr">
        <is>
          <t>TEMISTOCLES PEREIRA DE CARVALHO</t>
        </is>
      </c>
      <c r="C2384" t="n">
        <v>1</v>
      </c>
      <c r="D2384" t="inlineStr">
        <is>
          <t>IPCA</t>
        </is>
      </c>
      <c r="E2384" t="n">
        <v>0</v>
      </c>
      <c r="F2384" t="inlineStr">
        <is>
          <t>MENSAL</t>
        </is>
      </c>
      <c r="G2384" t="n">
        <v>45224</v>
      </c>
      <c r="H2384" t="n">
        <v>45224</v>
      </c>
      <c r="I2384" t="inlineStr">
        <is>
          <t>007</t>
        </is>
      </c>
      <c r="J2384" t="inlineStr">
        <is>
          <t>CARTEIRA</t>
        </is>
      </c>
      <c r="K2384" t="inlineStr">
        <is>
          <t>CONTRATO</t>
        </is>
      </c>
      <c r="L2384" t="n">
        <v>4655.14</v>
      </c>
      <c r="M2384" t="inlineStr"/>
      <c r="N2384" t="inlineStr"/>
      <c r="O2384" s="142">
        <f>DATE(YEAR(H2384),MONTH(H2384),1)</f>
        <v/>
      </c>
      <c r="P2384" s="132">
        <f>IF(H2384&gt;$L$3,"Futuro","Atraso")</f>
        <v/>
      </c>
      <c r="Q2384">
        <f>12*(YEAR(H2384)-YEAR($L$3))+(MONTH(H2384)-MONTH($L$3))</f>
        <v/>
      </c>
      <c r="R2384" s="366">
        <f>IF(N2384="IBIRAPITANGA FASE 3",IF(P2384="Atraso",M2384,M2384/(1+$J$2)^Q2384),IF(P2384="Atraso",M2384,M2384/(1+$J$1)^Q2384))</f>
        <v/>
      </c>
    </row>
    <row r="2385">
      <c r="A2385" t="inlineStr">
        <is>
          <t>Q013L03</t>
        </is>
      </c>
      <c r="B2385" t="inlineStr">
        <is>
          <t>TEMISTOCLES PEREIRA DE CARVALHO</t>
        </is>
      </c>
      <c r="C2385" t="n">
        <v>1</v>
      </c>
      <c r="D2385" t="inlineStr">
        <is>
          <t>IPCA</t>
        </is>
      </c>
      <c r="E2385" t="n">
        <v>0</v>
      </c>
      <c r="F2385" t="inlineStr">
        <is>
          <t>MENSAL</t>
        </is>
      </c>
      <c r="G2385" t="n">
        <v>45255</v>
      </c>
      <c r="H2385" t="n">
        <v>45255</v>
      </c>
      <c r="I2385" t="inlineStr">
        <is>
          <t>008</t>
        </is>
      </c>
      <c r="J2385" t="inlineStr">
        <is>
          <t>CARTEIRA</t>
        </is>
      </c>
      <c r="K2385" t="inlineStr">
        <is>
          <t>CONTRATO</t>
        </is>
      </c>
      <c r="L2385" t="n">
        <v>4655.14</v>
      </c>
      <c r="M2385" t="inlineStr"/>
      <c r="N2385" t="inlineStr"/>
      <c r="O2385" s="142">
        <f>DATE(YEAR(H2385),MONTH(H2385),1)</f>
        <v/>
      </c>
      <c r="P2385" s="132">
        <f>IF(H2385&gt;$L$3,"Futuro","Atraso")</f>
        <v/>
      </c>
      <c r="Q2385">
        <f>12*(YEAR(H2385)-YEAR($L$3))+(MONTH(H2385)-MONTH($L$3))</f>
        <v/>
      </c>
      <c r="R2385" s="366">
        <f>IF(N2385="IBIRAPITANGA FASE 3",IF(P2385="Atraso",M2385,M2385/(1+$J$2)^Q2385),IF(P2385="Atraso",M2385,M2385/(1+$J$1)^Q2385))</f>
        <v/>
      </c>
    </row>
    <row r="2386">
      <c r="A2386" t="inlineStr">
        <is>
          <t>Q013L03</t>
        </is>
      </c>
      <c r="B2386" t="inlineStr">
        <is>
          <t>TEMISTOCLES PEREIRA DE CARVALHO</t>
        </is>
      </c>
      <c r="C2386" t="n">
        <v>1</v>
      </c>
      <c r="D2386" t="inlineStr">
        <is>
          <t>IPCA</t>
        </is>
      </c>
      <c r="E2386" t="n">
        <v>0</v>
      </c>
      <c r="F2386" t="inlineStr">
        <is>
          <t>MENSAL</t>
        </is>
      </c>
      <c r="G2386" t="n">
        <v>45285</v>
      </c>
      <c r="H2386" t="n">
        <v>45285</v>
      </c>
      <c r="I2386" t="inlineStr">
        <is>
          <t>009</t>
        </is>
      </c>
      <c r="J2386" t="inlineStr">
        <is>
          <t>CARTEIRA</t>
        </is>
      </c>
      <c r="K2386" t="inlineStr">
        <is>
          <t>CONTRATO</t>
        </is>
      </c>
      <c r="L2386" t="n">
        <v>4655.14</v>
      </c>
      <c r="M2386" t="inlineStr"/>
      <c r="N2386" t="inlineStr"/>
      <c r="O2386" s="142">
        <f>DATE(YEAR(H2386),MONTH(H2386),1)</f>
        <v/>
      </c>
      <c r="P2386" s="132">
        <f>IF(H2386&gt;$L$3,"Futuro","Atraso")</f>
        <v/>
      </c>
      <c r="Q2386">
        <f>12*(YEAR(H2386)-YEAR($L$3))+(MONTH(H2386)-MONTH($L$3))</f>
        <v/>
      </c>
      <c r="R2386" s="366">
        <f>IF(N2386="IBIRAPITANGA FASE 3",IF(P2386="Atraso",M2386,M2386/(1+$J$2)^Q2386),IF(P2386="Atraso",M2386,M2386/(1+$J$1)^Q2386))</f>
        <v/>
      </c>
    </row>
    <row r="2387">
      <c r="A2387" t="inlineStr">
        <is>
          <t>Q013L03</t>
        </is>
      </c>
      <c r="B2387" t="inlineStr">
        <is>
          <t>TEMISTOCLES PEREIRA DE CARVALHO</t>
        </is>
      </c>
      <c r="C2387" t="n">
        <v>1</v>
      </c>
      <c r="D2387" t="inlineStr">
        <is>
          <t>IPCA</t>
        </is>
      </c>
      <c r="E2387" t="n">
        <v>0</v>
      </c>
      <c r="F2387" t="inlineStr">
        <is>
          <t>MENSAL</t>
        </is>
      </c>
      <c r="G2387" t="n">
        <v>45316</v>
      </c>
      <c r="H2387" t="n">
        <v>45316</v>
      </c>
      <c r="I2387" t="inlineStr">
        <is>
          <t>010</t>
        </is>
      </c>
      <c r="J2387" t="inlineStr">
        <is>
          <t>CARTEIRA</t>
        </is>
      </c>
      <c r="K2387" t="inlineStr">
        <is>
          <t>CONTRATO</t>
        </is>
      </c>
      <c r="L2387" t="n">
        <v>4655.14</v>
      </c>
      <c r="M2387" t="inlineStr"/>
      <c r="N2387" t="inlineStr"/>
      <c r="O2387" s="142">
        <f>DATE(YEAR(H2387),MONTH(H2387),1)</f>
        <v/>
      </c>
      <c r="P2387" s="132">
        <f>IF(H2387&gt;$L$3,"Futuro","Atraso")</f>
        <v/>
      </c>
      <c r="Q2387">
        <f>12*(YEAR(H2387)-YEAR($L$3))+(MONTH(H2387)-MONTH($L$3))</f>
        <v/>
      </c>
      <c r="R2387" s="366">
        <f>IF(N2387="IBIRAPITANGA FASE 3",IF(P2387="Atraso",M2387,M2387/(1+$J$2)^Q2387),IF(P2387="Atraso",M2387,M2387/(1+$J$1)^Q2387))</f>
        <v/>
      </c>
    </row>
    <row r="2388">
      <c r="A2388" t="inlineStr">
        <is>
          <t>Q013L03</t>
        </is>
      </c>
      <c r="B2388" t="inlineStr">
        <is>
          <t>TEMISTOCLES PEREIRA DE CARVALHO</t>
        </is>
      </c>
      <c r="C2388" t="n">
        <v>1</v>
      </c>
      <c r="D2388" t="inlineStr">
        <is>
          <t>IPCA</t>
        </is>
      </c>
      <c r="E2388" t="n">
        <v>0</v>
      </c>
      <c r="F2388" t="inlineStr">
        <is>
          <t>MENSAL</t>
        </is>
      </c>
      <c r="G2388" t="n">
        <v>45347</v>
      </c>
      <c r="H2388" t="n">
        <v>45347</v>
      </c>
      <c r="I2388" t="inlineStr">
        <is>
          <t>011</t>
        </is>
      </c>
      <c r="J2388" t="inlineStr">
        <is>
          <t>CARTEIRA</t>
        </is>
      </c>
      <c r="K2388" t="inlineStr">
        <is>
          <t>CONTRATO</t>
        </is>
      </c>
      <c r="L2388" t="n">
        <v>4655.14</v>
      </c>
      <c r="M2388" t="inlineStr"/>
      <c r="N2388" t="inlineStr"/>
      <c r="O2388" s="142">
        <f>DATE(YEAR(H2388),MONTH(H2388),1)</f>
        <v/>
      </c>
      <c r="P2388" s="132">
        <f>IF(H2388&gt;$L$3,"Futuro","Atraso")</f>
        <v/>
      </c>
      <c r="Q2388">
        <f>12*(YEAR(H2388)-YEAR($L$3))+(MONTH(H2388)-MONTH($L$3))</f>
        <v/>
      </c>
      <c r="R2388" s="366">
        <f>IF(N2388="IBIRAPITANGA FASE 3",IF(P2388="Atraso",M2388,M2388/(1+$J$2)^Q2388),IF(P2388="Atraso",M2388,M2388/(1+$J$1)^Q2388))</f>
        <v/>
      </c>
    </row>
    <row r="2389">
      <c r="A2389" t="inlineStr">
        <is>
          <t>Q013L03</t>
        </is>
      </c>
      <c r="B2389" t="inlineStr">
        <is>
          <t>TEMISTOCLES PEREIRA DE CARVALHO</t>
        </is>
      </c>
      <c r="C2389" t="n">
        <v>1</v>
      </c>
      <c r="D2389" t="inlineStr">
        <is>
          <t>IPCA</t>
        </is>
      </c>
      <c r="E2389" t="n">
        <v>0</v>
      </c>
      <c r="F2389" t="inlineStr">
        <is>
          <t>MENSAL</t>
        </is>
      </c>
      <c r="G2389" t="n">
        <v>45376</v>
      </c>
      <c r="H2389" t="n">
        <v>45376</v>
      </c>
      <c r="I2389" t="inlineStr">
        <is>
          <t>012</t>
        </is>
      </c>
      <c r="J2389" t="inlineStr">
        <is>
          <t>CARTEIRA</t>
        </is>
      </c>
      <c r="K2389" t="inlineStr">
        <is>
          <t>CONTRATO</t>
        </is>
      </c>
      <c r="L2389" t="n">
        <v>4655.14</v>
      </c>
      <c r="M2389" t="inlineStr"/>
      <c r="N2389" t="inlineStr"/>
      <c r="O2389" s="142">
        <f>DATE(YEAR(H2389),MONTH(H2389),1)</f>
        <v/>
      </c>
      <c r="P2389" s="132">
        <f>IF(H2389&gt;$L$3,"Futuro","Atraso")</f>
        <v/>
      </c>
      <c r="Q2389">
        <f>12*(YEAR(H2389)-YEAR($L$3))+(MONTH(H2389)-MONTH($L$3))</f>
        <v/>
      </c>
      <c r="R2389" s="366">
        <f>IF(N2389="IBIRAPITANGA FASE 3",IF(P2389="Atraso",M2389,M2389/(1+$J$2)^Q2389),IF(P2389="Atraso",M2389,M2389/(1+$J$1)^Q2389))</f>
        <v/>
      </c>
    </row>
    <row r="2390">
      <c r="A2390" t="inlineStr">
        <is>
          <t>Q013L03</t>
        </is>
      </c>
      <c r="B2390" t="inlineStr">
        <is>
          <t>TEMISTOCLES PEREIRA DE CARVALHO</t>
        </is>
      </c>
      <c r="C2390" t="n">
        <v>1</v>
      </c>
      <c r="D2390" t="inlineStr">
        <is>
          <t>IPCA</t>
        </is>
      </c>
      <c r="E2390" t="n">
        <v>0</v>
      </c>
      <c r="F2390" t="inlineStr">
        <is>
          <t>MENSAL</t>
        </is>
      </c>
      <c r="G2390" t="n">
        <v>45376</v>
      </c>
      <c r="H2390" t="n">
        <v>45376</v>
      </c>
      <c r="I2390" t="inlineStr">
        <is>
          <t>001</t>
        </is>
      </c>
      <c r="J2390" t="inlineStr">
        <is>
          <t>CARTEIRA</t>
        </is>
      </c>
      <c r="K2390" t="inlineStr">
        <is>
          <t>CONTRATO</t>
        </is>
      </c>
      <c r="L2390" t="n">
        <v>13965.43</v>
      </c>
      <c r="M2390" t="inlineStr"/>
      <c r="N2390" t="inlineStr"/>
      <c r="O2390" s="142">
        <f>DATE(YEAR(H2390),MONTH(H2390),1)</f>
        <v/>
      </c>
      <c r="P2390" s="132">
        <f>IF(H2390&gt;$L$3,"Futuro","Atraso")</f>
        <v/>
      </c>
      <c r="Q2390">
        <f>12*(YEAR(H2390)-YEAR($L$3))+(MONTH(H2390)-MONTH($L$3))</f>
        <v/>
      </c>
      <c r="R2390" s="366">
        <f>IF(N2390="IBIRAPITANGA FASE 3",IF(P2390="Atraso",M2390,M2390/(1+$J$2)^Q2390),IF(P2390="Atraso",M2390,M2390/(1+$J$1)^Q2390))</f>
        <v/>
      </c>
    </row>
    <row r="2391">
      <c r="A2391" t="inlineStr">
        <is>
          <t>Q013L03</t>
        </is>
      </c>
      <c r="B2391" t="inlineStr">
        <is>
          <t>TEMISTOCLES PEREIRA DE CARVALHO</t>
        </is>
      </c>
      <c r="C2391" t="n">
        <v>1</v>
      </c>
      <c r="D2391" t="inlineStr">
        <is>
          <t>IPCA</t>
        </is>
      </c>
      <c r="E2391" t="n">
        <v>0</v>
      </c>
      <c r="F2391" t="inlineStr">
        <is>
          <t>MENSAL</t>
        </is>
      </c>
      <c r="G2391" t="n">
        <v>45407</v>
      </c>
      <c r="H2391" t="n">
        <v>45407</v>
      </c>
      <c r="I2391" t="inlineStr">
        <is>
          <t>013</t>
        </is>
      </c>
      <c r="J2391" t="inlineStr">
        <is>
          <t>CARTEIRA</t>
        </is>
      </c>
      <c r="K2391" t="inlineStr">
        <is>
          <t>CONTRATO</t>
        </is>
      </c>
      <c r="L2391" t="n">
        <v>4655.14</v>
      </c>
      <c r="M2391" t="inlineStr"/>
      <c r="N2391" t="inlineStr"/>
      <c r="O2391" s="142">
        <f>DATE(YEAR(H2391),MONTH(H2391),1)</f>
        <v/>
      </c>
      <c r="P2391" s="132">
        <f>IF(H2391&gt;$L$3,"Futuro","Atraso")</f>
        <v/>
      </c>
      <c r="Q2391">
        <f>12*(YEAR(H2391)-YEAR($L$3))+(MONTH(H2391)-MONTH($L$3))</f>
        <v/>
      </c>
      <c r="R2391" s="366">
        <f>IF(N2391="IBIRAPITANGA FASE 3",IF(P2391="Atraso",M2391,M2391/(1+$J$2)^Q2391),IF(P2391="Atraso",M2391,M2391/(1+$J$1)^Q2391))</f>
        <v/>
      </c>
    </row>
    <row r="2392">
      <c r="A2392" t="inlineStr">
        <is>
          <t>Q013L03</t>
        </is>
      </c>
      <c r="B2392" t="inlineStr">
        <is>
          <t>TEMISTOCLES PEREIRA DE CARVALHO</t>
        </is>
      </c>
      <c r="C2392" t="n">
        <v>1</v>
      </c>
      <c r="D2392" t="inlineStr">
        <is>
          <t>IPCA</t>
        </is>
      </c>
      <c r="E2392" t="n">
        <v>0</v>
      </c>
      <c r="F2392" t="inlineStr">
        <is>
          <t>MENSAL</t>
        </is>
      </c>
      <c r="G2392" t="n">
        <v>45437</v>
      </c>
      <c r="H2392" t="n">
        <v>45437</v>
      </c>
      <c r="I2392" t="inlineStr">
        <is>
          <t>014</t>
        </is>
      </c>
      <c r="J2392" t="inlineStr">
        <is>
          <t>CARTEIRA</t>
        </is>
      </c>
      <c r="K2392" t="inlineStr">
        <is>
          <t>CONTRATO</t>
        </is>
      </c>
      <c r="L2392" t="n">
        <v>4655.14</v>
      </c>
      <c r="M2392" t="inlineStr"/>
      <c r="N2392" t="inlineStr"/>
      <c r="O2392" s="142">
        <f>DATE(YEAR(H2392),MONTH(H2392),1)</f>
        <v/>
      </c>
      <c r="P2392" s="132">
        <f>IF(H2392&gt;$L$3,"Futuro","Atraso")</f>
        <v/>
      </c>
      <c r="Q2392">
        <f>12*(YEAR(H2392)-YEAR($L$3))+(MONTH(H2392)-MONTH($L$3))</f>
        <v/>
      </c>
      <c r="R2392" s="366">
        <f>IF(N2392="IBIRAPITANGA FASE 3",IF(P2392="Atraso",M2392,M2392/(1+$J$2)^Q2392),IF(P2392="Atraso",M2392,M2392/(1+$J$1)^Q2392))</f>
        <v/>
      </c>
    </row>
    <row r="2393">
      <c r="A2393" t="inlineStr">
        <is>
          <t>Q013L03</t>
        </is>
      </c>
      <c r="B2393" t="inlineStr">
        <is>
          <t>TEMISTOCLES PEREIRA DE CARVALHO</t>
        </is>
      </c>
      <c r="C2393" t="n">
        <v>1</v>
      </c>
      <c r="D2393" t="inlineStr">
        <is>
          <t>IPCA</t>
        </is>
      </c>
      <c r="E2393" t="n">
        <v>0</v>
      </c>
      <c r="F2393" t="inlineStr">
        <is>
          <t>MENSAL</t>
        </is>
      </c>
      <c r="G2393" t="n">
        <v>45468</v>
      </c>
      <c r="H2393" t="n">
        <v>45468</v>
      </c>
      <c r="I2393" t="inlineStr">
        <is>
          <t>015</t>
        </is>
      </c>
      <c r="J2393" t="inlineStr">
        <is>
          <t>CARTEIRA</t>
        </is>
      </c>
      <c r="K2393" t="inlineStr">
        <is>
          <t>CONTRATO</t>
        </is>
      </c>
      <c r="L2393" t="n">
        <v>4655.14</v>
      </c>
      <c r="M2393" t="inlineStr"/>
      <c r="N2393" t="inlineStr"/>
      <c r="O2393" s="142">
        <f>DATE(YEAR(H2393),MONTH(H2393),1)</f>
        <v/>
      </c>
      <c r="P2393" s="132">
        <f>IF(H2393&gt;$L$3,"Futuro","Atraso")</f>
        <v/>
      </c>
      <c r="Q2393">
        <f>12*(YEAR(H2393)-YEAR($L$3))+(MONTH(H2393)-MONTH($L$3))</f>
        <v/>
      </c>
      <c r="R2393" s="366">
        <f>IF(N2393="IBIRAPITANGA FASE 3",IF(P2393="Atraso",M2393,M2393/(1+$J$2)^Q2393),IF(P2393="Atraso",M2393,M2393/(1+$J$1)^Q2393))</f>
        <v/>
      </c>
    </row>
    <row r="2394">
      <c r="A2394" t="inlineStr">
        <is>
          <t>Q013L03</t>
        </is>
      </c>
      <c r="B2394" t="inlineStr">
        <is>
          <t>TEMISTOCLES PEREIRA DE CARVALHO</t>
        </is>
      </c>
      <c r="C2394" t="n">
        <v>1</v>
      </c>
      <c r="D2394" t="inlineStr">
        <is>
          <t>IPCA</t>
        </is>
      </c>
      <c r="E2394" t="n">
        <v>0</v>
      </c>
      <c r="F2394" t="inlineStr">
        <is>
          <t>MENSAL</t>
        </is>
      </c>
      <c r="G2394" t="n">
        <v>45498</v>
      </c>
      <c r="H2394" t="n">
        <v>45498</v>
      </c>
      <c r="I2394" t="inlineStr">
        <is>
          <t>016</t>
        </is>
      </c>
      <c r="J2394" t="inlineStr">
        <is>
          <t>CARTEIRA</t>
        </is>
      </c>
      <c r="K2394" t="inlineStr">
        <is>
          <t>CONTRATO</t>
        </is>
      </c>
      <c r="L2394" t="n">
        <v>4655.14</v>
      </c>
      <c r="M2394" t="inlineStr"/>
      <c r="N2394" t="inlineStr"/>
      <c r="O2394" s="142">
        <f>DATE(YEAR(H2394),MONTH(H2394),1)</f>
        <v/>
      </c>
      <c r="P2394" s="132">
        <f>IF(H2394&gt;$L$3,"Futuro","Atraso")</f>
        <v/>
      </c>
      <c r="Q2394">
        <f>12*(YEAR(H2394)-YEAR($L$3))+(MONTH(H2394)-MONTH($L$3))</f>
        <v/>
      </c>
      <c r="R2394" s="366">
        <f>IF(N2394="IBIRAPITANGA FASE 3",IF(P2394="Atraso",M2394,M2394/(1+$J$2)^Q2394),IF(P2394="Atraso",M2394,M2394/(1+$J$1)^Q2394))</f>
        <v/>
      </c>
    </row>
    <row r="2395">
      <c r="A2395" t="inlineStr">
        <is>
          <t>Q013L03</t>
        </is>
      </c>
      <c r="B2395" t="inlineStr">
        <is>
          <t>TEMISTOCLES PEREIRA DE CARVALHO</t>
        </is>
      </c>
      <c r="C2395" t="n">
        <v>1</v>
      </c>
      <c r="D2395" t="inlineStr">
        <is>
          <t>IPCA</t>
        </is>
      </c>
      <c r="E2395" t="n">
        <v>0</v>
      </c>
      <c r="F2395" t="inlineStr">
        <is>
          <t>MENSAL</t>
        </is>
      </c>
      <c r="G2395" t="n">
        <v>45529</v>
      </c>
      <c r="H2395" t="n">
        <v>45529</v>
      </c>
      <c r="I2395" t="inlineStr">
        <is>
          <t>017</t>
        </is>
      </c>
      <c r="J2395" t="inlineStr">
        <is>
          <t>CARTEIRA</t>
        </is>
      </c>
      <c r="K2395" t="inlineStr">
        <is>
          <t>CONTRATO</t>
        </is>
      </c>
      <c r="L2395" t="n">
        <v>4655.14</v>
      </c>
      <c r="M2395" t="inlineStr"/>
      <c r="N2395" t="inlineStr"/>
      <c r="O2395" s="142">
        <f>DATE(YEAR(H2395),MONTH(H2395),1)</f>
        <v/>
      </c>
      <c r="P2395" s="132">
        <f>IF(H2395&gt;$L$3,"Futuro","Atraso")</f>
        <v/>
      </c>
      <c r="Q2395">
        <f>12*(YEAR(H2395)-YEAR($L$3))+(MONTH(H2395)-MONTH($L$3))</f>
        <v/>
      </c>
      <c r="R2395" s="366">
        <f>IF(N2395="IBIRAPITANGA FASE 3",IF(P2395="Atraso",M2395,M2395/(1+$J$2)^Q2395),IF(P2395="Atraso",M2395,M2395/(1+$J$1)^Q2395))</f>
        <v/>
      </c>
    </row>
    <row r="2396">
      <c r="A2396" t="inlineStr">
        <is>
          <t>Q013L03</t>
        </is>
      </c>
      <c r="B2396" t="inlineStr">
        <is>
          <t>TEMISTOCLES PEREIRA DE CARVALHO</t>
        </is>
      </c>
      <c r="C2396" t="n">
        <v>1</v>
      </c>
      <c r="D2396" t="inlineStr">
        <is>
          <t>IPCA</t>
        </is>
      </c>
      <c r="E2396" t="n">
        <v>0</v>
      </c>
      <c r="F2396" t="inlineStr">
        <is>
          <t>MENSAL</t>
        </is>
      </c>
      <c r="G2396" t="n">
        <v>45560</v>
      </c>
      <c r="H2396" t="n">
        <v>45560</v>
      </c>
      <c r="I2396" t="inlineStr">
        <is>
          <t>018</t>
        </is>
      </c>
      <c r="J2396" t="inlineStr">
        <is>
          <t>CARTEIRA</t>
        </is>
      </c>
      <c r="K2396" t="inlineStr">
        <is>
          <t>CONTRATO</t>
        </is>
      </c>
      <c r="L2396" t="n">
        <v>4655.14</v>
      </c>
      <c r="M2396" t="inlineStr"/>
      <c r="N2396" t="inlineStr"/>
      <c r="O2396" s="142">
        <f>DATE(YEAR(H2396),MONTH(H2396),1)</f>
        <v/>
      </c>
      <c r="P2396" s="132">
        <f>IF(H2396&gt;$L$3,"Futuro","Atraso")</f>
        <v/>
      </c>
      <c r="Q2396">
        <f>12*(YEAR(H2396)-YEAR($L$3))+(MONTH(H2396)-MONTH($L$3))</f>
        <v/>
      </c>
      <c r="R2396" s="366">
        <f>IF(N2396="IBIRAPITANGA FASE 3",IF(P2396="Atraso",M2396,M2396/(1+$J$2)^Q2396),IF(P2396="Atraso",M2396,M2396/(1+$J$1)^Q2396))</f>
        <v/>
      </c>
    </row>
    <row r="2397">
      <c r="A2397" t="inlineStr">
        <is>
          <t>Q013L03</t>
        </is>
      </c>
      <c r="B2397" t="inlineStr">
        <is>
          <t>TEMISTOCLES PEREIRA DE CARVALHO</t>
        </is>
      </c>
      <c r="C2397" t="n">
        <v>1</v>
      </c>
      <c r="D2397" t="inlineStr">
        <is>
          <t>IPCA</t>
        </is>
      </c>
      <c r="E2397" t="n">
        <v>0</v>
      </c>
      <c r="F2397" t="inlineStr">
        <is>
          <t>MENSAL</t>
        </is>
      </c>
      <c r="G2397" t="n">
        <v>45590</v>
      </c>
      <c r="H2397" t="n">
        <v>45590</v>
      </c>
      <c r="I2397" t="inlineStr">
        <is>
          <t>019</t>
        </is>
      </c>
      <c r="J2397" t="inlineStr">
        <is>
          <t>CARTEIRA</t>
        </is>
      </c>
      <c r="K2397" t="inlineStr">
        <is>
          <t>CONTRATO</t>
        </is>
      </c>
      <c r="L2397" t="n">
        <v>4655.14</v>
      </c>
      <c r="M2397" t="inlineStr"/>
      <c r="N2397" t="inlineStr"/>
      <c r="O2397" s="142">
        <f>DATE(YEAR(H2397),MONTH(H2397),1)</f>
        <v/>
      </c>
      <c r="P2397" s="132">
        <f>IF(H2397&gt;$L$3,"Futuro","Atraso")</f>
        <v/>
      </c>
      <c r="Q2397">
        <f>12*(YEAR(H2397)-YEAR($L$3))+(MONTH(H2397)-MONTH($L$3))</f>
        <v/>
      </c>
      <c r="R2397" s="366">
        <f>IF(N2397="IBIRAPITANGA FASE 3",IF(P2397="Atraso",M2397,M2397/(1+$J$2)^Q2397),IF(P2397="Atraso",M2397,M2397/(1+$J$1)^Q2397))</f>
        <v/>
      </c>
    </row>
    <row r="2398">
      <c r="A2398" t="inlineStr">
        <is>
          <t>Q013L03</t>
        </is>
      </c>
      <c r="B2398" t="inlineStr">
        <is>
          <t>TEMISTOCLES PEREIRA DE CARVALHO</t>
        </is>
      </c>
      <c r="C2398" t="n">
        <v>1</v>
      </c>
      <c r="D2398" t="inlineStr">
        <is>
          <t>IPCA</t>
        </is>
      </c>
      <c r="E2398" t="n">
        <v>0</v>
      </c>
      <c r="F2398" t="inlineStr">
        <is>
          <t>MENSAL</t>
        </is>
      </c>
      <c r="G2398" t="n">
        <v>45621</v>
      </c>
      <c r="H2398" t="n">
        <v>45621</v>
      </c>
      <c r="I2398" t="inlineStr">
        <is>
          <t>020</t>
        </is>
      </c>
      <c r="J2398" t="inlineStr">
        <is>
          <t>CARTEIRA</t>
        </is>
      </c>
      <c r="K2398" t="inlineStr">
        <is>
          <t>CONTRATO</t>
        </is>
      </c>
      <c r="L2398" t="n">
        <v>4655.14</v>
      </c>
      <c r="M2398" t="inlineStr"/>
      <c r="N2398" t="inlineStr"/>
      <c r="O2398" s="142">
        <f>DATE(YEAR(H2398),MONTH(H2398),1)</f>
        <v/>
      </c>
      <c r="P2398" s="132">
        <f>IF(H2398&gt;$L$3,"Futuro","Atraso")</f>
        <v/>
      </c>
      <c r="Q2398">
        <f>12*(YEAR(H2398)-YEAR($L$3))+(MONTH(H2398)-MONTH($L$3))</f>
        <v/>
      </c>
      <c r="R2398" s="366">
        <f>IF(N2398="IBIRAPITANGA FASE 3",IF(P2398="Atraso",M2398,M2398/(1+$J$2)^Q2398),IF(P2398="Atraso",M2398,M2398/(1+$J$1)^Q2398))</f>
        <v/>
      </c>
    </row>
    <row r="2399">
      <c r="A2399" t="inlineStr">
        <is>
          <t>Q013L03</t>
        </is>
      </c>
      <c r="B2399" t="inlineStr">
        <is>
          <t>TEMISTOCLES PEREIRA DE CARVALHO</t>
        </is>
      </c>
      <c r="C2399" t="n">
        <v>1</v>
      </c>
      <c r="D2399" t="inlineStr">
        <is>
          <t>IPCA</t>
        </is>
      </c>
      <c r="E2399" t="n">
        <v>0</v>
      </c>
      <c r="F2399" t="inlineStr">
        <is>
          <t>MENSAL</t>
        </is>
      </c>
      <c r="G2399" t="n">
        <v>45651</v>
      </c>
      <c r="H2399" t="n">
        <v>45651</v>
      </c>
      <c r="I2399" t="inlineStr">
        <is>
          <t>021</t>
        </is>
      </c>
      <c r="J2399" t="inlineStr">
        <is>
          <t>CARTEIRA</t>
        </is>
      </c>
      <c r="K2399" t="inlineStr">
        <is>
          <t>CONTRATO</t>
        </is>
      </c>
      <c r="L2399" t="n">
        <v>4655.14</v>
      </c>
      <c r="M2399" t="inlineStr"/>
      <c r="N2399" t="inlineStr"/>
      <c r="O2399" s="142">
        <f>DATE(YEAR(H2399),MONTH(H2399),1)</f>
        <v/>
      </c>
      <c r="P2399" s="132">
        <f>IF(H2399&gt;$L$3,"Futuro","Atraso")</f>
        <v/>
      </c>
      <c r="Q2399">
        <f>12*(YEAR(H2399)-YEAR($L$3))+(MONTH(H2399)-MONTH($L$3))</f>
        <v/>
      </c>
      <c r="R2399" s="366">
        <f>IF(N2399="IBIRAPITANGA FASE 3",IF(P2399="Atraso",M2399,M2399/(1+$J$2)^Q2399),IF(P2399="Atraso",M2399,M2399/(1+$J$1)^Q2399))</f>
        <v/>
      </c>
    </row>
    <row r="2400">
      <c r="A2400" t="inlineStr">
        <is>
          <t>Q013L03</t>
        </is>
      </c>
      <c r="B2400" t="inlineStr">
        <is>
          <t>TEMISTOCLES PEREIRA DE CARVALHO</t>
        </is>
      </c>
      <c r="C2400" t="n">
        <v>1</v>
      </c>
      <c r="D2400" t="inlineStr">
        <is>
          <t>IPCA</t>
        </is>
      </c>
      <c r="E2400" t="n">
        <v>0</v>
      </c>
      <c r="F2400" t="inlineStr">
        <is>
          <t>MENSAL</t>
        </is>
      </c>
      <c r="G2400" t="n">
        <v>45682</v>
      </c>
      <c r="H2400" t="n">
        <v>45682</v>
      </c>
      <c r="I2400" t="inlineStr">
        <is>
          <t>022</t>
        </is>
      </c>
      <c r="J2400" t="inlineStr">
        <is>
          <t>CARTEIRA</t>
        </is>
      </c>
      <c r="K2400" t="inlineStr">
        <is>
          <t>CONTRATO</t>
        </is>
      </c>
      <c r="L2400" t="n">
        <v>4655.14</v>
      </c>
      <c r="M2400" t="inlineStr"/>
      <c r="N2400" t="inlineStr"/>
      <c r="O2400" s="142">
        <f>DATE(YEAR(H2400),MONTH(H2400),1)</f>
        <v/>
      </c>
      <c r="P2400" s="132">
        <f>IF(H2400&gt;$L$3,"Futuro","Atraso")</f>
        <v/>
      </c>
      <c r="Q2400">
        <f>12*(YEAR(H2400)-YEAR($L$3))+(MONTH(H2400)-MONTH($L$3))</f>
        <v/>
      </c>
      <c r="R2400" s="366">
        <f>IF(N2400="IBIRAPITANGA FASE 3",IF(P2400="Atraso",M2400,M2400/(1+$J$2)^Q2400),IF(P2400="Atraso",M2400,M2400/(1+$J$1)^Q2400))</f>
        <v/>
      </c>
    </row>
    <row r="2401">
      <c r="A2401" t="inlineStr">
        <is>
          <t>Q013L03</t>
        </is>
      </c>
      <c r="B2401" t="inlineStr">
        <is>
          <t>TEMISTOCLES PEREIRA DE CARVALHO</t>
        </is>
      </c>
      <c r="C2401" t="n">
        <v>1</v>
      </c>
      <c r="D2401" t="inlineStr">
        <is>
          <t>IPCA</t>
        </is>
      </c>
      <c r="E2401" t="n">
        <v>0</v>
      </c>
      <c r="F2401" t="inlineStr">
        <is>
          <t>MENSAL</t>
        </is>
      </c>
      <c r="G2401" t="n">
        <v>45713</v>
      </c>
      <c r="H2401" t="n">
        <v>45713</v>
      </c>
      <c r="I2401" t="inlineStr">
        <is>
          <t>023</t>
        </is>
      </c>
      <c r="J2401" t="inlineStr">
        <is>
          <t>CARTEIRA</t>
        </is>
      </c>
      <c r="K2401" t="inlineStr">
        <is>
          <t>CONTRATO</t>
        </is>
      </c>
      <c r="L2401" t="n">
        <v>4655.14</v>
      </c>
      <c r="M2401" t="inlineStr"/>
      <c r="N2401" t="inlineStr"/>
      <c r="O2401" s="142">
        <f>DATE(YEAR(H2401),MONTH(H2401),1)</f>
        <v/>
      </c>
      <c r="P2401" s="132">
        <f>IF(H2401&gt;$L$3,"Futuro","Atraso")</f>
        <v/>
      </c>
      <c r="Q2401">
        <f>12*(YEAR(H2401)-YEAR($L$3))+(MONTH(H2401)-MONTH($L$3))</f>
        <v/>
      </c>
      <c r="R2401" s="366">
        <f>IF(N2401="IBIRAPITANGA FASE 3",IF(P2401="Atraso",M2401,M2401/(1+$J$2)^Q2401),IF(P2401="Atraso",M2401,M2401/(1+$J$1)^Q2401))</f>
        <v/>
      </c>
    </row>
    <row r="2402">
      <c r="A2402" t="inlineStr">
        <is>
          <t>Q013L03</t>
        </is>
      </c>
      <c r="B2402" t="inlineStr">
        <is>
          <t>TEMISTOCLES PEREIRA DE CARVALHO</t>
        </is>
      </c>
      <c r="C2402" t="n">
        <v>1</v>
      </c>
      <c r="D2402" t="inlineStr">
        <is>
          <t>IPCA</t>
        </is>
      </c>
      <c r="E2402" t="n">
        <v>0</v>
      </c>
      <c r="F2402" t="inlineStr">
        <is>
          <t>MENSAL</t>
        </is>
      </c>
      <c r="G2402" t="n">
        <v>45741</v>
      </c>
      <c r="H2402" t="n">
        <v>45741</v>
      </c>
      <c r="I2402" t="inlineStr">
        <is>
          <t>024</t>
        </is>
      </c>
      <c r="J2402" t="inlineStr">
        <is>
          <t>CARTEIRA</t>
        </is>
      </c>
      <c r="K2402" t="inlineStr">
        <is>
          <t>CONTRATO</t>
        </is>
      </c>
      <c r="L2402" t="n">
        <v>4655.14</v>
      </c>
      <c r="M2402" t="inlineStr"/>
      <c r="N2402" t="inlineStr"/>
      <c r="O2402" s="142">
        <f>DATE(YEAR(H2402),MONTH(H2402),1)</f>
        <v/>
      </c>
      <c r="P2402" s="132">
        <f>IF(H2402&gt;$L$3,"Futuro","Atraso")</f>
        <v/>
      </c>
      <c r="Q2402">
        <f>12*(YEAR(H2402)-YEAR($L$3))+(MONTH(H2402)-MONTH($L$3))</f>
        <v/>
      </c>
      <c r="R2402" s="366">
        <f>IF(N2402="IBIRAPITANGA FASE 3",IF(P2402="Atraso",M2402,M2402/(1+$J$2)^Q2402),IF(P2402="Atraso",M2402,M2402/(1+$J$1)^Q2402))</f>
        <v/>
      </c>
    </row>
    <row r="2403">
      <c r="A2403" t="inlineStr">
        <is>
          <t>Q013L03</t>
        </is>
      </c>
      <c r="B2403" t="inlineStr">
        <is>
          <t>TEMISTOCLES PEREIRA DE CARVALHO</t>
        </is>
      </c>
      <c r="C2403" t="n">
        <v>1</v>
      </c>
      <c r="D2403" t="inlineStr">
        <is>
          <t>IPCA</t>
        </is>
      </c>
      <c r="E2403" t="n">
        <v>0</v>
      </c>
      <c r="F2403" t="inlineStr">
        <is>
          <t>MENSAL</t>
        </is>
      </c>
      <c r="G2403" t="n">
        <v>45741</v>
      </c>
      <c r="H2403" t="n">
        <v>45741</v>
      </c>
      <c r="I2403" t="inlineStr">
        <is>
          <t>002</t>
        </is>
      </c>
      <c r="J2403" t="inlineStr">
        <is>
          <t>CARTEIRA</t>
        </is>
      </c>
      <c r="K2403" t="inlineStr">
        <is>
          <t>CONTRATO</t>
        </is>
      </c>
      <c r="L2403" t="n">
        <v>13965.43</v>
      </c>
      <c r="M2403" t="inlineStr"/>
      <c r="N2403" t="inlineStr"/>
      <c r="O2403" s="142">
        <f>DATE(YEAR(H2403),MONTH(H2403),1)</f>
        <v/>
      </c>
      <c r="P2403" s="132">
        <f>IF(H2403&gt;$L$3,"Futuro","Atraso")</f>
        <v/>
      </c>
      <c r="Q2403">
        <f>12*(YEAR(H2403)-YEAR($L$3))+(MONTH(H2403)-MONTH($L$3))</f>
        <v/>
      </c>
      <c r="R2403" s="366">
        <f>IF(N2403="IBIRAPITANGA FASE 3",IF(P2403="Atraso",M2403,M2403/(1+$J$2)^Q2403),IF(P2403="Atraso",M2403,M2403/(1+$J$1)^Q2403))</f>
        <v/>
      </c>
    </row>
    <row r="2404">
      <c r="A2404" t="inlineStr">
        <is>
          <t>Q013L03</t>
        </is>
      </c>
      <c r="B2404" t="inlineStr">
        <is>
          <t>TEMISTOCLES PEREIRA DE CARVALHO</t>
        </is>
      </c>
      <c r="C2404" t="n">
        <v>1</v>
      </c>
      <c r="D2404" t="inlineStr">
        <is>
          <t>IPCA</t>
        </is>
      </c>
      <c r="E2404" t="n">
        <v>0</v>
      </c>
      <c r="F2404" t="inlineStr">
        <is>
          <t>MENSAL</t>
        </is>
      </c>
      <c r="G2404" t="n">
        <v>45772</v>
      </c>
      <c r="H2404" t="n">
        <v>45772</v>
      </c>
      <c r="I2404" t="inlineStr">
        <is>
          <t>025</t>
        </is>
      </c>
      <c r="J2404" t="inlineStr">
        <is>
          <t>CARTEIRA</t>
        </is>
      </c>
      <c r="K2404" t="inlineStr">
        <is>
          <t>CONTRATO</t>
        </is>
      </c>
      <c r="L2404" t="n">
        <v>4655.14</v>
      </c>
      <c r="M2404" t="inlineStr"/>
      <c r="N2404" t="inlineStr"/>
      <c r="O2404" s="142">
        <f>DATE(YEAR(H2404),MONTH(H2404),1)</f>
        <v/>
      </c>
      <c r="P2404" s="132">
        <f>IF(H2404&gt;$L$3,"Futuro","Atraso")</f>
        <v/>
      </c>
      <c r="Q2404">
        <f>12*(YEAR(H2404)-YEAR($L$3))+(MONTH(H2404)-MONTH($L$3))</f>
        <v/>
      </c>
      <c r="R2404" s="366">
        <f>IF(N2404="IBIRAPITANGA FASE 3",IF(P2404="Atraso",M2404,M2404/(1+$J$2)^Q2404),IF(P2404="Atraso",M2404,M2404/(1+$J$1)^Q2404))</f>
        <v/>
      </c>
    </row>
    <row r="2405">
      <c r="A2405" t="inlineStr">
        <is>
          <t>Q013L03</t>
        </is>
      </c>
      <c r="B2405" t="inlineStr">
        <is>
          <t>TEMISTOCLES PEREIRA DE CARVALHO</t>
        </is>
      </c>
      <c r="C2405" t="n">
        <v>1</v>
      </c>
      <c r="D2405" t="inlineStr">
        <is>
          <t>IPCA</t>
        </is>
      </c>
      <c r="E2405" t="n">
        <v>0</v>
      </c>
      <c r="F2405" t="inlineStr">
        <is>
          <t>MENSAL</t>
        </is>
      </c>
      <c r="G2405" t="n">
        <v>45802</v>
      </c>
      <c r="H2405" t="n">
        <v>45802</v>
      </c>
      <c r="I2405" t="inlineStr">
        <is>
          <t>026</t>
        </is>
      </c>
      <c r="J2405" t="inlineStr">
        <is>
          <t>CARTEIRA</t>
        </is>
      </c>
      <c r="K2405" t="inlineStr">
        <is>
          <t>CONTRATO</t>
        </is>
      </c>
      <c r="L2405" t="n">
        <v>4655.14</v>
      </c>
      <c r="M2405" t="inlineStr"/>
      <c r="N2405" t="inlineStr"/>
      <c r="O2405" s="142">
        <f>DATE(YEAR(H2405),MONTH(H2405),1)</f>
        <v/>
      </c>
      <c r="P2405" s="132">
        <f>IF(H2405&gt;$L$3,"Futuro","Atraso")</f>
        <v/>
      </c>
      <c r="Q2405">
        <f>12*(YEAR(H2405)-YEAR($L$3))+(MONTH(H2405)-MONTH($L$3))</f>
        <v/>
      </c>
      <c r="R2405" s="366">
        <f>IF(N2405="IBIRAPITANGA FASE 3",IF(P2405="Atraso",M2405,M2405/(1+$J$2)^Q2405),IF(P2405="Atraso",M2405,M2405/(1+$J$1)^Q2405))</f>
        <v/>
      </c>
    </row>
    <row r="2406">
      <c r="A2406" t="inlineStr">
        <is>
          <t>Q013L03</t>
        </is>
      </c>
      <c r="B2406" t="inlineStr">
        <is>
          <t>TEMISTOCLES PEREIRA DE CARVALHO</t>
        </is>
      </c>
      <c r="C2406" t="n">
        <v>1</v>
      </c>
      <c r="D2406" t="inlineStr">
        <is>
          <t>IPCA</t>
        </is>
      </c>
      <c r="E2406" t="n">
        <v>0</v>
      </c>
      <c r="F2406" t="inlineStr">
        <is>
          <t>MENSAL</t>
        </is>
      </c>
      <c r="G2406" t="n">
        <v>45833</v>
      </c>
      <c r="H2406" t="n">
        <v>45833</v>
      </c>
      <c r="I2406" t="inlineStr">
        <is>
          <t>027</t>
        </is>
      </c>
      <c r="J2406" t="inlineStr">
        <is>
          <t>CARTEIRA</t>
        </is>
      </c>
      <c r="K2406" t="inlineStr">
        <is>
          <t>CONTRATO</t>
        </is>
      </c>
      <c r="L2406" t="n">
        <v>4655.14</v>
      </c>
      <c r="M2406" t="inlineStr"/>
      <c r="N2406" t="inlineStr"/>
      <c r="O2406" s="142">
        <f>DATE(YEAR(H2406),MONTH(H2406),1)</f>
        <v/>
      </c>
      <c r="P2406" s="132">
        <f>IF(H2406&gt;$L$3,"Futuro","Atraso")</f>
        <v/>
      </c>
      <c r="Q2406">
        <f>12*(YEAR(H2406)-YEAR($L$3))+(MONTH(H2406)-MONTH($L$3))</f>
        <v/>
      </c>
      <c r="R2406" s="366">
        <f>IF(N2406="IBIRAPITANGA FASE 3",IF(P2406="Atraso",M2406,M2406/(1+$J$2)^Q2406),IF(P2406="Atraso",M2406,M2406/(1+$J$1)^Q2406))</f>
        <v/>
      </c>
    </row>
    <row r="2407">
      <c r="A2407" t="inlineStr">
        <is>
          <t>Q013L03</t>
        </is>
      </c>
      <c r="B2407" t="inlineStr">
        <is>
          <t>TEMISTOCLES PEREIRA DE CARVALHO</t>
        </is>
      </c>
      <c r="C2407" t="n">
        <v>1</v>
      </c>
      <c r="D2407" t="inlineStr">
        <is>
          <t>IPCA</t>
        </is>
      </c>
      <c r="E2407" t="n">
        <v>0</v>
      </c>
      <c r="F2407" t="inlineStr">
        <is>
          <t>MENSAL</t>
        </is>
      </c>
      <c r="G2407" t="n">
        <v>45863</v>
      </c>
      <c r="H2407" t="n">
        <v>45863</v>
      </c>
      <c r="I2407" t="inlineStr">
        <is>
          <t>028</t>
        </is>
      </c>
      <c r="J2407" t="inlineStr">
        <is>
          <t>CARTEIRA</t>
        </is>
      </c>
      <c r="K2407" t="inlineStr">
        <is>
          <t>CONTRATO</t>
        </is>
      </c>
      <c r="L2407" t="n">
        <v>4655.14</v>
      </c>
      <c r="M2407" t="inlineStr"/>
      <c r="N2407" t="inlineStr"/>
      <c r="O2407" s="142">
        <f>DATE(YEAR(H2407),MONTH(H2407),1)</f>
        <v/>
      </c>
      <c r="P2407" s="132">
        <f>IF(H2407&gt;$L$3,"Futuro","Atraso")</f>
        <v/>
      </c>
      <c r="Q2407">
        <f>12*(YEAR(H2407)-YEAR($L$3))+(MONTH(H2407)-MONTH($L$3))</f>
        <v/>
      </c>
      <c r="R2407" s="366">
        <f>IF(N2407="IBIRAPITANGA FASE 3",IF(P2407="Atraso",M2407,M2407/(1+$J$2)^Q2407),IF(P2407="Atraso",M2407,M2407/(1+$J$1)^Q2407))</f>
        <v/>
      </c>
    </row>
    <row r="2408">
      <c r="A2408" t="inlineStr">
        <is>
          <t>Q013L03</t>
        </is>
      </c>
      <c r="B2408" t="inlineStr">
        <is>
          <t>TEMISTOCLES PEREIRA DE CARVALHO</t>
        </is>
      </c>
      <c r="C2408" t="n">
        <v>1</v>
      </c>
      <c r="D2408" t="inlineStr">
        <is>
          <t>IPCA</t>
        </is>
      </c>
      <c r="E2408" t="n">
        <v>0</v>
      </c>
      <c r="F2408" t="inlineStr">
        <is>
          <t>MENSAL</t>
        </is>
      </c>
      <c r="G2408" t="n">
        <v>45894</v>
      </c>
      <c r="H2408" t="n">
        <v>45894</v>
      </c>
      <c r="I2408" t="inlineStr">
        <is>
          <t>029</t>
        </is>
      </c>
      <c r="J2408" t="inlineStr">
        <is>
          <t>CARTEIRA</t>
        </is>
      </c>
      <c r="K2408" t="inlineStr">
        <is>
          <t>CONTRATO</t>
        </is>
      </c>
      <c r="L2408" t="n">
        <v>4655.14</v>
      </c>
      <c r="M2408" t="inlineStr"/>
      <c r="N2408" t="inlineStr"/>
      <c r="O2408" s="142">
        <f>DATE(YEAR(H2408),MONTH(H2408),1)</f>
        <v/>
      </c>
      <c r="P2408" s="132">
        <f>IF(H2408&gt;$L$3,"Futuro","Atraso")</f>
        <v/>
      </c>
      <c r="Q2408">
        <f>12*(YEAR(H2408)-YEAR($L$3))+(MONTH(H2408)-MONTH($L$3))</f>
        <v/>
      </c>
      <c r="R2408" s="366">
        <f>IF(N2408="IBIRAPITANGA FASE 3",IF(P2408="Atraso",M2408,M2408/(1+$J$2)^Q2408),IF(P2408="Atraso",M2408,M2408/(1+$J$1)^Q2408))</f>
        <v/>
      </c>
    </row>
    <row r="2409">
      <c r="A2409" t="inlineStr">
        <is>
          <t>Q013L03</t>
        </is>
      </c>
      <c r="B2409" t="inlineStr">
        <is>
          <t>TEMISTOCLES PEREIRA DE CARVALHO</t>
        </is>
      </c>
      <c r="C2409" t="n">
        <v>1</v>
      </c>
      <c r="D2409" t="inlineStr">
        <is>
          <t>IPCA</t>
        </is>
      </c>
      <c r="E2409" t="n">
        <v>0</v>
      </c>
      <c r="F2409" t="inlineStr">
        <is>
          <t>MENSAL</t>
        </is>
      </c>
      <c r="G2409" t="n">
        <v>45925</v>
      </c>
      <c r="H2409" t="n">
        <v>45925</v>
      </c>
      <c r="I2409" t="inlineStr">
        <is>
          <t>030</t>
        </is>
      </c>
      <c r="J2409" t="inlineStr">
        <is>
          <t>CARTEIRA</t>
        </is>
      </c>
      <c r="K2409" t="inlineStr">
        <is>
          <t>CONTRATO</t>
        </is>
      </c>
      <c r="L2409" t="n">
        <v>4655.14</v>
      </c>
      <c r="M2409" t="inlineStr"/>
      <c r="N2409" t="inlineStr"/>
      <c r="O2409" s="142">
        <f>DATE(YEAR(H2409),MONTH(H2409),1)</f>
        <v/>
      </c>
      <c r="P2409" s="132">
        <f>IF(H2409&gt;$L$3,"Futuro","Atraso")</f>
        <v/>
      </c>
      <c r="Q2409">
        <f>12*(YEAR(H2409)-YEAR($L$3))+(MONTH(H2409)-MONTH($L$3))</f>
        <v/>
      </c>
      <c r="R2409" s="366">
        <f>IF(N2409="IBIRAPITANGA FASE 3",IF(P2409="Atraso",M2409,M2409/(1+$J$2)^Q2409),IF(P2409="Atraso",M2409,M2409/(1+$J$1)^Q2409))</f>
        <v/>
      </c>
    </row>
    <row r="2410">
      <c r="A2410" t="inlineStr">
        <is>
          <t>Q013L03</t>
        </is>
      </c>
      <c r="B2410" t="inlineStr">
        <is>
          <t>TEMISTOCLES PEREIRA DE CARVALHO</t>
        </is>
      </c>
      <c r="C2410" t="n">
        <v>1</v>
      </c>
      <c r="D2410" t="inlineStr">
        <is>
          <t>IPCA</t>
        </is>
      </c>
      <c r="E2410" t="n">
        <v>0</v>
      </c>
      <c r="F2410" t="inlineStr">
        <is>
          <t>MENSAL</t>
        </is>
      </c>
      <c r="G2410" t="n">
        <v>45955</v>
      </c>
      <c r="H2410" t="n">
        <v>45955</v>
      </c>
      <c r="I2410" t="inlineStr">
        <is>
          <t>031</t>
        </is>
      </c>
      <c r="J2410" t="inlineStr">
        <is>
          <t>CARTEIRA</t>
        </is>
      </c>
      <c r="K2410" t="inlineStr">
        <is>
          <t>CONTRATO</t>
        </is>
      </c>
      <c r="L2410" t="n">
        <v>4655.14</v>
      </c>
      <c r="M2410" t="inlineStr"/>
      <c r="N2410" t="inlineStr"/>
      <c r="O2410" s="142">
        <f>DATE(YEAR(H2410),MONTH(H2410),1)</f>
        <v/>
      </c>
      <c r="P2410" s="132">
        <f>IF(H2410&gt;$L$3,"Futuro","Atraso")</f>
        <v/>
      </c>
      <c r="Q2410">
        <f>12*(YEAR(H2410)-YEAR($L$3))+(MONTH(H2410)-MONTH($L$3))</f>
        <v/>
      </c>
      <c r="R2410" s="366">
        <f>IF(N2410="IBIRAPITANGA FASE 3",IF(P2410="Atraso",M2410,M2410/(1+$J$2)^Q2410),IF(P2410="Atraso",M2410,M2410/(1+$J$1)^Q2410))</f>
        <v/>
      </c>
    </row>
    <row r="2411">
      <c r="A2411" t="inlineStr">
        <is>
          <t>Q013L03</t>
        </is>
      </c>
      <c r="B2411" t="inlineStr">
        <is>
          <t>TEMISTOCLES PEREIRA DE CARVALHO</t>
        </is>
      </c>
      <c r="C2411" t="n">
        <v>1</v>
      </c>
      <c r="D2411" t="inlineStr">
        <is>
          <t>IPCA</t>
        </is>
      </c>
      <c r="E2411" t="n">
        <v>0</v>
      </c>
      <c r="F2411" t="inlineStr">
        <is>
          <t>MENSAL</t>
        </is>
      </c>
      <c r="G2411" t="n">
        <v>45986</v>
      </c>
      <c r="H2411" t="n">
        <v>45986</v>
      </c>
      <c r="I2411" t="inlineStr">
        <is>
          <t>032</t>
        </is>
      </c>
      <c r="J2411" t="inlineStr">
        <is>
          <t>CARTEIRA</t>
        </is>
      </c>
      <c r="K2411" t="inlineStr">
        <is>
          <t>CONTRATO</t>
        </is>
      </c>
      <c r="L2411" t="n">
        <v>4655.14</v>
      </c>
      <c r="M2411" t="inlineStr"/>
      <c r="N2411" t="inlineStr"/>
      <c r="O2411" s="142">
        <f>DATE(YEAR(H2411),MONTH(H2411),1)</f>
        <v/>
      </c>
      <c r="P2411" s="132">
        <f>IF(H2411&gt;$L$3,"Futuro","Atraso")</f>
        <v/>
      </c>
      <c r="Q2411">
        <f>12*(YEAR(H2411)-YEAR($L$3))+(MONTH(H2411)-MONTH($L$3))</f>
        <v/>
      </c>
      <c r="R2411" s="366">
        <f>IF(N2411="IBIRAPITANGA FASE 3",IF(P2411="Atraso",M2411,M2411/(1+$J$2)^Q2411),IF(P2411="Atraso",M2411,M2411/(1+$J$1)^Q2411))</f>
        <v/>
      </c>
    </row>
    <row r="2412">
      <c r="A2412" t="inlineStr">
        <is>
          <t>Q013L03</t>
        </is>
      </c>
      <c r="B2412" t="inlineStr">
        <is>
          <t>TEMISTOCLES PEREIRA DE CARVALHO</t>
        </is>
      </c>
      <c r="C2412" t="n">
        <v>1</v>
      </c>
      <c r="D2412" t="inlineStr">
        <is>
          <t>IPCA</t>
        </is>
      </c>
      <c r="E2412" t="n">
        <v>0</v>
      </c>
      <c r="F2412" t="inlineStr">
        <is>
          <t>MENSAL</t>
        </is>
      </c>
      <c r="G2412" t="n">
        <v>46016</v>
      </c>
      <c r="H2412" t="n">
        <v>46016</v>
      </c>
      <c r="I2412" t="inlineStr">
        <is>
          <t>033</t>
        </is>
      </c>
      <c r="J2412" t="inlineStr">
        <is>
          <t>CARTEIRA</t>
        </is>
      </c>
      <c r="K2412" t="inlineStr">
        <is>
          <t>CONTRATO</t>
        </is>
      </c>
      <c r="L2412" t="n">
        <v>4655.14</v>
      </c>
      <c r="M2412" t="inlineStr"/>
      <c r="N2412" t="inlineStr"/>
      <c r="O2412" s="142">
        <f>DATE(YEAR(H2412),MONTH(H2412),1)</f>
        <v/>
      </c>
      <c r="P2412" s="132">
        <f>IF(H2412&gt;$L$3,"Futuro","Atraso")</f>
        <v/>
      </c>
      <c r="Q2412">
        <f>12*(YEAR(H2412)-YEAR($L$3))+(MONTH(H2412)-MONTH($L$3))</f>
        <v/>
      </c>
      <c r="R2412" s="366">
        <f>IF(N2412="IBIRAPITANGA FASE 3",IF(P2412="Atraso",M2412,M2412/(1+$J$2)^Q2412),IF(P2412="Atraso",M2412,M2412/(1+$J$1)^Q2412))</f>
        <v/>
      </c>
    </row>
    <row r="2413">
      <c r="A2413" t="inlineStr">
        <is>
          <t>Q013L03</t>
        </is>
      </c>
      <c r="B2413" t="inlineStr">
        <is>
          <t>TEMISTOCLES PEREIRA DE CARVALHO</t>
        </is>
      </c>
      <c r="C2413" t="n">
        <v>1</v>
      </c>
      <c r="D2413" t="inlineStr">
        <is>
          <t>IPCA</t>
        </is>
      </c>
      <c r="E2413" t="n">
        <v>0</v>
      </c>
      <c r="F2413" t="inlineStr">
        <is>
          <t>MENSAL</t>
        </is>
      </c>
      <c r="G2413" t="n">
        <v>46047</v>
      </c>
      <c r="H2413" t="n">
        <v>46047</v>
      </c>
      <c r="I2413" t="inlineStr">
        <is>
          <t>034</t>
        </is>
      </c>
      <c r="J2413" t="inlineStr">
        <is>
          <t>CARTEIRA</t>
        </is>
      </c>
      <c r="K2413" t="inlineStr">
        <is>
          <t>CONTRATO</t>
        </is>
      </c>
      <c r="L2413" t="n">
        <v>4655.14</v>
      </c>
      <c r="M2413" t="inlineStr"/>
      <c r="N2413" t="inlineStr"/>
      <c r="O2413" s="142">
        <f>DATE(YEAR(H2413),MONTH(H2413),1)</f>
        <v/>
      </c>
      <c r="P2413" s="132">
        <f>IF(H2413&gt;$L$3,"Futuro","Atraso")</f>
        <v/>
      </c>
      <c r="Q2413">
        <f>12*(YEAR(H2413)-YEAR($L$3))+(MONTH(H2413)-MONTH($L$3))</f>
        <v/>
      </c>
      <c r="R2413" s="366">
        <f>IF(N2413="IBIRAPITANGA FASE 3",IF(P2413="Atraso",M2413,M2413/(1+$J$2)^Q2413),IF(P2413="Atraso",M2413,M2413/(1+$J$1)^Q2413))</f>
        <v/>
      </c>
    </row>
    <row r="2414">
      <c r="A2414" t="inlineStr">
        <is>
          <t>Q013L03</t>
        </is>
      </c>
      <c r="B2414" t="inlineStr">
        <is>
          <t>TEMISTOCLES PEREIRA DE CARVALHO</t>
        </is>
      </c>
      <c r="C2414" t="n">
        <v>1</v>
      </c>
      <c r="D2414" t="inlineStr">
        <is>
          <t>IPCA</t>
        </is>
      </c>
      <c r="E2414" t="n">
        <v>0</v>
      </c>
      <c r="F2414" t="inlineStr">
        <is>
          <t>MENSAL</t>
        </is>
      </c>
      <c r="G2414" t="n">
        <v>46078</v>
      </c>
      <c r="H2414" t="n">
        <v>46078</v>
      </c>
      <c r="I2414" t="inlineStr">
        <is>
          <t>035</t>
        </is>
      </c>
      <c r="J2414" t="inlineStr">
        <is>
          <t>CARTEIRA</t>
        </is>
      </c>
      <c r="K2414" t="inlineStr">
        <is>
          <t>CONTRATO</t>
        </is>
      </c>
      <c r="L2414" t="n">
        <v>4655.14</v>
      </c>
      <c r="M2414" t="inlineStr"/>
      <c r="N2414" t="inlineStr"/>
      <c r="O2414" s="142">
        <f>DATE(YEAR(H2414),MONTH(H2414),1)</f>
        <v/>
      </c>
      <c r="P2414" s="132">
        <f>IF(H2414&gt;$L$3,"Futuro","Atraso")</f>
        <v/>
      </c>
      <c r="Q2414">
        <f>12*(YEAR(H2414)-YEAR($L$3))+(MONTH(H2414)-MONTH($L$3))</f>
        <v/>
      </c>
      <c r="R2414" s="366">
        <f>IF(N2414="IBIRAPITANGA FASE 3",IF(P2414="Atraso",M2414,M2414/(1+$J$2)^Q2414),IF(P2414="Atraso",M2414,M2414/(1+$J$1)^Q2414))</f>
        <v/>
      </c>
    </row>
    <row r="2415">
      <c r="A2415" t="inlineStr">
        <is>
          <t>Q013L03</t>
        </is>
      </c>
      <c r="B2415" t="inlineStr">
        <is>
          <t>TEMISTOCLES PEREIRA DE CARVALHO</t>
        </is>
      </c>
      <c r="C2415" t="n">
        <v>1</v>
      </c>
      <c r="D2415" t="inlineStr">
        <is>
          <t>IPCA</t>
        </is>
      </c>
      <c r="E2415" t="n">
        <v>0</v>
      </c>
      <c r="F2415" t="inlineStr">
        <is>
          <t>MENSAL</t>
        </is>
      </c>
      <c r="G2415" t="n">
        <v>46106</v>
      </c>
      <c r="H2415" t="n">
        <v>46106</v>
      </c>
      <c r="I2415" t="inlineStr">
        <is>
          <t>036</t>
        </is>
      </c>
      <c r="J2415" t="inlineStr">
        <is>
          <t>CARTEIRA</t>
        </is>
      </c>
      <c r="K2415" t="inlineStr">
        <is>
          <t>CONTRATO</t>
        </is>
      </c>
      <c r="L2415" t="n">
        <v>4655.14</v>
      </c>
      <c r="M2415" t="inlineStr"/>
      <c r="N2415" t="inlineStr"/>
      <c r="O2415" s="142">
        <f>DATE(YEAR(H2415),MONTH(H2415),1)</f>
        <v/>
      </c>
      <c r="P2415" s="132">
        <f>IF(H2415&gt;$L$3,"Futuro","Atraso")</f>
        <v/>
      </c>
      <c r="Q2415">
        <f>12*(YEAR(H2415)-YEAR($L$3))+(MONTH(H2415)-MONTH($L$3))</f>
        <v/>
      </c>
      <c r="R2415" s="366">
        <f>IF(N2415="IBIRAPITANGA FASE 3",IF(P2415="Atraso",M2415,M2415/(1+$J$2)^Q2415),IF(P2415="Atraso",M2415,M2415/(1+$J$1)^Q2415))</f>
        <v/>
      </c>
    </row>
    <row r="2416">
      <c r="A2416" t="inlineStr">
        <is>
          <t>Q013L03</t>
        </is>
      </c>
      <c r="B2416" t="inlineStr">
        <is>
          <t>TEMISTOCLES PEREIRA DE CARVALHO</t>
        </is>
      </c>
      <c r="C2416" t="n">
        <v>1</v>
      </c>
      <c r="D2416" t="inlineStr">
        <is>
          <t>IPCA</t>
        </is>
      </c>
      <c r="E2416" t="n">
        <v>0</v>
      </c>
      <c r="F2416" t="inlineStr">
        <is>
          <t>MENSAL</t>
        </is>
      </c>
      <c r="G2416" t="n">
        <v>46106</v>
      </c>
      <c r="H2416" t="n">
        <v>46106</v>
      </c>
      <c r="I2416" t="inlineStr">
        <is>
          <t>003</t>
        </is>
      </c>
      <c r="J2416" t="inlineStr">
        <is>
          <t>CARTEIRA</t>
        </is>
      </c>
      <c r="K2416" t="inlineStr">
        <is>
          <t>CONTRATO</t>
        </is>
      </c>
      <c r="L2416" t="n">
        <v>13965.43</v>
      </c>
      <c r="M2416" t="inlineStr"/>
      <c r="N2416" t="inlineStr"/>
      <c r="O2416" s="142">
        <f>DATE(YEAR(H2416),MONTH(H2416),1)</f>
        <v/>
      </c>
      <c r="P2416" s="132">
        <f>IF(H2416&gt;$L$3,"Futuro","Atraso")</f>
        <v/>
      </c>
      <c r="Q2416">
        <f>12*(YEAR(H2416)-YEAR($L$3))+(MONTH(H2416)-MONTH($L$3))</f>
        <v/>
      </c>
      <c r="R2416" s="366">
        <f>IF(N2416="IBIRAPITANGA FASE 3",IF(P2416="Atraso",M2416,M2416/(1+$J$2)^Q2416),IF(P2416="Atraso",M2416,M2416/(1+$J$1)^Q2416))</f>
        <v/>
      </c>
    </row>
    <row r="2417">
      <c r="A2417" t="inlineStr">
        <is>
          <t>Q013L03</t>
        </is>
      </c>
      <c r="B2417" t="inlineStr">
        <is>
          <t>TEMISTOCLES PEREIRA DE CARVALHO</t>
        </is>
      </c>
      <c r="C2417" t="n">
        <v>1</v>
      </c>
      <c r="D2417" t="inlineStr">
        <is>
          <t>IPCA</t>
        </is>
      </c>
      <c r="E2417" t="n">
        <v>0</v>
      </c>
      <c r="F2417" t="inlineStr">
        <is>
          <t>MENSAL</t>
        </is>
      </c>
      <c r="G2417" t="n">
        <v>46137</v>
      </c>
      <c r="H2417" t="n">
        <v>46137</v>
      </c>
      <c r="I2417" t="inlineStr">
        <is>
          <t>037</t>
        </is>
      </c>
      <c r="J2417" t="inlineStr">
        <is>
          <t>CARTEIRA</t>
        </is>
      </c>
      <c r="K2417" t="inlineStr">
        <is>
          <t>CONTRATO</t>
        </is>
      </c>
      <c r="L2417" t="n">
        <v>4655.14</v>
      </c>
      <c r="M2417" t="inlineStr"/>
      <c r="N2417" t="inlineStr"/>
      <c r="O2417" s="142">
        <f>DATE(YEAR(H2417),MONTH(H2417),1)</f>
        <v/>
      </c>
      <c r="P2417" s="132">
        <f>IF(H2417&gt;$L$3,"Futuro","Atraso")</f>
        <v/>
      </c>
      <c r="Q2417">
        <f>12*(YEAR(H2417)-YEAR($L$3))+(MONTH(H2417)-MONTH($L$3))</f>
        <v/>
      </c>
      <c r="R2417" s="366">
        <f>IF(N2417="IBIRAPITANGA FASE 3",IF(P2417="Atraso",M2417,M2417/(1+$J$2)^Q2417),IF(P2417="Atraso",M2417,M2417/(1+$J$1)^Q2417))</f>
        <v/>
      </c>
    </row>
    <row r="2418">
      <c r="A2418" t="inlineStr">
        <is>
          <t>Q013L03</t>
        </is>
      </c>
      <c r="B2418" t="inlineStr">
        <is>
          <t>TEMISTOCLES PEREIRA DE CARVALHO</t>
        </is>
      </c>
      <c r="C2418" t="n">
        <v>1</v>
      </c>
      <c r="D2418" t="inlineStr">
        <is>
          <t>IPCA</t>
        </is>
      </c>
      <c r="E2418" t="n">
        <v>0</v>
      </c>
      <c r="F2418" t="inlineStr">
        <is>
          <t>MENSAL</t>
        </is>
      </c>
      <c r="G2418" t="n">
        <v>46167</v>
      </c>
      <c r="H2418" t="n">
        <v>46167</v>
      </c>
      <c r="I2418" t="inlineStr">
        <is>
          <t>038</t>
        </is>
      </c>
      <c r="J2418" t="inlineStr">
        <is>
          <t>CARTEIRA</t>
        </is>
      </c>
      <c r="K2418" t="inlineStr">
        <is>
          <t>CONTRATO</t>
        </is>
      </c>
      <c r="L2418" t="n">
        <v>4655.14</v>
      </c>
      <c r="M2418" t="inlineStr"/>
      <c r="N2418" t="inlineStr"/>
      <c r="O2418" s="142">
        <f>DATE(YEAR(H2418),MONTH(H2418),1)</f>
        <v/>
      </c>
      <c r="P2418" s="132">
        <f>IF(H2418&gt;$L$3,"Futuro","Atraso")</f>
        <v/>
      </c>
      <c r="Q2418">
        <f>12*(YEAR(H2418)-YEAR($L$3))+(MONTH(H2418)-MONTH($L$3))</f>
        <v/>
      </c>
      <c r="R2418" s="366">
        <f>IF(N2418="IBIRAPITANGA FASE 3",IF(P2418="Atraso",M2418,M2418/(1+$J$2)^Q2418),IF(P2418="Atraso",M2418,M2418/(1+$J$1)^Q2418))</f>
        <v/>
      </c>
    </row>
    <row r="2419">
      <c r="A2419" t="inlineStr">
        <is>
          <t>Q013L03</t>
        </is>
      </c>
      <c r="B2419" t="inlineStr">
        <is>
          <t>TEMISTOCLES PEREIRA DE CARVALHO</t>
        </is>
      </c>
      <c r="C2419" t="n">
        <v>1</v>
      </c>
      <c r="D2419" t="inlineStr">
        <is>
          <t>IPCA</t>
        </is>
      </c>
      <c r="E2419" t="n">
        <v>0</v>
      </c>
      <c r="F2419" t="inlineStr">
        <is>
          <t>MENSAL</t>
        </is>
      </c>
      <c r="G2419" t="n">
        <v>46198</v>
      </c>
      <c r="H2419" t="n">
        <v>46198</v>
      </c>
      <c r="I2419" t="inlineStr">
        <is>
          <t>039</t>
        </is>
      </c>
      <c r="J2419" t="inlineStr">
        <is>
          <t>CARTEIRA</t>
        </is>
      </c>
      <c r="K2419" t="inlineStr">
        <is>
          <t>CONTRATO</t>
        </is>
      </c>
      <c r="L2419" t="n">
        <v>4655.14</v>
      </c>
      <c r="M2419" t="inlineStr"/>
      <c r="N2419" t="inlineStr"/>
      <c r="O2419" s="142">
        <f>DATE(YEAR(H2419),MONTH(H2419),1)</f>
        <v/>
      </c>
      <c r="P2419" s="132">
        <f>IF(H2419&gt;$L$3,"Futuro","Atraso")</f>
        <v/>
      </c>
      <c r="Q2419">
        <f>12*(YEAR(H2419)-YEAR($L$3))+(MONTH(H2419)-MONTH($L$3))</f>
        <v/>
      </c>
      <c r="R2419" s="366">
        <f>IF(N2419="IBIRAPITANGA FASE 3",IF(P2419="Atraso",M2419,M2419/(1+$J$2)^Q2419),IF(P2419="Atraso",M2419,M2419/(1+$J$1)^Q2419))</f>
        <v/>
      </c>
    </row>
    <row r="2420">
      <c r="A2420" t="inlineStr">
        <is>
          <t>Q013L03</t>
        </is>
      </c>
      <c r="B2420" t="inlineStr">
        <is>
          <t>TEMISTOCLES PEREIRA DE CARVALHO</t>
        </is>
      </c>
      <c r="C2420" t="n">
        <v>1</v>
      </c>
      <c r="D2420" t="inlineStr">
        <is>
          <t>IPCA</t>
        </is>
      </c>
      <c r="E2420" t="n">
        <v>0</v>
      </c>
      <c r="F2420" t="inlineStr">
        <is>
          <t>MENSAL</t>
        </is>
      </c>
      <c r="G2420" t="n">
        <v>46228</v>
      </c>
      <c r="H2420" t="n">
        <v>46228</v>
      </c>
      <c r="I2420" t="inlineStr">
        <is>
          <t>040</t>
        </is>
      </c>
      <c r="J2420" t="inlineStr">
        <is>
          <t>CARTEIRA</t>
        </is>
      </c>
      <c r="K2420" t="inlineStr">
        <is>
          <t>CONTRATO</t>
        </is>
      </c>
      <c r="L2420" t="n">
        <v>4655.14</v>
      </c>
      <c r="M2420" t="inlineStr"/>
      <c r="N2420" t="inlineStr"/>
      <c r="O2420" s="142">
        <f>DATE(YEAR(H2420),MONTH(H2420),1)</f>
        <v/>
      </c>
      <c r="P2420" s="132">
        <f>IF(H2420&gt;$L$3,"Futuro","Atraso")</f>
        <v/>
      </c>
      <c r="Q2420">
        <f>12*(YEAR(H2420)-YEAR($L$3))+(MONTH(H2420)-MONTH($L$3))</f>
        <v/>
      </c>
      <c r="R2420" s="366">
        <f>IF(N2420="IBIRAPITANGA FASE 3",IF(P2420="Atraso",M2420,M2420/(1+$J$2)^Q2420),IF(P2420="Atraso",M2420,M2420/(1+$J$1)^Q2420))</f>
        <v/>
      </c>
    </row>
    <row r="2421">
      <c r="A2421" t="inlineStr">
        <is>
          <t>Q013L03</t>
        </is>
      </c>
      <c r="B2421" t="inlineStr">
        <is>
          <t>TEMISTOCLES PEREIRA DE CARVALHO</t>
        </is>
      </c>
      <c r="C2421" t="n">
        <v>1</v>
      </c>
      <c r="D2421" t="inlineStr">
        <is>
          <t>IPCA</t>
        </is>
      </c>
      <c r="E2421" t="n">
        <v>0</v>
      </c>
      <c r="F2421" t="inlineStr">
        <is>
          <t>MENSAL</t>
        </is>
      </c>
      <c r="G2421" t="n">
        <v>46259</v>
      </c>
      <c r="H2421" t="n">
        <v>46259</v>
      </c>
      <c r="I2421" t="inlineStr">
        <is>
          <t>041</t>
        </is>
      </c>
      <c r="J2421" t="inlineStr">
        <is>
          <t>CARTEIRA</t>
        </is>
      </c>
      <c r="K2421" t="inlineStr">
        <is>
          <t>CONTRATO</t>
        </is>
      </c>
      <c r="L2421" t="n">
        <v>4655.14</v>
      </c>
      <c r="M2421" t="inlineStr"/>
      <c r="N2421" t="inlineStr"/>
      <c r="O2421" s="142">
        <f>DATE(YEAR(H2421),MONTH(H2421),1)</f>
        <v/>
      </c>
      <c r="P2421" s="132">
        <f>IF(H2421&gt;$L$3,"Futuro","Atraso")</f>
        <v/>
      </c>
      <c r="Q2421">
        <f>12*(YEAR(H2421)-YEAR($L$3))+(MONTH(H2421)-MONTH($L$3))</f>
        <v/>
      </c>
      <c r="R2421" s="366">
        <f>IF(N2421="IBIRAPITANGA FASE 3",IF(P2421="Atraso",M2421,M2421/(1+$J$2)^Q2421),IF(P2421="Atraso",M2421,M2421/(1+$J$1)^Q2421))</f>
        <v/>
      </c>
    </row>
    <row r="2422">
      <c r="A2422" t="inlineStr">
        <is>
          <t>Q013L03</t>
        </is>
      </c>
      <c r="B2422" t="inlineStr">
        <is>
          <t>TEMISTOCLES PEREIRA DE CARVALHO</t>
        </is>
      </c>
      <c r="C2422" t="n">
        <v>1</v>
      </c>
      <c r="D2422" t="inlineStr">
        <is>
          <t>IPCA</t>
        </is>
      </c>
      <c r="E2422" t="n">
        <v>0</v>
      </c>
      <c r="F2422" t="inlineStr">
        <is>
          <t>MENSAL</t>
        </is>
      </c>
      <c r="G2422" t="n">
        <v>46290</v>
      </c>
      <c r="H2422" t="n">
        <v>46290</v>
      </c>
      <c r="I2422" t="inlineStr">
        <is>
          <t>042</t>
        </is>
      </c>
      <c r="J2422" t="inlineStr">
        <is>
          <t>CARTEIRA</t>
        </is>
      </c>
      <c r="K2422" t="inlineStr">
        <is>
          <t>CONTRATO</t>
        </is>
      </c>
      <c r="L2422" t="n">
        <v>4655.14</v>
      </c>
      <c r="M2422" t="inlineStr"/>
      <c r="N2422" t="inlineStr"/>
      <c r="O2422" s="142">
        <f>DATE(YEAR(H2422),MONTH(H2422),1)</f>
        <v/>
      </c>
      <c r="P2422" s="132">
        <f>IF(H2422&gt;$L$3,"Futuro","Atraso")</f>
        <v/>
      </c>
      <c r="Q2422">
        <f>12*(YEAR(H2422)-YEAR($L$3))+(MONTH(H2422)-MONTH($L$3))</f>
        <v/>
      </c>
      <c r="R2422" s="366">
        <f>IF(N2422="IBIRAPITANGA FASE 3",IF(P2422="Atraso",M2422,M2422/(1+$J$2)^Q2422),IF(P2422="Atraso",M2422,M2422/(1+$J$1)^Q2422))</f>
        <v/>
      </c>
    </row>
    <row r="2423">
      <c r="A2423" t="inlineStr">
        <is>
          <t>Q013L03</t>
        </is>
      </c>
      <c r="B2423" t="inlineStr">
        <is>
          <t>TEMISTOCLES PEREIRA DE CARVALHO</t>
        </is>
      </c>
      <c r="C2423" t="n">
        <v>1</v>
      </c>
      <c r="D2423" t="inlineStr">
        <is>
          <t>IPCA</t>
        </is>
      </c>
      <c r="E2423" t="n">
        <v>0</v>
      </c>
      <c r="F2423" t="inlineStr">
        <is>
          <t>MENSAL</t>
        </is>
      </c>
      <c r="G2423" t="n">
        <v>46320</v>
      </c>
      <c r="H2423" t="n">
        <v>46320</v>
      </c>
      <c r="I2423" t="inlineStr">
        <is>
          <t>043</t>
        </is>
      </c>
      <c r="J2423" t="inlineStr">
        <is>
          <t>CARTEIRA</t>
        </is>
      </c>
      <c r="K2423" t="inlineStr">
        <is>
          <t>CONTRATO</t>
        </is>
      </c>
      <c r="L2423" t="n">
        <v>4655.14</v>
      </c>
      <c r="M2423" t="inlineStr"/>
      <c r="N2423" t="inlineStr"/>
      <c r="O2423" s="142">
        <f>DATE(YEAR(H2423),MONTH(H2423),1)</f>
        <v/>
      </c>
      <c r="P2423" s="132">
        <f>IF(H2423&gt;$L$3,"Futuro","Atraso")</f>
        <v/>
      </c>
      <c r="Q2423">
        <f>12*(YEAR(H2423)-YEAR($L$3))+(MONTH(H2423)-MONTH($L$3))</f>
        <v/>
      </c>
      <c r="R2423" s="366">
        <f>IF(N2423="IBIRAPITANGA FASE 3",IF(P2423="Atraso",M2423,M2423/(1+$J$2)^Q2423),IF(P2423="Atraso",M2423,M2423/(1+$J$1)^Q2423))</f>
        <v/>
      </c>
    </row>
    <row r="2424">
      <c r="A2424" t="inlineStr">
        <is>
          <t>Q013L03</t>
        </is>
      </c>
      <c r="B2424" t="inlineStr">
        <is>
          <t>TEMISTOCLES PEREIRA DE CARVALHO</t>
        </is>
      </c>
      <c r="C2424" t="n">
        <v>1</v>
      </c>
      <c r="D2424" t="inlineStr">
        <is>
          <t>IPCA</t>
        </is>
      </c>
      <c r="E2424" t="n">
        <v>0</v>
      </c>
      <c r="F2424" t="inlineStr">
        <is>
          <t>MENSAL</t>
        </is>
      </c>
      <c r="G2424" t="n">
        <v>46351</v>
      </c>
      <c r="H2424" t="n">
        <v>46351</v>
      </c>
      <c r="I2424" t="inlineStr">
        <is>
          <t>044</t>
        </is>
      </c>
      <c r="J2424" t="inlineStr">
        <is>
          <t>CARTEIRA</t>
        </is>
      </c>
      <c r="K2424" t="inlineStr">
        <is>
          <t>CONTRATO</t>
        </is>
      </c>
      <c r="L2424" t="n">
        <v>4655.14</v>
      </c>
      <c r="M2424" t="inlineStr"/>
      <c r="N2424" t="inlineStr"/>
      <c r="O2424" s="142">
        <f>DATE(YEAR(H2424),MONTH(H2424),1)</f>
        <v/>
      </c>
      <c r="P2424" s="132">
        <f>IF(H2424&gt;$L$3,"Futuro","Atraso")</f>
        <v/>
      </c>
      <c r="Q2424">
        <f>12*(YEAR(H2424)-YEAR($L$3))+(MONTH(H2424)-MONTH($L$3))</f>
        <v/>
      </c>
      <c r="R2424" s="366">
        <f>IF(N2424="IBIRAPITANGA FASE 3",IF(P2424="Atraso",M2424,M2424/(1+$J$2)^Q2424),IF(P2424="Atraso",M2424,M2424/(1+$J$1)^Q2424))</f>
        <v/>
      </c>
    </row>
    <row r="2425">
      <c r="A2425" t="inlineStr">
        <is>
          <t>Q013L03</t>
        </is>
      </c>
      <c r="B2425" t="inlineStr">
        <is>
          <t>TEMISTOCLES PEREIRA DE CARVALHO</t>
        </is>
      </c>
      <c r="C2425" t="n">
        <v>1</v>
      </c>
      <c r="D2425" t="inlineStr">
        <is>
          <t>IPCA</t>
        </is>
      </c>
      <c r="E2425" t="n">
        <v>0</v>
      </c>
      <c r="F2425" t="inlineStr">
        <is>
          <t>MENSAL</t>
        </is>
      </c>
      <c r="G2425" t="n">
        <v>46381</v>
      </c>
      <c r="H2425" t="n">
        <v>46381</v>
      </c>
      <c r="I2425" t="inlineStr">
        <is>
          <t>045</t>
        </is>
      </c>
      <c r="J2425" t="inlineStr">
        <is>
          <t>CARTEIRA</t>
        </is>
      </c>
      <c r="K2425" t="inlineStr">
        <is>
          <t>CONTRATO</t>
        </is>
      </c>
      <c r="L2425" t="n">
        <v>4655.14</v>
      </c>
      <c r="M2425" t="inlineStr"/>
      <c r="N2425" t="inlineStr"/>
      <c r="O2425" s="142">
        <f>DATE(YEAR(H2425),MONTH(H2425),1)</f>
        <v/>
      </c>
      <c r="P2425" s="132">
        <f>IF(H2425&gt;$L$3,"Futuro","Atraso")</f>
        <v/>
      </c>
      <c r="Q2425">
        <f>12*(YEAR(H2425)-YEAR($L$3))+(MONTH(H2425)-MONTH($L$3))</f>
        <v/>
      </c>
      <c r="R2425" s="366">
        <f>IF(N2425="IBIRAPITANGA FASE 3",IF(P2425="Atraso",M2425,M2425/(1+$J$2)^Q2425),IF(P2425="Atraso",M2425,M2425/(1+$J$1)^Q2425))</f>
        <v/>
      </c>
    </row>
    <row r="2426">
      <c r="A2426" t="inlineStr">
        <is>
          <t>Q013L03</t>
        </is>
      </c>
      <c r="B2426" t="inlineStr">
        <is>
          <t>TEMISTOCLES PEREIRA DE CARVALHO</t>
        </is>
      </c>
      <c r="C2426" t="n">
        <v>1</v>
      </c>
      <c r="D2426" t="inlineStr">
        <is>
          <t>IPCA</t>
        </is>
      </c>
      <c r="E2426" t="n">
        <v>0</v>
      </c>
      <c r="F2426" t="inlineStr">
        <is>
          <t>MENSAL</t>
        </is>
      </c>
      <c r="G2426" t="n">
        <v>46412</v>
      </c>
      <c r="H2426" t="n">
        <v>46412</v>
      </c>
      <c r="I2426" t="inlineStr">
        <is>
          <t>046</t>
        </is>
      </c>
      <c r="J2426" t="inlineStr">
        <is>
          <t>CARTEIRA</t>
        </is>
      </c>
      <c r="K2426" t="inlineStr">
        <is>
          <t>CONTRATO</t>
        </is>
      </c>
      <c r="L2426" t="n">
        <v>4655.14</v>
      </c>
      <c r="M2426" t="inlineStr"/>
      <c r="N2426" t="inlineStr"/>
      <c r="O2426" s="142">
        <f>DATE(YEAR(H2426),MONTH(H2426),1)</f>
        <v/>
      </c>
      <c r="P2426" s="132">
        <f>IF(H2426&gt;$L$3,"Futuro","Atraso")</f>
        <v/>
      </c>
      <c r="Q2426">
        <f>12*(YEAR(H2426)-YEAR($L$3))+(MONTH(H2426)-MONTH($L$3))</f>
        <v/>
      </c>
      <c r="R2426" s="366">
        <f>IF(N2426="IBIRAPITANGA FASE 3",IF(P2426="Atraso",M2426,M2426/(1+$J$2)^Q2426),IF(P2426="Atraso",M2426,M2426/(1+$J$1)^Q2426))</f>
        <v/>
      </c>
    </row>
    <row r="2427">
      <c r="A2427" t="inlineStr">
        <is>
          <t>Q013L03</t>
        </is>
      </c>
      <c r="B2427" t="inlineStr">
        <is>
          <t>TEMISTOCLES PEREIRA DE CARVALHO</t>
        </is>
      </c>
      <c r="C2427" t="n">
        <v>1</v>
      </c>
      <c r="D2427" t="inlineStr">
        <is>
          <t>IPCA</t>
        </is>
      </c>
      <c r="E2427" t="n">
        <v>0</v>
      </c>
      <c r="F2427" t="inlineStr">
        <is>
          <t>MENSAL</t>
        </is>
      </c>
      <c r="G2427" t="n">
        <v>46443</v>
      </c>
      <c r="H2427" t="n">
        <v>46443</v>
      </c>
      <c r="I2427" t="inlineStr">
        <is>
          <t>047</t>
        </is>
      </c>
      <c r="J2427" t="inlineStr">
        <is>
          <t>CARTEIRA</t>
        </is>
      </c>
      <c r="K2427" t="inlineStr">
        <is>
          <t>CONTRATO</t>
        </is>
      </c>
      <c r="L2427" t="n">
        <v>4655.14</v>
      </c>
      <c r="M2427" t="inlineStr"/>
      <c r="N2427" t="inlineStr"/>
      <c r="O2427" s="142">
        <f>DATE(YEAR(H2427),MONTH(H2427),1)</f>
        <v/>
      </c>
      <c r="P2427" s="132">
        <f>IF(H2427&gt;$L$3,"Futuro","Atraso")</f>
        <v/>
      </c>
      <c r="Q2427">
        <f>12*(YEAR(H2427)-YEAR($L$3))+(MONTH(H2427)-MONTH($L$3))</f>
        <v/>
      </c>
      <c r="R2427" s="366">
        <f>IF(N2427="IBIRAPITANGA FASE 3",IF(P2427="Atraso",M2427,M2427/(1+$J$2)^Q2427),IF(P2427="Atraso",M2427,M2427/(1+$J$1)^Q2427))</f>
        <v/>
      </c>
    </row>
    <row r="2428">
      <c r="A2428" t="inlineStr">
        <is>
          <t>Q013L03</t>
        </is>
      </c>
      <c r="B2428" t="inlineStr">
        <is>
          <t>TEMISTOCLES PEREIRA DE CARVALHO</t>
        </is>
      </c>
      <c r="C2428" t="n">
        <v>1</v>
      </c>
      <c r="D2428" t="inlineStr">
        <is>
          <t>IPCA</t>
        </is>
      </c>
      <c r="E2428" t="n">
        <v>0</v>
      </c>
      <c r="F2428" t="inlineStr">
        <is>
          <t>MENSAL</t>
        </is>
      </c>
      <c r="G2428" t="n">
        <v>46471</v>
      </c>
      <c r="H2428" t="n">
        <v>46471</v>
      </c>
      <c r="I2428" t="inlineStr">
        <is>
          <t>048</t>
        </is>
      </c>
      <c r="J2428" t="inlineStr">
        <is>
          <t>CARTEIRA</t>
        </is>
      </c>
      <c r="K2428" t="inlineStr">
        <is>
          <t>CONTRATO</t>
        </is>
      </c>
      <c r="L2428" t="n">
        <v>4655.14</v>
      </c>
      <c r="M2428" t="inlineStr"/>
      <c r="N2428" t="inlineStr"/>
      <c r="O2428" s="142">
        <f>DATE(YEAR(H2428),MONTH(H2428),1)</f>
        <v/>
      </c>
      <c r="P2428" s="132">
        <f>IF(H2428&gt;$L$3,"Futuro","Atraso")</f>
        <v/>
      </c>
      <c r="Q2428">
        <f>12*(YEAR(H2428)-YEAR($L$3))+(MONTH(H2428)-MONTH($L$3))</f>
        <v/>
      </c>
      <c r="R2428" s="366">
        <f>IF(N2428="IBIRAPITANGA FASE 3",IF(P2428="Atraso",M2428,M2428/(1+$J$2)^Q2428),IF(P2428="Atraso",M2428,M2428/(1+$J$1)^Q2428))</f>
        <v/>
      </c>
    </row>
    <row r="2429">
      <c r="A2429" t="inlineStr">
        <is>
          <t>Q013L03</t>
        </is>
      </c>
      <c r="B2429" t="inlineStr">
        <is>
          <t>TEMISTOCLES PEREIRA DE CARVALHO</t>
        </is>
      </c>
      <c r="C2429" t="n">
        <v>1</v>
      </c>
      <c r="D2429" t="inlineStr">
        <is>
          <t>IPCA</t>
        </is>
      </c>
      <c r="E2429" t="n">
        <v>0</v>
      </c>
      <c r="F2429" t="inlineStr">
        <is>
          <t>MENSAL</t>
        </is>
      </c>
      <c r="G2429" t="n">
        <v>46471</v>
      </c>
      <c r="H2429" t="n">
        <v>46471</v>
      </c>
      <c r="I2429" t="inlineStr">
        <is>
          <t>004</t>
        </is>
      </c>
      <c r="J2429" t="inlineStr">
        <is>
          <t>CARTEIRA</t>
        </is>
      </c>
      <c r="K2429" t="inlineStr">
        <is>
          <t>CONTRATO</t>
        </is>
      </c>
      <c r="L2429" t="n">
        <v>13965.43</v>
      </c>
      <c r="M2429" t="inlineStr"/>
      <c r="N2429" t="inlineStr"/>
      <c r="O2429" s="142">
        <f>DATE(YEAR(H2429),MONTH(H2429),1)</f>
        <v/>
      </c>
      <c r="P2429" s="132">
        <f>IF(H2429&gt;$L$3,"Futuro","Atraso")</f>
        <v/>
      </c>
      <c r="Q2429">
        <f>12*(YEAR(H2429)-YEAR($L$3))+(MONTH(H2429)-MONTH($L$3))</f>
        <v/>
      </c>
      <c r="R2429" s="366">
        <f>IF(N2429="IBIRAPITANGA FASE 3",IF(P2429="Atraso",M2429,M2429/(1+$J$2)^Q2429),IF(P2429="Atraso",M2429,M2429/(1+$J$1)^Q2429))</f>
        <v/>
      </c>
    </row>
    <row r="2430">
      <c r="A2430" t="inlineStr">
        <is>
          <t>Q013L04</t>
        </is>
      </c>
      <c r="B2430" t="inlineStr">
        <is>
          <t>RAQUEL DOS PASSOS DOS SANTOS</t>
        </is>
      </c>
      <c r="C2430" t="n">
        <v>1</v>
      </c>
      <c r="D2430" t="inlineStr">
        <is>
          <t>IPCA</t>
        </is>
      </c>
      <c r="E2430" t="n">
        <v>0</v>
      </c>
      <c r="F2430" t="inlineStr">
        <is>
          <t>MENSAL</t>
        </is>
      </c>
      <c r="G2430" t="n">
        <v>45219</v>
      </c>
      <c r="H2430" t="n">
        <v>45219</v>
      </c>
      <c r="I2430" t="inlineStr">
        <is>
          <t>021</t>
        </is>
      </c>
      <c r="J2430" t="inlineStr">
        <is>
          <t>CARTEIRA</t>
        </is>
      </c>
      <c r="K2430" t="inlineStr">
        <is>
          <t>CONTRATO</t>
        </is>
      </c>
      <c r="L2430" t="n">
        <v>7012.57</v>
      </c>
      <c r="M2430" t="inlineStr"/>
      <c r="N2430" t="inlineStr"/>
      <c r="O2430" s="142">
        <f>DATE(YEAR(H2430),MONTH(H2430),1)</f>
        <v/>
      </c>
      <c r="P2430" s="132">
        <f>IF(H2430&gt;$L$3,"Futuro","Atraso")</f>
        <v/>
      </c>
      <c r="Q2430">
        <f>12*(YEAR(H2430)-YEAR($L$3))+(MONTH(H2430)-MONTH($L$3))</f>
        <v/>
      </c>
      <c r="R2430" s="366">
        <f>IF(N2430="IBIRAPITANGA FASE 3",IF(P2430="Atraso",M2430,M2430/(1+$J$2)^Q2430),IF(P2430="Atraso",M2430,M2430/(1+$J$1)^Q2430))</f>
        <v/>
      </c>
    </row>
    <row r="2431">
      <c r="A2431" t="inlineStr">
        <is>
          <t>Q013L04</t>
        </is>
      </c>
      <c r="B2431" t="inlineStr">
        <is>
          <t>RAQUEL DOS PASSOS DOS SANTOS</t>
        </is>
      </c>
      <c r="C2431" t="n">
        <v>1</v>
      </c>
      <c r="D2431" t="inlineStr">
        <is>
          <t>IPCA</t>
        </is>
      </c>
      <c r="E2431" t="n">
        <v>0</v>
      </c>
      <c r="F2431" t="inlineStr">
        <is>
          <t>MENSAL</t>
        </is>
      </c>
      <c r="G2431" t="n">
        <v>45250</v>
      </c>
      <c r="H2431" t="n">
        <v>45250</v>
      </c>
      <c r="I2431" t="inlineStr">
        <is>
          <t>022</t>
        </is>
      </c>
      <c r="J2431" t="inlineStr">
        <is>
          <t>CARTEIRA</t>
        </is>
      </c>
      <c r="K2431" t="inlineStr">
        <is>
          <t>CONTRATO</t>
        </is>
      </c>
      <c r="L2431" t="n">
        <v>7084.59</v>
      </c>
      <c r="M2431" t="inlineStr"/>
      <c r="N2431" t="inlineStr"/>
      <c r="O2431" s="142">
        <f>DATE(YEAR(H2431),MONTH(H2431),1)</f>
        <v/>
      </c>
      <c r="P2431" s="132">
        <f>IF(H2431&gt;$L$3,"Futuro","Atraso")</f>
        <v/>
      </c>
      <c r="Q2431">
        <f>12*(YEAR(H2431)-YEAR($L$3))+(MONTH(H2431)-MONTH($L$3))</f>
        <v/>
      </c>
      <c r="R2431" s="366">
        <f>IF(N2431="IBIRAPITANGA FASE 3",IF(P2431="Atraso",M2431,M2431/(1+$J$2)^Q2431),IF(P2431="Atraso",M2431,M2431/(1+$J$1)^Q2431))</f>
        <v/>
      </c>
    </row>
    <row r="2432">
      <c r="A2432" t="inlineStr">
        <is>
          <t>Q013L04</t>
        </is>
      </c>
      <c r="B2432" t="inlineStr">
        <is>
          <t>RAQUEL DOS PASSOS DOS SANTOS</t>
        </is>
      </c>
      <c r="C2432" t="n">
        <v>1</v>
      </c>
      <c r="D2432" t="inlineStr">
        <is>
          <t>IPCA</t>
        </is>
      </c>
      <c r="E2432" t="n">
        <v>0</v>
      </c>
      <c r="F2432" t="inlineStr">
        <is>
          <t>MENSAL</t>
        </is>
      </c>
      <c r="G2432" t="n">
        <v>45280</v>
      </c>
      <c r="H2432" t="n">
        <v>45280</v>
      </c>
      <c r="I2432" t="inlineStr">
        <is>
          <t>023</t>
        </is>
      </c>
      <c r="J2432" t="inlineStr">
        <is>
          <t>CARTEIRA</t>
        </is>
      </c>
      <c r="K2432" t="inlineStr">
        <is>
          <t>CONTRATO</t>
        </is>
      </c>
      <c r="L2432" t="n">
        <v>7012.51</v>
      </c>
      <c r="M2432" t="inlineStr"/>
      <c r="N2432" t="inlineStr"/>
      <c r="O2432" s="142">
        <f>DATE(YEAR(H2432),MONTH(H2432),1)</f>
        <v/>
      </c>
      <c r="P2432" s="132">
        <f>IF(H2432&gt;$L$3,"Futuro","Atraso")</f>
        <v/>
      </c>
      <c r="Q2432">
        <f>12*(YEAR(H2432)-YEAR($L$3))+(MONTH(H2432)-MONTH($L$3))</f>
        <v/>
      </c>
      <c r="R2432" s="366">
        <f>IF(N2432="IBIRAPITANGA FASE 3",IF(P2432="Atraso",M2432,M2432/(1+$J$2)^Q2432),IF(P2432="Atraso",M2432,M2432/(1+$J$1)^Q2432))</f>
        <v/>
      </c>
    </row>
    <row r="2433">
      <c r="A2433" t="inlineStr">
        <is>
          <t>Q013L04</t>
        </is>
      </c>
      <c r="B2433" t="inlineStr">
        <is>
          <t>RAQUEL DOS PASSOS DOS SANTOS</t>
        </is>
      </c>
      <c r="C2433" t="n">
        <v>1</v>
      </c>
      <c r="D2433" t="inlineStr">
        <is>
          <t>IPCA</t>
        </is>
      </c>
      <c r="E2433" t="n">
        <v>0</v>
      </c>
      <c r="F2433" t="inlineStr">
        <is>
          <t>MENSAL</t>
        </is>
      </c>
      <c r="G2433" t="n">
        <v>45311</v>
      </c>
      <c r="H2433" t="n">
        <v>45311</v>
      </c>
      <c r="I2433" t="inlineStr">
        <is>
          <t>024</t>
        </is>
      </c>
      <c r="J2433" t="inlineStr">
        <is>
          <t>CARTEIRA</t>
        </is>
      </c>
      <c r="K2433" t="inlineStr">
        <is>
          <t>CONTRATO</t>
        </is>
      </c>
      <c r="L2433" t="n">
        <v>7012.51</v>
      </c>
      <c r="M2433" t="inlineStr"/>
      <c r="N2433" t="inlineStr"/>
      <c r="O2433" s="142">
        <f>DATE(YEAR(H2433),MONTH(H2433),1)</f>
        <v/>
      </c>
      <c r="P2433" s="132">
        <f>IF(H2433&gt;$L$3,"Futuro","Atraso")</f>
        <v/>
      </c>
      <c r="Q2433">
        <f>12*(YEAR(H2433)-YEAR($L$3))+(MONTH(H2433)-MONTH($L$3))</f>
        <v/>
      </c>
      <c r="R2433" s="366">
        <f>IF(N2433="IBIRAPITANGA FASE 3",IF(P2433="Atraso",M2433,M2433/(1+$J$2)^Q2433),IF(P2433="Atraso",M2433,M2433/(1+$J$1)^Q2433))</f>
        <v/>
      </c>
    </row>
    <row r="2434">
      <c r="A2434" t="inlineStr">
        <is>
          <t>Q013L04</t>
        </is>
      </c>
      <c r="B2434" t="inlineStr">
        <is>
          <t>RAQUEL DOS PASSOS DOS SANTOS</t>
        </is>
      </c>
      <c r="C2434" t="n">
        <v>1</v>
      </c>
      <c r="D2434" t="inlineStr">
        <is>
          <t>IPCA</t>
        </is>
      </c>
      <c r="E2434" t="n">
        <v>0</v>
      </c>
      <c r="F2434" t="inlineStr">
        <is>
          <t>MENSAL</t>
        </is>
      </c>
      <c r="G2434" t="n">
        <v>45342</v>
      </c>
      <c r="H2434" t="n">
        <v>45342</v>
      </c>
      <c r="I2434" t="inlineStr">
        <is>
          <t>025</t>
        </is>
      </c>
      <c r="J2434" t="inlineStr">
        <is>
          <t>CARTEIRA</t>
        </is>
      </c>
      <c r="K2434" t="inlineStr">
        <is>
          <t>CONTRATO</t>
        </is>
      </c>
      <c r="L2434" t="n">
        <v>7012.51</v>
      </c>
      <c r="M2434" t="inlineStr"/>
      <c r="N2434" t="inlineStr"/>
      <c r="O2434" s="142">
        <f>DATE(YEAR(H2434),MONTH(H2434),1)</f>
        <v/>
      </c>
      <c r="P2434" s="132">
        <f>IF(H2434&gt;$L$3,"Futuro","Atraso")</f>
        <v/>
      </c>
      <c r="Q2434">
        <f>12*(YEAR(H2434)-YEAR($L$3))+(MONTH(H2434)-MONTH($L$3))</f>
        <v/>
      </c>
      <c r="R2434" s="366">
        <f>IF(N2434="IBIRAPITANGA FASE 3",IF(P2434="Atraso",M2434,M2434/(1+$J$2)^Q2434),IF(P2434="Atraso",M2434,M2434/(1+$J$1)^Q2434))</f>
        <v/>
      </c>
    </row>
    <row r="2435">
      <c r="A2435" t="inlineStr">
        <is>
          <t>Q013L04</t>
        </is>
      </c>
      <c r="B2435" t="inlineStr">
        <is>
          <t>RAQUEL DOS PASSOS DOS SANTOS</t>
        </is>
      </c>
      <c r="C2435" t="n">
        <v>1</v>
      </c>
      <c r="D2435" t="inlineStr">
        <is>
          <t>IPCA</t>
        </is>
      </c>
      <c r="E2435" t="n">
        <v>0</v>
      </c>
      <c r="F2435" t="inlineStr">
        <is>
          <t>MENSAL</t>
        </is>
      </c>
      <c r="G2435" t="n">
        <v>45371</v>
      </c>
      <c r="H2435" t="n">
        <v>45371</v>
      </c>
      <c r="I2435" t="inlineStr">
        <is>
          <t>026</t>
        </is>
      </c>
      <c r="J2435" t="inlineStr">
        <is>
          <t>CARTEIRA</t>
        </is>
      </c>
      <c r="K2435" t="inlineStr">
        <is>
          <t>CONTRATO</t>
        </is>
      </c>
      <c r="L2435" t="n">
        <v>7012.51</v>
      </c>
      <c r="M2435" t="inlineStr"/>
      <c r="N2435" t="inlineStr"/>
      <c r="O2435" s="142">
        <f>DATE(YEAR(H2435),MONTH(H2435),1)</f>
        <v/>
      </c>
      <c r="P2435" s="132">
        <f>IF(H2435&gt;$L$3,"Futuro","Atraso")</f>
        <v/>
      </c>
      <c r="Q2435">
        <f>12*(YEAR(H2435)-YEAR($L$3))+(MONTH(H2435)-MONTH($L$3))</f>
        <v/>
      </c>
      <c r="R2435" s="366">
        <f>IF(N2435="IBIRAPITANGA FASE 3",IF(P2435="Atraso",M2435,M2435/(1+$J$2)^Q2435),IF(P2435="Atraso",M2435,M2435/(1+$J$1)^Q2435))</f>
        <v/>
      </c>
    </row>
    <row r="2436">
      <c r="A2436" t="inlineStr">
        <is>
          <t>Q013L04</t>
        </is>
      </c>
      <c r="B2436" t="inlineStr">
        <is>
          <t>RAQUEL DOS PASSOS DOS SANTOS</t>
        </is>
      </c>
      <c r="C2436" t="n">
        <v>1</v>
      </c>
      <c r="D2436" t="inlineStr">
        <is>
          <t>IPCA</t>
        </is>
      </c>
      <c r="E2436" t="n">
        <v>0</v>
      </c>
      <c r="F2436" t="inlineStr">
        <is>
          <t>MENSAL</t>
        </is>
      </c>
      <c r="G2436" t="n">
        <v>45402</v>
      </c>
      <c r="H2436" t="n">
        <v>45402</v>
      </c>
      <c r="I2436" t="inlineStr">
        <is>
          <t>027</t>
        </is>
      </c>
      <c r="J2436" t="inlineStr">
        <is>
          <t>CARTEIRA</t>
        </is>
      </c>
      <c r="K2436" t="inlineStr">
        <is>
          <t>CONTRATO</t>
        </is>
      </c>
      <c r="L2436" t="n">
        <v>7012.51</v>
      </c>
      <c r="M2436" t="inlineStr"/>
      <c r="N2436" t="inlineStr"/>
      <c r="O2436" s="142">
        <f>DATE(YEAR(H2436),MONTH(H2436),1)</f>
        <v/>
      </c>
      <c r="P2436" s="132">
        <f>IF(H2436&gt;$L$3,"Futuro","Atraso")</f>
        <v/>
      </c>
      <c r="Q2436">
        <f>12*(YEAR(H2436)-YEAR($L$3))+(MONTH(H2436)-MONTH($L$3))</f>
        <v/>
      </c>
      <c r="R2436" s="366">
        <f>IF(N2436="IBIRAPITANGA FASE 3",IF(P2436="Atraso",M2436,M2436/(1+$J$2)^Q2436),IF(P2436="Atraso",M2436,M2436/(1+$J$1)^Q2436))</f>
        <v/>
      </c>
    </row>
    <row r="2437">
      <c r="A2437" t="inlineStr">
        <is>
          <t>Q013L04</t>
        </is>
      </c>
      <c r="B2437" t="inlineStr">
        <is>
          <t>RAQUEL DOS PASSOS DOS SANTOS</t>
        </is>
      </c>
      <c r="C2437" t="n">
        <v>1</v>
      </c>
      <c r="D2437" t="inlineStr">
        <is>
          <t>IPCA</t>
        </is>
      </c>
      <c r="E2437" t="n">
        <v>0</v>
      </c>
      <c r="F2437" t="inlineStr">
        <is>
          <t>MENSAL</t>
        </is>
      </c>
      <c r="G2437" t="n">
        <v>45432</v>
      </c>
      <c r="H2437" t="n">
        <v>45432</v>
      </c>
      <c r="I2437" t="inlineStr">
        <is>
          <t>028</t>
        </is>
      </c>
      <c r="J2437" t="inlineStr">
        <is>
          <t>CARTEIRA</t>
        </is>
      </c>
      <c r="K2437" t="inlineStr">
        <is>
          <t>CONTRATO</t>
        </is>
      </c>
      <c r="L2437" t="n">
        <v>7012.51</v>
      </c>
      <c r="M2437" t="inlineStr"/>
      <c r="N2437" t="inlineStr"/>
      <c r="O2437" s="142">
        <f>DATE(YEAR(H2437),MONTH(H2437),1)</f>
        <v/>
      </c>
      <c r="P2437" s="132">
        <f>IF(H2437&gt;$L$3,"Futuro","Atraso")</f>
        <v/>
      </c>
      <c r="Q2437">
        <f>12*(YEAR(H2437)-YEAR($L$3))+(MONTH(H2437)-MONTH($L$3))</f>
        <v/>
      </c>
      <c r="R2437" s="366">
        <f>IF(N2437="IBIRAPITANGA FASE 3",IF(P2437="Atraso",M2437,M2437/(1+$J$2)^Q2437),IF(P2437="Atraso",M2437,M2437/(1+$J$1)^Q2437))</f>
        <v/>
      </c>
    </row>
    <row r="2438">
      <c r="A2438" t="inlineStr">
        <is>
          <t>Q013L04</t>
        </is>
      </c>
      <c r="B2438" t="inlineStr">
        <is>
          <t>RAQUEL DOS PASSOS DOS SANTOS</t>
        </is>
      </c>
      <c r="C2438" t="n">
        <v>1</v>
      </c>
      <c r="D2438" t="inlineStr">
        <is>
          <t>IPCA</t>
        </is>
      </c>
      <c r="E2438" t="n">
        <v>0</v>
      </c>
      <c r="F2438" t="inlineStr">
        <is>
          <t>MENSAL</t>
        </is>
      </c>
      <c r="G2438" t="n">
        <v>45463</v>
      </c>
      <c r="H2438" t="n">
        <v>45463</v>
      </c>
      <c r="I2438" t="inlineStr">
        <is>
          <t>029</t>
        </is>
      </c>
      <c r="J2438" t="inlineStr">
        <is>
          <t>CARTEIRA</t>
        </is>
      </c>
      <c r="K2438" t="inlineStr">
        <is>
          <t>CONTRATO</t>
        </is>
      </c>
      <c r="L2438" t="n">
        <v>7012.51</v>
      </c>
      <c r="M2438" t="inlineStr"/>
      <c r="N2438" t="inlineStr"/>
      <c r="O2438" s="142">
        <f>DATE(YEAR(H2438),MONTH(H2438),1)</f>
        <v/>
      </c>
      <c r="P2438" s="132">
        <f>IF(H2438&gt;$L$3,"Futuro","Atraso")</f>
        <v/>
      </c>
      <c r="Q2438">
        <f>12*(YEAR(H2438)-YEAR($L$3))+(MONTH(H2438)-MONTH($L$3))</f>
        <v/>
      </c>
      <c r="R2438" s="366">
        <f>IF(N2438="IBIRAPITANGA FASE 3",IF(P2438="Atraso",M2438,M2438/(1+$J$2)^Q2438),IF(P2438="Atraso",M2438,M2438/(1+$J$1)^Q2438))</f>
        <v/>
      </c>
    </row>
    <row r="2439">
      <c r="A2439" t="inlineStr">
        <is>
          <t>Q013L04</t>
        </is>
      </c>
      <c r="B2439" t="inlineStr">
        <is>
          <t>RAQUEL DOS PASSOS DOS SANTOS</t>
        </is>
      </c>
      <c r="C2439" t="n">
        <v>1</v>
      </c>
      <c r="D2439" t="inlineStr">
        <is>
          <t>IPCA</t>
        </is>
      </c>
      <c r="E2439" t="n">
        <v>0</v>
      </c>
      <c r="F2439" t="inlineStr">
        <is>
          <t>MENSAL</t>
        </is>
      </c>
      <c r="G2439" t="n">
        <v>45493</v>
      </c>
      <c r="H2439" t="n">
        <v>45493</v>
      </c>
      <c r="I2439" t="inlineStr">
        <is>
          <t>030</t>
        </is>
      </c>
      <c r="J2439" t="inlineStr">
        <is>
          <t>CARTEIRA</t>
        </is>
      </c>
      <c r="K2439" t="inlineStr">
        <is>
          <t>CONTRATO</t>
        </is>
      </c>
      <c r="L2439" t="n">
        <v>7012.51</v>
      </c>
      <c r="M2439" t="inlineStr"/>
      <c r="N2439" t="inlineStr"/>
      <c r="O2439" s="142">
        <f>DATE(YEAR(H2439),MONTH(H2439),1)</f>
        <v/>
      </c>
      <c r="P2439" s="132">
        <f>IF(H2439&gt;$L$3,"Futuro","Atraso")</f>
        <v/>
      </c>
      <c r="Q2439">
        <f>12*(YEAR(H2439)-YEAR($L$3))+(MONTH(H2439)-MONTH($L$3))</f>
        <v/>
      </c>
      <c r="R2439" s="366">
        <f>IF(N2439="IBIRAPITANGA FASE 3",IF(P2439="Atraso",M2439,M2439/(1+$J$2)^Q2439),IF(P2439="Atraso",M2439,M2439/(1+$J$1)^Q2439))</f>
        <v/>
      </c>
    </row>
    <row r="2440">
      <c r="A2440" t="inlineStr">
        <is>
          <t>Q013L04</t>
        </is>
      </c>
      <c r="B2440" t="inlineStr">
        <is>
          <t>RAQUEL DOS PASSOS DOS SANTOS</t>
        </is>
      </c>
      <c r="C2440" t="n">
        <v>1</v>
      </c>
      <c r="D2440" t="inlineStr">
        <is>
          <t>IPCA</t>
        </is>
      </c>
      <c r="E2440" t="n">
        <v>0</v>
      </c>
      <c r="F2440" t="inlineStr">
        <is>
          <t>MENSAL</t>
        </is>
      </c>
      <c r="G2440" t="n">
        <v>45524</v>
      </c>
      <c r="H2440" t="n">
        <v>45524</v>
      </c>
      <c r="I2440" t="inlineStr">
        <is>
          <t>031</t>
        </is>
      </c>
      <c r="J2440" t="inlineStr">
        <is>
          <t>CARTEIRA</t>
        </is>
      </c>
      <c r="K2440" t="inlineStr">
        <is>
          <t>CONTRATO</t>
        </is>
      </c>
      <c r="L2440" t="n">
        <v>7012.51</v>
      </c>
      <c r="M2440" t="inlineStr"/>
      <c r="N2440" t="inlineStr"/>
      <c r="O2440" s="142">
        <f>DATE(YEAR(H2440),MONTH(H2440),1)</f>
        <v/>
      </c>
      <c r="P2440" s="132">
        <f>IF(H2440&gt;$L$3,"Futuro","Atraso")</f>
        <v/>
      </c>
      <c r="Q2440">
        <f>12*(YEAR(H2440)-YEAR($L$3))+(MONTH(H2440)-MONTH($L$3))</f>
        <v/>
      </c>
      <c r="R2440" s="366">
        <f>IF(N2440="IBIRAPITANGA FASE 3",IF(P2440="Atraso",M2440,M2440/(1+$J$2)^Q2440),IF(P2440="Atraso",M2440,M2440/(1+$J$1)^Q2440))</f>
        <v/>
      </c>
    </row>
    <row r="2441">
      <c r="A2441" t="inlineStr">
        <is>
          <t>Q013L04</t>
        </is>
      </c>
      <c r="B2441" t="inlineStr">
        <is>
          <t>RAQUEL DOS PASSOS DOS SANTOS</t>
        </is>
      </c>
      <c r="C2441" t="n">
        <v>1</v>
      </c>
      <c r="D2441" t="inlineStr">
        <is>
          <t>IPCA</t>
        </is>
      </c>
      <c r="E2441" t="n">
        <v>0</v>
      </c>
      <c r="F2441" t="inlineStr">
        <is>
          <t>MENSAL</t>
        </is>
      </c>
      <c r="G2441" t="n">
        <v>45555</v>
      </c>
      <c r="H2441" t="n">
        <v>45555</v>
      </c>
      <c r="I2441" t="inlineStr">
        <is>
          <t>032</t>
        </is>
      </c>
      <c r="J2441" t="inlineStr">
        <is>
          <t>CARTEIRA</t>
        </is>
      </c>
      <c r="K2441" t="inlineStr">
        <is>
          <t>CONTRATO</t>
        </is>
      </c>
      <c r="L2441" t="n">
        <v>7012.51</v>
      </c>
      <c r="M2441" t="inlineStr"/>
      <c r="N2441" t="inlineStr"/>
      <c r="O2441" s="142">
        <f>DATE(YEAR(H2441),MONTH(H2441),1)</f>
        <v/>
      </c>
      <c r="P2441" s="132">
        <f>IF(H2441&gt;$L$3,"Futuro","Atraso")</f>
        <v/>
      </c>
      <c r="Q2441">
        <f>12*(YEAR(H2441)-YEAR($L$3))+(MONTH(H2441)-MONTH($L$3))</f>
        <v/>
      </c>
      <c r="R2441" s="366">
        <f>IF(N2441="IBIRAPITANGA FASE 3",IF(P2441="Atraso",M2441,M2441/(1+$J$2)^Q2441),IF(P2441="Atraso",M2441,M2441/(1+$J$1)^Q2441))</f>
        <v/>
      </c>
    </row>
    <row r="2442">
      <c r="A2442" t="inlineStr">
        <is>
          <t>Q013L04</t>
        </is>
      </c>
      <c r="B2442" t="inlineStr">
        <is>
          <t>RAQUEL DOS PASSOS DOS SANTOS</t>
        </is>
      </c>
      <c r="C2442" t="n">
        <v>1</v>
      </c>
      <c r="D2442" t="inlineStr">
        <is>
          <t>IPCA</t>
        </is>
      </c>
      <c r="E2442" t="n">
        <v>0</v>
      </c>
      <c r="F2442" t="inlineStr">
        <is>
          <t>MENSAL</t>
        </is>
      </c>
      <c r="G2442" t="n">
        <v>45585</v>
      </c>
      <c r="H2442" t="n">
        <v>45585</v>
      </c>
      <c r="I2442" t="inlineStr">
        <is>
          <t>033</t>
        </is>
      </c>
      <c r="J2442" t="inlineStr">
        <is>
          <t>CARTEIRA</t>
        </is>
      </c>
      <c r="K2442" t="inlineStr">
        <is>
          <t>CONTRATO</t>
        </is>
      </c>
      <c r="L2442" t="n">
        <v>7012.51</v>
      </c>
      <c r="M2442" t="inlineStr"/>
      <c r="N2442" t="inlineStr"/>
      <c r="O2442" s="142">
        <f>DATE(YEAR(H2442),MONTH(H2442),1)</f>
        <v/>
      </c>
      <c r="P2442" s="132">
        <f>IF(H2442&gt;$L$3,"Futuro","Atraso")</f>
        <v/>
      </c>
      <c r="Q2442">
        <f>12*(YEAR(H2442)-YEAR($L$3))+(MONTH(H2442)-MONTH($L$3))</f>
        <v/>
      </c>
      <c r="R2442" s="366">
        <f>IF(N2442="IBIRAPITANGA FASE 3",IF(P2442="Atraso",M2442,M2442/(1+$J$2)^Q2442),IF(P2442="Atraso",M2442,M2442/(1+$J$1)^Q2442))</f>
        <v/>
      </c>
    </row>
    <row r="2443">
      <c r="A2443" t="inlineStr">
        <is>
          <t>Q013L04</t>
        </is>
      </c>
      <c r="B2443" t="inlineStr">
        <is>
          <t>RAQUEL DOS PASSOS DOS SANTOS</t>
        </is>
      </c>
      <c r="C2443" t="n">
        <v>1</v>
      </c>
      <c r="D2443" t="inlineStr">
        <is>
          <t>IPCA</t>
        </is>
      </c>
      <c r="E2443" t="n">
        <v>0</v>
      </c>
      <c r="F2443" t="inlineStr">
        <is>
          <t>MENSAL</t>
        </is>
      </c>
      <c r="G2443" t="n">
        <v>45616</v>
      </c>
      <c r="H2443" t="n">
        <v>45616</v>
      </c>
      <c r="I2443" t="inlineStr">
        <is>
          <t>034</t>
        </is>
      </c>
      <c r="J2443" t="inlineStr">
        <is>
          <t>CARTEIRA</t>
        </is>
      </c>
      <c r="K2443" t="inlineStr">
        <is>
          <t>CONTRATO</t>
        </is>
      </c>
      <c r="L2443" t="n">
        <v>7012.51</v>
      </c>
      <c r="M2443" t="inlineStr"/>
      <c r="N2443" t="inlineStr"/>
      <c r="O2443" s="142">
        <f>DATE(YEAR(H2443),MONTH(H2443),1)</f>
        <v/>
      </c>
      <c r="P2443" s="132">
        <f>IF(H2443&gt;$L$3,"Futuro","Atraso")</f>
        <v/>
      </c>
      <c r="Q2443">
        <f>12*(YEAR(H2443)-YEAR($L$3))+(MONTH(H2443)-MONTH($L$3))</f>
        <v/>
      </c>
      <c r="R2443" s="366">
        <f>IF(N2443="IBIRAPITANGA FASE 3",IF(P2443="Atraso",M2443,M2443/(1+$J$2)^Q2443),IF(P2443="Atraso",M2443,M2443/(1+$J$1)^Q2443))</f>
        <v/>
      </c>
    </row>
    <row r="2444">
      <c r="A2444" t="inlineStr">
        <is>
          <t>Q013L04</t>
        </is>
      </c>
      <c r="B2444" t="inlineStr">
        <is>
          <t>RAQUEL DOS PASSOS DOS SANTOS</t>
        </is>
      </c>
      <c r="C2444" t="n">
        <v>1</v>
      </c>
      <c r="D2444" t="inlineStr">
        <is>
          <t>IPCA</t>
        </is>
      </c>
      <c r="E2444" t="n">
        <v>0</v>
      </c>
      <c r="F2444" t="inlineStr">
        <is>
          <t>MENSAL</t>
        </is>
      </c>
      <c r="G2444" t="n">
        <v>45646</v>
      </c>
      <c r="H2444" t="n">
        <v>45646</v>
      </c>
      <c r="I2444" t="inlineStr">
        <is>
          <t>035</t>
        </is>
      </c>
      <c r="J2444" t="inlineStr">
        <is>
          <t>CARTEIRA</t>
        </is>
      </c>
      <c r="K2444" t="inlineStr">
        <is>
          <t>CONTRATO</t>
        </is>
      </c>
      <c r="L2444" t="n">
        <v>7012.51</v>
      </c>
      <c r="M2444" t="inlineStr"/>
      <c r="N2444" t="inlineStr"/>
      <c r="O2444" s="142">
        <f>DATE(YEAR(H2444),MONTH(H2444),1)</f>
        <v/>
      </c>
      <c r="P2444" s="132">
        <f>IF(H2444&gt;$L$3,"Futuro","Atraso")</f>
        <v/>
      </c>
      <c r="Q2444">
        <f>12*(YEAR(H2444)-YEAR($L$3))+(MONTH(H2444)-MONTH($L$3))</f>
        <v/>
      </c>
      <c r="R2444" s="366">
        <f>IF(N2444="IBIRAPITANGA FASE 3",IF(P2444="Atraso",M2444,M2444/(1+$J$2)^Q2444),IF(P2444="Atraso",M2444,M2444/(1+$J$1)^Q2444))</f>
        <v/>
      </c>
    </row>
    <row r="2445">
      <c r="A2445" t="inlineStr">
        <is>
          <t>Q013L04</t>
        </is>
      </c>
      <c r="B2445" t="inlineStr">
        <is>
          <t>RAQUEL DOS PASSOS DOS SANTOS</t>
        </is>
      </c>
      <c r="C2445" t="n">
        <v>1</v>
      </c>
      <c r="D2445" t="inlineStr">
        <is>
          <t>IPCA</t>
        </is>
      </c>
      <c r="E2445" t="n">
        <v>0</v>
      </c>
      <c r="F2445" t="inlineStr">
        <is>
          <t>MENSAL</t>
        </is>
      </c>
      <c r="G2445" t="n">
        <v>45677</v>
      </c>
      <c r="H2445" t="n">
        <v>45677</v>
      </c>
      <c r="I2445" t="inlineStr">
        <is>
          <t>036</t>
        </is>
      </c>
      <c r="J2445" t="inlineStr">
        <is>
          <t>CARTEIRA</t>
        </is>
      </c>
      <c r="K2445" t="inlineStr">
        <is>
          <t>CONTRATO</t>
        </is>
      </c>
      <c r="L2445" t="n">
        <v>7012.51</v>
      </c>
      <c r="M2445" t="inlineStr"/>
      <c r="N2445" t="inlineStr"/>
      <c r="O2445" s="142">
        <f>DATE(YEAR(H2445),MONTH(H2445),1)</f>
        <v/>
      </c>
      <c r="P2445" s="132">
        <f>IF(H2445&gt;$L$3,"Futuro","Atraso")</f>
        <v/>
      </c>
      <c r="Q2445">
        <f>12*(YEAR(H2445)-YEAR($L$3))+(MONTH(H2445)-MONTH($L$3))</f>
        <v/>
      </c>
      <c r="R2445" s="366">
        <f>IF(N2445="IBIRAPITANGA FASE 3",IF(P2445="Atraso",M2445,M2445/(1+$J$2)^Q2445),IF(P2445="Atraso",M2445,M2445/(1+$J$1)^Q2445))</f>
        <v/>
      </c>
    </row>
    <row r="2446">
      <c r="A2446" t="inlineStr">
        <is>
          <t>Q013L04</t>
        </is>
      </c>
      <c r="B2446" t="inlineStr">
        <is>
          <t>RAQUEL DOS PASSOS DOS SANTOS</t>
        </is>
      </c>
      <c r="C2446" t="n">
        <v>1</v>
      </c>
      <c r="D2446" t="inlineStr">
        <is>
          <t>IPCA</t>
        </is>
      </c>
      <c r="E2446" t="n">
        <v>0</v>
      </c>
      <c r="F2446" t="inlineStr">
        <is>
          <t>MENSAL</t>
        </is>
      </c>
      <c r="G2446" t="n">
        <v>45708</v>
      </c>
      <c r="H2446" t="n">
        <v>45708</v>
      </c>
      <c r="I2446" t="inlineStr">
        <is>
          <t>037</t>
        </is>
      </c>
      <c r="J2446" t="inlineStr">
        <is>
          <t>CARTEIRA</t>
        </is>
      </c>
      <c r="K2446" t="inlineStr">
        <is>
          <t>CONTRATO</t>
        </is>
      </c>
      <c r="L2446" t="n">
        <v>7012.51</v>
      </c>
      <c r="M2446" t="inlineStr"/>
      <c r="N2446" t="inlineStr"/>
      <c r="O2446" s="142">
        <f>DATE(YEAR(H2446),MONTH(H2446),1)</f>
        <v/>
      </c>
      <c r="P2446" s="132">
        <f>IF(H2446&gt;$L$3,"Futuro","Atraso")</f>
        <v/>
      </c>
      <c r="Q2446">
        <f>12*(YEAR(H2446)-YEAR($L$3))+(MONTH(H2446)-MONTH($L$3))</f>
        <v/>
      </c>
      <c r="R2446" s="366">
        <f>IF(N2446="IBIRAPITANGA FASE 3",IF(P2446="Atraso",M2446,M2446/(1+$J$2)^Q2446),IF(P2446="Atraso",M2446,M2446/(1+$J$1)^Q2446))</f>
        <v/>
      </c>
    </row>
    <row r="2447">
      <c r="A2447" t="inlineStr">
        <is>
          <t>Q013L04</t>
        </is>
      </c>
      <c r="B2447" t="inlineStr">
        <is>
          <t>RAQUEL DOS PASSOS DOS SANTOS</t>
        </is>
      </c>
      <c r="C2447" t="n">
        <v>1</v>
      </c>
      <c r="D2447" t="inlineStr">
        <is>
          <t>IPCA</t>
        </is>
      </c>
      <c r="E2447" t="n">
        <v>0</v>
      </c>
      <c r="F2447" t="inlineStr">
        <is>
          <t>MENSAL</t>
        </is>
      </c>
      <c r="G2447" t="n">
        <v>45736</v>
      </c>
      <c r="H2447" t="n">
        <v>45736</v>
      </c>
      <c r="I2447" t="inlineStr">
        <is>
          <t>038</t>
        </is>
      </c>
      <c r="J2447" t="inlineStr">
        <is>
          <t>CARTEIRA</t>
        </is>
      </c>
      <c r="K2447" t="inlineStr">
        <is>
          <t>CONTRATO</t>
        </is>
      </c>
      <c r="L2447" t="n">
        <v>7012.51</v>
      </c>
      <c r="M2447" t="inlineStr"/>
      <c r="N2447" t="inlineStr"/>
      <c r="O2447" s="142">
        <f>DATE(YEAR(H2447),MONTH(H2447),1)</f>
        <v/>
      </c>
      <c r="P2447" s="132">
        <f>IF(H2447&gt;$L$3,"Futuro","Atraso")</f>
        <v/>
      </c>
      <c r="Q2447">
        <f>12*(YEAR(H2447)-YEAR($L$3))+(MONTH(H2447)-MONTH($L$3))</f>
        <v/>
      </c>
      <c r="R2447" s="366">
        <f>IF(N2447="IBIRAPITANGA FASE 3",IF(P2447="Atraso",M2447,M2447/(1+$J$2)^Q2447),IF(P2447="Atraso",M2447,M2447/(1+$J$1)^Q2447))</f>
        <v/>
      </c>
    </row>
    <row r="2448">
      <c r="A2448" t="inlineStr">
        <is>
          <t>Q013L04</t>
        </is>
      </c>
      <c r="B2448" t="inlineStr">
        <is>
          <t>RAQUEL DOS PASSOS DOS SANTOS</t>
        </is>
      </c>
      <c r="C2448" t="n">
        <v>1</v>
      </c>
      <c r="D2448" t="inlineStr">
        <is>
          <t>IPCA</t>
        </is>
      </c>
      <c r="E2448" t="n">
        <v>0</v>
      </c>
      <c r="F2448" t="inlineStr">
        <is>
          <t>MENSAL</t>
        </is>
      </c>
      <c r="G2448" t="n">
        <v>45767</v>
      </c>
      <c r="H2448" t="n">
        <v>45767</v>
      </c>
      <c r="I2448" t="inlineStr">
        <is>
          <t>039</t>
        </is>
      </c>
      <c r="J2448" t="inlineStr">
        <is>
          <t>CARTEIRA</t>
        </is>
      </c>
      <c r="K2448" t="inlineStr">
        <is>
          <t>CONTRATO</t>
        </is>
      </c>
      <c r="L2448" t="n">
        <v>7012.51</v>
      </c>
      <c r="M2448" t="inlineStr"/>
      <c r="N2448" t="inlineStr"/>
      <c r="O2448" s="142">
        <f>DATE(YEAR(H2448),MONTH(H2448),1)</f>
        <v/>
      </c>
      <c r="P2448" s="132">
        <f>IF(H2448&gt;$L$3,"Futuro","Atraso")</f>
        <v/>
      </c>
      <c r="Q2448">
        <f>12*(YEAR(H2448)-YEAR($L$3))+(MONTH(H2448)-MONTH($L$3))</f>
        <v/>
      </c>
      <c r="R2448" s="366">
        <f>IF(N2448="IBIRAPITANGA FASE 3",IF(P2448="Atraso",M2448,M2448/(1+$J$2)^Q2448),IF(P2448="Atraso",M2448,M2448/(1+$J$1)^Q2448))</f>
        <v/>
      </c>
    </row>
    <row r="2449">
      <c r="A2449" t="inlineStr">
        <is>
          <t>Q013L04</t>
        </is>
      </c>
      <c r="B2449" t="inlineStr">
        <is>
          <t>RAQUEL DOS PASSOS DOS SANTOS</t>
        </is>
      </c>
      <c r="C2449" t="n">
        <v>1</v>
      </c>
      <c r="D2449" t="inlineStr">
        <is>
          <t>IPCA</t>
        </is>
      </c>
      <c r="E2449" t="n">
        <v>0</v>
      </c>
      <c r="F2449" t="inlineStr">
        <is>
          <t>MENSAL</t>
        </is>
      </c>
      <c r="G2449" t="n">
        <v>45797</v>
      </c>
      <c r="H2449" t="n">
        <v>45797</v>
      </c>
      <c r="I2449" t="inlineStr">
        <is>
          <t>040</t>
        </is>
      </c>
      <c r="J2449" t="inlineStr">
        <is>
          <t>CARTEIRA</t>
        </is>
      </c>
      <c r="K2449" t="inlineStr">
        <is>
          <t>CONTRATO</t>
        </is>
      </c>
      <c r="L2449" t="n">
        <v>7012.51</v>
      </c>
      <c r="M2449" t="inlineStr"/>
      <c r="N2449" t="inlineStr"/>
      <c r="O2449" s="142">
        <f>DATE(YEAR(H2449),MONTH(H2449),1)</f>
        <v/>
      </c>
      <c r="P2449" s="132">
        <f>IF(H2449&gt;$L$3,"Futuro","Atraso")</f>
        <v/>
      </c>
      <c r="Q2449">
        <f>12*(YEAR(H2449)-YEAR($L$3))+(MONTH(H2449)-MONTH($L$3))</f>
        <v/>
      </c>
      <c r="R2449" s="366">
        <f>IF(N2449="IBIRAPITANGA FASE 3",IF(P2449="Atraso",M2449,M2449/(1+$J$2)^Q2449),IF(P2449="Atraso",M2449,M2449/(1+$J$1)^Q2449))</f>
        <v/>
      </c>
    </row>
    <row r="2450">
      <c r="A2450" t="inlineStr">
        <is>
          <t>Q013L04</t>
        </is>
      </c>
      <c r="B2450" t="inlineStr">
        <is>
          <t>RAQUEL DOS PASSOS DOS SANTOS</t>
        </is>
      </c>
      <c r="C2450" t="n">
        <v>1</v>
      </c>
      <c r="D2450" t="inlineStr">
        <is>
          <t>IPCA</t>
        </is>
      </c>
      <c r="E2450" t="n">
        <v>0</v>
      </c>
      <c r="F2450" t="inlineStr">
        <is>
          <t>MENSAL</t>
        </is>
      </c>
      <c r="G2450" t="n">
        <v>45828</v>
      </c>
      <c r="H2450" t="n">
        <v>45828</v>
      </c>
      <c r="I2450" t="inlineStr">
        <is>
          <t>041</t>
        </is>
      </c>
      <c r="J2450" t="inlineStr">
        <is>
          <t>CARTEIRA</t>
        </is>
      </c>
      <c r="K2450" t="inlineStr">
        <is>
          <t>CONTRATO</t>
        </is>
      </c>
      <c r="L2450" t="n">
        <v>7012.51</v>
      </c>
      <c r="M2450" t="inlineStr"/>
      <c r="N2450" t="inlineStr"/>
      <c r="O2450" s="142">
        <f>DATE(YEAR(H2450),MONTH(H2450),1)</f>
        <v/>
      </c>
      <c r="P2450" s="132">
        <f>IF(H2450&gt;$L$3,"Futuro","Atraso")</f>
        <v/>
      </c>
      <c r="Q2450">
        <f>12*(YEAR(H2450)-YEAR($L$3))+(MONTH(H2450)-MONTH($L$3))</f>
        <v/>
      </c>
      <c r="R2450" s="366">
        <f>IF(N2450="IBIRAPITANGA FASE 3",IF(P2450="Atraso",M2450,M2450/(1+$J$2)^Q2450),IF(P2450="Atraso",M2450,M2450/(1+$J$1)^Q2450))</f>
        <v/>
      </c>
    </row>
    <row r="2451">
      <c r="A2451" t="inlineStr">
        <is>
          <t>Q013L04</t>
        </is>
      </c>
      <c r="B2451" t="inlineStr">
        <is>
          <t>RAQUEL DOS PASSOS DOS SANTOS</t>
        </is>
      </c>
      <c r="C2451" t="n">
        <v>1</v>
      </c>
      <c r="D2451" t="inlineStr">
        <is>
          <t>IPCA</t>
        </is>
      </c>
      <c r="E2451" t="n">
        <v>0</v>
      </c>
      <c r="F2451" t="inlineStr">
        <is>
          <t>MENSAL</t>
        </is>
      </c>
      <c r="G2451" t="n">
        <v>45858</v>
      </c>
      <c r="H2451" t="n">
        <v>45858</v>
      </c>
      <c r="I2451" t="inlineStr">
        <is>
          <t>042</t>
        </is>
      </c>
      <c r="J2451" t="inlineStr">
        <is>
          <t>CARTEIRA</t>
        </is>
      </c>
      <c r="K2451" t="inlineStr">
        <is>
          <t>CONTRATO</t>
        </is>
      </c>
      <c r="L2451" t="n">
        <v>7012.51</v>
      </c>
      <c r="M2451" t="inlineStr"/>
      <c r="N2451" t="inlineStr"/>
      <c r="O2451" s="142">
        <f>DATE(YEAR(H2451),MONTH(H2451),1)</f>
        <v/>
      </c>
      <c r="P2451" s="132">
        <f>IF(H2451&gt;$L$3,"Futuro","Atraso")</f>
        <v/>
      </c>
      <c r="Q2451">
        <f>12*(YEAR(H2451)-YEAR($L$3))+(MONTH(H2451)-MONTH($L$3))</f>
        <v/>
      </c>
      <c r="R2451" s="366">
        <f>IF(N2451="IBIRAPITANGA FASE 3",IF(P2451="Atraso",M2451,M2451/(1+$J$2)^Q2451),IF(P2451="Atraso",M2451,M2451/(1+$J$1)^Q2451))</f>
        <v/>
      </c>
    </row>
    <row r="2452">
      <c r="A2452" t="inlineStr">
        <is>
          <t>Q013L04</t>
        </is>
      </c>
      <c r="B2452" t="inlineStr">
        <is>
          <t>RAQUEL DOS PASSOS DOS SANTOS</t>
        </is>
      </c>
      <c r="C2452" t="n">
        <v>1</v>
      </c>
      <c r="D2452" t="inlineStr">
        <is>
          <t>IPCA</t>
        </is>
      </c>
      <c r="E2452" t="n">
        <v>0</v>
      </c>
      <c r="F2452" t="inlineStr">
        <is>
          <t>MENSAL</t>
        </is>
      </c>
      <c r="G2452" t="n">
        <v>45889</v>
      </c>
      <c r="H2452" t="n">
        <v>45889</v>
      </c>
      <c r="I2452" t="inlineStr">
        <is>
          <t>043</t>
        </is>
      </c>
      <c r="J2452" t="inlineStr">
        <is>
          <t>CARTEIRA</t>
        </is>
      </c>
      <c r="K2452" t="inlineStr">
        <is>
          <t>CONTRATO</t>
        </is>
      </c>
      <c r="L2452" t="n">
        <v>7012.51</v>
      </c>
      <c r="M2452" t="inlineStr"/>
      <c r="N2452" t="inlineStr"/>
      <c r="O2452" s="142">
        <f>DATE(YEAR(H2452),MONTH(H2452),1)</f>
        <v/>
      </c>
      <c r="P2452" s="132">
        <f>IF(H2452&gt;$L$3,"Futuro","Atraso")</f>
        <v/>
      </c>
      <c r="Q2452">
        <f>12*(YEAR(H2452)-YEAR($L$3))+(MONTH(H2452)-MONTH($L$3))</f>
        <v/>
      </c>
      <c r="R2452" s="366">
        <f>IF(N2452="IBIRAPITANGA FASE 3",IF(P2452="Atraso",M2452,M2452/(1+$J$2)^Q2452),IF(P2452="Atraso",M2452,M2452/(1+$J$1)^Q2452))</f>
        <v/>
      </c>
    </row>
    <row r="2453">
      <c r="A2453" t="inlineStr">
        <is>
          <t>Q013L04</t>
        </is>
      </c>
      <c r="B2453" t="inlineStr">
        <is>
          <t>RAQUEL DOS PASSOS DOS SANTOS</t>
        </is>
      </c>
      <c r="C2453" t="n">
        <v>1</v>
      </c>
      <c r="D2453" t="inlineStr">
        <is>
          <t>IPCA</t>
        </is>
      </c>
      <c r="E2453" t="n">
        <v>0</v>
      </c>
      <c r="F2453" t="inlineStr">
        <is>
          <t>MENSAL</t>
        </is>
      </c>
      <c r="G2453" t="n">
        <v>45920</v>
      </c>
      <c r="H2453" t="n">
        <v>45920</v>
      </c>
      <c r="I2453" t="inlineStr">
        <is>
          <t>044</t>
        </is>
      </c>
      <c r="J2453" t="inlineStr">
        <is>
          <t>CARTEIRA</t>
        </is>
      </c>
      <c r="K2453" t="inlineStr">
        <is>
          <t>CONTRATO</t>
        </is>
      </c>
      <c r="L2453" t="n">
        <v>7012.51</v>
      </c>
      <c r="M2453" t="inlineStr"/>
      <c r="N2453" t="inlineStr"/>
      <c r="O2453" s="142">
        <f>DATE(YEAR(H2453),MONTH(H2453),1)</f>
        <v/>
      </c>
      <c r="P2453" s="132">
        <f>IF(H2453&gt;$L$3,"Futuro","Atraso")</f>
        <v/>
      </c>
      <c r="Q2453">
        <f>12*(YEAR(H2453)-YEAR($L$3))+(MONTH(H2453)-MONTH($L$3))</f>
        <v/>
      </c>
      <c r="R2453" s="366">
        <f>IF(N2453="IBIRAPITANGA FASE 3",IF(P2453="Atraso",M2453,M2453/(1+$J$2)^Q2453),IF(P2453="Atraso",M2453,M2453/(1+$J$1)^Q2453))</f>
        <v/>
      </c>
    </row>
    <row r="2454">
      <c r="A2454" t="inlineStr">
        <is>
          <t>Q013L04</t>
        </is>
      </c>
      <c r="B2454" t="inlineStr">
        <is>
          <t>RAQUEL DOS PASSOS DOS SANTOS</t>
        </is>
      </c>
      <c r="C2454" t="n">
        <v>1</v>
      </c>
      <c r="D2454" t="inlineStr">
        <is>
          <t>IPCA</t>
        </is>
      </c>
      <c r="E2454" t="n">
        <v>0</v>
      </c>
      <c r="F2454" t="inlineStr">
        <is>
          <t>MENSAL</t>
        </is>
      </c>
      <c r="G2454" t="n">
        <v>45950</v>
      </c>
      <c r="H2454" t="n">
        <v>45950</v>
      </c>
      <c r="I2454" t="inlineStr">
        <is>
          <t>045</t>
        </is>
      </c>
      <c r="J2454" t="inlineStr">
        <is>
          <t>CARTEIRA</t>
        </is>
      </c>
      <c r="K2454" t="inlineStr">
        <is>
          <t>CONTRATO</t>
        </is>
      </c>
      <c r="L2454" t="n">
        <v>7012.51</v>
      </c>
      <c r="M2454" t="inlineStr"/>
      <c r="N2454" t="inlineStr"/>
      <c r="O2454" s="142">
        <f>DATE(YEAR(H2454),MONTH(H2454),1)</f>
        <v/>
      </c>
      <c r="P2454" s="132">
        <f>IF(H2454&gt;$L$3,"Futuro","Atraso")</f>
        <v/>
      </c>
      <c r="Q2454">
        <f>12*(YEAR(H2454)-YEAR($L$3))+(MONTH(H2454)-MONTH($L$3))</f>
        <v/>
      </c>
      <c r="R2454" s="366">
        <f>IF(N2454="IBIRAPITANGA FASE 3",IF(P2454="Atraso",M2454,M2454/(1+$J$2)^Q2454),IF(P2454="Atraso",M2454,M2454/(1+$J$1)^Q2454))</f>
        <v/>
      </c>
    </row>
    <row r="2455">
      <c r="A2455" t="inlineStr">
        <is>
          <t>Q013L04</t>
        </is>
      </c>
      <c r="B2455" t="inlineStr">
        <is>
          <t>RAQUEL DOS PASSOS DOS SANTOS</t>
        </is>
      </c>
      <c r="C2455" t="n">
        <v>1</v>
      </c>
      <c r="D2455" t="inlineStr">
        <is>
          <t>IPCA</t>
        </is>
      </c>
      <c r="E2455" t="n">
        <v>0</v>
      </c>
      <c r="F2455" t="inlineStr">
        <is>
          <t>MENSAL</t>
        </is>
      </c>
      <c r="G2455" t="n">
        <v>45981</v>
      </c>
      <c r="H2455" t="n">
        <v>45981</v>
      </c>
      <c r="I2455" t="inlineStr">
        <is>
          <t>046</t>
        </is>
      </c>
      <c r="J2455" t="inlineStr">
        <is>
          <t>CARTEIRA</t>
        </is>
      </c>
      <c r="K2455" t="inlineStr">
        <is>
          <t>CONTRATO</t>
        </is>
      </c>
      <c r="L2455" t="n">
        <v>7012.51</v>
      </c>
      <c r="M2455" t="inlineStr"/>
      <c r="N2455" t="inlineStr"/>
      <c r="O2455" s="142">
        <f>DATE(YEAR(H2455),MONTH(H2455),1)</f>
        <v/>
      </c>
      <c r="P2455" s="132">
        <f>IF(H2455&gt;$L$3,"Futuro","Atraso")</f>
        <v/>
      </c>
      <c r="Q2455">
        <f>12*(YEAR(H2455)-YEAR($L$3))+(MONTH(H2455)-MONTH($L$3))</f>
        <v/>
      </c>
      <c r="R2455" s="366">
        <f>IF(N2455="IBIRAPITANGA FASE 3",IF(P2455="Atraso",M2455,M2455/(1+$J$2)^Q2455),IF(P2455="Atraso",M2455,M2455/(1+$J$1)^Q2455))</f>
        <v/>
      </c>
    </row>
    <row r="2456">
      <c r="A2456" t="inlineStr">
        <is>
          <t>Q013L04</t>
        </is>
      </c>
      <c r="B2456" t="inlineStr">
        <is>
          <t>RAQUEL DOS PASSOS DOS SANTOS</t>
        </is>
      </c>
      <c r="C2456" t="n">
        <v>1</v>
      </c>
      <c r="D2456" t="inlineStr">
        <is>
          <t>IPCA</t>
        </is>
      </c>
      <c r="E2456" t="n">
        <v>0</v>
      </c>
      <c r="F2456" t="inlineStr">
        <is>
          <t>MENSAL</t>
        </is>
      </c>
      <c r="G2456" t="n">
        <v>46011</v>
      </c>
      <c r="H2456" t="n">
        <v>46011</v>
      </c>
      <c r="I2456" t="inlineStr">
        <is>
          <t>047</t>
        </is>
      </c>
      <c r="J2456" t="inlineStr">
        <is>
          <t>CARTEIRA</t>
        </is>
      </c>
      <c r="K2456" t="inlineStr">
        <is>
          <t>CONTRATO</t>
        </is>
      </c>
      <c r="L2456" t="n">
        <v>7012.51</v>
      </c>
      <c r="M2456" t="inlineStr"/>
      <c r="N2456" t="inlineStr"/>
      <c r="O2456" s="142">
        <f>DATE(YEAR(H2456),MONTH(H2456),1)</f>
        <v/>
      </c>
      <c r="P2456" s="132">
        <f>IF(H2456&gt;$L$3,"Futuro","Atraso")</f>
        <v/>
      </c>
      <c r="Q2456">
        <f>12*(YEAR(H2456)-YEAR($L$3))+(MONTH(H2456)-MONTH($L$3))</f>
        <v/>
      </c>
      <c r="R2456" s="366">
        <f>IF(N2456="IBIRAPITANGA FASE 3",IF(P2456="Atraso",M2456,M2456/(1+$J$2)^Q2456),IF(P2456="Atraso",M2456,M2456/(1+$J$1)^Q2456))</f>
        <v/>
      </c>
    </row>
    <row r="2457">
      <c r="A2457" t="inlineStr">
        <is>
          <t>Q013L04</t>
        </is>
      </c>
      <c r="B2457" t="inlineStr">
        <is>
          <t>RAQUEL DOS PASSOS DOS SANTOS</t>
        </is>
      </c>
      <c r="C2457" t="n">
        <v>1</v>
      </c>
      <c r="D2457" t="inlineStr">
        <is>
          <t>IPCA</t>
        </is>
      </c>
      <c r="E2457" t="n">
        <v>0</v>
      </c>
      <c r="F2457" t="inlineStr">
        <is>
          <t>MENSAL</t>
        </is>
      </c>
      <c r="G2457" t="n">
        <v>46042</v>
      </c>
      <c r="H2457" t="n">
        <v>46042</v>
      </c>
      <c r="I2457" t="inlineStr">
        <is>
          <t>048</t>
        </is>
      </c>
      <c r="J2457" t="inlineStr">
        <is>
          <t>CARTEIRA</t>
        </is>
      </c>
      <c r="K2457" t="inlineStr">
        <is>
          <t>CONTRATO</t>
        </is>
      </c>
      <c r="L2457" t="n">
        <v>7012.51</v>
      </c>
      <c r="M2457" t="inlineStr"/>
      <c r="N2457" t="inlineStr"/>
      <c r="O2457" s="142">
        <f>DATE(YEAR(H2457),MONTH(H2457),1)</f>
        <v/>
      </c>
      <c r="P2457" s="132">
        <f>IF(H2457&gt;$L$3,"Futuro","Atraso")</f>
        <v/>
      </c>
      <c r="Q2457">
        <f>12*(YEAR(H2457)-YEAR($L$3))+(MONTH(H2457)-MONTH($L$3))</f>
        <v/>
      </c>
      <c r="R2457" s="366">
        <f>IF(N2457="IBIRAPITANGA FASE 3",IF(P2457="Atraso",M2457,M2457/(1+$J$2)^Q2457),IF(P2457="Atraso",M2457,M2457/(1+$J$1)^Q2457))</f>
        <v/>
      </c>
    </row>
    <row r="2458">
      <c r="A2458" t="inlineStr">
        <is>
          <t>Q013L05</t>
        </is>
      </c>
      <c r="B2458" t="inlineStr">
        <is>
          <t>RONALDO  JUNIOR LOPES DE SOUSA</t>
        </is>
      </c>
      <c r="C2458" t="n">
        <v>1</v>
      </c>
      <c r="D2458" t="inlineStr">
        <is>
          <t>IPCA</t>
        </is>
      </c>
      <c r="E2458" t="n">
        <v>0.009488792934583046</v>
      </c>
      <c r="F2458" t="inlineStr">
        <is>
          <t>MENSAL</t>
        </is>
      </c>
      <c r="G2458" t="n">
        <v>45209</v>
      </c>
      <c r="H2458" t="n">
        <v>45209</v>
      </c>
      <c r="I2458" t="inlineStr">
        <is>
          <t>014</t>
        </is>
      </c>
      <c r="J2458" t="inlineStr">
        <is>
          <t>CARTEIRA</t>
        </is>
      </c>
      <c r="K2458" t="inlineStr">
        <is>
          <t>CONTRATO</t>
        </is>
      </c>
      <c r="L2458" t="n">
        <v>3688.63</v>
      </c>
      <c r="M2458" t="inlineStr"/>
      <c r="N2458" t="inlineStr"/>
      <c r="O2458" s="142">
        <f>DATE(YEAR(H2458),MONTH(H2458),1)</f>
        <v/>
      </c>
      <c r="P2458" s="132">
        <f>IF(H2458&gt;$L$3,"Futuro","Atraso")</f>
        <v/>
      </c>
      <c r="Q2458">
        <f>12*(YEAR(H2458)-YEAR($L$3))+(MONTH(H2458)-MONTH($L$3))</f>
        <v/>
      </c>
      <c r="R2458" s="366">
        <f>IF(N2458="IBIRAPITANGA FASE 3",IF(P2458="Atraso",M2458,M2458/(1+$J$2)^Q2458),IF(P2458="Atraso",M2458,M2458/(1+$J$1)^Q2458))</f>
        <v/>
      </c>
    </row>
    <row r="2459">
      <c r="A2459" t="inlineStr">
        <is>
          <t>Q013L05</t>
        </is>
      </c>
      <c r="B2459" t="inlineStr">
        <is>
          <t>RONALDO  JUNIOR LOPES DE SOUSA</t>
        </is>
      </c>
      <c r="C2459" t="n">
        <v>1</v>
      </c>
      <c r="D2459" t="inlineStr">
        <is>
          <t>IPCA</t>
        </is>
      </c>
      <c r="E2459" t="n">
        <v>0.009488792934583046</v>
      </c>
      <c r="F2459" t="inlineStr">
        <is>
          <t>MENSAL</t>
        </is>
      </c>
      <c r="G2459" t="n">
        <v>45240</v>
      </c>
      <c r="H2459" t="n">
        <v>45240</v>
      </c>
      <c r="I2459" t="inlineStr">
        <is>
          <t>015</t>
        </is>
      </c>
      <c r="J2459" t="inlineStr">
        <is>
          <t>CARTEIRA</t>
        </is>
      </c>
      <c r="K2459" t="inlineStr">
        <is>
          <t>CONTRATO</t>
        </is>
      </c>
      <c r="L2459" t="n">
        <v>3688.63</v>
      </c>
      <c r="M2459" t="inlineStr"/>
      <c r="N2459" t="inlineStr"/>
      <c r="O2459" s="142">
        <f>DATE(YEAR(H2459),MONTH(H2459),1)</f>
        <v/>
      </c>
      <c r="P2459" s="132">
        <f>IF(H2459&gt;$L$3,"Futuro","Atraso")</f>
        <v/>
      </c>
      <c r="Q2459">
        <f>12*(YEAR(H2459)-YEAR($L$3))+(MONTH(H2459)-MONTH($L$3))</f>
        <v/>
      </c>
      <c r="R2459" s="366">
        <f>IF(N2459="IBIRAPITANGA FASE 3",IF(P2459="Atraso",M2459,M2459/(1+$J$2)^Q2459),IF(P2459="Atraso",M2459,M2459/(1+$J$1)^Q2459))</f>
        <v/>
      </c>
    </row>
    <row r="2460">
      <c r="A2460" t="inlineStr">
        <is>
          <t>Q013L05</t>
        </is>
      </c>
      <c r="B2460" t="inlineStr">
        <is>
          <t>RONALDO  JUNIOR LOPES DE SOUSA</t>
        </is>
      </c>
      <c r="C2460" t="n">
        <v>1</v>
      </c>
      <c r="D2460" t="inlineStr">
        <is>
          <t>IPCA</t>
        </is>
      </c>
      <c r="E2460" t="n">
        <v>0.009488792934583046</v>
      </c>
      <c r="F2460" t="inlineStr">
        <is>
          <t>MENSAL</t>
        </is>
      </c>
      <c r="G2460" t="n">
        <v>45270</v>
      </c>
      <c r="H2460" t="n">
        <v>45270</v>
      </c>
      <c r="I2460" t="inlineStr">
        <is>
          <t>016</t>
        </is>
      </c>
      <c r="J2460" t="inlineStr">
        <is>
          <t>CARTEIRA</t>
        </is>
      </c>
      <c r="K2460" t="inlineStr">
        <is>
          <t>CONTRATO</t>
        </is>
      </c>
      <c r="L2460" t="n">
        <v>3688.63</v>
      </c>
      <c r="M2460" t="inlineStr"/>
      <c r="N2460" t="inlineStr"/>
      <c r="O2460" s="142">
        <f>DATE(YEAR(H2460),MONTH(H2460),1)</f>
        <v/>
      </c>
      <c r="P2460" s="132">
        <f>IF(H2460&gt;$L$3,"Futuro","Atraso")</f>
        <v/>
      </c>
      <c r="Q2460">
        <f>12*(YEAR(H2460)-YEAR($L$3))+(MONTH(H2460)-MONTH($L$3))</f>
        <v/>
      </c>
      <c r="R2460" s="366">
        <f>IF(N2460="IBIRAPITANGA FASE 3",IF(P2460="Atraso",M2460,M2460/(1+$J$2)^Q2460),IF(P2460="Atraso",M2460,M2460/(1+$J$1)^Q2460))</f>
        <v/>
      </c>
    </row>
    <row r="2461">
      <c r="A2461" t="inlineStr">
        <is>
          <t>Q013L05</t>
        </is>
      </c>
      <c r="B2461" t="inlineStr">
        <is>
          <t>RONALDO  JUNIOR LOPES DE SOUSA</t>
        </is>
      </c>
      <c r="C2461" t="n">
        <v>1</v>
      </c>
      <c r="D2461" t="inlineStr">
        <is>
          <t>IPCA</t>
        </is>
      </c>
      <c r="E2461" t="n">
        <v>0.009488792934583046</v>
      </c>
      <c r="F2461" t="inlineStr">
        <is>
          <t>MENSAL</t>
        </is>
      </c>
      <c r="G2461" t="n">
        <v>45301</v>
      </c>
      <c r="H2461" t="n">
        <v>45301</v>
      </c>
      <c r="I2461" t="inlineStr">
        <is>
          <t>017</t>
        </is>
      </c>
      <c r="J2461" t="inlineStr">
        <is>
          <t>CARTEIRA</t>
        </is>
      </c>
      <c r="K2461" t="inlineStr">
        <is>
          <t>CONTRATO</t>
        </is>
      </c>
      <c r="L2461" t="n">
        <v>3688.63</v>
      </c>
      <c r="M2461" t="inlineStr"/>
      <c r="N2461" t="inlineStr"/>
      <c r="O2461" s="142">
        <f>DATE(YEAR(H2461),MONTH(H2461),1)</f>
        <v/>
      </c>
      <c r="P2461" s="132">
        <f>IF(H2461&gt;$L$3,"Futuro","Atraso")</f>
        <v/>
      </c>
      <c r="Q2461">
        <f>12*(YEAR(H2461)-YEAR($L$3))+(MONTH(H2461)-MONTH($L$3))</f>
        <v/>
      </c>
      <c r="R2461" s="366">
        <f>IF(N2461="IBIRAPITANGA FASE 3",IF(P2461="Atraso",M2461,M2461/(1+$J$2)^Q2461),IF(P2461="Atraso",M2461,M2461/(1+$J$1)^Q2461))</f>
        <v/>
      </c>
    </row>
    <row r="2462">
      <c r="A2462" t="inlineStr">
        <is>
          <t>Q013L05</t>
        </is>
      </c>
      <c r="B2462" t="inlineStr">
        <is>
          <t>RONALDO  JUNIOR LOPES DE SOUSA</t>
        </is>
      </c>
      <c r="C2462" t="n">
        <v>1</v>
      </c>
      <c r="D2462" t="inlineStr">
        <is>
          <t>IPCA</t>
        </is>
      </c>
      <c r="E2462" t="n">
        <v>0.009488792934583046</v>
      </c>
      <c r="F2462" t="inlineStr">
        <is>
          <t>MENSAL</t>
        </is>
      </c>
      <c r="G2462" t="n">
        <v>45332</v>
      </c>
      <c r="H2462" t="n">
        <v>45332</v>
      </c>
      <c r="I2462" t="inlineStr">
        <is>
          <t>018</t>
        </is>
      </c>
      <c r="J2462" t="inlineStr">
        <is>
          <t>CARTEIRA</t>
        </is>
      </c>
      <c r="K2462" t="inlineStr">
        <is>
          <t>CONTRATO</t>
        </is>
      </c>
      <c r="L2462" t="n">
        <v>3688.63</v>
      </c>
      <c r="M2462" t="inlineStr"/>
      <c r="N2462" t="inlineStr"/>
      <c r="O2462" s="142">
        <f>DATE(YEAR(H2462),MONTH(H2462),1)</f>
        <v/>
      </c>
      <c r="P2462" s="132">
        <f>IF(H2462&gt;$L$3,"Futuro","Atraso")</f>
        <v/>
      </c>
      <c r="Q2462">
        <f>12*(YEAR(H2462)-YEAR($L$3))+(MONTH(H2462)-MONTH($L$3))</f>
        <v/>
      </c>
      <c r="R2462" s="366">
        <f>IF(N2462="IBIRAPITANGA FASE 3",IF(P2462="Atraso",M2462,M2462/(1+$J$2)^Q2462),IF(P2462="Atraso",M2462,M2462/(1+$J$1)^Q2462))</f>
        <v/>
      </c>
    </row>
    <row r="2463">
      <c r="A2463" t="inlineStr">
        <is>
          <t>Q013L05</t>
        </is>
      </c>
      <c r="B2463" t="inlineStr">
        <is>
          <t>RONALDO  JUNIOR LOPES DE SOUSA</t>
        </is>
      </c>
      <c r="C2463" t="n">
        <v>1</v>
      </c>
      <c r="D2463" t="inlineStr">
        <is>
          <t>IPCA</t>
        </is>
      </c>
      <c r="E2463" t="n">
        <v>0.009488792934583046</v>
      </c>
      <c r="F2463" t="inlineStr">
        <is>
          <t>MENSAL</t>
        </is>
      </c>
      <c r="G2463" t="n">
        <v>45361</v>
      </c>
      <c r="H2463" t="n">
        <v>45361</v>
      </c>
      <c r="I2463" t="inlineStr">
        <is>
          <t>019</t>
        </is>
      </c>
      <c r="J2463" t="inlineStr">
        <is>
          <t>CARTEIRA</t>
        </is>
      </c>
      <c r="K2463" t="inlineStr">
        <is>
          <t>CONTRATO</t>
        </is>
      </c>
      <c r="L2463" t="n">
        <v>3688.63</v>
      </c>
      <c r="M2463" t="inlineStr"/>
      <c r="N2463" t="inlineStr"/>
      <c r="O2463" s="142">
        <f>DATE(YEAR(H2463),MONTH(H2463),1)</f>
        <v/>
      </c>
      <c r="P2463" s="132">
        <f>IF(H2463&gt;$L$3,"Futuro","Atraso")</f>
        <v/>
      </c>
      <c r="Q2463">
        <f>12*(YEAR(H2463)-YEAR($L$3))+(MONTH(H2463)-MONTH($L$3))</f>
        <v/>
      </c>
      <c r="R2463" s="366">
        <f>IF(N2463="IBIRAPITANGA FASE 3",IF(P2463="Atraso",M2463,M2463/(1+$J$2)^Q2463),IF(P2463="Atraso",M2463,M2463/(1+$J$1)^Q2463))</f>
        <v/>
      </c>
    </row>
    <row r="2464">
      <c r="A2464" t="inlineStr">
        <is>
          <t>Q013L05</t>
        </is>
      </c>
      <c r="B2464" t="inlineStr">
        <is>
          <t>RONALDO  JUNIOR LOPES DE SOUSA</t>
        </is>
      </c>
      <c r="C2464" t="n">
        <v>1</v>
      </c>
      <c r="D2464" t="inlineStr">
        <is>
          <t>IPCA</t>
        </is>
      </c>
      <c r="E2464" t="n">
        <v>0.009488792934583046</v>
      </c>
      <c r="F2464" t="inlineStr">
        <is>
          <t>MENSAL</t>
        </is>
      </c>
      <c r="G2464" t="n">
        <v>45392</v>
      </c>
      <c r="H2464" t="n">
        <v>45392</v>
      </c>
      <c r="I2464" t="inlineStr">
        <is>
          <t>020</t>
        </is>
      </c>
      <c r="J2464" t="inlineStr">
        <is>
          <t>CARTEIRA</t>
        </is>
      </c>
      <c r="K2464" t="inlineStr">
        <is>
          <t>CONTRATO</t>
        </is>
      </c>
      <c r="L2464" t="n">
        <v>3688.63</v>
      </c>
      <c r="M2464" t="inlineStr"/>
      <c r="N2464" t="inlineStr"/>
      <c r="O2464" s="142">
        <f>DATE(YEAR(H2464),MONTH(H2464),1)</f>
        <v/>
      </c>
      <c r="P2464" s="132">
        <f>IF(H2464&gt;$L$3,"Futuro","Atraso")</f>
        <v/>
      </c>
      <c r="Q2464">
        <f>12*(YEAR(H2464)-YEAR($L$3))+(MONTH(H2464)-MONTH($L$3))</f>
        <v/>
      </c>
      <c r="R2464" s="366">
        <f>IF(N2464="IBIRAPITANGA FASE 3",IF(P2464="Atraso",M2464,M2464/(1+$J$2)^Q2464),IF(P2464="Atraso",M2464,M2464/(1+$J$1)^Q2464))</f>
        <v/>
      </c>
    </row>
    <row r="2465">
      <c r="A2465" t="inlineStr">
        <is>
          <t>Q013L05</t>
        </is>
      </c>
      <c r="B2465" t="inlineStr">
        <is>
          <t>RONALDO  JUNIOR LOPES DE SOUSA</t>
        </is>
      </c>
      <c r="C2465" t="n">
        <v>1</v>
      </c>
      <c r="D2465" t="inlineStr">
        <is>
          <t>IPCA</t>
        </is>
      </c>
      <c r="E2465" t="n">
        <v>0.009488792934583046</v>
      </c>
      <c r="F2465" t="inlineStr">
        <is>
          <t>MENSAL</t>
        </is>
      </c>
      <c r="G2465" t="n">
        <v>45422</v>
      </c>
      <c r="H2465" t="n">
        <v>45422</v>
      </c>
      <c r="I2465" t="inlineStr">
        <is>
          <t>021</t>
        </is>
      </c>
      <c r="J2465" t="inlineStr">
        <is>
          <t>CARTEIRA</t>
        </is>
      </c>
      <c r="K2465" t="inlineStr">
        <is>
          <t>CONTRATO</t>
        </is>
      </c>
      <c r="L2465" t="n">
        <v>3688.63</v>
      </c>
      <c r="M2465" t="inlineStr"/>
      <c r="N2465" t="inlineStr"/>
      <c r="O2465" s="142">
        <f>DATE(YEAR(H2465),MONTH(H2465),1)</f>
        <v/>
      </c>
      <c r="P2465" s="132">
        <f>IF(H2465&gt;$L$3,"Futuro","Atraso")</f>
        <v/>
      </c>
      <c r="Q2465">
        <f>12*(YEAR(H2465)-YEAR($L$3))+(MONTH(H2465)-MONTH($L$3))</f>
        <v/>
      </c>
      <c r="R2465" s="366">
        <f>IF(N2465="IBIRAPITANGA FASE 3",IF(P2465="Atraso",M2465,M2465/(1+$J$2)^Q2465),IF(P2465="Atraso",M2465,M2465/(1+$J$1)^Q2465))</f>
        <v/>
      </c>
    </row>
    <row r="2466">
      <c r="A2466" t="inlineStr">
        <is>
          <t>Q013L05</t>
        </is>
      </c>
      <c r="B2466" t="inlineStr">
        <is>
          <t>RONALDO  JUNIOR LOPES DE SOUSA</t>
        </is>
      </c>
      <c r="C2466" t="n">
        <v>1</v>
      </c>
      <c r="D2466" t="inlineStr">
        <is>
          <t>IPCA</t>
        </is>
      </c>
      <c r="E2466" t="n">
        <v>0.009488792934583046</v>
      </c>
      <c r="F2466" t="inlineStr">
        <is>
          <t>MENSAL</t>
        </is>
      </c>
      <c r="G2466" t="n">
        <v>45453</v>
      </c>
      <c r="H2466" t="n">
        <v>45453</v>
      </c>
      <c r="I2466" t="inlineStr">
        <is>
          <t>022</t>
        </is>
      </c>
      <c r="J2466" t="inlineStr">
        <is>
          <t>CARTEIRA</t>
        </is>
      </c>
      <c r="K2466" t="inlineStr">
        <is>
          <t>CONTRATO</t>
        </is>
      </c>
      <c r="L2466" t="n">
        <v>3688.63</v>
      </c>
      <c r="M2466" t="inlineStr"/>
      <c r="N2466" t="inlineStr"/>
      <c r="O2466" s="142">
        <f>DATE(YEAR(H2466),MONTH(H2466),1)</f>
        <v/>
      </c>
      <c r="P2466" s="132">
        <f>IF(H2466&gt;$L$3,"Futuro","Atraso")</f>
        <v/>
      </c>
      <c r="Q2466">
        <f>12*(YEAR(H2466)-YEAR($L$3))+(MONTH(H2466)-MONTH($L$3))</f>
        <v/>
      </c>
      <c r="R2466" s="366">
        <f>IF(N2466="IBIRAPITANGA FASE 3",IF(P2466="Atraso",M2466,M2466/(1+$J$2)^Q2466),IF(P2466="Atraso",M2466,M2466/(1+$J$1)^Q2466))</f>
        <v/>
      </c>
    </row>
    <row r="2467">
      <c r="A2467" t="inlineStr">
        <is>
          <t>Q013L05</t>
        </is>
      </c>
      <c r="B2467" t="inlineStr">
        <is>
          <t>RONALDO  JUNIOR LOPES DE SOUSA</t>
        </is>
      </c>
      <c r="C2467" t="n">
        <v>1</v>
      </c>
      <c r="D2467" t="inlineStr">
        <is>
          <t>IPCA</t>
        </is>
      </c>
      <c r="E2467" t="n">
        <v>0.009488792934583046</v>
      </c>
      <c r="F2467" t="inlineStr">
        <is>
          <t>MENSAL</t>
        </is>
      </c>
      <c r="G2467" t="n">
        <v>45483</v>
      </c>
      <c r="H2467" t="n">
        <v>45483</v>
      </c>
      <c r="I2467" t="inlineStr">
        <is>
          <t>023</t>
        </is>
      </c>
      <c r="J2467" t="inlineStr">
        <is>
          <t>CARTEIRA</t>
        </is>
      </c>
      <c r="K2467" t="inlineStr">
        <is>
          <t>CONTRATO</t>
        </is>
      </c>
      <c r="L2467" t="n">
        <v>3688.63</v>
      </c>
      <c r="M2467" t="inlineStr"/>
      <c r="N2467" t="inlineStr"/>
      <c r="O2467" s="142">
        <f>DATE(YEAR(H2467),MONTH(H2467),1)</f>
        <v/>
      </c>
      <c r="P2467" s="132">
        <f>IF(H2467&gt;$L$3,"Futuro","Atraso")</f>
        <v/>
      </c>
      <c r="Q2467">
        <f>12*(YEAR(H2467)-YEAR($L$3))+(MONTH(H2467)-MONTH($L$3))</f>
        <v/>
      </c>
      <c r="R2467" s="366">
        <f>IF(N2467="IBIRAPITANGA FASE 3",IF(P2467="Atraso",M2467,M2467/(1+$J$2)^Q2467),IF(P2467="Atraso",M2467,M2467/(1+$J$1)^Q2467))</f>
        <v/>
      </c>
    </row>
    <row r="2468">
      <c r="A2468" t="inlineStr">
        <is>
          <t>Q013L05</t>
        </is>
      </c>
      <c r="B2468" t="inlineStr">
        <is>
          <t>RONALDO  JUNIOR LOPES DE SOUSA</t>
        </is>
      </c>
      <c r="C2468" t="n">
        <v>1</v>
      </c>
      <c r="D2468" t="inlineStr">
        <is>
          <t>IPCA</t>
        </is>
      </c>
      <c r="E2468" t="n">
        <v>0.009488792934583046</v>
      </c>
      <c r="F2468" t="inlineStr">
        <is>
          <t>MENSAL</t>
        </is>
      </c>
      <c r="G2468" t="n">
        <v>45514</v>
      </c>
      <c r="H2468" t="n">
        <v>45514</v>
      </c>
      <c r="I2468" t="inlineStr">
        <is>
          <t>024</t>
        </is>
      </c>
      <c r="J2468" t="inlineStr">
        <is>
          <t>CARTEIRA</t>
        </is>
      </c>
      <c r="K2468" t="inlineStr">
        <is>
          <t>CONTRATO</t>
        </is>
      </c>
      <c r="L2468" t="n">
        <v>3688.63</v>
      </c>
      <c r="M2468" t="inlineStr"/>
      <c r="N2468" t="inlineStr"/>
      <c r="O2468" s="142">
        <f>DATE(YEAR(H2468),MONTH(H2468),1)</f>
        <v/>
      </c>
      <c r="P2468" s="132">
        <f>IF(H2468&gt;$L$3,"Futuro","Atraso")</f>
        <v/>
      </c>
      <c r="Q2468">
        <f>12*(YEAR(H2468)-YEAR($L$3))+(MONTH(H2468)-MONTH($L$3))</f>
        <v/>
      </c>
      <c r="R2468" s="366">
        <f>IF(N2468="IBIRAPITANGA FASE 3",IF(P2468="Atraso",M2468,M2468/(1+$J$2)^Q2468),IF(P2468="Atraso",M2468,M2468/(1+$J$1)^Q2468))</f>
        <v/>
      </c>
    </row>
    <row r="2469">
      <c r="A2469" t="inlineStr">
        <is>
          <t>Q013L05</t>
        </is>
      </c>
      <c r="B2469" t="inlineStr">
        <is>
          <t>RONALDO  JUNIOR LOPES DE SOUSA</t>
        </is>
      </c>
      <c r="C2469" t="n">
        <v>1</v>
      </c>
      <c r="D2469" t="inlineStr">
        <is>
          <t>IPCA</t>
        </is>
      </c>
      <c r="E2469" t="n">
        <v>0.009488792934583046</v>
      </c>
      <c r="F2469" t="inlineStr">
        <is>
          <t>MENSAL</t>
        </is>
      </c>
      <c r="G2469" t="n">
        <v>45545</v>
      </c>
      <c r="H2469" t="n">
        <v>45545</v>
      </c>
      <c r="I2469" t="inlineStr">
        <is>
          <t>025</t>
        </is>
      </c>
      <c r="J2469" t="inlineStr">
        <is>
          <t>CARTEIRA</t>
        </is>
      </c>
      <c r="K2469" t="inlineStr">
        <is>
          <t>CONTRATO</t>
        </is>
      </c>
      <c r="L2469" t="n">
        <v>3688.63</v>
      </c>
      <c r="M2469" t="inlineStr"/>
      <c r="N2469" t="inlineStr"/>
      <c r="O2469" s="142">
        <f>DATE(YEAR(H2469),MONTH(H2469),1)</f>
        <v/>
      </c>
      <c r="P2469" s="132">
        <f>IF(H2469&gt;$L$3,"Futuro","Atraso")</f>
        <v/>
      </c>
      <c r="Q2469">
        <f>12*(YEAR(H2469)-YEAR($L$3))+(MONTH(H2469)-MONTH($L$3))</f>
        <v/>
      </c>
      <c r="R2469" s="366">
        <f>IF(N2469="IBIRAPITANGA FASE 3",IF(P2469="Atraso",M2469,M2469/(1+$J$2)^Q2469),IF(P2469="Atraso",M2469,M2469/(1+$J$1)^Q2469))</f>
        <v/>
      </c>
    </row>
    <row r="2470">
      <c r="A2470" t="inlineStr">
        <is>
          <t>Q013L05</t>
        </is>
      </c>
      <c r="B2470" t="inlineStr">
        <is>
          <t>RONALDO  JUNIOR LOPES DE SOUSA</t>
        </is>
      </c>
      <c r="C2470" t="n">
        <v>1</v>
      </c>
      <c r="D2470" t="inlineStr">
        <is>
          <t>IPCA</t>
        </is>
      </c>
      <c r="E2470" t="n">
        <v>0.009488792934583046</v>
      </c>
      <c r="F2470" t="inlineStr">
        <is>
          <t>MENSAL</t>
        </is>
      </c>
      <c r="G2470" t="n">
        <v>45575</v>
      </c>
      <c r="H2470" t="n">
        <v>45575</v>
      </c>
      <c r="I2470" t="inlineStr">
        <is>
          <t>026</t>
        </is>
      </c>
      <c r="J2470" t="inlineStr">
        <is>
          <t>CARTEIRA</t>
        </is>
      </c>
      <c r="K2470" t="inlineStr">
        <is>
          <t>CONTRATO</t>
        </is>
      </c>
      <c r="L2470" t="n">
        <v>3688.63</v>
      </c>
      <c r="M2470" t="inlineStr"/>
      <c r="N2470" t="inlineStr"/>
      <c r="O2470" s="142">
        <f>DATE(YEAR(H2470),MONTH(H2470),1)</f>
        <v/>
      </c>
      <c r="P2470" s="132">
        <f>IF(H2470&gt;$L$3,"Futuro","Atraso")</f>
        <v/>
      </c>
      <c r="Q2470">
        <f>12*(YEAR(H2470)-YEAR($L$3))+(MONTH(H2470)-MONTH($L$3))</f>
        <v/>
      </c>
      <c r="R2470" s="366">
        <f>IF(N2470="IBIRAPITANGA FASE 3",IF(P2470="Atraso",M2470,M2470/(1+$J$2)^Q2470),IF(P2470="Atraso",M2470,M2470/(1+$J$1)^Q2470))</f>
        <v/>
      </c>
    </row>
    <row r="2471">
      <c r="A2471" t="inlineStr">
        <is>
          <t>Q013L05</t>
        </is>
      </c>
      <c r="B2471" t="inlineStr">
        <is>
          <t>RONALDO  JUNIOR LOPES DE SOUSA</t>
        </is>
      </c>
      <c r="C2471" t="n">
        <v>1</v>
      </c>
      <c r="D2471" t="inlineStr">
        <is>
          <t>IPCA</t>
        </is>
      </c>
      <c r="E2471" t="n">
        <v>0.009488792934583046</v>
      </c>
      <c r="F2471" t="inlineStr">
        <is>
          <t>MENSAL</t>
        </is>
      </c>
      <c r="G2471" t="n">
        <v>45606</v>
      </c>
      <c r="H2471" t="n">
        <v>45606</v>
      </c>
      <c r="I2471" t="inlineStr">
        <is>
          <t>027</t>
        </is>
      </c>
      <c r="J2471" t="inlineStr">
        <is>
          <t>CARTEIRA</t>
        </is>
      </c>
      <c r="K2471" t="inlineStr">
        <is>
          <t>CONTRATO</t>
        </is>
      </c>
      <c r="L2471" t="n">
        <v>3688.63</v>
      </c>
      <c r="M2471" t="inlineStr"/>
      <c r="N2471" t="inlineStr"/>
      <c r="O2471" s="142">
        <f>DATE(YEAR(H2471),MONTH(H2471),1)</f>
        <v/>
      </c>
      <c r="P2471" s="132">
        <f>IF(H2471&gt;$L$3,"Futuro","Atraso")</f>
        <v/>
      </c>
      <c r="Q2471">
        <f>12*(YEAR(H2471)-YEAR($L$3))+(MONTH(H2471)-MONTH($L$3))</f>
        <v/>
      </c>
      <c r="R2471" s="366">
        <f>IF(N2471="IBIRAPITANGA FASE 3",IF(P2471="Atraso",M2471,M2471/(1+$J$2)^Q2471),IF(P2471="Atraso",M2471,M2471/(1+$J$1)^Q2471))</f>
        <v/>
      </c>
    </row>
    <row r="2472">
      <c r="A2472" t="inlineStr">
        <is>
          <t>Q013L05</t>
        </is>
      </c>
      <c r="B2472" t="inlineStr">
        <is>
          <t>RONALDO  JUNIOR LOPES DE SOUSA</t>
        </is>
      </c>
      <c r="C2472" t="n">
        <v>1</v>
      </c>
      <c r="D2472" t="inlineStr">
        <is>
          <t>IPCA</t>
        </is>
      </c>
      <c r="E2472" t="n">
        <v>0.009488792934583046</v>
      </c>
      <c r="F2472" t="inlineStr">
        <is>
          <t>MENSAL</t>
        </is>
      </c>
      <c r="G2472" t="n">
        <v>45636</v>
      </c>
      <c r="H2472" t="n">
        <v>45636</v>
      </c>
      <c r="I2472" t="inlineStr">
        <is>
          <t>028</t>
        </is>
      </c>
      <c r="J2472" t="inlineStr">
        <is>
          <t>CARTEIRA</t>
        </is>
      </c>
      <c r="K2472" t="inlineStr">
        <is>
          <t>CONTRATO</t>
        </is>
      </c>
      <c r="L2472" t="n">
        <v>3688.63</v>
      </c>
      <c r="M2472" t="inlineStr"/>
      <c r="N2472" t="inlineStr"/>
      <c r="O2472" s="142">
        <f>DATE(YEAR(H2472),MONTH(H2472),1)</f>
        <v/>
      </c>
      <c r="P2472" s="132">
        <f>IF(H2472&gt;$L$3,"Futuro","Atraso")</f>
        <v/>
      </c>
      <c r="Q2472">
        <f>12*(YEAR(H2472)-YEAR($L$3))+(MONTH(H2472)-MONTH($L$3))</f>
        <v/>
      </c>
      <c r="R2472" s="366">
        <f>IF(N2472="IBIRAPITANGA FASE 3",IF(P2472="Atraso",M2472,M2472/(1+$J$2)^Q2472),IF(P2472="Atraso",M2472,M2472/(1+$J$1)^Q2472))</f>
        <v/>
      </c>
    </row>
    <row r="2473">
      <c r="A2473" t="inlineStr">
        <is>
          <t>Q013L05</t>
        </is>
      </c>
      <c r="B2473" t="inlineStr">
        <is>
          <t>RONALDO  JUNIOR LOPES DE SOUSA</t>
        </is>
      </c>
      <c r="C2473" t="n">
        <v>1</v>
      </c>
      <c r="D2473" t="inlineStr">
        <is>
          <t>IPCA</t>
        </is>
      </c>
      <c r="E2473" t="n">
        <v>0.009488792934583046</v>
      </c>
      <c r="F2473" t="inlineStr">
        <is>
          <t>MENSAL</t>
        </is>
      </c>
      <c r="G2473" t="n">
        <v>45667</v>
      </c>
      <c r="H2473" t="n">
        <v>45667</v>
      </c>
      <c r="I2473" t="inlineStr">
        <is>
          <t>029</t>
        </is>
      </c>
      <c r="J2473" t="inlineStr">
        <is>
          <t>CARTEIRA</t>
        </is>
      </c>
      <c r="K2473" t="inlineStr">
        <is>
          <t>CONTRATO</t>
        </is>
      </c>
      <c r="L2473" t="n">
        <v>3688.63</v>
      </c>
      <c r="M2473" t="inlineStr"/>
      <c r="N2473" t="inlineStr"/>
      <c r="O2473" s="142">
        <f>DATE(YEAR(H2473),MONTH(H2473),1)</f>
        <v/>
      </c>
      <c r="P2473" s="132">
        <f>IF(H2473&gt;$L$3,"Futuro","Atraso")</f>
        <v/>
      </c>
      <c r="Q2473">
        <f>12*(YEAR(H2473)-YEAR($L$3))+(MONTH(H2473)-MONTH($L$3))</f>
        <v/>
      </c>
      <c r="R2473" s="366">
        <f>IF(N2473="IBIRAPITANGA FASE 3",IF(P2473="Atraso",M2473,M2473/(1+$J$2)^Q2473),IF(P2473="Atraso",M2473,M2473/(1+$J$1)^Q2473))</f>
        <v/>
      </c>
    </row>
    <row r="2474">
      <c r="A2474" t="inlineStr">
        <is>
          <t>Q013L05</t>
        </is>
      </c>
      <c r="B2474" t="inlineStr">
        <is>
          <t>RONALDO  JUNIOR LOPES DE SOUSA</t>
        </is>
      </c>
      <c r="C2474" t="n">
        <v>1</v>
      </c>
      <c r="D2474" t="inlineStr">
        <is>
          <t>IPCA</t>
        </is>
      </c>
      <c r="E2474" t="n">
        <v>0.009488792934583046</v>
      </c>
      <c r="F2474" t="inlineStr">
        <is>
          <t>MENSAL</t>
        </is>
      </c>
      <c r="G2474" t="n">
        <v>45698</v>
      </c>
      <c r="H2474" t="n">
        <v>45698</v>
      </c>
      <c r="I2474" t="inlineStr">
        <is>
          <t>030</t>
        </is>
      </c>
      <c r="J2474" t="inlineStr">
        <is>
          <t>CARTEIRA</t>
        </is>
      </c>
      <c r="K2474" t="inlineStr">
        <is>
          <t>CONTRATO</t>
        </is>
      </c>
      <c r="L2474" t="n">
        <v>3688.63</v>
      </c>
      <c r="M2474" t="inlineStr"/>
      <c r="N2474" t="inlineStr"/>
      <c r="O2474" s="142">
        <f>DATE(YEAR(H2474),MONTH(H2474),1)</f>
        <v/>
      </c>
      <c r="P2474" s="132">
        <f>IF(H2474&gt;$L$3,"Futuro","Atraso")</f>
        <v/>
      </c>
      <c r="Q2474">
        <f>12*(YEAR(H2474)-YEAR($L$3))+(MONTH(H2474)-MONTH($L$3))</f>
        <v/>
      </c>
      <c r="R2474" s="366">
        <f>IF(N2474="IBIRAPITANGA FASE 3",IF(P2474="Atraso",M2474,M2474/(1+$J$2)^Q2474),IF(P2474="Atraso",M2474,M2474/(1+$J$1)^Q2474))</f>
        <v/>
      </c>
    </row>
    <row r="2475">
      <c r="A2475" t="inlineStr">
        <is>
          <t>Q013L05</t>
        </is>
      </c>
      <c r="B2475" t="inlineStr">
        <is>
          <t>RONALDO  JUNIOR LOPES DE SOUSA</t>
        </is>
      </c>
      <c r="C2475" t="n">
        <v>1</v>
      </c>
      <c r="D2475" t="inlineStr">
        <is>
          <t>IPCA</t>
        </is>
      </c>
      <c r="E2475" t="n">
        <v>0.009488792934583046</v>
      </c>
      <c r="F2475" t="inlineStr">
        <is>
          <t>MENSAL</t>
        </is>
      </c>
      <c r="G2475" t="n">
        <v>45726</v>
      </c>
      <c r="H2475" t="n">
        <v>45726</v>
      </c>
      <c r="I2475" t="inlineStr">
        <is>
          <t>031</t>
        </is>
      </c>
      <c r="J2475" t="inlineStr">
        <is>
          <t>CARTEIRA</t>
        </is>
      </c>
      <c r="K2475" t="inlineStr">
        <is>
          <t>CONTRATO</t>
        </is>
      </c>
      <c r="L2475" t="n">
        <v>3688.63</v>
      </c>
      <c r="M2475" t="inlineStr"/>
      <c r="N2475" t="inlineStr"/>
      <c r="O2475" s="142">
        <f>DATE(YEAR(H2475),MONTH(H2475),1)</f>
        <v/>
      </c>
      <c r="P2475" s="132">
        <f>IF(H2475&gt;$L$3,"Futuro","Atraso")</f>
        <v/>
      </c>
      <c r="Q2475">
        <f>12*(YEAR(H2475)-YEAR($L$3))+(MONTH(H2475)-MONTH($L$3))</f>
        <v/>
      </c>
      <c r="R2475" s="366">
        <f>IF(N2475="IBIRAPITANGA FASE 3",IF(P2475="Atraso",M2475,M2475/(1+$J$2)^Q2475),IF(P2475="Atraso",M2475,M2475/(1+$J$1)^Q2475))</f>
        <v/>
      </c>
    </row>
    <row r="2476">
      <c r="A2476" t="inlineStr">
        <is>
          <t>Q013L05</t>
        </is>
      </c>
      <c r="B2476" t="inlineStr">
        <is>
          <t>RONALDO  JUNIOR LOPES DE SOUSA</t>
        </is>
      </c>
      <c r="C2476" t="n">
        <v>1</v>
      </c>
      <c r="D2476" t="inlineStr">
        <is>
          <t>IPCA</t>
        </is>
      </c>
      <c r="E2476" t="n">
        <v>0.009488792934583046</v>
      </c>
      <c r="F2476" t="inlineStr">
        <is>
          <t>MENSAL</t>
        </is>
      </c>
      <c r="G2476" t="n">
        <v>45757</v>
      </c>
      <c r="H2476" t="n">
        <v>45757</v>
      </c>
      <c r="I2476" t="inlineStr">
        <is>
          <t>032</t>
        </is>
      </c>
      <c r="J2476" t="inlineStr">
        <is>
          <t>CARTEIRA</t>
        </is>
      </c>
      <c r="K2476" t="inlineStr">
        <is>
          <t>CONTRATO</t>
        </is>
      </c>
      <c r="L2476" t="n">
        <v>3688.63</v>
      </c>
      <c r="M2476" t="inlineStr"/>
      <c r="N2476" t="inlineStr"/>
      <c r="O2476" s="142">
        <f>DATE(YEAR(H2476),MONTH(H2476),1)</f>
        <v/>
      </c>
      <c r="P2476" s="132">
        <f>IF(H2476&gt;$L$3,"Futuro","Atraso")</f>
        <v/>
      </c>
      <c r="Q2476">
        <f>12*(YEAR(H2476)-YEAR($L$3))+(MONTH(H2476)-MONTH($L$3))</f>
        <v/>
      </c>
      <c r="R2476" s="366">
        <f>IF(N2476="IBIRAPITANGA FASE 3",IF(P2476="Atraso",M2476,M2476/(1+$J$2)^Q2476),IF(P2476="Atraso",M2476,M2476/(1+$J$1)^Q2476))</f>
        <v/>
      </c>
    </row>
    <row r="2477">
      <c r="A2477" t="inlineStr">
        <is>
          <t>Q013L05</t>
        </is>
      </c>
      <c r="B2477" t="inlineStr">
        <is>
          <t>RONALDO  JUNIOR LOPES DE SOUSA</t>
        </is>
      </c>
      <c r="C2477" t="n">
        <v>1</v>
      </c>
      <c r="D2477" t="inlineStr">
        <is>
          <t>IPCA</t>
        </is>
      </c>
      <c r="E2477" t="n">
        <v>0.009488792934583046</v>
      </c>
      <c r="F2477" t="inlineStr">
        <is>
          <t>MENSAL</t>
        </is>
      </c>
      <c r="G2477" t="n">
        <v>45787</v>
      </c>
      <c r="H2477" t="n">
        <v>45787</v>
      </c>
      <c r="I2477" t="inlineStr">
        <is>
          <t>033</t>
        </is>
      </c>
      <c r="J2477" t="inlineStr">
        <is>
          <t>CARTEIRA</t>
        </is>
      </c>
      <c r="K2477" t="inlineStr">
        <is>
          <t>CONTRATO</t>
        </is>
      </c>
      <c r="L2477" t="n">
        <v>3688.63</v>
      </c>
      <c r="M2477" t="inlineStr"/>
      <c r="N2477" t="inlineStr"/>
      <c r="O2477" s="142">
        <f>DATE(YEAR(H2477),MONTH(H2477),1)</f>
        <v/>
      </c>
      <c r="P2477" s="132">
        <f>IF(H2477&gt;$L$3,"Futuro","Atraso")</f>
        <v/>
      </c>
      <c r="Q2477">
        <f>12*(YEAR(H2477)-YEAR($L$3))+(MONTH(H2477)-MONTH($L$3))</f>
        <v/>
      </c>
      <c r="R2477" s="366">
        <f>IF(N2477="IBIRAPITANGA FASE 3",IF(P2477="Atraso",M2477,M2477/(1+$J$2)^Q2477),IF(P2477="Atraso",M2477,M2477/(1+$J$1)^Q2477))</f>
        <v/>
      </c>
    </row>
    <row r="2478">
      <c r="A2478" t="inlineStr">
        <is>
          <t>Q013L05</t>
        </is>
      </c>
      <c r="B2478" t="inlineStr">
        <is>
          <t>RONALDO  JUNIOR LOPES DE SOUSA</t>
        </is>
      </c>
      <c r="C2478" t="n">
        <v>1</v>
      </c>
      <c r="D2478" t="inlineStr">
        <is>
          <t>IPCA</t>
        </is>
      </c>
      <c r="E2478" t="n">
        <v>0.009488792934583046</v>
      </c>
      <c r="F2478" t="inlineStr">
        <is>
          <t>MENSAL</t>
        </is>
      </c>
      <c r="G2478" t="n">
        <v>45818</v>
      </c>
      <c r="H2478" t="n">
        <v>45818</v>
      </c>
      <c r="I2478" t="inlineStr">
        <is>
          <t>034</t>
        </is>
      </c>
      <c r="J2478" t="inlineStr">
        <is>
          <t>CARTEIRA</t>
        </is>
      </c>
      <c r="K2478" t="inlineStr">
        <is>
          <t>CONTRATO</t>
        </is>
      </c>
      <c r="L2478" t="n">
        <v>3688.63</v>
      </c>
      <c r="M2478" t="inlineStr"/>
      <c r="N2478" t="inlineStr"/>
      <c r="O2478" s="142">
        <f>DATE(YEAR(H2478),MONTH(H2478),1)</f>
        <v/>
      </c>
      <c r="P2478" s="132">
        <f>IF(H2478&gt;$L$3,"Futuro","Atraso")</f>
        <v/>
      </c>
      <c r="Q2478">
        <f>12*(YEAR(H2478)-YEAR($L$3))+(MONTH(H2478)-MONTH($L$3))</f>
        <v/>
      </c>
      <c r="R2478" s="366">
        <f>IF(N2478="IBIRAPITANGA FASE 3",IF(P2478="Atraso",M2478,M2478/(1+$J$2)^Q2478),IF(P2478="Atraso",M2478,M2478/(1+$J$1)^Q2478))</f>
        <v/>
      </c>
    </row>
    <row r="2479">
      <c r="A2479" t="inlineStr">
        <is>
          <t>Q013L05</t>
        </is>
      </c>
      <c r="B2479" t="inlineStr">
        <is>
          <t>RONALDO  JUNIOR LOPES DE SOUSA</t>
        </is>
      </c>
      <c r="C2479" t="n">
        <v>1</v>
      </c>
      <c r="D2479" t="inlineStr">
        <is>
          <t>IPCA</t>
        </is>
      </c>
      <c r="E2479" t="n">
        <v>0.009488792934583046</v>
      </c>
      <c r="F2479" t="inlineStr">
        <is>
          <t>MENSAL</t>
        </is>
      </c>
      <c r="G2479" t="n">
        <v>45848</v>
      </c>
      <c r="H2479" t="n">
        <v>45848</v>
      </c>
      <c r="I2479" t="inlineStr">
        <is>
          <t>035</t>
        </is>
      </c>
      <c r="J2479" t="inlineStr">
        <is>
          <t>CARTEIRA</t>
        </is>
      </c>
      <c r="K2479" t="inlineStr">
        <is>
          <t>CONTRATO</t>
        </is>
      </c>
      <c r="L2479" t="n">
        <v>3688.63</v>
      </c>
      <c r="M2479" t="inlineStr"/>
      <c r="N2479" t="inlineStr"/>
      <c r="O2479" s="142">
        <f>DATE(YEAR(H2479),MONTH(H2479),1)</f>
        <v/>
      </c>
      <c r="P2479" s="132">
        <f>IF(H2479&gt;$L$3,"Futuro","Atraso")</f>
        <v/>
      </c>
      <c r="Q2479">
        <f>12*(YEAR(H2479)-YEAR($L$3))+(MONTH(H2479)-MONTH($L$3))</f>
        <v/>
      </c>
      <c r="R2479" s="366">
        <f>IF(N2479="IBIRAPITANGA FASE 3",IF(P2479="Atraso",M2479,M2479/(1+$J$2)^Q2479),IF(P2479="Atraso",M2479,M2479/(1+$J$1)^Q2479))</f>
        <v/>
      </c>
    </row>
    <row r="2480">
      <c r="A2480" t="inlineStr">
        <is>
          <t>Q013L05</t>
        </is>
      </c>
      <c r="B2480" t="inlineStr">
        <is>
          <t>RONALDO  JUNIOR LOPES DE SOUSA</t>
        </is>
      </c>
      <c r="C2480" t="n">
        <v>1</v>
      </c>
      <c r="D2480" t="inlineStr">
        <is>
          <t>IPCA</t>
        </is>
      </c>
      <c r="E2480" t="n">
        <v>0.009488792934583046</v>
      </c>
      <c r="F2480" t="inlineStr">
        <is>
          <t>MENSAL</t>
        </is>
      </c>
      <c r="G2480" t="n">
        <v>45879</v>
      </c>
      <c r="H2480" t="n">
        <v>45879</v>
      </c>
      <c r="I2480" t="inlineStr">
        <is>
          <t>036</t>
        </is>
      </c>
      <c r="J2480" t="inlineStr">
        <is>
          <t>CARTEIRA</t>
        </is>
      </c>
      <c r="K2480" t="inlineStr">
        <is>
          <t>CONTRATO</t>
        </is>
      </c>
      <c r="L2480" t="n">
        <v>3688.63</v>
      </c>
      <c r="M2480" t="inlineStr"/>
      <c r="N2480" t="inlineStr"/>
      <c r="O2480" s="142">
        <f>DATE(YEAR(H2480),MONTH(H2480),1)</f>
        <v/>
      </c>
      <c r="P2480" s="132">
        <f>IF(H2480&gt;$L$3,"Futuro","Atraso")</f>
        <v/>
      </c>
      <c r="Q2480">
        <f>12*(YEAR(H2480)-YEAR($L$3))+(MONTH(H2480)-MONTH($L$3))</f>
        <v/>
      </c>
      <c r="R2480" s="366">
        <f>IF(N2480="IBIRAPITANGA FASE 3",IF(P2480="Atraso",M2480,M2480/(1+$J$2)^Q2480),IF(P2480="Atraso",M2480,M2480/(1+$J$1)^Q2480))</f>
        <v/>
      </c>
    </row>
    <row r="2481">
      <c r="A2481" t="inlineStr">
        <is>
          <t>Q013L05</t>
        </is>
      </c>
      <c r="B2481" t="inlineStr">
        <is>
          <t>RONALDO  JUNIOR LOPES DE SOUSA</t>
        </is>
      </c>
      <c r="C2481" t="n">
        <v>1</v>
      </c>
      <c r="D2481" t="inlineStr">
        <is>
          <t>IPCA</t>
        </is>
      </c>
      <c r="E2481" t="n">
        <v>0.009488792934583046</v>
      </c>
      <c r="F2481" t="inlineStr">
        <is>
          <t>MENSAL</t>
        </is>
      </c>
      <c r="G2481" t="n">
        <v>45910</v>
      </c>
      <c r="H2481" t="n">
        <v>45910</v>
      </c>
      <c r="I2481" t="inlineStr">
        <is>
          <t>037</t>
        </is>
      </c>
      <c r="J2481" t="inlineStr">
        <is>
          <t>CARTEIRA</t>
        </is>
      </c>
      <c r="K2481" t="inlineStr">
        <is>
          <t>CONTRATO</t>
        </is>
      </c>
      <c r="L2481" t="n">
        <v>3688.63</v>
      </c>
      <c r="M2481" t="inlineStr"/>
      <c r="N2481" t="inlineStr"/>
      <c r="O2481" s="142">
        <f>DATE(YEAR(H2481),MONTH(H2481),1)</f>
        <v/>
      </c>
      <c r="P2481" s="132">
        <f>IF(H2481&gt;$L$3,"Futuro","Atraso")</f>
        <v/>
      </c>
      <c r="Q2481">
        <f>12*(YEAR(H2481)-YEAR($L$3))+(MONTH(H2481)-MONTH($L$3))</f>
        <v/>
      </c>
      <c r="R2481" s="366">
        <f>IF(N2481="IBIRAPITANGA FASE 3",IF(P2481="Atraso",M2481,M2481/(1+$J$2)^Q2481),IF(P2481="Atraso",M2481,M2481/(1+$J$1)^Q2481))</f>
        <v/>
      </c>
    </row>
    <row r="2482">
      <c r="A2482" t="inlineStr">
        <is>
          <t>Q013L05</t>
        </is>
      </c>
      <c r="B2482" t="inlineStr">
        <is>
          <t>RONALDO  JUNIOR LOPES DE SOUSA</t>
        </is>
      </c>
      <c r="C2482" t="n">
        <v>1</v>
      </c>
      <c r="D2482" t="inlineStr">
        <is>
          <t>IPCA</t>
        </is>
      </c>
      <c r="E2482" t="n">
        <v>0.009488792934583046</v>
      </c>
      <c r="F2482" t="inlineStr">
        <is>
          <t>MENSAL</t>
        </is>
      </c>
      <c r="G2482" t="n">
        <v>45940</v>
      </c>
      <c r="H2482" t="n">
        <v>45940</v>
      </c>
      <c r="I2482" t="inlineStr">
        <is>
          <t>038</t>
        </is>
      </c>
      <c r="J2482" t="inlineStr">
        <is>
          <t>CARTEIRA</t>
        </is>
      </c>
      <c r="K2482" t="inlineStr">
        <is>
          <t>CONTRATO</t>
        </is>
      </c>
      <c r="L2482" t="n">
        <v>3688.63</v>
      </c>
      <c r="M2482" t="inlineStr"/>
      <c r="N2482" t="inlineStr"/>
      <c r="O2482" s="142">
        <f>DATE(YEAR(H2482),MONTH(H2482),1)</f>
        <v/>
      </c>
      <c r="P2482" s="132">
        <f>IF(H2482&gt;$L$3,"Futuro","Atraso")</f>
        <v/>
      </c>
      <c r="Q2482">
        <f>12*(YEAR(H2482)-YEAR($L$3))+(MONTH(H2482)-MONTH($L$3))</f>
        <v/>
      </c>
      <c r="R2482" s="366">
        <f>IF(N2482="IBIRAPITANGA FASE 3",IF(P2482="Atraso",M2482,M2482/(1+$J$2)^Q2482),IF(P2482="Atraso",M2482,M2482/(1+$J$1)^Q2482))</f>
        <v/>
      </c>
    </row>
    <row r="2483">
      <c r="A2483" t="inlineStr">
        <is>
          <t>Q013L05</t>
        </is>
      </c>
      <c r="B2483" t="inlineStr">
        <is>
          <t>RONALDO  JUNIOR LOPES DE SOUSA</t>
        </is>
      </c>
      <c r="C2483" t="n">
        <v>1</v>
      </c>
      <c r="D2483" t="inlineStr">
        <is>
          <t>IPCA</t>
        </is>
      </c>
      <c r="E2483" t="n">
        <v>0.009488792934583046</v>
      </c>
      <c r="F2483" t="inlineStr">
        <is>
          <t>MENSAL</t>
        </is>
      </c>
      <c r="G2483" t="n">
        <v>45971</v>
      </c>
      <c r="H2483" t="n">
        <v>45971</v>
      </c>
      <c r="I2483" t="inlineStr">
        <is>
          <t>039</t>
        </is>
      </c>
      <c r="J2483" t="inlineStr">
        <is>
          <t>CARTEIRA</t>
        </is>
      </c>
      <c r="K2483" t="inlineStr">
        <is>
          <t>CONTRATO</t>
        </is>
      </c>
      <c r="L2483" t="n">
        <v>3688.63</v>
      </c>
      <c r="M2483" t="inlineStr"/>
      <c r="N2483" t="inlineStr"/>
      <c r="O2483" s="142">
        <f>DATE(YEAR(H2483),MONTH(H2483),1)</f>
        <v/>
      </c>
      <c r="P2483" s="132">
        <f>IF(H2483&gt;$L$3,"Futuro","Atraso")</f>
        <v/>
      </c>
      <c r="Q2483">
        <f>12*(YEAR(H2483)-YEAR($L$3))+(MONTH(H2483)-MONTH($L$3))</f>
        <v/>
      </c>
      <c r="R2483" s="366">
        <f>IF(N2483="IBIRAPITANGA FASE 3",IF(P2483="Atraso",M2483,M2483/(1+$J$2)^Q2483),IF(P2483="Atraso",M2483,M2483/(1+$J$1)^Q2483))</f>
        <v/>
      </c>
    </row>
    <row r="2484">
      <c r="A2484" t="inlineStr">
        <is>
          <t>Q013L05</t>
        </is>
      </c>
      <c r="B2484" t="inlineStr">
        <is>
          <t>RONALDO  JUNIOR LOPES DE SOUSA</t>
        </is>
      </c>
      <c r="C2484" t="n">
        <v>1</v>
      </c>
      <c r="D2484" t="inlineStr">
        <is>
          <t>IPCA</t>
        </is>
      </c>
      <c r="E2484" t="n">
        <v>0.009488792934583046</v>
      </c>
      <c r="F2484" t="inlineStr">
        <is>
          <t>MENSAL</t>
        </is>
      </c>
      <c r="G2484" t="n">
        <v>46001</v>
      </c>
      <c r="H2484" t="n">
        <v>46001</v>
      </c>
      <c r="I2484" t="inlineStr">
        <is>
          <t>040</t>
        </is>
      </c>
      <c r="J2484" t="inlineStr">
        <is>
          <t>CARTEIRA</t>
        </is>
      </c>
      <c r="K2484" t="inlineStr">
        <is>
          <t>CONTRATO</t>
        </is>
      </c>
      <c r="L2484" t="n">
        <v>3688.63</v>
      </c>
      <c r="M2484" t="inlineStr"/>
      <c r="N2484" t="inlineStr"/>
      <c r="O2484" s="142">
        <f>DATE(YEAR(H2484),MONTH(H2484),1)</f>
        <v/>
      </c>
      <c r="P2484" s="132">
        <f>IF(H2484&gt;$L$3,"Futuro","Atraso")</f>
        <v/>
      </c>
      <c r="Q2484">
        <f>12*(YEAR(H2484)-YEAR($L$3))+(MONTH(H2484)-MONTH($L$3))</f>
        <v/>
      </c>
      <c r="R2484" s="366">
        <f>IF(N2484="IBIRAPITANGA FASE 3",IF(P2484="Atraso",M2484,M2484/(1+$J$2)^Q2484),IF(P2484="Atraso",M2484,M2484/(1+$J$1)^Q2484))</f>
        <v/>
      </c>
    </row>
    <row r="2485">
      <c r="A2485" t="inlineStr">
        <is>
          <t>Q013L05</t>
        </is>
      </c>
      <c r="B2485" t="inlineStr">
        <is>
          <t>RONALDO  JUNIOR LOPES DE SOUSA</t>
        </is>
      </c>
      <c r="C2485" t="n">
        <v>1</v>
      </c>
      <c r="D2485" t="inlineStr">
        <is>
          <t>IPCA</t>
        </is>
      </c>
      <c r="E2485" t="n">
        <v>0.009488792934583046</v>
      </c>
      <c r="F2485" t="inlineStr">
        <is>
          <t>MENSAL</t>
        </is>
      </c>
      <c r="G2485" t="n">
        <v>46032</v>
      </c>
      <c r="H2485" t="n">
        <v>46032</v>
      </c>
      <c r="I2485" t="inlineStr">
        <is>
          <t>041</t>
        </is>
      </c>
      <c r="J2485" t="inlineStr">
        <is>
          <t>CARTEIRA</t>
        </is>
      </c>
      <c r="K2485" t="inlineStr">
        <is>
          <t>CONTRATO</t>
        </is>
      </c>
      <c r="L2485" t="n">
        <v>3688.63</v>
      </c>
      <c r="M2485" t="inlineStr"/>
      <c r="N2485" t="inlineStr"/>
      <c r="O2485" s="142">
        <f>DATE(YEAR(H2485),MONTH(H2485),1)</f>
        <v/>
      </c>
      <c r="P2485" s="132">
        <f>IF(H2485&gt;$L$3,"Futuro","Atraso")</f>
        <v/>
      </c>
      <c r="Q2485">
        <f>12*(YEAR(H2485)-YEAR($L$3))+(MONTH(H2485)-MONTH($L$3))</f>
        <v/>
      </c>
      <c r="R2485" s="366">
        <f>IF(N2485="IBIRAPITANGA FASE 3",IF(P2485="Atraso",M2485,M2485/(1+$J$2)^Q2485),IF(P2485="Atraso",M2485,M2485/(1+$J$1)^Q2485))</f>
        <v/>
      </c>
    </row>
    <row r="2486">
      <c r="A2486" t="inlineStr">
        <is>
          <t>Q013L05</t>
        </is>
      </c>
      <c r="B2486" t="inlineStr">
        <is>
          <t>RONALDO  JUNIOR LOPES DE SOUSA</t>
        </is>
      </c>
      <c r="C2486" t="n">
        <v>1</v>
      </c>
      <c r="D2486" t="inlineStr">
        <is>
          <t>IPCA</t>
        </is>
      </c>
      <c r="E2486" t="n">
        <v>0.009488792934583046</v>
      </c>
      <c r="F2486" t="inlineStr">
        <is>
          <t>MENSAL</t>
        </is>
      </c>
      <c r="G2486" t="n">
        <v>46063</v>
      </c>
      <c r="H2486" t="n">
        <v>46063</v>
      </c>
      <c r="I2486" t="inlineStr">
        <is>
          <t>042</t>
        </is>
      </c>
      <c r="J2486" t="inlineStr">
        <is>
          <t>CARTEIRA</t>
        </is>
      </c>
      <c r="K2486" t="inlineStr">
        <is>
          <t>CONTRATO</t>
        </is>
      </c>
      <c r="L2486" t="n">
        <v>3688.63</v>
      </c>
      <c r="M2486" t="inlineStr"/>
      <c r="N2486" t="inlineStr"/>
      <c r="O2486" s="142">
        <f>DATE(YEAR(H2486),MONTH(H2486),1)</f>
        <v/>
      </c>
      <c r="P2486" s="132">
        <f>IF(H2486&gt;$L$3,"Futuro","Atraso")</f>
        <v/>
      </c>
      <c r="Q2486">
        <f>12*(YEAR(H2486)-YEAR($L$3))+(MONTH(H2486)-MONTH($L$3))</f>
        <v/>
      </c>
      <c r="R2486" s="366">
        <f>IF(N2486="IBIRAPITANGA FASE 3",IF(P2486="Atraso",M2486,M2486/(1+$J$2)^Q2486),IF(P2486="Atraso",M2486,M2486/(1+$J$1)^Q2486))</f>
        <v/>
      </c>
    </row>
    <row r="2487">
      <c r="A2487" t="inlineStr">
        <is>
          <t>Q013L05</t>
        </is>
      </c>
      <c r="B2487" t="inlineStr">
        <is>
          <t>RONALDO  JUNIOR LOPES DE SOUSA</t>
        </is>
      </c>
      <c r="C2487" t="n">
        <v>1</v>
      </c>
      <c r="D2487" t="inlineStr">
        <is>
          <t>IPCA</t>
        </is>
      </c>
      <c r="E2487" t="n">
        <v>0.009488792934583046</v>
      </c>
      <c r="F2487" t="inlineStr">
        <is>
          <t>MENSAL</t>
        </is>
      </c>
      <c r="G2487" t="n">
        <v>46091</v>
      </c>
      <c r="H2487" t="n">
        <v>46091</v>
      </c>
      <c r="I2487" t="inlineStr">
        <is>
          <t>043</t>
        </is>
      </c>
      <c r="J2487" t="inlineStr">
        <is>
          <t>CARTEIRA</t>
        </is>
      </c>
      <c r="K2487" t="inlineStr">
        <is>
          <t>CONTRATO</t>
        </is>
      </c>
      <c r="L2487" t="n">
        <v>3688.63</v>
      </c>
      <c r="M2487" t="inlineStr"/>
      <c r="N2487" t="inlineStr"/>
      <c r="O2487" s="142">
        <f>DATE(YEAR(H2487),MONTH(H2487),1)</f>
        <v/>
      </c>
      <c r="P2487" s="132">
        <f>IF(H2487&gt;$L$3,"Futuro","Atraso")</f>
        <v/>
      </c>
      <c r="Q2487">
        <f>12*(YEAR(H2487)-YEAR($L$3))+(MONTH(H2487)-MONTH($L$3))</f>
        <v/>
      </c>
      <c r="R2487" s="366">
        <f>IF(N2487="IBIRAPITANGA FASE 3",IF(P2487="Atraso",M2487,M2487/(1+$J$2)^Q2487),IF(P2487="Atraso",M2487,M2487/(1+$J$1)^Q2487))</f>
        <v/>
      </c>
    </row>
    <row r="2488">
      <c r="A2488" t="inlineStr">
        <is>
          <t>Q013L05</t>
        </is>
      </c>
      <c r="B2488" t="inlineStr">
        <is>
          <t>RONALDO  JUNIOR LOPES DE SOUSA</t>
        </is>
      </c>
      <c r="C2488" t="n">
        <v>1</v>
      </c>
      <c r="D2488" t="inlineStr">
        <is>
          <t>IPCA</t>
        </is>
      </c>
      <c r="E2488" t="n">
        <v>0.009488792934583046</v>
      </c>
      <c r="F2488" t="inlineStr">
        <is>
          <t>MENSAL</t>
        </is>
      </c>
      <c r="G2488" t="n">
        <v>46122</v>
      </c>
      <c r="H2488" t="n">
        <v>46122</v>
      </c>
      <c r="I2488" t="inlineStr">
        <is>
          <t>044</t>
        </is>
      </c>
      <c r="J2488" t="inlineStr">
        <is>
          <t>CARTEIRA</t>
        </is>
      </c>
      <c r="K2488" t="inlineStr">
        <is>
          <t>CONTRATO</t>
        </is>
      </c>
      <c r="L2488" t="n">
        <v>3688.63</v>
      </c>
      <c r="M2488" t="inlineStr"/>
      <c r="N2488" t="inlineStr"/>
      <c r="O2488" s="142">
        <f>DATE(YEAR(H2488),MONTH(H2488),1)</f>
        <v/>
      </c>
      <c r="P2488" s="132">
        <f>IF(H2488&gt;$L$3,"Futuro","Atraso")</f>
        <v/>
      </c>
      <c r="Q2488">
        <f>12*(YEAR(H2488)-YEAR($L$3))+(MONTH(H2488)-MONTH($L$3))</f>
        <v/>
      </c>
      <c r="R2488" s="366">
        <f>IF(N2488="IBIRAPITANGA FASE 3",IF(P2488="Atraso",M2488,M2488/(1+$J$2)^Q2488),IF(P2488="Atraso",M2488,M2488/(1+$J$1)^Q2488))</f>
        <v/>
      </c>
    </row>
    <row r="2489">
      <c r="A2489" t="inlineStr">
        <is>
          <t>Q013L05</t>
        </is>
      </c>
      <c r="B2489" t="inlineStr">
        <is>
          <t>RONALDO  JUNIOR LOPES DE SOUSA</t>
        </is>
      </c>
      <c r="C2489" t="n">
        <v>1</v>
      </c>
      <c r="D2489" t="inlineStr">
        <is>
          <t>IPCA</t>
        </is>
      </c>
      <c r="E2489" t="n">
        <v>0.009488792934583046</v>
      </c>
      <c r="F2489" t="inlineStr">
        <is>
          <t>MENSAL</t>
        </is>
      </c>
      <c r="G2489" t="n">
        <v>46152</v>
      </c>
      <c r="H2489" t="n">
        <v>46152</v>
      </c>
      <c r="I2489" t="inlineStr">
        <is>
          <t>045</t>
        </is>
      </c>
      <c r="J2489" t="inlineStr">
        <is>
          <t>CARTEIRA</t>
        </is>
      </c>
      <c r="K2489" t="inlineStr">
        <is>
          <t>CONTRATO</t>
        </is>
      </c>
      <c r="L2489" t="n">
        <v>3688.63</v>
      </c>
      <c r="M2489" t="inlineStr"/>
      <c r="N2489" t="inlineStr"/>
      <c r="O2489" s="142">
        <f>DATE(YEAR(H2489),MONTH(H2489),1)</f>
        <v/>
      </c>
      <c r="P2489" s="132">
        <f>IF(H2489&gt;$L$3,"Futuro","Atraso")</f>
        <v/>
      </c>
      <c r="Q2489">
        <f>12*(YEAR(H2489)-YEAR($L$3))+(MONTH(H2489)-MONTH($L$3))</f>
        <v/>
      </c>
      <c r="R2489" s="366">
        <f>IF(N2489="IBIRAPITANGA FASE 3",IF(P2489="Atraso",M2489,M2489/(1+$J$2)^Q2489),IF(P2489="Atraso",M2489,M2489/(1+$J$1)^Q2489))</f>
        <v/>
      </c>
    </row>
    <row r="2490">
      <c r="A2490" t="inlineStr">
        <is>
          <t>Q013L05</t>
        </is>
      </c>
      <c r="B2490" t="inlineStr">
        <is>
          <t>RONALDO  JUNIOR LOPES DE SOUSA</t>
        </is>
      </c>
      <c r="C2490" t="n">
        <v>1</v>
      </c>
      <c r="D2490" t="inlineStr">
        <is>
          <t>IPCA</t>
        </is>
      </c>
      <c r="E2490" t="n">
        <v>0.009488792934583046</v>
      </c>
      <c r="F2490" t="inlineStr">
        <is>
          <t>MENSAL</t>
        </is>
      </c>
      <c r="G2490" t="n">
        <v>46183</v>
      </c>
      <c r="H2490" t="n">
        <v>46183</v>
      </c>
      <c r="I2490" t="inlineStr">
        <is>
          <t>046</t>
        </is>
      </c>
      <c r="J2490" t="inlineStr">
        <is>
          <t>CARTEIRA</t>
        </is>
      </c>
      <c r="K2490" t="inlineStr">
        <is>
          <t>CONTRATO</t>
        </is>
      </c>
      <c r="L2490" t="n">
        <v>3688.63</v>
      </c>
      <c r="M2490" t="inlineStr"/>
      <c r="N2490" t="inlineStr"/>
      <c r="O2490" s="142">
        <f>DATE(YEAR(H2490),MONTH(H2490),1)</f>
        <v/>
      </c>
      <c r="P2490" s="132">
        <f>IF(H2490&gt;$L$3,"Futuro","Atraso")</f>
        <v/>
      </c>
      <c r="Q2490">
        <f>12*(YEAR(H2490)-YEAR($L$3))+(MONTH(H2490)-MONTH($L$3))</f>
        <v/>
      </c>
      <c r="R2490" s="366">
        <f>IF(N2490="IBIRAPITANGA FASE 3",IF(P2490="Atraso",M2490,M2490/(1+$J$2)^Q2490),IF(P2490="Atraso",M2490,M2490/(1+$J$1)^Q2490))</f>
        <v/>
      </c>
    </row>
    <row r="2491">
      <c r="A2491" t="inlineStr">
        <is>
          <t>Q013L05</t>
        </is>
      </c>
      <c r="B2491" t="inlineStr">
        <is>
          <t>RONALDO  JUNIOR LOPES DE SOUSA</t>
        </is>
      </c>
      <c r="C2491" t="n">
        <v>1</v>
      </c>
      <c r="D2491" t="inlineStr">
        <is>
          <t>IPCA</t>
        </is>
      </c>
      <c r="E2491" t="n">
        <v>0.009488792934583046</v>
      </c>
      <c r="F2491" t="inlineStr">
        <is>
          <t>MENSAL</t>
        </is>
      </c>
      <c r="G2491" t="n">
        <v>46213</v>
      </c>
      <c r="H2491" t="n">
        <v>46213</v>
      </c>
      <c r="I2491" t="inlineStr">
        <is>
          <t>047</t>
        </is>
      </c>
      <c r="J2491" t="inlineStr">
        <is>
          <t>CARTEIRA</t>
        </is>
      </c>
      <c r="K2491" t="inlineStr">
        <is>
          <t>CONTRATO</t>
        </is>
      </c>
      <c r="L2491" t="n">
        <v>3688.63</v>
      </c>
      <c r="M2491" t="inlineStr"/>
      <c r="N2491" t="inlineStr"/>
      <c r="O2491" s="142">
        <f>DATE(YEAR(H2491),MONTH(H2491),1)</f>
        <v/>
      </c>
      <c r="P2491" s="132">
        <f>IF(H2491&gt;$L$3,"Futuro","Atraso")</f>
        <v/>
      </c>
      <c r="Q2491">
        <f>12*(YEAR(H2491)-YEAR($L$3))+(MONTH(H2491)-MONTH($L$3))</f>
        <v/>
      </c>
      <c r="R2491" s="366">
        <f>IF(N2491="IBIRAPITANGA FASE 3",IF(P2491="Atraso",M2491,M2491/(1+$J$2)^Q2491),IF(P2491="Atraso",M2491,M2491/(1+$J$1)^Q2491))</f>
        <v/>
      </c>
    </row>
    <row r="2492">
      <c r="A2492" t="inlineStr">
        <is>
          <t>Q013L05</t>
        </is>
      </c>
      <c r="B2492" t="inlineStr">
        <is>
          <t>RONALDO  JUNIOR LOPES DE SOUSA</t>
        </is>
      </c>
      <c r="C2492" t="n">
        <v>1</v>
      </c>
      <c r="D2492" t="inlineStr">
        <is>
          <t>IPCA</t>
        </is>
      </c>
      <c r="E2492" t="n">
        <v>0.009488792934583046</v>
      </c>
      <c r="F2492" t="inlineStr">
        <is>
          <t>MENSAL</t>
        </is>
      </c>
      <c r="G2492" t="n">
        <v>46244</v>
      </c>
      <c r="H2492" t="n">
        <v>46244</v>
      </c>
      <c r="I2492" t="inlineStr">
        <is>
          <t>048</t>
        </is>
      </c>
      <c r="J2492" t="inlineStr">
        <is>
          <t>CARTEIRA</t>
        </is>
      </c>
      <c r="K2492" t="inlineStr">
        <is>
          <t>CONTRATO</t>
        </is>
      </c>
      <c r="L2492" t="n">
        <v>3688.63</v>
      </c>
      <c r="M2492" t="inlineStr"/>
      <c r="N2492" t="inlineStr"/>
      <c r="O2492" s="142">
        <f>DATE(YEAR(H2492),MONTH(H2492),1)</f>
        <v/>
      </c>
      <c r="P2492" s="132">
        <f>IF(H2492&gt;$L$3,"Futuro","Atraso")</f>
        <v/>
      </c>
      <c r="Q2492">
        <f>12*(YEAR(H2492)-YEAR($L$3))+(MONTH(H2492)-MONTH($L$3))</f>
        <v/>
      </c>
      <c r="R2492" s="366">
        <f>IF(N2492="IBIRAPITANGA FASE 3",IF(P2492="Atraso",M2492,M2492/(1+$J$2)^Q2492),IF(P2492="Atraso",M2492,M2492/(1+$J$1)^Q2492))</f>
        <v/>
      </c>
    </row>
    <row r="2493">
      <c r="A2493" t="inlineStr">
        <is>
          <t>Q013L05</t>
        </is>
      </c>
      <c r="B2493" t="inlineStr">
        <is>
          <t>RONALDO  JUNIOR LOPES DE SOUSA</t>
        </is>
      </c>
      <c r="C2493" t="n">
        <v>1</v>
      </c>
      <c r="D2493" t="inlineStr">
        <is>
          <t>IPCA</t>
        </is>
      </c>
      <c r="E2493" t="n">
        <v>0.009488792934583046</v>
      </c>
      <c r="F2493" t="inlineStr">
        <is>
          <t>MENSAL</t>
        </is>
      </c>
      <c r="G2493" t="n">
        <v>46275</v>
      </c>
      <c r="H2493" t="n">
        <v>46275</v>
      </c>
      <c r="I2493" t="inlineStr">
        <is>
          <t>049</t>
        </is>
      </c>
      <c r="J2493" t="inlineStr">
        <is>
          <t>CARTEIRA</t>
        </is>
      </c>
      <c r="K2493" t="inlineStr">
        <is>
          <t>CONTRATO</t>
        </is>
      </c>
      <c r="L2493" t="n">
        <v>3688.63</v>
      </c>
      <c r="M2493" t="inlineStr"/>
      <c r="N2493" t="inlineStr"/>
      <c r="O2493" s="142">
        <f>DATE(YEAR(H2493),MONTH(H2493),1)</f>
        <v/>
      </c>
      <c r="P2493" s="132">
        <f>IF(H2493&gt;$L$3,"Futuro","Atraso")</f>
        <v/>
      </c>
      <c r="Q2493">
        <f>12*(YEAR(H2493)-YEAR($L$3))+(MONTH(H2493)-MONTH($L$3))</f>
        <v/>
      </c>
      <c r="R2493" s="366">
        <f>IF(N2493="IBIRAPITANGA FASE 3",IF(P2493="Atraso",M2493,M2493/(1+$J$2)^Q2493),IF(P2493="Atraso",M2493,M2493/(1+$J$1)^Q2493))</f>
        <v/>
      </c>
    </row>
    <row r="2494">
      <c r="A2494" t="inlineStr">
        <is>
          <t>Q013L05</t>
        </is>
      </c>
      <c r="B2494" t="inlineStr">
        <is>
          <t>RONALDO  JUNIOR LOPES DE SOUSA</t>
        </is>
      </c>
      <c r="C2494" t="n">
        <v>1</v>
      </c>
      <c r="D2494" t="inlineStr">
        <is>
          <t>IPCA</t>
        </is>
      </c>
      <c r="E2494" t="n">
        <v>0.009488792934583046</v>
      </c>
      <c r="F2494" t="inlineStr">
        <is>
          <t>MENSAL</t>
        </is>
      </c>
      <c r="G2494" t="n">
        <v>46305</v>
      </c>
      <c r="H2494" t="n">
        <v>46305</v>
      </c>
      <c r="I2494" t="inlineStr">
        <is>
          <t>050</t>
        </is>
      </c>
      <c r="J2494" t="inlineStr">
        <is>
          <t>CARTEIRA</t>
        </is>
      </c>
      <c r="K2494" t="inlineStr">
        <is>
          <t>CONTRATO</t>
        </is>
      </c>
      <c r="L2494" t="n">
        <v>3688.63</v>
      </c>
      <c r="M2494" t="inlineStr"/>
      <c r="N2494" t="inlineStr"/>
      <c r="O2494" s="142">
        <f>DATE(YEAR(H2494),MONTH(H2494),1)</f>
        <v/>
      </c>
      <c r="P2494" s="132">
        <f>IF(H2494&gt;$L$3,"Futuro","Atraso")</f>
        <v/>
      </c>
      <c r="Q2494">
        <f>12*(YEAR(H2494)-YEAR($L$3))+(MONTH(H2494)-MONTH($L$3))</f>
        <v/>
      </c>
      <c r="R2494" s="366">
        <f>IF(N2494="IBIRAPITANGA FASE 3",IF(P2494="Atraso",M2494,M2494/(1+$J$2)^Q2494),IF(P2494="Atraso",M2494,M2494/(1+$J$1)^Q2494))</f>
        <v/>
      </c>
    </row>
    <row r="2495">
      <c r="A2495" t="inlineStr">
        <is>
          <t>Q013L05</t>
        </is>
      </c>
      <c r="B2495" t="inlineStr">
        <is>
          <t>RONALDO  JUNIOR LOPES DE SOUSA</t>
        </is>
      </c>
      <c r="C2495" t="n">
        <v>1</v>
      </c>
      <c r="D2495" t="inlineStr">
        <is>
          <t>IPCA</t>
        </is>
      </c>
      <c r="E2495" t="n">
        <v>0.009488792934583046</v>
      </c>
      <c r="F2495" t="inlineStr">
        <is>
          <t>MENSAL</t>
        </is>
      </c>
      <c r="G2495" t="n">
        <v>46336</v>
      </c>
      <c r="H2495" t="n">
        <v>46336</v>
      </c>
      <c r="I2495" t="inlineStr">
        <is>
          <t>051</t>
        </is>
      </c>
      <c r="J2495" t="inlineStr">
        <is>
          <t>CARTEIRA</t>
        </is>
      </c>
      <c r="K2495" t="inlineStr">
        <is>
          <t>CONTRATO</t>
        </is>
      </c>
      <c r="L2495" t="n">
        <v>3688.63</v>
      </c>
      <c r="M2495" t="inlineStr"/>
      <c r="N2495" t="inlineStr"/>
      <c r="O2495" s="142">
        <f>DATE(YEAR(H2495),MONTH(H2495),1)</f>
        <v/>
      </c>
      <c r="P2495" s="132">
        <f>IF(H2495&gt;$L$3,"Futuro","Atraso")</f>
        <v/>
      </c>
      <c r="Q2495">
        <f>12*(YEAR(H2495)-YEAR($L$3))+(MONTH(H2495)-MONTH($L$3))</f>
        <v/>
      </c>
      <c r="R2495" s="366">
        <f>IF(N2495="IBIRAPITANGA FASE 3",IF(P2495="Atraso",M2495,M2495/(1+$J$2)^Q2495),IF(P2495="Atraso",M2495,M2495/(1+$J$1)^Q2495))</f>
        <v/>
      </c>
    </row>
    <row r="2496">
      <c r="A2496" t="inlineStr">
        <is>
          <t>Q013L05</t>
        </is>
      </c>
      <c r="B2496" t="inlineStr">
        <is>
          <t>RONALDO  JUNIOR LOPES DE SOUSA</t>
        </is>
      </c>
      <c r="C2496" t="n">
        <v>1</v>
      </c>
      <c r="D2496" t="inlineStr">
        <is>
          <t>IPCA</t>
        </is>
      </c>
      <c r="E2496" t="n">
        <v>0.009488792934583046</v>
      </c>
      <c r="F2496" t="inlineStr">
        <is>
          <t>MENSAL</t>
        </is>
      </c>
      <c r="G2496" t="n">
        <v>46366</v>
      </c>
      <c r="H2496" t="n">
        <v>46366</v>
      </c>
      <c r="I2496" t="inlineStr">
        <is>
          <t>052</t>
        </is>
      </c>
      <c r="J2496" t="inlineStr">
        <is>
          <t>CARTEIRA</t>
        </is>
      </c>
      <c r="K2496" t="inlineStr">
        <is>
          <t>CONTRATO</t>
        </is>
      </c>
      <c r="L2496" t="n">
        <v>3688.63</v>
      </c>
      <c r="M2496" t="inlineStr"/>
      <c r="N2496" t="inlineStr"/>
      <c r="O2496" s="142">
        <f>DATE(YEAR(H2496),MONTH(H2496),1)</f>
        <v/>
      </c>
      <c r="P2496" s="132">
        <f>IF(H2496&gt;$L$3,"Futuro","Atraso")</f>
        <v/>
      </c>
      <c r="Q2496">
        <f>12*(YEAR(H2496)-YEAR($L$3))+(MONTH(H2496)-MONTH($L$3))</f>
        <v/>
      </c>
      <c r="R2496" s="366">
        <f>IF(N2496="IBIRAPITANGA FASE 3",IF(P2496="Atraso",M2496,M2496/(1+$J$2)^Q2496),IF(P2496="Atraso",M2496,M2496/(1+$J$1)^Q2496))</f>
        <v/>
      </c>
    </row>
    <row r="2497">
      <c r="A2497" t="inlineStr">
        <is>
          <t>Q013L05</t>
        </is>
      </c>
      <c r="B2497" t="inlineStr">
        <is>
          <t>RONALDO  JUNIOR LOPES DE SOUSA</t>
        </is>
      </c>
      <c r="C2497" t="n">
        <v>1</v>
      </c>
      <c r="D2497" t="inlineStr">
        <is>
          <t>IPCA</t>
        </is>
      </c>
      <c r="E2497" t="n">
        <v>0.009488792934583046</v>
      </c>
      <c r="F2497" t="inlineStr">
        <is>
          <t>MENSAL</t>
        </is>
      </c>
      <c r="G2497" t="n">
        <v>46397</v>
      </c>
      <c r="H2497" t="n">
        <v>46397</v>
      </c>
      <c r="I2497" t="inlineStr">
        <is>
          <t>053</t>
        </is>
      </c>
      <c r="J2497" t="inlineStr">
        <is>
          <t>CARTEIRA</t>
        </is>
      </c>
      <c r="K2497" t="inlineStr">
        <is>
          <t>CONTRATO</t>
        </is>
      </c>
      <c r="L2497" t="n">
        <v>3688.63</v>
      </c>
      <c r="M2497" t="inlineStr"/>
      <c r="N2497" t="inlineStr"/>
      <c r="O2497" s="142">
        <f>DATE(YEAR(H2497),MONTH(H2497),1)</f>
        <v/>
      </c>
      <c r="P2497" s="132">
        <f>IF(H2497&gt;$L$3,"Futuro","Atraso")</f>
        <v/>
      </c>
      <c r="Q2497">
        <f>12*(YEAR(H2497)-YEAR($L$3))+(MONTH(H2497)-MONTH($L$3))</f>
        <v/>
      </c>
      <c r="R2497" s="366">
        <f>IF(N2497="IBIRAPITANGA FASE 3",IF(P2497="Atraso",M2497,M2497/(1+$J$2)^Q2497),IF(P2497="Atraso",M2497,M2497/(1+$J$1)^Q2497))</f>
        <v/>
      </c>
    </row>
    <row r="2498">
      <c r="A2498" t="inlineStr">
        <is>
          <t>Q013L05</t>
        </is>
      </c>
      <c r="B2498" t="inlineStr">
        <is>
          <t>RONALDO  JUNIOR LOPES DE SOUSA</t>
        </is>
      </c>
      <c r="C2498" t="n">
        <v>1</v>
      </c>
      <c r="D2498" t="inlineStr">
        <is>
          <t>IPCA</t>
        </is>
      </c>
      <c r="E2498" t="n">
        <v>0.009488792934583046</v>
      </c>
      <c r="F2498" t="inlineStr">
        <is>
          <t>MENSAL</t>
        </is>
      </c>
      <c r="G2498" t="n">
        <v>46428</v>
      </c>
      <c r="H2498" t="n">
        <v>46428</v>
      </c>
      <c r="I2498" t="inlineStr">
        <is>
          <t>054</t>
        </is>
      </c>
      <c r="J2498" t="inlineStr">
        <is>
          <t>CARTEIRA</t>
        </is>
      </c>
      <c r="K2498" t="inlineStr">
        <is>
          <t>CONTRATO</t>
        </is>
      </c>
      <c r="L2498" t="n">
        <v>3688.63</v>
      </c>
      <c r="M2498" t="inlineStr"/>
      <c r="N2498" t="inlineStr"/>
      <c r="O2498" s="142">
        <f>DATE(YEAR(H2498),MONTH(H2498),1)</f>
        <v/>
      </c>
      <c r="P2498" s="132">
        <f>IF(H2498&gt;$L$3,"Futuro","Atraso")</f>
        <v/>
      </c>
      <c r="Q2498">
        <f>12*(YEAR(H2498)-YEAR($L$3))+(MONTH(H2498)-MONTH($L$3))</f>
        <v/>
      </c>
      <c r="R2498" s="366">
        <f>IF(N2498="IBIRAPITANGA FASE 3",IF(P2498="Atraso",M2498,M2498/(1+$J$2)^Q2498),IF(P2498="Atraso",M2498,M2498/(1+$J$1)^Q2498))</f>
        <v/>
      </c>
    </row>
    <row r="2499">
      <c r="A2499" t="inlineStr">
        <is>
          <t>Q013L05</t>
        </is>
      </c>
      <c r="B2499" t="inlineStr">
        <is>
          <t>RONALDO  JUNIOR LOPES DE SOUSA</t>
        </is>
      </c>
      <c r="C2499" t="n">
        <v>1</v>
      </c>
      <c r="D2499" t="inlineStr">
        <is>
          <t>IPCA</t>
        </is>
      </c>
      <c r="E2499" t="n">
        <v>0.009488792934583046</v>
      </c>
      <c r="F2499" t="inlineStr">
        <is>
          <t>MENSAL</t>
        </is>
      </c>
      <c r="G2499" t="n">
        <v>46456</v>
      </c>
      <c r="H2499" t="n">
        <v>46456</v>
      </c>
      <c r="I2499" t="inlineStr">
        <is>
          <t>055</t>
        </is>
      </c>
      <c r="J2499" t="inlineStr">
        <is>
          <t>CARTEIRA</t>
        </is>
      </c>
      <c r="K2499" t="inlineStr">
        <is>
          <t>CONTRATO</t>
        </is>
      </c>
      <c r="L2499" t="n">
        <v>3688.63</v>
      </c>
      <c r="M2499" t="inlineStr"/>
      <c r="N2499" t="inlineStr"/>
      <c r="O2499" s="142">
        <f>DATE(YEAR(H2499),MONTH(H2499),1)</f>
        <v/>
      </c>
      <c r="P2499" s="132">
        <f>IF(H2499&gt;$L$3,"Futuro","Atraso")</f>
        <v/>
      </c>
      <c r="Q2499">
        <f>12*(YEAR(H2499)-YEAR($L$3))+(MONTH(H2499)-MONTH($L$3))</f>
        <v/>
      </c>
      <c r="R2499" s="366">
        <f>IF(N2499="IBIRAPITANGA FASE 3",IF(P2499="Atraso",M2499,M2499/(1+$J$2)^Q2499),IF(P2499="Atraso",M2499,M2499/(1+$J$1)^Q2499))</f>
        <v/>
      </c>
    </row>
    <row r="2500">
      <c r="A2500" t="inlineStr">
        <is>
          <t>Q013L05</t>
        </is>
      </c>
      <c r="B2500" t="inlineStr">
        <is>
          <t>RONALDO  JUNIOR LOPES DE SOUSA</t>
        </is>
      </c>
      <c r="C2500" t="n">
        <v>1</v>
      </c>
      <c r="D2500" t="inlineStr">
        <is>
          <t>IPCA</t>
        </is>
      </c>
      <c r="E2500" t="n">
        <v>0.009488792934583046</v>
      </c>
      <c r="F2500" t="inlineStr">
        <is>
          <t>MENSAL</t>
        </is>
      </c>
      <c r="G2500" t="n">
        <v>46487</v>
      </c>
      <c r="H2500" t="n">
        <v>46487</v>
      </c>
      <c r="I2500" t="inlineStr">
        <is>
          <t>056</t>
        </is>
      </c>
      <c r="J2500" t="inlineStr">
        <is>
          <t>CARTEIRA</t>
        </is>
      </c>
      <c r="K2500" t="inlineStr">
        <is>
          <t>CONTRATO</t>
        </is>
      </c>
      <c r="L2500" t="n">
        <v>3688.63</v>
      </c>
      <c r="M2500" t="inlineStr"/>
      <c r="N2500" t="inlineStr"/>
      <c r="O2500" s="142">
        <f>DATE(YEAR(H2500),MONTH(H2500),1)</f>
        <v/>
      </c>
      <c r="P2500" s="132">
        <f>IF(H2500&gt;$L$3,"Futuro","Atraso")</f>
        <v/>
      </c>
      <c r="Q2500">
        <f>12*(YEAR(H2500)-YEAR($L$3))+(MONTH(H2500)-MONTH($L$3))</f>
        <v/>
      </c>
      <c r="R2500" s="366">
        <f>IF(N2500="IBIRAPITANGA FASE 3",IF(P2500="Atraso",M2500,M2500/(1+$J$2)^Q2500),IF(P2500="Atraso",M2500,M2500/(1+$J$1)^Q2500))</f>
        <v/>
      </c>
    </row>
    <row r="2501">
      <c r="A2501" t="inlineStr">
        <is>
          <t>Q013L05</t>
        </is>
      </c>
      <c r="B2501" t="inlineStr">
        <is>
          <t>RONALDO  JUNIOR LOPES DE SOUSA</t>
        </is>
      </c>
      <c r="C2501" t="n">
        <v>1</v>
      </c>
      <c r="D2501" t="inlineStr">
        <is>
          <t>IPCA</t>
        </is>
      </c>
      <c r="E2501" t="n">
        <v>0.009488792934583046</v>
      </c>
      <c r="F2501" t="inlineStr">
        <is>
          <t>MENSAL</t>
        </is>
      </c>
      <c r="G2501" t="n">
        <v>46517</v>
      </c>
      <c r="H2501" t="n">
        <v>46517</v>
      </c>
      <c r="I2501" t="inlineStr">
        <is>
          <t>057</t>
        </is>
      </c>
      <c r="J2501" t="inlineStr">
        <is>
          <t>CARTEIRA</t>
        </is>
      </c>
      <c r="K2501" t="inlineStr">
        <is>
          <t>CONTRATO</t>
        </is>
      </c>
      <c r="L2501" t="n">
        <v>3688.63</v>
      </c>
      <c r="M2501" t="inlineStr"/>
      <c r="N2501" t="inlineStr"/>
      <c r="O2501" s="142">
        <f>DATE(YEAR(H2501),MONTH(H2501),1)</f>
        <v/>
      </c>
      <c r="P2501" s="132">
        <f>IF(H2501&gt;$L$3,"Futuro","Atraso")</f>
        <v/>
      </c>
      <c r="Q2501">
        <f>12*(YEAR(H2501)-YEAR($L$3))+(MONTH(H2501)-MONTH($L$3))</f>
        <v/>
      </c>
      <c r="R2501" s="366">
        <f>IF(N2501="IBIRAPITANGA FASE 3",IF(P2501="Atraso",M2501,M2501/(1+$J$2)^Q2501),IF(P2501="Atraso",M2501,M2501/(1+$J$1)^Q2501))</f>
        <v/>
      </c>
    </row>
    <row r="2502">
      <c r="A2502" t="inlineStr">
        <is>
          <t>Q013L05</t>
        </is>
      </c>
      <c r="B2502" t="inlineStr">
        <is>
          <t>RONALDO  JUNIOR LOPES DE SOUSA</t>
        </is>
      </c>
      <c r="C2502" t="n">
        <v>1</v>
      </c>
      <c r="D2502" t="inlineStr">
        <is>
          <t>IPCA</t>
        </is>
      </c>
      <c r="E2502" t="n">
        <v>0.009488792934583046</v>
      </c>
      <c r="F2502" t="inlineStr">
        <is>
          <t>MENSAL</t>
        </is>
      </c>
      <c r="G2502" t="n">
        <v>46548</v>
      </c>
      <c r="H2502" t="n">
        <v>46548</v>
      </c>
      <c r="I2502" t="inlineStr">
        <is>
          <t>058</t>
        </is>
      </c>
      <c r="J2502" t="inlineStr">
        <is>
          <t>CARTEIRA</t>
        </is>
      </c>
      <c r="K2502" t="inlineStr">
        <is>
          <t>CONTRATO</t>
        </is>
      </c>
      <c r="L2502" t="n">
        <v>3688.63</v>
      </c>
      <c r="M2502" t="inlineStr"/>
      <c r="N2502" t="inlineStr"/>
      <c r="O2502" s="142">
        <f>DATE(YEAR(H2502),MONTH(H2502),1)</f>
        <v/>
      </c>
      <c r="P2502" s="132">
        <f>IF(H2502&gt;$L$3,"Futuro","Atraso")</f>
        <v/>
      </c>
      <c r="Q2502">
        <f>12*(YEAR(H2502)-YEAR($L$3))+(MONTH(H2502)-MONTH($L$3))</f>
        <v/>
      </c>
      <c r="R2502" s="366">
        <f>IF(N2502="IBIRAPITANGA FASE 3",IF(P2502="Atraso",M2502,M2502/(1+$J$2)^Q2502),IF(P2502="Atraso",M2502,M2502/(1+$J$1)^Q2502))</f>
        <v/>
      </c>
    </row>
    <row r="2503">
      <c r="A2503" t="inlineStr">
        <is>
          <t>Q013L05</t>
        </is>
      </c>
      <c r="B2503" t="inlineStr">
        <is>
          <t>RONALDO  JUNIOR LOPES DE SOUSA</t>
        </is>
      </c>
      <c r="C2503" t="n">
        <v>1</v>
      </c>
      <c r="D2503" t="inlineStr">
        <is>
          <t>IPCA</t>
        </is>
      </c>
      <c r="E2503" t="n">
        <v>0.009488792934583046</v>
      </c>
      <c r="F2503" t="inlineStr">
        <is>
          <t>MENSAL</t>
        </is>
      </c>
      <c r="G2503" t="n">
        <v>46578</v>
      </c>
      <c r="H2503" t="n">
        <v>46578</v>
      </c>
      <c r="I2503" t="inlineStr">
        <is>
          <t>059</t>
        </is>
      </c>
      <c r="J2503" t="inlineStr">
        <is>
          <t>CARTEIRA</t>
        </is>
      </c>
      <c r="K2503" t="inlineStr">
        <is>
          <t>CONTRATO</t>
        </is>
      </c>
      <c r="L2503" t="n">
        <v>3688.63</v>
      </c>
      <c r="M2503" t="inlineStr"/>
      <c r="N2503" t="inlineStr"/>
      <c r="O2503" s="142">
        <f>DATE(YEAR(H2503),MONTH(H2503),1)</f>
        <v/>
      </c>
      <c r="P2503" s="132">
        <f>IF(H2503&gt;$L$3,"Futuro","Atraso")</f>
        <v/>
      </c>
      <c r="Q2503">
        <f>12*(YEAR(H2503)-YEAR($L$3))+(MONTH(H2503)-MONTH($L$3))</f>
        <v/>
      </c>
      <c r="R2503" s="366">
        <f>IF(N2503="IBIRAPITANGA FASE 3",IF(P2503="Atraso",M2503,M2503/(1+$J$2)^Q2503),IF(P2503="Atraso",M2503,M2503/(1+$J$1)^Q2503))</f>
        <v/>
      </c>
    </row>
    <row r="2504">
      <c r="A2504" t="inlineStr">
        <is>
          <t>Q013L05</t>
        </is>
      </c>
      <c r="B2504" t="inlineStr">
        <is>
          <t>RONALDO  JUNIOR LOPES DE SOUSA</t>
        </is>
      </c>
      <c r="C2504" t="n">
        <v>1</v>
      </c>
      <c r="D2504" t="inlineStr">
        <is>
          <t>IPCA</t>
        </is>
      </c>
      <c r="E2504" t="n">
        <v>0.009488792934583046</v>
      </c>
      <c r="F2504" t="inlineStr">
        <is>
          <t>MENSAL</t>
        </is>
      </c>
      <c r="G2504" t="n">
        <v>46609</v>
      </c>
      <c r="H2504" t="n">
        <v>46609</v>
      </c>
      <c r="I2504" t="inlineStr">
        <is>
          <t>060</t>
        </is>
      </c>
      <c r="J2504" t="inlineStr">
        <is>
          <t>CARTEIRA</t>
        </is>
      </c>
      <c r="K2504" t="inlineStr">
        <is>
          <t>CONTRATO</t>
        </is>
      </c>
      <c r="L2504" t="n">
        <v>3688.63</v>
      </c>
      <c r="M2504" t="inlineStr"/>
      <c r="N2504" t="inlineStr"/>
      <c r="O2504" s="142">
        <f>DATE(YEAR(H2504),MONTH(H2504),1)</f>
        <v/>
      </c>
      <c r="P2504" s="132">
        <f>IF(H2504&gt;$L$3,"Futuro","Atraso")</f>
        <v/>
      </c>
      <c r="Q2504">
        <f>12*(YEAR(H2504)-YEAR($L$3))+(MONTH(H2504)-MONTH($L$3))</f>
        <v/>
      </c>
      <c r="R2504" s="366">
        <f>IF(N2504="IBIRAPITANGA FASE 3",IF(P2504="Atraso",M2504,M2504/(1+$J$2)^Q2504),IF(P2504="Atraso",M2504,M2504/(1+$J$1)^Q2504))</f>
        <v/>
      </c>
    </row>
    <row r="2505">
      <c r="A2505" t="inlineStr">
        <is>
          <t>Q013L05</t>
        </is>
      </c>
      <c r="B2505" t="inlineStr">
        <is>
          <t>RONALDO  JUNIOR LOPES DE SOUSA</t>
        </is>
      </c>
      <c r="C2505" t="n">
        <v>1</v>
      </c>
      <c r="D2505" t="inlineStr">
        <is>
          <t>IPCA</t>
        </is>
      </c>
      <c r="E2505" t="n">
        <v>0.009488792934583046</v>
      </c>
      <c r="F2505" t="inlineStr">
        <is>
          <t>MENSAL</t>
        </is>
      </c>
      <c r="G2505" t="n">
        <v>46640</v>
      </c>
      <c r="H2505" t="n">
        <v>46640</v>
      </c>
      <c r="I2505" t="inlineStr">
        <is>
          <t>061</t>
        </is>
      </c>
      <c r="J2505" t="inlineStr">
        <is>
          <t>CARTEIRA</t>
        </is>
      </c>
      <c r="K2505" t="inlineStr">
        <is>
          <t>CONTRATO</t>
        </is>
      </c>
      <c r="L2505" t="n">
        <v>3688.63</v>
      </c>
      <c r="M2505" t="inlineStr"/>
      <c r="N2505" t="inlineStr"/>
      <c r="O2505" s="142">
        <f>DATE(YEAR(H2505),MONTH(H2505),1)</f>
        <v/>
      </c>
      <c r="P2505" s="132">
        <f>IF(H2505&gt;$L$3,"Futuro","Atraso")</f>
        <v/>
      </c>
      <c r="Q2505">
        <f>12*(YEAR(H2505)-YEAR($L$3))+(MONTH(H2505)-MONTH($L$3))</f>
        <v/>
      </c>
      <c r="R2505" s="366">
        <f>IF(N2505="IBIRAPITANGA FASE 3",IF(P2505="Atraso",M2505,M2505/(1+$J$2)^Q2505),IF(P2505="Atraso",M2505,M2505/(1+$J$1)^Q2505))</f>
        <v/>
      </c>
    </row>
    <row r="2506">
      <c r="A2506" t="inlineStr">
        <is>
          <t>Q013L05</t>
        </is>
      </c>
      <c r="B2506" t="inlineStr">
        <is>
          <t>RONALDO  JUNIOR LOPES DE SOUSA</t>
        </is>
      </c>
      <c r="C2506" t="n">
        <v>1</v>
      </c>
      <c r="D2506" t="inlineStr">
        <is>
          <t>IPCA</t>
        </is>
      </c>
      <c r="E2506" t="n">
        <v>0.009488792934583046</v>
      </c>
      <c r="F2506" t="inlineStr">
        <is>
          <t>MENSAL</t>
        </is>
      </c>
      <c r="G2506" t="n">
        <v>46670</v>
      </c>
      <c r="H2506" t="n">
        <v>46670</v>
      </c>
      <c r="I2506" t="inlineStr">
        <is>
          <t>062</t>
        </is>
      </c>
      <c r="J2506" t="inlineStr">
        <is>
          <t>CARTEIRA</t>
        </is>
      </c>
      <c r="K2506" t="inlineStr">
        <is>
          <t>CONTRATO</t>
        </is>
      </c>
      <c r="L2506" t="n">
        <v>3688.63</v>
      </c>
      <c r="M2506" t="inlineStr"/>
      <c r="N2506" t="inlineStr"/>
      <c r="O2506" s="142">
        <f>DATE(YEAR(H2506),MONTH(H2506),1)</f>
        <v/>
      </c>
      <c r="P2506" s="132">
        <f>IF(H2506&gt;$L$3,"Futuro","Atraso")</f>
        <v/>
      </c>
      <c r="Q2506">
        <f>12*(YEAR(H2506)-YEAR($L$3))+(MONTH(H2506)-MONTH($L$3))</f>
        <v/>
      </c>
      <c r="R2506" s="366">
        <f>IF(N2506="IBIRAPITANGA FASE 3",IF(P2506="Atraso",M2506,M2506/(1+$J$2)^Q2506),IF(P2506="Atraso",M2506,M2506/(1+$J$1)^Q2506))</f>
        <v/>
      </c>
    </row>
    <row r="2507">
      <c r="A2507" t="inlineStr">
        <is>
          <t>Q013L05</t>
        </is>
      </c>
      <c r="B2507" t="inlineStr">
        <is>
          <t>RONALDO  JUNIOR LOPES DE SOUSA</t>
        </is>
      </c>
      <c r="C2507" t="n">
        <v>1</v>
      </c>
      <c r="D2507" t="inlineStr">
        <is>
          <t>IPCA</t>
        </is>
      </c>
      <c r="E2507" t="n">
        <v>0.009488792934583046</v>
      </c>
      <c r="F2507" t="inlineStr">
        <is>
          <t>MENSAL</t>
        </is>
      </c>
      <c r="G2507" t="n">
        <v>46701</v>
      </c>
      <c r="H2507" t="n">
        <v>46701</v>
      </c>
      <c r="I2507" t="inlineStr">
        <is>
          <t>063</t>
        </is>
      </c>
      <c r="J2507" t="inlineStr">
        <is>
          <t>CARTEIRA</t>
        </is>
      </c>
      <c r="K2507" t="inlineStr">
        <is>
          <t>CONTRATO</t>
        </is>
      </c>
      <c r="L2507" t="n">
        <v>3688.63</v>
      </c>
      <c r="M2507" t="inlineStr"/>
      <c r="N2507" t="inlineStr"/>
      <c r="O2507" s="142">
        <f>DATE(YEAR(H2507),MONTH(H2507),1)</f>
        <v/>
      </c>
      <c r="P2507" s="132">
        <f>IF(H2507&gt;$L$3,"Futuro","Atraso")</f>
        <v/>
      </c>
      <c r="Q2507">
        <f>12*(YEAR(H2507)-YEAR($L$3))+(MONTH(H2507)-MONTH($L$3))</f>
        <v/>
      </c>
      <c r="R2507" s="366">
        <f>IF(N2507="IBIRAPITANGA FASE 3",IF(P2507="Atraso",M2507,M2507/(1+$J$2)^Q2507),IF(P2507="Atraso",M2507,M2507/(1+$J$1)^Q2507))</f>
        <v/>
      </c>
    </row>
    <row r="2508">
      <c r="A2508" t="inlineStr">
        <is>
          <t>Q013L05</t>
        </is>
      </c>
      <c r="B2508" t="inlineStr">
        <is>
          <t>RONALDO  JUNIOR LOPES DE SOUSA</t>
        </is>
      </c>
      <c r="C2508" t="n">
        <v>1</v>
      </c>
      <c r="D2508" t="inlineStr">
        <is>
          <t>IPCA</t>
        </is>
      </c>
      <c r="E2508" t="n">
        <v>0.009488792934583046</v>
      </c>
      <c r="F2508" t="inlineStr">
        <is>
          <t>MENSAL</t>
        </is>
      </c>
      <c r="G2508" t="n">
        <v>46731</v>
      </c>
      <c r="H2508" t="n">
        <v>46731</v>
      </c>
      <c r="I2508" t="inlineStr">
        <is>
          <t>064</t>
        </is>
      </c>
      <c r="J2508" t="inlineStr">
        <is>
          <t>CARTEIRA</t>
        </is>
      </c>
      <c r="K2508" t="inlineStr">
        <is>
          <t>CONTRATO</t>
        </is>
      </c>
      <c r="L2508" t="n">
        <v>3688.63</v>
      </c>
      <c r="M2508" t="inlineStr"/>
      <c r="N2508" t="inlineStr"/>
      <c r="O2508" s="142">
        <f>DATE(YEAR(H2508),MONTH(H2508),1)</f>
        <v/>
      </c>
      <c r="P2508" s="132">
        <f>IF(H2508&gt;$L$3,"Futuro","Atraso")</f>
        <v/>
      </c>
      <c r="Q2508">
        <f>12*(YEAR(H2508)-YEAR($L$3))+(MONTH(H2508)-MONTH($L$3))</f>
        <v/>
      </c>
      <c r="R2508" s="366">
        <f>IF(N2508="IBIRAPITANGA FASE 3",IF(P2508="Atraso",M2508,M2508/(1+$J$2)^Q2508),IF(P2508="Atraso",M2508,M2508/(1+$J$1)^Q2508))</f>
        <v/>
      </c>
    </row>
    <row r="2509">
      <c r="A2509" t="inlineStr">
        <is>
          <t>Q013L05</t>
        </is>
      </c>
      <c r="B2509" t="inlineStr">
        <is>
          <t>RONALDO  JUNIOR LOPES DE SOUSA</t>
        </is>
      </c>
      <c r="C2509" t="n">
        <v>1</v>
      </c>
      <c r="D2509" t="inlineStr">
        <is>
          <t>IPCA</t>
        </is>
      </c>
      <c r="E2509" t="n">
        <v>0.009488792934583046</v>
      </c>
      <c r="F2509" t="inlineStr">
        <is>
          <t>MENSAL</t>
        </is>
      </c>
      <c r="G2509" t="n">
        <v>46762</v>
      </c>
      <c r="H2509" t="n">
        <v>46762</v>
      </c>
      <c r="I2509" t="inlineStr">
        <is>
          <t>065</t>
        </is>
      </c>
      <c r="J2509" t="inlineStr">
        <is>
          <t>CARTEIRA</t>
        </is>
      </c>
      <c r="K2509" t="inlineStr">
        <is>
          <t>CONTRATO</t>
        </is>
      </c>
      <c r="L2509" t="n">
        <v>3688.63</v>
      </c>
      <c r="M2509" t="inlineStr"/>
      <c r="N2509" t="inlineStr"/>
      <c r="O2509" s="142">
        <f>DATE(YEAR(H2509),MONTH(H2509),1)</f>
        <v/>
      </c>
      <c r="P2509" s="132">
        <f>IF(H2509&gt;$L$3,"Futuro","Atraso")</f>
        <v/>
      </c>
      <c r="Q2509">
        <f>12*(YEAR(H2509)-YEAR($L$3))+(MONTH(H2509)-MONTH($L$3))</f>
        <v/>
      </c>
      <c r="R2509" s="366">
        <f>IF(N2509="IBIRAPITANGA FASE 3",IF(P2509="Atraso",M2509,M2509/(1+$J$2)^Q2509),IF(P2509="Atraso",M2509,M2509/(1+$J$1)^Q2509))</f>
        <v/>
      </c>
    </row>
    <row r="2510">
      <c r="A2510" t="inlineStr">
        <is>
          <t>Q013L05</t>
        </is>
      </c>
      <c r="B2510" t="inlineStr">
        <is>
          <t>RONALDO  JUNIOR LOPES DE SOUSA</t>
        </is>
      </c>
      <c r="C2510" t="n">
        <v>1</v>
      </c>
      <c r="D2510" t="inlineStr">
        <is>
          <t>IPCA</t>
        </is>
      </c>
      <c r="E2510" t="n">
        <v>0.009488792934583046</v>
      </c>
      <c r="F2510" t="inlineStr">
        <is>
          <t>MENSAL</t>
        </is>
      </c>
      <c r="G2510" t="n">
        <v>46793</v>
      </c>
      <c r="H2510" t="n">
        <v>46793</v>
      </c>
      <c r="I2510" t="inlineStr">
        <is>
          <t>066</t>
        </is>
      </c>
      <c r="J2510" t="inlineStr">
        <is>
          <t>CARTEIRA</t>
        </is>
      </c>
      <c r="K2510" t="inlineStr">
        <is>
          <t>CONTRATO</t>
        </is>
      </c>
      <c r="L2510" t="n">
        <v>3688.63</v>
      </c>
      <c r="M2510" t="inlineStr"/>
      <c r="N2510" t="inlineStr"/>
      <c r="O2510" s="142">
        <f>DATE(YEAR(H2510),MONTH(H2510),1)</f>
        <v/>
      </c>
      <c r="P2510" s="132">
        <f>IF(H2510&gt;$L$3,"Futuro","Atraso")</f>
        <v/>
      </c>
      <c r="Q2510">
        <f>12*(YEAR(H2510)-YEAR($L$3))+(MONTH(H2510)-MONTH($L$3))</f>
        <v/>
      </c>
      <c r="R2510" s="366">
        <f>IF(N2510="IBIRAPITANGA FASE 3",IF(P2510="Atraso",M2510,M2510/(1+$J$2)^Q2510),IF(P2510="Atraso",M2510,M2510/(1+$J$1)^Q2510))</f>
        <v/>
      </c>
    </row>
    <row r="2511">
      <c r="A2511" t="inlineStr">
        <is>
          <t>Q013L05</t>
        </is>
      </c>
      <c r="B2511" t="inlineStr">
        <is>
          <t>RONALDO  JUNIOR LOPES DE SOUSA</t>
        </is>
      </c>
      <c r="C2511" t="n">
        <v>1</v>
      </c>
      <c r="D2511" t="inlineStr">
        <is>
          <t>IPCA</t>
        </is>
      </c>
      <c r="E2511" t="n">
        <v>0.009488792934583046</v>
      </c>
      <c r="F2511" t="inlineStr">
        <is>
          <t>MENSAL</t>
        </is>
      </c>
      <c r="G2511" t="n">
        <v>46822</v>
      </c>
      <c r="H2511" t="n">
        <v>46822</v>
      </c>
      <c r="I2511" t="inlineStr">
        <is>
          <t>067</t>
        </is>
      </c>
      <c r="J2511" t="inlineStr">
        <is>
          <t>CARTEIRA</t>
        </is>
      </c>
      <c r="K2511" t="inlineStr">
        <is>
          <t>CONTRATO</t>
        </is>
      </c>
      <c r="L2511" t="n">
        <v>3688.63</v>
      </c>
      <c r="M2511" t="inlineStr"/>
      <c r="N2511" t="inlineStr"/>
      <c r="O2511" s="142">
        <f>DATE(YEAR(H2511),MONTH(H2511),1)</f>
        <v/>
      </c>
      <c r="P2511" s="132">
        <f>IF(H2511&gt;$L$3,"Futuro","Atraso")</f>
        <v/>
      </c>
      <c r="Q2511">
        <f>12*(YEAR(H2511)-YEAR($L$3))+(MONTH(H2511)-MONTH($L$3))</f>
        <v/>
      </c>
      <c r="R2511" s="366">
        <f>IF(N2511="IBIRAPITANGA FASE 3",IF(P2511="Atraso",M2511,M2511/(1+$J$2)^Q2511),IF(P2511="Atraso",M2511,M2511/(1+$J$1)^Q2511))</f>
        <v/>
      </c>
    </row>
    <row r="2512">
      <c r="A2512" t="inlineStr">
        <is>
          <t>Q013L05</t>
        </is>
      </c>
      <c r="B2512" t="inlineStr">
        <is>
          <t>RONALDO  JUNIOR LOPES DE SOUSA</t>
        </is>
      </c>
      <c r="C2512" t="n">
        <v>1</v>
      </c>
      <c r="D2512" t="inlineStr">
        <is>
          <t>IPCA</t>
        </is>
      </c>
      <c r="E2512" t="n">
        <v>0.009488792934583046</v>
      </c>
      <c r="F2512" t="inlineStr">
        <is>
          <t>MENSAL</t>
        </is>
      </c>
      <c r="G2512" t="n">
        <v>46853</v>
      </c>
      <c r="H2512" t="n">
        <v>46853</v>
      </c>
      <c r="I2512" t="inlineStr">
        <is>
          <t>068</t>
        </is>
      </c>
      <c r="J2512" t="inlineStr">
        <is>
          <t>CARTEIRA</t>
        </is>
      </c>
      <c r="K2512" t="inlineStr">
        <is>
          <t>CONTRATO</t>
        </is>
      </c>
      <c r="L2512" t="n">
        <v>3688.63</v>
      </c>
      <c r="M2512" t="inlineStr"/>
      <c r="N2512" t="inlineStr"/>
      <c r="O2512" s="142">
        <f>DATE(YEAR(H2512),MONTH(H2512),1)</f>
        <v/>
      </c>
      <c r="P2512" s="132">
        <f>IF(H2512&gt;$L$3,"Futuro","Atraso")</f>
        <v/>
      </c>
      <c r="Q2512">
        <f>12*(YEAR(H2512)-YEAR($L$3))+(MONTH(H2512)-MONTH($L$3))</f>
        <v/>
      </c>
      <c r="R2512" s="366">
        <f>IF(N2512="IBIRAPITANGA FASE 3",IF(P2512="Atraso",M2512,M2512/(1+$J$2)^Q2512),IF(P2512="Atraso",M2512,M2512/(1+$J$1)^Q2512))</f>
        <v/>
      </c>
    </row>
    <row r="2513">
      <c r="A2513" t="inlineStr">
        <is>
          <t>Q013L05</t>
        </is>
      </c>
      <c r="B2513" t="inlineStr">
        <is>
          <t>RONALDO  JUNIOR LOPES DE SOUSA</t>
        </is>
      </c>
      <c r="C2513" t="n">
        <v>1</v>
      </c>
      <c r="D2513" t="inlineStr">
        <is>
          <t>IPCA</t>
        </is>
      </c>
      <c r="E2513" t="n">
        <v>0.009488792934583046</v>
      </c>
      <c r="F2513" t="inlineStr">
        <is>
          <t>MENSAL</t>
        </is>
      </c>
      <c r="G2513" t="n">
        <v>46883</v>
      </c>
      <c r="H2513" t="n">
        <v>46883</v>
      </c>
      <c r="I2513" t="inlineStr">
        <is>
          <t>069</t>
        </is>
      </c>
      <c r="J2513" t="inlineStr">
        <is>
          <t>CARTEIRA</t>
        </is>
      </c>
      <c r="K2513" t="inlineStr">
        <is>
          <t>CONTRATO</t>
        </is>
      </c>
      <c r="L2513" t="n">
        <v>3688.63</v>
      </c>
      <c r="M2513" t="inlineStr"/>
      <c r="N2513" t="inlineStr"/>
      <c r="O2513" s="142">
        <f>DATE(YEAR(H2513),MONTH(H2513),1)</f>
        <v/>
      </c>
      <c r="P2513" s="132">
        <f>IF(H2513&gt;$L$3,"Futuro","Atraso")</f>
        <v/>
      </c>
      <c r="Q2513">
        <f>12*(YEAR(H2513)-YEAR($L$3))+(MONTH(H2513)-MONTH($L$3))</f>
        <v/>
      </c>
      <c r="R2513" s="366">
        <f>IF(N2513="IBIRAPITANGA FASE 3",IF(P2513="Atraso",M2513,M2513/(1+$J$2)^Q2513),IF(P2513="Atraso",M2513,M2513/(1+$J$1)^Q2513))</f>
        <v/>
      </c>
    </row>
    <row r="2514">
      <c r="A2514" t="inlineStr">
        <is>
          <t>Q013L05</t>
        </is>
      </c>
      <c r="B2514" t="inlineStr">
        <is>
          <t>RONALDO  JUNIOR LOPES DE SOUSA</t>
        </is>
      </c>
      <c r="C2514" t="n">
        <v>1</v>
      </c>
      <c r="D2514" t="inlineStr">
        <is>
          <t>IPCA</t>
        </is>
      </c>
      <c r="E2514" t="n">
        <v>0.009488792934583046</v>
      </c>
      <c r="F2514" t="inlineStr">
        <is>
          <t>MENSAL</t>
        </is>
      </c>
      <c r="G2514" t="n">
        <v>46914</v>
      </c>
      <c r="H2514" t="n">
        <v>46914</v>
      </c>
      <c r="I2514" t="inlineStr">
        <is>
          <t>070</t>
        </is>
      </c>
      <c r="J2514" t="inlineStr">
        <is>
          <t>CARTEIRA</t>
        </is>
      </c>
      <c r="K2514" t="inlineStr">
        <is>
          <t>CONTRATO</t>
        </is>
      </c>
      <c r="L2514" t="n">
        <v>3688.63</v>
      </c>
      <c r="M2514" t="inlineStr"/>
      <c r="N2514" t="inlineStr"/>
      <c r="O2514" s="142">
        <f>DATE(YEAR(H2514),MONTH(H2514),1)</f>
        <v/>
      </c>
      <c r="P2514" s="132">
        <f>IF(H2514&gt;$L$3,"Futuro","Atraso")</f>
        <v/>
      </c>
      <c r="Q2514">
        <f>12*(YEAR(H2514)-YEAR($L$3))+(MONTH(H2514)-MONTH($L$3))</f>
        <v/>
      </c>
      <c r="R2514" s="366">
        <f>IF(N2514="IBIRAPITANGA FASE 3",IF(P2514="Atraso",M2514,M2514/(1+$J$2)^Q2514),IF(P2514="Atraso",M2514,M2514/(1+$J$1)^Q2514))</f>
        <v/>
      </c>
    </row>
    <row r="2515">
      <c r="A2515" t="inlineStr">
        <is>
          <t>Q013L05</t>
        </is>
      </c>
      <c r="B2515" t="inlineStr">
        <is>
          <t>RONALDO  JUNIOR LOPES DE SOUSA</t>
        </is>
      </c>
      <c r="C2515" t="n">
        <v>1</v>
      </c>
      <c r="D2515" t="inlineStr">
        <is>
          <t>IPCA</t>
        </is>
      </c>
      <c r="E2515" t="n">
        <v>0.009488792934583046</v>
      </c>
      <c r="F2515" t="inlineStr">
        <is>
          <t>MENSAL</t>
        </is>
      </c>
      <c r="G2515" t="n">
        <v>46944</v>
      </c>
      <c r="H2515" t="n">
        <v>46944</v>
      </c>
      <c r="I2515" t="inlineStr">
        <is>
          <t>071</t>
        </is>
      </c>
      <c r="J2515" t="inlineStr">
        <is>
          <t>CARTEIRA</t>
        </is>
      </c>
      <c r="K2515" t="inlineStr">
        <is>
          <t>CONTRATO</t>
        </is>
      </c>
      <c r="L2515" t="n">
        <v>3688.63</v>
      </c>
      <c r="M2515" t="inlineStr"/>
      <c r="N2515" t="inlineStr"/>
      <c r="O2515" s="142">
        <f>DATE(YEAR(H2515),MONTH(H2515),1)</f>
        <v/>
      </c>
      <c r="P2515" s="132">
        <f>IF(H2515&gt;$L$3,"Futuro","Atraso")</f>
        <v/>
      </c>
      <c r="Q2515">
        <f>12*(YEAR(H2515)-YEAR($L$3))+(MONTH(H2515)-MONTH($L$3))</f>
        <v/>
      </c>
      <c r="R2515" s="366">
        <f>IF(N2515="IBIRAPITANGA FASE 3",IF(P2515="Atraso",M2515,M2515/(1+$J$2)^Q2515),IF(P2515="Atraso",M2515,M2515/(1+$J$1)^Q2515))</f>
        <v/>
      </c>
    </row>
    <row r="2516">
      <c r="A2516" t="inlineStr">
        <is>
          <t>Q013L05</t>
        </is>
      </c>
      <c r="B2516" t="inlineStr">
        <is>
          <t>RONALDO  JUNIOR LOPES DE SOUSA</t>
        </is>
      </c>
      <c r="C2516" t="n">
        <v>1</v>
      </c>
      <c r="D2516" t="inlineStr">
        <is>
          <t>IPCA</t>
        </is>
      </c>
      <c r="E2516" t="n">
        <v>0.009488792934583046</v>
      </c>
      <c r="F2516" t="inlineStr">
        <is>
          <t>MENSAL</t>
        </is>
      </c>
      <c r="G2516" t="n">
        <v>46975</v>
      </c>
      <c r="H2516" t="n">
        <v>46975</v>
      </c>
      <c r="I2516" t="inlineStr">
        <is>
          <t>072</t>
        </is>
      </c>
      <c r="J2516" t="inlineStr">
        <is>
          <t>CARTEIRA</t>
        </is>
      </c>
      <c r="K2516" t="inlineStr">
        <is>
          <t>CONTRATO</t>
        </is>
      </c>
      <c r="L2516" t="n">
        <v>3688.63</v>
      </c>
      <c r="M2516" t="inlineStr"/>
      <c r="N2516" t="inlineStr"/>
      <c r="O2516" s="142">
        <f>DATE(YEAR(H2516),MONTH(H2516),1)</f>
        <v/>
      </c>
      <c r="P2516" s="132">
        <f>IF(H2516&gt;$L$3,"Futuro","Atraso")</f>
        <v/>
      </c>
      <c r="Q2516">
        <f>12*(YEAR(H2516)-YEAR($L$3))+(MONTH(H2516)-MONTH($L$3))</f>
        <v/>
      </c>
      <c r="R2516" s="366">
        <f>IF(N2516="IBIRAPITANGA FASE 3",IF(P2516="Atraso",M2516,M2516/(1+$J$2)^Q2516),IF(P2516="Atraso",M2516,M2516/(1+$J$1)^Q2516))</f>
        <v/>
      </c>
    </row>
    <row r="2517">
      <c r="A2517" t="inlineStr">
        <is>
          <t>Q013L05</t>
        </is>
      </c>
      <c r="B2517" t="inlineStr">
        <is>
          <t>RONALDO  JUNIOR LOPES DE SOUSA</t>
        </is>
      </c>
      <c r="C2517" t="n">
        <v>1</v>
      </c>
      <c r="D2517" t="inlineStr">
        <is>
          <t>IPCA</t>
        </is>
      </c>
      <c r="E2517" t="n">
        <v>0.009488792934583046</v>
      </c>
      <c r="F2517" t="inlineStr">
        <is>
          <t>MENSAL</t>
        </is>
      </c>
      <c r="G2517" t="n">
        <v>47006</v>
      </c>
      <c r="H2517" t="n">
        <v>47006</v>
      </c>
      <c r="I2517" t="inlineStr">
        <is>
          <t>073</t>
        </is>
      </c>
      <c r="J2517" t="inlineStr">
        <is>
          <t>CARTEIRA</t>
        </is>
      </c>
      <c r="K2517" t="inlineStr">
        <is>
          <t>CONTRATO</t>
        </is>
      </c>
      <c r="L2517" t="n">
        <v>3688.63</v>
      </c>
      <c r="M2517" t="inlineStr"/>
      <c r="N2517" t="inlineStr"/>
      <c r="O2517" s="142">
        <f>DATE(YEAR(H2517),MONTH(H2517),1)</f>
        <v/>
      </c>
      <c r="P2517" s="132">
        <f>IF(H2517&gt;$L$3,"Futuro","Atraso")</f>
        <v/>
      </c>
      <c r="Q2517">
        <f>12*(YEAR(H2517)-YEAR($L$3))+(MONTH(H2517)-MONTH($L$3))</f>
        <v/>
      </c>
      <c r="R2517" s="366">
        <f>IF(N2517="IBIRAPITANGA FASE 3",IF(P2517="Atraso",M2517,M2517/(1+$J$2)^Q2517),IF(P2517="Atraso",M2517,M2517/(1+$J$1)^Q2517))</f>
        <v/>
      </c>
    </row>
    <row r="2518">
      <c r="A2518" t="inlineStr">
        <is>
          <t>Q013L05</t>
        </is>
      </c>
      <c r="B2518" t="inlineStr">
        <is>
          <t>RONALDO  JUNIOR LOPES DE SOUSA</t>
        </is>
      </c>
      <c r="C2518" t="n">
        <v>1</v>
      </c>
      <c r="D2518" t="inlineStr">
        <is>
          <t>IPCA</t>
        </is>
      </c>
      <c r="E2518" t="n">
        <v>0.009488792934583046</v>
      </c>
      <c r="F2518" t="inlineStr">
        <is>
          <t>MENSAL</t>
        </is>
      </c>
      <c r="G2518" t="n">
        <v>47036</v>
      </c>
      <c r="H2518" t="n">
        <v>47036</v>
      </c>
      <c r="I2518" t="inlineStr">
        <is>
          <t>074</t>
        </is>
      </c>
      <c r="J2518" t="inlineStr">
        <is>
          <t>CARTEIRA</t>
        </is>
      </c>
      <c r="K2518" t="inlineStr">
        <is>
          <t>CONTRATO</t>
        </is>
      </c>
      <c r="L2518" t="n">
        <v>3688.63</v>
      </c>
      <c r="M2518" t="inlineStr"/>
      <c r="N2518" t="inlineStr"/>
      <c r="O2518" s="142">
        <f>DATE(YEAR(H2518),MONTH(H2518),1)</f>
        <v/>
      </c>
      <c r="P2518" s="132">
        <f>IF(H2518&gt;$L$3,"Futuro","Atraso")</f>
        <v/>
      </c>
      <c r="Q2518">
        <f>12*(YEAR(H2518)-YEAR($L$3))+(MONTH(H2518)-MONTH($L$3))</f>
        <v/>
      </c>
      <c r="R2518" s="366">
        <f>IF(N2518="IBIRAPITANGA FASE 3",IF(P2518="Atraso",M2518,M2518/(1+$J$2)^Q2518),IF(P2518="Atraso",M2518,M2518/(1+$J$1)^Q2518))</f>
        <v/>
      </c>
    </row>
    <row r="2519">
      <c r="A2519" t="inlineStr">
        <is>
          <t>Q013L05</t>
        </is>
      </c>
      <c r="B2519" t="inlineStr">
        <is>
          <t>RONALDO  JUNIOR LOPES DE SOUSA</t>
        </is>
      </c>
      <c r="C2519" t="n">
        <v>1</v>
      </c>
      <c r="D2519" t="inlineStr">
        <is>
          <t>IPCA</t>
        </is>
      </c>
      <c r="E2519" t="n">
        <v>0.009488792934583046</v>
      </c>
      <c r="F2519" t="inlineStr">
        <is>
          <t>MENSAL</t>
        </is>
      </c>
      <c r="G2519" t="n">
        <v>47067</v>
      </c>
      <c r="H2519" t="n">
        <v>47067</v>
      </c>
      <c r="I2519" t="inlineStr">
        <is>
          <t>075</t>
        </is>
      </c>
      <c r="J2519" t="inlineStr">
        <is>
          <t>CARTEIRA</t>
        </is>
      </c>
      <c r="K2519" t="inlineStr">
        <is>
          <t>CONTRATO</t>
        </is>
      </c>
      <c r="L2519" t="n">
        <v>3688.63</v>
      </c>
      <c r="M2519" t="inlineStr"/>
      <c r="N2519" t="inlineStr"/>
      <c r="O2519" s="142">
        <f>DATE(YEAR(H2519),MONTH(H2519),1)</f>
        <v/>
      </c>
      <c r="P2519" s="132">
        <f>IF(H2519&gt;$L$3,"Futuro","Atraso")</f>
        <v/>
      </c>
      <c r="Q2519">
        <f>12*(YEAR(H2519)-YEAR($L$3))+(MONTH(H2519)-MONTH($L$3))</f>
        <v/>
      </c>
      <c r="R2519" s="366">
        <f>IF(N2519="IBIRAPITANGA FASE 3",IF(P2519="Atraso",M2519,M2519/(1+$J$2)^Q2519),IF(P2519="Atraso",M2519,M2519/(1+$J$1)^Q2519))</f>
        <v/>
      </c>
    </row>
    <row r="2520">
      <c r="A2520" t="inlineStr">
        <is>
          <t>Q013L05</t>
        </is>
      </c>
      <c r="B2520" t="inlineStr">
        <is>
          <t>RONALDO  JUNIOR LOPES DE SOUSA</t>
        </is>
      </c>
      <c r="C2520" t="n">
        <v>1</v>
      </c>
      <c r="D2520" t="inlineStr">
        <is>
          <t>IPCA</t>
        </is>
      </c>
      <c r="E2520" t="n">
        <v>0.009488792934583046</v>
      </c>
      <c r="F2520" t="inlineStr">
        <is>
          <t>MENSAL</t>
        </is>
      </c>
      <c r="G2520" t="n">
        <v>47097</v>
      </c>
      <c r="H2520" t="n">
        <v>47097</v>
      </c>
      <c r="I2520" t="inlineStr">
        <is>
          <t>076</t>
        </is>
      </c>
      <c r="J2520" t="inlineStr">
        <is>
          <t>CARTEIRA</t>
        </is>
      </c>
      <c r="K2520" t="inlineStr">
        <is>
          <t>CONTRATO</t>
        </is>
      </c>
      <c r="L2520" t="n">
        <v>3688.63</v>
      </c>
      <c r="M2520" t="inlineStr"/>
      <c r="N2520" t="inlineStr"/>
      <c r="O2520" s="142">
        <f>DATE(YEAR(H2520),MONTH(H2520),1)</f>
        <v/>
      </c>
      <c r="P2520" s="132">
        <f>IF(H2520&gt;$L$3,"Futuro","Atraso")</f>
        <v/>
      </c>
      <c r="Q2520">
        <f>12*(YEAR(H2520)-YEAR($L$3))+(MONTH(H2520)-MONTH($L$3))</f>
        <v/>
      </c>
      <c r="R2520" s="366">
        <f>IF(N2520="IBIRAPITANGA FASE 3",IF(P2520="Atraso",M2520,M2520/(1+$J$2)^Q2520),IF(P2520="Atraso",M2520,M2520/(1+$J$1)^Q2520))</f>
        <v/>
      </c>
    </row>
    <row r="2521">
      <c r="A2521" t="inlineStr">
        <is>
          <t>Q013L05</t>
        </is>
      </c>
      <c r="B2521" t="inlineStr">
        <is>
          <t>RONALDO  JUNIOR LOPES DE SOUSA</t>
        </is>
      </c>
      <c r="C2521" t="n">
        <v>1</v>
      </c>
      <c r="D2521" t="inlineStr">
        <is>
          <t>IPCA</t>
        </is>
      </c>
      <c r="E2521" t="n">
        <v>0.009488792934583046</v>
      </c>
      <c r="F2521" t="inlineStr">
        <is>
          <t>MENSAL</t>
        </is>
      </c>
      <c r="G2521" t="n">
        <v>47128</v>
      </c>
      <c r="H2521" t="n">
        <v>47128</v>
      </c>
      <c r="I2521" t="inlineStr">
        <is>
          <t>077</t>
        </is>
      </c>
      <c r="J2521" t="inlineStr">
        <is>
          <t>CARTEIRA</t>
        </is>
      </c>
      <c r="K2521" t="inlineStr">
        <is>
          <t>CONTRATO</t>
        </is>
      </c>
      <c r="L2521" t="n">
        <v>3688.63</v>
      </c>
      <c r="M2521" t="inlineStr"/>
      <c r="N2521" t="inlineStr"/>
      <c r="O2521" s="142">
        <f>DATE(YEAR(H2521),MONTH(H2521),1)</f>
        <v/>
      </c>
      <c r="P2521" s="132">
        <f>IF(H2521&gt;$L$3,"Futuro","Atraso")</f>
        <v/>
      </c>
      <c r="Q2521">
        <f>12*(YEAR(H2521)-YEAR($L$3))+(MONTH(H2521)-MONTH($L$3))</f>
        <v/>
      </c>
      <c r="R2521" s="366">
        <f>IF(N2521="IBIRAPITANGA FASE 3",IF(P2521="Atraso",M2521,M2521/(1+$J$2)^Q2521),IF(P2521="Atraso",M2521,M2521/(1+$J$1)^Q2521))</f>
        <v/>
      </c>
    </row>
    <row r="2522">
      <c r="A2522" t="inlineStr">
        <is>
          <t>Q013L05</t>
        </is>
      </c>
      <c r="B2522" t="inlineStr">
        <is>
          <t>RONALDO  JUNIOR LOPES DE SOUSA</t>
        </is>
      </c>
      <c r="C2522" t="n">
        <v>1</v>
      </c>
      <c r="D2522" t="inlineStr">
        <is>
          <t>IPCA</t>
        </is>
      </c>
      <c r="E2522" t="n">
        <v>0.009488792934583046</v>
      </c>
      <c r="F2522" t="inlineStr">
        <is>
          <t>MENSAL</t>
        </is>
      </c>
      <c r="G2522" t="n">
        <v>47159</v>
      </c>
      <c r="H2522" t="n">
        <v>47159</v>
      </c>
      <c r="I2522" t="inlineStr">
        <is>
          <t>078</t>
        </is>
      </c>
      <c r="J2522" t="inlineStr">
        <is>
          <t>CARTEIRA</t>
        </is>
      </c>
      <c r="K2522" t="inlineStr">
        <is>
          <t>CONTRATO</t>
        </is>
      </c>
      <c r="L2522" t="n">
        <v>3688.63</v>
      </c>
      <c r="M2522" t="inlineStr"/>
      <c r="N2522" t="inlineStr"/>
      <c r="O2522" s="142">
        <f>DATE(YEAR(H2522),MONTH(H2522),1)</f>
        <v/>
      </c>
      <c r="P2522" s="132">
        <f>IF(H2522&gt;$L$3,"Futuro","Atraso")</f>
        <v/>
      </c>
      <c r="Q2522">
        <f>12*(YEAR(H2522)-YEAR($L$3))+(MONTH(H2522)-MONTH($L$3))</f>
        <v/>
      </c>
      <c r="R2522" s="366">
        <f>IF(N2522="IBIRAPITANGA FASE 3",IF(P2522="Atraso",M2522,M2522/(1+$J$2)^Q2522),IF(P2522="Atraso",M2522,M2522/(1+$J$1)^Q2522))</f>
        <v/>
      </c>
    </row>
    <row r="2523">
      <c r="A2523" t="inlineStr">
        <is>
          <t>Q013L05</t>
        </is>
      </c>
      <c r="B2523" t="inlineStr">
        <is>
          <t>RONALDO  JUNIOR LOPES DE SOUSA</t>
        </is>
      </c>
      <c r="C2523" t="n">
        <v>1</v>
      </c>
      <c r="D2523" t="inlineStr">
        <is>
          <t>IPCA</t>
        </is>
      </c>
      <c r="E2523" t="n">
        <v>0.009488792934583046</v>
      </c>
      <c r="F2523" t="inlineStr">
        <is>
          <t>MENSAL</t>
        </is>
      </c>
      <c r="G2523" t="n">
        <v>47187</v>
      </c>
      <c r="H2523" t="n">
        <v>47187</v>
      </c>
      <c r="I2523" t="inlineStr">
        <is>
          <t>079</t>
        </is>
      </c>
      <c r="J2523" t="inlineStr">
        <is>
          <t>CARTEIRA</t>
        </is>
      </c>
      <c r="K2523" t="inlineStr">
        <is>
          <t>CONTRATO</t>
        </is>
      </c>
      <c r="L2523" t="n">
        <v>3688.63</v>
      </c>
      <c r="M2523" t="inlineStr"/>
      <c r="N2523" t="inlineStr"/>
      <c r="O2523" s="142">
        <f>DATE(YEAR(H2523),MONTH(H2523),1)</f>
        <v/>
      </c>
      <c r="P2523" s="132">
        <f>IF(H2523&gt;$L$3,"Futuro","Atraso")</f>
        <v/>
      </c>
      <c r="Q2523">
        <f>12*(YEAR(H2523)-YEAR($L$3))+(MONTH(H2523)-MONTH($L$3))</f>
        <v/>
      </c>
      <c r="R2523" s="366">
        <f>IF(N2523="IBIRAPITANGA FASE 3",IF(P2523="Atraso",M2523,M2523/(1+$J$2)^Q2523),IF(P2523="Atraso",M2523,M2523/(1+$J$1)^Q2523))</f>
        <v/>
      </c>
    </row>
    <row r="2524">
      <c r="A2524" t="inlineStr">
        <is>
          <t>Q013L05</t>
        </is>
      </c>
      <c r="B2524" t="inlineStr">
        <is>
          <t>RONALDO  JUNIOR LOPES DE SOUSA</t>
        </is>
      </c>
      <c r="C2524" t="n">
        <v>1</v>
      </c>
      <c r="D2524" t="inlineStr">
        <is>
          <t>IPCA</t>
        </is>
      </c>
      <c r="E2524" t="n">
        <v>0.009488792934583046</v>
      </c>
      <c r="F2524" t="inlineStr">
        <is>
          <t>MENSAL</t>
        </is>
      </c>
      <c r="G2524" t="n">
        <v>47218</v>
      </c>
      <c r="H2524" t="n">
        <v>47218</v>
      </c>
      <c r="I2524" t="inlineStr">
        <is>
          <t>080</t>
        </is>
      </c>
      <c r="J2524" t="inlineStr">
        <is>
          <t>CARTEIRA</t>
        </is>
      </c>
      <c r="K2524" t="inlineStr">
        <is>
          <t>CONTRATO</t>
        </is>
      </c>
      <c r="L2524" t="n">
        <v>3688.63</v>
      </c>
      <c r="M2524" t="inlineStr"/>
      <c r="N2524" t="inlineStr"/>
      <c r="O2524" s="142">
        <f>DATE(YEAR(H2524),MONTH(H2524),1)</f>
        <v/>
      </c>
      <c r="P2524" s="132">
        <f>IF(H2524&gt;$L$3,"Futuro","Atraso")</f>
        <v/>
      </c>
      <c r="Q2524">
        <f>12*(YEAR(H2524)-YEAR($L$3))+(MONTH(H2524)-MONTH($L$3))</f>
        <v/>
      </c>
      <c r="R2524" s="366">
        <f>IF(N2524="IBIRAPITANGA FASE 3",IF(P2524="Atraso",M2524,M2524/(1+$J$2)^Q2524),IF(P2524="Atraso",M2524,M2524/(1+$J$1)^Q2524))</f>
        <v/>
      </c>
    </row>
    <row r="2525">
      <c r="A2525" t="inlineStr">
        <is>
          <t>Q013L05</t>
        </is>
      </c>
      <c r="B2525" t="inlineStr">
        <is>
          <t>RONALDO  JUNIOR LOPES DE SOUSA</t>
        </is>
      </c>
      <c r="C2525" t="n">
        <v>1</v>
      </c>
      <c r="D2525" t="inlineStr">
        <is>
          <t>IPCA</t>
        </is>
      </c>
      <c r="E2525" t="n">
        <v>0.009488792934583046</v>
      </c>
      <c r="F2525" t="inlineStr">
        <is>
          <t>MENSAL</t>
        </is>
      </c>
      <c r="G2525" t="n">
        <v>47248</v>
      </c>
      <c r="H2525" t="n">
        <v>47248</v>
      </c>
      <c r="I2525" t="inlineStr">
        <is>
          <t>081</t>
        </is>
      </c>
      <c r="J2525" t="inlineStr">
        <is>
          <t>CARTEIRA</t>
        </is>
      </c>
      <c r="K2525" t="inlineStr">
        <is>
          <t>CONTRATO</t>
        </is>
      </c>
      <c r="L2525" t="n">
        <v>3688.63</v>
      </c>
      <c r="M2525" t="inlineStr"/>
      <c r="N2525" t="inlineStr"/>
      <c r="O2525" s="142">
        <f>DATE(YEAR(H2525),MONTH(H2525),1)</f>
        <v/>
      </c>
      <c r="P2525" s="132">
        <f>IF(H2525&gt;$L$3,"Futuro","Atraso")</f>
        <v/>
      </c>
      <c r="Q2525">
        <f>12*(YEAR(H2525)-YEAR($L$3))+(MONTH(H2525)-MONTH($L$3))</f>
        <v/>
      </c>
      <c r="R2525" s="366">
        <f>IF(N2525="IBIRAPITANGA FASE 3",IF(P2525="Atraso",M2525,M2525/(1+$J$2)^Q2525),IF(P2525="Atraso",M2525,M2525/(1+$J$1)^Q2525))</f>
        <v/>
      </c>
    </row>
    <row r="2526">
      <c r="A2526" t="inlineStr">
        <is>
          <t>Q013L05</t>
        </is>
      </c>
      <c r="B2526" t="inlineStr">
        <is>
          <t>RONALDO  JUNIOR LOPES DE SOUSA</t>
        </is>
      </c>
      <c r="C2526" t="n">
        <v>1</v>
      </c>
      <c r="D2526" t="inlineStr">
        <is>
          <t>IPCA</t>
        </is>
      </c>
      <c r="E2526" t="n">
        <v>0.009488792934583046</v>
      </c>
      <c r="F2526" t="inlineStr">
        <is>
          <t>MENSAL</t>
        </is>
      </c>
      <c r="G2526" t="n">
        <v>47279</v>
      </c>
      <c r="H2526" t="n">
        <v>47279</v>
      </c>
      <c r="I2526" t="inlineStr">
        <is>
          <t>082</t>
        </is>
      </c>
      <c r="J2526" t="inlineStr">
        <is>
          <t>CARTEIRA</t>
        </is>
      </c>
      <c r="K2526" t="inlineStr">
        <is>
          <t>CONTRATO</t>
        </is>
      </c>
      <c r="L2526" t="n">
        <v>3688.63</v>
      </c>
      <c r="M2526" t="inlineStr"/>
      <c r="N2526" t="inlineStr"/>
      <c r="O2526" s="142">
        <f>DATE(YEAR(H2526),MONTH(H2526),1)</f>
        <v/>
      </c>
      <c r="P2526" s="132">
        <f>IF(H2526&gt;$L$3,"Futuro","Atraso")</f>
        <v/>
      </c>
      <c r="Q2526">
        <f>12*(YEAR(H2526)-YEAR($L$3))+(MONTH(H2526)-MONTH($L$3))</f>
        <v/>
      </c>
      <c r="R2526" s="366">
        <f>IF(N2526="IBIRAPITANGA FASE 3",IF(P2526="Atraso",M2526,M2526/(1+$J$2)^Q2526),IF(P2526="Atraso",M2526,M2526/(1+$J$1)^Q2526))</f>
        <v/>
      </c>
    </row>
    <row r="2527">
      <c r="A2527" t="inlineStr">
        <is>
          <t>Q013L05</t>
        </is>
      </c>
      <c r="B2527" t="inlineStr">
        <is>
          <t>RONALDO  JUNIOR LOPES DE SOUSA</t>
        </is>
      </c>
      <c r="C2527" t="n">
        <v>1</v>
      </c>
      <c r="D2527" t="inlineStr">
        <is>
          <t>IPCA</t>
        </is>
      </c>
      <c r="E2527" t="n">
        <v>0.009488792934583046</v>
      </c>
      <c r="F2527" t="inlineStr">
        <is>
          <t>MENSAL</t>
        </is>
      </c>
      <c r="G2527" t="n">
        <v>47309</v>
      </c>
      <c r="H2527" t="n">
        <v>47309</v>
      </c>
      <c r="I2527" t="inlineStr">
        <is>
          <t>083</t>
        </is>
      </c>
      <c r="J2527" t="inlineStr">
        <is>
          <t>CARTEIRA</t>
        </is>
      </c>
      <c r="K2527" t="inlineStr">
        <is>
          <t>CONTRATO</t>
        </is>
      </c>
      <c r="L2527" t="n">
        <v>3688.63</v>
      </c>
      <c r="M2527" t="inlineStr"/>
      <c r="N2527" t="inlineStr"/>
      <c r="O2527" s="142">
        <f>DATE(YEAR(H2527),MONTH(H2527),1)</f>
        <v/>
      </c>
      <c r="P2527" s="132">
        <f>IF(H2527&gt;$L$3,"Futuro","Atraso")</f>
        <v/>
      </c>
      <c r="Q2527">
        <f>12*(YEAR(H2527)-YEAR($L$3))+(MONTH(H2527)-MONTH($L$3))</f>
        <v/>
      </c>
      <c r="R2527" s="366">
        <f>IF(N2527="IBIRAPITANGA FASE 3",IF(P2527="Atraso",M2527,M2527/(1+$J$2)^Q2527),IF(P2527="Atraso",M2527,M2527/(1+$J$1)^Q2527))</f>
        <v/>
      </c>
    </row>
    <row r="2528">
      <c r="A2528" t="inlineStr">
        <is>
          <t>Q013L05</t>
        </is>
      </c>
      <c r="B2528" t="inlineStr">
        <is>
          <t>RONALDO  JUNIOR LOPES DE SOUSA</t>
        </is>
      </c>
      <c r="C2528" t="n">
        <v>1</v>
      </c>
      <c r="D2528" t="inlineStr">
        <is>
          <t>IPCA</t>
        </is>
      </c>
      <c r="E2528" t="n">
        <v>0.009488792934583046</v>
      </c>
      <c r="F2528" t="inlineStr">
        <is>
          <t>MENSAL</t>
        </is>
      </c>
      <c r="G2528" t="n">
        <v>47340</v>
      </c>
      <c r="H2528" t="n">
        <v>47340</v>
      </c>
      <c r="I2528" t="inlineStr">
        <is>
          <t>084</t>
        </is>
      </c>
      <c r="J2528" t="inlineStr">
        <is>
          <t>CARTEIRA</t>
        </is>
      </c>
      <c r="K2528" t="inlineStr">
        <is>
          <t>CONTRATO</t>
        </is>
      </c>
      <c r="L2528" t="n">
        <v>3688.63</v>
      </c>
      <c r="M2528" t="inlineStr"/>
      <c r="N2528" t="inlineStr"/>
      <c r="O2528" s="142">
        <f>DATE(YEAR(H2528),MONTH(H2528),1)</f>
        <v/>
      </c>
      <c r="P2528" s="132">
        <f>IF(H2528&gt;$L$3,"Futuro","Atraso")</f>
        <v/>
      </c>
      <c r="Q2528">
        <f>12*(YEAR(H2528)-YEAR($L$3))+(MONTH(H2528)-MONTH($L$3))</f>
        <v/>
      </c>
      <c r="R2528" s="366">
        <f>IF(N2528="IBIRAPITANGA FASE 3",IF(P2528="Atraso",M2528,M2528/(1+$J$2)^Q2528),IF(P2528="Atraso",M2528,M2528/(1+$J$1)^Q2528))</f>
        <v/>
      </c>
    </row>
    <row r="2529">
      <c r="A2529" t="inlineStr">
        <is>
          <t>Q013L05</t>
        </is>
      </c>
      <c r="B2529" t="inlineStr">
        <is>
          <t>RONALDO  JUNIOR LOPES DE SOUSA</t>
        </is>
      </c>
      <c r="C2529" t="n">
        <v>1</v>
      </c>
      <c r="D2529" t="inlineStr">
        <is>
          <t>IPCA</t>
        </is>
      </c>
      <c r="E2529" t="n">
        <v>0.009488792934583046</v>
      </c>
      <c r="F2529" t="inlineStr">
        <is>
          <t>MENSAL</t>
        </is>
      </c>
      <c r="G2529" t="n">
        <v>47371</v>
      </c>
      <c r="H2529" t="n">
        <v>47371</v>
      </c>
      <c r="I2529" t="inlineStr">
        <is>
          <t>085</t>
        </is>
      </c>
      <c r="J2529" t="inlineStr">
        <is>
          <t>CARTEIRA</t>
        </is>
      </c>
      <c r="K2529" t="inlineStr">
        <is>
          <t>CONTRATO</t>
        </is>
      </c>
      <c r="L2529" t="n">
        <v>3688.63</v>
      </c>
      <c r="M2529" t="inlineStr"/>
      <c r="N2529" t="inlineStr"/>
      <c r="O2529" s="142">
        <f>DATE(YEAR(H2529),MONTH(H2529),1)</f>
        <v/>
      </c>
      <c r="P2529" s="132">
        <f>IF(H2529&gt;$L$3,"Futuro","Atraso")</f>
        <v/>
      </c>
      <c r="Q2529">
        <f>12*(YEAR(H2529)-YEAR($L$3))+(MONTH(H2529)-MONTH($L$3))</f>
        <v/>
      </c>
      <c r="R2529" s="366">
        <f>IF(N2529="IBIRAPITANGA FASE 3",IF(P2529="Atraso",M2529,M2529/(1+$J$2)^Q2529),IF(P2529="Atraso",M2529,M2529/(1+$J$1)^Q2529))</f>
        <v/>
      </c>
    </row>
    <row r="2530">
      <c r="A2530" t="inlineStr">
        <is>
          <t>Q013L05</t>
        </is>
      </c>
      <c r="B2530" t="inlineStr">
        <is>
          <t>RONALDO  JUNIOR LOPES DE SOUSA</t>
        </is>
      </c>
      <c r="C2530" t="n">
        <v>1</v>
      </c>
      <c r="D2530" t="inlineStr">
        <is>
          <t>IPCA</t>
        </is>
      </c>
      <c r="E2530" t="n">
        <v>0.009488792934583046</v>
      </c>
      <c r="F2530" t="inlineStr">
        <is>
          <t>MENSAL</t>
        </is>
      </c>
      <c r="G2530" t="n">
        <v>47401</v>
      </c>
      <c r="H2530" t="n">
        <v>47401</v>
      </c>
      <c r="I2530" t="inlineStr">
        <is>
          <t>086</t>
        </is>
      </c>
      <c r="J2530" t="inlineStr">
        <is>
          <t>CARTEIRA</t>
        </is>
      </c>
      <c r="K2530" t="inlineStr">
        <is>
          <t>CONTRATO</t>
        </is>
      </c>
      <c r="L2530" t="n">
        <v>3688.63</v>
      </c>
      <c r="M2530" t="inlineStr"/>
      <c r="N2530" t="inlineStr"/>
      <c r="O2530" s="142">
        <f>DATE(YEAR(H2530),MONTH(H2530),1)</f>
        <v/>
      </c>
      <c r="P2530" s="132">
        <f>IF(H2530&gt;$L$3,"Futuro","Atraso")</f>
        <v/>
      </c>
      <c r="Q2530">
        <f>12*(YEAR(H2530)-YEAR($L$3))+(MONTH(H2530)-MONTH($L$3))</f>
        <v/>
      </c>
      <c r="R2530" s="366">
        <f>IF(N2530="IBIRAPITANGA FASE 3",IF(P2530="Atraso",M2530,M2530/(1+$J$2)^Q2530),IF(P2530="Atraso",M2530,M2530/(1+$J$1)^Q2530))</f>
        <v/>
      </c>
    </row>
    <row r="2531">
      <c r="A2531" t="inlineStr">
        <is>
          <t>Q013L05</t>
        </is>
      </c>
      <c r="B2531" t="inlineStr">
        <is>
          <t>RONALDO  JUNIOR LOPES DE SOUSA</t>
        </is>
      </c>
      <c r="C2531" t="n">
        <v>1</v>
      </c>
      <c r="D2531" t="inlineStr">
        <is>
          <t>IPCA</t>
        </is>
      </c>
      <c r="E2531" t="n">
        <v>0.009488792934583046</v>
      </c>
      <c r="F2531" t="inlineStr">
        <is>
          <t>MENSAL</t>
        </is>
      </c>
      <c r="G2531" t="n">
        <v>47432</v>
      </c>
      <c r="H2531" t="n">
        <v>47432</v>
      </c>
      <c r="I2531" t="inlineStr">
        <is>
          <t>087</t>
        </is>
      </c>
      <c r="J2531" t="inlineStr">
        <is>
          <t>CARTEIRA</t>
        </is>
      </c>
      <c r="K2531" t="inlineStr">
        <is>
          <t>CONTRATO</t>
        </is>
      </c>
      <c r="L2531" t="n">
        <v>3688.63</v>
      </c>
      <c r="M2531" t="inlineStr"/>
      <c r="N2531" t="inlineStr"/>
      <c r="O2531" s="142">
        <f>DATE(YEAR(H2531),MONTH(H2531),1)</f>
        <v/>
      </c>
      <c r="P2531" s="132">
        <f>IF(H2531&gt;$L$3,"Futuro","Atraso")</f>
        <v/>
      </c>
      <c r="Q2531">
        <f>12*(YEAR(H2531)-YEAR($L$3))+(MONTH(H2531)-MONTH($L$3))</f>
        <v/>
      </c>
      <c r="R2531" s="366">
        <f>IF(N2531="IBIRAPITANGA FASE 3",IF(P2531="Atraso",M2531,M2531/(1+$J$2)^Q2531),IF(P2531="Atraso",M2531,M2531/(1+$J$1)^Q2531))</f>
        <v/>
      </c>
    </row>
    <row r="2532">
      <c r="A2532" t="inlineStr">
        <is>
          <t>Q013L05</t>
        </is>
      </c>
      <c r="B2532" t="inlineStr">
        <is>
          <t>RONALDO  JUNIOR LOPES DE SOUSA</t>
        </is>
      </c>
      <c r="C2532" t="n">
        <v>1</v>
      </c>
      <c r="D2532" t="inlineStr">
        <is>
          <t>IPCA</t>
        </is>
      </c>
      <c r="E2532" t="n">
        <v>0.009488792934583046</v>
      </c>
      <c r="F2532" t="inlineStr">
        <is>
          <t>MENSAL</t>
        </is>
      </c>
      <c r="G2532" t="n">
        <v>47462</v>
      </c>
      <c r="H2532" t="n">
        <v>47462</v>
      </c>
      <c r="I2532" t="inlineStr">
        <is>
          <t>088</t>
        </is>
      </c>
      <c r="J2532" t="inlineStr">
        <is>
          <t>CARTEIRA</t>
        </is>
      </c>
      <c r="K2532" t="inlineStr">
        <is>
          <t>CONTRATO</t>
        </is>
      </c>
      <c r="L2532" t="n">
        <v>3688.63</v>
      </c>
      <c r="M2532" t="inlineStr"/>
      <c r="N2532" t="inlineStr"/>
      <c r="O2532" s="142">
        <f>DATE(YEAR(H2532),MONTH(H2532),1)</f>
        <v/>
      </c>
      <c r="P2532" s="132">
        <f>IF(H2532&gt;$L$3,"Futuro","Atraso")</f>
        <v/>
      </c>
      <c r="Q2532">
        <f>12*(YEAR(H2532)-YEAR($L$3))+(MONTH(H2532)-MONTH($L$3))</f>
        <v/>
      </c>
      <c r="R2532" s="366">
        <f>IF(N2532="IBIRAPITANGA FASE 3",IF(P2532="Atraso",M2532,M2532/(1+$J$2)^Q2532),IF(P2532="Atraso",M2532,M2532/(1+$J$1)^Q2532))</f>
        <v/>
      </c>
    </row>
    <row r="2533">
      <c r="A2533" t="inlineStr">
        <is>
          <t>Q013L05</t>
        </is>
      </c>
      <c r="B2533" t="inlineStr">
        <is>
          <t>RONALDO  JUNIOR LOPES DE SOUSA</t>
        </is>
      </c>
      <c r="C2533" t="n">
        <v>1</v>
      </c>
      <c r="D2533" t="inlineStr">
        <is>
          <t>IPCA</t>
        </is>
      </c>
      <c r="E2533" t="n">
        <v>0.009488792934583046</v>
      </c>
      <c r="F2533" t="inlineStr">
        <is>
          <t>MENSAL</t>
        </is>
      </c>
      <c r="G2533" t="n">
        <v>47493</v>
      </c>
      <c r="H2533" t="n">
        <v>47493</v>
      </c>
      <c r="I2533" t="inlineStr">
        <is>
          <t>089</t>
        </is>
      </c>
      <c r="J2533" t="inlineStr">
        <is>
          <t>CARTEIRA</t>
        </is>
      </c>
      <c r="K2533" t="inlineStr">
        <is>
          <t>CONTRATO</t>
        </is>
      </c>
      <c r="L2533" t="n">
        <v>3688.63</v>
      </c>
      <c r="M2533" t="inlineStr"/>
      <c r="N2533" t="inlineStr"/>
      <c r="O2533" s="142">
        <f>DATE(YEAR(H2533),MONTH(H2533),1)</f>
        <v/>
      </c>
      <c r="P2533" s="132">
        <f>IF(H2533&gt;$L$3,"Futuro","Atraso")</f>
        <v/>
      </c>
      <c r="Q2533">
        <f>12*(YEAR(H2533)-YEAR($L$3))+(MONTH(H2533)-MONTH($L$3))</f>
        <v/>
      </c>
      <c r="R2533" s="366">
        <f>IF(N2533="IBIRAPITANGA FASE 3",IF(P2533="Atraso",M2533,M2533/(1+$J$2)^Q2533),IF(P2533="Atraso",M2533,M2533/(1+$J$1)^Q2533))</f>
        <v/>
      </c>
    </row>
    <row r="2534">
      <c r="A2534" t="inlineStr">
        <is>
          <t>Q013L05</t>
        </is>
      </c>
      <c r="B2534" t="inlineStr">
        <is>
          <t>RONALDO  JUNIOR LOPES DE SOUSA</t>
        </is>
      </c>
      <c r="C2534" t="n">
        <v>1</v>
      </c>
      <c r="D2534" t="inlineStr">
        <is>
          <t>IPCA</t>
        </is>
      </c>
      <c r="E2534" t="n">
        <v>0.009488792934583046</v>
      </c>
      <c r="F2534" t="inlineStr">
        <is>
          <t>MENSAL</t>
        </is>
      </c>
      <c r="G2534" t="n">
        <v>47524</v>
      </c>
      <c r="H2534" t="n">
        <v>47524</v>
      </c>
      <c r="I2534" t="inlineStr">
        <is>
          <t>090</t>
        </is>
      </c>
      <c r="J2534" t="inlineStr">
        <is>
          <t>CARTEIRA</t>
        </is>
      </c>
      <c r="K2534" t="inlineStr">
        <is>
          <t>CONTRATO</t>
        </is>
      </c>
      <c r="L2534" t="n">
        <v>3688.63</v>
      </c>
      <c r="M2534" t="inlineStr"/>
      <c r="N2534" t="inlineStr"/>
      <c r="O2534" s="142">
        <f>DATE(YEAR(H2534),MONTH(H2534),1)</f>
        <v/>
      </c>
      <c r="P2534" s="132">
        <f>IF(H2534&gt;$L$3,"Futuro","Atraso")</f>
        <v/>
      </c>
      <c r="Q2534">
        <f>12*(YEAR(H2534)-YEAR($L$3))+(MONTH(H2534)-MONTH($L$3))</f>
        <v/>
      </c>
      <c r="R2534" s="366">
        <f>IF(N2534="IBIRAPITANGA FASE 3",IF(P2534="Atraso",M2534,M2534/(1+$J$2)^Q2534),IF(P2534="Atraso",M2534,M2534/(1+$J$1)^Q2534))</f>
        <v/>
      </c>
    </row>
    <row r="2535">
      <c r="A2535" t="inlineStr">
        <is>
          <t>Q013L05</t>
        </is>
      </c>
      <c r="B2535" t="inlineStr">
        <is>
          <t>RONALDO  JUNIOR LOPES DE SOUSA</t>
        </is>
      </c>
      <c r="C2535" t="n">
        <v>1</v>
      </c>
      <c r="D2535" t="inlineStr">
        <is>
          <t>IPCA</t>
        </is>
      </c>
      <c r="E2535" t="n">
        <v>0.009488792934583046</v>
      </c>
      <c r="F2535" t="inlineStr">
        <is>
          <t>MENSAL</t>
        </is>
      </c>
      <c r="G2535" t="n">
        <v>47552</v>
      </c>
      <c r="H2535" t="n">
        <v>47552</v>
      </c>
      <c r="I2535" t="inlineStr">
        <is>
          <t>091</t>
        </is>
      </c>
      <c r="J2535" t="inlineStr">
        <is>
          <t>CARTEIRA</t>
        </is>
      </c>
      <c r="K2535" t="inlineStr">
        <is>
          <t>CONTRATO</t>
        </is>
      </c>
      <c r="L2535" t="n">
        <v>3688.63</v>
      </c>
      <c r="M2535" t="inlineStr"/>
      <c r="N2535" t="inlineStr"/>
      <c r="O2535" s="142">
        <f>DATE(YEAR(H2535),MONTH(H2535),1)</f>
        <v/>
      </c>
      <c r="P2535" s="132">
        <f>IF(H2535&gt;$L$3,"Futuro","Atraso")</f>
        <v/>
      </c>
      <c r="Q2535">
        <f>12*(YEAR(H2535)-YEAR($L$3))+(MONTH(H2535)-MONTH($L$3))</f>
        <v/>
      </c>
      <c r="R2535" s="366">
        <f>IF(N2535="IBIRAPITANGA FASE 3",IF(P2535="Atraso",M2535,M2535/(1+$J$2)^Q2535),IF(P2535="Atraso",M2535,M2535/(1+$J$1)^Q2535))</f>
        <v/>
      </c>
    </row>
    <row r="2536">
      <c r="A2536" t="inlineStr">
        <is>
          <t>Q013L05</t>
        </is>
      </c>
      <c r="B2536" t="inlineStr">
        <is>
          <t>RONALDO  JUNIOR LOPES DE SOUSA</t>
        </is>
      </c>
      <c r="C2536" t="n">
        <v>1</v>
      </c>
      <c r="D2536" t="inlineStr">
        <is>
          <t>IPCA</t>
        </is>
      </c>
      <c r="E2536" t="n">
        <v>0.009488792934583046</v>
      </c>
      <c r="F2536" t="inlineStr">
        <is>
          <t>MENSAL</t>
        </is>
      </c>
      <c r="G2536" t="n">
        <v>47583</v>
      </c>
      <c r="H2536" t="n">
        <v>47583</v>
      </c>
      <c r="I2536" t="inlineStr">
        <is>
          <t>092</t>
        </is>
      </c>
      <c r="J2536" t="inlineStr">
        <is>
          <t>CARTEIRA</t>
        </is>
      </c>
      <c r="K2536" t="inlineStr">
        <is>
          <t>CONTRATO</t>
        </is>
      </c>
      <c r="L2536" t="n">
        <v>3688.63</v>
      </c>
      <c r="M2536" t="inlineStr"/>
      <c r="N2536" t="inlineStr"/>
      <c r="O2536" s="142">
        <f>DATE(YEAR(H2536),MONTH(H2536),1)</f>
        <v/>
      </c>
      <c r="P2536" s="132">
        <f>IF(H2536&gt;$L$3,"Futuro","Atraso")</f>
        <v/>
      </c>
      <c r="Q2536">
        <f>12*(YEAR(H2536)-YEAR($L$3))+(MONTH(H2536)-MONTH($L$3))</f>
        <v/>
      </c>
      <c r="R2536" s="366">
        <f>IF(N2536="IBIRAPITANGA FASE 3",IF(P2536="Atraso",M2536,M2536/(1+$J$2)^Q2536),IF(P2536="Atraso",M2536,M2536/(1+$J$1)^Q2536))</f>
        <v/>
      </c>
    </row>
    <row r="2537">
      <c r="A2537" t="inlineStr">
        <is>
          <t>Q013L05</t>
        </is>
      </c>
      <c r="B2537" t="inlineStr">
        <is>
          <t>RONALDO  JUNIOR LOPES DE SOUSA</t>
        </is>
      </c>
      <c r="C2537" t="n">
        <v>1</v>
      </c>
      <c r="D2537" t="inlineStr">
        <is>
          <t>IPCA</t>
        </is>
      </c>
      <c r="E2537" t="n">
        <v>0.009488792934583046</v>
      </c>
      <c r="F2537" t="inlineStr">
        <is>
          <t>MENSAL</t>
        </is>
      </c>
      <c r="G2537" t="n">
        <v>47613</v>
      </c>
      <c r="H2537" t="n">
        <v>47613</v>
      </c>
      <c r="I2537" t="inlineStr">
        <is>
          <t>093</t>
        </is>
      </c>
      <c r="J2537" t="inlineStr">
        <is>
          <t>CARTEIRA</t>
        </is>
      </c>
      <c r="K2537" t="inlineStr">
        <is>
          <t>CONTRATO</t>
        </is>
      </c>
      <c r="L2537" t="n">
        <v>3688.63</v>
      </c>
      <c r="M2537" t="inlineStr"/>
      <c r="N2537" t="inlineStr"/>
      <c r="O2537" s="142">
        <f>DATE(YEAR(H2537),MONTH(H2537),1)</f>
        <v/>
      </c>
      <c r="P2537" s="132">
        <f>IF(H2537&gt;$L$3,"Futuro","Atraso")</f>
        <v/>
      </c>
      <c r="Q2537">
        <f>12*(YEAR(H2537)-YEAR($L$3))+(MONTH(H2537)-MONTH($L$3))</f>
        <v/>
      </c>
      <c r="R2537" s="366">
        <f>IF(N2537="IBIRAPITANGA FASE 3",IF(P2537="Atraso",M2537,M2537/(1+$J$2)^Q2537),IF(P2537="Atraso",M2537,M2537/(1+$J$1)^Q2537))</f>
        <v/>
      </c>
    </row>
    <row r="2538">
      <c r="A2538" t="inlineStr">
        <is>
          <t>Q013L05</t>
        </is>
      </c>
      <c r="B2538" t="inlineStr">
        <is>
          <t>RONALDO  JUNIOR LOPES DE SOUSA</t>
        </is>
      </c>
      <c r="C2538" t="n">
        <v>1</v>
      </c>
      <c r="D2538" t="inlineStr">
        <is>
          <t>IPCA</t>
        </is>
      </c>
      <c r="E2538" t="n">
        <v>0.009488792934583046</v>
      </c>
      <c r="F2538" t="inlineStr">
        <is>
          <t>MENSAL</t>
        </is>
      </c>
      <c r="G2538" t="n">
        <v>47644</v>
      </c>
      <c r="H2538" t="n">
        <v>47644</v>
      </c>
      <c r="I2538" t="inlineStr">
        <is>
          <t>094</t>
        </is>
      </c>
      <c r="J2538" t="inlineStr">
        <is>
          <t>CARTEIRA</t>
        </is>
      </c>
      <c r="K2538" t="inlineStr">
        <is>
          <t>CONTRATO</t>
        </is>
      </c>
      <c r="L2538" t="n">
        <v>3688.63</v>
      </c>
      <c r="M2538" t="inlineStr"/>
      <c r="N2538" t="inlineStr"/>
      <c r="O2538" s="142">
        <f>DATE(YEAR(H2538),MONTH(H2538),1)</f>
        <v/>
      </c>
      <c r="P2538" s="132">
        <f>IF(H2538&gt;$L$3,"Futuro","Atraso")</f>
        <v/>
      </c>
      <c r="Q2538">
        <f>12*(YEAR(H2538)-YEAR($L$3))+(MONTH(H2538)-MONTH($L$3))</f>
        <v/>
      </c>
      <c r="R2538" s="366">
        <f>IF(N2538="IBIRAPITANGA FASE 3",IF(P2538="Atraso",M2538,M2538/(1+$J$2)^Q2538),IF(P2538="Atraso",M2538,M2538/(1+$J$1)^Q2538))</f>
        <v/>
      </c>
    </row>
    <row r="2539">
      <c r="A2539" t="inlineStr">
        <is>
          <t>Q013L05</t>
        </is>
      </c>
      <c r="B2539" t="inlineStr">
        <is>
          <t>RONALDO  JUNIOR LOPES DE SOUSA</t>
        </is>
      </c>
      <c r="C2539" t="n">
        <v>1</v>
      </c>
      <c r="D2539" t="inlineStr">
        <is>
          <t>IPCA</t>
        </is>
      </c>
      <c r="E2539" t="n">
        <v>0.009488792934583046</v>
      </c>
      <c r="F2539" t="inlineStr">
        <is>
          <t>MENSAL</t>
        </is>
      </c>
      <c r="G2539" t="n">
        <v>47674</v>
      </c>
      <c r="H2539" t="n">
        <v>47674</v>
      </c>
      <c r="I2539" t="inlineStr">
        <is>
          <t>095</t>
        </is>
      </c>
      <c r="J2539" t="inlineStr">
        <is>
          <t>CARTEIRA</t>
        </is>
      </c>
      <c r="K2539" t="inlineStr">
        <is>
          <t>CONTRATO</t>
        </is>
      </c>
      <c r="L2539" t="n">
        <v>3688.63</v>
      </c>
      <c r="M2539" t="inlineStr"/>
      <c r="N2539" t="inlineStr"/>
      <c r="O2539" s="142">
        <f>DATE(YEAR(H2539),MONTH(H2539),1)</f>
        <v/>
      </c>
      <c r="P2539" s="132">
        <f>IF(H2539&gt;$L$3,"Futuro","Atraso")</f>
        <v/>
      </c>
      <c r="Q2539">
        <f>12*(YEAR(H2539)-YEAR($L$3))+(MONTH(H2539)-MONTH($L$3))</f>
        <v/>
      </c>
      <c r="R2539" s="366">
        <f>IF(N2539="IBIRAPITANGA FASE 3",IF(P2539="Atraso",M2539,M2539/(1+$J$2)^Q2539),IF(P2539="Atraso",M2539,M2539/(1+$J$1)^Q2539))</f>
        <v/>
      </c>
    </row>
    <row r="2540">
      <c r="A2540" t="inlineStr">
        <is>
          <t>Q013L05</t>
        </is>
      </c>
      <c r="B2540" t="inlineStr">
        <is>
          <t>RONALDO  JUNIOR LOPES DE SOUSA</t>
        </is>
      </c>
      <c r="C2540" t="n">
        <v>1</v>
      </c>
      <c r="D2540" t="inlineStr">
        <is>
          <t>IPCA</t>
        </is>
      </c>
      <c r="E2540" t="n">
        <v>0.009488792934583046</v>
      </c>
      <c r="F2540" t="inlineStr">
        <is>
          <t>MENSAL</t>
        </is>
      </c>
      <c r="G2540" t="n">
        <v>47705</v>
      </c>
      <c r="H2540" t="n">
        <v>47705</v>
      </c>
      <c r="I2540" t="inlineStr">
        <is>
          <t>096</t>
        </is>
      </c>
      <c r="J2540" t="inlineStr">
        <is>
          <t>CARTEIRA</t>
        </is>
      </c>
      <c r="K2540" t="inlineStr">
        <is>
          <t>CONTRATO</t>
        </is>
      </c>
      <c r="L2540" t="n">
        <v>3688.63</v>
      </c>
      <c r="M2540" t="inlineStr"/>
      <c r="N2540" t="inlineStr"/>
      <c r="O2540" s="142">
        <f>DATE(YEAR(H2540),MONTH(H2540),1)</f>
        <v/>
      </c>
      <c r="P2540" s="132">
        <f>IF(H2540&gt;$L$3,"Futuro","Atraso")</f>
        <v/>
      </c>
      <c r="Q2540">
        <f>12*(YEAR(H2540)-YEAR($L$3))+(MONTH(H2540)-MONTH($L$3))</f>
        <v/>
      </c>
      <c r="R2540" s="366">
        <f>IF(N2540="IBIRAPITANGA FASE 3",IF(P2540="Atraso",M2540,M2540/(1+$J$2)^Q2540),IF(P2540="Atraso",M2540,M2540/(1+$J$1)^Q2540))</f>
        <v/>
      </c>
    </row>
    <row r="2541">
      <c r="A2541" t="inlineStr">
        <is>
          <t>Q013L05</t>
        </is>
      </c>
      <c r="B2541" t="inlineStr">
        <is>
          <t>RONALDO  JUNIOR LOPES DE SOUSA</t>
        </is>
      </c>
      <c r="C2541" t="n">
        <v>1</v>
      </c>
      <c r="D2541" t="inlineStr">
        <is>
          <t>IPCA</t>
        </is>
      </c>
      <c r="E2541" t="n">
        <v>0.009488792934583046</v>
      </c>
      <c r="F2541" t="inlineStr">
        <is>
          <t>MENSAL</t>
        </is>
      </c>
      <c r="G2541" t="n">
        <v>47736</v>
      </c>
      <c r="H2541" t="n">
        <v>47736</v>
      </c>
      <c r="I2541" t="inlineStr">
        <is>
          <t>097</t>
        </is>
      </c>
      <c r="J2541" t="inlineStr">
        <is>
          <t>CARTEIRA</t>
        </is>
      </c>
      <c r="K2541" t="inlineStr">
        <is>
          <t>CONTRATO</t>
        </is>
      </c>
      <c r="L2541" t="n">
        <v>3688.63</v>
      </c>
      <c r="M2541" t="inlineStr"/>
      <c r="N2541" t="inlineStr"/>
      <c r="O2541" s="142">
        <f>DATE(YEAR(H2541),MONTH(H2541),1)</f>
        <v/>
      </c>
      <c r="P2541" s="132">
        <f>IF(H2541&gt;$L$3,"Futuro","Atraso")</f>
        <v/>
      </c>
      <c r="Q2541">
        <f>12*(YEAR(H2541)-YEAR($L$3))+(MONTH(H2541)-MONTH($L$3))</f>
        <v/>
      </c>
      <c r="R2541" s="366">
        <f>IF(N2541="IBIRAPITANGA FASE 3",IF(P2541="Atraso",M2541,M2541/(1+$J$2)^Q2541),IF(P2541="Atraso",M2541,M2541/(1+$J$1)^Q2541))</f>
        <v/>
      </c>
    </row>
    <row r="2542">
      <c r="A2542" t="inlineStr">
        <is>
          <t>Q013L05</t>
        </is>
      </c>
      <c r="B2542" t="inlineStr">
        <is>
          <t>RONALDO  JUNIOR LOPES DE SOUSA</t>
        </is>
      </c>
      <c r="C2542" t="n">
        <v>1</v>
      </c>
      <c r="D2542" t="inlineStr">
        <is>
          <t>IPCA</t>
        </is>
      </c>
      <c r="E2542" t="n">
        <v>0.009488792934583046</v>
      </c>
      <c r="F2542" t="inlineStr">
        <is>
          <t>MENSAL</t>
        </is>
      </c>
      <c r="G2542" t="n">
        <v>47766</v>
      </c>
      <c r="H2542" t="n">
        <v>47766</v>
      </c>
      <c r="I2542" t="inlineStr">
        <is>
          <t>098</t>
        </is>
      </c>
      <c r="J2542" t="inlineStr">
        <is>
          <t>CARTEIRA</t>
        </is>
      </c>
      <c r="K2542" t="inlineStr">
        <is>
          <t>CONTRATO</t>
        </is>
      </c>
      <c r="L2542" t="n">
        <v>3688.63</v>
      </c>
      <c r="M2542" t="inlineStr"/>
      <c r="N2542" t="inlineStr"/>
      <c r="O2542" s="142">
        <f>DATE(YEAR(H2542),MONTH(H2542),1)</f>
        <v/>
      </c>
      <c r="P2542" s="132">
        <f>IF(H2542&gt;$L$3,"Futuro","Atraso")</f>
        <v/>
      </c>
      <c r="Q2542">
        <f>12*(YEAR(H2542)-YEAR($L$3))+(MONTH(H2542)-MONTH($L$3))</f>
        <v/>
      </c>
      <c r="R2542" s="366">
        <f>IF(N2542="IBIRAPITANGA FASE 3",IF(P2542="Atraso",M2542,M2542/(1+$J$2)^Q2542),IF(P2542="Atraso",M2542,M2542/(1+$J$1)^Q2542))</f>
        <v/>
      </c>
    </row>
    <row r="2543">
      <c r="A2543" t="inlineStr">
        <is>
          <t>Q013L05</t>
        </is>
      </c>
      <c r="B2543" t="inlineStr">
        <is>
          <t>RONALDO  JUNIOR LOPES DE SOUSA</t>
        </is>
      </c>
      <c r="C2543" t="n">
        <v>1</v>
      </c>
      <c r="D2543" t="inlineStr">
        <is>
          <t>IPCA</t>
        </is>
      </c>
      <c r="E2543" t="n">
        <v>0.009488792934583046</v>
      </c>
      <c r="F2543" t="inlineStr">
        <is>
          <t>MENSAL</t>
        </is>
      </c>
      <c r="G2543" t="n">
        <v>47797</v>
      </c>
      <c r="H2543" t="n">
        <v>47797</v>
      </c>
      <c r="I2543" t="inlineStr">
        <is>
          <t>099</t>
        </is>
      </c>
      <c r="J2543" t="inlineStr">
        <is>
          <t>CARTEIRA</t>
        </is>
      </c>
      <c r="K2543" t="inlineStr">
        <is>
          <t>CONTRATO</t>
        </is>
      </c>
      <c r="L2543" t="n">
        <v>3688.63</v>
      </c>
      <c r="M2543" t="inlineStr"/>
      <c r="N2543" t="inlineStr"/>
      <c r="O2543" s="142">
        <f>DATE(YEAR(H2543),MONTH(H2543),1)</f>
        <v/>
      </c>
      <c r="P2543" s="132">
        <f>IF(H2543&gt;$L$3,"Futuro","Atraso")</f>
        <v/>
      </c>
      <c r="Q2543">
        <f>12*(YEAR(H2543)-YEAR($L$3))+(MONTH(H2543)-MONTH($L$3))</f>
        <v/>
      </c>
      <c r="R2543" s="366">
        <f>IF(N2543="IBIRAPITANGA FASE 3",IF(P2543="Atraso",M2543,M2543/(1+$J$2)^Q2543),IF(P2543="Atraso",M2543,M2543/(1+$J$1)^Q2543))</f>
        <v/>
      </c>
    </row>
    <row r="2544">
      <c r="A2544" t="inlineStr">
        <is>
          <t>Q013L05</t>
        </is>
      </c>
      <c r="B2544" t="inlineStr">
        <is>
          <t>RONALDO  JUNIOR LOPES DE SOUSA</t>
        </is>
      </c>
      <c r="C2544" t="n">
        <v>1</v>
      </c>
      <c r="D2544" t="inlineStr">
        <is>
          <t>IPCA</t>
        </is>
      </c>
      <c r="E2544" t="n">
        <v>0.009488792934583046</v>
      </c>
      <c r="F2544" t="inlineStr">
        <is>
          <t>MENSAL</t>
        </is>
      </c>
      <c r="G2544" t="n">
        <v>47827</v>
      </c>
      <c r="H2544" t="n">
        <v>47827</v>
      </c>
      <c r="I2544" t="inlineStr">
        <is>
          <t>100</t>
        </is>
      </c>
      <c r="J2544" t="inlineStr">
        <is>
          <t>CARTEIRA</t>
        </is>
      </c>
      <c r="K2544" t="inlineStr">
        <is>
          <t>CONTRATO</t>
        </is>
      </c>
      <c r="L2544" t="n">
        <v>3688.63</v>
      </c>
      <c r="M2544" t="inlineStr"/>
      <c r="N2544" t="inlineStr"/>
      <c r="O2544" s="142">
        <f>DATE(YEAR(H2544),MONTH(H2544),1)</f>
        <v/>
      </c>
      <c r="P2544" s="132">
        <f>IF(H2544&gt;$L$3,"Futuro","Atraso")</f>
        <v/>
      </c>
      <c r="Q2544">
        <f>12*(YEAR(H2544)-YEAR($L$3))+(MONTH(H2544)-MONTH($L$3))</f>
        <v/>
      </c>
      <c r="R2544" s="366">
        <f>IF(N2544="IBIRAPITANGA FASE 3",IF(P2544="Atraso",M2544,M2544/(1+$J$2)^Q2544),IF(P2544="Atraso",M2544,M2544/(1+$J$1)^Q2544))</f>
        <v/>
      </c>
    </row>
    <row r="2545">
      <c r="A2545" t="inlineStr">
        <is>
          <t>Q013L05</t>
        </is>
      </c>
      <c r="B2545" t="inlineStr">
        <is>
          <t>RONALDO  JUNIOR LOPES DE SOUSA</t>
        </is>
      </c>
      <c r="C2545" t="n">
        <v>1</v>
      </c>
      <c r="D2545" t="inlineStr">
        <is>
          <t>IPCA</t>
        </is>
      </c>
      <c r="E2545" t="n">
        <v>0.009488792934583046</v>
      </c>
      <c r="F2545" t="inlineStr">
        <is>
          <t>MENSAL</t>
        </is>
      </c>
      <c r="G2545" t="n">
        <v>47858</v>
      </c>
      <c r="H2545" t="n">
        <v>47858</v>
      </c>
      <c r="I2545" t="inlineStr">
        <is>
          <t>101</t>
        </is>
      </c>
      <c r="J2545" t="inlineStr">
        <is>
          <t>CARTEIRA</t>
        </is>
      </c>
      <c r="K2545" t="inlineStr">
        <is>
          <t>CONTRATO</t>
        </is>
      </c>
      <c r="L2545" t="n">
        <v>3688.63</v>
      </c>
      <c r="M2545" t="inlineStr"/>
      <c r="N2545" t="inlineStr"/>
      <c r="O2545" s="142">
        <f>DATE(YEAR(H2545),MONTH(H2545),1)</f>
        <v/>
      </c>
      <c r="P2545" s="132">
        <f>IF(H2545&gt;$L$3,"Futuro","Atraso")</f>
        <v/>
      </c>
      <c r="Q2545">
        <f>12*(YEAR(H2545)-YEAR($L$3))+(MONTH(H2545)-MONTH($L$3))</f>
        <v/>
      </c>
      <c r="R2545" s="366">
        <f>IF(N2545="IBIRAPITANGA FASE 3",IF(P2545="Atraso",M2545,M2545/(1+$J$2)^Q2545),IF(P2545="Atraso",M2545,M2545/(1+$J$1)^Q2545))</f>
        <v/>
      </c>
    </row>
    <row r="2546">
      <c r="A2546" t="inlineStr">
        <is>
          <t>Q013L05</t>
        </is>
      </c>
      <c r="B2546" t="inlineStr">
        <is>
          <t>RONALDO  JUNIOR LOPES DE SOUSA</t>
        </is>
      </c>
      <c r="C2546" t="n">
        <v>1</v>
      </c>
      <c r="D2546" t="inlineStr">
        <is>
          <t>IPCA</t>
        </is>
      </c>
      <c r="E2546" t="n">
        <v>0.009488792934583046</v>
      </c>
      <c r="F2546" t="inlineStr">
        <is>
          <t>MENSAL</t>
        </is>
      </c>
      <c r="G2546" t="n">
        <v>47889</v>
      </c>
      <c r="H2546" t="n">
        <v>47889</v>
      </c>
      <c r="I2546" t="inlineStr">
        <is>
          <t>102</t>
        </is>
      </c>
      <c r="J2546" t="inlineStr">
        <is>
          <t>CARTEIRA</t>
        </is>
      </c>
      <c r="K2546" t="inlineStr">
        <is>
          <t>CONTRATO</t>
        </is>
      </c>
      <c r="L2546" t="n">
        <v>3688.63</v>
      </c>
      <c r="M2546" t="inlineStr"/>
      <c r="N2546" t="inlineStr"/>
      <c r="O2546" s="142">
        <f>DATE(YEAR(H2546),MONTH(H2546),1)</f>
        <v/>
      </c>
      <c r="P2546" s="132">
        <f>IF(H2546&gt;$L$3,"Futuro","Atraso")</f>
        <v/>
      </c>
      <c r="Q2546">
        <f>12*(YEAR(H2546)-YEAR($L$3))+(MONTH(H2546)-MONTH($L$3))</f>
        <v/>
      </c>
      <c r="R2546" s="366">
        <f>IF(N2546="IBIRAPITANGA FASE 3",IF(P2546="Atraso",M2546,M2546/(1+$J$2)^Q2546),IF(P2546="Atraso",M2546,M2546/(1+$J$1)^Q2546))</f>
        <v/>
      </c>
    </row>
    <row r="2547">
      <c r="A2547" t="inlineStr">
        <is>
          <t>Q013L05</t>
        </is>
      </c>
      <c r="B2547" t="inlineStr">
        <is>
          <t>RONALDO  JUNIOR LOPES DE SOUSA</t>
        </is>
      </c>
      <c r="C2547" t="n">
        <v>1</v>
      </c>
      <c r="D2547" t="inlineStr">
        <is>
          <t>IPCA</t>
        </is>
      </c>
      <c r="E2547" t="n">
        <v>0.009488792934583046</v>
      </c>
      <c r="F2547" t="inlineStr">
        <is>
          <t>MENSAL</t>
        </is>
      </c>
      <c r="G2547" t="n">
        <v>47917</v>
      </c>
      <c r="H2547" t="n">
        <v>47917</v>
      </c>
      <c r="I2547" t="inlineStr">
        <is>
          <t>103</t>
        </is>
      </c>
      <c r="J2547" t="inlineStr">
        <is>
          <t>CARTEIRA</t>
        </is>
      </c>
      <c r="K2547" t="inlineStr">
        <is>
          <t>CONTRATO</t>
        </is>
      </c>
      <c r="L2547" t="n">
        <v>3688.63</v>
      </c>
      <c r="M2547" t="inlineStr"/>
      <c r="N2547" t="inlineStr"/>
      <c r="O2547" s="142">
        <f>DATE(YEAR(H2547),MONTH(H2547),1)</f>
        <v/>
      </c>
      <c r="P2547" s="132">
        <f>IF(H2547&gt;$L$3,"Futuro","Atraso")</f>
        <v/>
      </c>
      <c r="Q2547">
        <f>12*(YEAR(H2547)-YEAR($L$3))+(MONTH(H2547)-MONTH($L$3))</f>
        <v/>
      </c>
      <c r="R2547" s="366">
        <f>IF(N2547="IBIRAPITANGA FASE 3",IF(P2547="Atraso",M2547,M2547/(1+$J$2)^Q2547),IF(P2547="Atraso",M2547,M2547/(1+$J$1)^Q2547))</f>
        <v/>
      </c>
    </row>
    <row r="2548">
      <c r="A2548" t="inlineStr">
        <is>
          <t>Q013L05</t>
        </is>
      </c>
      <c r="B2548" t="inlineStr">
        <is>
          <t>RONALDO  JUNIOR LOPES DE SOUSA</t>
        </is>
      </c>
      <c r="C2548" t="n">
        <v>1</v>
      </c>
      <c r="D2548" t="inlineStr">
        <is>
          <t>IPCA</t>
        </is>
      </c>
      <c r="E2548" t="n">
        <v>0.009488792934583046</v>
      </c>
      <c r="F2548" t="inlineStr">
        <is>
          <t>MENSAL</t>
        </is>
      </c>
      <c r="G2548" t="n">
        <v>47948</v>
      </c>
      <c r="H2548" t="n">
        <v>47948</v>
      </c>
      <c r="I2548" t="inlineStr">
        <is>
          <t>104</t>
        </is>
      </c>
      <c r="J2548" t="inlineStr">
        <is>
          <t>CARTEIRA</t>
        </is>
      </c>
      <c r="K2548" t="inlineStr">
        <is>
          <t>CONTRATO</t>
        </is>
      </c>
      <c r="L2548" t="n">
        <v>3688.63</v>
      </c>
      <c r="M2548" t="inlineStr"/>
      <c r="N2548" t="inlineStr"/>
      <c r="O2548" s="142">
        <f>DATE(YEAR(H2548),MONTH(H2548),1)</f>
        <v/>
      </c>
      <c r="P2548" s="132">
        <f>IF(H2548&gt;$L$3,"Futuro","Atraso")</f>
        <v/>
      </c>
      <c r="Q2548">
        <f>12*(YEAR(H2548)-YEAR($L$3))+(MONTH(H2548)-MONTH($L$3))</f>
        <v/>
      </c>
      <c r="R2548" s="366">
        <f>IF(N2548="IBIRAPITANGA FASE 3",IF(P2548="Atraso",M2548,M2548/(1+$J$2)^Q2548),IF(P2548="Atraso",M2548,M2548/(1+$J$1)^Q2548))</f>
        <v/>
      </c>
    </row>
    <row r="2549">
      <c r="A2549" t="inlineStr">
        <is>
          <t>Q013L05</t>
        </is>
      </c>
      <c r="B2549" t="inlineStr">
        <is>
          <t>RONALDO  JUNIOR LOPES DE SOUSA</t>
        </is>
      </c>
      <c r="C2549" t="n">
        <v>1</v>
      </c>
      <c r="D2549" t="inlineStr">
        <is>
          <t>IPCA</t>
        </is>
      </c>
      <c r="E2549" t="n">
        <v>0.009488792934583046</v>
      </c>
      <c r="F2549" t="inlineStr">
        <is>
          <t>MENSAL</t>
        </is>
      </c>
      <c r="G2549" t="n">
        <v>47978</v>
      </c>
      <c r="H2549" t="n">
        <v>47978</v>
      </c>
      <c r="I2549" t="inlineStr">
        <is>
          <t>105</t>
        </is>
      </c>
      <c r="J2549" t="inlineStr">
        <is>
          <t>CARTEIRA</t>
        </is>
      </c>
      <c r="K2549" t="inlineStr">
        <is>
          <t>CONTRATO</t>
        </is>
      </c>
      <c r="L2549" t="n">
        <v>3688.63</v>
      </c>
      <c r="M2549" t="inlineStr"/>
      <c r="N2549" t="inlineStr"/>
      <c r="O2549" s="142">
        <f>DATE(YEAR(H2549),MONTH(H2549),1)</f>
        <v/>
      </c>
      <c r="P2549" s="132">
        <f>IF(H2549&gt;$L$3,"Futuro","Atraso")</f>
        <v/>
      </c>
      <c r="Q2549">
        <f>12*(YEAR(H2549)-YEAR($L$3))+(MONTH(H2549)-MONTH($L$3))</f>
        <v/>
      </c>
      <c r="R2549" s="366">
        <f>IF(N2549="IBIRAPITANGA FASE 3",IF(P2549="Atraso",M2549,M2549/(1+$J$2)^Q2549),IF(P2549="Atraso",M2549,M2549/(1+$J$1)^Q2549))</f>
        <v/>
      </c>
    </row>
    <row r="2550">
      <c r="A2550" t="inlineStr">
        <is>
          <t>Q013L05</t>
        </is>
      </c>
      <c r="B2550" t="inlineStr">
        <is>
          <t>RONALDO  JUNIOR LOPES DE SOUSA</t>
        </is>
      </c>
      <c r="C2550" t="n">
        <v>1</v>
      </c>
      <c r="D2550" t="inlineStr">
        <is>
          <t>IPCA</t>
        </is>
      </c>
      <c r="E2550" t="n">
        <v>0.009488792934583046</v>
      </c>
      <c r="F2550" t="inlineStr">
        <is>
          <t>MENSAL</t>
        </is>
      </c>
      <c r="G2550" t="n">
        <v>48009</v>
      </c>
      <c r="H2550" t="n">
        <v>48009</v>
      </c>
      <c r="I2550" t="inlineStr">
        <is>
          <t>106</t>
        </is>
      </c>
      <c r="J2550" t="inlineStr">
        <is>
          <t>CARTEIRA</t>
        </is>
      </c>
      <c r="K2550" t="inlineStr">
        <is>
          <t>CONTRATO</t>
        </is>
      </c>
      <c r="L2550" t="n">
        <v>3688.63</v>
      </c>
      <c r="M2550" t="inlineStr"/>
      <c r="N2550" t="inlineStr"/>
      <c r="O2550" s="142">
        <f>DATE(YEAR(H2550),MONTH(H2550),1)</f>
        <v/>
      </c>
      <c r="P2550" s="132">
        <f>IF(H2550&gt;$L$3,"Futuro","Atraso")</f>
        <v/>
      </c>
      <c r="Q2550">
        <f>12*(YEAR(H2550)-YEAR($L$3))+(MONTH(H2550)-MONTH($L$3))</f>
        <v/>
      </c>
      <c r="R2550" s="366">
        <f>IF(N2550="IBIRAPITANGA FASE 3",IF(P2550="Atraso",M2550,M2550/(1+$J$2)^Q2550),IF(P2550="Atraso",M2550,M2550/(1+$J$1)^Q2550))</f>
        <v/>
      </c>
    </row>
    <row r="2551">
      <c r="A2551" t="inlineStr">
        <is>
          <t>Q013L05</t>
        </is>
      </c>
      <c r="B2551" t="inlineStr">
        <is>
          <t>RONALDO  JUNIOR LOPES DE SOUSA</t>
        </is>
      </c>
      <c r="C2551" t="n">
        <v>1</v>
      </c>
      <c r="D2551" t="inlineStr">
        <is>
          <t>IPCA</t>
        </is>
      </c>
      <c r="E2551" t="n">
        <v>0.009488792934583046</v>
      </c>
      <c r="F2551" t="inlineStr">
        <is>
          <t>MENSAL</t>
        </is>
      </c>
      <c r="G2551" t="n">
        <v>48039</v>
      </c>
      <c r="H2551" t="n">
        <v>48039</v>
      </c>
      <c r="I2551" t="inlineStr">
        <is>
          <t>107</t>
        </is>
      </c>
      <c r="J2551" t="inlineStr">
        <is>
          <t>CARTEIRA</t>
        </is>
      </c>
      <c r="K2551" t="inlineStr">
        <is>
          <t>CONTRATO</t>
        </is>
      </c>
      <c r="L2551" t="n">
        <v>3688.63</v>
      </c>
      <c r="M2551" t="inlineStr"/>
      <c r="N2551" t="inlineStr"/>
      <c r="O2551" s="142">
        <f>DATE(YEAR(H2551),MONTH(H2551),1)</f>
        <v/>
      </c>
      <c r="P2551" s="132">
        <f>IF(H2551&gt;$L$3,"Futuro","Atraso")</f>
        <v/>
      </c>
      <c r="Q2551">
        <f>12*(YEAR(H2551)-YEAR($L$3))+(MONTH(H2551)-MONTH($L$3))</f>
        <v/>
      </c>
      <c r="R2551" s="366">
        <f>IF(N2551="IBIRAPITANGA FASE 3",IF(P2551="Atraso",M2551,M2551/(1+$J$2)^Q2551),IF(P2551="Atraso",M2551,M2551/(1+$J$1)^Q2551))</f>
        <v/>
      </c>
    </row>
    <row r="2552">
      <c r="A2552" t="inlineStr">
        <is>
          <t>Q013L05</t>
        </is>
      </c>
      <c r="B2552" t="inlineStr">
        <is>
          <t>RONALDO  JUNIOR LOPES DE SOUSA</t>
        </is>
      </c>
      <c r="C2552" t="n">
        <v>1</v>
      </c>
      <c r="D2552" t="inlineStr">
        <is>
          <t>IPCA</t>
        </is>
      </c>
      <c r="E2552" t="n">
        <v>0.009488792934583046</v>
      </c>
      <c r="F2552" t="inlineStr">
        <is>
          <t>MENSAL</t>
        </is>
      </c>
      <c r="G2552" t="n">
        <v>48070</v>
      </c>
      <c r="H2552" t="n">
        <v>48070</v>
      </c>
      <c r="I2552" t="inlineStr">
        <is>
          <t>108</t>
        </is>
      </c>
      <c r="J2552" t="inlineStr">
        <is>
          <t>CARTEIRA</t>
        </is>
      </c>
      <c r="K2552" t="inlineStr">
        <is>
          <t>CONTRATO</t>
        </is>
      </c>
      <c r="L2552" t="n">
        <v>3688.63</v>
      </c>
      <c r="M2552" t="inlineStr"/>
      <c r="N2552" t="inlineStr"/>
      <c r="O2552" s="142">
        <f>DATE(YEAR(H2552),MONTH(H2552),1)</f>
        <v/>
      </c>
      <c r="P2552" s="132">
        <f>IF(H2552&gt;$L$3,"Futuro","Atraso")</f>
        <v/>
      </c>
      <c r="Q2552">
        <f>12*(YEAR(H2552)-YEAR($L$3))+(MONTH(H2552)-MONTH($L$3))</f>
        <v/>
      </c>
      <c r="R2552" s="366">
        <f>IF(N2552="IBIRAPITANGA FASE 3",IF(P2552="Atraso",M2552,M2552/(1+$J$2)^Q2552),IF(P2552="Atraso",M2552,M2552/(1+$J$1)^Q2552))</f>
        <v/>
      </c>
    </row>
    <row r="2553">
      <c r="A2553" t="inlineStr">
        <is>
          <t>Q013L05</t>
        </is>
      </c>
      <c r="B2553" t="inlineStr">
        <is>
          <t>RONALDO  JUNIOR LOPES DE SOUSA</t>
        </is>
      </c>
      <c r="C2553" t="n">
        <v>1</v>
      </c>
      <c r="D2553" t="inlineStr">
        <is>
          <t>IPCA</t>
        </is>
      </c>
      <c r="E2553" t="n">
        <v>0.009488792934583046</v>
      </c>
      <c r="F2553" t="inlineStr">
        <is>
          <t>MENSAL</t>
        </is>
      </c>
      <c r="G2553" t="n">
        <v>48101</v>
      </c>
      <c r="H2553" t="n">
        <v>48101</v>
      </c>
      <c r="I2553" t="inlineStr">
        <is>
          <t>109</t>
        </is>
      </c>
      <c r="J2553" t="inlineStr">
        <is>
          <t>CARTEIRA</t>
        </is>
      </c>
      <c r="K2553" t="inlineStr">
        <is>
          <t>CONTRATO</t>
        </is>
      </c>
      <c r="L2553" t="n">
        <v>3688.63</v>
      </c>
      <c r="M2553" t="inlineStr"/>
      <c r="N2553" t="inlineStr"/>
      <c r="O2553" s="142">
        <f>DATE(YEAR(H2553),MONTH(H2553),1)</f>
        <v/>
      </c>
      <c r="P2553" s="132">
        <f>IF(H2553&gt;$L$3,"Futuro","Atraso")</f>
        <v/>
      </c>
      <c r="Q2553">
        <f>12*(YEAR(H2553)-YEAR($L$3))+(MONTH(H2553)-MONTH($L$3))</f>
        <v/>
      </c>
      <c r="R2553" s="366">
        <f>IF(N2553="IBIRAPITANGA FASE 3",IF(P2553="Atraso",M2553,M2553/(1+$J$2)^Q2553),IF(P2553="Atraso",M2553,M2553/(1+$J$1)^Q2553))</f>
        <v/>
      </c>
    </row>
    <row r="2554">
      <c r="A2554" t="inlineStr">
        <is>
          <t>Q013L05</t>
        </is>
      </c>
      <c r="B2554" t="inlineStr">
        <is>
          <t>RONALDO  JUNIOR LOPES DE SOUSA</t>
        </is>
      </c>
      <c r="C2554" t="n">
        <v>1</v>
      </c>
      <c r="D2554" t="inlineStr">
        <is>
          <t>IPCA</t>
        </is>
      </c>
      <c r="E2554" t="n">
        <v>0.009488792934583046</v>
      </c>
      <c r="F2554" t="inlineStr">
        <is>
          <t>MENSAL</t>
        </is>
      </c>
      <c r="G2554" t="n">
        <v>48131</v>
      </c>
      <c r="H2554" t="n">
        <v>48131</v>
      </c>
      <c r="I2554" t="inlineStr">
        <is>
          <t>110</t>
        </is>
      </c>
      <c r="J2554" t="inlineStr">
        <is>
          <t>CARTEIRA</t>
        </is>
      </c>
      <c r="K2554" t="inlineStr">
        <is>
          <t>CONTRATO</t>
        </is>
      </c>
      <c r="L2554" t="n">
        <v>3688.63</v>
      </c>
      <c r="M2554" t="inlineStr"/>
      <c r="N2554" t="inlineStr"/>
      <c r="O2554" s="142">
        <f>DATE(YEAR(H2554),MONTH(H2554),1)</f>
        <v/>
      </c>
      <c r="P2554" s="132">
        <f>IF(H2554&gt;$L$3,"Futuro","Atraso")</f>
        <v/>
      </c>
      <c r="Q2554">
        <f>12*(YEAR(H2554)-YEAR($L$3))+(MONTH(H2554)-MONTH($L$3))</f>
        <v/>
      </c>
      <c r="R2554" s="366">
        <f>IF(N2554="IBIRAPITANGA FASE 3",IF(P2554="Atraso",M2554,M2554/(1+$J$2)^Q2554),IF(P2554="Atraso",M2554,M2554/(1+$J$1)^Q2554))</f>
        <v/>
      </c>
    </row>
    <row r="2555">
      <c r="A2555" t="inlineStr">
        <is>
          <t>Q013L05</t>
        </is>
      </c>
      <c r="B2555" t="inlineStr">
        <is>
          <t>RONALDO  JUNIOR LOPES DE SOUSA</t>
        </is>
      </c>
      <c r="C2555" t="n">
        <v>1</v>
      </c>
      <c r="D2555" t="inlineStr">
        <is>
          <t>IPCA</t>
        </is>
      </c>
      <c r="E2555" t="n">
        <v>0.009488792934583046</v>
      </c>
      <c r="F2555" t="inlineStr">
        <is>
          <t>MENSAL</t>
        </is>
      </c>
      <c r="G2555" t="n">
        <v>48162</v>
      </c>
      <c r="H2555" t="n">
        <v>48162</v>
      </c>
      <c r="I2555" t="inlineStr">
        <is>
          <t>111</t>
        </is>
      </c>
      <c r="J2555" t="inlineStr">
        <is>
          <t>CARTEIRA</t>
        </is>
      </c>
      <c r="K2555" t="inlineStr">
        <is>
          <t>CONTRATO</t>
        </is>
      </c>
      <c r="L2555" t="n">
        <v>3688.63</v>
      </c>
      <c r="M2555" t="inlineStr"/>
      <c r="N2555" t="inlineStr"/>
      <c r="O2555" s="142">
        <f>DATE(YEAR(H2555),MONTH(H2555),1)</f>
        <v/>
      </c>
      <c r="P2555" s="132">
        <f>IF(H2555&gt;$L$3,"Futuro","Atraso")</f>
        <v/>
      </c>
      <c r="Q2555">
        <f>12*(YEAR(H2555)-YEAR($L$3))+(MONTH(H2555)-MONTH($L$3))</f>
        <v/>
      </c>
      <c r="R2555" s="366">
        <f>IF(N2555="IBIRAPITANGA FASE 3",IF(P2555="Atraso",M2555,M2555/(1+$J$2)^Q2555),IF(P2555="Atraso",M2555,M2555/(1+$J$1)^Q2555))</f>
        <v/>
      </c>
    </row>
    <row r="2556">
      <c r="A2556" t="inlineStr">
        <is>
          <t>Q013L05</t>
        </is>
      </c>
      <c r="B2556" t="inlineStr">
        <is>
          <t>RONALDO  JUNIOR LOPES DE SOUSA</t>
        </is>
      </c>
      <c r="C2556" t="n">
        <v>1</v>
      </c>
      <c r="D2556" t="inlineStr">
        <is>
          <t>IPCA</t>
        </is>
      </c>
      <c r="E2556" t="n">
        <v>0.009488792934583046</v>
      </c>
      <c r="F2556" t="inlineStr">
        <is>
          <t>MENSAL</t>
        </is>
      </c>
      <c r="G2556" t="n">
        <v>48192</v>
      </c>
      <c r="H2556" t="n">
        <v>48192</v>
      </c>
      <c r="I2556" t="inlineStr">
        <is>
          <t>112</t>
        </is>
      </c>
      <c r="J2556" t="inlineStr">
        <is>
          <t>CARTEIRA</t>
        </is>
      </c>
      <c r="K2556" t="inlineStr">
        <is>
          <t>CONTRATO</t>
        </is>
      </c>
      <c r="L2556" t="n">
        <v>3688.63</v>
      </c>
      <c r="M2556" t="inlineStr"/>
      <c r="N2556" t="inlineStr"/>
      <c r="O2556" s="142">
        <f>DATE(YEAR(H2556),MONTH(H2556),1)</f>
        <v/>
      </c>
      <c r="P2556" s="132">
        <f>IF(H2556&gt;$L$3,"Futuro","Atraso")</f>
        <v/>
      </c>
      <c r="Q2556">
        <f>12*(YEAR(H2556)-YEAR($L$3))+(MONTH(H2556)-MONTH($L$3))</f>
        <v/>
      </c>
      <c r="R2556" s="366">
        <f>IF(N2556="IBIRAPITANGA FASE 3",IF(P2556="Atraso",M2556,M2556/(1+$J$2)^Q2556),IF(P2556="Atraso",M2556,M2556/(1+$J$1)^Q2556))</f>
        <v/>
      </c>
    </row>
    <row r="2557">
      <c r="A2557" t="inlineStr">
        <is>
          <t>Q013L05</t>
        </is>
      </c>
      <c r="B2557" t="inlineStr">
        <is>
          <t>RONALDO  JUNIOR LOPES DE SOUSA</t>
        </is>
      </c>
      <c r="C2557" t="n">
        <v>1</v>
      </c>
      <c r="D2557" t="inlineStr">
        <is>
          <t>IPCA</t>
        </is>
      </c>
      <c r="E2557" t="n">
        <v>0.009488792934583046</v>
      </c>
      <c r="F2557" t="inlineStr">
        <is>
          <t>MENSAL</t>
        </is>
      </c>
      <c r="G2557" t="n">
        <v>48223</v>
      </c>
      <c r="H2557" t="n">
        <v>48223</v>
      </c>
      <c r="I2557" t="inlineStr">
        <is>
          <t>113</t>
        </is>
      </c>
      <c r="J2557" t="inlineStr">
        <is>
          <t>CARTEIRA</t>
        </is>
      </c>
      <c r="K2557" t="inlineStr">
        <is>
          <t>CONTRATO</t>
        </is>
      </c>
      <c r="L2557" t="n">
        <v>3688.63</v>
      </c>
      <c r="M2557" t="inlineStr"/>
      <c r="N2557" t="inlineStr"/>
      <c r="O2557" s="142">
        <f>DATE(YEAR(H2557),MONTH(H2557),1)</f>
        <v/>
      </c>
      <c r="P2557" s="132">
        <f>IF(H2557&gt;$L$3,"Futuro","Atraso")</f>
        <v/>
      </c>
      <c r="Q2557">
        <f>12*(YEAR(H2557)-YEAR($L$3))+(MONTH(H2557)-MONTH($L$3))</f>
        <v/>
      </c>
      <c r="R2557" s="366">
        <f>IF(N2557="IBIRAPITANGA FASE 3",IF(P2557="Atraso",M2557,M2557/(1+$J$2)^Q2557),IF(P2557="Atraso",M2557,M2557/(1+$J$1)^Q2557))</f>
        <v/>
      </c>
    </row>
    <row r="2558">
      <c r="A2558" t="inlineStr">
        <is>
          <t>Q013L05</t>
        </is>
      </c>
      <c r="B2558" t="inlineStr">
        <is>
          <t>RONALDO  JUNIOR LOPES DE SOUSA</t>
        </is>
      </c>
      <c r="C2558" t="n">
        <v>1</v>
      </c>
      <c r="D2558" t="inlineStr">
        <is>
          <t>IPCA</t>
        </is>
      </c>
      <c r="E2558" t="n">
        <v>0.009488792934583046</v>
      </c>
      <c r="F2558" t="inlineStr">
        <is>
          <t>MENSAL</t>
        </is>
      </c>
      <c r="G2558" t="n">
        <v>48254</v>
      </c>
      <c r="H2558" t="n">
        <v>48254</v>
      </c>
      <c r="I2558" t="inlineStr">
        <is>
          <t>114</t>
        </is>
      </c>
      <c r="J2558" t="inlineStr">
        <is>
          <t>CARTEIRA</t>
        </is>
      </c>
      <c r="K2558" t="inlineStr">
        <is>
          <t>CONTRATO</t>
        </is>
      </c>
      <c r="L2558" t="n">
        <v>3688.63</v>
      </c>
      <c r="M2558" t="inlineStr"/>
      <c r="N2558" t="inlineStr"/>
      <c r="O2558" s="142">
        <f>DATE(YEAR(H2558),MONTH(H2558),1)</f>
        <v/>
      </c>
      <c r="P2558" s="132">
        <f>IF(H2558&gt;$L$3,"Futuro","Atraso")</f>
        <v/>
      </c>
      <c r="Q2558">
        <f>12*(YEAR(H2558)-YEAR($L$3))+(MONTH(H2558)-MONTH($L$3))</f>
        <v/>
      </c>
      <c r="R2558" s="366">
        <f>IF(N2558="IBIRAPITANGA FASE 3",IF(P2558="Atraso",M2558,M2558/(1+$J$2)^Q2558),IF(P2558="Atraso",M2558,M2558/(1+$J$1)^Q2558))</f>
        <v/>
      </c>
    </row>
    <row r="2559">
      <c r="A2559" t="inlineStr">
        <is>
          <t>Q013L05</t>
        </is>
      </c>
      <c r="B2559" t="inlineStr">
        <is>
          <t>RONALDO  JUNIOR LOPES DE SOUSA</t>
        </is>
      </c>
      <c r="C2559" t="n">
        <v>1</v>
      </c>
      <c r="D2559" t="inlineStr">
        <is>
          <t>IPCA</t>
        </is>
      </c>
      <c r="E2559" t="n">
        <v>0.009488792934583046</v>
      </c>
      <c r="F2559" t="inlineStr">
        <is>
          <t>MENSAL</t>
        </is>
      </c>
      <c r="G2559" t="n">
        <v>48283</v>
      </c>
      <c r="H2559" t="n">
        <v>48283</v>
      </c>
      <c r="I2559" t="inlineStr">
        <is>
          <t>115</t>
        </is>
      </c>
      <c r="J2559" t="inlineStr">
        <is>
          <t>CARTEIRA</t>
        </is>
      </c>
      <c r="K2559" t="inlineStr">
        <is>
          <t>CONTRATO</t>
        </is>
      </c>
      <c r="L2559" t="n">
        <v>3688.63</v>
      </c>
      <c r="M2559" t="inlineStr"/>
      <c r="N2559" t="inlineStr"/>
      <c r="O2559" s="142">
        <f>DATE(YEAR(H2559),MONTH(H2559),1)</f>
        <v/>
      </c>
      <c r="P2559" s="132">
        <f>IF(H2559&gt;$L$3,"Futuro","Atraso")</f>
        <v/>
      </c>
      <c r="Q2559">
        <f>12*(YEAR(H2559)-YEAR($L$3))+(MONTH(H2559)-MONTH($L$3))</f>
        <v/>
      </c>
      <c r="R2559" s="366">
        <f>IF(N2559="IBIRAPITANGA FASE 3",IF(P2559="Atraso",M2559,M2559/(1+$J$2)^Q2559),IF(P2559="Atraso",M2559,M2559/(1+$J$1)^Q2559))</f>
        <v/>
      </c>
    </row>
    <row r="2560">
      <c r="A2560" t="inlineStr">
        <is>
          <t>Q013L05</t>
        </is>
      </c>
      <c r="B2560" t="inlineStr">
        <is>
          <t>RONALDO  JUNIOR LOPES DE SOUSA</t>
        </is>
      </c>
      <c r="C2560" t="n">
        <v>1</v>
      </c>
      <c r="D2560" t="inlineStr">
        <is>
          <t>IPCA</t>
        </is>
      </c>
      <c r="E2560" t="n">
        <v>0.009488792934583046</v>
      </c>
      <c r="F2560" t="inlineStr">
        <is>
          <t>MENSAL</t>
        </is>
      </c>
      <c r="G2560" t="n">
        <v>48314</v>
      </c>
      <c r="H2560" t="n">
        <v>48314</v>
      </c>
      <c r="I2560" t="inlineStr">
        <is>
          <t>116</t>
        </is>
      </c>
      <c r="J2560" t="inlineStr">
        <is>
          <t>CARTEIRA</t>
        </is>
      </c>
      <c r="K2560" t="inlineStr">
        <is>
          <t>CONTRATO</t>
        </is>
      </c>
      <c r="L2560" t="n">
        <v>3688.63</v>
      </c>
      <c r="M2560" t="inlineStr"/>
      <c r="N2560" t="inlineStr"/>
      <c r="O2560" s="142">
        <f>DATE(YEAR(H2560),MONTH(H2560),1)</f>
        <v/>
      </c>
      <c r="P2560" s="132">
        <f>IF(H2560&gt;$L$3,"Futuro","Atraso")</f>
        <v/>
      </c>
      <c r="Q2560">
        <f>12*(YEAR(H2560)-YEAR($L$3))+(MONTH(H2560)-MONTH($L$3))</f>
        <v/>
      </c>
      <c r="R2560" s="366">
        <f>IF(N2560="IBIRAPITANGA FASE 3",IF(P2560="Atraso",M2560,M2560/(1+$J$2)^Q2560),IF(P2560="Atraso",M2560,M2560/(1+$J$1)^Q2560))</f>
        <v/>
      </c>
    </row>
    <row r="2561">
      <c r="A2561" t="inlineStr">
        <is>
          <t>Q013L05</t>
        </is>
      </c>
      <c r="B2561" t="inlineStr">
        <is>
          <t>RONALDO  JUNIOR LOPES DE SOUSA</t>
        </is>
      </c>
      <c r="C2561" t="n">
        <v>1</v>
      </c>
      <c r="D2561" t="inlineStr">
        <is>
          <t>IPCA</t>
        </is>
      </c>
      <c r="E2561" t="n">
        <v>0.009488792934583046</v>
      </c>
      <c r="F2561" t="inlineStr">
        <is>
          <t>MENSAL</t>
        </is>
      </c>
      <c r="G2561" t="n">
        <v>48344</v>
      </c>
      <c r="H2561" t="n">
        <v>48344</v>
      </c>
      <c r="I2561" t="inlineStr">
        <is>
          <t>117</t>
        </is>
      </c>
      <c r="J2561" t="inlineStr">
        <is>
          <t>CARTEIRA</t>
        </is>
      </c>
      <c r="K2561" t="inlineStr">
        <is>
          <t>CONTRATO</t>
        </is>
      </c>
      <c r="L2561" t="n">
        <v>3688.63</v>
      </c>
      <c r="M2561" t="inlineStr"/>
      <c r="N2561" t="inlineStr"/>
      <c r="O2561" s="142">
        <f>DATE(YEAR(H2561),MONTH(H2561),1)</f>
        <v/>
      </c>
      <c r="P2561" s="132">
        <f>IF(H2561&gt;$L$3,"Futuro","Atraso")</f>
        <v/>
      </c>
      <c r="Q2561">
        <f>12*(YEAR(H2561)-YEAR($L$3))+(MONTH(H2561)-MONTH($L$3))</f>
        <v/>
      </c>
      <c r="R2561" s="366">
        <f>IF(N2561="IBIRAPITANGA FASE 3",IF(P2561="Atraso",M2561,M2561/(1+$J$2)^Q2561),IF(P2561="Atraso",M2561,M2561/(1+$J$1)^Q2561))</f>
        <v/>
      </c>
    </row>
    <row r="2562">
      <c r="A2562" t="inlineStr">
        <is>
          <t>Q013L05</t>
        </is>
      </c>
      <c r="B2562" t="inlineStr">
        <is>
          <t>RONALDO  JUNIOR LOPES DE SOUSA</t>
        </is>
      </c>
      <c r="C2562" t="n">
        <v>1</v>
      </c>
      <c r="D2562" t="inlineStr">
        <is>
          <t>IPCA</t>
        </is>
      </c>
      <c r="E2562" t="n">
        <v>0.009488792934583046</v>
      </c>
      <c r="F2562" t="inlineStr">
        <is>
          <t>MENSAL</t>
        </is>
      </c>
      <c r="G2562" t="n">
        <v>48375</v>
      </c>
      <c r="H2562" t="n">
        <v>48375</v>
      </c>
      <c r="I2562" t="inlineStr">
        <is>
          <t>118</t>
        </is>
      </c>
      <c r="J2562" t="inlineStr">
        <is>
          <t>CARTEIRA</t>
        </is>
      </c>
      <c r="K2562" t="inlineStr">
        <is>
          <t>CONTRATO</t>
        </is>
      </c>
      <c r="L2562" t="n">
        <v>3688.63</v>
      </c>
      <c r="M2562" t="inlineStr"/>
      <c r="N2562" t="inlineStr"/>
      <c r="O2562" s="142">
        <f>DATE(YEAR(H2562),MONTH(H2562),1)</f>
        <v/>
      </c>
      <c r="P2562" s="132">
        <f>IF(H2562&gt;$L$3,"Futuro","Atraso")</f>
        <v/>
      </c>
      <c r="Q2562">
        <f>12*(YEAR(H2562)-YEAR($L$3))+(MONTH(H2562)-MONTH($L$3))</f>
        <v/>
      </c>
      <c r="R2562" s="366">
        <f>IF(N2562="IBIRAPITANGA FASE 3",IF(P2562="Atraso",M2562,M2562/(1+$J$2)^Q2562),IF(P2562="Atraso",M2562,M2562/(1+$J$1)^Q2562))</f>
        <v/>
      </c>
    </row>
    <row r="2563">
      <c r="A2563" t="inlineStr">
        <is>
          <t>Q013L05</t>
        </is>
      </c>
      <c r="B2563" t="inlineStr">
        <is>
          <t>RONALDO  JUNIOR LOPES DE SOUSA</t>
        </is>
      </c>
      <c r="C2563" t="n">
        <v>1</v>
      </c>
      <c r="D2563" t="inlineStr">
        <is>
          <t>IPCA</t>
        </is>
      </c>
      <c r="E2563" t="n">
        <v>0.009488792934583046</v>
      </c>
      <c r="F2563" t="inlineStr">
        <is>
          <t>MENSAL</t>
        </is>
      </c>
      <c r="G2563" t="n">
        <v>48405</v>
      </c>
      <c r="H2563" t="n">
        <v>48405</v>
      </c>
      <c r="I2563" t="inlineStr">
        <is>
          <t>119</t>
        </is>
      </c>
      <c r="J2563" t="inlineStr">
        <is>
          <t>CARTEIRA</t>
        </is>
      </c>
      <c r="K2563" t="inlineStr">
        <is>
          <t>CONTRATO</t>
        </is>
      </c>
      <c r="L2563" t="n">
        <v>3688.63</v>
      </c>
      <c r="M2563" t="inlineStr"/>
      <c r="N2563" t="inlineStr"/>
      <c r="O2563" s="142">
        <f>DATE(YEAR(H2563),MONTH(H2563),1)</f>
        <v/>
      </c>
      <c r="P2563" s="132">
        <f>IF(H2563&gt;$L$3,"Futuro","Atraso")</f>
        <v/>
      </c>
      <c r="Q2563">
        <f>12*(YEAR(H2563)-YEAR($L$3))+(MONTH(H2563)-MONTH($L$3))</f>
        <v/>
      </c>
      <c r="R2563" s="366">
        <f>IF(N2563="IBIRAPITANGA FASE 3",IF(P2563="Atraso",M2563,M2563/(1+$J$2)^Q2563),IF(P2563="Atraso",M2563,M2563/(1+$J$1)^Q2563))</f>
        <v/>
      </c>
    </row>
    <row r="2564">
      <c r="A2564" t="inlineStr">
        <is>
          <t>Q013L05</t>
        </is>
      </c>
      <c r="B2564" t="inlineStr">
        <is>
          <t>RONALDO  JUNIOR LOPES DE SOUSA</t>
        </is>
      </c>
      <c r="C2564" t="n">
        <v>1</v>
      </c>
      <c r="D2564" t="inlineStr">
        <is>
          <t>IPCA</t>
        </is>
      </c>
      <c r="E2564" t="n">
        <v>0.009488792934583046</v>
      </c>
      <c r="F2564" t="inlineStr">
        <is>
          <t>MENSAL</t>
        </is>
      </c>
      <c r="G2564" t="n">
        <v>48436</v>
      </c>
      <c r="H2564" t="n">
        <v>48436</v>
      </c>
      <c r="I2564" t="inlineStr">
        <is>
          <t>120</t>
        </is>
      </c>
      <c r="J2564" t="inlineStr">
        <is>
          <t>CARTEIRA</t>
        </is>
      </c>
      <c r="K2564" t="inlineStr">
        <is>
          <t>CONTRATO</t>
        </is>
      </c>
      <c r="L2564" t="n">
        <v>3688.63</v>
      </c>
      <c r="M2564" t="inlineStr"/>
      <c r="N2564" t="inlineStr"/>
      <c r="O2564" s="142">
        <f>DATE(YEAR(H2564),MONTH(H2564),1)</f>
        <v/>
      </c>
      <c r="P2564" s="132">
        <f>IF(H2564&gt;$L$3,"Futuro","Atraso")</f>
        <v/>
      </c>
      <c r="Q2564">
        <f>12*(YEAR(H2564)-YEAR($L$3))+(MONTH(H2564)-MONTH($L$3))</f>
        <v/>
      </c>
      <c r="R2564" s="366">
        <f>IF(N2564="IBIRAPITANGA FASE 3",IF(P2564="Atraso",M2564,M2564/(1+$J$2)^Q2564),IF(P2564="Atraso",M2564,M2564/(1+$J$1)^Q2564))</f>
        <v/>
      </c>
    </row>
    <row r="2565">
      <c r="A2565" t="inlineStr">
        <is>
          <t>Q013L05</t>
        </is>
      </c>
      <c r="B2565" t="inlineStr">
        <is>
          <t>RONALDO  JUNIOR LOPES DE SOUSA</t>
        </is>
      </c>
      <c r="C2565" t="n">
        <v>1</v>
      </c>
      <c r="D2565" t="inlineStr">
        <is>
          <t>IPCA</t>
        </is>
      </c>
      <c r="E2565" t="n">
        <v>0.009488792934583046</v>
      </c>
      <c r="F2565" t="inlineStr">
        <is>
          <t>MENSAL</t>
        </is>
      </c>
      <c r="G2565" t="n">
        <v>48467</v>
      </c>
      <c r="H2565" t="n">
        <v>48467</v>
      </c>
      <c r="I2565" t="inlineStr">
        <is>
          <t>121</t>
        </is>
      </c>
      <c r="J2565" t="inlineStr">
        <is>
          <t>CARTEIRA</t>
        </is>
      </c>
      <c r="K2565" t="inlineStr">
        <is>
          <t>CONTRATO</t>
        </is>
      </c>
      <c r="L2565" t="n">
        <v>3688.63</v>
      </c>
      <c r="M2565" t="inlineStr"/>
      <c r="N2565" t="inlineStr"/>
      <c r="O2565" s="142">
        <f>DATE(YEAR(H2565),MONTH(H2565),1)</f>
        <v/>
      </c>
      <c r="P2565" s="132">
        <f>IF(H2565&gt;$L$3,"Futuro","Atraso")</f>
        <v/>
      </c>
      <c r="Q2565">
        <f>12*(YEAR(H2565)-YEAR($L$3))+(MONTH(H2565)-MONTH($L$3))</f>
        <v/>
      </c>
      <c r="R2565" s="366">
        <f>IF(N2565="IBIRAPITANGA FASE 3",IF(P2565="Atraso",M2565,M2565/(1+$J$2)^Q2565),IF(P2565="Atraso",M2565,M2565/(1+$J$1)^Q2565))</f>
        <v/>
      </c>
    </row>
    <row r="2566">
      <c r="A2566" t="inlineStr">
        <is>
          <t>Q013L05</t>
        </is>
      </c>
      <c r="B2566" t="inlineStr">
        <is>
          <t>RONALDO  JUNIOR LOPES DE SOUSA</t>
        </is>
      </c>
      <c r="C2566" t="n">
        <v>1</v>
      </c>
      <c r="D2566" t="inlineStr">
        <is>
          <t>IPCA</t>
        </is>
      </c>
      <c r="E2566" t="n">
        <v>0.009488792934583046</v>
      </c>
      <c r="F2566" t="inlineStr">
        <is>
          <t>MENSAL</t>
        </is>
      </c>
      <c r="G2566" t="n">
        <v>48497</v>
      </c>
      <c r="H2566" t="n">
        <v>48497</v>
      </c>
      <c r="I2566" t="inlineStr">
        <is>
          <t>122</t>
        </is>
      </c>
      <c r="J2566" t="inlineStr">
        <is>
          <t>CARTEIRA</t>
        </is>
      </c>
      <c r="K2566" t="inlineStr">
        <is>
          <t>CONTRATO</t>
        </is>
      </c>
      <c r="L2566" t="n">
        <v>3688.63</v>
      </c>
      <c r="M2566" t="inlineStr"/>
      <c r="N2566" t="inlineStr"/>
      <c r="O2566" s="142">
        <f>DATE(YEAR(H2566),MONTH(H2566),1)</f>
        <v/>
      </c>
      <c r="P2566" s="132">
        <f>IF(H2566&gt;$L$3,"Futuro","Atraso")</f>
        <v/>
      </c>
      <c r="Q2566">
        <f>12*(YEAR(H2566)-YEAR($L$3))+(MONTH(H2566)-MONTH($L$3))</f>
        <v/>
      </c>
      <c r="R2566" s="366">
        <f>IF(N2566="IBIRAPITANGA FASE 3",IF(P2566="Atraso",M2566,M2566/(1+$J$2)^Q2566),IF(P2566="Atraso",M2566,M2566/(1+$J$1)^Q2566))</f>
        <v/>
      </c>
    </row>
    <row r="2567">
      <c r="A2567" t="inlineStr">
        <is>
          <t>Q013L05</t>
        </is>
      </c>
      <c r="B2567" t="inlineStr">
        <is>
          <t>RONALDO  JUNIOR LOPES DE SOUSA</t>
        </is>
      </c>
      <c r="C2567" t="n">
        <v>1</v>
      </c>
      <c r="D2567" t="inlineStr">
        <is>
          <t>IPCA</t>
        </is>
      </c>
      <c r="E2567" t="n">
        <v>0.009488792934583046</v>
      </c>
      <c r="F2567" t="inlineStr">
        <is>
          <t>MENSAL</t>
        </is>
      </c>
      <c r="G2567" t="n">
        <v>48528</v>
      </c>
      <c r="H2567" t="n">
        <v>48528</v>
      </c>
      <c r="I2567" t="inlineStr">
        <is>
          <t>123</t>
        </is>
      </c>
      <c r="J2567" t="inlineStr">
        <is>
          <t>CARTEIRA</t>
        </is>
      </c>
      <c r="K2567" t="inlineStr">
        <is>
          <t>CONTRATO</t>
        </is>
      </c>
      <c r="L2567" t="n">
        <v>3688.63</v>
      </c>
      <c r="M2567" t="inlineStr"/>
      <c r="N2567" t="inlineStr"/>
      <c r="O2567" s="142">
        <f>DATE(YEAR(H2567),MONTH(H2567),1)</f>
        <v/>
      </c>
      <c r="P2567" s="132">
        <f>IF(H2567&gt;$L$3,"Futuro","Atraso")</f>
        <v/>
      </c>
      <c r="Q2567">
        <f>12*(YEAR(H2567)-YEAR($L$3))+(MONTH(H2567)-MONTH($L$3))</f>
        <v/>
      </c>
      <c r="R2567" s="366">
        <f>IF(N2567="IBIRAPITANGA FASE 3",IF(P2567="Atraso",M2567,M2567/(1+$J$2)^Q2567),IF(P2567="Atraso",M2567,M2567/(1+$J$1)^Q2567))</f>
        <v/>
      </c>
    </row>
    <row r="2568">
      <c r="A2568" t="inlineStr">
        <is>
          <t>Q013L05</t>
        </is>
      </c>
      <c r="B2568" t="inlineStr">
        <is>
          <t>RONALDO  JUNIOR LOPES DE SOUSA</t>
        </is>
      </c>
      <c r="C2568" t="n">
        <v>1</v>
      </c>
      <c r="D2568" t="inlineStr">
        <is>
          <t>IPCA</t>
        </is>
      </c>
      <c r="E2568" t="n">
        <v>0.009488792934583046</v>
      </c>
      <c r="F2568" t="inlineStr">
        <is>
          <t>MENSAL</t>
        </is>
      </c>
      <c r="G2568" t="n">
        <v>48558</v>
      </c>
      <c r="H2568" t="n">
        <v>48558</v>
      </c>
      <c r="I2568" t="inlineStr">
        <is>
          <t>124</t>
        </is>
      </c>
      <c r="J2568" t="inlineStr">
        <is>
          <t>CARTEIRA</t>
        </is>
      </c>
      <c r="K2568" t="inlineStr">
        <is>
          <t>CONTRATO</t>
        </is>
      </c>
      <c r="L2568" t="n">
        <v>3688.63</v>
      </c>
      <c r="M2568" t="inlineStr"/>
      <c r="N2568" t="inlineStr"/>
      <c r="O2568" s="142">
        <f>DATE(YEAR(H2568),MONTH(H2568),1)</f>
        <v/>
      </c>
      <c r="P2568" s="132">
        <f>IF(H2568&gt;$L$3,"Futuro","Atraso")</f>
        <v/>
      </c>
      <c r="Q2568">
        <f>12*(YEAR(H2568)-YEAR($L$3))+(MONTH(H2568)-MONTH($L$3))</f>
        <v/>
      </c>
      <c r="R2568" s="366">
        <f>IF(N2568="IBIRAPITANGA FASE 3",IF(P2568="Atraso",M2568,M2568/(1+$J$2)^Q2568),IF(P2568="Atraso",M2568,M2568/(1+$J$1)^Q2568))</f>
        <v/>
      </c>
    </row>
    <row r="2569">
      <c r="A2569" t="inlineStr">
        <is>
          <t>Q013L05</t>
        </is>
      </c>
      <c r="B2569" t="inlineStr">
        <is>
          <t>RONALDO  JUNIOR LOPES DE SOUSA</t>
        </is>
      </c>
      <c r="C2569" t="n">
        <v>1</v>
      </c>
      <c r="D2569" t="inlineStr">
        <is>
          <t>IPCA</t>
        </is>
      </c>
      <c r="E2569" t="n">
        <v>0.009488792934583046</v>
      </c>
      <c r="F2569" t="inlineStr">
        <is>
          <t>MENSAL</t>
        </is>
      </c>
      <c r="G2569" t="n">
        <v>48589</v>
      </c>
      <c r="H2569" t="n">
        <v>48589</v>
      </c>
      <c r="I2569" t="inlineStr">
        <is>
          <t>125</t>
        </is>
      </c>
      <c r="J2569" t="inlineStr">
        <is>
          <t>CARTEIRA</t>
        </is>
      </c>
      <c r="K2569" t="inlineStr">
        <is>
          <t>CONTRATO</t>
        </is>
      </c>
      <c r="L2569" t="n">
        <v>3688.63</v>
      </c>
      <c r="M2569" t="inlineStr"/>
      <c r="N2569" t="inlineStr"/>
      <c r="O2569" s="142">
        <f>DATE(YEAR(H2569),MONTH(H2569),1)</f>
        <v/>
      </c>
      <c r="P2569" s="132">
        <f>IF(H2569&gt;$L$3,"Futuro","Atraso")</f>
        <v/>
      </c>
      <c r="Q2569">
        <f>12*(YEAR(H2569)-YEAR($L$3))+(MONTH(H2569)-MONTH($L$3))</f>
        <v/>
      </c>
      <c r="R2569" s="366">
        <f>IF(N2569="IBIRAPITANGA FASE 3",IF(P2569="Atraso",M2569,M2569/(1+$J$2)^Q2569),IF(P2569="Atraso",M2569,M2569/(1+$J$1)^Q2569))</f>
        <v/>
      </c>
    </row>
    <row r="2570">
      <c r="A2570" t="inlineStr">
        <is>
          <t>Q013L05</t>
        </is>
      </c>
      <c r="B2570" t="inlineStr">
        <is>
          <t>RONALDO  JUNIOR LOPES DE SOUSA</t>
        </is>
      </c>
      <c r="C2570" t="n">
        <v>1</v>
      </c>
      <c r="D2570" t="inlineStr">
        <is>
          <t>IPCA</t>
        </is>
      </c>
      <c r="E2570" t="n">
        <v>0.009488792934583046</v>
      </c>
      <c r="F2570" t="inlineStr">
        <is>
          <t>MENSAL</t>
        </is>
      </c>
      <c r="G2570" t="n">
        <v>48620</v>
      </c>
      <c r="H2570" t="n">
        <v>48620</v>
      </c>
      <c r="I2570" t="inlineStr">
        <is>
          <t>126</t>
        </is>
      </c>
      <c r="J2570" t="inlineStr">
        <is>
          <t>CARTEIRA</t>
        </is>
      </c>
      <c r="K2570" t="inlineStr">
        <is>
          <t>CONTRATO</t>
        </is>
      </c>
      <c r="L2570" t="n">
        <v>3688.63</v>
      </c>
      <c r="M2570" t="inlineStr"/>
      <c r="N2570" t="inlineStr"/>
      <c r="O2570" s="142">
        <f>DATE(YEAR(H2570),MONTH(H2570),1)</f>
        <v/>
      </c>
      <c r="P2570" s="132">
        <f>IF(H2570&gt;$L$3,"Futuro","Atraso")</f>
        <v/>
      </c>
      <c r="Q2570">
        <f>12*(YEAR(H2570)-YEAR($L$3))+(MONTH(H2570)-MONTH($L$3))</f>
        <v/>
      </c>
      <c r="R2570" s="366">
        <f>IF(N2570="IBIRAPITANGA FASE 3",IF(P2570="Atraso",M2570,M2570/(1+$J$2)^Q2570),IF(P2570="Atraso",M2570,M2570/(1+$J$1)^Q2570))</f>
        <v/>
      </c>
    </row>
    <row r="2571">
      <c r="A2571" t="inlineStr">
        <is>
          <t>Q013L05</t>
        </is>
      </c>
      <c r="B2571" t="inlineStr">
        <is>
          <t>RONALDO  JUNIOR LOPES DE SOUSA</t>
        </is>
      </c>
      <c r="C2571" t="n">
        <v>1</v>
      </c>
      <c r="D2571" t="inlineStr">
        <is>
          <t>IPCA</t>
        </is>
      </c>
      <c r="E2571" t="n">
        <v>0.009488792934583046</v>
      </c>
      <c r="F2571" t="inlineStr">
        <is>
          <t>MENSAL</t>
        </is>
      </c>
      <c r="G2571" t="n">
        <v>48648</v>
      </c>
      <c r="H2571" t="n">
        <v>48648</v>
      </c>
      <c r="I2571" t="inlineStr">
        <is>
          <t>127</t>
        </is>
      </c>
      <c r="J2571" t="inlineStr">
        <is>
          <t>CARTEIRA</t>
        </is>
      </c>
      <c r="K2571" t="inlineStr">
        <is>
          <t>CONTRATO</t>
        </is>
      </c>
      <c r="L2571" t="n">
        <v>3688.63</v>
      </c>
      <c r="M2571" t="inlineStr"/>
      <c r="N2571" t="inlineStr"/>
      <c r="O2571" s="142">
        <f>DATE(YEAR(H2571),MONTH(H2571),1)</f>
        <v/>
      </c>
      <c r="P2571" s="132">
        <f>IF(H2571&gt;$L$3,"Futuro","Atraso")</f>
        <v/>
      </c>
      <c r="Q2571">
        <f>12*(YEAR(H2571)-YEAR($L$3))+(MONTH(H2571)-MONTH($L$3))</f>
        <v/>
      </c>
      <c r="R2571" s="366">
        <f>IF(N2571="IBIRAPITANGA FASE 3",IF(P2571="Atraso",M2571,M2571/(1+$J$2)^Q2571),IF(P2571="Atraso",M2571,M2571/(1+$J$1)^Q2571))</f>
        <v/>
      </c>
    </row>
    <row r="2572">
      <c r="A2572" t="inlineStr">
        <is>
          <t>Q013L05</t>
        </is>
      </c>
      <c r="B2572" t="inlineStr">
        <is>
          <t>RONALDO  JUNIOR LOPES DE SOUSA</t>
        </is>
      </c>
      <c r="C2572" t="n">
        <v>1</v>
      </c>
      <c r="D2572" t="inlineStr">
        <is>
          <t>IPCA</t>
        </is>
      </c>
      <c r="E2572" t="n">
        <v>0.009488792934583046</v>
      </c>
      <c r="F2572" t="inlineStr">
        <is>
          <t>MENSAL</t>
        </is>
      </c>
      <c r="G2572" t="n">
        <v>48679</v>
      </c>
      <c r="H2572" t="n">
        <v>48679</v>
      </c>
      <c r="I2572" t="inlineStr">
        <is>
          <t>128</t>
        </is>
      </c>
      <c r="J2572" t="inlineStr">
        <is>
          <t>CARTEIRA</t>
        </is>
      </c>
      <c r="K2572" t="inlineStr">
        <is>
          <t>CONTRATO</t>
        </is>
      </c>
      <c r="L2572" t="n">
        <v>3688.63</v>
      </c>
      <c r="M2572" t="inlineStr"/>
      <c r="N2572" t="inlineStr"/>
      <c r="O2572" s="142">
        <f>DATE(YEAR(H2572),MONTH(H2572),1)</f>
        <v/>
      </c>
      <c r="P2572" s="132">
        <f>IF(H2572&gt;$L$3,"Futuro","Atraso")</f>
        <v/>
      </c>
      <c r="Q2572">
        <f>12*(YEAR(H2572)-YEAR($L$3))+(MONTH(H2572)-MONTH($L$3))</f>
        <v/>
      </c>
      <c r="R2572" s="366">
        <f>IF(N2572="IBIRAPITANGA FASE 3",IF(P2572="Atraso",M2572,M2572/(1+$J$2)^Q2572),IF(P2572="Atraso",M2572,M2572/(1+$J$1)^Q2572))</f>
        <v/>
      </c>
    </row>
    <row r="2573">
      <c r="A2573" t="inlineStr">
        <is>
          <t>Q013L05</t>
        </is>
      </c>
      <c r="B2573" t="inlineStr">
        <is>
          <t>RONALDO  JUNIOR LOPES DE SOUSA</t>
        </is>
      </c>
      <c r="C2573" t="n">
        <v>1</v>
      </c>
      <c r="D2573" t="inlineStr">
        <is>
          <t>IPCA</t>
        </is>
      </c>
      <c r="E2573" t="n">
        <v>0.009488792934583046</v>
      </c>
      <c r="F2573" t="inlineStr">
        <is>
          <t>MENSAL</t>
        </is>
      </c>
      <c r="G2573" t="n">
        <v>48709</v>
      </c>
      <c r="H2573" t="n">
        <v>48709</v>
      </c>
      <c r="I2573" t="inlineStr">
        <is>
          <t>129</t>
        </is>
      </c>
      <c r="J2573" t="inlineStr">
        <is>
          <t>CARTEIRA</t>
        </is>
      </c>
      <c r="K2573" t="inlineStr">
        <is>
          <t>CONTRATO</t>
        </is>
      </c>
      <c r="L2573" t="n">
        <v>3688.63</v>
      </c>
      <c r="M2573" t="inlineStr"/>
      <c r="N2573" t="inlineStr"/>
      <c r="O2573" s="142">
        <f>DATE(YEAR(H2573),MONTH(H2573),1)</f>
        <v/>
      </c>
      <c r="P2573" s="132">
        <f>IF(H2573&gt;$L$3,"Futuro","Atraso")</f>
        <v/>
      </c>
      <c r="Q2573">
        <f>12*(YEAR(H2573)-YEAR($L$3))+(MONTH(H2573)-MONTH($L$3))</f>
        <v/>
      </c>
      <c r="R2573" s="366">
        <f>IF(N2573="IBIRAPITANGA FASE 3",IF(P2573="Atraso",M2573,M2573/(1+$J$2)^Q2573),IF(P2573="Atraso",M2573,M2573/(1+$J$1)^Q2573))</f>
        <v/>
      </c>
    </row>
    <row r="2574">
      <c r="A2574" t="inlineStr">
        <is>
          <t>Q013L05</t>
        </is>
      </c>
      <c r="B2574" t="inlineStr">
        <is>
          <t>RONALDO  JUNIOR LOPES DE SOUSA</t>
        </is>
      </c>
      <c r="C2574" t="n">
        <v>1</v>
      </c>
      <c r="D2574" t="inlineStr">
        <is>
          <t>IPCA</t>
        </is>
      </c>
      <c r="E2574" t="n">
        <v>0.009488792934583046</v>
      </c>
      <c r="F2574" t="inlineStr">
        <is>
          <t>MENSAL</t>
        </is>
      </c>
      <c r="G2574" t="n">
        <v>48740</v>
      </c>
      <c r="H2574" t="n">
        <v>48740</v>
      </c>
      <c r="I2574" t="inlineStr">
        <is>
          <t>130</t>
        </is>
      </c>
      <c r="J2574" t="inlineStr">
        <is>
          <t>CARTEIRA</t>
        </is>
      </c>
      <c r="K2574" t="inlineStr">
        <is>
          <t>CONTRATO</t>
        </is>
      </c>
      <c r="L2574" t="n">
        <v>3688.63</v>
      </c>
      <c r="M2574" t="inlineStr"/>
      <c r="N2574" t="inlineStr"/>
      <c r="O2574" s="142">
        <f>DATE(YEAR(H2574),MONTH(H2574),1)</f>
        <v/>
      </c>
      <c r="P2574" s="132">
        <f>IF(H2574&gt;$L$3,"Futuro","Atraso")</f>
        <v/>
      </c>
      <c r="Q2574">
        <f>12*(YEAR(H2574)-YEAR($L$3))+(MONTH(H2574)-MONTH($L$3))</f>
        <v/>
      </c>
      <c r="R2574" s="366">
        <f>IF(N2574="IBIRAPITANGA FASE 3",IF(P2574="Atraso",M2574,M2574/(1+$J$2)^Q2574),IF(P2574="Atraso",M2574,M2574/(1+$J$1)^Q2574))</f>
        <v/>
      </c>
    </row>
    <row r="2575">
      <c r="A2575" t="inlineStr">
        <is>
          <t>Q013L05</t>
        </is>
      </c>
      <c r="B2575" t="inlineStr">
        <is>
          <t>RONALDO  JUNIOR LOPES DE SOUSA</t>
        </is>
      </c>
      <c r="C2575" t="n">
        <v>1</v>
      </c>
      <c r="D2575" t="inlineStr">
        <is>
          <t>IPCA</t>
        </is>
      </c>
      <c r="E2575" t="n">
        <v>0.009488792934583046</v>
      </c>
      <c r="F2575" t="inlineStr">
        <is>
          <t>MENSAL</t>
        </is>
      </c>
      <c r="G2575" t="n">
        <v>48770</v>
      </c>
      <c r="H2575" t="n">
        <v>48770</v>
      </c>
      <c r="I2575" t="inlineStr">
        <is>
          <t>131</t>
        </is>
      </c>
      <c r="J2575" t="inlineStr">
        <is>
          <t>CARTEIRA</t>
        </is>
      </c>
      <c r="K2575" t="inlineStr">
        <is>
          <t>CONTRATO</t>
        </is>
      </c>
      <c r="L2575" t="n">
        <v>3688.63</v>
      </c>
      <c r="M2575" t="inlineStr"/>
      <c r="N2575" t="inlineStr"/>
      <c r="O2575" s="142">
        <f>DATE(YEAR(H2575),MONTH(H2575),1)</f>
        <v/>
      </c>
      <c r="P2575" s="132">
        <f>IF(H2575&gt;$L$3,"Futuro","Atraso")</f>
        <v/>
      </c>
      <c r="Q2575">
        <f>12*(YEAR(H2575)-YEAR($L$3))+(MONTH(H2575)-MONTH($L$3))</f>
        <v/>
      </c>
      <c r="R2575" s="366">
        <f>IF(N2575="IBIRAPITANGA FASE 3",IF(P2575="Atraso",M2575,M2575/(1+$J$2)^Q2575),IF(P2575="Atraso",M2575,M2575/(1+$J$1)^Q2575))</f>
        <v/>
      </c>
    </row>
    <row r="2576">
      <c r="A2576" t="inlineStr">
        <is>
          <t>Q013L05</t>
        </is>
      </c>
      <c r="B2576" t="inlineStr">
        <is>
          <t>RONALDO  JUNIOR LOPES DE SOUSA</t>
        </is>
      </c>
      <c r="C2576" t="n">
        <v>1</v>
      </c>
      <c r="D2576" t="inlineStr">
        <is>
          <t>IPCA</t>
        </is>
      </c>
      <c r="E2576" t="n">
        <v>0.009488792934583046</v>
      </c>
      <c r="F2576" t="inlineStr">
        <is>
          <t>MENSAL</t>
        </is>
      </c>
      <c r="G2576" t="n">
        <v>48801</v>
      </c>
      <c r="H2576" t="n">
        <v>48801</v>
      </c>
      <c r="I2576" t="inlineStr">
        <is>
          <t>132</t>
        </is>
      </c>
      <c r="J2576" t="inlineStr">
        <is>
          <t>CARTEIRA</t>
        </is>
      </c>
      <c r="K2576" t="inlineStr">
        <is>
          <t>CONTRATO</t>
        </is>
      </c>
      <c r="L2576" t="n">
        <v>3688.63</v>
      </c>
      <c r="M2576" t="inlineStr"/>
      <c r="N2576" t="inlineStr"/>
      <c r="O2576" s="142">
        <f>DATE(YEAR(H2576),MONTH(H2576),1)</f>
        <v/>
      </c>
      <c r="P2576" s="132">
        <f>IF(H2576&gt;$L$3,"Futuro","Atraso")</f>
        <v/>
      </c>
      <c r="Q2576">
        <f>12*(YEAR(H2576)-YEAR($L$3))+(MONTH(H2576)-MONTH($L$3))</f>
        <v/>
      </c>
      <c r="R2576" s="366">
        <f>IF(N2576="IBIRAPITANGA FASE 3",IF(P2576="Atraso",M2576,M2576/(1+$J$2)^Q2576),IF(P2576="Atraso",M2576,M2576/(1+$J$1)^Q2576))</f>
        <v/>
      </c>
    </row>
    <row r="2577">
      <c r="A2577" t="inlineStr">
        <is>
          <t>Q013L05</t>
        </is>
      </c>
      <c r="B2577" t="inlineStr">
        <is>
          <t>RONALDO  JUNIOR LOPES DE SOUSA</t>
        </is>
      </c>
      <c r="C2577" t="n">
        <v>1</v>
      </c>
      <c r="D2577" t="inlineStr">
        <is>
          <t>IPCA</t>
        </is>
      </c>
      <c r="E2577" t="n">
        <v>0.009488792934583046</v>
      </c>
      <c r="F2577" t="inlineStr">
        <is>
          <t>MENSAL</t>
        </is>
      </c>
      <c r="G2577" t="n">
        <v>48832</v>
      </c>
      <c r="H2577" t="n">
        <v>48832</v>
      </c>
      <c r="I2577" t="inlineStr">
        <is>
          <t>133</t>
        </is>
      </c>
      <c r="J2577" t="inlineStr">
        <is>
          <t>CARTEIRA</t>
        </is>
      </c>
      <c r="K2577" t="inlineStr">
        <is>
          <t>CONTRATO</t>
        </is>
      </c>
      <c r="L2577" t="n">
        <v>3688.63</v>
      </c>
      <c r="M2577" t="inlineStr"/>
      <c r="N2577" t="inlineStr"/>
      <c r="O2577" s="142">
        <f>DATE(YEAR(H2577),MONTH(H2577),1)</f>
        <v/>
      </c>
      <c r="P2577" s="132">
        <f>IF(H2577&gt;$L$3,"Futuro","Atraso")</f>
        <v/>
      </c>
      <c r="Q2577">
        <f>12*(YEAR(H2577)-YEAR($L$3))+(MONTH(H2577)-MONTH($L$3))</f>
        <v/>
      </c>
      <c r="R2577" s="366">
        <f>IF(N2577="IBIRAPITANGA FASE 3",IF(P2577="Atraso",M2577,M2577/(1+$J$2)^Q2577),IF(P2577="Atraso",M2577,M2577/(1+$J$1)^Q2577))</f>
        <v/>
      </c>
    </row>
    <row r="2578">
      <c r="A2578" t="inlineStr">
        <is>
          <t>Q013L05</t>
        </is>
      </c>
      <c r="B2578" t="inlineStr">
        <is>
          <t>RONALDO  JUNIOR LOPES DE SOUSA</t>
        </is>
      </c>
      <c r="C2578" t="n">
        <v>1</v>
      </c>
      <c r="D2578" t="inlineStr">
        <is>
          <t>IPCA</t>
        </is>
      </c>
      <c r="E2578" t="n">
        <v>0.009488792934583046</v>
      </c>
      <c r="F2578" t="inlineStr">
        <is>
          <t>MENSAL</t>
        </is>
      </c>
      <c r="G2578" t="n">
        <v>48862</v>
      </c>
      <c r="H2578" t="n">
        <v>48862</v>
      </c>
      <c r="I2578" t="inlineStr">
        <is>
          <t>134</t>
        </is>
      </c>
      <c r="J2578" t="inlineStr">
        <is>
          <t>CARTEIRA</t>
        </is>
      </c>
      <c r="K2578" t="inlineStr">
        <is>
          <t>CONTRATO</t>
        </is>
      </c>
      <c r="L2578" t="n">
        <v>3688.63</v>
      </c>
      <c r="M2578" t="inlineStr"/>
      <c r="N2578" t="inlineStr"/>
      <c r="O2578" s="142">
        <f>DATE(YEAR(H2578),MONTH(H2578),1)</f>
        <v/>
      </c>
      <c r="P2578" s="132">
        <f>IF(H2578&gt;$L$3,"Futuro","Atraso")</f>
        <v/>
      </c>
      <c r="Q2578">
        <f>12*(YEAR(H2578)-YEAR($L$3))+(MONTH(H2578)-MONTH($L$3))</f>
        <v/>
      </c>
      <c r="R2578" s="366">
        <f>IF(N2578="IBIRAPITANGA FASE 3",IF(P2578="Atraso",M2578,M2578/(1+$J$2)^Q2578),IF(P2578="Atraso",M2578,M2578/(1+$J$1)^Q2578))</f>
        <v/>
      </c>
    </row>
    <row r="2579">
      <c r="A2579" t="inlineStr">
        <is>
          <t>Q013L05</t>
        </is>
      </c>
      <c r="B2579" t="inlineStr">
        <is>
          <t>RONALDO  JUNIOR LOPES DE SOUSA</t>
        </is>
      </c>
      <c r="C2579" t="n">
        <v>1</v>
      </c>
      <c r="D2579" t="inlineStr">
        <is>
          <t>IPCA</t>
        </is>
      </c>
      <c r="E2579" t="n">
        <v>0.009488792934583046</v>
      </c>
      <c r="F2579" t="inlineStr">
        <is>
          <t>MENSAL</t>
        </is>
      </c>
      <c r="G2579" t="n">
        <v>48893</v>
      </c>
      <c r="H2579" t="n">
        <v>48893</v>
      </c>
      <c r="I2579" t="inlineStr">
        <is>
          <t>135</t>
        </is>
      </c>
      <c r="J2579" t="inlineStr">
        <is>
          <t>CARTEIRA</t>
        </is>
      </c>
      <c r="K2579" t="inlineStr">
        <is>
          <t>CONTRATO</t>
        </is>
      </c>
      <c r="L2579" t="n">
        <v>3688.63</v>
      </c>
      <c r="M2579" t="inlineStr"/>
      <c r="N2579" t="inlineStr"/>
      <c r="O2579" s="142">
        <f>DATE(YEAR(H2579),MONTH(H2579),1)</f>
        <v/>
      </c>
      <c r="P2579" s="132">
        <f>IF(H2579&gt;$L$3,"Futuro","Atraso")</f>
        <v/>
      </c>
      <c r="Q2579">
        <f>12*(YEAR(H2579)-YEAR($L$3))+(MONTH(H2579)-MONTH($L$3))</f>
        <v/>
      </c>
      <c r="R2579" s="366">
        <f>IF(N2579="IBIRAPITANGA FASE 3",IF(P2579="Atraso",M2579,M2579/(1+$J$2)^Q2579),IF(P2579="Atraso",M2579,M2579/(1+$J$1)^Q2579))</f>
        <v/>
      </c>
    </row>
    <row r="2580">
      <c r="A2580" t="inlineStr">
        <is>
          <t>Q013L05</t>
        </is>
      </c>
      <c r="B2580" t="inlineStr">
        <is>
          <t>RONALDO  JUNIOR LOPES DE SOUSA</t>
        </is>
      </c>
      <c r="C2580" t="n">
        <v>1</v>
      </c>
      <c r="D2580" t="inlineStr">
        <is>
          <t>IPCA</t>
        </is>
      </c>
      <c r="E2580" t="n">
        <v>0.009488792934583046</v>
      </c>
      <c r="F2580" t="inlineStr">
        <is>
          <t>MENSAL</t>
        </is>
      </c>
      <c r="G2580" t="n">
        <v>48923</v>
      </c>
      <c r="H2580" t="n">
        <v>48923</v>
      </c>
      <c r="I2580" t="inlineStr">
        <is>
          <t>136</t>
        </is>
      </c>
      <c r="J2580" t="inlineStr">
        <is>
          <t>CARTEIRA</t>
        </is>
      </c>
      <c r="K2580" t="inlineStr">
        <is>
          <t>CONTRATO</t>
        </is>
      </c>
      <c r="L2580" t="n">
        <v>3688.63</v>
      </c>
      <c r="M2580" t="inlineStr"/>
      <c r="N2580" t="inlineStr"/>
      <c r="O2580" s="142">
        <f>DATE(YEAR(H2580),MONTH(H2580),1)</f>
        <v/>
      </c>
      <c r="P2580" s="132">
        <f>IF(H2580&gt;$L$3,"Futuro","Atraso")</f>
        <v/>
      </c>
      <c r="Q2580">
        <f>12*(YEAR(H2580)-YEAR($L$3))+(MONTH(H2580)-MONTH($L$3))</f>
        <v/>
      </c>
      <c r="R2580" s="366">
        <f>IF(N2580="IBIRAPITANGA FASE 3",IF(P2580="Atraso",M2580,M2580/(1+$J$2)^Q2580),IF(P2580="Atraso",M2580,M2580/(1+$J$1)^Q2580))</f>
        <v/>
      </c>
    </row>
    <row r="2581">
      <c r="A2581" t="inlineStr">
        <is>
          <t>Q013L05</t>
        </is>
      </c>
      <c r="B2581" t="inlineStr">
        <is>
          <t>RONALDO  JUNIOR LOPES DE SOUSA</t>
        </is>
      </c>
      <c r="C2581" t="n">
        <v>1</v>
      </c>
      <c r="D2581" t="inlineStr">
        <is>
          <t>IPCA</t>
        </is>
      </c>
      <c r="E2581" t="n">
        <v>0.009488792934583046</v>
      </c>
      <c r="F2581" t="inlineStr">
        <is>
          <t>MENSAL</t>
        </is>
      </c>
      <c r="G2581" t="n">
        <v>48954</v>
      </c>
      <c r="H2581" t="n">
        <v>48954</v>
      </c>
      <c r="I2581" t="inlineStr">
        <is>
          <t>137</t>
        </is>
      </c>
      <c r="J2581" t="inlineStr">
        <is>
          <t>CARTEIRA</t>
        </is>
      </c>
      <c r="K2581" t="inlineStr">
        <is>
          <t>CONTRATO</t>
        </is>
      </c>
      <c r="L2581" t="n">
        <v>3688.63</v>
      </c>
      <c r="M2581" t="inlineStr"/>
      <c r="N2581" t="inlineStr"/>
      <c r="O2581" s="142">
        <f>DATE(YEAR(H2581),MONTH(H2581),1)</f>
        <v/>
      </c>
      <c r="P2581" s="132">
        <f>IF(H2581&gt;$L$3,"Futuro","Atraso")</f>
        <v/>
      </c>
      <c r="Q2581">
        <f>12*(YEAR(H2581)-YEAR($L$3))+(MONTH(H2581)-MONTH($L$3))</f>
        <v/>
      </c>
      <c r="R2581" s="366">
        <f>IF(N2581="IBIRAPITANGA FASE 3",IF(P2581="Atraso",M2581,M2581/(1+$J$2)^Q2581),IF(P2581="Atraso",M2581,M2581/(1+$J$1)^Q2581))</f>
        <v/>
      </c>
    </row>
    <row r="2582">
      <c r="A2582" t="inlineStr">
        <is>
          <t>Q013L05</t>
        </is>
      </c>
      <c r="B2582" t="inlineStr">
        <is>
          <t>RONALDO  JUNIOR LOPES DE SOUSA</t>
        </is>
      </c>
      <c r="C2582" t="n">
        <v>1</v>
      </c>
      <c r="D2582" t="inlineStr">
        <is>
          <t>IPCA</t>
        </is>
      </c>
      <c r="E2582" t="n">
        <v>0.009488792934583046</v>
      </c>
      <c r="F2582" t="inlineStr">
        <is>
          <t>MENSAL</t>
        </is>
      </c>
      <c r="G2582" t="n">
        <v>48985</v>
      </c>
      <c r="H2582" t="n">
        <v>48985</v>
      </c>
      <c r="I2582" t="inlineStr">
        <is>
          <t>138</t>
        </is>
      </c>
      <c r="J2582" t="inlineStr">
        <is>
          <t>CARTEIRA</t>
        </is>
      </c>
      <c r="K2582" t="inlineStr">
        <is>
          <t>CONTRATO</t>
        </is>
      </c>
      <c r="L2582" t="n">
        <v>3688.63</v>
      </c>
      <c r="M2582" t="inlineStr"/>
      <c r="N2582" t="inlineStr"/>
      <c r="O2582" s="142">
        <f>DATE(YEAR(H2582),MONTH(H2582),1)</f>
        <v/>
      </c>
      <c r="P2582" s="132">
        <f>IF(H2582&gt;$L$3,"Futuro","Atraso")</f>
        <v/>
      </c>
      <c r="Q2582">
        <f>12*(YEAR(H2582)-YEAR($L$3))+(MONTH(H2582)-MONTH($L$3))</f>
        <v/>
      </c>
      <c r="R2582" s="366">
        <f>IF(N2582="IBIRAPITANGA FASE 3",IF(P2582="Atraso",M2582,M2582/(1+$J$2)^Q2582),IF(P2582="Atraso",M2582,M2582/(1+$J$1)^Q2582))</f>
        <v/>
      </c>
    </row>
    <row r="2583">
      <c r="A2583" t="inlineStr">
        <is>
          <t>Q013L05</t>
        </is>
      </c>
      <c r="B2583" t="inlineStr">
        <is>
          <t>RONALDO  JUNIOR LOPES DE SOUSA</t>
        </is>
      </c>
      <c r="C2583" t="n">
        <v>1</v>
      </c>
      <c r="D2583" t="inlineStr">
        <is>
          <t>IPCA</t>
        </is>
      </c>
      <c r="E2583" t="n">
        <v>0.009488792934583046</v>
      </c>
      <c r="F2583" t="inlineStr">
        <is>
          <t>MENSAL</t>
        </is>
      </c>
      <c r="G2583" t="n">
        <v>49013</v>
      </c>
      <c r="H2583" t="n">
        <v>49013</v>
      </c>
      <c r="I2583" t="inlineStr">
        <is>
          <t>139</t>
        </is>
      </c>
      <c r="J2583" t="inlineStr">
        <is>
          <t>CARTEIRA</t>
        </is>
      </c>
      <c r="K2583" t="inlineStr">
        <is>
          <t>CONTRATO</t>
        </is>
      </c>
      <c r="L2583" t="n">
        <v>3688.63</v>
      </c>
      <c r="M2583" t="inlineStr"/>
      <c r="N2583" t="inlineStr"/>
      <c r="O2583" s="142">
        <f>DATE(YEAR(H2583),MONTH(H2583),1)</f>
        <v/>
      </c>
      <c r="P2583" s="132">
        <f>IF(H2583&gt;$L$3,"Futuro","Atraso")</f>
        <v/>
      </c>
      <c r="Q2583">
        <f>12*(YEAR(H2583)-YEAR($L$3))+(MONTH(H2583)-MONTH($L$3))</f>
        <v/>
      </c>
      <c r="R2583" s="366">
        <f>IF(N2583="IBIRAPITANGA FASE 3",IF(P2583="Atraso",M2583,M2583/(1+$J$2)^Q2583),IF(P2583="Atraso",M2583,M2583/(1+$J$1)^Q2583))</f>
        <v/>
      </c>
    </row>
    <row r="2584">
      <c r="A2584" t="inlineStr">
        <is>
          <t>Q013L05</t>
        </is>
      </c>
      <c r="B2584" t="inlineStr">
        <is>
          <t>RONALDO  JUNIOR LOPES DE SOUSA</t>
        </is>
      </c>
      <c r="C2584" t="n">
        <v>1</v>
      </c>
      <c r="D2584" t="inlineStr">
        <is>
          <t>IPCA</t>
        </is>
      </c>
      <c r="E2584" t="n">
        <v>0.009488792934583046</v>
      </c>
      <c r="F2584" t="inlineStr">
        <is>
          <t>MENSAL</t>
        </is>
      </c>
      <c r="G2584" t="n">
        <v>49044</v>
      </c>
      <c r="H2584" t="n">
        <v>49044</v>
      </c>
      <c r="I2584" t="inlineStr">
        <is>
          <t>140</t>
        </is>
      </c>
      <c r="J2584" t="inlineStr">
        <is>
          <t>CARTEIRA</t>
        </is>
      </c>
      <c r="K2584" t="inlineStr">
        <is>
          <t>CONTRATO</t>
        </is>
      </c>
      <c r="L2584" t="n">
        <v>3688.63</v>
      </c>
      <c r="M2584" t="inlineStr"/>
      <c r="N2584" t="inlineStr"/>
      <c r="O2584" s="142">
        <f>DATE(YEAR(H2584),MONTH(H2584),1)</f>
        <v/>
      </c>
      <c r="P2584" s="132">
        <f>IF(H2584&gt;$L$3,"Futuro","Atraso")</f>
        <v/>
      </c>
      <c r="Q2584">
        <f>12*(YEAR(H2584)-YEAR($L$3))+(MONTH(H2584)-MONTH($L$3))</f>
        <v/>
      </c>
      <c r="R2584" s="366">
        <f>IF(N2584="IBIRAPITANGA FASE 3",IF(P2584="Atraso",M2584,M2584/(1+$J$2)^Q2584),IF(P2584="Atraso",M2584,M2584/(1+$J$1)^Q2584))</f>
        <v/>
      </c>
    </row>
    <row r="2585">
      <c r="A2585" t="inlineStr">
        <is>
          <t>Q013L05</t>
        </is>
      </c>
      <c r="B2585" t="inlineStr">
        <is>
          <t>RONALDO  JUNIOR LOPES DE SOUSA</t>
        </is>
      </c>
      <c r="C2585" t="n">
        <v>1</v>
      </c>
      <c r="D2585" t="inlineStr">
        <is>
          <t>IPCA</t>
        </is>
      </c>
      <c r="E2585" t="n">
        <v>0.009488792934583046</v>
      </c>
      <c r="F2585" t="inlineStr">
        <is>
          <t>MENSAL</t>
        </is>
      </c>
      <c r="G2585" t="n">
        <v>49074</v>
      </c>
      <c r="H2585" t="n">
        <v>49074</v>
      </c>
      <c r="I2585" t="inlineStr">
        <is>
          <t>141</t>
        </is>
      </c>
      <c r="J2585" t="inlineStr">
        <is>
          <t>CARTEIRA</t>
        </is>
      </c>
      <c r="K2585" t="inlineStr">
        <is>
          <t>CONTRATO</t>
        </is>
      </c>
      <c r="L2585" t="n">
        <v>3688.63</v>
      </c>
      <c r="M2585" t="inlineStr"/>
      <c r="N2585" t="inlineStr"/>
      <c r="O2585" s="142">
        <f>DATE(YEAR(H2585),MONTH(H2585),1)</f>
        <v/>
      </c>
      <c r="P2585" s="132">
        <f>IF(H2585&gt;$L$3,"Futuro","Atraso")</f>
        <v/>
      </c>
      <c r="Q2585">
        <f>12*(YEAR(H2585)-YEAR($L$3))+(MONTH(H2585)-MONTH($L$3))</f>
        <v/>
      </c>
      <c r="R2585" s="366">
        <f>IF(N2585="IBIRAPITANGA FASE 3",IF(P2585="Atraso",M2585,M2585/(1+$J$2)^Q2585),IF(P2585="Atraso",M2585,M2585/(1+$J$1)^Q2585))</f>
        <v/>
      </c>
    </row>
    <row r="2586">
      <c r="A2586" t="inlineStr">
        <is>
          <t>Q013L05</t>
        </is>
      </c>
      <c r="B2586" t="inlineStr">
        <is>
          <t>RONALDO  JUNIOR LOPES DE SOUSA</t>
        </is>
      </c>
      <c r="C2586" t="n">
        <v>1</v>
      </c>
      <c r="D2586" t="inlineStr">
        <is>
          <t>IPCA</t>
        </is>
      </c>
      <c r="E2586" t="n">
        <v>0.009488792934583046</v>
      </c>
      <c r="F2586" t="inlineStr">
        <is>
          <t>MENSAL</t>
        </is>
      </c>
      <c r="G2586" t="n">
        <v>49105</v>
      </c>
      <c r="H2586" t="n">
        <v>49105</v>
      </c>
      <c r="I2586" t="inlineStr">
        <is>
          <t>142</t>
        </is>
      </c>
      <c r="J2586" t="inlineStr">
        <is>
          <t>CARTEIRA</t>
        </is>
      </c>
      <c r="K2586" t="inlineStr">
        <is>
          <t>CONTRATO</t>
        </is>
      </c>
      <c r="L2586" t="n">
        <v>3688.63</v>
      </c>
      <c r="M2586" t="inlineStr"/>
      <c r="N2586" t="inlineStr"/>
      <c r="O2586" s="142">
        <f>DATE(YEAR(H2586),MONTH(H2586),1)</f>
        <v/>
      </c>
      <c r="P2586" s="132">
        <f>IF(H2586&gt;$L$3,"Futuro","Atraso")</f>
        <v/>
      </c>
      <c r="Q2586">
        <f>12*(YEAR(H2586)-YEAR($L$3))+(MONTH(H2586)-MONTH($L$3))</f>
        <v/>
      </c>
      <c r="R2586" s="366">
        <f>IF(N2586="IBIRAPITANGA FASE 3",IF(P2586="Atraso",M2586,M2586/(1+$J$2)^Q2586),IF(P2586="Atraso",M2586,M2586/(1+$J$1)^Q2586))</f>
        <v/>
      </c>
    </row>
    <row r="2587">
      <c r="A2587" t="inlineStr">
        <is>
          <t>Q013L05</t>
        </is>
      </c>
      <c r="B2587" t="inlineStr">
        <is>
          <t>RONALDO  JUNIOR LOPES DE SOUSA</t>
        </is>
      </c>
      <c r="C2587" t="n">
        <v>1</v>
      </c>
      <c r="D2587" t="inlineStr">
        <is>
          <t>IPCA</t>
        </is>
      </c>
      <c r="E2587" t="n">
        <v>0.009488792934583046</v>
      </c>
      <c r="F2587" t="inlineStr">
        <is>
          <t>MENSAL</t>
        </is>
      </c>
      <c r="G2587" t="n">
        <v>49135</v>
      </c>
      <c r="H2587" t="n">
        <v>49135</v>
      </c>
      <c r="I2587" t="inlineStr">
        <is>
          <t>143</t>
        </is>
      </c>
      <c r="J2587" t="inlineStr">
        <is>
          <t>CARTEIRA</t>
        </is>
      </c>
      <c r="K2587" t="inlineStr">
        <is>
          <t>CONTRATO</t>
        </is>
      </c>
      <c r="L2587" t="n">
        <v>3688.63</v>
      </c>
      <c r="M2587" t="inlineStr"/>
      <c r="N2587" t="inlineStr"/>
      <c r="O2587" s="142">
        <f>DATE(YEAR(H2587),MONTH(H2587),1)</f>
        <v/>
      </c>
      <c r="P2587" s="132">
        <f>IF(H2587&gt;$L$3,"Futuro","Atraso")</f>
        <v/>
      </c>
      <c r="Q2587">
        <f>12*(YEAR(H2587)-YEAR($L$3))+(MONTH(H2587)-MONTH($L$3))</f>
        <v/>
      </c>
      <c r="R2587" s="366">
        <f>IF(N2587="IBIRAPITANGA FASE 3",IF(P2587="Atraso",M2587,M2587/(1+$J$2)^Q2587),IF(P2587="Atraso",M2587,M2587/(1+$J$1)^Q2587))</f>
        <v/>
      </c>
    </row>
    <row r="2588">
      <c r="A2588" t="inlineStr">
        <is>
          <t>Q013L05</t>
        </is>
      </c>
      <c r="B2588" t="inlineStr">
        <is>
          <t>RONALDO  JUNIOR LOPES DE SOUSA</t>
        </is>
      </c>
      <c r="C2588" t="n">
        <v>1</v>
      </c>
      <c r="D2588" t="inlineStr">
        <is>
          <t>IPCA</t>
        </is>
      </c>
      <c r="E2588" t="n">
        <v>0.009488792934583046</v>
      </c>
      <c r="F2588" t="inlineStr">
        <is>
          <t>MENSAL</t>
        </is>
      </c>
      <c r="G2588" t="n">
        <v>49166</v>
      </c>
      <c r="H2588" t="n">
        <v>49166</v>
      </c>
      <c r="I2588" t="inlineStr">
        <is>
          <t>144</t>
        </is>
      </c>
      <c r="J2588" t="inlineStr">
        <is>
          <t>CARTEIRA</t>
        </is>
      </c>
      <c r="K2588" t="inlineStr">
        <is>
          <t>CONTRATO</t>
        </is>
      </c>
      <c r="L2588" t="n">
        <v>3688.63</v>
      </c>
      <c r="M2588" t="inlineStr"/>
      <c r="N2588" t="inlineStr"/>
      <c r="O2588" s="142">
        <f>DATE(YEAR(H2588),MONTH(H2588),1)</f>
        <v/>
      </c>
      <c r="P2588" s="132">
        <f>IF(H2588&gt;$L$3,"Futuro","Atraso")</f>
        <v/>
      </c>
      <c r="Q2588">
        <f>12*(YEAR(H2588)-YEAR($L$3))+(MONTH(H2588)-MONTH($L$3))</f>
        <v/>
      </c>
      <c r="R2588" s="366">
        <f>IF(N2588="IBIRAPITANGA FASE 3",IF(P2588="Atraso",M2588,M2588/(1+$J$2)^Q2588),IF(P2588="Atraso",M2588,M2588/(1+$J$1)^Q2588))</f>
        <v/>
      </c>
    </row>
    <row r="2589">
      <c r="A2589" t="inlineStr">
        <is>
          <t>Q013L05</t>
        </is>
      </c>
      <c r="B2589" t="inlineStr">
        <is>
          <t>RONALDO  JUNIOR LOPES DE SOUSA</t>
        </is>
      </c>
      <c r="C2589" t="n">
        <v>1</v>
      </c>
      <c r="D2589" t="inlineStr">
        <is>
          <t>IPCA</t>
        </is>
      </c>
      <c r="E2589" t="n">
        <v>0.009488792934583046</v>
      </c>
      <c r="F2589" t="inlineStr">
        <is>
          <t>MENSAL</t>
        </is>
      </c>
      <c r="G2589" t="n">
        <v>49197</v>
      </c>
      <c r="H2589" t="n">
        <v>49197</v>
      </c>
      <c r="I2589" t="inlineStr">
        <is>
          <t>145</t>
        </is>
      </c>
      <c r="J2589" t="inlineStr">
        <is>
          <t>CARTEIRA</t>
        </is>
      </c>
      <c r="K2589" t="inlineStr">
        <is>
          <t>CONTRATO</t>
        </is>
      </c>
      <c r="L2589" t="n">
        <v>3688.63</v>
      </c>
      <c r="M2589" t="inlineStr"/>
      <c r="N2589" t="inlineStr"/>
      <c r="O2589" s="142">
        <f>DATE(YEAR(H2589),MONTH(H2589),1)</f>
        <v/>
      </c>
      <c r="P2589" s="132">
        <f>IF(H2589&gt;$L$3,"Futuro","Atraso")</f>
        <v/>
      </c>
      <c r="Q2589">
        <f>12*(YEAR(H2589)-YEAR($L$3))+(MONTH(H2589)-MONTH($L$3))</f>
        <v/>
      </c>
      <c r="R2589" s="366">
        <f>IF(N2589="IBIRAPITANGA FASE 3",IF(P2589="Atraso",M2589,M2589/(1+$J$2)^Q2589),IF(P2589="Atraso",M2589,M2589/(1+$J$1)^Q2589))</f>
        <v/>
      </c>
    </row>
    <row r="2590">
      <c r="A2590" t="inlineStr">
        <is>
          <t>Q013L05</t>
        </is>
      </c>
      <c r="B2590" t="inlineStr">
        <is>
          <t>RONALDO  JUNIOR LOPES DE SOUSA</t>
        </is>
      </c>
      <c r="C2590" t="n">
        <v>1</v>
      </c>
      <c r="D2590" t="inlineStr">
        <is>
          <t>IPCA</t>
        </is>
      </c>
      <c r="E2590" t="n">
        <v>0.009488792934583046</v>
      </c>
      <c r="F2590" t="inlineStr">
        <is>
          <t>MENSAL</t>
        </is>
      </c>
      <c r="G2590" t="n">
        <v>49227</v>
      </c>
      <c r="H2590" t="n">
        <v>49227</v>
      </c>
      <c r="I2590" t="inlineStr">
        <is>
          <t>146</t>
        </is>
      </c>
      <c r="J2590" t="inlineStr">
        <is>
          <t>CARTEIRA</t>
        </is>
      </c>
      <c r="K2590" t="inlineStr">
        <is>
          <t>CONTRATO</t>
        </is>
      </c>
      <c r="L2590" t="n">
        <v>3688.63</v>
      </c>
      <c r="M2590" t="inlineStr"/>
      <c r="N2590" t="inlineStr"/>
      <c r="O2590" s="142">
        <f>DATE(YEAR(H2590),MONTH(H2590),1)</f>
        <v/>
      </c>
      <c r="P2590" s="132">
        <f>IF(H2590&gt;$L$3,"Futuro","Atraso")</f>
        <v/>
      </c>
      <c r="Q2590">
        <f>12*(YEAR(H2590)-YEAR($L$3))+(MONTH(H2590)-MONTH($L$3))</f>
        <v/>
      </c>
      <c r="R2590" s="366">
        <f>IF(N2590="IBIRAPITANGA FASE 3",IF(P2590="Atraso",M2590,M2590/(1+$J$2)^Q2590),IF(P2590="Atraso",M2590,M2590/(1+$J$1)^Q2590))</f>
        <v/>
      </c>
    </row>
    <row r="2591">
      <c r="A2591" t="inlineStr">
        <is>
          <t>Q013L05</t>
        </is>
      </c>
      <c r="B2591" t="inlineStr">
        <is>
          <t>RONALDO  JUNIOR LOPES DE SOUSA</t>
        </is>
      </c>
      <c r="C2591" t="n">
        <v>1</v>
      </c>
      <c r="D2591" t="inlineStr">
        <is>
          <t>IPCA</t>
        </is>
      </c>
      <c r="E2591" t="n">
        <v>0.009488792934583046</v>
      </c>
      <c r="F2591" t="inlineStr">
        <is>
          <t>MENSAL</t>
        </is>
      </c>
      <c r="G2591" t="n">
        <v>49258</v>
      </c>
      <c r="H2591" t="n">
        <v>49258</v>
      </c>
      <c r="I2591" t="inlineStr">
        <is>
          <t>147</t>
        </is>
      </c>
      <c r="J2591" t="inlineStr">
        <is>
          <t>CARTEIRA</t>
        </is>
      </c>
      <c r="K2591" t="inlineStr">
        <is>
          <t>CONTRATO</t>
        </is>
      </c>
      <c r="L2591" t="n">
        <v>3688.63</v>
      </c>
      <c r="M2591" t="inlineStr"/>
      <c r="N2591" t="inlineStr"/>
      <c r="O2591" s="142">
        <f>DATE(YEAR(H2591),MONTH(H2591),1)</f>
        <v/>
      </c>
      <c r="P2591" s="132">
        <f>IF(H2591&gt;$L$3,"Futuro","Atraso")</f>
        <v/>
      </c>
      <c r="Q2591">
        <f>12*(YEAR(H2591)-YEAR($L$3))+(MONTH(H2591)-MONTH($L$3))</f>
        <v/>
      </c>
      <c r="R2591" s="366">
        <f>IF(N2591="IBIRAPITANGA FASE 3",IF(P2591="Atraso",M2591,M2591/(1+$J$2)^Q2591),IF(P2591="Atraso",M2591,M2591/(1+$J$1)^Q2591))</f>
        <v/>
      </c>
    </row>
    <row r="2592">
      <c r="A2592" t="inlineStr">
        <is>
          <t>Q013L05</t>
        </is>
      </c>
      <c r="B2592" t="inlineStr">
        <is>
          <t>RONALDO  JUNIOR LOPES DE SOUSA</t>
        </is>
      </c>
      <c r="C2592" t="n">
        <v>1</v>
      </c>
      <c r="D2592" t="inlineStr">
        <is>
          <t>IPCA</t>
        </is>
      </c>
      <c r="E2592" t="n">
        <v>0.009488792934583046</v>
      </c>
      <c r="F2592" t="inlineStr">
        <is>
          <t>MENSAL</t>
        </is>
      </c>
      <c r="G2592" t="n">
        <v>49288</v>
      </c>
      <c r="H2592" t="n">
        <v>49288</v>
      </c>
      <c r="I2592" t="inlineStr">
        <is>
          <t>148</t>
        </is>
      </c>
      <c r="J2592" t="inlineStr">
        <is>
          <t>CARTEIRA</t>
        </is>
      </c>
      <c r="K2592" t="inlineStr">
        <is>
          <t>CONTRATO</t>
        </is>
      </c>
      <c r="L2592" t="n">
        <v>3688.63</v>
      </c>
      <c r="M2592" t="inlineStr"/>
      <c r="N2592" t="inlineStr"/>
      <c r="O2592" s="142">
        <f>DATE(YEAR(H2592),MONTH(H2592),1)</f>
        <v/>
      </c>
      <c r="P2592" s="132">
        <f>IF(H2592&gt;$L$3,"Futuro","Atraso")</f>
        <v/>
      </c>
      <c r="Q2592">
        <f>12*(YEAR(H2592)-YEAR($L$3))+(MONTH(H2592)-MONTH($L$3))</f>
        <v/>
      </c>
      <c r="R2592" s="366">
        <f>IF(N2592="IBIRAPITANGA FASE 3",IF(P2592="Atraso",M2592,M2592/(1+$J$2)^Q2592),IF(P2592="Atraso",M2592,M2592/(1+$J$1)^Q2592))</f>
        <v/>
      </c>
    </row>
    <row r="2593">
      <c r="A2593" t="inlineStr">
        <is>
          <t>Q013L05</t>
        </is>
      </c>
      <c r="B2593" t="inlineStr">
        <is>
          <t>RONALDO  JUNIOR LOPES DE SOUSA</t>
        </is>
      </c>
      <c r="C2593" t="n">
        <v>1</v>
      </c>
      <c r="D2593" t="inlineStr">
        <is>
          <t>IPCA</t>
        </is>
      </c>
      <c r="E2593" t="n">
        <v>0.009488792934583046</v>
      </c>
      <c r="F2593" t="inlineStr">
        <is>
          <t>MENSAL</t>
        </is>
      </c>
      <c r="G2593" t="n">
        <v>49319</v>
      </c>
      <c r="H2593" t="n">
        <v>49319</v>
      </c>
      <c r="I2593" t="inlineStr">
        <is>
          <t>149</t>
        </is>
      </c>
      <c r="J2593" t="inlineStr">
        <is>
          <t>CARTEIRA</t>
        </is>
      </c>
      <c r="K2593" t="inlineStr">
        <is>
          <t>CONTRATO</t>
        </is>
      </c>
      <c r="L2593" t="n">
        <v>3688.63</v>
      </c>
      <c r="M2593" t="inlineStr"/>
      <c r="N2593" t="inlineStr"/>
      <c r="O2593" s="142">
        <f>DATE(YEAR(H2593),MONTH(H2593),1)</f>
        <v/>
      </c>
      <c r="P2593" s="132">
        <f>IF(H2593&gt;$L$3,"Futuro","Atraso")</f>
        <v/>
      </c>
      <c r="Q2593">
        <f>12*(YEAR(H2593)-YEAR($L$3))+(MONTH(H2593)-MONTH($L$3))</f>
        <v/>
      </c>
      <c r="R2593" s="366">
        <f>IF(N2593="IBIRAPITANGA FASE 3",IF(P2593="Atraso",M2593,M2593/(1+$J$2)^Q2593),IF(P2593="Atraso",M2593,M2593/(1+$J$1)^Q2593))</f>
        <v/>
      </c>
    </row>
    <row r="2594">
      <c r="A2594" t="inlineStr">
        <is>
          <t>Q013L05</t>
        </is>
      </c>
      <c r="B2594" t="inlineStr">
        <is>
          <t>RONALDO  JUNIOR LOPES DE SOUSA</t>
        </is>
      </c>
      <c r="C2594" t="n">
        <v>1</v>
      </c>
      <c r="D2594" t="inlineStr">
        <is>
          <t>IPCA</t>
        </is>
      </c>
      <c r="E2594" t="n">
        <v>0.009488792934583046</v>
      </c>
      <c r="F2594" t="inlineStr">
        <is>
          <t>MENSAL</t>
        </is>
      </c>
      <c r="G2594" t="n">
        <v>49350</v>
      </c>
      <c r="H2594" t="n">
        <v>49350</v>
      </c>
      <c r="I2594" t="inlineStr">
        <is>
          <t>150</t>
        </is>
      </c>
      <c r="J2594" t="inlineStr">
        <is>
          <t>CARTEIRA</t>
        </is>
      </c>
      <c r="K2594" t="inlineStr">
        <is>
          <t>CONTRATO</t>
        </is>
      </c>
      <c r="L2594" t="n">
        <v>3688.63</v>
      </c>
      <c r="M2594" t="inlineStr"/>
      <c r="N2594" t="inlineStr"/>
      <c r="O2594" s="142">
        <f>DATE(YEAR(H2594),MONTH(H2594),1)</f>
        <v/>
      </c>
      <c r="P2594" s="132">
        <f>IF(H2594&gt;$L$3,"Futuro","Atraso")</f>
        <v/>
      </c>
      <c r="Q2594">
        <f>12*(YEAR(H2594)-YEAR($L$3))+(MONTH(H2594)-MONTH($L$3))</f>
        <v/>
      </c>
      <c r="R2594" s="366">
        <f>IF(N2594="IBIRAPITANGA FASE 3",IF(P2594="Atraso",M2594,M2594/(1+$J$2)^Q2594),IF(P2594="Atraso",M2594,M2594/(1+$J$1)^Q2594))</f>
        <v/>
      </c>
    </row>
    <row r="2595">
      <c r="A2595" t="inlineStr">
        <is>
          <t>Q013L05</t>
        </is>
      </c>
      <c r="B2595" t="inlineStr">
        <is>
          <t>RONALDO  JUNIOR LOPES DE SOUSA</t>
        </is>
      </c>
      <c r="C2595" t="n">
        <v>1</v>
      </c>
      <c r="D2595" t="inlineStr">
        <is>
          <t>IPCA</t>
        </is>
      </c>
      <c r="E2595" t="n">
        <v>0.009488792934583046</v>
      </c>
      <c r="F2595" t="inlineStr">
        <is>
          <t>MENSAL</t>
        </is>
      </c>
      <c r="G2595" t="n">
        <v>49378</v>
      </c>
      <c r="H2595" t="n">
        <v>49378</v>
      </c>
      <c r="I2595" t="inlineStr">
        <is>
          <t>151</t>
        </is>
      </c>
      <c r="J2595" t="inlineStr">
        <is>
          <t>CARTEIRA</t>
        </is>
      </c>
      <c r="K2595" t="inlineStr">
        <is>
          <t>CONTRATO</t>
        </is>
      </c>
      <c r="L2595" t="n">
        <v>3688.63</v>
      </c>
      <c r="M2595" t="inlineStr"/>
      <c r="N2595" t="inlineStr"/>
      <c r="O2595" s="142">
        <f>DATE(YEAR(H2595),MONTH(H2595),1)</f>
        <v/>
      </c>
      <c r="P2595" s="132">
        <f>IF(H2595&gt;$L$3,"Futuro","Atraso")</f>
        <v/>
      </c>
      <c r="Q2595">
        <f>12*(YEAR(H2595)-YEAR($L$3))+(MONTH(H2595)-MONTH($L$3))</f>
        <v/>
      </c>
      <c r="R2595" s="366">
        <f>IF(N2595="IBIRAPITANGA FASE 3",IF(P2595="Atraso",M2595,M2595/(1+$J$2)^Q2595),IF(P2595="Atraso",M2595,M2595/(1+$J$1)^Q2595))</f>
        <v/>
      </c>
    </row>
    <row r="2596">
      <c r="A2596" t="inlineStr">
        <is>
          <t>Q013L05</t>
        </is>
      </c>
      <c r="B2596" t="inlineStr">
        <is>
          <t>RONALDO  JUNIOR LOPES DE SOUSA</t>
        </is>
      </c>
      <c r="C2596" t="n">
        <v>1</v>
      </c>
      <c r="D2596" t="inlineStr">
        <is>
          <t>IPCA</t>
        </is>
      </c>
      <c r="E2596" t="n">
        <v>0.009488792934583046</v>
      </c>
      <c r="F2596" t="inlineStr">
        <is>
          <t>MENSAL</t>
        </is>
      </c>
      <c r="G2596" t="n">
        <v>49409</v>
      </c>
      <c r="H2596" t="n">
        <v>49409</v>
      </c>
      <c r="I2596" t="inlineStr">
        <is>
          <t>152</t>
        </is>
      </c>
      <c r="J2596" t="inlineStr">
        <is>
          <t>CARTEIRA</t>
        </is>
      </c>
      <c r="K2596" t="inlineStr">
        <is>
          <t>CONTRATO</t>
        </is>
      </c>
      <c r="L2596" t="n">
        <v>3688.63</v>
      </c>
      <c r="M2596" t="inlineStr"/>
      <c r="N2596" t="inlineStr"/>
      <c r="O2596" s="142">
        <f>DATE(YEAR(H2596),MONTH(H2596),1)</f>
        <v/>
      </c>
      <c r="P2596" s="132">
        <f>IF(H2596&gt;$L$3,"Futuro","Atraso")</f>
        <v/>
      </c>
      <c r="Q2596">
        <f>12*(YEAR(H2596)-YEAR($L$3))+(MONTH(H2596)-MONTH($L$3))</f>
        <v/>
      </c>
      <c r="R2596" s="366">
        <f>IF(N2596="IBIRAPITANGA FASE 3",IF(P2596="Atraso",M2596,M2596/(1+$J$2)^Q2596),IF(P2596="Atraso",M2596,M2596/(1+$J$1)^Q2596))</f>
        <v/>
      </c>
    </row>
    <row r="2597">
      <c r="A2597" t="inlineStr">
        <is>
          <t>Q013L05</t>
        </is>
      </c>
      <c r="B2597" t="inlineStr">
        <is>
          <t>RONALDO  JUNIOR LOPES DE SOUSA</t>
        </is>
      </c>
      <c r="C2597" t="n">
        <v>1</v>
      </c>
      <c r="D2597" t="inlineStr">
        <is>
          <t>IPCA</t>
        </is>
      </c>
      <c r="E2597" t="n">
        <v>0.009488792934583046</v>
      </c>
      <c r="F2597" t="inlineStr">
        <is>
          <t>MENSAL</t>
        </is>
      </c>
      <c r="G2597" t="n">
        <v>49439</v>
      </c>
      <c r="H2597" t="n">
        <v>49439</v>
      </c>
      <c r="I2597" t="inlineStr">
        <is>
          <t>153</t>
        </is>
      </c>
      <c r="J2597" t="inlineStr">
        <is>
          <t>CARTEIRA</t>
        </is>
      </c>
      <c r="K2597" t="inlineStr">
        <is>
          <t>CONTRATO</t>
        </is>
      </c>
      <c r="L2597" t="n">
        <v>3688.63</v>
      </c>
      <c r="M2597" t="inlineStr"/>
      <c r="N2597" t="inlineStr"/>
      <c r="O2597" s="142">
        <f>DATE(YEAR(H2597),MONTH(H2597),1)</f>
        <v/>
      </c>
      <c r="P2597" s="132">
        <f>IF(H2597&gt;$L$3,"Futuro","Atraso")</f>
        <v/>
      </c>
      <c r="Q2597">
        <f>12*(YEAR(H2597)-YEAR($L$3))+(MONTH(H2597)-MONTH($L$3))</f>
        <v/>
      </c>
      <c r="R2597" s="366">
        <f>IF(N2597="IBIRAPITANGA FASE 3",IF(P2597="Atraso",M2597,M2597/(1+$J$2)^Q2597),IF(P2597="Atraso",M2597,M2597/(1+$J$1)^Q2597))</f>
        <v/>
      </c>
    </row>
    <row r="2598">
      <c r="A2598" t="inlineStr">
        <is>
          <t>Q013L05</t>
        </is>
      </c>
      <c r="B2598" t="inlineStr">
        <is>
          <t>RONALDO  JUNIOR LOPES DE SOUSA</t>
        </is>
      </c>
      <c r="C2598" t="n">
        <v>1</v>
      </c>
      <c r="D2598" t="inlineStr">
        <is>
          <t>IPCA</t>
        </is>
      </c>
      <c r="E2598" t="n">
        <v>0.009488792934583046</v>
      </c>
      <c r="F2598" t="inlineStr">
        <is>
          <t>MENSAL</t>
        </is>
      </c>
      <c r="G2598" t="n">
        <v>49470</v>
      </c>
      <c r="H2598" t="n">
        <v>49470</v>
      </c>
      <c r="I2598" t="inlineStr">
        <is>
          <t>154</t>
        </is>
      </c>
      <c r="J2598" t="inlineStr">
        <is>
          <t>CARTEIRA</t>
        </is>
      </c>
      <c r="K2598" t="inlineStr">
        <is>
          <t>CONTRATO</t>
        </is>
      </c>
      <c r="L2598" t="n">
        <v>3688.63</v>
      </c>
      <c r="M2598" t="inlineStr"/>
      <c r="N2598" t="inlineStr"/>
      <c r="O2598" s="142">
        <f>DATE(YEAR(H2598),MONTH(H2598),1)</f>
        <v/>
      </c>
      <c r="P2598" s="132">
        <f>IF(H2598&gt;$L$3,"Futuro","Atraso")</f>
        <v/>
      </c>
      <c r="Q2598">
        <f>12*(YEAR(H2598)-YEAR($L$3))+(MONTH(H2598)-MONTH($L$3))</f>
        <v/>
      </c>
      <c r="R2598" s="366">
        <f>IF(N2598="IBIRAPITANGA FASE 3",IF(P2598="Atraso",M2598,M2598/(1+$J$2)^Q2598),IF(P2598="Atraso",M2598,M2598/(1+$J$1)^Q2598))</f>
        <v/>
      </c>
    </row>
    <row r="2599">
      <c r="A2599" t="inlineStr">
        <is>
          <t>Q013L05</t>
        </is>
      </c>
      <c r="B2599" t="inlineStr">
        <is>
          <t>RONALDO  JUNIOR LOPES DE SOUSA</t>
        </is>
      </c>
      <c r="C2599" t="n">
        <v>1</v>
      </c>
      <c r="D2599" t="inlineStr">
        <is>
          <t>IPCA</t>
        </is>
      </c>
      <c r="E2599" t="n">
        <v>0.009488792934583046</v>
      </c>
      <c r="F2599" t="inlineStr">
        <is>
          <t>MENSAL</t>
        </is>
      </c>
      <c r="G2599" t="n">
        <v>49500</v>
      </c>
      <c r="H2599" t="n">
        <v>49500</v>
      </c>
      <c r="I2599" t="inlineStr">
        <is>
          <t>155</t>
        </is>
      </c>
      <c r="J2599" t="inlineStr">
        <is>
          <t>CARTEIRA</t>
        </is>
      </c>
      <c r="K2599" t="inlineStr">
        <is>
          <t>CONTRATO</t>
        </is>
      </c>
      <c r="L2599" t="n">
        <v>3688.63</v>
      </c>
      <c r="M2599" t="inlineStr"/>
      <c r="N2599" t="inlineStr"/>
      <c r="O2599" s="142">
        <f>DATE(YEAR(H2599),MONTH(H2599),1)</f>
        <v/>
      </c>
      <c r="P2599" s="132">
        <f>IF(H2599&gt;$L$3,"Futuro","Atraso")</f>
        <v/>
      </c>
      <c r="Q2599">
        <f>12*(YEAR(H2599)-YEAR($L$3))+(MONTH(H2599)-MONTH($L$3))</f>
        <v/>
      </c>
      <c r="R2599" s="366">
        <f>IF(N2599="IBIRAPITANGA FASE 3",IF(P2599="Atraso",M2599,M2599/(1+$J$2)^Q2599),IF(P2599="Atraso",M2599,M2599/(1+$J$1)^Q2599))</f>
        <v/>
      </c>
    </row>
    <row r="2600">
      <c r="A2600" t="inlineStr">
        <is>
          <t>Q013L05</t>
        </is>
      </c>
      <c r="B2600" t="inlineStr">
        <is>
          <t>RONALDO  JUNIOR LOPES DE SOUSA</t>
        </is>
      </c>
      <c r="C2600" t="n">
        <v>1</v>
      </c>
      <c r="D2600" t="inlineStr">
        <is>
          <t>IPCA</t>
        </is>
      </c>
      <c r="E2600" t="n">
        <v>0.009488792934583046</v>
      </c>
      <c r="F2600" t="inlineStr">
        <is>
          <t>MENSAL</t>
        </is>
      </c>
      <c r="G2600" t="n">
        <v>49531</v>
      </c>
      <c r="H2600" t="n">
        <v>49531</v>
      </c>
      <c r="I2600" t="inlineStr">
        <is>
          <t>156</t>
        </is>
      </c>
      <c r="J2600" t="inlineStr">
        <is>
          <t>CARTEIRA</t>
        </is>
      </c>
      <c r="K2600" t="inlineStr">
        <is>
          <t>CONTRATO</t>
        </is>
      </c>
      <c r="L2600" t="n">
        <v>3688.63</v>
      </c>
      <c r="M2600" t="inlineStr"/>
      <c r="N2600" t="inlineStr"/>
      <c r="O2600" s="142">
        <f>DATE(YEAR(H2600),MONTH(H2600),1)</f>
        <v/>
      </c>
      <c r="P2600" s="132">
        <f>IF(H2600&gt;$L$3,"Futuro","Atraso")</f>
        <v/>
      </c>
      <c r="Q2600">
        <f>12*(YEAR(H2600)-YEAR($L$3))+(MONTH(H2600)-MONTH($L$3))</f>
        <v/>
      </c>
      <c r="R2600" s="366">
        <f>IF(N2600="IBIRAPITANGA FASE 3",IF(P2600="Atraso",M2600,M2600/(1+$J$2)^Q2600),IF(P2600="Atraso",M2600,M2600/(1+$J$1)^Q2600))</f>
        <v/>
      </c>
    </row>
    <row r="2601">
      <c r="A2601" t="inlineStr">
        <is>
          <t>Q013L05</t>
        </is>
      </c>
      <c r="B2601" t="inlineStr">
        <is>
          <t>RONALDO  JUNIOR LOPES DE SOUSA</t>
        </is>
      </c>
      <c r="C2601" t="n">
        <v>1</v>
      </c>
      <c r="D2601" t="inlineStr">
        <is>
          <t>IPCA</t>
        </is>
      </c>
      <c r="E2601" t="n">
        <v>0.009488792934583046</v>
      </c>
      <c r="F2601" t="inlineStr">
        <is>
          <t>MENSAL</t>
        </is>
      </c>
      <c r="G2601" t="n">
        <v>49562</v>
      </c>
      <c r="H2601" t="n">
        <v>49562</v>
      </c>
      <c r="I2601" t="inlineStr">
        <is>
          <t>157</t>
        </is>
      </c>
      <c r="J2601" t="inlineStr">
        <is>
          <t>CARTEIRA</t>
        </is>
      </c>
      <c r="K2601" t="inlineStr">
        <is>
          <t>CONTRATO</t>
        </is>
      </c>
      <c r="L2601" t="n">
        <v>3688.63</v>
      </c>
      <c r="M2601" t="inlineStr"/>
      <c r="N2601" t="inlineStr"/>
      <c r="O2601" s="142">
        <f>DATE(YEAR(H2601),MONTH(H2601),1)</f>
        <v/>
      </c>
      <c r="P2601" s="132">
        <f>IF(H2601&gt;$L$3,"Futuro","Atraso")</f>
        <v/>
      </c>
      <c r="Q2601">
        <f>12*(YEAR(H2601)-YEAR($L$3))+(MONTH(H2601)-MONTH($L$3))</f>
        <v/>
      </c>
      <c r="R2601" s="366">
        <f>IF(N2601="IBIRAPITANGA FASE 3",IF(P2601="Atraso",M2601,M2601/(1+$J$2)^Q2601),IF(P2601="Atraso",M2601,M2601/(1+$J$1)^Q2601))</f>
        <v/>
      </c>
    </row>
    <row r="2602">
      <c r="A2602" t="inlineStr">
        <is>
          <t>Q013L05</t>
        </is>
      </c>
      <c r="B2602" t="inlineStr">
        <is>
          <t>RONALDO  JUNIOR LOPES DE SOUSA</t>
        </is>
      </c>
      <c r="C2602" t="n">
        <v>1</v>
      </c>
      <c r="D2602" t="inlineStr">
        <is>
          <t>IPCA</t>
        </is>
      </c>
      <c r="E2602" t="n">
        <v>0.009488792934583046</v>
      </c>
      <c r="F2602" t="inlineStr">
        <is>
          <t>MENSAL</t>
        </is>
      </c>
      <c r="G2602" t="n">
        <v>49592</v>
      </c>
      <c r="H2602" t="n">
        <v>49592</v>
      </c>
      <c r="I2602" t="inlineStr">
        <is>
          <t>158</t>
        </is>
      </c>
      <c r="J2602" t="inlineStr">
        <is>
          <t>CARTEIRA</t>
        </is>
      </c>
      <c r="K2602" t="inlineStr">
        <is>
          <t>CONTRATO</t>
        </is>
      </c>
      <c r="L2602" t="n">
        <v>3688.63</v>
      </c>
      <c r="M2602" t="inlineStr"/>
      <c r="N2602" t="inlineStr"/>
      <c r="O2602" s="142">
        <f>DATE(YEAR(H2602),MONTH(H2602),1)</f>
        <v/>
      </c>
      <c r="P2602" s="132">
        <f>IF(H2602&gt;$L$3,"Futuro","Atraso")</f>
        <v/>
      </c>
      <c r="Q2602">
        <f>12*(YEAR(H2602)-YEAR($L$3))+(MONTH(H2602)-MONTH($L$3))</f>
        <v/>
      </c>
      <c r="R2602" s="366">
        <f>IF(N2602="IBIRAPITANGA FASE 3",IF(P2602="Atraso",M2602,M2602/(1+$J$2)^Q2602),IF(P2602="Atraso",M2602,M2602/(1+$J$1)^Q2602))</f>
        <v/>
      </c>
    </row>
    <row r="2603">
      <c r="A2603" t="inlineStr">
        <is>
          <t>Q013L05</t>
        </is>
      </c>
      <c r="B2603" t="inlineStr">
        <is>
          <t>RONALDO  JUNIOR LOPES DE SOUSA</t>
        </is>
      </c>
      <c r="C2603" t="n">
        <v>1</v>
      </c>
      <c r="D2603" t="inlineStr">
        <is>
          <t>IPCA</t>
        </is>
      </c>
      <c r="E2603" t="n">
        <v>0.009488792934583046</v>
      </c>
      <c r="F2603" t="inlineStr">
        <is>
          <t>MENSAL</t>
        </is>
      </c>
      <c r="G2603" t="n">
        <v>49623</v>
      </c>
      <c r="H2603" t="n">
        <v>49623</v>
      </c>
      <c r="I2603" t="inlineStr">
        <is>
          <t>159</t>
        </is>
      </c>
      <c r="J2603" t="inlineStr">
        <is>
          <t>CARTEIRA</t>
        </is>
      </c>
      <c r="K2603" t="inlineStr">
        <is>
          <t>CONTRATO</t>
        </is>
      </c>
      <c r="L2603" t="n">
        <v>3688.63</v>
      </c>
      <c r="M2603" t="inlineStr"/>
      <c r="N2603" t="inlineStr"/>
      <c r="O2603" s="142">
        <f>DATE(YEAR(H2603),MONTH(H2603),1)</f>
        <v/>
      </c>
      <c r="P2603" s="132">
        <f>IF(H2603&gt;$L$3,"Futuro","Atraso")</f>
        <v/>
      </c>
      <c r="Q2603">
        <f>12*(YEAR(H2603)-YEAR($L$3))+(MONTH(H2603)-MONTH($L$3))</f>
        <v/>
      </c>
      <c r="R2603" s="366">
        <f>IF(N2603="IBIRAPITANGA FASE 3",IF(P2603="Atraso",M2603,M2603/(1+$J$2)^Q2603),IF(P2603="Atraso",M2603,M2603/(1+$J$1)^Q2603))</f>
        <v/>
      </c>
    </row>
    <row r="2604">
      <c r="A2604" t="inlineStr">
        <is>
          <t>Q013L05</t>
        </is>
      </c>
      <c r="B2604" t="inlineStr">
        <is>
          <t>RONALDO  JUNIOR LOPES DE SOUSA</t>
        </is>
      </c>
      <c r="C2604" t="n">
        <v>1</v>
      </c>
      <c r="D2604" t="inlineStr">
        <is>
          <t>IPCA</t>
        </is>
      </c>
      <c r="E2604" t="n">
        <v>0.009488792934583046</v>
      </c>
      <c r="F2604" t="inlineStr">
        <is>
          <t>MENSAL</t>
        </is>
      </c>
      <c r="G2604" t="n">
        <v>49653</v>
      </c>
      <c r="H2604" t="n">
        <v>49653</v>
      </c>
      <c r="I2604" t="inlineStr">
        <is>
          <t>160</t>
        </is>
      </c>
      <c r="J2604" t="inlineStr">
        <is>
          <t>CARTEIRA</t>
        </is>
      </c>
      <c r="K2604" t="inlineStr">
        <is>
          <t>CONTRATO</t>
        </is>
      </c>
      <c r="L2604" t="n">
        <v>3688.63</v>
      </c>
      <c r="M2604" t="inlineStr"/>
      <c r="N2604" t="inlineStr"/>
      <c r="O2604" s="142">
        <f>DATE(YEAR(H2604),MONTH(H2604),1)</f>
        <v/>
      </c>
      <c r="P2604" s="132">
        <f>IF(H2604&gt;$L$3,"Futuro","Atraso")</f>
        <v/>
      </c>
      <c r="Q2604">
        <f>12*(YEAR(H2604)-YEAR($L$3))+(MONTH(H2604)-MONTH($L$3))</f>
        <v/>
      </c>
      <c r="R2604" s="366">
        <f>IF(N2604="IBIRAPITANGA FASE 3",IF(P2604="Atraso",M2604,M2604/(1+$J$2)^Q2604),IF(P2604="Atraso",M2604,M2604/(1+$J$1)^Q2604))</f>
        <v/>
      </c>
    </row>
    <row r="2605">
      <c r="A2605" t="inlineStr">
        <is>
          <t>Q013L05</t>
        </is>
      </c>
      <c r="B2605" t="inlineStr">
        <is>
          <t>RONALDO  JUNIOR LOPES DE SOUSA</t>
        </is>
      </c>
      <c r="C2605" t="n">
        <v>1</v>
      </c>
      <c r="D2605" t="inlineStr">
        <is>
          <t>IPCA</t>
        </is>
      </c>
      <c r="E2605" t="n">
        <v>0.009488792934583046</v>
      </c>
      <c r="F2605" t="inlineStr">
        <is>
          <t>MENSAL</t>
        </is>
      </c>
      <c r="G2605" t="n">
        <v>49684</v>
      </c>
      <c r="H2605" t="n">
        <v>49684</v>
      </c>
      <c r="I2605" t="inlineStr">
        <is>
          <t>161</t>
        </is>
      </c>
      <c r="J2605" t="inlineStr">
        <is>
          <t>CARTEIRA</t>
        </is>
      </c>
      <c r="K2605" t="inlineStr">
        <is>
          <t>CONTRATO</t>
        </is>
      </c>
      <c r="L2605" t="n">
        <v>3688.63</v>
      </c>
      <c r="M2605" t="inlineStr"/>
      <c r="N2605" t="inlineStr"/>
      <c r="O2605" s="142">
        <f>DATE(YEAR(H2605),MONTH(H2605),1)</f>
        <v/>
      </c>
      <c r="P2605" s="132">
        <f>IF(H2605&gt;$L$3,"Futuro","Atraso")</f>
        <v/>
      </c>
      <c r="Q2605">
        <f>12*(YEAR(H2605)-YEAR($L$3))+(MONTH(H2605)-MONTH($L$3))</f>
        <v/>
      </c>
      <c r="R2605" s="366">
        <f>IF(N2605="IBIRAPITANGA FASE 3",IF(P2605="Atraso",M2605,M2605/(1+$J$2)^Q2605),IF(P2605="Atraso",M2605,M2605/(1+$J$1)^Q2605))</f>
        <v/>
      </c>
    </row>
    <row r="2606">
      <c r="A2606" t="inlineStr">
        <is>
          <t>Q013L05</t>
        </is>
      </c>
      <c r="B2606" t="inlineStr">
        <is>
          <t>RONALDO  JUNIOR LOPES DE SOUSA</t>
        </is>
      </c>
      <c r="C2606" t="n">
        <v>1</v>
      </c>
      <c r="D2606" t="inlineStr">
        <is>
          <t>IPCA</t>
        </is>
      </c>
      <c r="E2606" t="n">
        <v>0.009488792934583046</v>
      </c>
      <c r="F2606" t="inlineStr">
        <is>
          <t>MENSAL</t>
        </is>
      </c>
      <c r="G2606" t="n">
        <v>49715</v>
      </c>
      <c r="H2606" t="n">
        <v>49715</v>
      </c>
      <c r="I2606" t="inlineStr">
        <is>
          <t>162</t>
        </is>
      </c>
      <c r="J2606" t="inlineStr">
        <is>
          <t>CARTEIRA</t>
        </is>
      </c>
      <c r="K2606" t="inlineStr">
        <is>
          <t>CONTRATO</t>
        </is>
      </c>
      <c r="L2606" t="n">
        <v>3688.63</v>
      </c>
      <c r="M2606" t="inlineStr"/>
      <c r="N2606" t="inlineStr"/>
      <c r="O2606" s="142">
        <f>DATE(YEAR(H2606),MONTH(H2606),1)</f>
        <v/>
      </c>
      <c r="P2606" s="132">
        <f>IF(H2606&gt;$L$3,"Futuro","Atraso")</f>
        <v/>
      </c>
      <c r="Q2606">
        <f>12*(YEAR(H2606)-YEAR($L$3))+(MONTH(H2606)-MONTH($L$3))</f>
        <v/>
      </c>
      <c r="R2606" s="366">
        <f>IF(N2606="IBIRAPITANGA FASE 3",IF(P2606="Atraso",M2606,M2606/(1+$J$2)^Q2606),IF(P2606="Atraso",M2606,M2606/(1+$J$1)^Q2606))</f>
        <v/>
      </c>
    </row>
    <row r="2607">
      <c r="A2607" t="inlineStr">
        <is>
          <t>Q013L05</t>
        </is>
      </c>
      <c r="B2607" t="inlineStr">
        <is>
          <t>RONALDO  JUNIOR LOPES DE SOUSA</t>
        </is>
      </c>
      <c r="C2607" t="n">
        <v>1</v>
      </c>
      <c r="D2607" t="inlineStr">
        <is>
          <t>IPCA</t>
        </is>
      </c>
      <c r="E2607" t="n">
        <v>0.009488792934583046</v>
      </c>
      <c r="F2607" t="inlineStr">
        <is>
          <t>MENSAL</t>
        </is>
      </c>
      <c r="G2607" t="n">
        <v>49744</v>
      </c>
      <c r="H2607" t="n">
        <v>49744</v>
      </c>
      <c r="I2607" t="inlineStr">
        <is>
          <t>163</t>
        </is>
      </c>
      <c r="J2607" t="inlineStr">
        <is>
          <t>CARTEIRA</t>
        </is>
      </c>
      <c r="K2607" t="inlineStr">
        <is>
          <t>CONTRATO</t>
        </is>
      </c>
      <c r="L2607" t="n">
        <v>3688.63</v>
      </c>
      <c r="M2607" t="inlineStr"/>
      <c r="N2607" t="inlineStr"/>
      <c r="O2607" s="142">
        <f>DATE(YEAR(H2607),MONTH(H2607),1)</f>
        <v/>
      </c>
      <c r="P2607" s="132">
        <f>IF(H2607&gt;$L$3,"Futuro","Atraso")</f>
        <v/>
      </c>
      <c r="Q2607">
        <f>12*(YEAR(H2607)-YEAR($L$3))+(MONTH(H2607)-MONTH($L$3))</f>
        <v/>
      </c>
      <c r="R2607" s="366">
        <f>IF(N2607="IBIRAPITANGA FASE 3",IF(P2607="Atraso",M2607,M2607/(1+$J$2)^Q2607),IF(P2607="Atraso",M2607,M2607/(1+$J$1)^Q2607))</f>
        <v/>
      </c>
    </row>
    <row r="2608">
      <c r="A2608" t="inlineStr">
        <is>
          <t>Q013L05</t>
        </is>
      </c>
      <c r="B2608" t="inlineStr">
        <is>
          <t>RONALDO  JUNIOR LOPES DE SOUSA</t>
        </is>
      </c>
      <c r="C2608" t="n">
        <v>1</v>
      </c>
      <c r="D2608" t="inlineStr">
        <is>
          <t>IPCA</t>
        </is>
      </c>
      <c r="E2608" t="n">
        <v>0.009488792934583046</v>
      </c>
      <c r="F2608" t="inlineStr">
        <is>
          <t>MENSAL</t>
        </is>
      </c>
      <c r="G2608" t="n">
        <v>49775</v>
      </c>
      <c r="H2608" t="n">
        <v>49775</v>
      </c>
      <c r="I2608" t="inlineStr">
        <is>
          <t>164</t>
        </is>
      </c>
      <c r="J2608" t="inlineStr">
        <is>
          <t>CARTEIRA</t>
        </is>
      </c>
      <c r="K2608" t="inlineStr">
        <is>
          <t>CONTRATO</t>
        </is>
      </c>
      <c r="L2608" t="n">
        <v>3688.63</v>
      </c>
      <c r="M2608" t="inlineStr"/>
      <c r="N2608" t="inlineStr"/>
      <c r="O2608" s="142">
        <f>DATE(YEAR(H2608),MONTH(H2608),1)</f>
        <v/>
      </c>
      <c r="P2608" s="132">
        <f>IF(H2608&gt;$L$3,"Futuro","Atraso")</f>
        <v/>
      </c>
      <c r="Q2608">
        <f>12*(YEAR(H2608)-YEAR($L$3))+(MONTH(H2608)-MONTH($L$3))</f>
        <v/>
      </c>
      <c r="R2608" s="366">
        <f>IF(N2608="IBIRAPITANGA FASE 3",IF(P2608="Atraso",M2608,M2608/(1+$J$2)^Q2608),IF(P2608="Atraso",M2608,M2608/(1+$J$1)^Q2608))</f>
        <v/>
      </c>
    </row>
    <row r="2609">
      <c r="A2609" t="inlineStr">
        <is>
          <t>Q013L05</t>
        </is>
      </c>
      <c r="B2609" t="inlineStr">
        <is>
          <t>RONALDO  JUNIOR LOPES DE SOUSA</t>
        </is>
      </c>
      <c r="C2609" t="n">
        <v>1</v>
      </c>
      <c r="D2609" t="inlineStr">
        <is>
          <t>IPCA</t>
        </is>
      </c>
      <c r="E2609" t="n">
        <v>0.009488792934583046</v>
      </c>
      <c r="F2609" t="inlineStr">
        <is>
          <t>MENSAL</t>
        </is>
      </c>
      <c r="G2609" t="n">
        <v>49805</v>
      </c>
      <c r="H2609" t="n">
        <v>49805</v>
      </c>
      <c r="I2609" t="inlineStr">
        <is>
          <t>165</t>
        </is>
      </c>
      <c r="J2609" t="inlineStr">
        <is>
          <t>CARTEIRA</t>
        </is>
      </c>
      <c r="K2609" t="inlineStr">
        <is>
          <t>CONTRATO</t>
        </is>
      </c>
      <c r="L2609" t="n">
        <v>3688.63</v>
      </c>
      <c r="M2609" t="inlineStr"/>
      <c r="N2609" t="inlineStr"/>
      <c r="O2609" s="142">
        <f>DATE(YEAR(H2609),MONTH(H2609),1)</f>
        <v/>
      </c>
      <c r="P2609" s="132">
        <f>IF(H2609&gt;$L$3,"Futuro","Atraso")</f>
        <v/>
      </c>
      <c r="Q2609">
        <f>12*(YEAR(H2609)-YEAR($L$3))+(MONTH(H2609)-MONTH($L$3))</f>
        <v/>
      </c>
      <c r="R2609" s="366">
        <f>IF(N2609="IBIRAPITANGA FASE 3",IF(P2609="Atraso",M2609,M2609/(1+$J$2)^Q2609),IF(P2609="Atraso",M2609,M2609/(1+$J$1)^Q2609))</f>
        <v/>
      </c>
    </row>
    <row r="2610">
      <c r="A2610" t="inlineStr">
        <is>
          <t>Q013L05</t>
        </is>
      </c>
      <c r="B2610" t="inlineStr">
        <is>
          <t>RONALDO  JUNIOR LOPES DE SOUSA</t>
        </is>
      </c>
      <c r="C2610" t="n">
        <v>1</v>
      </c>
      <c r="D2610" t="inlineStr">
        <is>
          <t>IPCA</t>
        </is>
      </c>
      <c r="E2610" t="n">
        <v>0.009488792934583046</v>
      </c>
      <c r="F2610" t="inlineStr">
        <is>
          <t>MENSAL</t>
        </is>
      </c>
      <c r="G2610" t="n">
        <v>49836</v>
      </c>
      <c r="H2610" t="n">
        <v>49836</v>
      </c>
      <c r="I2610" t="inlineStr">
        <is>
          <t>166</t>
        </is>
      </c>
      <c r="J2610" t="inlineStr">
        <is>
          <t>CARTEIRA</t>
        </is>
      </c>
      <c r="K2610" t="inlineStr">
        <is>
          <t>CONTRATO</t>
        </is>
      </c>
      <c r="L2610" t="n">
        <v>3688.63</v>
      </c>
      <c r="M2610" t="inlineStr"/>
      <c r="N2610" t="inlineStr"/>
      <c r="O2610" s="142">
        <f>DATE(YEAR(H2610),MONTH(H2610),1)</f>
        <v/>
      </c>
      <c r="P2610" s="132">
        <f>IF(H2610&gt;$L$3,"Futuro","Atraso")</f>
        <v/>
      </c>
      <c r="Q2610">
        <f>12*(YEAR(H2610)-YEAR($L$3))+(MONTH(H2610)-MONTH($L$3))</f>
        <v/>
      </c>
      <c r="R2610" s="366">
        <f>IF(N2610="IBIRAPITANGA FASE 3",IF(P2610="Atraso",M2610,M2610/(1+$J$2)^Q2610),IF(P2610="Atraso",M2610,M2610/(1+$J$1)^Q2610))</f>
        <v/>
      </c>
    </row>
    <row r="2611">
      <c r="A2611" t="inlineStr">
        <is>
          <t>Q013L05</t>
        </is>
      </c>
      <c r="B2611" t="inlineStr">
        <is>
          <t>RONALDO  JUNIOR LOPES DE SOUSA</t>
        </is>
      </c>
      <c r="C2611" t="n">
        <v>1</v>
      </c>
      <c r="D2611" t="inlineStr">
        <is>
          <t>IPCA</t>
        </is>
      </c>
      <c r="E2611" t="n">
        <v>0.009488792934583046</v>
      </c>
      <c r="F2611" t="inlineStr">
        <is>
          <t>MENSAL</t>
        </is>
      </c>
      <c r="G2611" t="n">
        <v>49866</v>
      </c>
      <c r="H2611" t="n">
        <v>49866</v>
      </c>
      <c r="I2611" t="inlineStr">
        <is>
          <t>167</t>
        </is>
      </c>
      <c r="J2611" t="inlineStr">
        <is>
          <t>CARTEIRA</t>
        </is>
      </c>
      <c r="K2611" t="inlineStr">
        <is>
          <t>CONTRATO</t>
        </is>
      </c>
      <c r="L2611" t="n">
        <v>3688.63</v>
      </c>
      <c r="M2611" t="inlineStr"/>
      <c r="N2611" t="inlineStr"/>
      <c r="O2611" s="142">
        <f>DATE(YEAR(H2611),MONTH(H2611),1)</f>
        <v/>
      </c>
      <c r="P2611" s="132">
        <f>IF(H2611&gt;$L$3,"Futuro","Atraso")</f>
        <v/>
      </c>
      <c r="Q2611">
        <f>12*(YEAR(H2611)-YEAR($L$3))+(MONTH(H2611)-MONTH($L$3))</f>
        <v/>
      </c>
      <c r="R2611" s="366">
        <f>IF(N2611="IBIRAPITANGA FASE 3",IF(P2611="Atraso",M2611,M2611/(1+$J$2)^Q2611),IF(P2611="Atraso",M2611,M2611/(1+$J$1)^Q2611))</f>
        <v/>
      </c>
    </row>
    <row r="2612">
      <c r="A2612" t="inlineStr">
        <is>
          <t>Q013L05</t>
        </is>
      </c>
      <c r="B2612" t="inlineStr">
        <is>
          <t>RONALDO  JUNIOR LOPES DE SOUSA</t>
        </is>
      </c>
      <c r="C2612" t="n">
        <v>1</v>
      </c>
      <c r="D2612" t="inlineStr">
        <is>
          <t>IPCA</t>
        </is>
      </c>
      <c r="E2612" t="n">
        <v>0.009488792934583046</v>
      </c>
      <c r="F2612" t="inlineStr">
        <is>
          <t>MENSAL</t>
        </is>
      </c>
      <c r="G2612" t="n">
        <v>49897</v>
      </c>
      <c r="H2612" t="n">
        <v>49897</v>
      </c>
      <c r="I2612" t="inlineStr">
        <is>
          <t>168</t>
        </is>
      </c>
      <c r="J2612" t="inlineStr">
        <is>
          <t>CARTEIRA</t>
        </is>
      </c>
      <c r="K2612" t="inlineStr">
        <is>
          <t>CONTRATO</t>
        </is>
      </c>
      <c r="L2612" t="n">
        <v>3688.63</v>
      </c>
      <c r="M2612" t="inlineStr"/>
      <c r="N2612" t="inlineStr"/>
      <c r="O2612" s="142">
        <f>DATE(YEAR(H2612),MONTH(H2612),1)</f>
        <v/>
      </c>
      <c r="P2612" s="132">
        <f>IF(H2612&gt;$L$3,"Futuro","Atraso")</f>
        <v/>
      </c>
      <c r="Q2612">
        <f>12*(YEAR(H2612)-YEAR($L$3))+(MONTH(H2612)-MONTH($L$3))</f>
        <v/>
      </c>
      <c r="R2612" s="366">
        <f>IF(N2612="IBIRAPITANGA FASE 3",IF(P2612="Atraso",M2612,M2612/(1+$J$2)^Q2612),IF(P2612="Atraso",M2612,M2612/(1+$J$1)^Q2612))</f>
        <v/>
      </c>
    </row>
    <row r="2613">
      <c r="A2613" t="inlineStr">
        <is>
          <t>Q013L05</t>
        </is>
      </c>
      <c r="B2613" t="inlineStr">
        <is>
          <t>RONALDO  JUNIOR LOPES DE SOUSA</t>
        </is>
      </c>
      <c r="C2613" t="n">
        <v>1</v>
      </c>
      <c r="D2613" t="inlineStr">
        <is>
          <t>IPCA</t>
        </is>
      </c>
      <c r="E2613" t="n">
        <v>0.009488792934583046</v>
      </c>
      <c r="F2613" t="inlineStr">
        <is>
          <t>MENSAL</t>
        </is>
      </c>
      <c r="G2613" t="n">
        <v>49928</v>
      </c>
      <c r="H2613" t="n">
        <v>49928</v>
      </c>
      <c r="I2613" t="inlineStr">
        <is>
          <t>169</t>
        </is>
      </c>
      <c r="J2613" t="inlineStr">
        <is>
          <t>CARTEIRA</t>
        </is>
      </c>
      <c r="K2613" t="inlineStr">
        <is>
          <t>CONTRATO</t>
        </is>
      </c>
      <c r="L2613" t="n">
        <v>3688.63</v>
      </c>
      <c r="M2613" t="inlineStr"/>
      <c r="N2613" t="inlineStr"/>
      <c r="O2613" s="142">
        <f>DATE(YEAR(H2613),MONTH(H2613),1)</f>
        <v/>
      </c>
      <c r="P2613" s="132">
        <f>IF(H2613&gt;$L$3,"Futuro","Atraso")</f>
        <v/>
      </c>
      <c r="Q2613">
        <f>12*(YEAR(H2613)-YEAR($L$3))+(MONTH(H2613)-MONTH($L$3))</f>
        <v/>
      </c>
      <c r="R2613" s="366">
        <f>IF(N2613="IBIRAPITANGA FASE 3",IF(P2613="Atraso",M2613,M2613/(1+$J$2)^Q2613),IF(P2613="Atraso",M2613,M2613/(1+$J$1)^Q2613))</f>
        <v/>
      </c>
    </row>
    <row r="2614">
      <c r="A2614" t="inlineStr">
        <is>
          <t>Q013L05</t>
        </is>
      </c>
      <c r="B2614" t="inlineStr">
        <is>
          <t>RONALDO  JUNIOR LOPES DE SOUSA</t>
        </is>
      </c>
      <c r="C2614" t="n">
        <v>1</v>
      </c>
      <c r="D2614" t="inlineStr">
        <is>
          <t>IPCA</t>
        </is>
      </c>
      <c r="E2614" t="n">
        <v>0.009488792934583046</v>
      </c>
      <c r="F2614" t="inlineStr">
        <is>
          <t>MENSAL</t>
        </is>
      </c>
      <c r="G2614" t="n">
        <v>49958</v>
      </c>
      <c r="H2614" t="n">
        <v>49958</v>
      </c>
      <c r="I2614" t="inlineStr">
        <is>
          <t>170</t>
        </is>
      </c>
      <c r="J2614" t="inlineStr">
        <is>
          <t>CARTEIRA</t>
        </is>
      </c>
      <c r="K2614" t="inlineStr">
        <is>
          <t>CONTRATO</t>
        </is>
      </c>
      <c r="L2614" t="n">
        <v>3688.63</v>
      </c>
      <c r="M2614" t="inlineStr"/>
      <c r="N2614" t="inlineStr"/>
      <c r="O2614" s="142">
        <f>DATE(YEAR(H2614),MONTH(H2614),1)</f>
        <v/>
      </c>
      <c r="P2614" s="132">
        <f>IF(H2614&gt;$L$3,"Futuro","Atraso")</f>
        <v/>
      </c>
      <c r="Q2614">
        <f>12*(YEAR(H2614)-YEAR($L$3))+(MONTH(H2614)-MONTH($L$3))</f>
        <v/>
      </c>
      <c r="R2614" s="366">
        <f>IF(N2614="IBIRAPITANGA FASE 3",IF(P2614="Atraso",M2614,M2614/(1+$J$2)^Q2614),IF(P2614="Atraso",M2614,M2614/(1+$J$1)^Q2614))</f>
        <v/>
      </c>
    </row>
    <row r="2615">
      <c r="A2615" t="inlineStr">
        <is>
          <t>Q013L05</t>
        </is>
      </c>
      <c r="B2615" t="inlineStr">
        <is>
          <t>RONALDO  JUNIOR LOPES DE SOUSA</t>
        </is>
      </c>
      <c r="C2615" t="n">
        <v>1</v>
      </c>
      <c r="D2615" t="inlineStr">
        <is>
          <t>IPCA</t>
        </is>
      </c>
      <c r="E2615" t="n">
        <v>0.009488792934583046</v>
      </c>
      <c r="F2615" t="inlineStr">
        <is>
          <t>MENSAL</t>
        </is>
      </c>
      <c r="G2615" t="n">
        <v>49989</v>
      </c>
      <c r="H2615" t="n">
        <v>49989</v>
      </c>
      <c r="I2615" t="inlineStr">
        <is>
          <t>171</t>
        </is>
      </c>
      <c r="J2615" t="inlineStr">
        <is>
          <t>CARTEIRA</t>
        </is>
      </c>
      <c r="K2615" t="inlineStr">
        <is>
          <t>CONTRATO</t>
        </is>
      </c>
      <c r="L2615" t="n">
        <v>3688.63</v>
      </c>
      <c r="M2615" t="inlineStr"/>
      <c r="N2615" t="inlineStr"/>
      <c r="O2615" s="142">
        <f>DATE(YEAR(H2615),MONTH(H2615),1)</f>
        <v/>
      </c>
      <c r="P2615" s="132">
        <f>IF(H2615&gt;$L$3,"Futuro","Atraso")</f>
        <v/>
      </c>
      <c r="Q2615">
        <f>12*(YEAR(H2615)-YEAR($L$3))+(MONTH(H2615)-MONTH($L$3))</f>
        <v/>
      </c>
      <c r="R2615" s="366">
        <f>IF(N2615="IBIRAPITANGA FASE 3",IF(P2615="Atraso",M2615,M2615/(1+$J$2)^Q2615),IF(P2615="Atraso",M2615,M2615/(1+$J$1)^Q2615))</f>
        <v/>
      </c>
    </row>
    <row r="2616">
      <c r="A2616" t="inlineStr">
        <is>
          <t>Q013L05</t>
        </is>
      </c>
      <c r="B2616" t="inlineStr">
        <is>
          <t>RONALDO  JUNIOR LOPES DE SOUSA</t>
        </is>
      </c>
      <c r="C2616" t="n">
        <v>1</v>
      </c>
      <c r="D2616" t="inlineStr">
        <is>
          <t>IPCA</t>
        </is>
      </c>
      <c r="E2616" t="n">
        <v>0.009488792934583046</v>
      </c>
      <c r="F2616" t="inlineStr">
        <is>
          <t>MENSAL</t>
        </is>
      </c>
      <c r="G2616" t="n">
        <v>50019</v>
      </c>
      <c r="H2616" t="n">
        <v>50019</v>
      </c>
      <c r="I2616" t="inlineStr">
        <is>
          <t>172</t>
        </is>
      </c>
      <c r="J2616" t="inlineStr">
        <is>
          <t>CARTEIRA</t>
        </is>
      </c>
      <c r="K2616" t="inlineStr">
        <is>
          <t>CONTRATO</t>
        </is>
      </c>
      <c r="L2616" t="n">
        <v>3688.63</v>
      </c>
      <c r="M2616" t="inlineStr"/>
      <c r="N2616" t="inlineStr"/>
      <c r="O2616" s="142">
        <f>DATE(YEAR(H2616),MONTH(H2616),1)</f>
        <v/>
      </c>
      <c r="P2616" s="132">
        <f>IF(H2616&gt;$L$3,"Futuro","Atraso")</f>
        <v/>
      </c>
      <c r="Q2616">
        <f>12*(YEAR(H2616)-YEAR($L$3))+(MONTH(H2616)-MONTH($L$3))</f>
        <v/>
      </c>
      <c r="R2616" s="366">
        <f>IF(N2616="IBIRAPITANGA FASE 3",IF(P2616="Atraso",M2616,M2616/(1+$J$2)^Q2616),IF(P2616="Atraso",M2616,M2616/(1+$J$1)^Q2616))</f>
        <v/>
      </c>
    </row>
    <row r="2617">
      <c r="A2617" t="inlineStr">
        <is>
          <t>Q013L05</t>
        </is>
      </c>
      <c r="B2617" t="inlineStr">
        <is>
          <t>RONALDO  JUNIOR LOPES DE SOUSA</t>
        </is>
      </c>
      <c r="C2617" t="n">
        <v>1</v>
      </c>
      <c r="D2617" t="inlineStr">
        <is>
          <t>IPCA</t>
        </is>
      </c>
      <c r="E2617" t="n">
        <v>0.009488792934583046</v>
      </c>
      <c r="F2617" t="inlineStr">
        <is>
          <t>MENSAL</t>
        </is>
      </c>
      <c r="G2617" t="n">
        <v>50050</v>
      </c>
      <c r="H2617" t="n">
        <v>50050</v>
      </c>
      <c r="I2617" t="inlineStr">
        <is>
          <t>173</t>
        </is>
      </c>
      <c r="J2617" t="inlineStr">
        <is>
          <t>CARTEIRA</t>
        </is>
      </c>
      <c r="K2617" t="inlineStr">
        <is>
          <t>CONTRATO</t>
        </is>
      </c>
      <c r="L2617" t="n">
        <v>3688.63</v>
      </c>
      <c r="M2617" t="inlineStr"/>
      <c r="N2617" t="inlineStr"/>
      <c r="O2617" s="142">
        <f>DATE(YEAR(H2617),MONTH(H2617),1)</f>
        <v/>
      </c>
      <c r="P2617" s="132">
        <f>IF(H2617&gt;$L$3,"Futuro","Atraso")</f>
        <v/>
      </c>
      <c r="Q2617">
        <f>12*(YEAR(H2617)-YEAR($L$3))+(MONTH(H2617)-MONTH($L$3))</f>
        <v/>
      </c>
      <c r="R2617" s="366">
        <f>IF(N2617="IBIRAPITANGA FASE 3",IF(P2617="Atraso",M2617,M2617/(1+$J$2)^Q2617),IF(P2617="Atraso",M2617,M2617/(1+$J$1)^Q2617))</f>
        <v/>
      </c>
    </row>
    <row r="2618">
      <c r="A2618" t="inlineStr">
        <is>
          <t>Q013L05</t>
        </is>
      </c>
      <c r="B2618" t="inlineStr">
        <is>
          <t>RONALDO  JUNIOR LOPES DE SOUSA</t>
        </is>
      </c>
      <c r="C2618" t="n">
        <v>1</v>
      </c>
      <c r="D2618" t="inlineStr">
        <is>
          <t>IPCA</t>
        </is>
      </c>
      <c r="E2618" t="n">
        <v>0.009488792934583046</v>
      </c>
      <c r="F2618" t="inlineStr">
        <is>
          <t>MENSAL</t>
        </is>
      </c>
      <c r="G2618" t="n">
        <v>50081</v>
      </c>
      <c r="H2618" t="n">
        <v>50081</v>
      </c>
      <c r="I2618" t="inlineStr">
        <is>
          <t>174</t>
        </is>
      </c>
      <c r="J2618" t="inlineStr">
        <is>
          <t>CARTEIRA</t>
        </is>
      </c>
      <c r="K2618" t="inlineStr">
        <is>
          <t>CONTRATO</t>
        </is>
      </c>
      <c r="L2618" t="n">
        <v>3688.63</v>
      </c>
      <c r="M2618" t="inlineStr"/>
      <c r="N2618" t="inlineStr"/>
      <c r="O2618" s="142">
        <f>DATE(YEAR(H2618),MONTH(H2618),1)</f>
        <v/>
      </c>
      <c r="P2618" s="132">
        <f>IF(H2618&gt;$L$3,"Futuro","Atraso")</f>
        <v/>
      </c>
      <c r="Q2618">
        <f>12*(YEAR(H2618)-YEAR($L$3))+(MONTH(H2618)-MONTH($L$3))</f>
        <v/>
      </c>
      <c r="R2618" s="366">
        <f>IF(N2618="IBIRAPITANGA FASE 3",IF(P2618="Atraso",M2618,M2618/(1+$J$2)^Q2618),IF(P2618="Atraso",M2618,M2618/(1+$J$1)^Q2618))</f>
        <v/>
      </c>
    </row>
    <row r="2619">
      <c r="A2619" t="inlineStr">
        <is>
          <t>Q013L05</t>
        </is>
      </c>
      <c r="B2619" t="inlineStr">
        <is>
          <t>RONALDO  JUNIOR LOPES DE SOUSA</t>
        </is>
      </c>
      <c r="C2619" t="n">
        <v>1</v>
      </c>
      <c r="D2619" t="inlineStr">
        <is>
          <t>IPCA</t>
        </is>
      </c>
      <c r="E2619" t="n">
        <v>0.009488792934583046</v>
      </c>
      <c r="F2619" t="inlineStr">
        <is>
          <t>MENSAL</t>
        </is>
      </c>
      <c r="G2619" t="n">
        <v>50109</v>
      </c>
      <c r="H2619" t="n">
        <v>50109</v>
      </c>
      <c r="I2619" t="inlineStr">
        <is>
          <t>175</t>
        </is>
      </c>
      <c r="J2619" t="inlineStr">
        <is>
          <t>CARTEIRA</t>
        </is>
      </c>
      <c r="K2619" t="inlineStr">
        <is>
          <t>CONTRATO</t>
        </is>
      </c>
      <c r="L2619" t="n">
        <v>3688.63</v>
      </c>
      <c r="M2619" t="inlineStr"/>
      <c r="N2619" t="inlineStr"/>
      <c r="O2619" s="142">
        <f>DATE(YEAR(H2619),MONTH(H2619),1)</f>
        <v/>
      </c>
      <c r="P2619" s="132">
        <f>IF(H2619&gt;$L$3,"Futuro","Atraso")</f>
        <v/>
      </c>
      <c r="Q2619">
        <f>12*(YEAR(H2619)-YEAR($L$3))+(MONTH(H2619)-MONTH($L$3))</f>
        <v/>
      </c>
      <c r="R2619" s="366">
        <f>IF(N2619="IBIRAPITANGA FASE 3",IF(P2619="Atraso",M2619,M2619/(1+$J$2)^Q2619),IF(P2619="Atraso",M2619,M2619/(1+$J$1)^Q2619))</f>
        <v/>
      </c>
    </row>
    <row r="2620">
      <c r="A2620" t="inlineStr">
        <is>
          <t>Q013L05</t>
        </is>
      </c>
      <c r="B2620" t="inlineStr">
        <is>
          <t>RONALDO  JUNIOR LOPES DE SOUSA</t>
        </is>
      </c>
      <c r="C2620" t="n">
        <v>1</v>
      </c>
      <c r="D2620" t="inlineStr">
        <is>
          <t>IPCA</t>
        </is>
      </c>
      <c r="E2620" t="n">
        <v>0.009488792934583046</v>
      </c>
      <c r="F2620" t="inlineStr">
        <is>
          <t>MENSAL</t>
        </is>
      </c>
      <c r="G2620" t="n">
        <v>50140</v>
      </c>
      <c r="H2620" t="n">
        <v>50140</v>
      </c>
      <c r="I2620" t="inlineStr">
        <is>
          <t>176</t>
        </is>
      </c>
      <c r="J2620" t="inlineStr">
        <is>
          <t>CARTEIRA</t>
        </is>
      </c>
      <c r="K2620" t="inlineStr">
        <is>
          <t>CONTRATO</t>
        </is>
      </c>
      <c r="L2620" t="n">
        <v>3688.63</v>
      </c>
      <c r="M2620" t="inlineStr"/>
      <c r="N2620" t="inlineStr"/>
      <c r="O2620" s="142">
        <f>DATE(YEAR(H2620),MONTH(H2620),1)</f>
        <v/>
      </c>
      <c r="P2620" s="132">
        <f>IF(H2620&gt;$L$3,"Futuro","Atraso")</f>
        <v/>
      </c>
      <c r="Q2620">
        <f>12*(YEAR(H2620)-YEAR($L$3))+(MONTH(H2620)-MONTH($L$3))</f>
        <v/>
      </c>
      <c r="R2620" s="366">
        <f>IF(N2620="IBIRAPITANGA FASE 3",IF(P2620="Atraso",M2620,M2620/(1+$J$2)^Q2620),IF(P2620="Atraso",M2620,M2620/(1+$J$1)^Q2620))</f>
        <v/>
      </c>
    </row>
    <row r="2621">
      <c r="A2621" t="inlineStr">
        <is>
          <t>Q013L05</t>
        </is>
      </c>
      <c r="B2621" t="inlineStr">
        <is>
          <t>RONALDO  JUNIOR LOPES DE SOUSA</t>
        </is>
      </c>
      <c r="C2621" t="n">
        <v>1</v>
      </c>
      <c r="D2621" t="inlineStr">
        <is>
          <t>IPCA</t>
        </is>
      </c>
      <c r="E2621" t="n">
        <v>0.009488792934583046</v>
      </c>
      <c r="F2621" t="inlineStr">
        <is>
          <t>MENSAL</t>
        </is>
      </c>
      <c r="G2621" t="n">
        <v>50170</v>
      </c>
      <c r="H2621" t="n">
        <v>50170</v>
      </c>
      <c r="I2621" t="inlineStr">
        <is>
          <t>177</t>
        </is>
      </c>
      <c r="J2621" t="inlineStr">
        <is>
          <t>CARTEIRA</t>
        </is>
      </c>
      <c r="K2621" t="inlineStr">
        <is>
          <t>CONTRATO</t>
        </is>
      </c>
      <c r="L2621" t="n">
        <v>3688.63</v>
      </c>
      <c r="M2621" t="inlineStr"/>
      <c r="N2621" t="inlineStr"/>
      <c r="O2621" s="142">
        <f>DATE(YEAR(H2621),MONTH(H2621),1)</f>
        <v/>
      </c>
      <c r="P2621" s="132">
        <f>IF(H2621&gt;$L$3,"Futuro","Atraso")</f>
        <v/>
      </c>
      <c r="Q2621">
        <f>12*(YEAR(H2621)-YEAR($L$3))+(MONTH(H2621)-MONTH($L$3))</f>
        <v/>
      </c>
      <c r="R2621" s="366">
        <f>IF(N2621="IBIRAPITANGA FASE 3",IF(P2621="Atraso",M2621,M2621/(1+$J$2)^Q2621),IF(P2621="Atraso",M2621,M2621/(1+$J$1)^Q2621))</f>
        <v/>
      </c>
    </row>
    <row r="2622">
      <c r="A2622" t="inlineStr">
        <is>
          <t>Q013L05</t>
        </is>
      </c>
      <c r="B2622" t="inlineStr">
        <is>
          <t>RONALDO  JUNIOR LOPES DE SOUSA</t>
        </is>
      </c>
      <c r="C2622" t="n">
        <v>1</v>
      </c>
      <c r="D2622" t="inlineStr">
        <is>
          <t>IPCA</t>
        </is>
      </c>
      <c r="E2622" t="n">
        <v>0.009488792934583046</v>
      </c>
      <c r="F2622" t="inlineStr">
        <is>
          <t>MENSAL</t>
        </is>
      </c>
      <c r="G2622" t="n">
        <v>50201</v>
      </c>
      <c r="H2622" t="n">
        <v>50201</v>
      </c>
      <c r="I2622" t="inlineStr">
        <is>
          <t>178</t>
        </is>
      </c>
      <c r="J2622" t="inlineStr">
        <is>
          <t>CARTEIRA</t>
        </is>
      </c>
      <c r="K2622" t="inlineStr">
        <is>
          <t>CONTRATO</t>
        </is>
      </c>
      <c r="L2622" t="n">
        <v>3688.63</v>
      </c>
      <c r="M2622" t="inlineStr"/>
      <c r="N2622" t="inlineStr"/>
      <c r="O2622" s="142">
        <f>DATE(YEAR(H2622),MONTH(H2622),1)</f>
        <v/>
      </c>
      <c r="P2622" s="132">
        <f>IF(H2622&gt;$L$3,"Futuro","Atraso")</f>
        <v/>
      </c>
      <c r="Q2622">
        <f>12*(YEAR(H2622)-YEAR($L$3))+(MONTH(H2622)-MONTH($L$3))</f>
        <v/>
      </c>
      <c r="R2622" s="366">
        <f>IF(N2622="IBIRAPITANGA FASE 3",IF(P2622="Atraso",M2622,M2622/(1+$J$2)^Q2622),IF(P2622="Atraso",M2622,M2622/(1+$J$1)^Q2622))</f>
        <v/>
      </c>
    </row>
    <row r="2623">
      <c r="A2623" t="inlineStr">
        <is>
          <t>Q013L05</t>
        </is>
      </c>
      <c r="B2623" t="inlineStr">
        <is>
          <t>RONALDO  JUNIOR LOPES DE SOUSA</t>
        </is>
      </c>
      <c r="C2623" t="n">
        <v>1</v>
      </c>
      <c r="D2623" t="inlineStr">
        <is>
          <t>IPCA</t>
        </is>
      </c>
      <c r="E2623" t="n">
        <v>0.009488792934583046</v>
      </c>
      <c r="F2623" t="inlineStr">
        <is>
          <t>MENSAL</t>
        </is>
      </c>
      <c r="G2623" t="n">
        <v>50231</v>
      </c>
      <c r="H2623" t="n">
        <v>50231</v>
      </c>
      <c r="I2623" t="inlineStr">
        <is>
          <t>179</t>
        </is>
      </c>
      <c r="J2623" t="inlineStr">
        <is>
          <t>CARTEIRA</t>
        </is>
      </c>
      <c r="K2623" t="inlineStr">
        <is>
          <t>CONTRATO</t>
        </is>
      </c>
      <c r="L2623" t="n">
        <v>3688.63</v>
      </c>
      <c r="M2623" t="inlineStr"/>
      <c r="N2623" t="inlineStr"/>
      <c r="O2623" s="142">
        <f>DATE(YEAR(H2623),MONTH(H2623),1)</f>
        <v/>
      </c>
      <c r="P2623" s="132">
        <f>IF(H2623&gt;$L$3,"Futuro","Atraso")</f>
        <v/>
      </c>
      <c r="Q2623">
        <f>12*(YEAR(H2623)-YEAR($L$3))+(MONTH(H2623)-MONTH($L$3))</f>
        <v/>
      </c>
      <c r="R2623" s="366">
        <f>IF(N2623="IBIRAPITANGA FASE 3",IF(P2623="Atraso",M2623,M2623/(1+$J$2)^Q2623),IF(P2623="Atraso",M2623,M2623/(1+$J$1)^Q2623))</f>
        <v/>
      </c>
    </row>
    <row r="2624">
      <c r="A2624" t="inlineStr">
        <is>
          <t>Q013L05</t>
        </is>
      </c>
      <c r="B2624" t="inlineStr">
        <is>
          <t>RONALDO  JUNIOR LOPES DE SOUSA</t>
        </is>
      </c>
      <c r="C2624" t="n">
        <v>1</v>
      </c>
      <c r="D2624" t="inlineStr">
        <is>
          <t>IPCA</t>
        </is>
      </c>
      <c r="E2624" t="n">
        <v>0.009488792934583046</v>
      </c>
      <c r="F2624" t="inlineStr">
        <is>
          <t>MENSAL</t>
        </is>
      </c>
      <c r="G2624" t="n">
        <v>50262</v>
      </c>
      <c r="H2624" t="n">
        <v>50262</v>
      </c>
      <c r="I2624" t="inlineStr">
        <is>
          <t>180</t>
        </is>
      </c>
      <c r="J2624" t="inlineStr">
        <is>
          <t>CARTEIRA</t>
        </is>
      </c>
      <c r="K2624" t="inlineStr">
        <is>
          <t>CONTRATO</t>
        </is>
      </c>
      <c r="L2624" t="n">
        <v>3688.63</v>
      </c>
      <c r="M2624" t="inlineStr"/>
      <c r="N2624" t="inlineStr"/>
      <c r="O2624" s="142">
        <f>DATE(YEAR(H2624),MONTH(H2624),1)</f>
        <v/>
      </c>
      <c r="P2624" s="132">
        <f>IF(H2624&gt;$L$3,"Futuro","Atraso")</f>
        <v/>
      </c>
      <c r="Q2624">
        <f>12*(YEAR(H2624)-YEAR($L$3))+(MONTH(H2624)-MONTH($L$3))</f>
        <v/>
      </c>
      <c r="R2624" s="366">
        <f>IF(N2624="IBIRAPITANGA FASE 3",IF(P2624="Atraso",M2624,M2624/(1+$J$2)^Q2624),IF(P2624="Atraso",M2624,M2624/(1+$J$1)^Q2624))</f>
        <v/>
      </c>
    </row>
    <row r="2625">
      <c r="A2625" t="inlineStr">
        <is>
          <t>Q013L06</t>
        </is>
      </c>
      <c r="B2625" t="inlineStr">
        <is>
          <t>MARIO LIMA MORAIS</t>
        </is>
      </c>
      <c r="C2625" t="n">
        <v>1</v>
      </c>
      <c r="D2625" t="inlineStr">
        <is>
          <t>IPCA</t>
        </is>
      </c>
      <c r="E2625" t="n">
        <v>0.009488792934583046</v>
      </c>
      <c r="F2625" t="inlineStr">
        <is>
          <t>MENSAL</t>
        </is>
      </c>
      <c r="G2625" t="n">
        <v>45214</v>
      </c>
      <c r="H2625" t="n">
        <v>45214</v>
      </c>
      <c r="I2625" t="inlineStr">
        <is>
          <t>073</t>
        </is>
      </c>
      <c r="J2625" t="inlineStr">
        <is>
          <t>CARTEIRA</t>
        </is>
      </c>
      <c r="K2625" t="inlineStr">
        <is>
          <t>CONTRATO</t>
        </is>
      </c>
      <c r="L2625" t="n">
        <v>2986.87</v>
      </c>
      <c r="M2625" t="inlineStr"/>
      <c r="N2625" t="inlineStr"/>
      <c r="O2625" s="142">
        <f>DATE(YEAR(H2625),MONTH(H2625),1)</f>
        <v/>
      </c>
      <c r="P2625" s="132">
        <f>IF(H2625&gt;$L$3,"Futuro","Atraso")</f>
        <v/>
      </c>
      <c r="Q2625">
        <f>12*(YEAR(H2625)-YEAR($L$3))+(MONTH(H2625)-MONTH($L$3))</f>
        <v/>
      </c>
      <c r="R2625" s="366">
        <f>IF(N2625="IBIRAPITANGA FASE 3",IF(P2625="Atraso",M2625,M2625/(1+$J$2)^Q2625),IF(P2625="Atraso",M2625,M2625/(1+$J$1)^Q2625))</f>
        <v/>
      </c>
    </row>
    <row r="2626">
      <c r="A2626" t="inlineStr">
        <is>
          <t>Q013L06</t>
        </is>
      </c>
      <c r="B2626" t="inlineStr">
        <is>
          <t>MARIO LIMA MORAIS</t>
        </is>
      </c>
      <c r="C2626" t="n">
        <v>1</v>
      </c>
      <c r="D2626" t="inlineStr">
        <is>
          <t>IPCA</t>
        </is>
      </c>
      <c r="E2626" t="n">
        <v>0.009488792934583046</v>
      </c>
      <c r="F2626" t="inlineStr">
        <is>
          <t>MENSAL</t>
        </is>
      </c>
      <c r="G2626" t="n">
        <v>45245</v>
      </c>
      <c r="H2626" t="n">
        <v>45245</v>
      </c>
      <c r="I2626" t="inlineStr">
        <is>
          <t>074</t>
        </is>
      </c>
      <c r="J2626" t="inlineStr">
        <is>
          <t>CARTEIRA</t>
        </is>
      </c>
      <c r="K2626" t="inlineStr">
        <is>
          <t>CONTRATO</t>
        </is>
      </c>
      <c r="L2626" t="n">
        <v>2986.87</v>
      </c>
      <c r="M2626" t="inlineStr"/>
      <c r="N2626" t="inlineStr"/>
      <c r="O2626" s="142">
        <f>DATE(YEAR(H2626),MONTH(H2626),1)</f>
        <v/>
      </c>
      <c r="P2626" s="132">
        <f>IF(H2626&gt;$L$3,"Futuro","Atraso")</f>
        <v/>
      </c>
      <c r="Q2626">
        <f>12*(YEAR(H2626)-YEAR($L$3))+(MONTH(H2626)-MONTH($L$3))</f>
        <v/>
      </c>
      <c r="R2626" s="366">
        <f>IF(N2626="IBIRAPITANGA FASE 3",IF(P2626="Atraso",M2626,M2626/(1+$J$2)^Q2626),IF(P2626="Atraso",M2626,M2626/(1+$J$1)^Q2626))</f>
        <v/>
      </c>
    </row>
    <row r="2627">
      <c r="A2627" t="inlineStr">
        <is>
          <t>Q013L06</t>
        </is>
      </c>
      <c r="B2627" t="inlineStr">
        <is>
          <t>MARIO LIMA MORAIS</t>
        </is>
      </c>
      <c r="C2627" t="n">
        <v>1</v>
      </c>
      <c r="D2627" t="inlineStr">
        <is>
          <t>IPCA</t>
        </is>
      </c>
      <c r="E2627" t="n">
        <v>0.009488792934583046</v>
      </c>
      <c r="F2627" t="inlineStr">
        <is>
          <t>MENSAL</t>
        </is>
      </c>
      <c r="G2627" t="n">
        <v>45275</v>
      </c>
      <c r="H2627" t="n">
        <v>45275</v>
      </c>
      <c r="I2627" t="inlineStr">
        <is>
          <t>075</t>
        </is>
      </c>
      <c r="J2627" t="inlineStr">
        <is>
          <t>CARTEIRA</t>
        </is>
      </c>
      <c r="K2627" t="inlineStr">
        <is>
          <t>CONTRATO</t>
        </is>
      </c>
      <c r="L2627" t="n">
        <v>2986.87</v>
      </c>
      <c r="M2627" t="inlineStr"/>
      <c r="N2627" t="inlineStr"/>
      <c r="O2627" s="142">
        <f>DATE(YEAR(H2627),MONTH(H2627),1)</f>
        <v/>
      </c>
      <c r="P2627" s="132">
        <f>IF(H2627&gt;$L$3,"Futuro","Atraso")</f>
        <v/>
      </c>
      <c r="Q2627">
        <f>12*(YEAR(H2627)-YEAR($L$3))+(MONTH(H2627)-MONTH($L$3))</f>
        <v/>
      </c>
      <c r="R2627" s="366">
        <f>IF(N2627="IBIRAPITANGA FASE 3",IF(P2627="Atraso",M2627,M2627/(1+$J$2)^Q2627),IF(P2627="Atraso",M2627,M2627/(1+$J$1)^Q2627))</f>
        <v/>
      </c>
    </row>
    <row r="2628">
      <c r="A2628" t="inlineStr">
        <is>
          <t>Q013L06</t>
        </is>
      </c>
      <c r="B2628" t="inlineStr">
        <is>
          <t>MARIO LIMA MORAIS</t>
        </is>
      </c>
      <c r="C2628" t="n">
        <v>1</v>
      </c>
      <c r="D2628" t="inlineStr">
        <is>
          <t>IPCA</t>
        </is>
      </c>
      <c r="E2628" t="n">
        <v>0.009488792934583046</v>
      </c>
      <c r="F2628" t="inlineStr">
        <is>
          <t>MENSAL</t>
        </is>
      </c>
      <c r="G2628" t="n">
        <v>45306</v>
      </c>
      <c r="H2628" t="n">
        <v>45306</v>
      </c>
      <c r="I2628" t="inlineStr">
        <is>
          <t>076</t>
        </is>
      </c>
      <c r="J2628" t="inlineStr">
        <is>
          <t>CARTEIRA</t>
        </is>
      </c>
      <c r="K2628" t="inlineStr">
        <is>
          <t>CONTRATO</t>
        </is>
      </c>
      <c r="L2628" t="n">
        <v>2986.87</v>
      </c>
      <c r="M2628" t="inlineStr"/>
      <c r="N2628" t="inlineStr"/>
      <c r="O2628" s="142">
        <f>DATE(YEAR(H2628),MONTH(H2628),1)</f>
        <v/>
      </c>
      <c r="P2628" s="132">
        <f>IF(H2628&gt;$L$3,"Futuro","Atraso")</f>
        <v/>
      </c>
      <c r="Q2628">
        <f>12*(YEAR(H2628)-YEAR($L$3))+(MONTH(H2628)-MONTH($L$3))</f>
        <v/>
      </c>
      <c r="R2628" s="366">
        <f>IF(N2628="IBIRAPITANGA FASE 3",IF(P2628="Atraso",M2628,M2628/(1+$J$2)^Q2628),IF(P2628="Atraso",M2628,M2628/(1+$J$1)^Q2628))</f>
        <v/>
      </c>
    </row>
    <row r="2629">
      <c r="A2629" t="inlineStr">
        <is>
          <t>Q013L06</t>
        </is>
      </c>
      <c r="B2629" t="inlineStr">
        <is>
          <t>MARIO LIMA MORAIS</t>
        </is>
      </c>
      <c r="C2629" t="n">
        <v>1</v>
      </c>
      <c r="D2629" t="inlineStr">
        <is>
          <t>IPCA</t>
        </is>
      </c>
      <c r="E2629" t="n">
        <v>0.009488792934583046</v>
      </c>
      <c r="F2629" t="inlineStr">
        <is>
          <t>MENSAL</t>
        </is>
      </c>
      <c r="G2629" t="n">
        <v>45337</v>
      </c>
      <c r="H2629" t="n">
        <v>45337</v>
      </c>
      <c r="I2629" t="inlineStr">
        <is>
          <t>077</t>
        </is>
      </c>
      <c r="J2629" t="inlineStr">
        <is>
          <t>CARTEIRA</t>
        </is>
      </c>
      <c r="K2629" t="inlineStr">
        <is>
          <t>CONTRATO</t>
        </is>
      </c>
      <c r="L2629" t="n">
        <v>2986.87</v>
      </c>
      <c r="M2629" t="inlineStr"/>
      <c r="N2629" t="inlineStr"/>
      <c r="O2629" s="142">
        <f>DATE(YEAR(H2629),MONTH(H2629),1)</f>
        <v/>
      </c>
      <c r="P2629" s="132">
        <f>IF(H2629&gt;$L$3,"Futuro","Atraso")</f>
        <v/>
      </c>
      <c r="Q2629">
        <f>12*(YEAR(H2629)-YEAR($L$3))+(MONTH(H2629)-MONTH($L$3))</f>
        <v/>
      </c>
      <c r="R2629" s="366">
        <f>IF(N2629="IBIRAPITANGA FASE 3",IF(P2629="Atraso",M2629,M2629/(1+$J$2)^Q2629),IF(P2629="Atraso",M2629,M2629/(1+$J$1)^Q2629))</f>
        <v/>
      </c>
    </row>
    <row r="2630">
      <c r="A2630" t="inlineStr">
        <is>
          <t>Q013L06</t>
        </is>
      </c>
      <c r="B2630" t="inlineStr">
        <is>
          <t>MARIO LIMA MORAIS</t>
        </is>
      </c>
      <c r="C2630" t="n">
        <v>1</v>
      </c>
      <c r="D2630" t="inlineStr">
        <is>
          <t>IPCA</t>
        </is>
      </c>
      <c r="E2630" t="n">
        <v>0.009488792934583046</v>
      </c>
      <c r="F2630" t="inlineStr">
        <is>
          <t>MENSAL</t>
        </is>
      </c>
      <c r="G2630" t="n">
        <v>45366</v>
      </c>
      <c r="H2630" t="n">
        <v>45366</v>
      </c>
      <c r="I2630" t="inlineStr">
        <is>
          <t>078</t>
        </is>
      </c>
      <c r="J2630" t="inlineStr">
        <is>
          <t>CARTEIRA</t>
        </is>
      </c>
      <c r="K2630" t="inlineStr">
        <is>
          <t>CONTRATO</t>
        </is>
      </c>
      <c r="L2630" t="n">
        <v>2986.87</v>
      </c>
      <c r="M2630" t="inlineStr"/>
      <c r="N2630" t="inlineStr"/>
      <c r="O2630" s="142">
        <f>DATE(YEAR(H2630),MONTH(H2630),1)</f>
        <v/>
      </c>
      <c r="P2630" s="132">
        <f>IF(H2630&gt;$L$3,"Futuro","Atraso")</f>
        <v/>
      </c>
      <c r="Q2630">
        <f>12*(YEAR(H2630)-YEAR($L$3))+(MONTH(H2630)-MONTH($L$3))</f>
        <v/>
      </c>
      <c r="R2630" s="366">
        <f>IF(N2630="IBIRAPITANGA FASE 3",IF(P2630="Atraso",M2630,M2630/(1+$J$2)^Q2630),IF(P2630="Atraso",M2630,M2630/(1+$J$1)^Q2630))</f>
        <v/>
      </c>
    </row>
    <row r="2631">
      <c r="A2631" t="inlineStr">
        <is>
          <t>Q013L06</t>
        </is>
      </c>
      <c r="B2631" t="inlineStr">
        <is>
          <t>MARIO LIMA MORAIS</t>
        </is>
      </c>
      <c r="C2631" t="n">
        <v>1</v>
      </c>
      <c r="D2631" t="inlineStr">
        <is>
          <t>IPCA</t>
        </is>
      </c>
      <c r="E2631" t="n">
        <v>0.009488792934583046</v>
      </c>
      <c r="F2631" t="inlineStr">
        <is>
          <t>MENSAL</t>
        </is>
      </c>
      <c r="G2631" t="n">
        <v>45397</v>
      </c>
      <c r="H2631" t="n">
        <v>45397</v>
      </c>
      <c r="I2631" t="inlineStr">
        <is>
          <t>079</t>
        </is>
      </c>
      <c r="J2631" t="inlineStr">
        <is>
          <t>CARTEIRA</t>
        </is>
      </c>
      <c r="K2631" t="inlineStr">
        <is>
          <t>CONTRATO</t>
        </is>
      </c>
      <c r="L2631" t="n">
        <v>2986.87</v>
      </c>
      <c r="M2631" t="inlineStr"/>
      <c r="N2631" t="inlineStr"/>
      <c r="O2631" s="142">
        <f>DATE(YEAR(H2631),MONTH(H2631),1)</f>
        <v/>
      </c>
      <c r="P2631" s="132">
        <f>IF(H2631&gt;$L$3,"Futuro","Atraso")</f>
        <v/>
      </c>
      <c r="Q2631">
        <f>12*(YEAR(H2631)-YEAR($L$3))+(MONTH(H2631)-MONTH($L$3))</f>
        <v/>
      </c>
      <c r="R2631" s="366">
        <f>IF(N2631="IBIRAPITANGA FASE 3",IF(P2631="Atraso",M2631,M2631/(1+$J$2)^Q2631),IF(P2631="Atraso",M2631,M2631/(1+$J$1)^Q2631))</f>
        <v/>
      </c>
    </row>
    <row r="2632">
      <c r="A2632" t="inlineStr">
        <is>
          <t>Q013L06</t>
        </is>
      </c>
      <c r="B2632" t="inlineStr">
        <is>
          <t>MARIO LIMA MORAIS</t>
        </is>
      </c>
      <c r="C2632" t="n">
        <v>1</v>
      </c>
      <c r="D2632" t="inlineStr">
        <is>
          <t>IPCA</t>
        </is>
      </c>
      <c r="E2632" t="n">
        <v>0.009488792934583046</v>
      </c>
      <c r="F2632" t="inlineStr">
        <is>
          <t>MENSAL</t>
        </is>
      </c>
      <c r="G2632" t="n">
        <v>45427</v>
      </c>
      <c r="H2632" t="n">
        <v>45427</v>
      </c>
      <c r="I2632" t="inlineStr">
        <is>
          <t>080</t>
        </is>
      </c>
      <c r="J2632" t="inlineStr">
        <is>
          <t>CARTEIRA</t>
        </is>
      </c>
      <c r="K2632" t="inlineStr">
        <is>
          <t>CONTRATO</t>
        </is>
      </c>
      <c r="L2632" t="n">
        <v>2986.87</v>
      </c>
      <c r="M2632" t="inlineStr"/>
      <c r="N2632" t="inlineStr"/>
      <c r="O2632" s="142">
        <f>DATE(YEAR(H2632),MONTH(H2632),1)</f>
        <v/>
      </c>
      <c r="P2632" s="132">
        <f>IF(H2632&gt;$L$3,"Futuro","Atraso")</f>
        <v/>
      </c>
      <c r="Q2632">
        <f>12*(YEAR(H2632)-YEAR($L$3))+(MONTH(H2632)-MONTH($L$3))</f>
        <v/>
      </c>
      <c r="R2632" s="366">
        <f>IF(N2632="IBIRAPITANGA FASE 3",IF(P2632="Atraso",M2632,M2632/(1+$J$2)^Q2632),IF(P2632="Atraso",M2632,M2632/(1+$J$1)^Q2632))</f>
        <v/>
      </c>
    </row>
    <row r="2633">
      <c r="A2633" t="inlineStr">
        <is>
          <t>Q013L06</t>
        </is>
      </c>
      <c r="B2633" t="inlineStr">
        <is>
          <t>MARIO LIMA MORAIS</t>
        </is>
      </c>
      <c r="C2633" t="n">
        <v>1</v>
      </c>
      <c r="D2633" t="inlineStr">
        <is>
          <t>IPCA</t>
        </is>
      </c>
      <c r="E2633" t="n">
        <v>0.009488792934583046</v>
      </c>
      <c r="F2633" t="inlineStr">
        <is>
          <t>MENSAL</t>
        </is>
      </c>
      <c r="G2633" t="n">
        <v>45458</v>
      </c>
      <c r="H2633" t="n">
        <v>45458</v>
      </c>
      <c r="I2633" t="inlineStr">
        <is>
          <t>081</t>
        </is>
      </c>
      <c r="J2633" t="inlineStr">
        <is>
          <t>CARTEIRA</t>
        </is>
      </c>
      <c r="K2633" t="inlineStr">
        <is>
          <t>CONTRATO</t>
        </is>
      </c>
      <c r="L2633" t="n">
        <v>2986.87</v>
      </c>
      <c r="M2633" t="inlineStr"/>
      <c r="N2633" t="inlineStr"/>
      <c r="O2633" s="142">
        <f>DATE(YEAR(H2633),MONTH(H2633),1)</f>
        <v/>
      </c>
      <c r="P2633" s="132">
        <f>IF(H2633&gt;$L$3,"Futuro","Atraso")</f>
        <v/>
      </c>
      <c r="Q2633">
        <f>12*(YEAR(H2633)-YEAR($L$3))+(MONTH(H2633)-MONTH($L$3))</f>
        <v/>
      </c>
      <c r="R2633" s="366">
        <f>IF(N2633="IBIRAPITANGA FASE 3",IF(P2633="Atraso",M2633,M2633/(1+$J$2)^Q2633),IF(P2633="Atraso",M2633,M2633/(1+$J$1)^Q2633))</f>
        <v/>
      </c>
    </row>
    <row r="2634">
      <c r="A2634" t="inlineStr">
        <is>
          <t>Q013L06</t>
        </is>
      </c>
      <c r="B2634" t="inlineStr">
        <is>
          <t>MARIO LIMA MORAIS</t>
        </is>
      </c>
      <c r="C2634" t="n">
        <v>1</v>
      </c>
      <c r="D2634" t="inlineStr">
        <is>
          <t>IPCA</t>
        </is>
      </c>
      <c r="E2634" t="n">
        <v>0.009488792934583046</v>
      </c>
      <c r="F2634" t="inlineStr">
        <is>
          <t>MENSAL</t>
        </is>
      </c>
      <c r="G2634" t="n">
        <v>45488</v>
      </c>
      <c r="H2634" t="n">
        <v>45488</v>
      </c>
      <c r="I2634" t="inlineStr">
        <is>
          <t>082</t>
        </is>
      </c>
      <c r="J2634" t="inlineStr">
        <is>
          <t>CARTEIRA</t>
        </is>
      </c>
      <c r="K2634" t="inlineStr">
        <is>
          <t>CONTRATO</t>
        </is>
      </c>
      <c r="L2634" t="n">
        <v>2986.87</v>
      </c>
      <c r="M2634" t="inlineStr"/>
      <c r="N2634" t="inlineStr"/>
      <c r="O2634" s="142">
        <f>DATE(YEAR(H2634),MONTH(H2634),1)</f>
        <v/>
      </c>
      <c r="P2634" s="132">
        <f>IF(H2634&gt;$L$3,"Futuro","Atraso")</f>
        <v/>
      </c>
      <c r="Q2634">
        <f>12*(YEAR(H2634)-YEAR($L$3))+(MONTH(H2634)-MONTH($L$3))</f>
        <v/>
      </c>
      <c r="R2634" s="366">
        <f>IF(N2634="IBIRAPITANGA FASE 3",IF(P2634="Atraso",M2634,M2634/(1+$J$2)^Q2634),IF(P2634="Atraso",M2634,M2634/(1+$J$1)^Q2634))</f>
        <v/>
      </c>
    </row>
    <row r="2635">
      <c r="A2635" t="inlineStr">
        <is>
          <t>Q013L06</t>
        </is>
      </c>
      <c r="B2635" t="inlineStr">
        <is>
          <t>MARIO LIMA MORAIS</t>
        </is>
      </c>
      <c r="C2635" t="n">
        <v>1</v>
      </c>
      <c r="D2635" t="inlineStr">
        <is>
          <t>IPCA</t>
        </is>
      </c>
      <c r="E2635" t="n">
        <v>0.009488792934583046</v>
      </c>
      <c r="F2635" t="inlineStr">
        <is>
          <t>MENSAL</t>
        </is>
      </c>
      <c r="G2635" t="n">
        <v>45519</v>
      </c>
      <c r="H2635" t="n">
        <v>45519</v>
      </c>
      <c r="I2635" t="inlineStr">
        <is>
          <t>083</t>
        </is>
      </c>
      <c r="J2635" t="inlineStr">
        <is>
          <t>CARTEIRA</t>
        </is>
      </c>
      <c r="K2635" t="inlineStr">
        <is>
          <t>CONTRATO</t>
        </is>
      </c>
      <c r="L2635" t="n">
        <v>2986.87</v>
      </c>
      <c r="M2635" t="inlineStr"/>
      <c r="N2635" t="inlineStr"/>
      <c r="O2635" s="142">
        <f>DATE(YEAR(H2635),MONTH(H2635),1)</f>
        <v/>
      </c>
      <c r="P2635" s="132">
        <f>IF(H2635&gt;$L$3,"Futuro","Atraso")</f>
        <v/>
      </c>
      <c r="Q2635">
        <f>12*(YEAR(H2635)-YEAR($L$3))+(MONTH(H2635)-MONTH($L$3))</f>
        <v/>
      </c>
      <c r="R2635" s="366">
        <f>IF(N2635="IBIRAPITANGA FASE 3",IF(P2635="Atraso",M2635,M2635/(1+$J$2)^Q2635),IF(P2635="Atraso",M2635,M2635/(1+$J$1)^Q2635))</f>
        <v/>
      </c>
    </row>
    <row r="2636">
      <c r="A2636" t="inlineStr">
        <is>
          <t>Q013L06</t>
        </is>
      </c>
      <c r="B2636" t="inlineStr">
        <is>
          <t>MARIO LIMA MORAIS</t>
        </is>
      </c>
      <c r="C2636" t="n">
        <v>1</v>
      </c>
      <c r="D2636" t="inlineStr">
        <is>
          <t>IPCA</t>
        </is>
      </c>
      <c r="E2636" t="n">
        <v>0.009488792934583046</v>
      </c>
      <c r="F2636" t="inlineStr">
        <is>
          <t>MENSAL</t>
        </is>
      </c>
      <c r="G2636" t="n">
        <v>45550</v>
      </c>
      <c r="H2636" t="n">
        <v>45550</v>
      </c>
      <c r="I2636" t="inlineStr">
        <is>
          <t>084</t>
        </is>
      </c>
      <c r="J2636" t="inlineStr">
        <is>
          <t>CARTEIRA</t>
        </is>
      </c>
      <c r="K2636" t="inlineStr">
        <is>
          <t>CONTRATO</t>
        </is>
      </c>
      <c r="L2636" t="n">
        <v>2986.87</v>
      </c>
      <c r="M2636" t="inlineStr"/>
      <c r="N2636" t="inlineStr"/>
      <c r="O2636" s="142">
        <f>DATE(YEAR(H2636),MONTH(H2636),1)</f>
        <v/>
      </c>
      <c r="P2636" s="132">
        <f>IF(H2636&gt;$L$3,"Futuro","Atraso")</f>
        <v/>
      </c>
      <c r="Q2636">
        <f>12*(YEAR(H2636)-YEAR($L$3))+(MONTH(H2636)-MONTH($L$3))</f>
        <v/>
      </c>
      <c r="R2636" s="366">
        <f>IF(N2636="IBIRAPITANGA FASE 3",IF(P2636="Atraso",M2636,M2636/(1+$J$2)^Q2636),IF(P2636="Atraso",M2636,M2636/(1+$J$1)^Q2636))</f>
        <v/>
      </c>
    </row>
    <row r="2637">
      <c r="A2637" t="inlineStr">
        <is>
          <t>Q013L06</t>
        </is>
      </c>
      <c r="B2637" t="inlineStr">
        <is>
          <t>MARIO LIMA MORAIS</t>
        </is>
      </c>
      <c r="C2637" t="n">
        <v>1</v>
      </c>
      <c r="D2637" t="inlineStr">
        <is>
          <t>IPCA</t>
        </is>
      </c>
      <c r="E2637" t="n">
        <v>0.009488792934583046</v>
      </c>
      <c r="F2637" t="inlineStr">
        <is>
          <t>MENSAL</t>
        </is>
      </c>
      <c r="G2637" t="n">
        <v>45580</v>
      </c>
      <c r="H2637" t="n">
        <v>45580</v>
      </c>
      <c r="I2637" t="inlineStr">
        <is>
          <t>085</t>
        </is>
      </c>
      <c r="J2637" t="inlineStr">
        <is>
          <t>CARTEIRA</t>
        </is>
      </c>
      <c r="K2637" t="inlineStr">
        <is>
          <t>CONTRATO</t>
        </is>
      </c>
      <c r="L2637" t="n">
        <v>2986.87</v>
      </c>
      <c r="M2637" t="inlineStr"/>
      <c r="N2637" t="inlineStr"/>
      <c r="O2637" s="142">
        <f>DATE(YEAR(H2637),MONTH(H2637),1)</f>
        <v/>
      </c>
      <c r="P2637" s="132">
        <f>IF(H2637&gt;$L$3,"Futuro","Atraso")</f>
        <v/>
      </c>
      <c r="Q2637">
        <f>12*(YEAR(H2637)-YEAR($L$3))+(MONTH(H2637)-MONTH($L$3))</f>
        <v/>
      </c>
      <c r="R2637" s="366">
        <f>IF(N2637="IBIRAPITANGA FASE 3",IF(P2637="Atraso",M2637,M2637/(1+$J$2)^Q2637),IF(P2637="Atraso",M2637,M2637/(1+$J$1)^Q2637))</f>
        <v/>
      </c>
    </row>
    <row r="2638">
      <c r="A2638" t="inlineStr">
        <is>
          <t>Q013L06</t>
        </is>
      </c>
      <c r="B2638" t="inlineStr">
        <is>
          <t>MARIO LIMA MORAIS</t>
        </is>
      </c>
      <c r="C2638" t="n">
        <v>1</v>
      </c>
      <c r="D2638" t="inlineStr">
        <is>
          <t>IPCA</t>
        </is>
      </c>
      <c r="E2638" t="n">
        <v>0.009488792934583046</v>
      </c>
      <c r="F2638" t="inlineStr">
        <is>
          <t>MENSAL</t>
        </is>
      </c>
      <c r="G2638" t="n">
        <v>45611</v>
      </c>
      <c r="H2638" t="n">
        <v>45611</v>
      </c>
      <c r="I2638" t="inlineStr">
        <is>
          <t>086</t>
        </is>
      </c>
      <c r="J2638" t="inlineStr">
        <is>
          <t>CARTEIRA</t>
        </is>
      </c>
      <c r="K2638" t="inlineStr">
        <is>
          <t>CONTRATO</t>
        </is>
      </c>
      <c r="L2638" t="n">
        <v>2986.87</v>
      </c>
      <c r="M2638" t="inlineStr"/>
      <c r="N2638" t="inlineStr"/>
      <c r="O2638" s="142">
        <f>DATE(YEAR(H2638),MONTH(H2638),1)</f>
        <v/>
      </c>
      <c r="P2638" s="132">
        <f>IF(H2638&gt;$L$3,"Futuro","Atraso")</f>
        <v/>
      </c>
      <c r="Q2638">
        <f>12*(YEAR(H2638)-YEAR($L$3))+(MONTH(H2638)-MONTH($L$3))</f>
        <v/>
      </c>
      <c r="R2638" s="366">
        <f>IF(N2638="IBIRAPITANGA FASE 3",IF(P2638="Atraso",M2638,M2638/(1+$J$2)^Q2638),IF(P2638="Atraso",M2638,M2638/(1+$J$1)^Q2638))</f>
        <v/>
      </c>
    </row>
    <row r="2639">
      <c r="A2639" t="inlineStr">
        <is>
          <t>Q013L06</t>
        </is>
      </c>
      <c r="B2639" t="inlineStr">
        <is>
          <t>MARIO LIMA MORAIS</t>
        </is>
      </c>
      <c r="C2639" t="n">
        <v>1</v>
      </c>
      <c r="D2639" t="inlineStr">
        <is>
          <t>IPCA</t>
        </is>
      </c>
      <c r="E2639" t="n">
        <v>0.009488792934583046</v>
      </c>
      <c r="F2639" t="inlineStr">
        <is>
          <t>MENSAL</t>
        </is>
      </c>
      <c r="G2639" t="n">
        <v>45641</v>
      </c>
      <c r="H2639" t="n">
        <v>45641</v>
      </c>
      <c r="I2639" t="inlineStr">
        <is>
          <t>087</t>
        </is>
      </c>
      <c r="J2639" t="inlineStr">
        <is>
          <t>CARTEIRA</t>
        </is>
      </c>
      <c r="K2639" t="inlineStr">
        <is>
          <t>CONTRATO</t>
        </is>
      </c>
      <c r="L2639" t="n">
        <v>2986.87</v>
      </c>
      <c r="M2639" t="inlineStr"/>
      <c r="N2639" t="inlineStr"/>
      <c r="O2639" s="142">
        <f>DATE(YEAR(H2639),MONTH(H2639),1)</f>
        <v/>
      </c>
      <c r="P2639" s="132">
        <f>IF(H2639&gt;$L$3,"Futuro","Atraso")</f>
        <v/>
      </c>
      <c r="Q2639">
        <f>12*(YEAR(H2639)-YEAR($L$3))+(MONTH(H2639)-MONTH($L$3))</f>
        <v/>
      </c>
      <c r="R2639" s="366">
        <f>IF(N2639="IBIRAPITANGA FASE 3",IF(P2639="Atraso",M2639,M2639/(1+$J$2)^Q2639),IF(P2639="Atraso",M2639,M2639/(1+$J$1)^Q2639))</f>
        <v/>
      </c>
    </row>
    <row r="2640">
      <c r="A2640" t="inlineStr">
        <is>
          <t>Q013L06</t>
        </is>
      </c>
      <c r="B2640" t="inlineStr">
        <is>
          <t>MARIO LIMA MORAIS</t>
        </is>
      </c>
      <c r="C2640" t="n">
        <v>1</v>
      </c>
      <c r="D2640" t="inlineStr">
        <is>
          <t>IPCA</t>
        </is>
      </c>
      <c r="E2640" t="n">
        <v>0.009488792934583046</v>
      </c>
      <c r="F2640" t="inlineStr">
        <is>
          <t>MENSAL</t>
        </is>
      </c>
      <c r="G2640" t="n">
        <v>45672</v>
      </c>
      <c r="H2640" t="n">
        <v>45672</v>
      </c>
      <c r="I2640" t="inlineStr">
        <is>
          <t>088</t>
        </is>
      </c>
      <c r="J2640" t="inlineStr">
        <is>
          <t>CARTEIRA</t>
        </is>
      </c>
      <c r="K2640" t="inlineStr">
        <is>
          <t>CONTRATO</t>
        </is>
      </c>
      <c r="L2640" t="n">
        <v>2986.87</v>
      </c>
      <c r="M2640" t="inlineStr"/>
      <c r="N2640" t="inlineStr"/>
      <c r="O2640" s="142">
        <f>DATE(YEAR(H2640),MONTH(H2640),1)</f>
        <v/>
      </c>
      <c r="P2640" s="132">
        <f>IF(H2640&gt;$L$3,"Futuro","Atraso")</f>
        <v/>
      </c>
      <c r="Q2640">
        <f>12*(YEAR(H2640)-YEAR($L$3))+(MONTH(H2640)-MONTH($L$3))</f>
        <v/>
      </c>
      <c r="R2640" s="366">
        <f>IF(N2640="IBIRAPITANGA FASE 3",IF(P2640="Atraso",M2640,M2640/(1+$J$2)^Q2640),IF(P2640="Atraso",M2640,M2640/(1+$J$1)^Q2640))</f>
        <v/>
      </c>
    </row>
    <row r="2641">
      <c r="A2641" t="inlineStr">
        <is>
          <t>Q013L06</t>
        </is>
      </c>
      <c r="B2641" t="inlineStr">
        <is>
          <t>MARIO LIMA MORAIS</t>
        </is>
      </c>
      <c r="C2641" t="n">
        <v>1</v>
      </c>
      <c r="D2641" t="inlineStr">
        <is>
          <t>IPCA</t>
        </is>
      </c>
      <c r="E2641" t="n">
        <v>0.009488792934583046</v>
      </c>
      <c r="F2641" t="inlineStr">
        <is>
          <t>MENSAL</t>
        </is>
      </c>
      <c r="G2641" t="n">
        <v>45703</v>
      </c>
      <c r="H2641" t="n">
        <v>45703</v>
      </c>
      <c r="I2641" t="inlineStr">
        <is>
          <t>089</t>
        </is>
      </c>
      <c r="J2641" t="inlineStr">
        <is>
          <t>CARTEIRA</t>
        </is>
      </c>
      <c r="K2641" t="inlineStr">
        <is>
          <t>CONTRATO</t>
        </is>
      </c>
      <c r="L2641" t="n">
        <v>2986.87</v>
      </c>
      <c r="M2641" t="inlineStr"/>
      <c r="N2641" t="inlineStr"/>
      <c r="O2641" s="142">
        <f>DATE(YEAR(H2641),MONTH(H2641),1)</f>
        <v/>
      </c>
      <c r="P2641" s="132">
        <f>IF(H2641&gt;$L$3,"Futuro","Atraso")</f>
        <v/>
      </c>
      <c r="Q2641">
        <f>12*(YEAR(H2641)-YEAR($L$3))+(MONTH(H2641)-MONTH($L$3))</f>
        <v/>
      </c>
      <c r="R2641" s="366">
        <f>IF(N2641="IBIRAPITANGA FASE 3",IF(P2641="Atraso",M2641,M2641/(1+$J$2)^Q2641),IF(P2641="Atraso",M2641,M2641/(1+$J$1)^Q2641))</f>
        <v/>
      </c>
    </row>
    <row r="2642">
      <c r="A2642" t="inlineStr">
        <is>
          <t>Q013L06</t>
        </is>
      </c>
      <c r="B2642" t="inlineStr">
        <is>
          <t>MARIO LIMA MORAIS</t>
        </is>
      </c>
      <c r="C2642" t="n">
        <v>1</v>
      </c>
      <c r="D2642" t="inlineStr">
        <is>
          <t>IPCA</t>
        </is>
      </c>
      <c r="E2642" t="n">
        <v>0.009488792934583046</v>
      </c>
      <c r="F2642" t="inlineStr">
        <is>
          <t>MENSAL</t>
        </is>
      </c>
      <c r="G2642" t="n">
        <v>45731</v>
      </c>
      <c r="H2642" t="n">
        <v>45731</v>
      </c>
      <c r="I2642" t="inlineStr">
        <is>
          <t>090</t>
        </is>
      </c>
      <c r="J2642" t="inlineStr">
        <is>
          <t>CARTEIRA</t>
        </is>
      </c>
      <c r="K2642" t="inlineStr">
        <is>
          <t>CONTRATO</t>
        </is>
      </c>
      <c r="L2642" t="n">
        <v>2986.87</v>
      </c>
      <c r="M2642" t="inlineStr"/>
      <c r="N2642" t="inlineStr"/>
      <c r="O2642" s="142">
        <f>DATE(YEAR(H2642),MONTH(H2642),1)</f>
        <v/>
      </c>
      <c r="P2642" s="132">
        <f>IF(H2642&gt;$L$3,"Futuro","Atraso")</f>
        <v/>
      </c>
      <c r="Q2642">
        <f>12*(YEAR(H2642)-YEAR($L$3))+(MONTH(H2642)-MONTH($L$3))</f>
        <v/>
      </c>
      <c r="R2642" s="366">
        <f>IF(N2642="IBIRAPITANGA FASE 3",IF(P2642="Atraso",M2642,M2642/(1+$J$2)^Q2642),IF(P2642="Atraso",M2642,M2642/(1+$J$1)^Q2642))</f>
        <v/>
      </c>
    </row>
    <row r="2643">
      <c r="A2643" t="inlineStr">
        <is>
          <t>Q013L06</t>
        </is>
      </c>
      <c r="B2643" t="inlineStr">
        <is>
          <t>MARIO LIMA MORAIS</t>
        </is>
      </c>
      <c r="C2643" t="n">
        <v>1</v>
      </c>
      <c r="D2643" t="inlineStr">
        <is>
          <t>IPCA</t>
        </is>
      </c>
      <c r="E2643" t="n">
        <v>0.009488792934583046</v>
      </c>
      <c r="F2643" t="inlineStr">
        <is>
          <t>MENSAL</t>
        </is>
      </c>
      <c r="G2643" t="n">
        <v>45762</v>
      </c>
      <c r="H2643" t="n">
        <v>45762</v>
      </c>
      <c r="I2643" t="inlineStr">
        <is>
          <t>091</t>
        </is>
      </c>
      <c r="J2643" t="inlineStr">
        <is>
          <t>CARTEIRA</t>
        </is>
      </c>
      <c r="K2643" t="inlineStr">
        <is>
          <t>CONTRATO</t>
        </is>
      </c>
      <c r="L2643" t="n">
        <v>2986.87</v>
      </c>
      <c r="M2643" t="inlineStr"/>
      <c r="N2643" t="inlineStr"/>
      <c r="O2643" s="142">
        <f>DATE(YEAR(H2643),MONTH(H2643),1)</f>
        <v/>
      </c>
      <c r="P2643" s="132">
        <f>IF(H2643&gt;$L$3,"Futuro","Atraso")</f>
        <v/>
      </c>
      <c r="Q2643">
        <f>12*(YEAR(H2643)-YEAR($L$3))+(MONTH(H2643)-MONTH($L$3))</f>
        <v/>
      </c>
      <c r="R2643" s="366">
        <f>IF(N2643="IBIRAPITANGA FASE 3",IF(P2643="Atraso",M2643,M2643/(1+$J$2)^Q2643),IF(P2643="Atraso",M2643,M2643/(1+$J$1)^Q2643))</f>
        <v/>
      </c>
    </row>
    <row r="2644">
      <c r="A2644" t="inlineStr">
        <is>
          <t>Q013L06</t>
        </is>
      </c>
      <c r="B2644" t="inlineStr">
        <is>
          <t>MARIO LIMA MORAIS</t>
        </is>
      </c>
      <c r="C2644" t="n">
        <v>1</v>
      </c>
      <c r="D2644" t="inlineStr">
        <is>
          <t>IPCA</t>
        </is>
      </c>
      <c r="E2644" t="n">
        <v>0.009488792934583046</v>
      </c>
      <c r="F2644" t="inlineStr">
        <is>
          <t>MENSAL</t>
        </is>
      </c>
      <c r="G2644" t="n">
        <v>45792</v>
      </c>
      <c r="H2644" t="n">
        <v>45792</v>
      </c>
      <c r="I2644" t="inlineStr">
        <is>
          <t>092</t>
        </is>
      </c>
      <c r="J2644" t="inlineStr">
        <is>
          <t>CARTEIRA</t>
        </is>
      </c>
      <c r="K2644" t="inlineStr">
        <is>
          <t>CONTRATO</t>
        </is>
      </c>
      <c r="L2644" t="n">
        <v>2986.87</v>
      </c>
      <c r="M2644" t="inlineStr"/>
      <c r="N2644" t="inlineStr"/>
      <c r="O2644" s="142">
        <f>DATE(YEAR(H2644),MONTH(H2644),1)</f>
        <v/>
      </c>
      <c r="P2644" s="132">
        <f>IF(H2644&gt;$L$3,"Futuro","Atraso")</f>
        <v/>
      </c>
      <c r="Q2644">
        <f>12*(YEAR(H2644)-YEAR($L$3))+(MONTH(H2644)-MONTH($L$3))</f>
        <v/>
      </c>
      <c r="R2644" s="366">
        <f>IF(N2644="IBIRAPITANGA FASE 3",IF(P2644="Atraso",M2644,M2644/(1+$J$2)^Q2644),IF(P2644="Atraso",M2644,M2644/(1+$J$1)^Q2644))</f>
        <v/>
      </c>
    </row>
    <row r="2645">
      <c r="A2645" t="inlineStr">
        <is>
          <t>Q013L06</t>
        </is>
      </c>
      <c r="B2645" t="inlineStr">
        <is>
          <t>MARIO LIMA MORAIS</t>
        </is>
      </c>
      <c r="C2645" t="n">
        <v>1</v>
      </c>
      <c r="D2645" t="inlineStr">
        <is>
          <t>IPCA</t>
        </is>
      </c>
      <c r="E2645" t="n">
        <v>0.009488792934583046</v>
      </c>
      <c r="F2645" t="inlineStr">
        <is>
          <t>MENSAL</t>
        </is>
      </c>
      <c r="G2645" t="n">
        <v>45823</v>
      </c>
      <c r="H2645" t="n">
        <v>45823</v>
      </c>
      <c r="I2645" t="inlineStr">
        <is>
          <t>093</t>
        </is>
      </c>
      <c r="J2645" t="inlineStr">
        <is>
          <t>CARTEIRA</t>
        </is>
      </c>
      <c r="K2645" t="inlineStr">
        <is>
          <t>CONTRATO</t>
        </is>
      </c>
      <c r="L2645" t="n">
        <v>2986.87</v>
      </c>
      <c r="M2645" t="inlineStr"/>
      <c r="N2645" t="inlineStr"/>
      <c r="O2645" s="142">
        <f>DATE(YEAR(H2645),MONTH(H2645),1)</f>
        <v/>
      </c>
      <c r="P2645" s="132">
        <f>IF(H2645&gt;$L$3,"Futuro","Atraso")</f>
        <v/>
      </c>
      <c r="Q2645">
        <f>12*(YEAR(H2645)-YEAR($L$3))+(MONTH(H2645)-MONTH($L$3))</f>
        <v/>
      </c>
      <c r="R2645" s="366">
        <f>IF(N2645="IBIRAPITANGA FASE 3",IF(P2645="Atraso",M2645,M2645/(1+$J$2)^Q2645),IF(P2645="Atraso",M2645,M2645/(1+$J$1)^Q2645))</f>
        <v/>
      </c>
    </row>
    <row r="2646">
      <c r="A2646" t="inlineStr">
        <is>
          <t>Q013L06</t>
        </is>
      </c>
      <c r="B2646" t="inlineStr">
        <is>
          <t>MARIO LIMA MORAIS</t>
        </is>
      </c>
      <c r="C2646" t="n">
        <v>1</v>
      </c>
      <c r="D2646" t="inlineStr">
        <is>
          <t>IPCA</t>
        </is>
      </c>
      <c r="E2646" t="n">
        <v>0.009488792934583046</v>
      </c>
      <c r="F2646" t="inlineStr">
        <is>
          <t>MENSAL</t>
        </is>
      </c>
      <c r="G2646" t="n">
        <v>45853</v>
      </c>
      <c r="H2646" t="n">
        <v>45853</v>
      </c>
      <c r="I2646" t="inlineStr">
        <is>
          <t>094</t>
        </is>
      </c>
      <c r="J2646" t="inlineStr">
        <is>
          <t>CARTEIRA</t>
        </is>
      </c>
      <c r="K2646" t="inlineStr">
        <is>
          <t>CONTRATO</t>
        </is>
      </c>
      <c r="L2646" t="n">
        <v>2986.87</v>
      </c>
      <c r="M2646" t="inlineStr"/>
      <c r="N2646" t="inlineStr"/>
      <c r="O2646" s="142">
        <f>DATE(YEAR(H2646),MONTH(H2646),1)</f>
        <v/>
      </c>
      <c r="P2646" s="132">
        <f>IF(H2646&gt;$L$3,"Futuro","Atraso")</f>
        <v/>
      </c>
      <c r="Q2646">
        <f>12*(YEAR(H2646)-YEAR($L$3))+(MONTH(H2646)-MONTH($L$3))</f>
        <v/>
      </c>
      <c r="R2646" s="366">
        <f>IF(N2646="IBIRAPITANGA FASE 3",IF(P2646="Atraso",M2646,M2646/(1+$J$2)^Q2646),IF(P2646="Atraso",M2646,M2646/(1+$J$1)^Q2646))</f>
        <v/>
      </c>
    </row>
    <row r="2647">
      <c r="A2647" t="inlineStr">
        <is>
          <t>Q013L06</t>
        </is>
      </c>
      <c r="B2647" t="inlineStr">
        <is>
          <t>MARIO LIMA MORAIS</t>
        </is>
      </c>
      <c r="C2647" t="n">
        <v>1</v>
      </c>
      <c r="D2647" t="inlineStr">
        <is>
          <t>IPCA</t>
        </is>
      </c>
      <c r="E2647" t="n">
        <v>0.009488792934583046</v>
      </c>
      <c r="F2647" t="inlineStr">
        <is>
          <t>MENSAL</t>
        </is>
      </c>
      <c r="G2647" t="n">
        <v>45884</v>
      </c>
      <c r="H2647" t="n">
        <v>45884</v>
      </c>
      <c r="I2647" t="inlineStr">
        <is>
          <t>095</t>
        </is>
      </c>
      <c r="J2647" t="inlineStr">
        <is>
          <t>CARTEIRA</t>
        </is>
      </c>
      <c r="K2647" t="inlineStr">
        <is>
          <t>CONTRATO</t>
        </is>
      </c>
      <c r="L2647" t="n">
        <v>2986.87</v>
      </c>
      <c r="M2647" t="inlineStr"/>
      <c r="N2647" t="inlineStr"/>
      <c r="O2647" s="142">
        <f>DATE(YEAR(H2647),MONTH(H2647),1)</f>
        <v/>
      </c>
      <c r="P2647" s="132">
        <f>IF(H2647&gt;$L$3,"Futuro","Atraso")</f>
        <v/>
      </c>
      <c r="Q2647">
        <f>12*(YEAR(H2647)-YEAR($L$3))+(MONTH(H2647)-MONTH($L$3))</f>
        <v/>
      </c>
      <c r="R2647" s="366">
        <f>IF(N2647="IBIRAPITANGA FASE 3",IF(P2647="Atraso",M2647,M2647/(1+$J$2)^Q2647),IF(P2647="Atraso",M2647,M2647/(1+$J$1)^Q2647))</f>
        <v/>
      </c>
    </row>
    <row r="2648">
      <c r="A2648" t="inlineStr">
        <is>
          <t>Q013L06</t>
        </is>
      </c>
      <c r="B2648" t="inlineStr">
        <is>
          <t>MARIO LIMA MORAIS</t>
        </is>
      </c>
      <c r="C2648" t="n">
        <v>1</v>
      </c>
      <c r="D2648" t="inlineStr">
        <is>
          <t>IPCA</t>
        </is>
      </c>
      <c r="E2648" t="n">
        <v>0.009488792934583046</v>
      </c>
      <c r="F2648" t="inlineStr">
        <is>
          <t>MENSAL</t>
        </is>
      </c>
      <c r="G2648" t="n">
        <v>45915</v>
      </c>
      <c r="H2648" t="n">
        <v>45915</v>
      </c>
      <c r="I2648" t="inlineStr">
        <is>
          <t>096</t>
        </is>
      </c>
      <c r="J2648" t="inlineStr">
        <is>
          <t>CARTEIRA</t>
        </is>
      </c>
      <c r="K2648" t="inlineStr">
        <is>
          <t>CONTRATO</t>
        </is>
      </c>
      <c r="L2648" t="n">
        <v>2986.87</v>
      </c>
      <c r="M2648" t="inlineStr"/>
      <c r="N2648" t="inlineStr"/>
      <c r="O2648" s="142">
        <f>DATE(YEAR(H2648),MONTH(H2648),1)</f>
        <v/>
      </c>
      <c r="P2648" s="132">
        <f>IF(H2648&gt;$L$3,"Futuro","Atraso")</f>
        <v/>
      </c>
      <c r="Q2648">
        <f>12*(YEAR(H2648)-YEAR($L$3))+(MONTH(H2648)-MONTH($L$3))</f>
        <v/>
      </c>
      <c r="R2648" s="366">
        <f>IF(N2648="IBIRAPITANGA FASE 3",IF(P2648="Atraso",M2648,M2648/(1+$J$2)^Q2648),IF(P2648="Atraso",M2648,M2648/(1+$J$1)^Q2648))</f>
        <v/>
      </c>
    </row>
    <row r="2649">
      <c r="A2649" t="inlineStr">
        <is>
          <t>Q014L01</t>
        </is>
      </c>
      <c r="B2649" t="inlineStr">
        <is>
          <t>NELSON BERTONI JUNIOR</t>
        </is>
      </c>
      <c r="C2649" t="n">
        <v>1</v>
      </c>
      <c r="D2649" t="inlineStr">
        <is>
          <t>IPCA</t>
        </is>
      </c>
      <c r="E2649" t="n">
        <v>0</v>
      </c>
      <c r="F2649" t="inlineStr">
        <is>
          <t>MENSAL</t>
        </is>
      </c>
      <c r="G2649" t="n">
        <v>45214</v>
      </c>
      <c r="H2649" t="n">
        <v>45214</v>
      </c>
      <c r="I2649" t="inlineStr">
        <is>
          <t>028</t>
        </is>
      </c>
      <c r="J2649" t="inlineStr">
        <is>
          <t>CARTEIRA</t>
        </is>
      </c>
      <c r="K2649" t="inlineStr">
        <is>
          <t>CONTRATO</t>
        </is>
      </c>
      <c r="L2649" t="n">
        <v>3358.54</v>
      </c>
      <c r="M2649" t="inlineStr"/>
      <c r="N2649" t="inlineStr"/>
      <c r="O2649" s="142">
        <f>DATE(YEAR(H2649),MONTH(H2649),1)</f>
        <v/>
      </c>
      <c r="P2649" s="132">
        <f>IF(H2649&gt;$L$3,"Futuro","Atraso")</f>
        <v/>
      </c>
      <c r="Q2649">
        <f>12*(YEAR(H2649)-YEAR($L$3))+(MONTH(H2649)-MONTH($L$3))</f>
        <v/>
      </c>
      <c r="R2649" s="366">
        <f>IF(N2649="IBIRAPITANGA FASE 3",IF(P2649="Atraso",M2649,M2649/(1+$J$2)^Q2649),IF(P2649="Atraso",M2649,M2649/(1+$J$1)^Q2649))</f>
        <v/>
      </c>
    </row>
    <row r="2650">
      <c r="A2650" t="inlineStr">
        <is>
          <t>Q014L01</t>
        </is>
      </c>
      <c r="B2650" t="inlineStr">
        <is>
          <t>NELSON BERTONI JUNIOR</t>
        </is>
      </c>
      <c r="C2650" t="n">
        <v>1</v>
      </c>
      <c r="D2650" t="inlineStr">
        <is>
          <t>IPCA</t>
        </is>
      </c>
      <c r="E2650" t="n">
        <v>0</v>
      </c>
      <c r="F2650" t="inlineStr">
        <is>
          <t>MENSAL</t>
        </is>
      </c>
      <c r="G2650" t="n">
        <v>45245</v>
      </c>
      <c r="H2650" t="n">
        <v>45245</v>
      </c>
      <c r="I2650" t="inlineStr">
        <is>
          <t>029</t>
        </is>
      </c>
      <c r="J2650" t="inlineStr">
        <is>
          <t>CARTEIRA</t>
        </is>
      </c>
      <c r="K2650" t="inlineStr">
        <is>
          <t>CONTRATO</t>
        </is>
      </c>
      <c r="L2650" t="n">
        <v>3358.54</v>
      </c>
      <c r="M2650" t="inlineStr"/>
      <c r="N2650" t="inlineStr"/>
      <c r="O2650" s="142">
        <f>DATE(YEAR(H2650),MONTH(H2650),1)</f>
        <v/>
      </c>
      <c r="P2650" s="132">
        <f>IF(H2650&gt;$L$3,"Futuro","Atraso")</f>
        <v/>
      </c>
      <c r="Q2650">
        <f>12*(YEAR(H2650)-YEAR($L$3))+(MONTH(H2650)-MONTH($L$3))</f>
        <v/>
      </c>
      <c r="R2650" s="366">
        <f>IF(N2650="IBIRAPITANGA FASE 3",IF(P2650="Atraso",M2650,M2650/(1+$J$2)^Q2650),IF(P2650="Atraso",M2650,M2650/(1+$J$1)^Q2650))</f>
        <v/>
      </c>
    </row>
    <row r="2651">
      <c r="A2651" t="inlineStr">
        <is>
          <t>Q014L01</t>
        </is>
      </c>
      <c r="B2651" t="inlineStr">
        <is>
          <t>NELSON BERTONI JUNIOR</t>
        </is>
      </c>
      <c r="C2651" t="n">
        <v>1</v>
      </c>
      <c r="D2651" t="inlineStr">
        <is>
          <t>IPCA</t>
        </is>
      </c>
      <c r="E2651" t="n">
        <v>0</v>
      </c>
      <c r="F2651" t="inlineStr">
        <is>
          <t>MENSAL</t>
        </is>
      </c>
      <c r="G2651" t="n">
        <v>45275</v>
      </c>
      <c r="H2651" t="n">
        <v>45275</v>
      </c>
      <c r="I2651" t="inlineStr">
        <is>
          <t>030</t>
        </is>
      </c>
      <c r="J2651" t="inlineStr">
        <is>
          <t>CARTEIRA</t>
        </is>
      </c>
      <c r="K2651" t="inlineStr">
        <is>
          <t>CONTRATO</t>
        </is>
      </c>
      <c r="L2651" t="n">
        <v>3358.54</v>
      </c>
      <c r="M2651" t="inlineStr"/>
      <c r="N2651" t="inlineStr"/>
      <c r="O2651" s="142">
        <f>DATE(YEAR(H2651),MONTH(H2651),1)</f>
        <v/>
      </c>
      <c r="P2651" s="132">
        <f>IF(H2651&gt;$L$3,"Futuro","Atraso")</f>
        <v/>
      </c>
      <c r="Q2651">
        <f>12*(YEAR(H2651)-YEAR($L$3))+(MONTH(H2651)-MONTH($L$3))</f>
        <v/>
      </c>
      <c r="R2651" s="366">
        <f>IF(N2651="IBIRAPITANGA FASE 3",IF(P2651="Atraso",M2651,M2651/(1+$J$2)^Q2651),IF(P2651="Atraso",M2651,M2651/(1+$J$1)^Q2651))</f>
        <v/>
      </c>
    </row>
    <row r="2652">
      <c r="A2652" t="inlineStr">
        <is>
          <t>Q014L01</t>
        </is>
      </c>
      <c r="B2652" t="inlineStr">
        <is>
          <t>NELSON BERTONI JUNIOR</t>
        </is>
      </c>
      <c r="C2652" t="n">
        <v>1</v>
      </c>
      <c r="D2652" t="inlineStr">
        <is>
          <t>IPCA</t>
        </is>
      </c>
      <c r="E2652" t="n">
        <v>0</v>
      </c>
      <c r="F2652" t="inlineStr">
        <is>
          <t>MENSAL</t>
        </is>
      </c>
      <c r="G2652" t="n">
        <v>45306</v>
      </c>
      <c r="H2652" t="n">
        <v>45306</v>
      </c>
      <c r="I2652" t="inlineStr">
        <is>
          <t>031</t>
        </is>
      </c>
      <c r="J2652" t="inlineStr">
        <is>
          <t>CARTEIRA</t>
        </is>
      </c>
      <c r="K2652" t="inlineStr">
        <is>
          <t>CONTRATO</t>
        </is>
      </c>
      <c r="L2652" t="n">
        <v>3358.54</v>
      </c>
      <c r="M2652" t="inlineStr"/>
      <c r="N2652" t="inlineStr"/>
      <c r="O2652" s="142">
        <f>DATE(YEAR(H2652),MONTH(H2652),1)</f>
        <v/>
      </c>
      <c r="P2652" s="132">
        <f>IF(H2652&gt;$L$3,"Futuro","Atraso")</f>
        <v/>
      </c>
      <c r="Q2652">
        <f>12*(YEAR(H2652)-YEAR($L$3))+(MONTH(H2652)-MONTH($L$3))</f>
        <v/>
      </c>
      <c r="R2652" s="366">
        <f>IF(N2652="IBIRAPITANGA FASE 3",IF(P2652="Atraso",M2652,M2652/(1+$J$2)^Q2652),IF(P2652="Atraso",M2652,M2652/(1+$J$1)^Q2652))</f>
        <v/>
      </c>
    </row>
    <row r="2653">
      <c r="A2653" t="inlineStr">
        <is>
          <t>Q014L01</t>
        </is>
      </c>
      <c r="B2653" t="inlineStr">
        <is>
          <t>NELSON BERTONI JUNIOR</t>
        </is>
      </c>
      <c r="C2653" t="n">
        <v>1</v>
      </c>
      <c r="D2653" t="inlineStr">
        <is>
          <t>IPCA</t>
        </is>
      </c>
      <c r="E2653" t="n">
        <v>0</v>
      </c>
      <c r="F2653" t="inlineStr">
        <is>
          <t>MENSAL</t>
        </is>
      </c>
      <c r="G2653" t="n">
        <v>45306</v>
      </c>
      <c r="H2653" t="n">
        <v>45306</v>
      </c>
      <c r="I2653" t="inlineStr">
        <is>
          <t>005</t>
        </is>
      </c>
      <c r="J2653" t="inlineStr">
        <is>
          <t>CARTEIRA</t>
        </is>
      </c>
      <c r="K2653" t="inlineStr">
        <is>
          <t>CONTRATO</t>
        </is>
      </c>
      <c r="L2653" t="n">
        <v>17053.75</v>
      </c>
      <c r="M2653" t="inlineStr"/>
      <c r="N2653" t="inlineStr"/>
      <c r="O2653" s="142">
        <f>DATE(YEAR(H2653),MONTH(H2653),1)</f>
        <v/>
      </c>
      <c r="P2653" s="132">
        <f>IF(H2653&gt;$L$3,"Futuro","Atraso")</f>
        <v/>
      </c>
      <c r="Q2653">
        <f>12*(YEAR(H2653)-YEAR($L$3))+(MONTH(H2653)-MONTH($L$3))</f>
        <v/>
      </c>
      <c r="R2653" s="366">
        <f>IF(N2653="IBIRAPITANGA FASE 3",IF(P2653="Atraso",M2653,M2653/(1+$J$2)^Q2653),IF(P2653="Atraso",M2653,M2653/(1+$J$1)^Q2653))</f>
        <v/>
      </c>
    </row>
    <row r="2654">
      <c r="A2654" t="inlineStr">
        <is>
          <t>Q014L01</t>
        </is>
      </c>
      <c r="B2654" t="inlineStr">
        <is>
          <t>NELSON BERTONI JUNIOR</t>
        </is>
      </c>
      <c r="C2654" t="n">
        <v>1</v>
      </c>
      <c r="D2654" t="inlineStr">
        <is>
          <t>IPCA</t>
        </is>
      </c>
      <c r="E2654" t="n">
        <v>0</v>
      </c>
      <c r="F2654" t="inlineStr">
        <is>
          <t>MENSAL</t>
        </is>
      </c>
      <c r="G2654" t="n">
        <v>45337</v>
      </c>
      <c r="H2654" t="n">
        <v>45337</v>
      </c>
      <c r="I2654" t="inlineStr">
        <is>
          <t>032</t>
        </is>
      </c>
      <c r="J2654" t="inlineStr">
        <is>
          <t>CARTEIRA</t>
        </is>
      </c>
      <c r="K2654" t="inlineStr">
        <is>
          <t>CONTRATO</t>
        </is>
      </c>
      <c r="L2654" t="n">
        <v>3358.54</v>
      </c>
      <c r="M2654" t="inlineStr"/>
      <c r="N2654" t="inlineStr"/>
      <c r="O2654" s="142">
        <f>DATE(YEAR(H2654),MONTH(H2654),1)</f>
        <v/>
      </c>
      <c r="P2654" s="132">
        <f>IF(H2654&gt;$L$3,"Futuro","Atraso")</f>
        <v/>
      </c>
      <c r="Q2654">
        <f>12*(YEAR(H2654)-YEAR($L$3))+(MONTH(H2654)-MONTH($L$3))</f>
        <v/>
      </c>
      <c r="R2654" s="366">
        <f>IF(N2654="IBIRAPITANGA FASE 3",IF(P2654="Atraso",M2654,M2654/(1+$J$2)^Q2654),IF(P2654="Atraso",M2654,M2654/(1+$J$1)^Q2654))</f>
        <v/>
      </c>
    </row>
    <row r="2655">
      <c r="A2655" t="inlineStr">
        <is>
          <t>Q014L01</t>
        </is>
      </c>
      <c r="B2655" t="inlineStr">
        <is>
          <t>NELSON BERTONI JUNIOR</t>
        </is>
      </c>
      <c r="C2655" t="n">
        <v>1</v>
      </c>
      <c r="D2655" t="inlineStr">
        <is>
          <t>IPCA</t>
        </is>
      </c>
      <c r="E2655" t="n">
        <v>0</v>
      </c>
      <c r="F2655" t="inlineStr">
        <is>
          <t>MENSAL</t>
        </is>
      </c>
      <c r="G2655" t="n">
        <v>45366</v>
      </c>
      <c r="H2655" t="n">
        <v>45366</v>
      </c>
      <c r="I2655" t="inlineStr">
        <is>
          <t>033</t>
        </is>
      </c>
      <c r="J2655" t="inlineStr">
        <is>
          <t>CARTEIRA</t>
        </is>
      </c>
      <c r="K2655" t="inlineStr">
        <is>
          <t>CONTRATO</t>
        </is>
      </c>
      <c r="L2655" t="n">
        <v>3358.54</v>
      </c>
      <c r="M2655" t="inlineStr"/>
      <c r="N2655" t="inlineStr"/>
      <c r="O2655" s="142">
        <f>DATE(YEAR(H2655),MONTH(H2655),1)</f>
        <v/>
      </c>
      <c r="P2655" s="132">
        <f>IF(H2655&gt;$L$3,"Futuro","Atraso")</f>
        <v/>
      </c>
      <c r="Q2655">
        <f>12*(YEAR(H2655)-YEAR($L$3))+(MONTH(H2655)-MONTH($L$3))</f>
        <v/>
      </c>
      <c r="R2655" s="366">
        <f>IF(N2655="IBIRAPITANGA FASE 3",IF(P2655="Atraso",M2655,M2655/(1+$J$2)^Q2655),IF(P2655="Atraso",M2655,M2655/(1+$J$1)^Q2655))</f>
        <v/>
      </c>
    </row>
    <row r="2656">
      <c r="A2656" t="inlineStr">
        <is>
          <t>Q014L01</t>
        </is>
      </c>
      <c r="B2656" t="inlineStr">
        <is>
          <t>NELSON BERTONI JUNIOR</t>
        </is>
      </c>
      <c r="C2656" t="n">
        <v>1</v>
      </c>
      <c r="D2656" t="inlineStr">
        <is>
          <t>IPCA</t>
        </is>
      </c>
      <c r="E2656" t="n">
        <v>0</v>
      </c>
      <c r="F2656" t="inlineStr">
        <is>
          <t>MENSAL</t>
        </is>
      </c>
      <c r="G2656" t="n">
        <v>45397</v>
      </c>
      <c r="H2656" t="n">
        <v>45397</v>
      </c>
      <c r="I2656" t="inlineStr">
        <is>
          <t>034</t>
        </is>
      </c>
      <c r="J2656" t="inlineStr">
        <is>
          <t>CARTEIRA</t>
        </is>
      </c>
      <c r="K2656" t="inlineStr">
        <is>
          <t>CONTRATO</t>
        </is>
      </c>
      <c r="L2656" t="n">
        <v>3358.54</v>
      </c>
      <c r="M2656" t="inlineStr"/>
      <c r="N2656" t="inlineStr"/>
      <c r="O2656" s="142">
        <f>DATE(YEAR(H2656),MONTH(H2656),1)</f>
        <v/>
      </c>
      <c r="P2656" s="132">
        <f>IF(H2656&gt;$L$3,"Futuro","Atraso")</f>
        <v/>
      </c>
      <c r="Q2656">
        <f>12*(YEAR(H2656)-YEAR($L$3))+(MONTH(H2656)-MONTH($L$3))</f>
        <v/>
      </c>
      <c r="R2656" s="366">
        <f>IF(N2656="IBIRAPITANGA FASE 3",IF(P2656="Atraso",M2656,M2656/(1+$J$2)^Q2656),IF(P2656="Atraso",M2656,M2656/(1+$J$1)^Q2656))</f>
        <v/>
      </c>
    </row>
    <row r="2657">
      <c r="A2657" t="inlineStr">
        <is>
          <t>Q014L01</t>
        </is>
      </c>
      <c r="B2657" t="inlineStr">
        <is>
          <t>NELSON BERTONI JUNIOR</t>
        </is>
      </c>
      <c r="C2657" t="n">
        <v>1</v>
      </c>
      <c r="D2657" t="inlineStr">
        <is>
          <t>IPCA</t>
        </is>
      </c>
      <c r="E2657" t="n">
        <v>0</v>
      </c>
      <c r="F2657" t="inlineStr">
        <is>
          <t>MENSAL</t>
        </is>
      </c>
      <c r="G2657" t="n">
        <v>45427</v>
      </c>
      <c r="H2657" t="n">
        <v>45427</v>
      </c>
      <c r="I2657" t="inlineStr">
        <is>
          <t>035</t>
        </is>
      </c>
      <c r="J2657" t="inlineStr">
        <is>
          <t>CARTEIRA</t>
        </is>
      </c>
      <c r="K2657" t="inlineStr">
        <is>
          <t>CONTRATO</t>
        </is>
      </c>
      <c r="L2657" t="n">
        <v>3358.54</v>
      </c>
      <c r="M2657" t="inlineStr"/>
      <c r="N2657" t="inlineStr"/>
      <c r="O2657" s="142">
        <f>DATE(YEAR(H2657),MONTH(H2657),1)</f>
        <v/>
      </c>
      <c r="P2657" s="132">
        <f>IF(H2657&gt;$L$3,"Futuro","Atraso")</f>
        <v/>
      </c>
      <c r="Q2657">
        <f>12*(YEAR(H2657)-YEAR($L$3))+(MONTH(H2657)-MONTH($L$3))</f>
        <v/>
      </c>
      <c r="R2657" s="366">
        <f>IF(N2657="IBIRAPITANGA FASE 3",IF(P2657="Atraso",M2657,M2657/(1+$J$2)^Q2657),IF(P2657="Atraso",M2657,M2657/(1+$J$1)^Q2657))</f>
        <v/>
      </c>
    </row>
    <row r="2658">
      <c r="A2658" t="inlineStr">
        <is>
          <t>Q014L01</t>
        </is>
      </c>
      <c r="B2658" t="inlineStr">
        <is>
          <t>NELSON BERTONI JUNIOR</t>
        </is>
      </c>
      <c r="C2658" t="n">
        <v>1</v>
      </c>
      <c r="D2658" t="inlineStr">
        <is>
          <t>IPCA</t>
        </is>
      </c>
      <c r="E2658" t="n">
        <v>0</v>
      </c>
      <c r="F2658" t="inlineStr">
        <is>
          <t>MENSAL</t>
        </is>
      </c>
      <c r="G2658" t="n">
        <v>45458</v>
      </c>
      <c r="H2658" t="n">
        <v>45458</v>
      </c>
      <c r="I2658" t="inlineStr">
        <is>
          <t>036</t>
        </is>
      </c>
      <c r="J2658" t="inlineStr">
        <is>
          <t>CARTEIRA</t>
        </is>
      </c>
      <c r="K2658" t="inlineStr">
        <is>
          <t>CONTRATO</t>
        </is>
      </c>
      <c r="L2658" t="n">
        <v>3358.54</v>
      </c>
      <c r="M2658" t="inlineStr"/>
      <c r="N2658" t="inlineStr"/>
      <c r="O2658" s="142">
        <f>DATE(YEAR(H2658),MONTH(H2658),1)</f>
        <v/>
      </c>
      <c r="P2658" s="132">
        <f>IF(H2658&gt;$L$3,"Futuro","Atraso")</f>
        <v/>
      </c>
      <c r="Q2658">
        <f>12*(YEAR(H2658)-YEAR($L$3))+(MONTH(H2658)-MONTH($L$3))</f>
        <v/>
      </c>
      <c r="R2658" s="366">
        <f>IF(N2658="IBIRAPITANGA FASE 3",IF(P2658="Atraso",M2658,M2658/(1+$J$2)^Q2658),IF(P2658="Atraso",M2658,M2658/(1+$J$1)^Q2658))</f>
        <v/>
      </c>
    </row>
    <row r="2659">
      <c r="A2659" t="inlineStr">
        <is>
          <t>Q014L01</t>
        </is>
      </c>
      <c r="B2659" t="inlineStr">
        <is>
          <t>NELSON BERTONI JUNIOR</t>
        </is>
      </c>
      <c r="C2659" t="n">
        <v>1</v>
      </c>
      <c r="D2659" t="inlineStr">
        <is>
          <t>IPCA</t>
        </is>
      </c>
      <c r="E2659" t="n">
        <v>0</v>
      </c>
      <c r="F2659" t="inlineStr">
        <is>
          <t>MENSAL</t>
        </is>
      </c>
      <c r="G2659" t="n">
        <v>45488</v>
      </c>
      <c r="H2659" t="n">
        <v>45488</v>
      </c>
      <c r="I2659" t="inlineStr">
        <is>
          <t>037</t>
        </is>
      </c>
      <c r="J2659" t="inlineStr">
        <is>
          <t>CARTEIRA</t>
        </is>
      </c>
      <c r="K2659" t="inlineStr">
        <is>
          <t>CONTRATO</t>
        </is>
      </c>
      <c r="L2659" t="n">
        <v>3358.54</v>
      </c>
      <c r="M2659" t="inlineStr"/>
      <c r="N2659" t="inlineStr"/>
      <c r="O2659" s="142">
        <f>DATE(YEAR(H2659),MONTH(H2659),1)</f>
        <v/>
      </c>
      <c r="P2659" s="132">
        <f>IF(H2659&gt;$L$3,"Futuro","Atraso")</f>
        <v/>
      </c>
      <c r="Q2659">
        <f>12*(YEAR(H2659)-YEAR($L$3))+(MONTH(H2659)-MONTH($L$3))</f>
        <v/>
      </c>
      <c r="R2659" s="366">
        <f>IF(N2659="IBIRAPITANGA FASE 3",IF(P2659="Atraso",M2659,M2659/(1+$J$2)^Q2659),IF(P2659="Atraso",M2659,M2659/(1+$J$1)^Q2659))</f>
        <v/>
      </c>
    </row>
    <row r="2660">
      <c r="A2660" t="inlineStr">
        <is>
          <t>Q014L01</t>
        </is>
      </c>
      <c r="B2660" t="inlineStr">
        <is>
          <t>NELSON BERTONI JUNIOR</t>
        </is>
      </c>
      <c r="C2660" t="n">
        <v>1</v>
      </c>
      <c r="D2660" t="inlineStr">
        <is>
          <t>IPCA</t>
        </is>
      </c>
      <c r="E2660" t="n">
        <v>0</v>
      </c>
      <c r="F2660" t="inlineStr">
        <is>
          <t>MENSAL</t>
        </is>
      </c>
      <c r="G2660" t="n">
        <v>45488</v>
      </c>
      <c r="H2660" t="n">
        <v>45488</v>
      </c>
      <c r="I2660" t="inlineStr">
        <is>
          <t>006</t>
        </is>
      </c>
      <c r="J2660" t="inlineStr">
        <is>
          <t>CARTEIRA</t>
        </is>
      </c>
      <c r="K2660" t="inlineStr">
        <is>
          <t>CONTRATO</t>
        </is>
      </c>
      <c r="L2660" t="n">
        <v>17053.75</v>
      </c>
      <c r="M2660" t="inlineStr"/>
      <c r="N2660" t="inlineStr"/>
      <c r="O2660" s="142">
        <f>DATE(YEAR(H2660),MONTH(H2660),1)</f>
        <v/>
      </c>
      <c r="P2660" s="132">
        <f>IF(H2660&gt;$L$3,"Futuro","Atraso")</f>
        <v/>
      </c>
      <c r="Q2660">
        <f>12*(YEAR(H2660)-YEAR($L$3))+(MONTH(H2660)-MONTH($L$3))</f>
        <v/>
      </c>
      <c r="R2660" s="366">
        <f>IF(N2660="IBIRAPITANGA FASE 3",IF(P2660="Atraso",M2660,M2660/(1+$J$2)^Q2660),IF(P2660="Atraso",M2660,M2660/(1+$J$1)^Q2660))</f>
        <v/>
      </c>
    </row>
    <row r="2661">
      <c r="A2661" t="inlineStr">
        <is>
          <t>Q014L01</t>
        </is>
      </c>
      <c r="B2661" t="inlineStr">
        <is>
          <t>NELSON BERTONI JUNIOR</t>
        </is>
      </c>
      <c r="C2661" t="n">
        <v>1</v>
      </c>
      <c r="D2661" t="inlineStr">
        <is>
          <t>IPCA</t>
        </is>
      </c>
      <c r="E2661" t="n">
        <v>0</v>
      </c>
      <c r="F2661" t="inlineStr">
        <is>
          <t>MENSAL</t>
        </is>
      </c>
      <c r="G2661" t="n">
        <v>45519</v>
      </c>
      <c r="H2661" t="n">
        <v>45519</v>
      </c>
      <c r="I2661" t="inlineStr">
        <is>
          <t>038</t>
        </is>
      </c>
      <c r="J2661" t="inlineStr">
        <is>
          <t>CARTEIRA</t>
        </is>
      </c>
      <c r="K2661" t="inlineStr">
        <is>
          <t>CONTRATO</t>
        </is>
      </c>
      <c r="L2661" t="n">
        <v>3358.54</v>
      </c>
      <c r="M2661" t="inlineStr"/>
      <c r="N2661" t="inlineStr"/>
      <c r="O2661" s="142">
        <f>DATE(YEAR(H2661),MONTH(H2661),1)</f>
        <v/>
      </c>
      <c r="P2661" s="132">
        <f>IF(H2661&gt;$L$3,"Futuro","Atraso")</f>
        <v/>
      </c>
      <c r="Q2661">
        <f>12*(YEAR(H2661)-YEAR($L$3))+(MONTH(H2661)-MONTH($L$3))</f>
        <v/>
      </c>
      <c r="R2661" s="366">
        <f>IF(N2661="IBIRAPITANGA FASE 3",IF(P2661="Atraso",M2661,M2661/(1+$J$2)^Q2661),IF(P2661="Atraso",M2661,M2661/(1+$J$1)^Q2661))</f>
        <v/>
      </c>
    </row>
    <row r="2662">
      <c r="A2662" t="inlineStr">
        <is>
          <t>Q014L01</t>
        </is>
      </c>
      <c r="B2662" t="inlineStr">
        <is>
          <t>NELSON BERTONI JUNIOR</t>
        </is>
      </c>
      <c r="C2662" t="n">
        <v>1</v>
      </c>
      <c r="D2662" t="inlineStr">
        <is>
          <t>IPCA</t>
        </is>
      </c>
      <c r="E2662" t="n">
        <v>0</v>
      </c>
      <c r="F2662" t="inlineStr">
        <is>
          <t>MENSAL</t>
        </is>
      </c>
      <c r="G2662" t="n">
        <v>45550</v>
      </c>
      <c r="H2662" t="n">
        <v>45550</v>
      </c>
      <c r="I2662" t="inlineStr">
        <is>
          <t>039</t>
        </is>
      </c>
      <c r="J2662" t="inlineStr">
        <is>
          <t>CARTEIRA</t>
        </is>
      </c>
      <c r="K2662" t="inlineStr">
        <is>
          <t>CONTRATO</t>
        </is>
      </c>
      <c r="L2662" t="n">
        <v>3358.54</v>
      </c>
      <c r="M2662" t="inlineStr"/>
      <c r="N2662" t="inlineStr"/>
      <c r="O2662" s="142">
        <f>DATE(YEAR(H2662),MONTH(H2662),1)</f>
        <v/>
      </c>
      <c r="P2662" s="132">
        <f>IF(H2662&gt;$L$3,"Futuro","Atraso")</f>
        <v/>
      </c>
      <c r="Q2662">
        <f>12*(YEAR(H2662)-YEAR($L$3))+(MONTH(H2662)-MONTH($L$3))</f>
        <v/>
      </c>
      <c r="R2662" s="366">
        <f>IF(N2662="IBIRAPITANGA FASE 3",IF(P2662="Atraso",M2662,M2662/(1+$J$2)^Q2662),IF(P2662="Atraso",M2662,M2662/(1+$J$1)^Q2662))</f>
        <v/>
      </c>
    </row>
    <row r="2663">
      <c r="A2663" t="inlineStr">
        <is>
          <t>Q014L01</t>
        </is>
      </c>
      <c r="B2663" t="inlineStr">
        <is>
          <t>NELSON BERTONI JUNIOR</t>
        </is>
      </c>
      <c r="C2663" t="n">
        <v>1</v>
      </c>
      <c r="D2663" t="inlineStr">
        <is>
          <t>IPCA</t>
        </is>
      </c>
      <c r="E2663" t="n">
        <v>0</v>
      </c>
      <c r="F2663" t="inlineStr">
        <is>
          <t>MENSAL</t>
        </is>
      </c>
      <c r="G2663" t="n">
        <v>45580</v>
      </c>
      <c r="H2663" t="n">
        <v>45580</v>
      </c>
      <c r="I2663" t="inlineStr">
        <is>
          <t>040</t>
        </is>
      </c>
      <c r="J2663" t="inlineStr">
        <is>
          <t>CARTEIRA</t>
        </is>
      </c>
      <c r="K2663" t="inlineStr">
        <is>
          <t>CONTRATO</t>
        </is>
      </c>
      <c r="L2663" t="n">
        <v>3358.54</v>
      </c>
      <c r="M2663" t="inlineStr"/>
      <c r="N2663" t="inlineStr"/>
      <c r="O2663" s="142">
        <f>DATE(YEAR(H2663),MONTH(H2663),1)</f>
        <v/>
      </c>
      <c r="P2663" s="132">
        <f>IF(H2663&gt;$L$3,"Futuro","Atraso")</f>
        <v/>
      </c>
      <c r="Q2663">
        <f>12*(YEAR(H2663)-YEAR($L$3))+(MONTH(H2663)-MONTH($L$3))</f>
        <v/>
      </c>
      <c r="R2663" s="366">
        <f>IF(N2663="IBIRAPITANGA FASE 3",IF(P2663="Atraso",M2663,M2663/(1+$J$2)^Q2663),IF(P2663="Atraso",M2663,M2663/(1+$J$1)^Q2663))</f>
        <v/>
      </c>
    </row>
    <row r="2664">
      <c r="A2664" t="inlineStr">
        <is>
          <t>Q014L01</t>
        </is>
      </c>
      <c r="B2664" t="inlineStr">
        <is>
          <t>NELSON BERTONI JUNIOR</t>
        </is>
      </c>
      <c r="C2664" t="n">
        <v>1</v>
      </c>
      <c r="D2664" t="inlineStr">
        <is>
          <t>IPCA</t>
        </is>
      </c>
      <c r="E2664" t="n">
        <v>0</v>
      </c>
      <c r="F2664" t="inlineStr">
        <is>
          <t>MENSAL</t>
        </is>
      </c>
      <c r="G2664" t="n">
        <v>45611</v>
      </c>
      <c r="H2664" t="n">
        <v>45611</v>
      </c>
      <c r="I2664" t="inlineStr">
        <is>
          <t>041</t>
        </is>
      </c>
      <c r="J2664" t="inlineStr">
        <is>
          <t>CARTEIRA</t>
        </is>
      </c>
      <c r="K2664" t="inlineStr">
        <is>
          <t>CONTRATO</t>
        </is>
      </c>
      <c r="L2664" t="n">
        <v>3358.54</v>
      </c>
      <c r="M2664" t="inlineStr"/>
      <c r="N2664" t="inlineStr"/>
      <c r="O2664" s="142">
        <f>DATE(YEAR(H2664),MONTH(H2664),1)</f>
        <v/>
      </c>
      <c r="P2664" s="132">
        <f>IF(H2664&gt;$L$3,"Futuro","Atraso")</f>
        <v/>
      </c>
      <c r="Q2664">
        <f>12*(YEAR(H2664)-YEAR($L$3))+(MONTH(H2664)-MONTH($L$3))</f>
        <v/>
      </c>
      <c r="R2664" s="366">
        <f>IF(N2664="IBIRAPITANGA FASE 3",IF(P2664="Atraso",M2664,M2664/(1+$J$2)^Q2664),IF(P2664="Atraso",M2664,M2664/(1+$J$1)^Q2664))</f>
        <v/>
      </c>
    </row>
    <row r="2665">
      <c r="A2665" t="inlineStr">
        <is>
          <t>Q014L01</t>
        </is>
      </c>
      <c r="B2665" t="inlineStr">
        <is>
          <t>NELSON BERTONI JUNIOR</t>
        </is>
      </c>
      <c r="C2665" t="n">
        <v>1</v>
      </c>
      <c r="D2665" t="inlineStr">
        <is>
          <t>IPCA</t>
        </is>
      </c>
      <c r="E2665" t="n">
        <v>0</v>
      </c>
      <c r="F2665" t="inlineStr">
        <is>
          <t>MENSAL</t>
        </is>
      </c>
      <c r="G2665" t="n">
        <v>45641</v>
      </c>
      <c r="H2665" t="n">
        <v>45641</v>
      </c>
      <c r="I2665" t="inlineStr">
        <is>
          <t>042</t>
        </is>
      </c>
      <c r="J2665" t="inlineStr">
        <is>
          <t>CARTEIRA</t>
        </is>
      </c>
      <c r="K2665" t="inlineStr">
        <is>
          <t>CONTRATO</t>
        </is>
      </c>
      <c r="L2665" t="n">
        <v>3358.54</v>
      </c>
      <c r="M2665" t="inlineStr"/>
      <c r="N2665" t="inlineStr"/>
      <c r="O2665" s="142">
        <f>DATE(YEAR(H2665),MONTH(H2665),1)</f>
        <v/>
      </c>
      <c r="P2665" s="132">
        <f>IF(H2665&gt;$L$3,"Futuro","Atraso")</f>
        <v/>
      </c>
      <c r="Q2665">
        <f>12*(YEAR(H2665)-YEAR($L$3))+(MONTH(H2665)-MONTH($L$3))</f>
        <v/>
      </c>
      <c r="R2665" s="366">
        <f>IF(N2665="IBIRAPITANGA FASE 3",IF(P2665="Atraso",M2665,M2665/(1+$J$2)^Q2665),IF(P2665="Atraso",M2665,M2665/(1+$J$1)^Q2665))</f>
        <v/>
      </c>
    </row>
    <row r="2666">
      <c r="A2666" t="inlineStr">
        <is>
          <t>Q014L01</t>
        </is>
      </c>
      <c r="B2666" t="inlineStr">
        <is>
          <t>NELSON BERTONI JUNIOR</t>
        </is>
      </c>
      <c r="C2666" t="n">
        <v>1</v>
      </c>
      <c r="D2666" t="inlineStr">
        <is>
          <t>IPCA</t>
        </is>
      </c>
      <c r="E2666" t="n">
        <v>0</v>
      </c>
      <c r="F2666" t="inlineStr">
        <is>
          <t>MENSAL</t>
        </is>
      </c>
      <c r="G2666" t="n">
        <v>45672</v>
      </c>
      <c r="H2666" t="n">
        <v>45672</v>
      </c>
      <c r="I2666" t="inlineStr">
        <is>
          <t>007</t>
        </is>
      </c>
      <c r="J2666" t="inlineStr">
        <is>
          <t>CARTEIRA</t>
        </is>
      </c>
      <c r="K2666" t="inlineStr">
        <is>
          <t>CONTRATO</t>
        </is>
      </c>
      <c r="L2666" t="n">
        <v>17053.75</v>
      </c>
      <c r="M2666" t="inlineStr"/>
      <c r="N2666" t="inlineStr"/>
      <c r="O2666" s="142">
        <f>DATE(YEAR(H2666),MONTH(H2666),1)</f>
        <v/>
      </c>
      <c r="P2666" s="132">
        <f>IF(H2666&gt;$L$3,"Futuro","Atraso")</f>
        <v/>
      </c>
      <c r="Q2666">
        <f>12*(YEAR(H2666)-YEAR($L$3))+(MONTH(H2666)-MONTH($L$3))</f>
        <v/>
      </c>
      <c r="R2666" s="366">
        <f>IF(N2666="IBIRAPITANGA FASE 3",IF(P2666="Atraso",M2666,M2666/(1+$J$2)^Q2666),IF(P2666="Atraso",M2666,M2666/(1+$J$1)^Q2666))</f>
        <v/>
      </c>
    </row>
    <row r="2667">
      <c r="A2667" t="inlineStr">
        <is>
          <t>Q014L01</t>
        </is>
      </c>
      <c r="B2667" t="inlineStr">
        <is>
          <t>NELSON BERTONI JUNIOR</t>
        </is>
      </c>
      <c r="C2667" t="n">
        <v>1</v>
      </c>
      <c r="D2667" t="inlineStr">
        <is>
          <t>IPCA</t>
        </is>
      </c>
      <c r="E2667" t="n">
        <v>0</v>
      </c>
      <c r="F2667" t="inlineStr">
        <is>
          <t>MENSAL</t>
        </is>
      </c>
      <c r="G2667" t="n">
        <v>45853</v>
      </c>
      <c r="H2667" t="n">
        <v>45853</v>
      </c>
      <c r="I2667" t="inlineStr">
        <is>
          <t>008</t>
        </is>
      </c>
      <c r="J2667" t="inlineStr">
        <is>
          <t>CARTEIRA</t>
        </is>
      </c>
      <c r="K2667" t="inlineStr">
        <is>
          <t>CONTRATO</t>
        </is>
      </c>
      <c r="L2667" t="n">
        <v>17053.75</v>
      </c>
      <c r="M2667" t="inlineStr"/>
      <c r="N2667" t="inlineStr"/>
      <c r="O2667" s="142">
        <f>DATE(YEAR(H2667),MONTH(H2667),1)</f>
        <v/>
      </c>
      <c r="P2667" s="132">
        <f>IF(H2667&gt;$L$3,"Futuro","Atraso")</f>
        <v/>
      </c>
      <c r="Q2667">
        <f>12*(YEAR(H2667)-YEAR($L$3))+(MONTH(H2667)-MONTH($L$3))</f>
        <v/>
      </c>
      <c r="R2667" s="366">
        <f>IF(N2667="IBIRAPITANGA FASE 3",IF(P2667="Atraso",M2667,M2667/(1+$J$2)^Q2667),IF(P2667="Atraso",M2667,M2667/(1+$J$1)^Q2667))</f>
        <v/>
      </c>
    </row>
    <row r="2668">
      <c r="A2668" t="inlineStr">
        <is>
          <t>Q014L02</t>
        </is>
      </c>
      <c r="B2668" t="inlineStr">
        <is>
          <t>MARIA APARECIDA DA FONSECA PINTO -ME</t>
        </is>
      </c>
      <c r="C2668" t="n">
        <v>1</v>
      </c>
      <c r="D2668" t="inlineStr">
        <is>
          <t>IPCA</t>
        </is>
      </c>
      <c r="E2668" t="n">
        <v>0.009488792934583046</v>
      </c>
      <c r="F2668" t="inlineStr">
        <is>
          <t>MENSAL</t>
        </is>
      </c>
      <c r="G2668" t="n">
        <v>44433</v>
      </c>
      <c r="H2668" t="n">
        <v>44433</v>
      </c>
      <c r="I2668" t="inlineStr">
        <is>
          <t>014</t>
        </is>
      </c>
      <c r="J2668" t="inlineStr">
        <is>
          <t>CARTEIRA</t>
        </is>
      </c>
      <c r="K2668" t="inlineStr">
        <is>
          <t>CONTRATO</t>
        </is>
      </c>
      <c r="L2668" t="n">
        <v>2774.36</v>
      </c>
      <c r="M2668" t="inlineStr"/>
      <c r="N2668" t="inlineStr"/>
      <c r="O2668" s="142">
        <f>DATE(YEAR(H2668),MONTH(H2668),1)</f>
        <v/>
      </c>
      <c r="P2668" s="132">
        <f>IF(H2668&gt;$L$3,"Futuro","Atraso")</f>
        <v/>
      </c>
      <c r="Q2668">
        <f>12*(YEAR(H2668)-YEAR($L$3))+(MONTH(H2668)-MONTH($L$3))</f>
        <v/>
      </c>
      <c r="R2668" s="366">
        <f>IF(N2668="IBIRAPITANGA FASE 3",IF(P2668="Atraso",M2668,M2668/(1+$J$2)^Q2668),IF(P2668="Atraso",M2668,M2668/(1+$J$1)^Q2668))</f>
        <v/>
      </c>
    </row>
    <row r="2669">
      <c r="A2669" t="inlineStr">
        <is>
          <t>Q014L02</t>
        </is>
      </c>
      <c r="B2669" t="inlineStr">
        <is>
          <t>MARIA APARECIDA DA FONSECA PINTO -ME</t>
        </is>
      </c>
      <c r="C2669" t="n">
        <v>1</v>
      </c>
      <c r="D2669" t="inlineStr">
        <is>
          <t>IPCA</t>
        </is>
      </c>
      <c r="E2669" t="n">
        <v>0.009488792934583046</v>
      </c>
      <c r="F2669" t="inlineStr">
        <is>
          <t>MENSAL</t>
        </is>
      </c>
      <c r="G2669" t="n">
        <v>44464</v>
      </c>
      <c r="H2669" t="n">
        <v>44464</v>
      </c>
      <c r="I2669" t="inlineStr">
        <is>
          <t>015</t>
        </is>
      </c>
      <c r="J2669" t="inlineStr">
        <is>
          <t>CARTEIRA</t>
        </is>
      </c>
      <c r="K2669" t="inlineStr">
        <is>
          <t>CONTRATO</t>
        </is>
      </c>
      <c r="L2669" t="n">
        <v>2726.01</v>
      </c>
      <c r="M2669" t="inlineStr"/>
      <c r="N2669" t="inlineStr"/>
      <c r="O2669" s="142">
        <f>DATE(YEAR(H2669),MONTH(H2669),1)</f>
        <v/>
      </c>
      <c r="P2669" s="132">
        <f>IF(H2669&gt;$L$3,"Futuro","Atraso")</f>
        <v/>
      </c>
      <c r="Q2669">
        <f>12*(YEAR(H2669)-YEAR($L$3))+(MONTH(H2669)-MONTH($L$3))</f>
        <v/>
      </c>
      <c r="R2669" s="366">
        <f>IF(N2669="IBIRAPITANGA FASE 3",IF(P2669="Atraso",M2669,M2669/(1+$J$2)^Q2669),IF(P2669="Atraso",M2669,M2669/(1+$J$1)^Q2669))</f>
        <v/>
      </c>
    </row>
    <row r="2670">
      <c r="A2670" t="inlineStr">
        <is>
          <t>Q014L02</t>
        </is>
      </c>
      <c r="B2670" t="inlineStr">
        <is>
          <t>MARIA APARECIDA DA FONSECA PINTO -ME</t>
        </is>
      </c>
      <c r="C2670" t="n">
        <v>1</v>
      </c>
      <c r="D2670" t="inlineStr">
        <is>
          <t>IPCA</t>
        </is>
      </c>
      <c r="E2670" t="n">
        <v>0.009488792934583046</v>
      </c>
      <c r="F2670" t="inlineStr">
        <is>
          <t>MENSAL</t>
        </is>
      </c>
      <c r="G2670" t="n">
        <v>44494</v>
      </c>
      <c r="H2670" t="n">
        <v>44494</v>
      </c>
      <c r="I2670" t="inlineStr">
        <is>
          <t>016</t>
        </is>
      </c>
      <c r="J2670" t="inlineStr">
        <is>
          <t>CARTEIRA</t>
        </is>
      </c>
      <c r="K2670" t="inlineStr">
        <is>
          <t>CONTRATO</t>
        </is>
      </c>
      <c r="L2670" t="n">
        <v>2679.28</v>
      </c>
      <c r="M2670" t="inlineStr"/>
      <c r="N2670" t="inlineStr"/>
      <c r="O2670" s="142">
        <f>DATE(YEAR(H2670),MONTH(H2670),1)</f>
        <v/>
      </c>
      <c r="P2670" s="132">
        <f>IF(H2670&gt;$L$3,"Futuro","Atraso")</f>
        <v/>
      </c>
      <c r="Q2670">
        <f>12*(YEAR(H2670)-YEAR($L$3))+(MONTH(H2670)-MONTH($L$3))</f>
        <v/>
      </c>
      <c r="R2670" s="366">
        <f>IF(N2670="IBIRAPITANGA FASE 3",IF(P2670="Atraso",M2670,M2670/(1+$J$2)^Q2670),IF(P2670="Atraso",M2670,M2670/(1+$J$1)^Q2670))</f>
        <v/>
      </c>
    </row>
    <row r="2671">
      <c r="A2671" t="inlineStr">
        <is>
          <t>Q014L02</t>
        </is>
      </c>
      <c r="B2671" t="inlineStr">
        <is>
          <t>MARIA APARECIDA DA FONSECA PINTO -ME</t>
        </is>
      </c>
      <c r="C2671" t="n">
        <v>1</v>
      </c>
      <c r="D2671" t="inlineStr">
        <is>
          <t>IPCA</t>
        </is>
      </c>
      <c r="E2671" t="n">
        <v>0.009488792934583046</v>
      </c>
      <c r="F2671" t="inlineStr">
        <is>
          <t>MENSAL</t>
        </is>
      </c>
      <c r="G2671" t="n">
        <v>44525</v>
      </c>
      <c r="H2671" t="n">
        <v>44525</v>
      </c>
      <c r="I2671" t="inlineStr">
        <is>
          <t>017</t>
        </is>
      </c>
      <c r="J2671" t="inlineStr">
        <is>
          <t>CARTEIRA</t>
        </is>
      </c>
      <c r="K2671" t="inlineStr">
        <is>
          <t>CONTRATO</t>
        </is>
      </c>
      <c r="L2671" t="n">
        <v>2632.01</v>
      </c>
      <c r="M2671" t="inlineStr"/>
      <c r="N2671" t="inlineStr"/>
      <c r="O2671" s="142">
        <f>DATE(YEAR(H2671),MONTH(H2671),1)</f>
        <v/>
      </c>
      <c r="P2671" s="132">
        <f>IF(H2671&gt;$L$3,"Futuro","Atraso")</f>
        <v/>
      </c>
      <c r="Q2671">
        <f>12*(YEAR(H2671)-YEAR($L$3))+(MONTH(H2671)-MONTH($L$3))</f>
        <v/>
      </c>
      <c r="R2671" s="366">
        <f>IF(N2671="IBIRAPITANGA FASE 3",IF(P2671="Atraso",M2671,M2671/(1+$J$2)^Q2671),IF(P2671="Atraso",M2671,M2671/(1+$J$1)^Q2671))</f>
        <v/>
      </c>
    </row>
    <row r="2672">
      <c r="A2672" t="inlineStr">
        <is>
          <t>Q014L02</t>
        </is>
      </c>
      <c r="B2672" t="inlineStr">
        <is>
          <t>MARIA APARECIDA DA FONSECA PINTO -ME</t>
        </is>
      </c>
      <c r="C2672" t="n">
        <v>1</v>
      </c>
      <c r="D2672" t="inlineStr">
        <is>
          <t>IPCA</t>
        </is>
      </c>
      <c r="E2672" t="n">
        <v>0.009488792934583046</v>
      </c>
      <c r="F2672" t="inlineStr">
        <is>
          <t>MENSAL</t>
        </is>
      </c>
      <c r="G2672" t="n">
        <v>44555</v>
      </c>
      <c r="H2672" t="n">
        <v>44555</v>
      </c>
      <c r="I2672" t="inlineStr">
        <is>
          <t>018</t>
        </is>
      </c>
      <c r="J2672" t="inlineStr">
        <is>
          <t>CARTEIRA</t>
        </is>
      </c>
      <c r="K2672" t="inlineStr">
        <is>
          <t>CONTRATO</t>
        </is>
      </c>
      <c r="L2672" t="n">
        <v>2586.32</v>
      </c>
      <c r="M2672" t="inlineStr"/>
      <c r="N2672" t="inlineStr"/>
      <c r="O2672" s="142">
        <f>DATE(YEAR(H2672),MONTH(H2672),1)</f>
        <v/>
      </c>
      <c r="P2672" s="132">
        <f>IF(H2672&gt;$L$3,"Futuro","Atraso")</f>
        <v/>
      </c>
      <c r="Q2672">
        <f>12*(YEAR(H2672)-YEAR($L$3))+(MONTH(H2672)-MONTH($L$3))</f>
        <v/>
      </c>
      <c r="R2672" s="366">
        <f>IF(N2672="IBIRAPITANGA FASE 3",IF(P2672="Atraso",M2672,M2672/(1+$J$2)^Q2672),IF(P2672="Atraso",M2672,M2672/(1+$J$1)^Q2672))</f>
        <v/>
      </c>
    </row>
    <row r="2673">
      <c r="A2673" t="inlineStr">
        <is>
          <t>Q014L02</t>
        </is>
      </c>
      <c r="B2673" t="inlineStr">
        <is>
          <t>MARIA APARECIDA DA FONSECA PINTO -ME</t>
        </is>
      </c>
      <c r="C2673" t="n">
        <v>1</v>
      </c>
      <c r="D2673" t="inlineStr">
        <is>
          <t>IPCA</t>
        </is>
      </c>
      <c r="E2673" t="n">
        <v>0.009488792934583046</v>
      </c>
      <c r="F2673" t="inlineStr">
        <is>
          <t>MENSAL</t>
        </is>
      </c>
      <c r="G2673" t="n">
        <v>44586</v>
      </c>
      <c r="H2673" t="n">
        <v>44586</v>
      </c>
      <c r="I2673" t="inlineStr">
        <is>
          <t>019</t>
        </is>
      </c>
      <c r="J2673" t="inlineStr">
        <is>
          <t>CARTEIRA</t>
        </is>
      </c>
      <c r="K2673" t="inlineStr">
        <is>
          <t>CONTRATO</t>
        </is>
      </c>
      <c r="L2673" t="n">
        <v>2540.56</v>
      </c>
      <c r="M2673" t="inlineStr"/>
      <c r="N2673" t="inlineStr"/>
      <c r="O2673" s="142">
        <f>DATE(YEAR(H2673),MONTH(H2673),1)</f>
        <v/>
      </c>
      <c r="P2673" s="132">
        <f>IF(H2673&gt;$L$3,"Futuro","Atraso")</f>
        <v/>
      </c>
      <c r="Q2673">
        <f>12*(YEAR(H2673)-YEAR($L$3))+(MONTH(H2673)-MONTH($L$3))</f>
        <v/>
      </c>
      <c r="R2673" s="366">
        <f>IF(N2673="IBIRAPITANGA FASE 3",IF(P2673="Atraso",M2673,M2673/(1+$J$2)^Q2673),IF(P2673="Atraso",M2673,M2673/(1+$J$1)^Q2673))</f>
        <v/>
      </c>
    </row>
    <row r="2674">
      <c r="A2674" t="inlineStr">
        <is>
          <t>Q014L02</t>
        </is>
      </c>
      <c r="B2674" t="inlineStr">
        <is>
          <t>MARIA APARECIDA DA FONSECA PINTO -ME</t>
        </is>
      </c>
      <c r="C2674" t="n">
        <v>1</v>
      </c>
      <c r="D2674" t="inlineStr">
        <is>
          <t>IPCA</t>
        </is>
      </c>
      <c r="E2674" t="n">
        <v>0.009488792934583046</v>
      </c>
      <c r="F2674" t="inlineStr">
        <is>
          <t>MENSAL</t>
        </is>
      </c>
      <c r="G2674" t="n">
        <v>44617</v>
      </c>
      <c r="H2674" t="n">
        <v>44617</v>
      </c>
      <c r="I2674" t="inlineStr">
        <is>
          <t>020</t>
        </is>
      </c>
      <c r="J2674" t="inlineStr">
        <is>
          <t>CARTEIRA</t>
        </is>
      </c>
      <c r="K2674" t="inlineStr">
        <is>
          <t>CONTRATO</t>
        </is>
      </c>
      <c r="L2674" t="n">
        <v>2495.44</v>
      </c>
      <c r="M2674" t="inlineStr"/>
      <c r="N2674" t="inlineStr"/>
      <c r="O2674" s="142">
        <f>DATE(YEAR(H2674),MONTH(H2674),1)</f>
        <v/>
      </c>
      <c r="P2674" s="132">
        <f>IF(H2674&gt;$L$3,"Futuro","Atraso")</f>
        <v/>
      </c>
      <c r="Q2674">
        <f>12*(YEAR(H2674)-YEAR($L$3))+(MONTH(H2674)-MONTH($L$3))</f>
        <v/>
      </c>
      <c r="R2674" s="366">
        <f>IF(N2674="IBIRAPITANGA FASE 3",IF(P2674="Atraso",M2674,M2674/(1+$J$2)^Q2674),IF(P2674="Atraso",M2674,M2674/(1+$J$1)^Q2674))</f>
        <v/>
      </c>
    </row>
    <row r="2675">
      <c r="A2675" t="inlineStr">
        <is>
          <t>Q014L02</t>
        </is>
      </c>
      <c r="B2675" t="inlineStr">
        <is>
          <t>MARIA APARECIDA DA FONSECA PINTO -ME</t>
        </is>
      </c>
      <c r="C2675" t="n">
        <v>1</v>
      </c>
      <c r="D2675" t="inlineStr">
        <is>
          <t>IPCA</t>
        </is>
      </c>
      <c r="E2675" t="n">
        <v>0.009488792934583046</v>
      </c>
      <c r="F2675" t="inlineStr">
        <is>
          <t>MENSAL</t>
        </is>
      </c>
      <c r="G2675" t="n">
        <v>44645</v>
      </c>
      <c r="H2675" t="n">
        <v>44645</v>
      </c>
      <c r="I2675" t="inlineStr">
        <is>
          <t>021</t>
        </is>
      </c>
      <c r="J2675" t="inlineStr">
        <is>
          <t>CARTEIRA</t>
        </is>
      </c>
      <c r="K2675" t="inlineStr">
        <is>
          <t>CONTRATO</t>
        </is>
      </c>
      <c r="L2675" t="n">
        <v>2452.99</v>
      </c>
      <c r="M2675" t="inlineStr"/>
      <c r="N2675" t="inlineStr"/>
      <c r="O2675" s="142">
        <f>DATE(YEAR(H2675),MONTH(H2675),1)</f>
        <v/>
      </c>
      <c r="P2675" s="132">
        <f>IF(H2675&gt;$L$3,"Futuro","Atraso")</f>
        <v/>
      </c>
      <c r="Q2675">
        <f>12*(YEAR(H2675)-YEAR($L$3))+(MONTH(H2675)-MONTH($L$3))</f>
        <v/>
      </c>
      <c r="R2675" s="366">
        <f>IF(N2675="IBIRAPITANGA FASE 3",IF(P2675="Atraso",M2675,M2675/(1+$J$2)^Q2675),IF(P2675="Atraso",M2675,M2675/(1+$J$1)^Q2675))</f>
        <v/>
      </c>
    </row>
    <row r="2676">
      <c r="A2676" t="inlineStr">
        <is>
          <t>Q014L02</t>
        </is>
      </c>
      <c r="B2676" t="inlineStr">
        <is>
          <t>MARIA APARECIDA DA FONSECA PINTO -ME</t>
        </is>
      </c>
      <c r="C2676" t="n">
        <v>1</v>
      </c>
      <c r="D2676" t="inlineStr">
        <is>
          <t>IPCA</t>
        </is>
      </c>
      <c r="E2676" t="n">
        <v>0.009488792934583046</v>
      </c>
      <c r="F2676" t="inlineStr">
        <is>
          <t>MENSAL</t>
        </is>
      </c>
      <c r="G2676" t="n">
        <v>44676</v>
      </c>
      <c r="H2676" t="n">
        <v>44676</v>
      </c>
      <c r="I2676" t="inlineStr">
        <is>
          <t>022</t>
        </is>
      </c>
      <c r="J2676" t="inlineStr">
        <is>
          <t>CARTEIRA</t>
        </is>
      </c>
      <c r="K2676" t="inlineStr">
        <is>
          <t>CONTRATO</t>
        </is>
      </c>
      <c r="L2676" t="n">
        <v>2409.08</v>
      </c>
      <c r="M2676" t="inlineStr"/>
      <c r="N2676" t="inlineStr"/>
      <c r="O2676" s="142">
        <f>DATE(YEAR(H2676),MONTH(H2676),1)</f>
        <v/>
      </c>
      <c r="P2676" s="132">
        <f>IF(H2676&gt;$L$3,"Futuro","Atraso")</f>
        <v/>
      </c>
      <c r="Q2676">
        <f>12*(YEAR(H2676)-YEAR($L$3))+(MONTH(H2676)-MONTH($L$3))</f>
        <v/>
      </c>
      <c r="R2676" s="366">
        <f>IF(N2676="IBIRAPITANGA FASE 3",IF(P2676="Atraso",M2676,M2676/(1+$J$2)^Q2676),IF(P2676="Atraso",M2676,M2676/(1+$J$1)^Q2676))</f>
        <v/>
      </c>
    </row>
    <row r="2677">
      <c r="A2677" t="inlineStr">
        <is>
          <t>Q014L02</t>
        </is>
      </c>
      <c r="B2677" t="inlineStr">
        <is>
          <t>MARIA APARECIDA DA FONSECA PINTO -ME</t>
        </is>
      </c>
      <c r="C2677" t="n">
        <v>1</v>
      </c>
      <c r="D2677" t="inlineStr">
        <is>
          <t>IPCA</t>
        </is>
      </c>
      <c r="E2677" t="n">
        <v>0.009488792934583046</v>
      </c>
      <c r="F2677" t="inlineStr">
        <is>
          <t>MENSAL</t>
        </is>
      </c>
      <c r="G2677" t="n">
        <v>44706</v>
      </c>
      <c r="H2677" t="n">
        <v>44706</v>
      </c>
      <c r="I2677" t="inlineStr">
        <is>
          <t>023</t>
        </is>
      </c>
      <c r="J2677" t="inlineStr">
        <is>
          <t>CARTEIRA</t>
        </is>
      </c>
      <c r="K2677" t="inlineStr">
        <is>
          <t>CONTRATO</t>
        </is>
      </c>
      <c r="L2677" t="n">
        <v>2366.45</v>
      </c>
      <c r="M2677" t="inlineStr"/>
      <c r="N2677" t="inlineStr"/>
      <c r="O2677" s="142">
        <f>DATE(YEAR(H2677),MONTH(H2677),1)</f>
        <v/>
      </c>
      <c r="P2677" s="132">
        <f>IF(H2677&gt;$L$3,"Futuro","Atraso")</f>
        <v/>
      </c>
      <c r="Q2677">
        <f>12*(YEAR(H2677)-YEAR($L$3))+(MONTH(H2677)-MONTH($L$3))</f>
        <v/>
      </c>
      <c r="R2677" s="366">
        <f>IF(N2677="IBIRAPITANGA FASE 3",IF(P2677="Atraso",M2677,M2677/(1+$J$2)^Q2677),IF(P2677="Atraso",M2677,M2677/(1+$J$1)^Q2677))</f>
        <v/>
      </c>
    </row>
    <row r="2678">
      <c r="A2678" t="inlineStr">
        <is>
          <t>Q014L02</t>
        </is>
      </c>
      <c r="B2678" t="inlineStr">
        <is>
          <t>MARIA APARECIDA DA FONSECA PINTO -ME</t>
        </is>
      </c>
      <c r="C2678" t="n">
        <v>1</v>
      </c>
      <c r="D2678" t="inlineStr">
        <is>
          <t>IPCA</t>
        </is>
      </c>
      <c r="E2678" t="n">
        <v>0.009488792934583046</v>
      </c>
      <c r="F2678" t="inlineStr">
        <is>
          <t>MENSAL</t>
        </is>
      </c>
      <c r="G2678" t="n">
        <v>44706</v>
      </c>
      <c r="H2678" t="n">
        <v>44706</v>
      </c>
      <c r="I2678" t="inlineStr">
        <is>
          <t>002</t>
        </is>
      </c>
      <c r="J2678" t="inlineStr">
        <is>
          <t>CARTEIRA</t>
        </is>
      </c>
      <c r="K2678" t="inlineStr">
        <is>
          <t>CONTRATO</t>
        </is>
      </c>
      <c r="L2678" t="n">
        <v>9975.120000000001</v>
      </c>
      <c r="M2678" t="inlineStr"/>
      <c r="N2678" t="inlineStr"/>
      <c r="O2678" s="142">
        <f>DATE(YEAR(H2678),MONTH(H2678),1)</f>
        <v/>
      </c>
      <c r="P2678" s="132">
        <f>IF(H2678&gt;$L$3,"Futuro","Atraso")</f>
        <v/>
      </c>
      <c r="Q2678">
        <f>12*(YEAR(H2678)-YEAR($L$3))+(MONTH(H2678)-MONTH($L$3))</f>
        <v/>
      </c>
      <c r="R2678" s="366">
        <f>IF(N2678="IBIRAPITANGA FASE 3",IF(P2678="Atraso",M2678,M2678/(1+$J$2)^Q2678),IF(P2678="Atraso",M2678,M2678/(1+$J$1)^Q2678))</f>
        <v/>
      </c>
    </row>
    <row r="2679">
      <c r="A2679" t="inlineStr">
        <is>
          <t>Q014L02</t>
        </is>
      </c>
      <c r="B2679" t="inlineStr">
        <is>
          <t>MARIA APARECIDA DA FONSECA PINTO -ME</t>
        </is>
      </c>
      <c r="C2679" t="n">
        <v>1</v>
      </c>
      <c r="D2679" t="inlineStr">
        <is>
          <t>IPCA</t>
        </is>
      </c>
      <c r="E2679" t="n">
        <v>0.009488792934583046</v>
      </c>
      <c r="F2679" t="inlineStr">
        <is>
          <t>MENSAL</t>
        </is>
      </c>
      <c r="G2679" t="n">
        <v>44737</v>
      </c>
      <c r="H2679" t="n">
        <v>44737</v>
      </c>
      <c r="I2679" t="inlineStr">
        <is>
          <t>024</t>
        </is>
      </c>
      <c r="J2679" t="inlineStr">
        <is>
          <t>CARTEIRA</t>
        </is>
      </c>
      <c r="K2679" t="inlineStr">
        <is>
          <t>CONTRATO</t>
        </is>
      </c>
      <c r="L2679" t="n">
        <v>2323.77</v>
      </c>
      <c r="M2679" t="inlineStr"/>
      <c r="N2679" t="inlineStr"/>
      <c r="O2679" s="142">
        <f>DATE(YEAR(H2679),MONTH(H2679),1)</f>
        <v/>
      </c>
      <c r="P2679" s="132">
        <f>IF(H2679&gt;$L$3,"Futuro","Atraso")</f>
        <v/>
      </c>
      <c r="Q2679">
        <f>12*(YEAR(H2679)-YEAR($L$3))+(MONTH(H2679)-MONTH($L$3))</f>
        <v/>
      </c>
      <c r="R2679" s="366">
        <f>IF(N2679="IBIRAPITANGA FASE 3",IF(P2679="Atraso",M2679,M2679/(1+$J$2)^Q2679),IF(P2679="Atraso",M2679,M2679/(1+$J$1)^Q2679))</f>
        <v/>
      </c>
    </row>
    <row r="2680">
      <c r="A2680" t="inlineStr">
        <is>
          <t>Q014L02</t>
        </is>
      </c>
      <c r="B2680" t="inlineStr">
        <is>
          <t>MARIA APARECIDA DA FONSECA PINTO -ME</t>
        </is>
      </c>
      <c r="C2680" t="n">
        <v>1</v>
      </c>
      <c r="D2680" t="inlineStr">
        <is>
          <t>IPCA</t>
        </is>
      </c>
      <c r="E2680" t="n">
        <v>0.009488792934583046</v>
      </c>
      <c r="F2680" t="inlineStr">
        <is>
          <t>MENSAL</t>
        </is>
      </c>
      <c r="G2680" t="n">
        <v>44767</v>
      </c>
      <c r="H2680" t="n">
        <v>44767</v>
      </c>
      <c r="I2680" t="inlineStr">
        <is>
          <t>025</t>
        </is>
      </c>
      <c r="J2680" t="inlineStr">
        <is>
          <t>CARTEIRA</t>
        </is>
      </c>
      <c r="K2680" t="inlineStr">
        <is>
          <t>CONTRATO</t>
        </is>
      </c>
      <c r="L2680" t="n">
        <v>2282.31</v>
      </c>
      <c r="M2680" t="inlineStr"/>
      <c r="N2680" t="inlineStr"/>
      <c r="O2680" s="142">
        <f>DATE(YEAR(H2680),MONTH(H2680),1)</f>
        <v/>
      </c>
      <c r="P2680" s="132">
        <f>IF(H2680&gt;$L$3,"Futuro","Atraso")</f>
        <v/>
      </c>
      <c r="Q2680">
        <f>12*(YEAR(H2680)-YEAR($L$3))+(MONTH(H2680)-MONTH($L$3))</f>
        <v/>
      </c>
      <c r="R2680" s="366">
        <f>IF(N2680="IBIRAPITANGA FASE 3",IF(P2680="Atraso",M2680,M2680/(1+$J$2)^Q2680),IF(P2680="Atraso",M2680,M2680/(1+$J$1)^Q2680))</f>
        <v/>
      </c>
    </row>
    <row r="2681">
      <c r="A2681" t="inlineStr">
        <is>
          <t>Q014L02</t>
        </is>
      </c>
      <c r="B2681" t="inlineStr">
        <is>
          <t>MARIA APARECIDA DA FONSECA PINTO -ME</t>
        </is>
      </c>
      <c r="C2681" t="n">
        <v>1</v>
      </c>
      <c r="D2681" t="inlineStr">
        <is>
          <t>IPCA</t>
        </is>
      </c>
      <c r="E2681" t="n">
        <v>0.009488792934583046</v>
      </c>
      <c r="F2681" t="inlineStr">
        <is>
          <t>MENSAL</t>
        </is>
      </c>
      <c r="G2681" t="n">
        <v>44798</v>
      </c>
      <c r="H2681" t="n">
        <v>44798</v>
      </c>
      <c r="I2681" t="inlineStr">
        <is>
          <t>026</t>
        </is>
      </c>
      <c r="J2681" t="inlineStr">
        <is>
          <t>CARTEIRA</t>
        </is>
      </c>
      <c r="K2681" t="inlineStr">
        <is>
          <t>CONTRATO</t>
        </is>
      </c>
      <c r="L2681" t="n">
        <v>2240.79</v>
      </c>
      <c r="M2681" t="inlineStr"/>
      <c r="N2681" t="inlineStr"/>
      <c r="O2681" s="142">
        <f>DATE(YEAR(H2681),MONTH(H2681),1)</f>
        <v/>
      </c>
      <c r="P2681" s="132">
        <f>IF(H2681&gt;$L$3,"Futuro","Atraso")</f>
        <v/>
      </c>
      <c r="Q2681">
        <f>12*(YEAR(H2681)-YEAR($L$3))+(MONTH(H2681)-MONTH($L$3))</f>
        <v/>
      </c>
      <c r="R2681" s="366">
        <f>IF(N2681="IBIRAPITANGA FASE 3",IF(P2681="Atraso",M2681,M2681/(1+$J$2)^Q2681),IF(P2681="Atraso",M2681,M2681/(1+$J$1)^Q2681))</f>
        <v/>
      </c>
    </row>
    <row r="2682">
      <c r="A2682" t="inlineStr">
        <is>
          <t>Q014L02</t>
        </is>
      </c>
      <c r="B2682" t="inlineStr">
        <is>
          <t>MARIA APARECIDA DA FONSECA PINTO -ME</t>
        </is>
      </c>
      <c r="C2682" t="n">
        <v>1</v>
      </c>
      <c r="D2682" t="inlineStr">
        <is>
          <t>IPCA</t>
        </is>
      </c>
      <c r="E2682" t="n">
        <v>0.009488792934583046</v>
      </c>
      <c r="F2682" t="inlineStr">
        <is>
          <t>MENSAL</t>
        </is>
      </c>
      <c r="G2682" t="n">
        <v>44829</v>
      </c>
      <c r="H2682" t="n">
        <v>44829</v>
      </c>
      <c r="I2682" t="inlineStr">
        <is>
          <t>027</t>
        </is>
      </c>
      <c r="J2682" t="inlineStr">
        <is>
          <t>CARTEIRA</t>
        </is>
      </c>
      <c r="K2682" t="inlineStr">
        <is>
          <t>CONTRATO</t>
        </is>
      </c>
      <c r="L2682" t="n">
        <v>2199.84</v>
      </c>
      <c r="M2682" t="inlineStr"/>
      <c r="N2682" t="inlineStr"/>
      <c r="O2682" s="142">
        <f>DATE(YEAR(H2682),MONTH(H2682),1)</f>
        <v/>
      </c>
      <c r="P2682" s="132">
        <f>IF(H2682&gt;$L$3,"Futuro","Atraso")</f>
        <v/>
      </c>
      <c r="Q2682">
        <f>12*(YEAR(H2682)-YEAR($L$3))+(MONTH(H2682)-MONTH($L$3))</f>
        <v/>
      </c>
      <c r="R2682" s="366">
        <f>IF(N2682="IBIRAPITANGA FASE 3",IF(P2682="Atraso",M2682,M2682/(1+$J$2)^Q2682),IF(P2682="Atraso",M2682,M2682/(1+$J$1)^Q2682))</f>
        <v/>
      </c>
    </row>
    <row r="2683">
      <c r="A2683" t="inlineStr">
        <is>
          <t>Q014L02</t>
        </is>
      </c>
      <c r="B2683" t="inlineStr">
        <is>
          <t>MARIA APARECIDA DA FONSECA PINTO -ME</t>
        </is>
      </c>
      <c r="C2683" t="n">
        <v>1</v>
      </c>
      <c r="D2683" t="inlineStr">
        <is>
          <t>IPCA</t>
        </is>
      </c>
      <c r="E2683" t="n">
        <v>0.009488792934583046</v>
      </c>
      <c r="F2683" t="inlineStr">
        <is>
          <t>MENSAL</t>
        </is>
      </c>
      <c r="G2683" t="n">
        <v>44859</v>
      </c>
      <c r="H2683" t="n">
        <v>44859</v>
      </c>
      <c r="I2683" t="inlineStr">
        <is>
          <t>028</t>
        </is>
      </c>
      <c r="J2683" t="inlineStr">
        <is>
          <t>CARTEIRA</t>
        </is>
      </c>
      <c r="K2683" t="inlineStr">
        <is>
          <t>CONTRATO</t>
        </is>
      </c>
      <c r="L2683" t="n">
        <v>2160.11</v>
      </c>
      <c r="M2683" t="inlineStr"/>
      <c r="N2683" t="inlineStr"/>
      <c r="O2683" s="142">
        <f>DATE(YEAR(H2683),MONTH(H2683),1)</f>
        <v/>
      </c>
      <c r="P2683" s="132">
        <f>IF(H2683&gt;$L$3,"Futuro","Atraso")</f>
        <v/>
      </c>
      <c r="Q2683">
        <f>12*(YEAR(H2683)-YEAR($L$3))+(MONTH(H2683)-MONTH($L$3))</f>
        <v/>
      </c>
      <c r="R2683" s="366">
        <f>IF(N2683="IBIRAPITANGA FASE 3",IF(P2683="Atraso",M2683,M2683/(1+$J$2)^Q2683),IF(P2683="Atraso",M2683,M2683/(1+$J$1)^Q2683))</f>
        <v/>
      </c>
    </row>
    <row r="2684">
      <c r="A2684" t="inlineStr">
        <is>
          <t>Q014L02</t>
        </is>
      </c>
      <c r="B2684" t="inlineStr">
        <is>
          <t>MARIA APARECIDA DA FONSECA PINTO -ME</t>
        </is>
      </c>
      <c r="C2684" t="n">
        <v>1</v>
      </c>
      <c r="D2684" t="inlineStr">
        <is>
          <t>IPCA</t>
        </is>
      </c>
      <c r="E2684" t="n">
        <v>0.009488792934583046</v>
      </c>
      <c r="F2684" t="inlineStr">
        <is>
          <t>MENSAL</t>
        </is>
      </c>
      <c r="G2684" t="n">
        <v>44890</v>
      </c>
      <c r="H2684" t="n">
        <v>44890</v>
      </c>
      <c r="I2684" t="inlineStr">
        <is>
          <t>029</t>
        </is>
      </c>
      <c r="J2684" t="inlineStr">
        <is>
          <t>CARTEIRA</t>
        </is>
      </c>
      <c r="K2684" t="inlineStr">
        <is>
          <t>CONTRATO</t>
        </is>
      </c>
      <c r="L2684" t="n">
        <v>2120.29</v>
      </c>
      <c r="M2684" t="inlineStr"/>
      <c r="N2684" t="inlineStr"/>
      <c r="O2684" s="142">
        <f>DATE(YEAR(H2684),MONTH(H2684),1)</f>
        <v/>
      </c>
      <c r="P2684" s="132">
        <f>IF(H2684&gt;$L$3,"Futuro","Atraso")</f>
        <v/>
      </c>
      <c r="Q2684">
        <f>12*(YEAR(H2684)-YEAR($L$3))+(MONTH(H2684)-MONTH($L$3))</f>
        <v/>
      </c>
      <c r="R2684" s="366">
        <f>IF(N2684="IBIRAPITANGA FASE 3",IF(P2684="Atraso",M2684,M2684/(1+$J$2)^Q2684),IF(P2684="Atraso",M2684,M2684/(1+$J$1)^Q2684))</f>
        <v/>
      </c>
    </row>
    <row r="2685">
      <c r="A2685" t="inlineStr">
        <is>
          <t>Q014L02</t>
        </is>
      </c>
      <c r="B2685" t="inlineStr">
        <is>
          <t>MARIA APARECIDA DA FONSECA PINTO -ME</t>
        </is>
      </c>
      <c r="C2685" t="n">
        <v>1</v>
      </c>
      <c r="D2685" t="inlineStr">
        <is>
          <t>IPCA</t>
        </is>
      </c>
      <c r="E2685" t="n">
        <v>0.009488792934583046</v>
      </c>
      <c r="F2685" t="inlineStr">
        <is>
          <t>MENSAL</t>
        </is>
      </c>
      <c r="G2685" t="n">
        <v>44920</v>
      </c>
      <c r="H2685" t="n">
        <v>44920</v>
      </c>
      <c r="I2685" t="inlineStr">
        <is>
          <t>030</t>
        </is>
      </c>
      <c r="J2685" t="inlineStr">
        <is>
          <t>CARTEIRA</t>
        </is>
      </c>
      <c r="K2685" t="inlineStr">
        <is>
          <t>CONTRATO</t>
        </is>
      </c>
      <c r="L2685" t="n">
        <v>2081.67</v>
      </c>
      <c r="M2685" t="inlineStr"/>
      <c r="N2685" t="inlineStr"/>
      <c r="O2685" s="142">
        <f>DATE(YEAR(H2685),MONTH(H2685),1)</f>
        <v/>
      </c>
      <c r="P2685" s="132">
        <f>IF(H2685&gt;$L$3,"Futuro","Atraso")</f>
        <v/>
      </c>
      <c r="Q2685">
        <f>12*(YEAR(H2685)-YEAR($L$3))+(MONTH(H2685)-MONTH($L$3))</f>
        <v/>
      </c>
      <c r="R2685" s="366">
        <f>IF(N2685="IBIRAPITANGA FASE 3",IF(P2685="Atraso",M2685,M2685/(1+$J$2)^Q2685),IF(P2685="Atraso",M2685,M2685/(1+$J$1)^Q2685))</f>
        <v/>
      </c>
    </row>
    <row r="2686">
      <c r="A2686" t="inlineStr">
        <is>
          <t>Q014L02</t>
        </is>
      </c>
      <c r="B2686" t="inlineStr">
        <is>
          <t>MARIA APARECIDA DA FONSECA PINTO -ME</t>
        </is>
      </c>
      <c r="C2686" t="n">
        <v>1</v>
      </c>
      <c r="D2686" t="inlineStr">
        <is>
          <t>IPCA</t>
        </is>
      </c>
      <c r="E2686" t="n">
        <v>0.009488792934583046</v>
      </c>
      <c r="F2686" t="inlineStr">
        <is>
          <t>MENSAL</t>
        </is>
      </c>
      <c r="G2686" t="n">
        <v>44951</v>
      </c>
      <c r="H2686" t="n">
        <v>44951</v>
      </c>
      <c r="I2686" t="inlineStr">
        <is>
          <t>031</t>
        </is>
      </c>
      <c r="J2686" t="inlineStr">
        <is>
          <t>CARTEIRA</t>
        </is>
      </c>
      <c r="K2686" t="inlineStr">
        <is>
          <t>CONTRATO</t>
        </is>
      </c>
      <c r="L2686" t="n">
        <v>2042.94</v>
      </c>
      <c r="M2686" t="inlineStr"/>
      <c r="N2686" t="inlineStr"/>
      <c r="O2686" s="142">
        <f>DATE(YEAR(H2686),MONTH(H2686),1)</f>
        <v/>
      </c>
      <c r="P2686" s="132">
        <f>IF(H2686&gt;$L$3,"Futuro","Atraso")</f>
        <v/>
      </c>
      <c r="Q2686">
        <f>12*(YEAR(H2686)-YEAR($L$3))+(MONTH(H2686)-MONTH($L$3))</f>
        <v/>
      </c>
      <c r="R2686" s="366">
        <f>IF(N2686="IBIRAPITANGA FASE 3",IF(P2686="Atraso",M2686,M2686/(1+$J$2)^Q2686),IF(P2686="Atraso",M2686,M2686/(1+$J$1)^Q2686))</f>
        <v/>
      </c>
    </row>
    <row r="2687">
      <c r="A2687" t="inlineStr">
        <is>
          <t>Q014L02</t>
        </is>
      </c>
      <c r="B2687" t="inlineStr">
        <is>
          <t>MARIA APARECIDA DA FONSECA PINTO -ME</t>
        </is>
      </c>
      <c r="C2687" t="n">
        <v>1</v>
      </c>
      <c r="D2687" t="inlineStr">
        <is>
          <t>IPCA</t>
        </is>
      </c>
      <c r="E2687" t="n">
        <v>0.009488792934583046</v>
      </c>
      <c r="F2687" t="inlineStr">
        <is>
          <t>MENSAL</t>
        </is>
      </c>
      <c r="G2687" t="n">
        <v>44982</v>
      </c>
      <c r="H2687" t="n">
        <v>44982</v>
      </c>
      <c r="I2687" t="inlineStr">
        <is>
          <t>032</t>
        </is>
      </c>
      <c r="J2687" t="inlineStr">
        <is>
          <t>CARTEIRA</t>
        </is>
      </c>
      <c r="K2687" t="inlineStr">
        <is>
          <t>CONTRATO</t>
        </is>
      </c>
      <c r="L2687" t="n">
        <v>2004.78</v>
      </c>
      <c r="M2687" t="inlineStr"/>
      <c r="N2687" t="inlineStr"/>
      <c r="O2687" s="142">
        <f>DATE(YEAR(H2687),MONTH(H2687),1)</f>
        <v/>
      </c>
      <c r="P2687" s="132">
        <f>IF(H2687&gt;$L$3,"Futuro","Atraso")</f>
        <v/>
      </c>
      <c r="Q2687">
        <f>12*(YEAR(H2687)-YEAR($L$3))+(MONTH(H2687)-MONTH($L$3))</f>
        <v/>
      </c>
      <c r="R2687" s="366">
        <f>IF(N2687="IBIRAPITANGA FASE 3",IF(P2687="Atraso",M2687,M2687/(1+$J$2)^Q2687),IF(P2687="Atraso",M2687,M2687/(1+$J$1)^Q2687))</f>
        <v/>
      </c>
    </row>
    <row r="2688">
      <c r="A2688" t="inlineStr">
        <is>
          <t>Q014L02</t>
        </is>
      </c>
      <c r="B2688" t="inlineStr">
        <is>
          <t>MARIA APARECIDA DA FONSECA PINTO -ME</t>
        </is>
      </c>
      <c r="C2688" t="n">
        <v>1</v>
      </c>
      <c r="D2688" t="inlineStr">
        <is>
          <t>IPCA</t>
        </is>
      </c>
      <c r="E2688" t="n">
        <v>0.009488792934583046</v>
      </c>
      <c r="F2688" t="inlineStr">
        <is>
          <t>MENSAL</t>
        </is>
      </c>
      <c r="G2688" t="n">
        <v>45010</v>
      </c>
      <c r="H2688" t="n">
        <v>45010</v>
      </c>
      <c r="I2688" t="inlineStr">
        <is>
          <t>033</t>
        </is>
      </c>
      <c r="J2688" t="inlineStr">
        <is>
          <t>CARTEIRA</t>
        </is>
      </c>
      <c r="K2688" t="inlineStr">
        <is>
          <t>CONTRATO</t>
        </is>
      </c>
      <c r="L2688" t="n">
        <v>1968.98</v>
      </c>
      <c r="M2688" t="inlineStr"/>
      <c r="N2688" t="inlineStr"/>
      <c r="O2688" s="142">
        <f>DATE(YEAR(H2688),MONTH(H2688),1)</f>
        <v/>
      </c>
      <c r="P2688" s="132">
        <f>IF(H2688&gt;$L$3,"Futuro","Atraso")</f>
        <v/>
      </c>
      <c r="Q2688">
        <f>12*(YEAR(H2688)-YEAR($L$3))+(MONTH(H2688)-MONTH($L$3))</f>
        <v/>
      </c>
      <c r="R2688" s="366">
        <f>IF(N2688="IBIRAPITANGA FASE 3",IF(P2688="Atraso",M2688,M2688/(1+$J$2)^Q2688),IF(P2688="Atraso",M2688,M2688/(1+$J$1)^Q2688))</f>
        <v/>
      </c>
    </row>
    <row r="2689">
      <c r="A2689" t="inlineStr">
        <is>
          <t>Q014L02</t>
        </is>
      </c>
      <c r="B2689" t="inlineStr">
        <is>
          <t>MARIA APARECIDA DA FONSECA PINTO -ME</t>
        </is>
      </c>
      <c r="C2689" t="n">
        <v>1</v>
      </c>
      <c r="D2689" t="inlineStr">
        <is>
          <t>IPCA</t>
        </is>
      </c>
      <c r="E2689" t="n">
        <v>0.009488792934583046</v>
      </c>
      <c r="F2689" t="inlineStr">
        <is>
          <t>MENSAL</t>
        </is>
      </c>
      <c r="G2689" t="n">
        <v>45041</v>
      </c>
      <c r="H2689" t="n">
        <v>45041</v>
      </c>
      <c r="I2689" t="inlineStr">
        <is>
          <t>034</t>
        </is>
      </c>
      <c r="J2689" t="inlineStr">
        <is>
          <t>CARTEIRA</t>
        </is>
      </c>
      <c r="K2689" t="inlineStr">
        <is>
          <t>CONTRATO</t>
        </is>
      </c>
      <c r="L2689" t="n">
        <v>1931.85</v>
      </c>
      <c r="M2689" t="inlineStr"/>
      <c r="N2689" t="inlineStr"/>
      <c r="O2689" s="142">
        <f>DATE(YEAR(H2689),MONTH(H2689),1)</f>
        <v/>
      </c>
      <c r="P2689" s="132">
        <f>IF(H2689&gt;$L$3,"Futuro","Atraso")</f>
        <v/>
      </c>
      <c r="Q2689">
        <f>12*(YEAR(H2689)-YEAR($L$3))+(MONTH(H2689)-MONTH($L$3))</f>
        <v/>
      </c>
      <c r="R2689" s="366">
        <f>IF(N2689="IBIRAPITANGA FASE 3",IF(P2689="Atraso",M2689,M2689/(1+$J$2)^Q2689),IF(P2689="Atraso",M2689,M2689/(1+$J$1)^Q2689))</f>
        <v/>
      </c>
    </row>
    <row r="2690">
      <c r="A2690" t="inlineStr">
        <is>
          <t>Q014L02</t>
        </is>
      </c>
      <c r="B2690" t="inlineStr">
        <is>
          <t>MARIA APARECIDA DA FONSECA PINTO -ME</t>
        </is>
      </c>
      <c r="C2690" t="n">
        <v>1</v>
      </c>
      <c r="D2690" t="inlineStr">
        <is>
          <t>IPCA</t>
        </is>
      </c>
      <c r="E2690" t="n">
        <v>0.009488792934583046</v>
      </c>
      <c r="F2690" t="inlineStr">
        <is>
          <t>MENSAL</t>
        </is>
      </c>
      <c r="G2690" t="n">
        <v>45071</v>
      </c>
      <c r="H2690" t="n">
        <v>45071</v>
      </c>
      <c r="I2690" t="inlineStr">
        <is>
          <t>035</t>
        </is>
      </c>
      <c r="J2690" t="inlineStr">
        <is>
          <t>CARTEIRA</t>
        </is>
      </c>
      <c r="K2690" t="inlineStr">
        <is>
          <t>CONTRATO</t>
        </is>
      </c>
      <c r="L2690" t="n">
        <v>1895.85</v>
      </c>
      <c r="M2690" t="inlineStr"/>
      <c r="N2690" t="inlineStr"/>
      <c r="O2690" s="142">
        <f>DATE(YEAR(H2690),MONTH(H2690),1)</f>
        <v/>
      </c>
      <c r="P2690" s="132">
        <f>IF(H2690&gt;$L$3,"Futuro","Atraso")</f>
        <v/>
      </c>
      <c r="Q2690">
        <f>12*(YEAR(H2690)-YEAR($L$3))+(MONTH(H2690)-MONTH($L$3))</f>
        <v/>
      </c>
      <c r="R2690" s="366">
        <f>IF(N2690="IBIRAPITANGA FASE 3",IF(P2690="Atraso",M2690,M2690/(1+$J$2)^Q2690),IF(P2690="Atraso",M2690,M2690/(1+$J$1)^Q2690))</f>
        <v/>
      </c>
    </row>
    <row r="2691">
      <c r="A2691" t="inlineStr">
        <is>
          <t>Q014L02</t>
        </is>
      </c>
      <c r="B2691" t="inlineStr">
        <is>
          <t>MARIA APARECIDA DA FONSECA PINTO -ME</t>
        </is>
      </c>
      <c r="C2691" t="n">
        <v>1</v>
      </c>
      <c r="D2691" t="inlineStr">
        <is>
          <t>IPCA</t>
        </is>
      </c>
      <c r="E2691" t="n">
        <v>0.009488792934583046</v>
      </c>
      <c r="F2691" t="inlineStr">
        <is>
          <t>MENSAL</t>
        </is>
      </c>
      <c r="G2691" t="n">
        <v>45071</v>
      </c>
      <c r="H2691" t="n">
        <v>45071</v>
      </c>
      <c r="I2691" t="inlineStr">
        <is>
          <t>003</t>
        </is>
      </c>
      <c r="J2691" t="inlineStr">
        <is>
          <t>CARTEIRA</t>
        </is>
      </c>
      <c r="K2691" t="inlineStr">
        <is>
          <t>CONTRATO</t>
        </is>
      </c>
      <c r="L2691" t="n">
        <v>7991.4</v>
      </c>
      <c r="M2691" t="inlineStr"/>
      <c r="N2691" t="inlineStr"/>
      <c r="O2691" s="142">
        <f>DATE(YEAR(H2691),MONTH(H2691),1)</f>
        <v/>
      </c>
      <c r="P2691" s="132">
        <f>IF(H2691&gt;$L$3,"Futuro","Atraso")</f>
        <v/>
      </c>
      <c r="Q2691">
        <f>12*(YEAR(H2691)-YEAR($L$3))+(MONTH(H2691)-MONTH($L$3))</f>
        <v/>
      </c>
      <c r="R2691" s="366">
        <f>IF(N2691="IBIRAPITANGA FASE 3",IF(P2691="Atraso",M2691,M2691/(1+$J$2)^Q2691),IF(P2691="Atraso",M2691,M2691/(1+$J$1)^Q2691))</f>
        <v/>
      </c>
    </row>
    <row r="2692">
      <c r="A2692" t="inlineStr">
        <is>
          <t>Q014L02</t>
        </is>
      </c>
      <c r="B2692" t="inlineStr">
        <is>
          <t>MARIA APARECIDA DA FONSECA PINTO -ME</t>
        </is>
      </c>
      <c r="C2692" t="n">
        <v>1</v>
      </c>
      <c r="D2692" t="inlineStr">
        <is>
          <t>IPCA</t>
        </is>
      </c>
      <c r="E2692" t="n">
        <v>0.009488792934583046</v>
      </c>
      <c r="F2692" t="inlineStr">
        <is>
          <t>MENSAL</t>
        </is>
      </c>
      <c r="G2692" t="n">
        <v>45102</v>
      </c>
      <c r="H2692" t="n">
        <v>45102</v>
      </c>
      <c r="I2692" t="inlineStr">
        <is>
          <t>036</t>
        </is>
      </c>
      <c r="J2692" t="inlineStr">
        <is>
          <t>CARTEIRA</t>
        </is>
      </c>
      <c r="K2692" t="inlineStr">
        <is>
          <t>CONTRATO</t>
        </is>
      </c>
      <c r="L2692" t="n">
        <v>1859.77</v>
      </c>
      <c r="M2692" t="inlineStr"/>
      <c r="N2692" t="inlineStr"/>
      <c r="O2692" s="142">
        <f>DATE(YEAR(H2692),MONTH(H2692),1)</f>
        <v/>
      </c>
      <c r="P2692" s="132">
        <f>IF(H2692&gt;$L$3,"Futuro","Atraso")</f>
        <v/>
      </c>
      <c r="Q2692">
        <f>12*(YEAR(H2692)-YEAR($L$3))+(MONTH(H2692)-MONTH($L$3))</f>
        <v/>
      </c>
      <c r="R2692" s="366">
        <f>IF(N2692="IBIRAPITANGA FASE 3",IF(P2692="Atraso",M2692,M2692/(1+$J$2)^Q2692),IF(P2692="Atraso",M2692,M2692/(1+$J$1)^Q2692))</f>
        <v/>
      </c>
    </row>
    <row r="2693">
      <c r="A2693" t="inlineStr">
        <is>
          <t>Q014L02</t>
        </is>
      </c>
      <c r="B2693" t="inlineStr">
        <is>
          <t>MARIA APARECIDA DA FONSECA PINTO -ME</t>
        </is>
      </c>
      <c r="C2693" t="n">
        <v>1</v>
      </c>
      <c r="D2693" t="inlineStr">
        <is>
          <t>IPCA</t>
        </is>
      </c>
      <c r="E2693" t="n">
        <v>0.009488792934583046</v>
      </c>
      <c r="F2693" t="inlineStr">
        <is>
          <t>MENSAL</t>
        </is>
      </c>
      <c r="G2693" t="n">
        <v>45132</v>
      </c>
      <c r="H2693" t="n">
        <v>45132</v>
      </c>
      <c r="I2693" t="inlineStr">
        <is>
          <t>037</t>
        </is>
      </c>
      <c r="J2693" t="inlineStr">
        <is>
          <t>CARTEIRA</t>
        </is>
      </c>
      <c r="K2693" t="inlineStr">
        <is>
          <t>CONTRATO</t>
        </is>
      </c>
      <c r="L2693" t="n">
        <v>1824.79</v>
      </c>
      <c r="M2693" t="inlineStr"/>
      <c r="N2693" t="inlineStr"/>
      <c r="O2693" s="142">
        <f>DATE(YEAR(H2693),MONTH(H2693),1)</f>
        <v/>
      </c>
      <c r="P2693" s="132">
        <f>IF(H2693&gt;$L$3,"Futuro","Atraso")</f>
        <v/>
      </c>
      <c r="Q2693">
        <f>12*(YEAR(H2693)-YEAR($L$3))+(MONTH(H2693)-MONTH($L$3))</f>
        <v/>
      </c>
      <c r="R2693" s="366">
        <f>IF(N2693="IBIRAPITANGA FASE 3",IF(P2693="Atraso",M2693,M2693/(1+$J$2)^Q2693),IF(P2693="Atraso",M2693,M2693/(1+$J$1)^Q2693))</f>
        <v/>
      </c>
    </row>
    <row r="2694">
      <c r="A2694" t="inlineStr">
        <is>
          <t>Q014L02</t>
        </is>
      </c>
      <c r="B2694" t="inlineStr">
        <is>
          <t>MARIA APARECIDA DA FONSECA PINTO -ME</t>
        </is>
      </c>
      <c r="C2694" t="n">
        <v>1</v>
      </c>
      <c r="D2694" t="inlineStr">
        <is>
          <t>IPCA</t>
        </is>
      </c>
      <c r="E2694" t="n">
        <v>0.009488792934583046</v>
      </c>
      <c r="F2694" t="inlineStr">
        <is>
          <t>MENSAL</t>
        </is>
      </c>
      <c r="G2694" t="n">
        <v>45163</v>
      </c>
      <c r="H2694" t="n">
        <v>45163</v>
      </c>
      <c r="I2694" t="inlineStr">
        <is>
          <t>038</t>
        </is>
      </c>
      <c r="J2694" t="inlineStr">
        <is>
          <t>CARTEIRA</t>
        </is>
      </c>
      <c r="K2694" t="inlineStr">
        <is>
          <t>CONTRATO</t>
        </is>
      </c>
      <c r="L2694" t="n">
        <v>1789.7</v>
      </c>
      <c r="M2694" t="inlineStr"/>
      <c r="N2694" t="inlineStr"/>
      <c r="O2694" s="142">
        <f>DATE(YEAR(H2694),MONTH(H2694),1)</f>
        <v/>
      </c>
      <c r="P2694" s="132">
        <f>IF(H2694&gt;$L$3,"Futuro","Atraso")</f>
        <v/>
      </c>
      <c r="Q2694">
        <f>12*(YEAR(H2694)-YEAR($L$3))+(MONTH(H2694)-MONTH($L$3))</f>
        <v/>
      </c>
      <c r="R2694" s="366">
        <f>IF(N2694="IBIRAPITANGA FASE 3",IF(P2694="Atraso",M2694,M2694/(1+$J$2)^Q2694),IF(P2694="Atraso",M2694,M2694/(1+$J$1)^Q2694))</f>
        <v/>
      </c>
    </row>
    <row r="2695">
      <c r="A2695" t="inlineStr">
        <is>
          <t>Q014L02</t>
        </is>
      </c>
      <c r="B2695" t="inlineStr">
        <is>
          <t>MARIA APARECIDA DA FONSECA PINTO -ME</t>
        </is>
      </c>
      <c r="C2695" t="n">
        <v>1</v>
      </c>
      <c r="D2695" t="inlineStr">
        <is>
          <t>IPCA</t>
        </is>
      </c>
      <c r="E2695" t="n">
        <v>0.009488792934583046</v>
      </c>
      <c r="F2695" t="inlineStr">
        <is>
          <t>MENSAL</t>
        </is>
      </c>
      <c r="G2695" t="n">
        <v>45194</v>
      </c>
      <c r="H2695" t="n">
        <v>45194</v>
      </c>
      <c r="I2695" t="inlineStr">
        <is>
          <t>039</t>
        </is>
      </c>
      <c r="J2695" t="inlineStr">
        <is>
          <t>CARTEIRA</t>
        </is>
      </c>
      <c r="K2695" t="inlineStr">
        <is>
          <t>CONTRATO</t>
        </is>
      </c>
      <c r="L2695" t="n">
        <v>1755.13</v>
      </c>
      <c r="M2695" t="inlineStr"/>
      <c r="N2695" t="inlineStr"/>
      <c r="O2695" s="142">
        <f>DATE(YEAR(H2695),MONTH(H2695),1)</f>
        <v/>
      </c>
      <c r="P2695" s="132">
        <f>IF(H2695&gt;$L$3,"Futuro","Atraso")</f>
        <v/>
      </c>
      <c r="Q2695">
        <f>12*(YEAR(H2695)-YEAR($L$3))+(MONTH(H2695)-MONTH($L$3))</f>
        <v/>
      </c>
      <c r="R2695" s="366">
        <f>IF(N2695="IBIRAPITANGA FASE 3",IF(P2695="Atraso",M2695,M2695/(1+$J$2)^Q2695),IF(P2695="Atraso",M2695,M2695/(1+$J$1)^Q2695))</f>
        <v/>
      </c>
    </row>
    <row r="2696">
      <c r="A2696" t="inlineStr">
        <is>
          <t>Q014L02</t>
        </is>
      </c>
      <c r="B2696" t="inlineStr">
        <is>
          <t>MARIA APARECIDA DA FONSECA PINTO -ME</t>
        </is>
      </c>
      <c r="C2696" t="n">
        <v>1</v>
      </c>
      <c r="D2696" t="inlineStr">
        <is>
          <t>IPCA</t>
        </is>
      </c>
      <c r="E2696" t="n">
        <v>0.009488792934583046</v>
      </c>
      <c r="F2696" t="inlineStr">
        <is>
          <t>MENSAL</t>
        </is>
      </c>
      <c r="G2696" t="n">
        <v>45224</v>
      </c>
      <c r="H2696" t="n">
        <v>45224</v>
      </c>
      <c r="I2696" t="inlineStr">
        <is>
          <t>040</t>
        </is>
      </c>
      <c r="J2696" t="inlineStr">
        <is>
          <t>CARTEIRA</t>
        </is>
      </c>
      <c r="K2696" t="inlineStr">
        <is>
          <t>CONTRATO</t>
        </is>
      </c>
      <c r="L2696" t="n">
        <v>1721.52</v>
      </c>
      <c r="M2696" t="inlineStr"/>
      <c r="N2696" t="inlineStr"/>
      <c r="O2696" s="142">
        <f>DATE(YEAR(H2696),MONTH(H2696),1)</f>
        <v/>
      </c>
      <c r="P2696" s="132">
        <f>IF(H2696&gt;$L$3,"Futuro","Atraso")</f>
        <v/>
      </c>
      <c r="Q2696">
        <f>12*(YEAR(H2696)-YEAR($L$3))+(MONTH(H2696)-MONTH($L$3))</f>
        <v/>
      </c>
      <c r="R2696" s="366">
        <f>IF(N2696="IBIRAPITANGA FASE 3",IF(P2696="Atraso",M2696,M2696/(1+$J$2)^Q2696),IF(P2696="Atraso",M2696,M2696/(1+$J$1)^Q2696))</f>
        <v/>
      </c>
    </row>
    <row r="2697">
      <c r="A2697" t="inlineStr">
        <is>
          <t>Q014L02</t>
        </is>
      </c>
      <c r="B2697" t="inlineStr">
        <is>
          <t>MARIA APARECIDA DA FONSECA PINTO -ME</t>
        </is>
      </c>
      <c r="C2697" t="n">
        <v>1</v>
      </c>
      <c r="D2697" t="inlineStr">
        <is>
          <t>IPCA</t>
        </is>
      </c>
      <c r="E2697" t="n">
        <v>0.009488792934583046</v>
      </c>
      <c r="F2697" t="inlineStr">
        <is>
          <t>MENSAL</t>
        </is>
      </c>
      <c r="G2697" t="n">
        <v>45255</v>
      </c>
      <c r="H2697" t="n">
        <v>45255</v>
      </c>
      <c r="I2697" t="inlineStr">
        <is>
          <t>041</t>
        </is>
      </c>
      <c r="J2697" t="inlineStr">
        <is>
          <t>CARTEIRA</t>
        </is>
      </c>
      <c r="K2697" t="inlineStr">
        <is>
          <t>CONTRATO</t>
        </is>
      </c>
      <c r="L2697" t="n">
        <v>1721.52</v>
      </c>
      <c r="M2697" t="inlineStr"/>
      <c r="N2697" t="inlineStr"/>
      <c r="O2697" s="142">
        <f>DATE(YEAR(H2697),MONTH(H2697),1)</f>
        <v/>
      </c>
      <c r="P2697" s="132">
        <f>IF(H2697&gt;$L$3,"Futuro","Atraso")</f>
        <v/>
      </c>
      <c r="Q2697">
        <f>12*(YEAR(H2697)-YEAR($L$3))+(MONTH(H2697)-MONTH($L$3))</f>
        <v/>
      </c>
      <c r="R2697" s="366">
        <f>IF(N2697="IBIRAPITANGA FASE 3",IF(P2697="Atraso",M2697,M2697/(1+$J$2)^Q2697),IF(P2697="Atraso",M2697,M2697/(1+$J$1)^Q2697))</f>
        <v/>
      </c>
    </row>
    <row r="2698">
      <c r="A2698" t="inlineStr">
        <is>
          <t>Q014L02</t>
        </is>
      </c>
      <c r="B2698" t="inlineStr">
        <is>
          <t>MARIA APARECIDA DA FONSECA PINTO -ME</t>
        </is>
      </c>
      <c r="C2698" t="n">
        <v>1</v>
      </c>
      <c r="D2698" t="inlineStr">
        <is>
          <t>IPCA</t>
        </is>
      </c>
      <c r="E2698" t="n">
        <v>0.009488792934583046</v>
      </c>
      <c r="F2698" t="inlineStr">
        <is>
          <t>MENSAL</t>
        </is>
      </c>
      <c r="G2698" t="n">
        <v>45285</v>
      </c>
      <c r="H2698" t="n">
        <v>45285</v>
      </c>
      <c r="I2698" t="inlineStr">
        <is>
          <t>042</t>
        </is>
      </c>
      <c r="J2698" t="inlineStr">
        <is>
          <t>CARTEIRA</t>
        </is>
      </c>
      <c r="K2698" t="inlineStr">
        <is>
          <t>CONTRATO</t>
        </is>
      </c>
      <c r="L2698" t="n">
        <v>1721.52</v>
      </c>
      <c r="M2698" t="inlineStr"/>
      <c r="N2698" t="inlineStr"/>
      <c r="O2698" s="142">
        <f>DATE(YEAR(H2698),MONTH(H2698),1)</f>
        <v/>
      </c>
      <c r="P2698" s="132">
        <f>IF(H2698&gt;$L$3,"Futuro","Atraso")</f>
        <v/>
      </c>
      <c r="Q2698">
        <f>12*(YEAR(H2698)-YEAR($L$3))+(MONTH(H2698)-MONTH($L$3))</f>
        <v/>
      </c>
      <c r="R2698" s="366">
        <f>IF(N2698="IBIRAPITANGA FASE 3",IF(P2698="Atraso",M2698,M2698/(1+$J$2)^Q2698),IF(P2698="Atraso",M2698,M2698/(1+$J$1)^Q2698))</f>
        <v/>
      </c>
    </row>
    <row r="2699">
      <c r="A2699" t="inlineStr">
        <is>
          <t>Q014L02</t>
        </is>
      </c>
      <c r="B2699" t="inlineStr">
        <is>
          <t>MARIA APARECIDA DA FONSECA PINTO -ME</t>
        </is>
      </c>
      <c r="C2699" t="n">
        <v>1</v>
      </c>
      <c r="D2699" t="inlineStr">
        <is>
          <t>IPCA</t>
        </is>
      </c>
      <c r="E2699" t="n">
        <v>0.009488792934583046</v>
      </c>
      <c r="F2699" t="inlineStr">
        <is>
          <t>MENSAL</t>
        </is>
      </c>
      <c r="G2699" t="n">
        <v>45316</v>
      </c>
      <c r="H2699" t="n">
        <v>45316</v>
      </c>
      <c r="I2699" t="inlineStr">
        <is>
          <t>043</t>
        </is>
      </c>
      <c r="J2699" t="inlineStr">
        <is>
          <t>CARTEIRA</t>
        </is>
      </c>
      <c r="K2699" t="inlineStr">
        <is>
          <t>CONTRATO</t>
        </is>
      </c>
      <c r="L2699" t="n">
        <v>1721.52</v>
      </c>
      <c r="M2699" t="inlineStr"/>
      <c r="N2699" t="inlineStr"/>
      <c r="O2699" s="142">
        <f>DATE(YEAR(H2699),MONTH(H2699),1)</f>
        <v/>
      </c>
      <c r="P2699" s="132">
        <f>IF(H2699&gt;$L$3,"Futuro","Atraso")</f>
        <v/>
      </c>
      <c r="Q2699">
        <f>12*(YEAR(H2699)-YEAR($L$3))+(MONTH(H2699)-MONTH($L$3))</f>
        <v/>
      </c>
      <c r="R2699" s="366">
        <f>IF(N2699="IBIRAPITANGA FASE 3",IF(P2699="Atraso",M2699,M2699/(1+$J$2)^Q2699),IF(P2699="Atraso",M2699,M2699/(1+$J$1)^Q2699))</f>
        <v/>
      </c>
    </row>
    <row r="2700">
      <c r="A2700" t="inlineStr">
        <is>
          <t>Q014L02</t>
        </is>
      </c>
      <c r="B2700" t="inlineStr">
        <is>
          <t>MARIA APARECIDA DA FONSECA PINTO -ME</t>
        </is>
      </c>
      <c r="C2700" t="n">
        <v>1</v>
      </c>
      <c r="D2700" t="inlineStr">
        <is>
          <t>IPCA</t>
        </is>
      </c>
      <c r="E2700" t="n">
        <v>0.009488792934583046</v>
      </c>
      <c r="F2700" t="inlineStr">
        <is>
          <t>MENSAL</t>
        </is>
      </c>
      <c r="G2700" t="n">
        <v>45347</v>
      </c>
      <c r="H2700" t="n">
        <v>45347</v>
      </c>
      <c r="I2700" t="inlineStr">
        <is>
          <t>044</t>
        </is>
      </c>
      <c r="J2700" t="inlineStr">
        <is>
          <t>CARTEIRA</t>
        </is>
      </c>
      <c r="K2700" t="inlineStr">
        <is>
          <t>CONTRATO</t>
        </is>
      </c>
      <c r="L2700" t="n">
        <v>1721.52</v>
      </c>
      <c r="M2700" t="inlineStr"/>
      <c r="N2700" t="inlineStr"/>
      <c r="O2700" s="142">
        <f>DATE(YEAR(H2700),MONTH(H2700),1)</f>
        <v/>
      </c>
      <c r="P2700" s="132">
        <f>IF(H2700&gt;$L$3,"Futuro","Atraso")</f>
        <v/>
      </c>
      <c r="Q2700">
        <f>12*(YEAR(H2700)-YEAR($L$3))+(MONTH(H2700)-MONTH($L$3))</f>
        <v/>
      </c>
      <c r="R2700" s="366">
        <f>IF(N2700="IBIRAPITANGA FASE 3",IF(P2700="Atraso",M2700,M2700/(1+$J$2)^Q2700),IF(P2700="Atraso",M2700,M2700/(1+$J$1)^Q2700))</f>
        <v/>
      </c>
    </row>
    <row r="2701">
      <c r="A2701" t="inlineStr">
        <is>
          <t>Q014L02</t>
        </is>
      </c>
      <c r="B2701" t="inlineStr">
        <is>
          <t>MARIA APARECIDA DA FONSECA PINTO -ME</t>
        </is>
      </c>
      <c r="C2701" t="n">
        <v>1</v>
      </c>
      <c r="D2701" t="inlineStr">
        <is>
          <t>IPCA</t>
        </is>
      </c>
      <c r="E2701" t="n">
        <v>0.009488792934583046</v>
      </c>
      <c r="F2701" t="inlineStr">
        <is>
          <t>MENSAL</t>
        </is>
      </c>
      <c r="G2701" t="n">
        <v>45376</v>
      </c>
      <c r="H2701" t="n">
        <v>45376</v>
      </c>
      <c r="I2701" t="inlineStr">
        <is>
          <t>045</t>
        </is>
      </c>
      <c r="J2701" t="inlineStr">
        <is>
          <t>CARTEIRA</t>
        </is>
      </c>
      <c r="K2701" t="inlineStr">
        <is>
          <t>CONTRATO</t>
        </is>
      </c>
      <c r="L2701" t="n">
        <v>1721.52</v>
      </c>
      <c r="M2701" t="inlineStr"/>
      <c r="N2701" t="inlineStr"/>
      <c r="O2701" s="142">
        <f>DATE(YEAR(H2701),MONTH(H2701),1)</f>
        <v/>
      </c>
      <c r="P2701" s="132">
        <f>IF(H2701&gt;$L$3,"Futuro","Atraso")</f>
        <v/>
      </c>
      <c r="Q2701">
        <f>12*(YEAR(H2701)-YEAR($L$3))+(MONTH(H2701)-MONTH($L$3))</f>
        <v/>
      </c>
      <c r="R2701" s="366">
        <f>IF(N2701="IBIRAPITANGA FASE 3",IF(P2701="Atraso",M2701,M2701/(1+$J$2)^Q2701),IF(P2701="Atraso",M2701,M2701/(1+$J$1)^Q2701))</f>
        <v/>
      </c>
    </row>
    <row r="2702">
      <c r="A2702" t="inlineStr">
        <is>
          <t>Q014L02</t>
        </is>
      </c>
      <c r="B2702" t="inlineStr">
        <is>
          <t>MARIA APARECIDA DA FONSECA PINTO -ME</t>
        </is>
      </c>
      <c r="C2702" t="n">
        <v>1</v>
      </c>
      <c r="D2702" t="inlineStr">
        <is>
          <t>IPCA</t>
        </is>
      </c>
      <c r="E2702" t="n">
        <v>0.009488792934583046</v>
      </c>
      <c r="F2702" t="inlineStr">
        <is>
          <t>MENSAL</t>
        </is>
      </c>
      <c r="G2702" t="n">
        <v>45407</v>
      </c>
      <c r="H2702" t="n">
        <v>45407</v>
      </c>
      <c r="I2702" t="inlineStr">
        <is>
          <t>046</t>
        </is>
      </c>
      <c r="J2702" t="inlineStr">
        <is>
          <t>CARTEIRA</t>
        </is>
      </c>
      <c r="K2702" t="inlineStr">
        <is>
          <t>CONTRATO</t>
        </is>
      </c>
      <c r="L2702" t="n">
        <v>1721.52</v>
      </c>
      <c r="M2702" t="inlineStr"/>
      <c r="N2702" t="inlineStr"/>
      <c r="O2702" s="142">
        <f>DATE(YEAR(H2702),MONTH(H2702),1)</f>
        <v/>
      </c>
      <c r="P2702" s="132">
        <f>IF(H2702&gt;$L$3,"Futuro","Atraso")</f>
        <v/>
      </c>
      <c r="Q2702">
        <f>12*(YEAR(H2702)-YEAR($L$3))+(MONTH(H2702)-MONTH($L$3))</f>
        <v/>
      </c>
      <c r="R2702" s="366">
        <f>IF(N2702="IBIRAPITANGA FASE 3",IF(P2702="Atraso",M2702,M2702/(1+$J$2)^Q2702),IF(P2702="Atraso",M2702,M2702/(1+$J$1)^Q2702))</f>
        <v/>
      </c>
    </row>
    <row r="2703">
      <c r="A2703" t="inlineStr">
        <is>
          <t>Q014L02</t>
        </is>
      </c>
      <c r="B2703" t="inlineStr">
        <is>
          <t>MARIA APARECIDA DA FONSECA PINTO -ME</t>
        </is>
      </c>
      <c r="C2703" t="n">
        <v>1</v>
      </c>
      <c r="D2703" t="inlineStr">
        <is>
          <t>IPCA</t>
        </is>
      </c>
      <c r="E2703" t="n">
        <v>0.009488792934583046</v>
      </c>
      <c r="F2703" t="inlineStr">
        <is>
          <t>MENSAL</t>
        </is>
      </c>
      <c r="G2703" t="n">
        <v>45437</v>
      </c>
      <c r="H2703" t="n">
        <v>45437</v>
      </c>
      <c r="I2703" t="inlineStr">
        <is>
          <t>047</t>
        </is>
      </c>
      <c r="J2703" t="inlineStr">
        <is>
          <t>CARTEIRA</t>
        </is>
      </c>
      <c r="K2703" t="inlineStr">
        <is>
          <t>CONTRATO</t>
        </is>
      </c>
      <c r="L2703" t="n">
        <v>1721.52</v>
      </c>
      <c r="M2703" t="inlineStr"/>
      <c r="N2703" t="inlineStr"/>
      <c r="O2703" s="142">
        <f>DATE(YEAR(H2703),MONTH(H2703),1)</f>
        <v/>
      </c>
      <c r="P2703" s="132">
        <f>IF(H2703&gt;$L$3,"Futuro","Atraso")</f>
        <v/>
      </c>
      <c r="Q2703">
        <f>12*(YEAR(H2703)-YEAR($L$3))+(MONTH(H2703)-MONTH($L$3))</f>
        <v/>
      </c>
      <c r="R2703" s="366">
        <f>IF(N2703="IBIRAPITANGA FASE 3",IF(P2703="Atraso",M2703,M2703/(1+$J$2)^Q2703),IF(P2703="Atraso",M2703,M2703/(1+$J$1)^Q2703))</f>
        <v/>
      </c>
    </row>
    <row r="2704">
      <c r="A2704" t="inlineStr">
        <is>
          <t>Q014L02</t>
        </is>
      </c>
      <c r="B2704" t="inlineStr">
        <is>
          <t>MARIA APARECIDA DA FONSECA PINTO -ME</t>
        </is>
      </c>
      <c r="C2704" t="n">
        <v>1</v>
      </c>
      <c r="D2704" t="inlineStr">
        <is>
          <t>IPCA</t>
        </is>
      </c>
      <c r="E2704" t="n">
        <v>0.009488792934583046</v>
      </c>
      <c r="F2704" t="inlineStr">
        <is>
          <t>MENSAL</t>
        </is>
      </c>
      <c r="G2704" t="n">
        <v>45437</v>
      </c>
      <c r="H2704" t="n">
        <v>45437</v>
      </c>
      <c r="I2704" t="inlineStr">
        <is>
          <t>004</t>
        </is>
      </c>
      <c r="J2704" t="inlineStr">
        <is>
          <t>CARTEIRA</t>
        </is>
      </c>
      <c r="K2704" t="inlineStr">
        <is>
          <t>CONTRATO</t>
        </is>
      </c>
      <c r="L2704" t="n">
        <v>7256.56</v>
      </c>
      <c r="M2704" t="inlineStr"/>
      <c r="N2704" t="inlineStr"/>
      <c r="O2704" s="142">
        <f>DATE(YEAR(H2704),MONTH(H2704),1)</f>
        <v/>
      </c>
      <c r="P2704" s="132">
        <f>IF(H2704&gt;$L$3,"Futuro","Atraso")</f>
        <v/>
      </c>
      <c r="Q2704">
        <f>12*(YEAR(H2704)-YEAR($L$3))+(MONTH(H2704)-MONTH($L$3))</f>
        <v/>
      </c>
      <c r="R2704" s="366">
        <f>IF(N2704="IBIRAPITANGA FASE 3",IF(P2704="Atraso",M2704,M2704/(1+$J$2)^Q2704),IF(P2704="Atraso",M2704,M2704/(1+$J$1)^Q2704))</f>
        <v/>
      </c>
    </row>
    <row r="2705">
      <c r="A2705" t="inlineStr">
        <is>
          <t>Q014L02</t>
        </is>
      </c>
      <c r="B2705" t="inlineStr">
        <is>
          <t>MARIA APARECIDA DA FONSECA PINTO -ME</t>
        </is>
      </c>
      <c r="C2705" t="n">
        <v>1</v>
      </c>
      <c r="D2705" t="inlineStr">
        <is>
          <t>IPCA</t>
        </is>
      </c>
      <c r="E2705" t="n">
        <v>0.009488792934583046</v>
      </c>
      <c r="F2705" t="inlineStr">
        <is>
          <t>MENSAL</t>
        </is>
      </c>
      <c r="G2705" t="n">
        <v>45468</v>
      </c>
      <c r="H2705" t="n">
        <v>45468</v>
      </c>
      <c r="I2705" t="inlineStr">
        <is>
          <t>048</t>
        </is>
      </c>
      <c r="J2705" t="inlineStr">
        <is>
          <t>CARTEIRA</t>
        </is>
      </c>
      <c r="K2705" t="inlineStr">
        <is>
          <t>CONTRATO</t>
        </is>
      </c>
      <c r="L2705" t="n">
        <v>1721.52</v>
      </c>
      <c r="M2705" t="inlineStr"/>
      <c r="N2705" t="inlineStr"/>
      <c r="O2705" s="142">
        <f>DATE(YEAR(H2705),MONTH(H2705),1)</f>
        <v/>
      </c>
      <c r="P2705" s="132">
        <f>IF(H2705&gt;$L$3,"Futuro","Atraso")</f>
        <v/>
      </c>
      <c r="Q2705">
        <f>12*(YEAR(H2705)-YEAR($L$3))+(MONTH(H2705)-MONTH($L$3))</f>
        <v/>
      </c>
      <c r="R2705" s="366">
        <f>IF(N2705="IBIRAPITANGA FASE 3",IF(P2705="Atraso",M2705,M2705/(1+$J$2)^Q2705),IF(P2705="Atraso",M2705,M2705/(1+$J$1)^Q2705))</f>
        <v/>
      </c>
    </row>
    <row r="2706">
      <c r="A2706" t="inlineStr">
        <is>
          <t>Q014L02</t>
        </is>
      </c>
      <c r="B2706" t="inlineStr">
        <is>
          <t>MARIA APARECIDA DA FONSECA PINTO -ME</t>
        </is>
      </c>
      <c r="C2706" t="n">
        <v>1</v>
      </c>
      <c r="D2706" t="inlineStr">
        <is>
          <t>IPCA</t>
        </is>
      </c>
      <c r="E2706" t="n">
        <v>0.009488792934583046</v>
      </c>
      <c r="F2706" t="inlineStr">
        <is>
          <t>MENSAL</t>
        </is>
      </c>
      <c r="G2706" t="n">
        <v>45498</v>
      </c>
      <c r="H2706" t="n">
        <v>45498</v>
      </c>
      <c r="I2706" t="inlineStr">
        <is>
          <t>049</t>
        </is>
      </c>
      <c r="J2706" t="inlineStr">
        <is>
          <t>CARTEIRA</t>
        </is>
      </c>
      <c r="K2706" t="inlineStr">
        <is>
          <t>CONTRATO</t>
        </is>
      </c>
      <c r="L2706" t="n">
        <v>1721.52</v>
      </c>
      <c r="M2706" t="inlineStr"/>
      <c r="N2706" t="inlineStr"/>
      <c r="O2706" s="142">
        <f>DATE(YEAR(H2706),MONTH(H2706),1)</f>
        <v/>
      </c>
      <c r="P2706" s="132">
        <f>IF(H2706&gt;$L$3,"Futuro","Atraso")</f>
        <v/>
      </c>
      <c r="Q2706">
        <f>12*(YEAR(H2706)-YEAR($L$3))+(MONTH(H2706)-MONTH($L$3))</f>
        <v/>
      </c>
      <c r="R2706" s="366">
        <f>IF(N2706="IBIRAPITANGA FASE 3",IF(P2706="Atraso",M2706,M2706/(1+$J$2)^Q2706),IF(P2706="Atraso",M2706,M2706/(1+$J$1)^Q2706))</f>
        <v/>
      </c>
    </row>
    <row r="2707">
      <c r="A2707" t="inlineStr">
        <is>
          <t>Q014L02</t>
        </is>
      </c>
      <c r="B2707" t="inlineStr">
        <is>
          <t>MARIA APARECIDA DA FONSECA PINTO -ME</t>
        </is>
      </c>
      <c r="C2707" t="n">
        <v>1</v>
      </c>
      <c r="D2707" t="inlineStr">
        <is>
          <t>IPCA</t>
        </is>
      </c>
      <c r="E2707" t="n">
        <v>0.009488792934583046</v>
      </c>
      <c r="F2707" t="inlineStr">
        <is>
          <t>MENSAL</t>
        </is>
      </c>
      <c r="G2707" t="n">
        <v>45529</v>
      </c>
      <c r="H2707" t="n">
        <v>45529</v>
      </c>
      <c r="I2707" t="inlineStr">
        <is>
          <t>050</t>
        </is>
      </c>
      <c r="J2707" t="inlineStr">
        <is>
          <t>CARTEIRA</t>
        </is>
      </c>
      <c r="K2707" t="inlineStr">
        <is>
          <t>CONTRATO</t>
        </is>
      </c>
      <c r="L2707" t="n">
        <v>1721.52</v>
      </c>
      <c r="M2707" t="inlineStr"/>
      <c r="N2707" t="inlineStr"/>
      <c r="O2707" s="142">
        <f>DATE(YEAR(H2707),MONTH(H2707),1)</f>
        <v/>
      </c>
      <c r="P2707" s="132">
        <f>IF(H2707&gt;$L$3,"Futuro","Atraso")</f>
        <v/>
      </c>
      <c r="Q2707">
        <f>12*(YEAR(H2707)-YEAR($L$3))+(MONTH(H2707)-MONTH($L$3))</f>
        <v/>
      </c>
      <c r="R2707" s="366">
        <f>IF(N2707="IBIRAPITANGA FASE 3",IF(P2707="Atraso",M2707,M2707/(1+$J$2)^Q2707),IF(P2707="Atraso",M2707,M2707/(1+$J$1)^Q2707))</f>
        <v/>
      </c>
    </row>
    <row r="2708">
      <c r="A2708" t="inlineStr">
        <is>
          <t>Q014L02</t>
        </is>
      </c>
      <c r="B2708" t="inlineStr">
        <is>
          <t>MARIA APARECIDA DA FONSECA PINTO -ME</t>
        </is>
      </c>
      <c r="C2708" t="n">
        <v>1</v>
      </c>
      <c r="D2708" t="inlineStr">
        <is>
          <t>IPCA</t>
        </is>
      </c>
      <c r="E2708" t="n">
        <v>0.009488792934583046</v>
      </c>
      <c r="F2708" t="inlineStr">
        <is>
          <t>MENSAL</t>
        </is>
      </c>
      <c r="G2708" t="n">
        <v>45560</v>
      </c>
      <c r="H2708" t="n">
        <v>45560</v>
      </c>
      <c r="I2708" t="inlineStr">
        <is>
          <t>051</t>
        </is>
      </c>
      <c r="J2708" t="inlineStr">
        <is>
          <t>CARTEIRA</t>
        </is>
      </c>
      <c r="K2708" t="inlineStr">
        <is>
          <t>CONTRATO</t>
        </is>
      </c>
      <c r="L2708" t="n">
        <v>1721.52</v>
      </c>
      <c r="M2708" t="inlineStr"/>
      <c r="N2708" t="inlineStr"/>
      <c r="O2708" s="142">
        <f>DATE(YEAR(H2708),MONTH(H2708),1)</f>
        <v/>
      </c>
      <c r="P2708" s="132">
        <f>IF(H2708&gt;$L$3,"Futuro","Atraso")</f>
        <v/>
      </c>
      <c r="Q2708">
        <f>12*(YEAR(H2708)-YEAR($L$3))+(MONTH(H2708)-MONTH($L$3))</f>
        <v/>
      </c>
      <c r="R2708" s="366">
        <f>IF(N2708="IBIRAPITANGA FASE 3",IF(P2708="Atraso",M2708,M2708/(1+$J$2)^Q2708),IF(P2708="Atraso",M2708,M2708/(1+$J$1)^Q2708))</f>
        <v/>
      </c>
    </row>
    <row r="2709">
      <c r="A2709" t="inlineStr">
        <is>
          <t>Q014L02</t>
        </is>
      </c>
      <c r="B2709" t="inlineStr">
        <is>
          <t>MARIA APARECIDA DA FONSECA PINTO -ME</t>
        </is>
      </c>
      <c r="C2709" t="n">
        <v>1</v>
      </c>
      <c r="D2709" t="inlineStr">
        <is>
          <t>IPCA</t>
        </is>
      </c>
      <c r="E2709" t="n">
        <v>0.009488792934583046</v>
      </c>
      <c r="F2709" t="inlineStr">
        <is>
          <t>MENSAL</t>
        </is>
      </c>
      <c r="G2709" t="n">
        <v>45590</v>
      </c>
      <c r="H2709" t="n">
        <v>45590</v>
      </c>
      <c r="I2709" t="inlineStr">
        <is>
          <t>052</t>
        </is>
      </c>
      <c r="J2709" t="inlineStr">
        <is>
          <t>CARTEIRA</t>
        </is>
      </c>
      <c r="K2709" t="inlineStr">
        <is>
          <t>CONTRATO</t>
        </is>
      </c>
      <c r="L2709" t="n">
        <v>1721.52</v>
      </c>
      <c r="M2709" t="inlineStr"/>
      <c r="N2709" t="inlineStr"/>
      <c r="O2709" s="142">
        <f>DATE(YEAR(H2709),MONTH(H2709),1)</f>
        <v/>
      </c>
      <c r="P2709" s="132">
        <f>IF(H2709&gt;$L$3,"Futuro","Atraso")</f>
        <v/>
      </c>
      <c r="Q2709">
        <f>12*(YEAR(H2709)-YEAR($L$3))+(MONTH(H2709)-MONTH($L$3))</f>
        <v/>
      </c>
      <c r="R2709" s="366">
        <f>IF(N2709="IBIRAPITANGA FASE 3",IF(P2709="Atraso",M2709,M2709/(1+$J$2)^Q2709),IF(P2709="Atraso",M2709,M2709/(1+$J$1)^Q2709))</f>
        <v/>
      </c>
    </row>
    <row r="2710">
      <c r="A2710" t="inlineStr">
        <is>
          <t>Q014L02</t>
        </is>
      </c>
      <c r="B2710" t="inlineStr">
        <is>
          <t>MARIA APARECIDA DA FONSECA PINTO -ME</t>
        </is>
      </c>
      <c r="C2710" t="n">
        <v>1</v>
      </c>
      <c r="D2710" t="inlineStr">
        <is>
          <t>IPCA</t>
        </is>
      </c>
      <c r="E2710" t="n">
        <v>0.009488792934583046</v>
      </c>
      <c r="F2710" t="inlineStr">
        <is>
          <t>MENSAL</t>
        </is>
      </c>
      <c r="G2710" t="n">
        <v>45621</v>
      </c>
      <c r="H2710" t="n">
        <v>45621</v>
      </c>
      <c r="I2710" t="inlineStr">
        <is>
          <t>053</t>
        </is>
      </c>
      <c r="J2710" t="inlineStr">
        <is>
          <t>CARTEIRA</t>
        </is>
      </c>
      <c r="K2710" t="inlineStr">
        <is>
          <t>CONTRATO</t>
        </is>
      </c>
      <c r="L2710" t="n">
        <v>1721.52</v>
      </c>
      <c r="M2710" t="inlineStr"/>
      <c r="N2710" t="inlineStr"/>
      <c r="O2710" s="142">
        <f>DATE(YEAR(H2710),MONTH(H2710),1)</f>
        <v/>
      </c>
      <c r="P2710" s="132">
        <f>IF(H2710&gt;$L$3,"Futuro","Atraso")</f>
        <v/>
      </c>
      <c r="Q2710">
        <f>12*(YEAR(H2710)-YEAR($L$3))+(MONTH(H2710)-MONTH($L$3))</f>
        <v/>
      </c>
      <c r="R2710" s="366">
        <f>IF(N2710="IBIRAPITANGA FASE 3",IF(P2710="Atraso",M2710,M2710/(1+$J$2)^Q2710),IF(P2710="Atraso",M2710,M2710/(1+$J$1)^Q2710))</f>
        <v/>
      </c>
    </row>
    <row r="2711">
      <c r="A2711" t="inlineStr">
        <is>
          <t>Q014L02</t>
        </is>
      </c>
      <c r="B2711" t="inlineStr">
        <is>
          <t>MARIA APARECIDA DA FONSECA PINTO -ME</t>
        </is>
      </c>
      <c r="C2711" t="n">
        <v>1</v>
      </c>
      <c r="D2711" t="inlineStr">
        <is>
          <t>IPCA</t>
        </is>
      </c>
      <c r="E2711" t="n">
        <v>0.009488792934583046</v>
      </c>
      <c r="F2711" t="inlineStr">
        <is>
          <t>MENSAL</t>
        </is>
      </c>
      <c r="G2711" t="n">
        <v>45651</v>
      </c>
      <c r="H2711" t="n">
        <v>45651</v>
      </c>
      <c r="I2711" t="inlineStr">
        <is>
          <t>054</t>
        </is>
      </c>
      <c r="J2711" t="inlineStr">
        <is>
          <t>CARTEIRA</t>
        </is>
      </c>
      <c r="K2711" t="inlineStr">
        <is>
          <t>CONTRATO</t>
        </is>
      </c>
      <c r="L2711" t="n">
        <v>1721.52</v>
      </c>
      <c r="M2711" t="inlineStr"/>
      <c r="N2711" t="inlineStr"/>
      <c r="O2711" s="142">
        <f>DATE(YEAR(H2711),MONTH(H2711),1)</f>
        <v/>
      </c>
      <c r="P2711" s="132">
        <f>IF(H2711&gt;$L$3,"Futuro","Atraso")</f>
        <v/>
      </c>
      <c r="Q2711">
        <f>12*(YEAR(H2711)-YEAR($L$3))+(MONTH(H2711)-MONTH($L$3))</f>
        <v/>
      </c>
      <c r="R2711" s="366">
        <f>IF(N2711="IBIRAPITANGA FASE 3",IF(P2711="Atraso",M2711,M2711/(1+$J$2)^Q2711),IF(P2711="Atraso",M2711,M2711/(1+$J$1)^Q2711))</f>
        <v/>
      </c>
    </row>
    <row r="2712">
      <c r="A2712" t="inlineStr">
        <is>
          <t>Q014L02</t>
        </is>
      </c>
      <c r="B2712" t="inlineStr">
        <is>
          <t>MARIA APARECIDA DA FONSECA PINTO -ME</t>
        </is>
      </c>
      <c r="C2712" t="n">
        <v>1</v>
      </c>
      <c r="D2712" t="inlineStr">
        <is>
          <t>IPCA</t>
        </is>
      </c>
      <c r="E2712" t="n">
        <v>0.009488792934583046</v>
      </c>
      <c r="F2712" t="inlineStr">
        <is>
          <t>MENSAL</t>
        </is>
      </c>
      <c r="G2712" t="n">
        <v>45682</v>
      </c>
      <c r="H2712" t="n">
        <v>45682</v>
      </c>
      <c r="I2712" t="inlineStr">
        <is>
          <t>055</t>
        </is>
      </c>
      <c r="J2712" t="inlineStr">
        <is>
          <t>CARTEIRA</t>
        </is>
      </c>
      <c r="K2712" t="inlineStr">
        <is>
          <t>CONTRATO</t>
        </is>
      </c>
      <c r="L2712" t="n">
        <v>1721.52</v>
      </c>
      <c r="M2712" t="inlineStr"/>
      <c r="N2712" t="inlineStr"/>
      <c r="O2712" s="142">
        <f>DATE(YEAR(H2712),MONTH(H2712),1)</f>
        <v/>
      </c>
      <c r="P2712" s="132">
        <f>IF(H2712&gt;$L$3,"Futuro","Atraso")</f>
        <v/>
      </c>
      <c r="Q2712">
        <f>12*(YEAR(H2712)-YEAR($L$3))+(MONTH(H2712)-MONTH($L$3))</f>
        <v/>
      </c>
      <c r="R2712" s="366">
        <f>IF(N2712="IBIRAPITANGA FASE 3",IF(P2712="Atraso",M2712,M2712/(1+$J$2)^Q2712),IF(P2712="Atraso",M2712,M2712/(1+$J$1)^Q2712))</f>
        <v/>
      </c>
    </row>
    <row r="2713">
      <c r="A2713" t="inlineStr">
        <is>
          <t>Q014L02</t>
        </is>
      </c>
      <c r="B2713" t="inlineStr">
        <is>
          <t>MARIA APARECIDA DA FONSECA PINTO -ME</t>
        </is>
      </c>
      <c r="C2713" t="n">
        <v>1</v>
      </c>
      <c r="D2713" t="inlineStr">
        <is>
          <t>IPCA</t>
        </is>
      </c>
      <c r="E2713" t="n">
        <v>0.009488792934583046</v>
      </c>
      <c r="F2713" t="inlineStr">
        <is>
          <t>MENSAL</t>
        </is>
      </c>
      <c r="G2713" t="n">
        <v>45713</v>
      </c>
      <c r="H2713" t="n">
        <v>45713</v>
      </c>
      <c r="I2713" t="inlineStr">
        <is>
          <t>056</t>
        </is>
      </c>
      <c r="J2713" t="inlineStr">
        <is>
          <t>CARTEIRA</t>
        </is>
      </c>
      <c r="K2713" t="inlineStr">
        <is>
          <t>CONTRATO</t>
        </is>
      </c>
      <c r="L2713" t="n">
        <v>1721.52</v>
      </c>
      <c r="M2713" t="inlineStr"/>
      <c r="N2713" t="inlineStr"/>
      <c r="O2713" s="142">
        <f>DATE(YEAR(H2713),MONTH(H2713),1)</f>
        <v/>
      </c>
      <c r="P2713" s="132">
        <f>IF(H2713&gt;$L$3,"Futuro","Atraso")</f>
        <v/>
      </c>
      <c r="Q2713">
        <f>12*(YEAR(H2713)-YEAR($L$3))+(MONTH(H2713)-MONTH($L$3))</f>
        <v/>
      </c>
      <c r="R2713" s="366">
        <f>IF(N2713="IBIRAPITANGA FASE 3",IF(P2713="Atraso",M2713,M2713/(1+$J$2)^Q2713),IF(P2713="Atraso",M2713,M2713/(1+$J$1)^Q2713))</f>
        <v/>
      </c>
    </row>
    <row r="2714">
      <c r="A2714" t="inlineStr">
        <is>
          <t>Q014L02</t>
        </is>
      </c>
      <c r="B2714" t="inlineStr">
        <is>
          <t>MARIA APARECIDA DA FONSECA PINTO -ME</t>
        </is>
      </c>
      <c r="C2714" t="n">
        <v>1</v>
      </c>
      <c r="D2714" t="inlineStr">
        <is>
          <t>IPCA</t>
        </is>
      </c>
      <c r="E2714" t="n">
        <v>0.009488792934583046</v>
      </c>
      <c r="F2714" t="inlineStr">
        <is>
          <t>MENSAL</t>
        </is>
      </c>
      <c r="G2714" t="n">
        <v>45741</v>
      </c>
      <c r="H2714" t="n">
        <v>45741</v>
      </c>
      <c r="I2714" t="inlineStr">
        <is>
          <t>057</t>
        </is>
      </c>
      <c r="J2714" t="inlineStr">
        <is>
          <t>CARTEIRA</t>
        </is>
      </c>
      <c r="K2714" t="inlineStr">
        <is>
          <t>CONTRATO</t>
        </is>
      </c>
      <c r="L2714" t="n">
        <v>1721.52</v>
      </c>
      <c r="M2714" t="inlineStr"/>
      <c r="N2714" t="inlineStr"/>
      <c r="O2714" s="142">
        <f>DATE(YEAR(H2714),MONTH(H2714),1)</f>
        <v/>
      </c>
      <c r="P2714" s="132">
        <f>IF(H2714&gt;$L$3,"Futuro","Atraso")</f>
        <v/>
      </c>
      <c r="Q2714">
        <f>12*(YEAR(H2714)-YEAR($L$3))+(MONTH(H2714)-MONTH($L$3))</f>
        <v/>
      </c>
      <c r="R2714" s="366">
        <f>IF(N2714="IBIRAPITANGA FASE 3",IF(P2714="Atraso",M2714,M2714/(1+$J$2)^Q2714),IF(P2714="Atraso",M2714,M2714/(1+$J$1)^Q2714))</f>
        <v/>
      </c>
    </row>
    <row r="2715">
      <c r="A2715" t="inlineStr">
        <is>
          <t>Q014L02</t>
        </is>
      </c>
      <c r="B2715" t="inlineStr">
        <is>
          <t>MARIA APARECIDA DA FONSECA PINTO -ME</t>
        </is>
      </c>
      <c r="C2715" t="n">
        <v>1</v>
      </c>
      <c r="D2715" t="inlineStr">
        <is>
          <t>IPCA</t>
        </is>
      </c>
      <c r="E2715" t="n">
        <v>0.009488792934583046</v>
      </c>
      <c r="F2715" t="inlineStr">
        <is>
          <t>MENSAL</t>
        </is>
      </c>
      <c r="G2715" t="n">
        <v>45772</v>
      </c>
      <c r="H2715" t="n">
        <v>45772</v>
      </c>
      <c r="I2715" t="inlineStr">
        <is>
          <t>058</t>
        </is>
      </c>
      <c r="J2715" t="inlineStr">
        <is>
          <t>CARTEIRA</t>
        </is>
      </c>
      <c r="K2715" t="inlineStr">
        <is>
          <t>CONTRATO</t>
        </is>
      </c>
      <c r="L2715" t="n">
        <v>1721.52</v>
      </c>
      <c r="M2715" t="inlineStr"/>
      <c r="N2715" t="inlineStr"/>
      <c r="O2715" s="142">
        <f>DATE(YEAR(H2715),MONTH(H2715),1)</f>
        <v/>
      </c>
      <c r="P2715" s="132">
        <f>IF(H2715&gt;$L$3,"Futuro","Atraso")</f>
        <v/>
      </c>
      <c r="Q2715">
        <f>12*(YEAR(H2715)-YEAR($L$3))+(MONTH(H2715)-MONTH($L$3))</f>
        <v/>
      </c>
      <c r="R2715" s="366">
        <f>IF(N2715="IBIRAPITANGA FASE 3",IF(P2715="Atraso",M2715,M2715/(1+$J$2)^Q2715),IF(P2715="Atraso",M2715,M2715/(1+$J$1)^Q2715))</f>
        <v/>
      </c>
    </row>
    <row r="2716">
      <c r="A2716" t="inlineStr">
        <is>
          <t>Q014L02</t>
        </is>
      </c>
      <c r="B2716" t="inlineStr">
        <is>
          <t>MARIA APARECIDA DA FONSECA PINTO -ME</t>
        </is>
      </c>
      <c r="C2716" t="n">
        <v>1</v>
      </c>
      <c r="D2716" t="inlineStr">
        <is>
          <t>IPCA</t>
        </is>
      </c>
      <c r="E2716" t="n">
        <v>0.009488792934583046</v>
      </c>
      <c r="F2716" t="inlineStr">
        <is>
          <t>MENSAL</t>
        </is>
      </c>
      <c r="G2716" t="n">
        <v>45802</v>
      </c>
      <c r="H2716" t="n">
        <v>45802</v>
      </c>
      <c r="I2716" t="inlineStr">
        <is>
          <t>059</t>
        </is>
      </c>
      <c r="J2716" t="inlineStr">
        <is>
          <t>CARTEIRA</t>
        </is>
      </c>
      <c r="K2716" t="inlineStr">
        <is>
          <t>CONTRATO</t>
        </is>
      </c>
      <c r="L2716" t="n">
        <v>1721.52</v>
      </c>
      <c r="M2716" t="inlineStr"/>
      <c r="N2716" t="inlineStr"/>
      <c r="O2716" s="142">
        <f>DATE(YEAR(H2716),MONTH(H2716),1)</f>
        <v/>
      </c>
      <c r="P2716" s="132">
        <f>IF(H2716&gt;$L$3,"Futuro","Atraso")</f>
        <v/>
      </c>
      <c r="Q2716">
        <f>12*(YEAR(H2716)-YEAR($L$3))+(MONTH(H2716)-MONTH($L$3))</f>
        <v/>
      </c>
      <c r="R2716" s="366">
        <f>IF(N2716="IBIRAPITANGA FASE 3",IF(P2716="Atraso",M2716,M2716/(1+$J$2)^Q2716),IF(P2716="Atraso",M2716,M2716/(1+$J$1)^Q2716))</f>
        <v/>
      </c>
    </row>
    <row r="2717">
      <c r="A2717" t="inlineStr">
        <is>
          <t>Q014L02</t>
        </is>
      </c>
      <c r="B2717" t="inlineStr">
        <is>
          <t>MARIA APARECIDA DA FONSECA PINTO -ME</t>
        </is>
      </c>
      <c r="C2717" t="n">
        <v>1</v>
      </c>
      <c r="D2717" t="inlineStr">
        <is>
          <t>IPCA</t>
        </is>
      </c>
      <c r="E2717" t="n">
        <v>0.009488792934583046</v>
      </c>
      <c r="F2717" t="inlineStr">
        <is>
          <t>MENSAL</t>
        </is>
      </c>
      <c r="G2717" t="n">
        <v>45802</v>
      </c>
      <c r="H2717" t="n">
        <v>45802</v>
      </c>
      <c r="I2717" t="inlineStr">
        <is>
          <t>005</t>
        </is>
      </c>
      <c r="J2717" t="inlineStr">
        <is>
          <t>CARTEIRA</t>
        </is>
      </c>
      <c r="K2717" t="inlineStr">
        <is>
          <t>CONTRATO</t>
        </is>
      </c>
      <c r="L2717" t="n">
        <v>7256.56</v>
      </c>
      <c r="M2717" t="inlineStr"/>
      <c r="N2717" t="inlineStr"/>
      <c r="O2717" s="142">
        <f>DATE(YEAR(H2717),MONTH(H2717),1)</f>
        <v/>
      </c>
      <c r="P2717" s="132">
        <f>IF(H2717&gt;$L$3,"Futuro","Atraso")</f>
        <v/>
      </c>
      <c r="Q2717">
        <f>12*(YEAR(H2717)-YEAR($L$3))+(MONTH(H2717)-MONTH($L$3))</f>
        <v/>
      </c>
      <c r="R2717" s="366">
        <f>IF(N2717="IBIRAPITANGA FASE 3",IF(P2717="Atraso",M2717,M2717/(1+$J$2)^Q2717),IF(P2717="Atraso",M2717,M2717/(1+$J$1)^Q2717))</f>
        <v/>
      </c>
    </row>
    <row r="2718">
      <c r="A2718" t="inlineStr">
        <is>
          <t>Q014L02</t>
        </is>
      </c>
      <c r="B2718" t="inlineStr">
        <is>
          <t>MARIA APARECIDA DA FONSECA PINTO -ME</t>
        </is>
      </c>
      <c r="C2718" t="n">
        <v>1</v>
      </c>
      <c r="D2718" t="inlineStr">
        <is>
          <t>IPCA</t>
        </is>
      </c>
      <c r="E2718" t="n">
        <v>0.009488792934583046</v>
      </c>
      <c r="F2718" t="inlineStr">
        <is>
          <t>MENSAL</t>
        </is>
      </c>
      <c r="G2718" t="n">
        <v>45833</v>
      </c>
      <c r="H2718" t="n">
        <v>45833</v>
      </c>
      <c r="I2718" t="inlineStr">
        <is>
          <t>060</t>
        </is>
      </c>
      <c r="J2718" t="inlineStr">
        <is>
          <t>CARTEIRA</t>
        </is>
      </c>
      <c r="K2718" t="inlineStr">
        <is>
          <t>CONTRATO</t>
        </is>
      </c>
      <c r="L2718" t="n">
        <v>1721.52</v>
      </c>
      <c r="M2718" t="inlineStr"/>
      <c r="N2718" t="inlineStr"/>
      <c r="O2718" s="142">
        <f>DATE(YEAR(H2718),MONTH(H2718),1)</f>
        <v/>
      </c>
      <c r="P2718" s="132">
        <f>IF(H2718&gt;$L$3,"Futuro","Atraso")</f>
        <v/>
      </c>
      <c r="Q2718">
        <f>12*(YEAR(H2718)-YEAR($L$3))+(MONTH(H2718)-MONTH($L$3))</f>
        <v/>
      </c>
      <c r="R2718" s="366">
        <f>IF(N2718="IBIRAPITANGA FASE 3",IF(P2718="Atraso",M2718,M2718/(1+$J$2)^Q2718),IF(P2718="Atraso",M2718,M2718/(1+$J$1)^Q2718))</f>
        <v/>
      </c>
    </row>
    <row r="2719">
      <c r="A2719" t="inlineStr">
        <is>
          <t>Q014L02</t>
        </is>
      </c>
      <c r="B2719" t="inlineStr">
        <is>
          <t>MARIA APARECIDA DA FONSECA PINTO -ME</t>
        </is>
      </c>
      <c r="C2719" t="n">
        <v>1</v>
      </c>
      <c r="D2719" t="inlineStr">
        <is>
          <t>IPCA</t>
        </is>
      </c>
      <c r="E2719" t="n">
        <v>0.009488792934583046</v>
      </c>
      <c r="F2719" t="inlineStr">
        <is>
          <t>MENSAL</t>
        </is>
      </c>
      <c r="G2719" t="n">
        <v>45863</v>
      </c>
      <c r="H2719" t="n">
        <v>45863</v>
      </c>
      <c r="I2719" t="inlineStr">
        <is>
          <t>061</t>
        </is>
      </c>
      <c r="J2719" t="inlineStr">
        <is>
          <t>CARTEIRA</t>
        </is>
      </c>
      <c r="K2719" t="inlineStr">
        <is>
          <t>CONTRATO</t>
        </is>
      </c>
      <c r="L2719" t="n">
        <v>1721.52</v>
      </c>
      <c r="M2719" t="inlineStr"/>
      <c r="N2719" t="inlineStr"/>
      <c r="O2719" s="142">
        <f>DATE(YEAR(H2719),MONTH(H2719),1)</f>
        <v/>
      </c>
      <c r="P2719" s="132">
        <f>IF(H2719&gt;$L$3,"Futuro","Atraso")</f>
        <v/>
      </c>
      <c r="Q2719">
        <f>12*(YEAR(H2719)-YEAR($L$3))+(MONTH(H2719)-MONTH($L$3))</f>
        <v/>
      </c>
      <c r="R2719" s="366">
        <f>IF(N2719="IBIRAPITANGA FASE 3",IF(P2719="Atraso",M2719,M2719/(1+$J$2)^Q2719),IF(P2719="Atraso",M2719,M2719/(1+$J$1)^Q2719))</f>
        <v/>
      </c>
    </row>
    <row r="2720">
      <c r="A2720" t="inlineStr">
        <is>
          <t>Q014L02</t>
        </is>
      </c>
      <c r="B2720" t="inlineStr">
        <is>
          <t>MARIA APARECIDA DA FONSECA PINTO -ME</t>
        </is>
      </c>
      <c r="C2720" t="n">
        <v>1</v>
      </c>
      <c r="D2720" t="inlineStr">
        <is>
          <t>IPCA</t>
        </is>
      </c>
      <c r="E2720" t="n">
        <v>0.009488792934583046</v>
      </c>
      <c r="F2720" t="inlineStr">
        <is>
          <t>MENSAL</t>
        </is>
      </c>
      <c r="G2720" t="n">
        <v>45894</v>
      </c>
      <c r="H2720" t="n">
        <v>45894</v>
      </c>
      <c r="I2720" t="inlineStr">
        <is>
          <t>062</t>
        </is>
      </c>
      <c r="J2720" t="inlineStr">
        <is>
          <t>CARTEIRA</t>
        </is>
      </c>
      <c r="K2720" t="inlineStr">
        <is>
          <t>CONTRATO</t>
        </is>
      </c>
      <c r="L2720" t="n">
        <v>1721.52</v>
      </c>
      <c r="M2720" t="inlineStr"/>
      <c r="N2720" t="inlineStr"/>
      <c r="O2720" s="142">
        <f>DATE(YEAR(H2720),MONTH(H2720),1)</f>
        <v/>
      </c>
      <c r="P2720" s="132">
        <f>IF(H2720&gt;$L$3,"Futuro","Atraso")</f>
        <v/>
      </c>
      <c r="Q2720">
        <f>12*(YEAR(H2720)-YEAR($L$3))+(MONTH(H2720)-MONTH($L$3))</f>
        <v/>
      </c>
      <c r="R2720" s="366">
        <f>IF(N2720="IBIRAPITANGA FASE 3",IF(P2720="Atraso",M2720,M2720/(1+$J$2)^Q2720),IF(P2720="Atraso",M2720,M2720/(1+$J$1)^Q2720))</f>
        <v/>
      </c>
    </row>
    <row r="2721">
      <c r="A2721" t="inlineStr">
        <is>
          <t>Q014L02</t>
        </is>
      </c>
      <c r="B2721" t="inlineStr">
        <is>
          <t>MARIA APARECIDA DA FONSECA PINTO -ME</t>
        </is>
      </c>
      <c r="C2721" t="n">
        <v>1</v>
      </c>
      <c r="D2721" t="inlineStr">
        <is>
          <t>IPCA</t>
        </is>
      </c>
      <c r="E2721" t="n">
        <v>0.009488792934583046</v>
      </c>
      <c r="F2721" t="inlineStr">
        <is>
          <t>MENSAL</t>
        </is>
      </c>
      <c r="G2721" t="n">
        <v>45925</v>
      </c>
      <c r="H2721" t="n">
        <v>45925</v>
      </c>
      <c r="I2721" t="inlineStr">
        <is>
          <t>063</t>
        </is>
      </c>
      <c r="J2721" t="inlineStr">
        <is>
          <t>CARTEIRA</t>
        </is>
      </c>
      <c r="K2721" t="inlineStr">
        <is>
          <t>CONTRATO</t>
        </is>
      </c>
      <c r="L2721" t="n">
        <v>1721.52</v>
      </c>
      <c r="M2721" t="inlineStr"/>
      <c r="N2721" t="inlineStr"/>
      <c r="O2721" s="142">
        <f>DATE(YEAR(H2721),MONTH(H2721),1)</f>
        <v/>
      </c>
      <c r="P2721" s="132">
        <f>IF(H2721&gt;$L$3,"Futuro","Atraso")</f>
        <v/>
      </c>
      <c r="Q2721">
        <f>12*(YEAR(H2721)-YEAR($L$3))+(MONTH(H2721)-MONTH($L$3))</f>
        <v/>
      </c>
      <c r="R2721" s="366">
        <f>IF(N2721="IBIRAPITANGA FASE 3",IF(P2721="Atraso",M2721,M2721/(1+$J$2)^Q2721),IF(P2721="Atraso",M2721,M2721/(1+$J$1)^Q2721))</f>
        <v/>
      </c>
    </row>
    <row r="2722">
      <c r="A2722" t="inlineStr">
        <is>
          <t>Q014L02</t>
        </is>
      </c>
      <c r="B2722" t="inlineStr">
        <is>
          <t>MARIA APARECIDA DA FONSECA PINTO -ME</t>
        </is>
      </c>
      <c r="C2722" t="n">
        <v>1</v>
      </c>
      <c r="D2722" t="inlineStr">
        <is>
          <t>IPCA</t>
        </is>
      </c>
      <c r="E2722" t="n">
        <v>0.009488792934583046</v>
      </c>
      <c r="F2722" t="inlineStr">
        <is>
          <t>MENSAL</t>
        </is>
      </c>
      <c r="G2722" t="n">
        <v>45955</v>
      </c>
      <c r="H2722" t="n">
        <v>45955</v>
      </c>
      <c r="I2722" t="inlineStr">
        <is>
          <t>064</t>
        </is>
      </c>
      <c r="J2722" t="inlineStr">
        <is>
          <t>CARTEIRA</t>
        </is>
      </c>
      <c r="K2722" t="inlineStr">
        <is>
          <t>CONTRATO</t>
        </is>
      </c>
      <c r="L2722" t="n">
        <v>1721.52</v>
      </c>
      <c r="M2722" t="inlineStr"/>
      <c r="N2722" t="inlineStr"/>
      <c r="O2722" s="142">
        <f>DATE(YEAR(H2722),MONTH(H2722),1)</f>
        <v/>
      </c>
      <c r="P2722" s="132">
        <f>IF(H2722&gt;$L$3,"Futuro","Atraso")</f>
        <v/>
      </c>
      <c r="Q2722">
        <f>12*(YEAR(H2722)-YEAR($L$3))+(MONTH(H2722)-MONTH($L$3))</f>
        <v/>
      </c>
      <c r="R2722" s="366">
        <f>IF(N2722="IBIRAPITANGA FASE 3",IF(P2722="Atraso",M2722,M2722/(1+$J$2)^Q2722),IF(P2722="Atraso",M2722,M2722/(1+$J$1)^Q2722))</f>
        <v/>
      </c>
    </row>
    <row r="2723">
      <c r="A2723" t="inlineStr">
        <is>
          <t>Q014L02</t>
        </is>
      </c>
      <c r="B2723" t="inlineStr">
        <is>
          <t>MARIA APARECIDA DA FONSECA PINTO -ME</t>
        </is>
      </c>
      <c r="C2723" t="n">
        <v>1</v>
      </c>
      <c r="D2723" t="inlineStr">
        <is>
          <t>IPCA</t>
        </is>
      </c>
      <c r="E2723" t="n">
        <v>0.009488792934583046</v>
      </c>
      <c r="F2723" t="inlineStr">
        <is>
          <t>MENSAL</t>
        </is>
      </c>
      <c r="G2723" t="n">
        <v>45986</v>
      </c>
      <c r="H2723" t="n">
        <v>45986</v>
      </c>
      <c r="I2723" t="inlineStr">
        <is>
          <t>065</t>
        </is>
      </c>
      <c r="J2723" t="inlineStr">
        <is>
          <t>CARTEIRA</t>
        </is>
      </c>
      <c r="K2723" t="inlineStr">
        <is>
          <t>CONTRATO</t>
        </is>
      </c>
      <c r="L2723" t="n">
        <v>1721.52</v>
      </c>
      <c r="M2723" t="inlineStr"/>
      <c r="N2723" t="inlineStr"/>
      <c r="O2723" s="142">
        <f>DATE(YEAR(H2723),MONTH(H2723),1)</f>
        <v/>
      </c>
      <c r="P2723" s="132">
        <f>IF(H2723&gt;$L$3,"Futuro","Atraso")</f>
        <v/>
      </c>
      <c r="Q2723">
        <f>12*(YEAR(H2723)-YEAR($L$3))+(MONTH(H2723)-MONTH($L$3))</f>
        <v/>
      </c>
      <c r="R2723" s="366">
        <f>IF(N2723="IBIRAPITANGA FASE 3",IF(P2723="Atraso",M2723,M2723/(1+$J$2)^Q2723),IF(P2723="Atraso",M2723,M2723/(1+$J$1)^Q2723))</f>
        <v/>
      </c>
    </row>
    <row r="2724">
      <c r="A2724" t="inlineStr">
        <is>
          <t>Q014L02</t>
        </is>
      </c>
      <c r="B2724" t="inlineStr">
        <is>
          <t>MARIA APARECIDA DA FONSECA PINTO -ME</t>
        </is>
      </c>
      <c r="C2724" t="n">
        <v>1</v>
      </c>
      <c r="D2724" t="inlineStr">
        <is>
          <t>IPCA</t>
        </is>
      </c>
      <c r="E2724" t="n">
        <v>0.009488792934583046</v>
      </c>
      <c r="F2724" t="inlineStr">
        <is>
          <t>MENSAL</t>
        </is>
      </c>
      <c r="G2724" t="n">
        <v>46016</v>
      </c>
      <c r="H2724" t="n">
        <v>46016</v>
      </c>
      <c r="I2724" t="inlineStr">
        <is>
          <t>066</t>
        </is>
      </c>
      <c r="J2724" t="inlineStr">
        <is>
          <t>CARTEIRA</t>
        </is>
      </c>
      <c r="K2724" t="inlineStr">
        <is>
          <t>CONTRATO</t>
        </is>
      </c>
      <c r="L2724" t="n">
        <v>1721.52</v>
      </c>
      <c r="M2724" t="inlineStr"/>
      <c r="N2724" t="inlineStr"/>
      <c r="O2724" s="142">
        <f>DATE(YEAR(H2724),MONTH(H2724),1)</f>
        <v/>
      </c>
      <c r="P2724" s="132">
        <f>IF(H2724&gt;$L$3,"Futuro","Atraso")</f>
        <v/>
      </c>
      <c r="Q2724">
        <f>12*(YEAR(H2724)-YEAR($L$3))+(MONTH(H2724)-MONTH($L$3))</f>
        <v/>
      </c>
      <c r="R2724" s="366">
        <f>IF(N2724="IBIRAPITANGA FASE 3",IF(P2724="Atraso",M2724,M2724/(1+$J$2)^Q2724),IF(P2724="Atraso",M2724,M2724/(1+$J$1)^Q2724))</f>
        <v/>
      </c>
    </row>
    <row r="2725">
      <c r="A2725" t="inlineStr">
        <is>
          <t>Q014L02</t>
        </is>
      </c>
      <c r="B2725" t="inlineStr">
        <is>
          <t>MARIA APARECIDA DA FONSECA PINTO -ME</t>
        </is>
      </c>
      <c r="C2725" t="n">
        <v>1</v>
      </c>
      <c r="D2725" t="inlineStr">
        <is>
          <t>IPCA</t>
        </is>
      </c>
      <c r="E2725" t="n">
        <v>0.009488792934583046</v>
      </c>
      <c r="F2725" t="inlineStr">
        <is>
          <t>MENSAL</t>
        </is>
      </c>
      <c r="G2725" t="n">
        <v>46047</v>
      </c>
      <c r="H2725" t="n">
        <v>46047</v>
      </c>
      <c r="I2725" t="inlineStr">
        <is>
          <t>067</t>
        </is>
      </c>
      <c r="J2725" t="inlineStr">
        <is>
          <t>CARTEIRA</t>
        </is>
      </c>
      <c r="K2725" t="inlineStr">
        <is>
          <t>CONTRATO</t>
        </is>
      </c>
      <c r="L2725" t="n">
        <v>1721.52</v>
      </c>
      <c r="M2725" t="inlineStr"/>
      <c r="N2725" t="inlineStr"/>
      <c r="O2725" s="142">
        <f>DATE(YEAR(H2725),MONTH(H2725),1)</f>
        <v/>
      </c>
      <c r="P2725" s="132">
        <f>IF(H2725&gt;$L$3,"Futuro","Atraso")</f>
        <v/>
      </c>
      <c r="Q2725">
        <f>12*(YEAR(H2725)-YEAR($L$3))+(MONTH(H2725)-MONTH($L$3))</f>
        <v/>
      </c>
      <c r="R2725" s="366">
        <f>IF(N2725="IBIRAPITANGA FASE 3",IF(P2725="Atraso",M2725,M2725/(1+$J$2)^Q2725),IF(P2725="Atraso",M2725,M2725/(1+$J$1)^Q2725))</f>
        <v/>
      </c>
    </row>
    <row r="2726">
      <c r="A2726" t="inlineStr">
        <is>
          <t>Q014L02</t>
        </is>
      </c>
      <c r="B2726" t="inlineStr">
        <is>
          <t>MARIA APARECIDA DA FONSECA PINTO -ME</t>
        </is>
      </c>
      <c r="C2726" t="n">
        <v>1</v>
      </c>
      <c r="D2726" t="inlineStr">
        <is>
          <t>IPCA</t>
        </is>
      </c>
      <c r="E2726" t="n">
        <v>0.009488792934583046</v>
      </c>
      <c r="F2726" t="inlineStr">
        <is>
          <t>MENSAL</t>
        </is>
      </c>
      <c r="G2726" t="n">
        <v>46078</v>
      </c>
      <c r="H2726" t="n">
        <v>46078</v>
      </c>
      <c r="I2726" t="inlineStr">
        <is>
          <t>068</t>
        </is>
      </c>
      <c r="J2726" t="inlineStr">
        <is>
          <t>CARTEIRA</t>
        </is>
      </c>
      <c r="K2726" t="inlineStr">
        <is>
          <t>CONTRATO</t>
        </is>
      </c>
      <c r="L2726" t="n">
        <v>1721.52</v>
      </c>
      <c r="M2726" t="inlineStr"/>
      <c r="N2726" t="inlineStr"/>
      <c r="O2726" s="142">
        <f>DATE(YEAR(H2726),MONTH(H2726),1)</f>
        <v/>
      </c>
      <c r="P2726" s="132">
        <f>IF(H2726&gt;$L$3,"Futuro","Atraso")</f>
        <v/>
      </c>
      <c r="Q2726">
        <f>12*(YEAR(H2726)-YEAR($L$3))+(MONTH(H2726)-MONTH($L$3))</f>
        <v/>
      </c>
      <c r="R2726" s="366">
        <f>IF(N2726="IBIRAPITANGA FASE 3",IF(P2726="Atraso",M2726,M2726/(1+$J$2)^Q2726),IF(P2726="Atraso",M2726,M2726/(1+$J$1)^Q2726))</f>
        <v/>
      </c>
    </row>
    <row r="2727">
      <c r="A2727" t="inlineStr">
        <is>
          <t>Q014L02</t>
        </is>
      </c>
      <c r="B2727" t="inlineStr">
        <is>
          <t>MARIA APARECIDA DA FONSECA PINTO -ME</t>
        </is>
      </c>
      <c r="C2727" t="n">
        <v>1</v>
      </c>
      <c r="D2727" t="inlineStr">
        <is>
          <t>IPCA</t>
        </is>
      </c>
      <c r="E2727" t="n">
        <v>0.009488792934583046</v>
      </c>
      <c r="F2727" t="inlineStr">
        <is>
          <t>MENSAL</t>
        </is>
      </c>
      <c r="G2727" t="n">
        <v>46106</v>
      </c>
      <c r="H2727" t="n">
        <v>46106</v>
      </c>
      <c r="I2727" t="inlineStr">
        <is>
          <t>069</t>
        </is>
      </c>
      <c r="J2727" t="inlineStr">
        <is>
          <t>CARTEIRA</t>
        </is>
      </c>
      <c r="K2727" t="inlineStr">
        <is>
          <t>CONTRATO</t>
        </is>
      </c>
      <c r="L2727" t="n">
        <v>1721.52</v>
      </c>
      <c r="M2727" t="inlineStr"/>
      <c r="N2727" t="inlineStr"/>
      <c r="O2727" s="142">
        <f>DATE(YEAR(H2727),MONTH(H2727),1)</f>
        <v/>
      </c>
      <c r="P2727" s="132">
        <f>IF(H2727&gt;$L$3,"Futuro","Atraso")</f>
        <v/>
      </c>
      <c r="Q2727">
        <f>12*(YEAR(H2727)-YEAR($L$3))+(MONTH(H2727)-MONTH($L$3))</f>
        <v/>
      </c>
      <c r="R2727" s="366">
        <f>IF(N2727="IBIRAPITANGA FASE 3",IF(P2727="Atraso",M2727,M2727/(1+$J$2)^Q2727),IF(P2727="Atraso",M2727,M2727/(1+$J$1)^Q2727))</f>
        <v/>
      </c>
    </row>
    <row r="2728">
      <c r="A2728" t="inlineStr">
        <is>
          <t>Q014L02</t>
        </is>
      </c>
      <c r="B2728" t="inlineStr">
        <is>
          <t>MARIA APARECIDA DA FONSECA PINTO -ME</t>
        </is>
      </c>
      <c r="C2728" t="n">
        <v>1</v>
      </c>
      <c r="D2728" t="inlineStr">
        <is>
          <t>IPCA</t>
        </is>
      </c>
      <c r="E2728" t="n">
        <v>0.009488792934583046</v>
      </c>
      <c r="F2728" t="inlineStr">
        <is>
          <t>MENSAL</t>
        </is>
      </c>
      <c r="G2728" t="n">
        <v>46137</v>
      </c>
      <c r="H2728" t="n">
        <v>46137</v>
      </c>
      <c r="I2728" t="inlineStr">
        <is>
          <t>070</t>
        </is>
      </c>
      <c r="J2728" t="inlineStr">
        <is>
          <t>CARTEIRA</t>
        </is>
      </c>
      <c r="K2728" t="inlineStr">
        <is>
          <t>CONTRATO</t>
        </is>
      </c>
      <c r="L2728" t="n">
        <v>1721.52</v>
      </c>
      <c r="M2728" t="inlineStr"/>
      <c r="N2728" t="inlineStr"/>
      <c r="O2728" s="142">
        <f>DATE(YEAR(H2728),MONTH(H2728),1)</f>
        <v/>
      </c>
      <c r="P2728" s="132">
        <f>IF(H2728&gt;$L$3,"Futuro","Atraso")</f>
        <v/>
      </c>
      <c r="Q2728">
        <f>12*(YEAR(H2728)-YEAR($L$3))+(MONTH(H2728)-MONTH($L$3))</f>
        <v/>
      </c>
      <c r="R2728" s="366">
        <f>IF(N2728="IBIRAPITANGA FASE 3",IF(P2728="Atraso",M2728,M2728/(1+$J$2)^Q2728),IF(P2728="Atraso",M2728,M2728/(1+$J$1)^Q2728))</f>
        <v/>
      </c>
    </row>
    <row r="2729">
      <c r="A2729" t="inlineStr">
        <is>
          <t>Q014L02</t>
        </is>
      </c>
      <c r="B2729" t="inlineStr">
        <is>
          <t>MARIA APARECIDA DA FONSECA PINTO -ME</t>
        </is>
      </c>
      <c r="C2729" t="n">
        <v>1</v>
      </c>
      <c r="D2729" t="inlineStr">
        <is>
          <t>IPCA</t>
        </is>
      </c>
      <c r="E2729" t="n">
        <v>0.009488792934583046</v>
      </c>
      <c r="F2729" t="inlineStr">
        <is>
          <t>MENSAL</t>
        </is>
      </c>
      <c r="G2729" t="n">
        <v>46167</v>
      </c>
      <c r="H2729" t="n">
        <v>46167</v>
      </c>
      <c r="I2729" t="inlineStr">
        <is>
          <t>071</t>
        </is>
      </c>
      <c r="J2729" t="inlineStr">
        <is>
          <t>CARTEIRA</t>
        </is>
      </c>
      <c r="K2729" t="inlineStr">
        <is>
          <t>CONTRATO</t>
        </is>
      </c>
      <c r="L2729" t="n">
        <v>1721.52</v>
      </c>
      <c r="M2729" t="inlineStr"/>
      <c r="N2729" t="inlineStr"/>
      <c r="O2729" s="142">
        <f>DATE(YEAR(H2729),MONTH(H2729),1)</f>
        <v/>
      </c>
      <c r="P2729" s="132">
        <f>IF(H2729&gt;$L$3,"Futuro","Atraso")</f>
        <v/>
      </c>
      <c r="Q2729">
        <f>12*(YEAR(H2729)-YEAR($L$3))+(MONTH(H2729)-MONTH($L$3))</f>
        <v/>
      </c>
      <c r="R2729" s="366">
        <f>IF(N2729="IBIRAPITANGA FASE 3",IF(P2729="Atraso",M2729,M2729/(1+$J$2)^Q2729),IF(P2729="Atraso",M2729,M2729/(1+$J$1)^Q2729))</f>
        <v/>
      </c>
    </row>
    <row r="2730">
      <c r="A2730" t="inlineStr">
        <is>
          <t>Q014L02</t>
        </is>
      </c>
      <c r="B2730" t="inlineStr">
        <is>
          <t>MARIA APARECIDA DA FONSECA PINTO -ME</t>
        </is>
      </c>
      <c r="C2730" t="n">
        <v>1</v>
      </c>
      <c r="D2730" t="inlineStr">
        <is>
          <t>IPCA</t>
        </is>
      </c>
      <c r="E2730" t="n">
        <v>0.009488792934583046</v>
      </c>
      <c r="F2730" t="inlineStr">
        <is>
          <t>MENSAL</t>
        </is>
      </c>
      <c r="G2730" t="n">
        <v>46167</v>
      </c>
      <c r="H2730" t="n">
        <v>46167</v>
      </c>
      <c r="I2730" t="inlineStr">
        <is>
          <t>006</t>
        </is>
      </c>
      <c r="J2730" t="inlineStr">
        <is>
          <t>CARTEIRA</t>
        </is>
      </c>
      <c r="K2730" t="inlineStr">
        <is>
          <t>CONTRATO</t>
        </is>
      </c>
      <c r="L2730" t="n">
        <v>7256.56</v>
      </c>
      <c r="M2730" t="inlineStr"/>
      <c r="N2730" t="inlineStr"/>
      <c r="O2730" s="142">
        <f>DATE(YEAR(H2730),MONTH(H2730),1)</f>
        <v/>
      </c>
      <c r="P2730" s="132">
        <f>IF(H2730&gt;$L$3,"Futuro","Atraso")</f>
        <v/>
      </c>
      <c r="Q2730">
        <f>12*(YEAR(H2730)-YEAR($L$3))+(MONTH(H2730)-MONTH($L$3))</f>
        <v/>
      </c>
      <c r="R2730" s="366">
        <f>IF(N2730="IBIRAPITANGA FASE 3",IF(P2730="Atraso",M2730,M2730/(1+$J$2)^Q2730),IF(P2730="Atraso",M2730,M2730/(1+$J$1)^Q2730))</f>
        <v/>
      </c>
    </row>
    <row r="2731">
      <c r="A2731" t="inlineStr">
        <is>
          <t>Q014L02</t>
        </is>
      </c>
      <c r="B2731" t="inlineStr">
        <is>
          <t>MARIA APARECIDA DA FONSECA PINTO -ME</t>
        </is>
      </c>
      <c r="C2731" t="n">
        <v>1</v>
      </c>
      <c r="D2731" t="inlineStr">
        <is>
          <t>IPCA</t>
        </is>
      </c>
      <c r="E2731" t="n">
        <v>0.009488792934583046</v>
      </c>
      <c r="F2731" t="inlineStr">
        <is>
          <t>MENSAL</t>
        </is>
      </c>
      <c r="G2731" t="n">
        <v>46198</v>
      </c>
      <c r="H2731" t="n">
        <v>46198</v>
      </c>
      <c r="I2731" t="inlineStr">
        <is>
          <t>072</t>
        </is>
      </c>
      <c r="J2731" t="inlineStr">
        <is>
          <t>CARTEIRA</t>
        </is>
      </c>
      <c r="K2731" t="inlineStr">
        <is>
          <t>CONTRATO</t>
        </is>
      </c>
      <c r="L2731" t="n">
        <v>1721.52</v>
      </c>
      <c r="M2731" t="inlineStr"/>
      <c r="N2731" t="inlineStr"/>
      <c r="O2731" s="142">
        <f>DATE(YEAR(H2731),MONTH(H2731),1)</f>
        <v/>
      </c>
      <c r="P2731" s="132">
        <f>IF(H2731&gt;$L$3,"Futuro","Atraso")</f>
        <v/>
      </c>
      <c r="Q2731">
        <f>12*(YEAR(H2731)-YEAR($L$3))+(MONTH(H2731)-MONTH($L$3))</f>
        <v/>
      </c>
      <c r="R2731" s="366">
        <f>IF(N2731="IBIRAPITANGA FASE 3",IF(P2731="Atraso",M2731,M2731/(1+$J$2)^Q2731),IF(P2731="Atraso",M2731,M2731/(1+$J$1)^Q2731))</f>
        <v/>
      </c>
    </row>
    <row r="2732">
      <c r="A2732" t="inlineStr">
        <is>
          <t>Q014L02</t>
        </is>
      </c>
      <c r="B2732" t="inlineStr">
        <is>
          <t>MARIA APARECIDA DA FONSECA PINTO -ME</t>
        </is>
      </c>
      <c r="C2732" t="n">
        <v>1</v>
      </c>
      <c r="D2732" t="inlineStr">
        <is>
          <t>IPCA</t>
        </is>
      </c>
      <c r="E2732" t="n">
        <v>0.009488792934583046</v>
      </c>
      <c r="F2732" t="inlineStr">
        <is>
          <t>MENSAL</t>
        </is>
      </c>
      <c r="G2732" t="n">
        <v>46228</v>
      </c>
      <c r="H2732" t="n">
        <v>46228</v>
      </c>
      <c r="I2732" t="inlineStr">
        <is>
          <t>073</t>
        </is>
      </c>
      <c r="J2732" t="inlineStr">
        <is>
          <t>CARTEIRA</t>
        </is>
      </c>
      <c r="K2732" t="inlineStr">
        <is>
          <t>CONTRATO</t>
        </is>
      </c>
      <c r="L2732" t="n">
        <v>1721.52</v>
      </c>
      <c r="M2732" t="inlineStr"/>
      <c r="N2732" t="inlineStr"/>
      <c r="O2732" s="142">
        <f>DATE(YEAR(H2732),MONTH(H2732),1)</f>
        <v/>
      </c>
      <c r="P2732" s="132">
        <f>IF(H2732&gt;$L$3,"Futuro","Atraso")</f>
        <v/>
      </c>
      <c r="Q2732">
        <f>12*(YEAR(H2732)-YEAR($L$3))+(MONTH(H2732)-MONTH($L$3))</f>
        <v/>
      </c>
      <c r="R2732" s="366">
        <f>IF(N2732="IBIRAPITANGA FASE 3",IF(P2732="Atraso",M2732,M2732/(1+$J$2)^Q2732),IF(P2732="Atraso",M2732,M2732/(1+$J$1)^Q2732))</f>
        <v/>
      </c>
    </row>
    <row r="2733">
      <c r="A2733" t="inlineStr">
        <is>
          <t>Q014L02</t>
        </is>
      </c>
      <c r="B2733" t="inlineStr">
        <is>
          <t>MARIA APARECIDA DA FONSECA PINTO -ME</t>
        </is>
      </c>
      <c r="C2733" t="n">
        <v>1</v>
      </c>
      <c r="D2733" t="inlineStr">
        <is>
          <t>IPCA</t>
        </is>
      </c>
      <c r="E2733" t="n">
        <v>0.009488792934583046</v>
      </c>
      <c r="F2733" t="inlineStr">
        <is>
          <t>MENSAL</t>
        </is>
      </c>
      <c r="G2733" t="n">
        <v>46259</v>
      </c>
      <c r="H2733" t="n">
        <v>46259</v>
      </c>
      <c r="I2733" t="inlineStr">
        <is>
          <t>074</t>
        </is>
      </c>
      <c r="J2733" t="inlineStr">
        <is>
          <t>CARTEIRA</t>
        </is>
      </c>
      <c r="K2733" t="inlineStr">
        <is>
          <t>CONTRATO</t>
        </is>
      </c>
      <c r="L2733" t="n">
        <v>1721.52</v>
      </c>
      <c r="M2733" t="inlineStr"/>
      <c r="N2733" t="inlineStr"/>
      <c r="O2733" s="142">
        <f>DATE(YEAR(H2733),MONTH(H2733),1)</f>
        <v/>
      </c>
      <c r="P2733" s="132">
        <f>IF(H2733&gt;$L$3,"Futuro","Atraso")</f>
        <v/>
      </c>
      <c r="Q2733">
        <f>12*(YEAR(H2733)-YEAR($L$3))+(MONTH(H2733)-MONTH($L$3))</f>
        <v/>
      </c>
      <c r="R2733" s="366">
        <f>IF(N2733="IBIRAPITANGA FASE 3",IF(P2733="Atraso",M2733,M2733/(1+$J$2)^Q2733),IF(P2733="Atraso",M2733,M2733/(1+$J$1)^Q2733))</f>
        <v/>
      </c>
    </row>
    <row r="2734">
      <c r="A2734" t="inlineStr">
        <is>
          <t>Q014L02</t>
        </is>
      </c>
      <c r="B2734" t="inlineStr">
        <is>
          <t>MARIA APARECIDA DA FONSECA PINTO -ME</t>
        </is>
      </c>
      <c r="C2734" t="n">
        <v>1</v>
      </c>
      <c r="D2734" t="inlineStr">
        <is>
          <t>IPCA</t>
        </is>
      </c>
      <c r="E2734" t="n">
        <v>0.009488792934583046</v>
      </c>
      <c r="F2734" t="inlineStr">
        <is>
          <t>MENSAL</t>
        </is>
      </c>
      <c r="G2734" t="n">
        <v>46290</v>
      </c>
      <c r="H2734" t="n">
        <v>46290</v>
      </c>
      <c r="I2734" t="inlineStr">
        <is>
          <t>075</t>
        </is>
      </c>
      <c r="J2734" t="inlineStr">
        <is>
          <t>CARTEIRA</t>
        </is>
      </c>
      <c r="K2734" t="inlineStr">
        <is>
          <t>CONTRATO</t>
        </is>
      </c>
      <c r="L2734" t="n">
        <v>1721.52</v>
      </c>
      <c r="M2734" t="inlineStr"/>
      <c r="N2734" t="inlineStr"/>
      <c r="O2734" s="142">
        <f>DATE(YEAR(H2734),MONTH(H2734),1)</f>
        <v/>
      </c>
      <c r="P2734" s="132">
        <f>IF(H2734&gt;$L$3,"Futuro","Atraso")</f>
        <v/>
      </c>
      <c r="Q2734">
        <f>12*(YEAR(H2734)-YEAR($L$3))+(MONTH(H2734)-MONTH($L$3))</f>
        <v/>
      </c>
      <c r="R2734" s="366">
        <f>IF(N2734="IBIRAPITANGA FASE 3",IF(P2734="Atraso",M2734,M2734/(1+$J$2)^Q2734),IF(P2734="Atraso",M2734,M2734/(1+$J$1)^Q2734))</f>
        <v/>
      </c>
    </row>
    <row r="2735">
      <c r="A2735" t="inlineStr">
        <is>
          <t>Q014L02</t>
        </is>
      </c>
      <c r="B2735" t="inlineStr">
        <is>
          <t>MARIA APARECIDA DA FONSECA PINTO -ME</t>
        </is>
      </c>
      <c r="C2735" t="n">
        <v>1</v>
      </c>
      <c r="D2735" t="inlineStr">
        <is>
          <t>IPCA</t>
        </is>
      </c>
      <c r="E2735" t="n">
        <v>0.009488792934583046</v>
      </c>
      <c r="F2735" t="inlineStr">
        <is>
          <t>MENSAL</t>
        </is>
      </c>
      <c r="G2735" t="n">
        <v>46320</v>
      </c>
      <c r="H2735" t="n">
        <v>46320</v>
      </c>
      <c r="I2735" t="inlineStr">
        <is>
          <t>076</t>
        </is>
      </c>
      <c r="J2735" t="inlineStr">
        <is>
          <t>CARTEIRA</t>
        </is>
      </c>
      <c r="K2735" t="inlineStr">
        <is>
          <t>CONTRATO</t>
        </is>
      </c>
      <c r="L2735" t="n">
        <v>1721.52</v>
      </c>
      <c r="M2735" t="inlineStr"/>
      <c r="N2735" t="inlineStr"/>
      <c r="O2735" s="142">
        <f>DATE(YEAR(H2735),MONTH(H2735),1)</f>
        <v/>
      </c>
      <c r="P2735" s="132">
        <f>IF(H2735&gt;$L$3,"Futuro","Atraso")</f>
        <v/>
      </c>
      <c r="Q2735">
        <f>12*(YEAR(H2735)-YEAR($L$3))+(MONTH(H2735)-MONTH($L$3))</f>
        <v/>
      </c>
      <c r="R2735" s="366">
        <f>IF(N2735="IBIRAPITANGA FASE 3",IF(P2735="Atraso",M2735,M2735/(1+$J$2)^Q2735),IF(P2735="Atraso",M2735,M2735/(1+$J$1)^Q2735))</f>
        <v/>
      </c>
    </row>
    <row r="2736">
      <c r="A2736" t="inlineStr">
        <is>
          <t>Q014L02</t>
        </is>
      </c>
      <c r="B2736" t="inlineStr">
        <is>
          <t>MARIA APARECIDA DA FONSECA PINTO -ME</t>
        </is>
      </c>
      <c r="C2736" t="n">
        <v>1</v>
      </c>
      <c r="D2736" t="inlineStr">
        <is>
          <t>IPCA</t>
        </is>
      </c>
      <c r="E2736" t="n">
        <v>0.009488792934583046</v>
      </c>
      <c r="F2736" t="inlineStr">
        <is>
          <t>MENSAL</t>
        </is>
      </c>
      <c r="G2736" t="n">
        <v>46351</v>
      </c>
      <c r="H2736" t="n">
        <v>46351</v>
      </c>
      <c r="I2736" t="inlineStr">
        <is>
          <t>077</t>
        </is>
      </c>
      <c r="J2736" t="inlineStr">
        <is>
          <t>CARTEIRA</t>
        </is>
      </c>
      <c r="K2736" t="inlineStr">
        <is>
          <t>CONTRATO</t>
        </is>
      </c>
      <c r="L2736" t="n">
        <v>1721.52</v>
      </c>
      <c r="M2736" t="inlineStr"/>
      <c r="N2736" t="inlineStr"/>
      <c r="O2736" s="142">
        <f>DATE(YEAR(H2736),MONTH(H2736),1)</f>
        <v/>
      </c>
      <c r="P2736" s="132">
        <f>IF(H2736&gt;$L$3,"Futuro","Atraso")</f>
        <v/>
      </c>
      <c r="Q2736">
        <f>12*(YEAR(H2736)-YEAR($L$3))+(MONTH(H2736)-MONTH($L$3))</f>
        <v/>
      </c>
      <c r="R2736" s="366">
        <f>IF(N2736="IBIRAPITANGA FASE 3",IF(P2736="Atraso",M2736,M2736/(1+$J$2)^Q2736),IF(P2736="Atraso",M2736,M2736/(1+$J$1)^Q2736))</f>
        <v/>
      </c>
    </row>
    <row r="2737">
      <c r="A2737" t="inlineStr">
        <is>
          <t>Q014L02</t>
        </is>
      </c>
      <c r="B2737" t="inlineStr">
        <is>
          <t>MARIA APARECIDA DA FONSECA PINTO -ME</t>
        </is>
      </c>
      <c r="C2737" t="n">
        <v>1</v>
      </c>
      <c r="D2737" t="inlineStr">
        <is>
          <t>IPCA</t>
        </is>
      </c>
      <c r="E2737" t="n">
        <v>0.009488792934583046</v>
      </c>
      <c r="F2737" t="inlineStr">
        <is>
          <t>MENSAL</t>
        </is>
      </c>
      <c r="G2737" t="n">
        <v>46381</v>
      </c>
      <c r="H2737" t="n">
        <v>46381</v>
      </c>
      <c r="I2737" t="inlineStr">
        <is>
          <t>078</t>
        </is>
      </c>
      <c r="J2737" t="inlineStr">
        <is>
          <t>CARTEIRA</t>
        </is>
      </c>
      <c r="K2737" t="inlineStr">
        <is>
          <t>CONTRATO</t>
        </is>
      </c>
      <c r="L2737" t="n">
        <v>1721.52</v>
      </c>
      <c r="M2737" t="inlineStr"/>
      <c r="N2737" t="inlineStr"/>
      <c r="O2737" s="142">
        <f>DATE(YEAR(H2737),MONTH(H2737),1)</f>
        <v/>
      </c>
      <c r="P2737" s="132">
        <f>IF(H2737&gt;$L$3,"Futuro","Atraso")</f>
        <v/>
      </c>
      <c r="Q2737">
        <f>12*(YEAR(H2737)-YEAR($L$3))+(MONTH(H2737)-MONTH($L$3))</f>
        <v/>
      </c>
      <c r="R2737" s="366">
        <f>IF(N2737="IBIRAPITANGA FASE 3",IF(P2737="Atraso",M2737,M2737/(1+$J$2)^Q2737),IF(P2737="Atraso",M2737,M2737/(1+$J$1)^Q2737))</f>
        <v/>
      </c>
    </row>
    <row r="2738">
      <c r="A2738" t="inlineStr">
        <is>
          <t>Q014L02</t>
        </is>
      </c>
      <c r="B2738" t="inlineStr">
        <is>
          <t>MARIA APARECIDA DA FONSECA PINTO -ME</t>
        </is>
      </c>
      <c r="C2738" t="n">
        <v>1</v>
      </c>
      <c r="D2738" t="inlineStr">
        <is>
          <t>IPCA</t>
        </is>
      </c>
      <c r="E2738" t="n">
        <v>0.009488792934583046</v>
      </c>
      <c r="F2738" t="inlineStr">
        <is>
          <t>MENSAL</t>
        </is>
      </c>
      <c r="G2738" t="n">
        <v>46412</v>
      </c>
      <c r="H2738" t="n">
        <v>46412</v>
      </c>
      <c r="I2738" t="inlineStr">
        <is>
          <t>079</t>
        </is>
      </c>
      <c r="J2738" t="inlineStr">
        <is>
          <t>CARTEIRA</t>
        </is>
      </c>
      <c r="K2738" t="inlineStr">
        <is>
          <t>CONTRATO</t>
        </is>
      </c>
      <c r="L2738" t="n">
        <v>1721.52</v>
      </c>
      <c r="M2738" t="inlineStr"/>
      <c r="N2738" t="inlineStr"/>
      <c r="O2738" s="142">
        <f>DATE(YEAR(H2738),MONTH(H2738),1)</f>
        <v/>
      </c>
      <c r="P2738" s="132">
        <f>IF(H2738&gt;$L$3,"Futuro","Atraso")</f>
        <v/>
      </c>
      <c r="Q2738">
        <f>12*(YEAR(H2738)-YEAR($L$3))+(MONTH(H2738)-MONTH($L$3))</f>
        <v/>
      </c>
      <c r="R2738" s="366">
        <f>IF(N2738="IBIRAPITANGA FASE 3",IF(P2738="Atraso",M2738,M2738/(1+$J$2)^Q2738),IF(P2738="Atraso",M2738,M2738/(1+$J$1)^Q2738))</f>
        <v/>
      </c>
    </row>
    <row r="2739">
      <c r="A2739" t="inlineStr">
        <is>
          <t>Q014L02</t>
        </is>
      </c>
      <c r="B2739" t="inlineStr">
        <is>
          <t>MARIA APARECIDA DA FONSECA PINTO -ME</t>
        </is>
      </c>
      <c r="C2739" t="n">
        <v>1</v>
      </c>
      <c r="D2739" t="inlineStr">
        <is>
          <t>IPCA</t>
        </is>
      </c>
      <c r="E2739" t="n">
        <v>0.009488792934583046</v>
      </c>
      <c r="F2739" t="inlineStr">
        <is>
          <t>MENSAL</t>
        </is>
      </c>
      <c r="G2739" t="n">
        <v>46443</v>
      </c>
      <c r="H2739" t="n">
        <v>46443</v>
      </c>
      <c r="I2739" t="inlineStr">
        <is>
          <t>080</t>
        </is>
      </c>
      <c r="J2739" t="inlineStr">
        <is>
          <t>CARTEIRA</t>
        </is>
      </c>
      <c r="K2739" t="inlineStr">
        <is>
          <t>CONTRATO</t>
        </is>
      </c>
      <c r="L2739" t="n">
        <v>1721.52</v>
      </c>
      <c r="M2739" t="inlineStr"/>
      <c r="N2739" t="inlineStr"/>
      <c r="O2739" s="142">
        <f>DATE(YEAR(H2739),MONTH(H2739),1)</f>
        <v/>
      </c>
      <c r="P2739" s="132">
        <f>IF(H2739&gt;$L$3,"Futuro","Atraso")</f>
        <v/>
      </c>
      <c r="Q2739">
        <f>12*(YEAR(H2739)-YEAR($L$3))+(MONTH(H2739)-MONTH($L$3))</f>
        <v/>
      </c>
      <c r="R2739" s="366">
        <f>IF(N2739="IBIRAPITANGA FASE 3",IF(P2739="Atraso",M2739,M2739/(1+$J$2)^Q2739),IF(P2739="Atraso",M2739,M2739/(1+$J$1)^Q2739))</f>
        <v/>
      </c>
    </row>
    <row r="2740">
      <c r="A2740" t="inlineStr">
        <is>
          <t>Q014L02</t>
        </is>
      </c>
      <c r="B2740" t="inlineStr">
        <is>
          <t>MARIA APARECIDA DA FONSECA PINTO -ME</t>
        </is>
      </c>
      <c r="C2740" t="n">
        <v>1</v>
      </c>
      <c r="D2740" t="inlineStr">
        <is>
          <t>IPCA</t>
        </is>
      </c>
      <c r="E2740" t="n">
        <v>0.009488792934583046</v>
      </c>
      <c r="F2740" t="inlineStr">
        <is>
          <t>MENSAL</t>
        </is>
      </c>
      <c r="G2740" t="n">
        <v>46471</v>
      </c>
      <c r="H2740" t="n">
        <v>46471</v>
      </c>
      <c r="I2740" t="inlineStr">
        <is>
          <t>081</t>
        </is>
      </c>
      <c r="J2740" t="inlineStr">
        <is>
          <t>CARTEIRA</t>
        </is>
      </c>
      <c r="K2740" t="inlineStr">
        <is>
          <t>CONTRATO</t>
        </is>
      </c>
      <c r="L2740" t="n">
        <v>1721.52</v>
      </c>
      <c r="M2740" t="inlineStr"/>
      <c r="N2740" t="inlineStr"/>
      <c r="O2740" s="142">
        <f>DATE(YEAR(H2740),MONTH(H2740),1)</f>
        <v/>
      </c>
      <c r="P2740" s="132">
        <f>IF(H2740&gt;$L$3,"Futuro","Atraso")</f>
        <v/>
      </c>
      <c r="Q2740">
        <f>12*(YEAR(H2740)-YEAR($L$3))+(MONTH(H2740)-MONTH($L$3))</f>
        <v/>
      </c>
      <c r="R2740" s="366">
        <f>IF(N2740="IBIRAPITANGA FASE 3",IF(P2740="Atraso",M2740,M2740/(1+$J$2)^Q2740),IF(P2740="Atraso",M2740,M2740/(1+$J$1)^Q2740))</f>
        <v/>
      </c>
    </row>
    <row r="2741">
      <c r="A2741" t="inlineStr">
        <is>
          <t>Q014L02</t>
        </is>
      </c>
      <c r="B2741" t="inlineStr">
        <is>
          <t>MARIA APARECIDA DA FONSECA PINTO -ME</t>
        </is>
      </c>
      <c r="C2741" t="n">
        <v>1</v>
      </c>
      <c r="D2741" t="inlineStr">
        <is>
          <t>IPCA</t>
        </is>
      </c>
      <c r="E2741" t="n">
        <v>0.009488792934583046</v>
      </c>
      <c r="F2741" t="inlineStr">
        <is>
          <t>MENSAL</t>
        </is>
      </c>
      <c r="G2741" t="n">
        <v>46502</v>
      </c>
      <c r="H2741" t="n">
        <v>46502</v>
      </c>
      <c r="I2741" t="inlineStr">
        <is>
          <t>082</t>
        </is>
      </c>
      <c r="J2741" t="inlineStr">
        <is>
          <t>CARTEIRA</t>
        </is>
      </c>
      <c r="K2741" t="inlineStr">
        <is>
          <t>CONTRATO</t>
        </is>
      </c>
      <c r="L2741" t="n">
        <v>1721.52</v>
      </c>
      <c r="M2741" t="inlineStr"/>
      <c r="N2741" t="inlineStr"/>
      <c r="O2741" s="142">
        <f>DATE(YEAR(H2741),MONTH(H2741),1)</f>
        <v/>
      </c>
      <c r="P2741" s="132">
        <f>IF(H2741&gt;$L$3,"Futuro","Atraso")</f>
        <v/>
      </c>
      <c r="Q2741">
        <f>12*(YEAR(H2741)-YEAR($L$3))+(MONTH(H2741)-MONTH($L$3))</f>
        <v/>
      </c>
      <c r="R2741" s="366">
        <f>IF(N2741="IBIRAPITANGA FASE 3",IF(P2741="Atraso",M2741,M2741/(1+$J$2)^Q2741),IF(P2741="Atraso",M2741,M2741/(1+$J$1)^Q2741))</f>
        <v/>
      </c>
    </row>
    <row r="2742">
      <c r="A2742" t="inlineStr">
        <is>
          <t>Q014L02</t>
        </is>
      </c>
      <c r="B2742" t="inlineStr">
        <is>
          <t>MARIA APARECIDA DA FONSECA PINTO -ME</t>
        </is>
      </c>
      <c r="C2742" t="n">
        <v>1</v>
      </c>
      <c r="D2742" t="inlineStr">
        <is>
          <t>IPCA</t>
        </is>
      </c>
      <c r="E2742" t="n">
        <v>0.009488792934583046</v>
      </c>
      <c r="F2742" t="inlineStr">
        <is>
          <t>MENSAL</t>
        </is>
      </c>
      <c r="G2742" t="n">
        <v>46532</v>
      </c>
      <c r="H2742" t="n">
        <v>46532</v>
      </c>
      <c r="I2742" t="inlineStr">
        <is>
          <t>083</t>
        </is>
      </c>
      <c r="J2742" t="inlineStr">
        <is>
          <t>CARTEIRA</t>
        </is>
      </c>
      <c r="K2742" t="inlineStr">
        <is>
          <t>CONTRATO</t>
        </is>
      </c>
      <c r="L2742" t="n">
        <v>1721.52</v>
      </c>
      <c r="M2742" t="inlineStr"/>
      <c r="N2742" t="inlineStr"/>
      <c r="O2742" s="142">
        <f>DATE(YEAR(H2742),MONTH(H2742),1)</f>
        <v/>
      </c>
      <c r="P2742" s="132">
        <f>IF(H2742&gt;$L$3,"Futuro","Atraso")</f>
        <v/>
      </c>
      <c r="Q2742">
        <f>12*(YEAR(H2742)-YEAR($L$3))+(MONTH(H2742)-MONTH($L$3))</f>
        <v/>
      </c>
      <c r="R2742" s="366">
        <f>IF(N2742="IBIRAPITANGA FASE 3",IF(P2742="Atraso",M2742,M2742/(1+$J$2)^Q2742),IF(P2742="Atraso",M2742,M2742/(1+$J$1)^Q2742))</f>
        <v/>
      </c>
    </row>
    <row r="2743">
      <c r="A2743" t="inlineStr">
        <is>
          <t>Q014L02</t>
        </is>
      </c>
      <c r="B2743" t="inlineStr">
        <is>
          <t>MARIA APARECIDA DA FONSECA PINTO -ME</t>
        </is>
      </c>
      <c r="C2743" t="n">
        <v>1</v>
      </c>
      <c r="D2743" t="inlineStr">
        <is>
          <t>IPCA</t>
        </is>
      </c>
      <c r="E2743" t="n">
        <v>0.009488792934583046</v>
      </c>
      <c r="F2743" t="inlineStr">
        <is>
          <t>MENSAL</t>
        </is>
      </c>
      <c r="G2743" t="n">
        <v>46532</v>
      </c>
      <c r="H2743" t="n">
        <v>46532</v>
      </c>
      <c r="I2743" t="inlineStr">
        <is>
          <t>007</t>
        </is>
      </c>
      <c r="J2743" t="inlineStr">
        <is>
          <t>CARTEIRA</t>
        </is>
      </c>
      <c r="K2743" t="inlineStr">
        <is>
          <t>CONTRATO</t>
        </is>
      </c>
      <c r="L2743" t="n">
        <v>7256.56</v>
      </c>
      <c r="M2743" t="inlineStr"/>
      <c r="N2743" t="inlineStr"/>
      <c r="O2743" s="142">
        <f>DATE(YEAR(H2743),MONTH(H2743),1)</f>
        <v/>
      </c>
      <c r="P2743" s="132">
        <f>IF(H2743&gt;$L$3,"Futuro","Atraso")</f>
        <v/>
      </c>
      <c r="Q2743">
        <f>12*(YEAR(H2743)-YEAR($L$3))+(MONTH(H2743)-MONTH($L$3))</f>
        <v/>
      </c>
      <c r="R2743" s="366">
        <f>IF(N2743="IBIRAPITANGA FASE 3",IF(P2743="Atraso",M2743,M2743/(1+$J$2)^Q2743),IF(P2743="Atraso",M2743,M2743/(1+$J$1)^Q2743))</f>
        <v/>
      </c>
    </row>
    <row r="2744">
      <c r="A2744" t="inlineStr">
        <is>
          <t>Q014L02</t>
        </is>
      </c>
      <c r="B2744" t="inlineStr">
        <is>
          <t>MARIA APARECIDA DA FONSECA PINTO -ME</t>
        </is>
      </c>
      <c r="C2744" t="n">
        <v>1</v>
      </c>
      <c r="D2744" t="inlineStr">
        <is>
          <t>IPCA</t>
        </is>
      </c>
      <c r="E2744" t="n">
        <v>0.009488792934583046</v>
      </c>
      <c r="F2744" t="inlineStr">
        <is>
          <t>MENSAL</t>
        </is>
      </c>
      <c r="G2744" t="n">
        <v>46563</v>
      </c>
      <c r="H2744" t="n">
        <v>46563</v>
      </c>
      <c r="I2744" t="inlineStr">
        <is>
          <t>084</t>
        </is>
      </c>
      <c r="J2744" t="inlineStr">
        <is>
          <t>CARTEIRA</t>
        </is>
      </c>
      <c r="K2744" t="inlineStr">
        <is>
          <t>CONTRATO</t>
        </is>
      </c>
      <c r="L2744" t="n">
        <v>1721.52</v>
      </c>
      <c r="M2744" t="inlineStr"/>
      <c r="N2744" t="inlineStr"/>
      <c r="O2744" s="142">
        <f>DATE(YEAR(H2744),MONTH(H2744),1)</f>
        <v/>
      </c>
      <c r="P2744" s="132">
        <f>IF(H2744&gt;$L$3,"Futuro","Atraso")</f>
        <v/>
      </c>
      <c r="Q2744">
        <f>12*(YEAR(H2744)-YEAR($L$3))+(MONTH(H2744)-MONTH($L$3))</f>
        <v/>
      </c>
      <c r="R2744" s="366">
        <f>IF(N2744="IBIRAPITANGA FASE 3",IF(P2744="Atraso",M2744,M2744/(1+$J$2)^Q2744),IF(P2744="Atraso",M2744,M2744/(1+$J$1)^Q2744))</f>
        <v/>
      </c>
    </row>
    <row r="2745">
      <c r="A2745" t="inlineStr">
        <is>
          <t>Q014L02</t>
        </is>
      </c>
      <c r="B2745" t="inlineStr">
        <is>
          <t>MARIA APARECIDA DA FONSECA PINTO -ME</t>
        </is>
      </c>
      <c r="C2745" t="n">
        <v>1</v>
      </c>
      <c r="D2745" t="inlineStr">
        <is>
          <t>IPCA</t>
        </is>
      </c>
      <c r="E2745" t="n">
        <v>0.009488792934583046</v>
      </c>
      <c r="F2745" t="inlineStr">
        <is>
          <t>MENSAL</t>
        </is>
      </c>
      <c r="G2745" t="n">
        <v>46593</v>
      </c>
      <c r="H2745" t="n">
        <v>46593</v>
      </c>
      <c r="I2745" t="inlineStr">
        <is>
          <t>085</t>
        </is>
      </c>
      <c r="J2745" t="inlineStr">
        <is>
          <t>CARTEIRA</t>
        </is>
      </c>
      <c r="K2745" t="inlineStr">
        <is>
          <t>CONTRATO</t>
        </is>
      </c>
      <c r="L2745" t="n">
        <v>1721.52</v>
      </c>
      <c r="M2745" t="inlineStr"/>
      <c r="N2745" t="inlineStr"/>
      <c r="O2745" s="142">
        <f>DATE(YEAR(H2745),MONTH(H2745),1)</f>
        <v/>
      </c>
      <c r="P2745" s="132">
        <f>IF(H2745&gt;$L$3,"Futuro","Atraso")</f>
        <v/>
      </c>
      <c r="Q2745">
        <f>12*(YEAR(H2745)-YEAR($L$3))+(MONTH(H2745)-MONTH($L$3))</f>
        <v/>
      </c>
      <c r="R2745" s="366">
        <f>IF(N2745="IBIRAPITANGA FASE 3",IF(P2745="Atraso",M2745,M2745/(1+$J$2)^Q2745),IF(P2745="Atraso",M2745,M2745/(1+$J$1)^Q2745))</f>
        <v/>
      </c>
    </row>
    <row r="2746">
      <c r="A2746" t="inlineStr">
        <is>
          <t>Q014L02</t>
        </is>
      </c>
      <c r="B2746" t="inlineStr">
        <is>
          <t>MARIA APARECIDA DA FONSECA PINTO -ME</t>
        </is>
      </c>
      <c r="C2746" t="n">
        <v>1</v>
      </c>
      <c r="D2746" t="inlineStr">
        <is>
          <t>IPCA</t>
        </is>
      </c>
      <c r="E2746" t="n">
        <v>0.009488792934583046</v>
      </c>
      <c r="F2746" t="inlineStr">
        <is>
          <t>MENSAL</t>
        </is>
      </c>
      <c r="G2746" t="n">
        <v>46624</v>
      </c>
      <c r="H2746" t="n">
        <v>46624</v>
      </c>
      <c r="I2746" t="inlineStr">
        <is>
          <t>086</t>
        </is>
      </c>
      <c r="J2746" t="inlineStr">
        <is>
          <t>CARTEIRA</t>
        </is>
      </c>
      <c r="K2746" t="inlineStr">
        <is>
          <t>CONTRATO</t>
        </is>
      </c>
      <c r="L2746" t="n">
        <v>1721.52</v>
      </c>
      <c r="M2746" t="inlineStr"/>
      <c r="N2746" t="inlineStr"/>
      <c r="O2746" s="142">
        <f>DATE(YEAR(H2746),MONTH(H2746),1)</f>
        <v/>
      </c>
      <c r="P2746" s="132">
        <f>IF(H2746&gt;$L$3,"Futuro","Atraso")</f>
        <v/>
      </c>
      <c r="Q2746">
        <f>12*(YEAR(H2746)-YEAR($L$3))+(MONTH(H2746)-MONTH($L$3))</f>
        <v/>
      </c>
      <c r="R2746" s="366">
        <f>IF(N2746="IBIRAPITANGA FASE 3",IF(P2746="Atraso",M2746,M2746/(1+$J$2)^Q2746),IF(P2746="Atraso",M2746,M2746/(1+$J$1)^Q2746))</f>
        <v/>
      </c>
    </row>
    <row r="2747">
      <c r="A2747" t="inlineStr">
        <is>
          <t>Q014L02</t>
        </is>
      </c>
      <c r="B2747" t="inlineStr">
        <is>
          <t>MARIA APARECIDA DA FONSECA PINTO -ME</t>
        </is>
      </c>
      <c r="C2747" t="n">
        <v>1</v>
      </c>
      <c r="D2747" t="inlineStr">
        <is>
          <t>IPCA</t>
        </is>
      </c>
      <c r="E2747" t="n">
        <v>0.009488792934583046</v>
      </c>
      <c r="F2747" t="inlineStr">
        <is>
          <t>MENSAL</t>
        </is>
      </c>
      <c r="G2747" t="n">
        <v>46655</v>
      </c>
      <c r="H2747" t="n">
        <v>46655</v>
      </c>
      <c r="I2747" t="inlineStr">
        <is>
          <t>087</t>
        </is>
      </c>
      <c r="J2747" t="inlineStr">
        <is>
          <t>CARTEIRA</t>
        </is>
      </c>
      <c r="K2747" t="inlineStr">
        <is>
          <t>CONTRATO</t>
        </is>
      </c>
      <c r="L2747" t="n">
        <v>1721.52</v>
      </c>
      <c r="M2747" t="inlineStr"/>
      <c r="N2747" t="inlineStr"/>
      <c r="O2747" s="142">
        <f>DATE(YEAR(H2747),MONTH(H2747),1)</f>
        <v/>
      </c>
      <c r="P2747" s="132">
        <f>IF(H2747&gt;$L$3,"Futuro","Atraso")</f>
        <v/>
      </c>
      <c r="Q2747">
        <f>12*(YEAR(H2747)-YEAR($L$3))+(MONTH(H2747)-MONTH($L$3))</f>
        <v/>
      </c>
      <c r="R2747" s="366">
        <f>IF(N2747="IBIRAPITANGA FASE 3",IF(P2747="Atraso",M2747,M2747/(1+$J$2)^Q2747),IF(P2747="Atraso",M2747,M2747/(1+$J$1)^Q2747))</f>
        <v/>
      </c>
    </row>
    <row r="2748">
      <c r="A2748" t="inlineStr">
        <is>
          <t>Q014L02</t>
        </is>
      </c>
      <c r="B2748" t="inlineStr">
        <is>
          <t>MARIA APARECIDA DA FONSECA PINTO -ME</t>
        </is>
      </c>
      <c r="C2748" t="n">
        <v>1</v>
      </c>
      <c r="D2748" t="inlineStr">
        <is>
          <t>IPCA</t>
        </is>
      </c>
      <c r="E2748" t="n">
        <v>0.009488792934583046</v>
      </c>
      <c r="F2748" t="inlineStr">
        <is>
          <t>MENSAL</t>
        </is>
      </c>
      <c r="G2748" t="n">
        <v>46685</v>
      </c>
      <c r="H2748" t="n">
        <v>46685</v>
      </c>
      <c r="I2748" t="inlineStr">
        <is>
          <t>088</t>
        </is>
      </c>
      <c r="J2748" t="inlineStr">
        <is>
          <t>CARTEIRA</t>
        </is>
      </c>
      <c r="K2748" t="inlineStr">
        <is>
          <t>CONTRATO</t>
        </is>
      </c>
      <c r="L2748" t="n">
        <v>1721.52</v>
      </c>
      <c r="M2748" t="inlineStr"/>
      <c r="N2748" t="inlineStr"/>
      <c r="O2748" s="142">
        <f>DATE(YEAR(H2748),MONTH(H2748),1)</f>
        <v/>
      </c>
      <c r="P2748" s="132">
        <f>IF(H2748&gt;$L$3,"Futuro","Atraso")</f>
        <v/>
      </c>
      <c r="Q2748">
        <f>12*(YEAR(H2748)-YEAR($L$3))+(MONTH(H2748)-MONTH($L$3))</f>
        <v/>
      </c>
      <c r="R2748" s="366">
        <f>IF(N2748="IBIRAPITANGA FASE 3",IF(P2748="Atraso",M2748,M2748/(1+$J$2)^Q2748),IF(P2748="Atraso",M2748,M2748/(1+$J$1)^Q2748))</f>
        <v/>
      </c>
    </row>
    <row r="2749">
      <c r="A2749" t="inlineStr">
        <is>
          <t>Q014L02</t>
        </is>
      </c>
      <c r="B2749" t="inlineStr">
        <is>
          <t>MARIA APARECIDA DA FONSECA PINTO -ME</t>
        </is>
      </c>
      <c r="C2749" t="n">
        <v>1</v>
      </c>
      <c r="D2749" t="inlineStr">
        <is>
          <t>IPCA</t>
        </is>
      </c>
      <c r="E2749" t="n">
        <v>0.009488792934583046</v>
      </c>
      <c r="F2749" t="inlineStr">
        <is>
          <t>MENSAL</t>
        </is>
      </c>
      <c r="G2749" t="n">
        <v>46716</v>
      </c>
      <c r="H2749" t="n">
        <v>46716</v>
      </c>
      <c r="I2749" t="inlineStr">
        <is>
          <t>089</t>
        </is>
      </c>
      <c r="J2749" t="inlineStr">
        <is>
          <t>CARTEIRA</t>
        </is>
      </c>
      <c r="K2749" t="inlineStr">
        <is>
          <t>CONTRATO</t>
        </is>
      </c>
      <c r="L2749" t="n">
        <v>1721.52</v>
      </c>
      <c r="M2749" t="inlineStr"/>
      <c r="N2749" t="inlineStr"/>
      <c r="O2749" s="142">
        <f>DATE(YEAR(H2749),MONTH(H2749),1)</f>
        <v/>
      </c>
      <c r="P2749" s="132">
        <f>IF(H2749&gt;$L$3,"Futuro","Atraso")</f>
        <v/>
      </c>
      <c r="Q2749">
        <f>12*(YEAR(H2749)-YEAR($L$3))+(MONTH(H2749)-MONTH($L$3))</f>
        <v/>
      </c>
      <c r="R2749" s="366">
        <f>IF(N2749="IBIRAPITANGA FASE 3",IF(P2749="Atraso",M2749,M2749/(1+$J$2)^Q2749),IF(P2749="Atraso",M2749,M2749/(1+$J$1)^Q2749))</f>
        <v/>
      </c>
    </row>
    <row r="2750">
      <c r="A2750" t="inlineStr">
        <is>
          <t>Q014L02</t>
        </is>
      </c>
      <c r="B2750" t="inlineStr">
        <is>
          <t>MARIA APARECIDA DA FONSECA PINTO -ME</t>
        </is>
      </c>
      <c r="C2750" t="n">
        <v>1</v>
      </c>
      <c r="D2750" t="inlineStr">
        <is>
          <t>IPCA</t>
        </is>
      </c>
      <c r="E2750" t="n">
        <v>0.009488792934583046</v>
      </c>
      <c r="F2750" t="inlineStr">
        <is>
          <t>MENSAL</t>
        </is>
      </c>
      <c r="G2750" t="n">
        <v>46746</v>
      </c>
      <c r="H2750" t="n">
        <v>46746</v>
      </c>
      <c r="I2750" t="inlineStr">
        <is>
          <t>090</t>
        </is>
      </c>
      <c r="J2750" t="inlineStr">
        <is>
          <t>CARTEIRA</t>
        </is>
      </c>
      <c r="K2750" t="inlineStr">
        <is>
          <t>CONTRATO</t>
        </is>
      </c>
      <c r="L2750" t="n">
        <v>1721.52</v>
      </c>
      <c r="M2750" t="inlineStr"/>
      <c r="N2750" t="inlineStr"/>
      <c r="O2750" s="142">
        <f>DATE(YEAR(H2750),MONTH(H2750),1)</f>
        <v/>
      </c>
      <c r="P2750" s="132">
        <f>IF(H2750&gt;$L$3,"Futuro","Atraso")</f>
        <v/>
      </c>
      <c r="Q2750">
        <f>12*(YEAR(H2750)-YEAR($L$3))+(MONTH(H2750)-MONTH($L$3))</f>
        <v/>
      </c>
      <c r="R2750" s="366">
        <f>IF(N2750="IBIRAPITANGA FASE 3",IF(P2750="Atraso",M2750,M2750/(1+$J$2)^Q2750),IF(P2750="Atraso",M2750,M2750/(1+$J$1)^Q2750))</f>
        <v/>
      </c>
    </row>
    <row r="2751">
      <c r="A2751" t="inlineStr">
        <is>
          <t>Q014L02</t>
        </is>
      </c>
      <c r="B2751" t="inlineStr">
        <is>
          <t>MARIA APARECIDA DA FONSECA PINTO -ME</t>
        </is>
      </c>
      <c r="C2751" t="n">
        <v>1</v>
      </c>
      <c r="D2751" t="inlineStr">
        <is>
          <t>IPCA</t>
        </is>
      </c>
      <c r="E2751" t="n">
        <v>0.009488792934583046</v>
      </c>
      <c r="F2751" t="inlineStr">
        <is>
          <t>MENSAL</t>
        </is>
      </c>
      <c r="G2751" t="n">
        <v>46777</v>
      </c>
      <c r="H2751" t="n">
        <v>46777</v>
      </c>
      <c r="I2751" t="inlineStr">
        <is>
          <t>091</t>
        </is>
      </c>
      <c r="J2751" t="inlineStr">
        <is>
          <t>CARTEIRA</t>
        </is>
      </c>
      <c r="K2751" t="inlineStr">
        <is>
          <t>CONTRATO</t>
        </is>
      </c>
      <c r="L2751" t="n">
        <v>1721.52</v>
      </c>
      <c r="M2751" t="inlineStr"/>
      <c r="N2751" t="inlineStr"/>
      <c r="O2751" s="142">
        <f>DATE(YEAR(H2751),MONTH(H2751),1)</f>
        <v/>
      </c>
      <c r="P2751" s="132">
        <f>IF(H2751&gt;$L$3,"Futuro","Atraso")</f>
        <v/>
      </c>
      <c r="Q2751">
        <f>12*(YEAR(H2751)-YEAR($L$3))+(MONTH(H2751)-MONTH($L$3))</f>
        <v/>
      </c>
      <c r="R2751" s="366">
        <f>IF(N2751="IBIRAPITANGA FASE 3",IF(P2751="Atraso",M2751,M2751/(1+$J$2)^Q2751),IF(P2751="Atraso",M2751,M2751/(1+$J$1)^Q2751))</f>
        <v/>
      </c>
    </row>
    <row r="2752">
      <c r="A2752" t="inlineStr">
        <is>
          <t>Q014L02</t>
        </is>
      </c>
      <c r="B2752" t="inlineStr">
        <is>
          <t>MARIA APARECIDA DA FONSECA PINTO -ME</t>
        </is>
      </c>
      <c r="C2752" t="n">
        <v>1</v>
      </c>
      <c r="D2752" t="inlineStr">
        <is>
          <t>IPCA</t>
        </is>
      </c>
      <c r="E2752" t="n">
        <v>0.009488792934583046</v>
      </c>
      <c r="F2752" t="inlineStr">
        <is>
          <t>MENSAL</t>
        </is>
      </c>
      <c r="G2752" t="n">
        <v>46808</v>
      </c>
      <c r="H2752" t="n">
        <v>46808</v>
      </c>
      <c r="I2752" t="inlineStr">
        <is>
          <t>092</t>
        </is>
      </c>
      <c r="J2752" t="inlineStr">
        <is>
          <t>CARTEIRA</t>
        </is>
      </c>
      <c r="K2752" t="inlineStr">
        <is>
          <t>CONTRATO</t>
        </is>
      </c>
      <c r="L2752" t="n">
        <v>1721.52</v>
      </c>
      <c r="M2752" t="inlineStr"/>
      <c r="N2752" t="inlineStr"/>
      <c r="O2752" s="142">
        <f>DATE(YEAR(H2752),MONTH(H2752),1)</f>
        <v/>
      </c>
      <c r="P2752" s="132">
        <f>IF(H2752&gt;$L$3,"Futuro","Atraso")</f>
        <v/>
      </c>
      <c r="Q2752">
        <f>12*(YEAR(H2752)-YEAR($L$3))+(MONTH(H2752)-MONTH($L$3))</f>
        <v/>
      </c>
      <c r="R2752" s="366">
        <f>IF(N2752="IBIRAPITANGA FASE 3",IF(P2752="Atraso",M2752,M2752/(1+$J$2)^Q2752),IF(P2752="Atraso",M2752,M2752/(1+$J$1)^Q2752))</f>
        <v/>
      </c>
    </row>
    <row r="2753">
      <c r="A2753" t="inlineStr">
        <is>
          <t>Q014L02</t>
        </is>
      </c>
      <c r="B2753" t="inlineStr">
        <is>
          <t>MARIA APARECIDA DA FONSECA PINTO -ME</t>
        </is>
      </c>
      <c r="C2753" t="n">
        <v>1</v>
      </c>
      <c r="D2753" t="inlineStr">
        <is>
          <t>IPCA</t>
        </is>
      </c>
      <c r="E2753" t="n">
        <v>0.009488792934583046</v>
      </c>
      <c r="F2753" t="inlineStr">
        <is>
          <t>MENSAL</t>
        </is>
      </c>
      <c r="G2753" t="n">
        <v>46837</v>
      </c>
      <c r="H2753" t="n">
        <v>46837</v>
      </c>
      <c r="I2753" t="inlineStr">
        <is>
          <t>093</t>
        </is>
      </c>
      <c r="J2753" t="inlineStr">
        <is>
          <t>CARTEIRA</t>
        </is>
      </c>
      <c r="K2753" t="inlineStr">
        <is>
          <t>CONTRATO</t>
        </is>
      </c>
      <c r="L2753" t="n">
        <v>1721.52</v>
      </c>
      <c r="M2753" t="inlineStr"/>
      <c r="N2753" t="inlineStr"/>
      <c r="O2753" s="142">
        <f>DATE(YEAR(H2753),MONTH(H2753),1)</f>
        <v/>
      </c>
      <c r="P2753" s="132">
        <f>IF(H2753&gt;$L$3,"Futuro","Atraso")</f>
        <v/>
      </c>
      <c r="Q2753">
        <f>12*(YEAR(H2753)-YEAR($L$3))+(MONTH(H2753)-MONTH($L$3))</f>
        <v/>
      </c>
      <c r="R2753" s="366">
        <f>IF(N2753="IBIRAPITANGA FASE 3",IF(P2753="Atraso",M2753,M2753/(1+$J$2)^Q2753),IF(P2753="Atraso",M2753,M2753/(1+$J$1)^Q2753))</f>
        <v/>
      </c>
    </row>
    <row r="2754">
      <c r="A2754" t="inlineStr">
        <is>
          <t>Q014L02</t>
        </is>
      </c>
      <c r="B2754" t="inlineStr">
        <is>
          <t>MARIA APARECIDA DA FONSECA PINTO -ME</t>
        </is>
      </c>
      <c r="C2754" t="n">
        <v>1</v>
      </c>
      <c r="D2754" t="inlineStr">
        <is>
          <t>IPCA</t>
        </is>
      </c>
      <c r="E2754" t="n">
        <v>0.009488792934583046</v>
      </c>
      <c r="F2754" t="inlineStr">
        <is>
          <t>MENSAL</t>
        </is>
      </c>
      <c r="G2754" t="n">
        <v>46868</v>
      </c>
      <c r="H2754" t="n">
        <v>46868</v>
      </c>
      <c r="I2754" t="inlineStr">
        <is>
          <t>094</t>
        </is>
      </c>
      <c r="J2754" t="inlineStr">
        <is>
          <t>CARTEIRA</t>
        </is>
      </c>
      <c r="K2754" t="inlineStr">
        <is>
          <t>CONTRATO</t>
        </is>
      </c>
      <c r="L2754" t="n">
        <v>1721.52</v>
      </c>
      <c r="M2754" t="inlineStr"/>
      <c r="N2754" t="inlineStr"/>
      <c r="O2754" s="142">
        <f>DATE(YEAR(H2754),MONTH(H2754),1)</f>
        <v/>
      </c>
      <c r="P2754" s="132">
        <f>IF(H2754&gt;$L$3,"Futuro","Atraso")</f>
        <v/>
      </c>
      <c r="Q2754">
        <f>12*(YEAR(H2754)-YEAR($L$3))+(MONTH(H2754)-MONTH($L$3))</f>
        <v/>
      </c>
      <c r="R2754" s="366">
        <f>IF(N2754="IBIRAPITANGA FASE 3",IF(P2754="Atraso",M2754,M2754/(1+$J$2)^Q2754),IF(P2754="Atraso",M2754,M2754/(1+$J$1)^Q2754))</f>
        <v/>
      </c>
    </row>
    <row r="2755">
      <c r="A2755" t="inlineStr">
        <is>
          <t>Q014L02</t>
        </is>
      </c>
      <c r="B2755" t="inlineStr">
        <is>
          <t>MARIA APARECIDA DA FONSECA PINTO -ME</t>
        </is>
      </c>
      <c r="C2755" t="n">
        <v>1</v>
      </c>
      <c r="D2755" t="inlineStr">
        <is>
          <t>IPCA</t>
        </is>
      </c>
      <c r="E2755" t="n">
        <v>0.009488792934583046</v>
      </c>
      <c r="F2755" t="inlineStr">
        <is>
          <t>MENSAL</t>
        </is>
      </c>
      <c r="G2755" t="n">
        <v>46898</v>
      </c>
      <c r="H2755" t="n">
        <v>46898</v>
      </c>
      <c r="I2755" t="inlineStr">
        <is>
          <t>095</t>
        </is>
      </c>
      <c r="J2755" t="inlineStr">
        <is>
          <t>CARTEIRA</t>
        </is>
      </c>
      <c r="K2755" t="inlineStr">
        <is>
          <t>CONTRATO</t>
        </is>
      </c>
      <c r="L2755" t="n">
        <v>1721.52</v>
      </c>
      <c r="M2755" t="inlineStr"/>
      <c r="N2755" t="inlineStr"/>
      <c r="O2755" s="142">
        <f>DATE(YEAR(H2755),MONTH(H2755),1)</f>
        <v/>
      </c>
      <c r="P2755" s="132">
        <f>IF(H2755&gt;$L$3,"Futuro","Atraso")</f>
        <v/>
      </c>
      <c r="Q2755">
        <f>12*(YEAR(H2755)-YEAR($L$3))+(MONTH(H2755)-MONTH($L$3))</f>
        <v/>
      </c>
      <c r="R2755" s="366">
        <f>IF(N2755="IBIRAPITANGA FASE 3",IF(P2755="Atraso",M2755,M2755/(1+$J$2)^Q2755),IF(P2755="Atraso",M2755,M2755/(1+$J$1)^Q2755))</f>
        <v/>
      </c>
    </row>
    <row r="2756">
      <c r="A2756" t="inlineStr">
        <is>
          <t>Q014L02</t>
        </is>
      </c>
      <c r="B2756" t="inlineStr">
        <is>
          <t>MARIA APARECIDA DA FONSECA PINTO -ME</t>
        </is>
      </c>
      <c r="C2756" t="n">
        <v>1</v>
      </c>
      <c r="D2756" t="inlineStr">
        <is>
          <t>IPCA</t>
        </is>
      </c>
      <c r="E2756" t="n">
        <v>0.009488792934583046</v>
      </c>
      <c r="F2756" t="inlineStr">
        <is>
          <t>MENSAL</t>
        </is>
      </c>
      <c r="G2756" t="n">
        <v>46898</v>
      </c>
      <c r="H2756" t="n">
        <v>46898</v>
      </c>
      <c r="I2756" t="inlineStr">
        <is>
          <t>008</t>
        </is>
      </c>
      <c r="J2756" t="inlineStr">
        <is>
          <t>CARTEIRA</t>
        </is>
      </c>
      <c r="K2756" t="inlineStr">
        <is>
          <t>CONTRATO</t>
        </is>
      </c>
      <c r="L2756" t="n">
        <v>7256.56</v>
      </c>
      <c r="M2756" t="inlineStr"/>
      <c r="N2756" t="inlineStr"/>
      <c r="O2756" s="142">
        <f>DATE(YEAR(H2756),MONTH(H2756),1)</f>
        <v/>
      </c>
      <c r="P2756" s="132">
        <f>IF(H2756&gt;$L$3,"Futuro","Atraso")</f>
        <v/>
      </c>
      <c r="Q2756">
        <f>12*(YEAR(H2756)-YEAR($L$3))+(MONTH(H2756)-MONTH($L$3))</f>
        <v/>
      </c>
      <c r="R2756" s="366">
        <f>IF(N2756="IBIRAPITANGA FASE 3",IF(P2756="Atraso",M2756,M2756/(1+$J$2)^Q2756),IF(P2756="Atraso",M2756,M2756/(1+$J$1)^Q2756))</f>
        <v/>
      </c>
    </row>
    <row r="2757">
      <c r="A2757" t="inlineStr">
        <is>
          <t>Q014L02</t>
        </is>
      </c>
      <c r="B2757" t="inlineStr">
        <is>
          <t>MARIA APARECIDA DA FONSECA PINTO -ME</t>
        </is>
      </c>
      <c r="C2757" t="n">
        <v>1</v>
      </c>
      <c r="D2757" t="inlineStr">
        <is>
          <t>IPCA</t>
        </is>
      </c>
      <c r="E2757" t="n">
        <v>0.009488792934583046</v>
      </c>
      <c r="F2757" t="inlineStr">
        <is>
          <t>MENSAL</t>
        </is>
      </c>
      <c r="G2757" t="n">
        <v>46929</v>
      </c>
      <c r="H2757" t="n">
        <v>46929</v>
      </c>
      <c r="I2757" t="inlineStr">
        <is>
          <t>096</t>
        </is>
      </c>
      <c r="J2757" t="inlineStr">
        <is>
          <t>CARTEIRA</t>
        </is>
      </c>
      <c r="K2757" t="inlineStr">
        <is>
          <t>CONTRATO</t>
        </is>
      </c>
      <c r="L2757" t="n">
        <v>1721.52</v>
      </c>
      <c r="M2757" t="inlineStr"/>
      <c r="N2757" t="inlineStr"/>
      <c r="O2757" s="142">
        <f>DATE(YEAR(H2757),MONTH(H2757),1)</f>
        <v/>
      </c>
      <c r="P2757" s="132">
        <f>IF(H2757&gt;$L$3,"Futuro","Atraso")</f>
        <v/>
      </c>
      <c r="Q2757">
        <f>12*(YEAR(H2757)-YEAR($L$3))+(MONTH(H2757)-MONTH($L$3))</f>
        <v/>
      </c>
      <c r="R2757" s="366">
        <f>IF(N2757="IBIRAPITANGA FASE 3",IF(P2757="Atraso",M2757,M2757/(1+$J$2)^Q2757),IF(P2757="Atraso",M2757,M2757/(1+$J$1)^Q2757))</f>
        <v/>
      </c>
    </row>
    <row r="2758">
      <c r="A2758" t="inlineStr">
        <is>
          <t>Q014L02</t>
        </is>
      </c>
      <c r="B2758" t="inlineStr">
        <is>
          <t>MARIA APARECIDA DA FONSECA PINTO -ME</t>
        </is>
      </c>
      <c r="C2758" t="n">
        <v>1</v>
      </c>
      <c r="D2758" t="inlineStr">
        <is>
          <t>IPCA</t>
        </is>
      </c>
      <c r="E2758" t="n">
        <v>0.009488792934583046</v>
      </c>
      <c r="F2758" t="inlineStr">
        <is>
          <t>MENSAL</t>
        </is>
      </c>
      <c r="G2758" t="n">
        <v>46959</v>
      </c>
      <c r="H2758" t="n">
        <v>46959</v>
      </c>
      <c r="I2758" t="inlineStr">
        <is>
          <t>097</t>
        </is>
      </c>
      <c r="J2758" t="inlineStr">
        <is>
          <t>CARTEIRA</t>
        </is>
      </c>
      <c r="K2758" t="inlineStr">
        <is>
          <t>CONTRATO</t>
        </is>
      </c>
      <c r="L2758" t="n">
        <v>1721.52</v>
      </c>
      <c r="M2758" t="inlineStr"/>
      <c r="N2758" t="inlineStr"/>
      <c r="O2758" s="142">
        <f>DATE(YEAR(H2758),MONTH(H2758),1)</f>
        <v/>
      </c>
      <c r="P2758" s="132">
        <f>IF(H2758&gt;$L$3,"Futuro","Atraso")</f>
        <v/>
      </c>
      <c r="Q2758">
        <f>12*(YEAR(H2758)-YEAR($L$3))+(MONTH(H2758)-MONTH($L$3))</f>
        <v/>
      </c>
      <c r="R2758" s="366">
        <f>IF(N2758="IBIRAPITANGA FASE 3",IF(P2758="Atraso",M2758,M2758/(1+$J$2)^Q2758),IF(P2758="Atraso",M2758,M2758/(1+$J$1)^Q2758))</f>
        <v/>
      </c>
    </row>
    <row r="2759">
      <c r="A2759" t="inlineStr">
        <is>
          <t>Q014L02</t>
        </is>
      </c>
      <c r="B2759" t="inlineStr">
        <is>
          <t>MARIA APARECIDA DA FONSECA PINTO -ME</t>
        </is>
      </c>
      <c r="C2759" t="n">
        <v>1</v>
      </c>
      <c r="D2759" t="inlineStr">
        <is>
          <t>IPCA</t>
        </is>
      </c>
      <c r="E2759" t="n">
        <v>0.009488792934583046</v>
      </c>
      <c r="F2759" t="inlineStr">
        <is>
          <t>MENSAL</t>
        </is>
      </c>
      <c r="G2759" t="n">
        <v>46990</v>
      </c>
      <c r="H2759" t="n">
        <v>46990</v>
      </c>
      <c r="I2759" t="inlineStr">
        <is>
          <t>098</t>
        </is>
      </c>
      <c r="J2759" t="inlineStr">
        <is>
          <t>CARTEIRA</t>
        </is>
      </c>
      <c r="K2759" t="inlineStr">
        <is>
          <t>CONTRATO</t>
        </is>
      </c>
      <c r="L2759" t="n">
        <v>1721.52</v>
      </c>
      <c r="M2759" t="inlineStr"/>
      <c r="N2759" t="inlineStr"/>
      <c r="O2759" s="142">
        <f>DATE(YEAR(H2759),MONTH(H2759),1)</f>
        <v/>
      </c>
      <c r="P2759" s="132">
        <f>IF(H2759&gt;$L$3,"Futuro","Atraso")</f>
        <v/>
      </c>
      <c r="Q2759">
        <f>12*(YEAR(H2759)-YEAR($L$3))+(MONTH(H2759)-MONTH($L$3))</f>
        <v/>
      </c>
      <c r="R2759" s="366">
        <f>IF(N2759="IBIRAPITANGA FASE 3",IF(P2759="Atraso",M2759,M2759/(1+$J$2)^Q2759),IF(P2759="Atraso",M2759,M2759/(1+$J$1)^Q2759))</f>
        <v/>
      </c>
    </row>
    <row r="2760">
      <c r="A2760" t="inlineStr">
        <is>
          <t>Q014L02</t>
        </is>
      </c>
      <c r="B2760" t="inlineStr">
        <is>
          <t>MARIA APARECIDA DA FONSECA PINTO -ME</t>
        </is>
      </c>
      <c r="C2760" t="n">
        <v>1</v>
      </c>
      <c r="D2760" t="inlineStr">
        <is>
          <t>IPCA</t>
        </is>
      </c>
      <c r="E2760" t="n">
        <v>0.009488792934583046</v>
      </c>
      <c r="F2760" t="inlineStr">
        <is>
          <t>MENSAL</t>
        </is>
      </c>
      <c r="G2760" t="n">
        <v>47021</v>
      </c>
      <c r="H2760" t="n">
        <v>47021</v>
      </c>
      <c r="I2760" t="inlineStr">
        <is>
          <t>099</t>
        </is>
      </c>
      <c r="J2760" t="inlineStr">
        <is>
          <t>CARTEIRA</t>
        </is>
      </c>
      <c r="K2760" t="inlineStr">
        <is>
          <t>CONTRATO</t>
        </is>
      </c>
      <c r="L2760" t="n">
        <v>1721.52</v>
      </c>
      <c r="M2760" t="inlineStr"/>
      <c r="N2760" t="inlineStr"/>
      <c r="O2760" s="142">
        <f>DATE(YEAR(H2760),MONTH(H2760),1)</f>
        <v/>
      </c>
      <c r="P2760" s="132">
        <f>IF(H2760&gt;$L$3,"Futuro","Atraso")</f>
        <v/>
      </c>
      <c r="Q2760">
        <f>12*(YEAR(H2760)-YEAR($L$3))+(MONTH(H2760)-MONTH($L$3))</f>
        <v/>
      </c>
      <c r="R2760" s="366">
        <f>IF(N2760="IBIRAPITANGA FASE 3",IF(P2760="Atraso",M2760,M2760/(1+$J$2)^Q2760),IF(P2760="Atraso",M2760,M2760/(1+$J$1)^Q2760))</f>
        <v/>
      </c>
    </row>
    <row r="2761">
      <c r="A2761" t="inlineStr">
        <is>
          <t>Q014L02</t>
        </is>
      </c>
      <c r="B2761" t="inlineStr">
        <is>
          <t>MARIA APARECIDA DA FONSECA PINTO -ME</t>
        </is>
      </c>
      <c r="C2761" t="n">
        <v>1</v>
      </c>
      <c r="D2761" t="inlineStr">
        <is>
          <t>IPCA</t>
        </is>
      </c>
      <c r="E2761" t="n">
        <v>0.009488792934583046</v>
      </c>
      <c r="F2761" t="inlineStr">
        <is>
          <t>MENSAL</t>
        </is>
      </c>
      <c r="G2761" t="n">
        <v>47051</v>
      </c>
      <c r="H2761" t="n">
        <v>47051</v>
      </c>
      <c r="I2761" t="inlineStr">
        <is>
          <t>100</t>
        </is>
      </c>
      <c r="J2761" t="inlineStr">
        <is>
          <t>CARTEIRA</t>
        </is>
      </c>
      <c r="K2761" t="inlineStr">
        <is>
          <t>CONTRATO</t>
        </is>
      </c>
      <c r="L2761" t="n">
        <v>1721.52</v>
      </c>
      <c r="M2761" t="inlineStr"/>
      <c r="N2761" t="inlineStr"/>
      <c r="O2761" s="142">
        <f>DATE(YEAR(H2761),MONTH(H2761),1)</f>
        <v/>
      </c>
      <c r="P2761" s="132">
        <f>IF(H2761&gt;$L$3,"Futuro","Atraso")</f>
        <v/>
      </c>
      <c r="Q2761">
        <f>12*(YEAR(H2761)-YEAR($L$3))+(MONTH(H2761)-MONTH($L$3))</f>
        <v/>
      </c>
      <c r="R2761" s="366">
        <f>IF(N2761="IBIRAPITANGA FASE 3",IF(P2761="Atraso",M2761,M2761/(1+$J$2)^Q2761),IF(P2761="Atraso",M2761,M2761/(1+$J$1)^Q2761))</f>
        <v/>
      </c>
    </row>
    <row r="2762">
      <c r="A2762" t="inlineStr">
        <is>
          <t>Q014L02</t>
        </is>
      </c>
      <c r="B2762" t="inlineStr">
        <is>
          <t>MARIA APARECIDA DA FONSECA PINTO -ME</t>
        </is>
      </c>
      <c r="C2762" t="n">
        <v>1</v>
      </c>
      <c r="D2762" t="inlineStr">
        <is>
          <t>IPCA</t>
        </is>
      </c>
      <c r="E2762" t="n">
        <v>0.009488792934583046</v>
      </c>
      <c r="F2762" t="inlineStr">
        <is>
          <t>MENSAL</t>
        </is>
      </c>
      <c r="G2762" t="n">
        <v>47082</v>
      </c>
      <c r="H2762" t="n">
        <v>47082</v>
      </c>
      <c r="I2762" t="inlineStr">
        <is>
          <t>101</t>
        </is>
      </c>
      <c r="J2762" t="inlineStr">
        <is>
          <t>CARTEIRA</t>
        </is>
      </c>
      <c r="K2762" t="inlineStr">
        <is>
          <t>CONTRATO</t>
        </is>
      </c>
      <c r="L2762" t="n">
        <v>1721.52</v>
      </c>
      <c r="M2762" t="inlineStr"/>
      <c r="N2762" t="inlineStr"/>
      <c r="O2762" s="142">
        <f>DATE(YEAR(H2762),MONTH(H2762),1)</f>
        <v/>
      </c>
      <c r="P2762" s="132">
        <f>IF(H2762&gt;$L$3,"Futuro","Atraso")</f>
        <v/>
      </c>
      <c r="Q2762">
        <f>12*(YEAR(H2762)-YEAR($L$3))+(MONTH(H2762)-MONTH($L$3))</f>
        <v/>
      </c>
      <c r="R2762" s="366">
        <f>IF(N2762="IBIRAPITANGA FASE 3",IF(P2762="Atraso",M2762,M2762/(1+$J$2)^Q2762),IF(P2762="Atraso",M2762,M2762/(1+$J$1)^Q2762))</f>
        <v/>
      </c>
    </row>
    <row r="2763">
      <c r="A2763" t="inlineStr">
        <is>
          <t>Q014L02</t>
        </is>
      </c>
      <c r="B2763" t="inlineStr">
        <is>
          <t>MARIA APARECIDA DA FONSECA PINTO -ME</t>
        </is>
      </c>
      <c r="C2763" t="n">
        <v>1</v>
      </c>
      <c r="D2763" t="inlineStr">
        <is>
          <t>IPCA</t>
        </is>
      </c>
      <c r="E2763" t="n">
        <v>0.009488792934583046</v>
      </c>
      <c r="F2763" t="inlineStr">
        <is>
          <t>MENSAL</t>
        </is>
      </c>
      <c r="G2763" t="n">
        <v>47112</v>
      </c>
      <c r="H2763" t="n">
        <v>47112</v>
      </c>
      <c r="I2763" t="inlineStr">
        <is>
          <t>102</t>
        </is>
      </c>
      <c r="J2763" t="inlineStr">
        <is>
          <t>CARTEIRA</t>
        </is>
      </c>
      <c r="K2763" t="inlineStr">
        <is>
          <t>CONTRATO</t>
        </is>
      </c>
      <c r="L2763" t="n">
        <v>1721.52</v>
      </c>
      <c r="M2763" t="inlineStr"/>
      <c r="N2763" t="inlineStr"/>
      <c r="O2763" s="142">
        <f>DATE(YEAR(H2763),MONTH(H2763),1)</f>
        <v/>
      </c>
      <c r="P2763" s="132">
        <f>IF(H2763&gt;$L$3,"Futuro","Atraso")</f>
        <v/>
      </c>
      <c r="Q2763">
        <f>12*(YEAR(H2763)-YEAR($L$3))+(MONTH(H2763)-MONTH($L$3))</f>
        <v/>
      </c>
      <c r="R2763" s="366">
        <f>IF(N2763="IBIRAPITANGA FASE 3",IF(P2763="Atraso",M2763,M2763/(1+$J$2)^Q2763),IF(P2763="Atraso",M2763,M2763/(1+$J$1)^Q2763))</f>
        <v/>
      </c>
    </row>
    <row r="2764">
      <c r="A2764" t="inlineStr">
        <is>
          <t>Q014L02</t>
        </is>
      </c>
      <c r="B2764" t="inlineStr">
        <is>
          <t>MARIA APARECIDA DA FONSECA PINTO -ME</t>
        </is>
      </c>
      <c r="C2764" t="n">
        <v>1</v>
      </c>
      <c r="D2764" t="inlineStr">
        <is>
          <t>IPCA</t>
        </is>
      </c>
      <c r="E2764" t="n">
        <v>0.009488792934583046</v>
      </c>
      <c r="F2764" t="inlineStr">
        <is>
          <t>MENSAL</t>
        </is>
      </c>
      <c r="G2764" t="n">
        <v>47143</v>
      </c>
      <c r="H2764" t="n">
        <v>47143</v>
      </c>
      <c r="I2764" t="inlineStr">
        <is>
          <t>103</t>
        </is>
      </c>
      <c r="J2764" t="inlineStr">
        <is>
          <t>CARTEIRA</t>
        </is>
      </c>
      <c r="K2764" t="inlineStr">
        <is>
          <t>CONTRATO</t>
        </is>
      </c>
      <c r="L2764" t="n">
        <v>1721.52</v>
      </c>
      <c r="M2764" t="inlineStr"/>
      <c r="N2764" t="inlineStr"/>
      <c r="O2764" s="142">
        <f>DATE(YEAR(H2764),MONTH(H2764),1)</f>
        <v/>
      </c>
      <c r="P2764" s="132">
        <f>IF(H2764&gt;$L$3,"Futuro","Atraso")</f>
        <v/>
      </c>
      <c r="Q2764">
        <f>12*(YEAR(H2764)-YEAR($L$3))+(MONTH(H2764)-MONTH($L$3))</f>
        <v/>
      </c>
      <c r="R2764" s="366">
        <f>IF(N2764="IBIRAPITANGA FASE 3",IF(P2764="Atraso",M2764,M2764/(1+$J$2)^Q2764),IF(P2764="Atraso",M2764,M2764/(1+$J$1)^Q2764))</f>
        <v/>
      </c>
    </row>
    <row r="2765">
      <c r="A2765" t="inlineStr">
        <is>
          <t>Q014L02</t>
        </is>
      </c>
      <c r="B2765" t="inlineStr">
        <is>
          <t>MARIA APARECIDA DA FONSECA PINTO -ME</t>
        </is>
      </c>
      <c r="C2765" t="n">
        <v>1</v>
      </c>
      <c r="D2765" t="inlineStr">
        <is>
          <t>IPCA</t>
        </is>
      </c>
      <c r="E2765" t="n">
        <v>0.009488792934583046</v>
      </c>
      <c r="F2765" t="inlineStr">
        <is>
          <t>MENSAL</t>
        </is>
      </c>
      <c r="G2765" t="n">
        <v>47174</v>
      </c>
      <c r="H2765" t="n">
        <v>47174</v>
      </c>
      <c r="I2765" t="inlineStr">
        <is>
          <t>104</t>
        </is>
      </c>
      <c r="J2765" t="inlineStr">
        <is>
          <t>CARTEIRA</t>
        </is>
      </c>
      <c r="K2765" t="inlineStr">
        <is>
          <t>CONTRATO</t>
        </is>
      </c>
      <c r="L2765" t="n">
        <v>1721.52</v>
      </c>
      <c r="M2765" t="inlineStr"/>
      <c r="N2765" t="inlineStr"/>
      <c r="O2765" s="142">
        <f>DATE(YEAR(H2765),MONTH(H2765),1)</f>
        <v/>
      </c>
      <c r="P2765" s="132">
        <f>IF(H2765&gt;$L$3,"Futuro","Atraso")</f>
        <v/>
      </c>
      <c r="Q2765">
        <f>12*(YEAR(H2765)-YEAR($L$3))+(MONTH(H2765)-MONTH($L$3))</f>
        <v/>
      </c>
      <c r="R2765" s="366">
        <f>IF(N2765="IBIRAPITANGA FASE 3",IF(P2765="Atraso",M2765,M2765/(1+$J$2)^Q2765),IF(P2765="Atraso",M2765,M2765/(1+$J$1)^Q2765))</f>
        <v/>
      </c>
    </row>
    <row r="2766">
      <c r="A2766" t="inlineStr">
        <is>
          <t>Q014L02</t>
        </is>
      </c>
      <c r="B2766" t="inlineStr">
        <is>
          <t>MARIA APARECIDA DA FONSECA PINTO -ME</t>
        </is>
      </c>
      <c r="C2766" t="n">
        <v>1</v>
      </c>
      <c r="D2766" t="inlineStr">
        <is>
          <t>IPCA</t>
        </is>
      </c>
      <c r="E2766" t="n">
        <v>0.009488792934583046</v>
      </c>
      <c r="F2766" t="inlineStr">
        <is>
          <t>MENSAL</t>
        </is>
      </c>
      <c r="G2766" t="n">
        <v>47202</v>
      </c>
      <c r="H2766" t="n">
        <v>47202</v>
      </c>
      <c r="I2766" t="inlineStr">
        <is>
          <t>105</t>
        </is>
      </c>
      <c r="J2766" t="inlineStr">
        <is>
          <t>CARTEIRA</t>
        </is>
      </c>
      <c r="K2766" t="inlineStr">
        <is>
          <t>CONTRATO</t>
        </is>
      </c>
      <c r="L2766" t="n">
        <v>1721.52</v>
      </c>
      <c r="M2766" t="inlineStr"/>
      <c r="N2766" t="inlineStr"/>
      <c r="O2766" s="142">
        <f>DATE(YEAR(H2766),MONTH(H2766),1)</f>
        <v/>
      </c>
      <c r="P2766" s="132">
        <f>IF(H2766&gt;$L$3,"Futuro","Atraso")</f>
        <v/>
      </c>
      <c r="Q2766">
        <f>12*(YEAR(H2766)-YEAR($L$3))+(MONTH(H2766)-MONTH($L$3))</f>
        <v/>
      </c>
      <c r="R2766" s="366">
        <f>IF(N2766="IBIRAPITANGA FASE 3",IF(P2766="Atraso",M2766,M2766/(1+$J$2)^Q2766),IF(P2766="Atraso",M2766,M2766/(1+$J$1)^Q2766))</f>
        <v/>
      </c>
    </row>
    <row r="2767">
      <c r="A2767" t="inlineStr">
        <is>
          <t>Q014L02</t>
        </is>
      </c>
      <c r="B2767" t="inlineStr">
        <is>
          <t>MARIA APARECIDA DA FONSECA PINTO -ME</t>
        </is>
      </c>
      <c r="C2767" t="n">
        <v>1</v>
      </c>
      <c r="D2767" t="inlineStr">
        <is>
          <t>IPCA</t>
        </is>
      </c>
      <c r="E2767" t="n">
        <v>0.009488792934583046</v>
      </c>
      <c r="F2767" t="inlineStr">
        <is>
          <t>MENSAL</t>
        </is>
      </c>
      <c r="G2767" t="n">
        <v>47233</v>
      </c>
      <c r="H2767" t="n">
        <v>47233</v>
      </c>
      <c r="I2767" t="inlineStr">
        <is>
          <t>106</t>
        </is>
      </c>
      <c r="J2767" t="inlineStr">
        <is>
          <t>CARTEIRA</t>
        </is>
      </c>
      <c r="K2767" t="inlineStr">
        <is>
          <t>CONTRATO</t>
        </is>
      </c>
      <c r="L2767" t="n">
        <v>1721.52</v>
      </c>
      <c r="M2767" t="inlineStr"/>
      <c r="N2767" t="inlineStr"/>
      <c r="O2767" s="142">
        <f>DATE(YEAR(H2767),MONTH(H2767),1)</f>
        <v/>
      </c>
      <c r="P2767" s="132">
        <f>IF(H2767&gt;$L$3,"Futuro","Atraso")</f>
        <v/>
      </c>
      <c r="Q2767">
        <f>12*(YEAR(H2767)-YEAR($L$3))+(MONTH(H2767)-MONTH($L$3))</f>
        <v/>
      </c>
      <c r="R2767" s="366">
        <f>IF(N2767="IBIRAPITANGA FASE 3",IF(P2767="Atraso",M2767,M2767/(1+$J$2)^Q2767),IF(P2767="Atraso",M2767,M2767/(1+$J$1)^Q2767))</f>
        <v/>
      </c>
    </row>
    <row r="2768">
      <c r="A2768" t="inlineStr">
        <is>
          <t>Q014L02</t>
        </is>
      </c>
      <c r="B2768" t="inlineStr">
        <is>
          <t>MARIA APARECIDA DA FONSECA PINTO -ME</t>
        </is>
      </c>
      <c r="C2768" t="n">
        <v>1</v>
      </c>
      <c r="D2768" t="inlineStr">
        <is>
          <t>IPCA</t>
        </is>
      </c>
      <c r="E2768" t="n">
        <v>0.009488792934583046</v>
      </c>
      <c r="F2768" t="inlineStr">
        <is>
          <t>MENSAL</t>
        </is>
      </c>
      <c r="G2768" t="n">
        <v>47263</v>
      </c>
      <c r="H2768" t="n">
        <v>47263</v>
      </c>
      <c r="I2768" t="inlineStr">
        <is>
          <t>107</t>
        </is>
      </c>
      <c r="J2768" t="inlineStr">
        <is>
          <t>CARTEIRA</t>
        </is>
      </c>
      <c r="K2768" t="inlineStr">
        <is>
          <t>CONTRATO</t>
        </is>
      </c>
      <c r="L2768" t="n">
        <v>1721.52</v>
      </c>
      <c r="M2768" t="inlineStr"/>
      <c r="N2768" t="inlineStr"/>
      <c r="O2768" s="142">
        <f>DATE(YEAR(H2768),MONTH(H2768),1)</f>
        <v/>
      </c>
      <c r="P2768" s="132">
        <f>IF(H2768&gt;$L$3,"Futuro","Atraso")</f>
        <v/>
      </c>
      <c r="Q2768">
        <f>12*(YEAR(H2768)-YEAR($L$3))+(MONTH(H2768)-MONTH($L$3))</f>
        <v/>
      </c>
      <c r="R2768" s="366">
        <f>IF(N2768="IBIRAPITANGA FASE 3",IF(P2768="Atraso",M2768,M2768/(1+$J$2)^Q2768),IF(P2768="Atraso",M2768,M2768/(1+$J$1)^Q2768))</f>
        <v/>
      </c>
    </row>
    <row r="2769">
      <c r="A2769" t="inlineStr">
        <is>
          <t>Q014L02</t>
        </is>
      </c>
      <c r="B2769" t="inlineStr">
        <is>
          <t>MARIA APARECIDA DA FONSECA PINTO -ME</t>
        </is>
      </c>
      <c r="C2769" t="n">
        <v>1</v>
      </c>
      <c r="D2769" t="inlineStr">
        <is>
          <t>IPCA</t>
        </is>
      </c>
      <c r="E2769" t="n">
        <v>0.009488792934583046</v>
      </c>
      <c r="F2769" t="inlineStr">
        <is>
          <t>MENSAL</t>
        </is>
      </c>
      <c r="G2769" t="n">
        <v>47263</v>
      </c>
      <c r="H2769" t="n">
        <v>47263</v>
      </c>
      <c r="I2769" t="inlineStr">
        <is>
          <t>009</t>
        </is>
      </c>
      <c r="J2769" t="inlineStr">
        <is>
          <t>CARTEIRA</t>
        </is>
      </c>
      <c r="K2769" t="inlineStr">
        <is>
          <t>CONTRATO</t>
        </is>
      </c>
      <c r="L2769" t="n">
        <v>7256.56</v>
      </c>
      <c r="M2769" t="inlineStr"/>
      <c r="N2769" t="inlineStr"/>
      <c r="O2769" s="142">
        <f>DATE(YEAR(H2769),MONTH(H2769),1)</f>
        <v/>
      </c>
      <c r="P2769" s="132">
        <f>IF(H2769&gt;$L$3,"Futuro","Atraso")</f>
        <v/>
      </c>
      <c r="Q2769">
        <f>12*(YEAR(H2769)-YEAR($L$3))+(MONTH(H2769)-MONTH($L$3))</f>
        <v/>
      </c>
      <c r="R2769" s="366">
        <f>IF(N2769="IBIRAPITANGA FASE 3",IF(P2769="Atraso",M2769,M2769/(1+$J$2)^Q2769),IF(P2769="Atraso",M2769,M2769/(1+$J$1)^Q2769))</f>
        <v/>
      </c>
    </row>
    <row r="2770">
      <c r="A2770" t="inlineStr">
        <is>
          <t>Q014L02</t>
        </is>
      </c>
      <c r="B2770" t="inlineStr">
        <is>
          <t>MARIA APARECIDA DA FONSECA PINTO -ME</t>
        </is>
      </c>
      <c r="C2770" t="n">
        <v>1</v>
      </c>
      <c r="D2770" t="inlineStr">
        <is>
          <t>IPCA</t>
        </is>
      </c>
      <c r="E2770" t="n">
        <v>0.009488792934583046</v>
      </c>
      <c r="F2770" t="inlineStr">
        <is>
          <t>MENSAL</t>
        </is>
      </c>
      <c r="G2770" t="n">
        <v>47294</v>
      </c>
      <c r="H2770" t="n">
        <v>47294</v>
      </c>
      <c r="I2770" t="inlineStr">
        <is>
          <t>108</t>
        </is>
      </c>
      <c r="J2770" t="inlineStr">
        <is>
          <t>CARTEIRA</t>
        </is>
      </c>
      <c r="K2770" t="inlineStr">
        <is>
          <t>CONTRATO</t>
        </is>
      </c>
      <c r="L2770" t="n">
        <v>1721.52</v>
      </c>
      <c r="M2770" t="inlineStr"/>
      <c r="N2770" t="inlineStr"/>
      <c r="O2770" s="142">
        <f>DATE(YEAR(H2770),MONTH(H2770),1)</f>
        <v/>
      </c>
      <c r="P2770" s="132">
        <f>IF(H2770&gt;$L$3,"Futuro","Atraso")</f>
        <v/>
      </c>
      <c r="Q2770">
        <f>12*(YEAR(H2770)-YEAR($L$3))+(MONTH(H2770)-MONTH($L$3))</f>
        <v/>
      </c>
      <c r="R2770" s="366">
        <f>IF(N2770="IBIRAPITANGA FASE 3",IF(P2770="Atraso",M2770,M2770/(1+$J$2)^Q2770),IF(P2770="Atraso",M2770,M2770/(1+$J$1)^Q2770))</f>
        <v/>
      </c>
    </row>
    <row r="2771">
      <c r="A2771" t="inlineStr">
        <is>
          <t>Q014L02</t>
        </is>
      </c>
      <c r="B2771" t="inlineStr">
        <is>
          <t>MARIA APARECIDA DA FONSECA PINTO -ME</t>
        </is>
      </c>
      <c r="C2771" t="n">
        <v>1</v>
      </c>
      <c r="D2771" t="inlineStr">
        <is>
          <t>IPCA</t>
        </is>
      </c>
      <c r="E2771" t="n">
        <v>0.009488792934583046</v>
      </c>
      <c r="F2771" t="inlineStr">
        <is>
          <t>MENSAL</t>
        </is>
      </c>
      <c r="G2771" t="n">
        <v>47324</v>
      </c>
      <c r="H2771" t="n">
        <v>47324</v>
      </c>
      <c r="I2771" t="inlineStr">
        <is>
          <t>109</t>
        </is>
      </c>
      <c r="J2771" t="inlineStr">
        <is>
          <t>CARTEIRA</t>
        </is>
      </c>
      <c r="K2771" t="inlineStr">
        <is>
          <t>CONTRATO</t>
        </is>
      </c>
      <c r="L2771" t="n">
        <v>1721.52</v>
      </c>
      <c r="M2771" t="inlineStr"/>
      <c r="N2771" t="inlineStr"/>
      <c r="O2771" s="142">
        <f>DATE(YEAR(H2771),MONTH(H2771),1)</f>
        <v/>
      </c>
      <c r="P2771" s="132">
        <f>IF(H2771&gt;$L$3,"Futuro","Atraso")</f>
        <v/>
      </c>
      <c r="Q2771">
        <f>12*(YEAR(H2771)-YEAR($L$3))+(MONTH(H2771)-MONTH($L$3))</f>
        <v/>
      </c>
      <c r="R2771" s="366">
        <f>IF(N2771="IBIRAPITANGA FASE 3",IF(P2771="Atraso",M2771,M2771/(1+$J$2)^Q2771),IF(P2771="Atraso",M2771,M2771/(1+$J$1)^Q2771))</f>
        <v/>
      </c>
    </row>
    <row r="2772">
      <c r="A2772" t="inlineStr">
        <is>
          <t>Q014L02</t>
        </is>
      </c>
      <c r="B2772" t="inlineStr">
        <is>
          <t>MARIA APARECIDA DA FONSECA PINTO -ME</t>
        </is>
      </c>
      <c r="C2772" t="n">
        <v>1</v>
      </c>
      <c r="D2772" t="inlineStr">
        <is>
          <t>IPCA</t>
        </is>
      </c>
      <c r="E2772" t="n">
        <v>0.009488792934583046</v>
      </c>
      <c r="F2772" t="inlineStr">
        <is>
          <t>MENSAL</t>
        </is>
      </c>
      <c r="G2772" t="n">
        <v>47355</v>
      </c>
      <c r="H2772" t="n">
        <v>47355</v>
      </c>
      <c r="I2772" t="inlineStr">
        <is>
          <t>110</t>
        </is>
      </c>
      <c r="J2772" t="inlineStr">
        <is>
          <t>CARTEIRA</t>
        </is>
      </c>
      <c r="K2772" t="inlineStr">
        <is>
          <t>CONTRATO</t>
        </is>
      </c>
      <c r="L2772" t="n">
        <v>1721.52</v>
      </c>
      <c r="M2772" t="inlineStr"/>
      <c r="N2772" t="inlineStr"/>
      <c r="O2772" s="142">
        <f>DATE(YEAR(H2772),MONTH(H2772),1)</f>
        <v/>
      </c>
      <c r="P2772" s="132">
        <f>IF(H2772&gt;$L$3,"Futuro","Atraso")</f>
        <v/>
      </c>
      <c r="Q2772">
        <f>12*(YEAR(H2772)-YEAR($L$3))+(MONTH(H2772)-MONTH($L$3))</f>
        <v/>
      </c>
      <c r="R2772" s="366">
        <f>IF(N2772="IBIRAPITANGA FASE 3",IF(P2772="Atraso",M2772,M2772/(1+$J$2)^Q2772),IF(P2772="Atraso",M2772,M2772/(1+$J$1)^Q2772))</f>
        <v/>
      </c>
    </row>
    <row r="2773">
      <c r="A2773" t="inlineStr">
        <is>
          <t>Q014L02</t>
        </is>
      </c>
      <c r="B2773" t="inlineStr">
        <is>
          <t>MARIA APARECIDA DA FONSECA PINTO -ME</t>
        </is>
      </c>
      <c r="C2773" t="n">
        <v>1</v>
      </c>
      <c r="D2773" t="inlineStr">
        <is>
          <t>IPCA</t>
        </is>
      </c>
      <c r="E2773" t="n">
        <v>0.009488792934583046</v>
      </c>
      <c r="F2773" t="inlineStr">
        <is>
          <t>MENSAL</t>
        </is>
      </c>
      <c r="G2773" t="n">
        <v>47386</v>
      </c>
      <c r="H2773" t="n">
        <v>47386</v>
      </c>
      <c r="I2773" t="inlineStr">
        <is>
          <t>111</t>
        </is>
      </c>
      <c r="J2773" t="inlineStr">
        <is>
          <t>CARTEIRA</t>
        </is>
      </c>
      <c r="K2773" t="inlineStr">
        <is>
          <t>CONTRATO</t>
        </is>
      </c>
      <c r="L2773" t="n">
        <v>1721.52</v>
      </c>
      <c r="M2773" t="inlineStr"/>
      <c r="N2773" t="inlineStr"/>
      <c r="O2773" s="142">
        <f>DATE(YEAR(H2773),MONTH(H2773),1)</f>
        <v/>
      </c>
      <c r="P2773" s="132">
        <f>IF(H2773&gt;$L$3,"Futuro","Atraso")</f>
        <v/>
      </c>
      <c r="Q2773">
        <f>12*(YEAR(H2773)-YEAR($L$3))+(MONTH(H2773)-MONTH($L$3))</f>
        <v/>
      </c>
      <c r="R2773" s="366">
        <f>IF(N2773="IBIRAPITANGA FASE 3",IF(P2773="Atraso",M2773,M2773/(1+$J$2)^Q2773),IF(P2773="Atraso",M2773,M2773/(1+$J$1)^Q2773))</f>
        <v/>
      </c>
    </row>
    <row r="2774">
      <c r="A2774" t="inlineStr">
        <is>
          <t>Q014L02</t>
        </is>
      </c>
      <c r="B2774" t="inlineStr">
        <is>
          <t>MARIA APARECIDA DA FONSECA PINTO -ME</t>
        </is>
      </c>
      <c r="C2774" t="n">
        <v>1</v>
      </c>
      <c r="D2774" t="inlineStr">
        <is>
          <t>IPCA</t>
        </is>
      </c>
      <c r="E2774" t="n">
        <v>0.009488792934583046</v>
      </c>
      <c r="F2774" t="inlineStr">
        <is>
          <t>MENSAL</t>
        </is>
      </c>
      <c r="G2774" t="n">
        <v>47416</v>
      </c>
      <c r="H2774" t="n">
        <v>47416</v>
      </c>
      <c r="I2774" t="inlineStr">
        <is>
          <t>112</t>
        </is>
      </c>
      <c r="J2774" t="inlineStr">
        <is>
          <t>CARTEIRA</t>
        </is>
      </c>
      <c r="K2774" t="inlineStr">
        <is>
          <t>CONTRATO</t>
        </is>
      </c>
      <c r="L2774" t="n">
        <v>1721.52</v>
      </c>
      <c r="M2774" t="inlineStr"/>
      <c r="N2774" t="inlineStr"/>
      <c r="O2774" s="142">
        <f>DATE(YEAR(H2774),MONTH(H2774),1)</f>
        <v/>
      </c>
      <c r="P2774" s="132">
        <f>IF(H2774&gt;$L$3,"Futuro","Atraso")</f>
        <v/>
      </c>
      <c r="Q2774">
        <f>12*(YEAR(H2774)-YEAR($L$3))+(MONTH(H2774)-MONTH($L$3))</f>
        <v/>
      </c>
      <c r="R2774" s="366">
        <f>IF(N2774="IBIRAPITANGA FASE 3",IF(P2774="Atraso",M2774,M2774/(1+$J$2)^Q2774),IF(P2774="Atraso",M2774,M2774/(1+$J$1)^Q2774))</f>
        <v/>
      </c>
    </row>
    <row r="2775">
      <c r="A2775" t="inlineStr">
        <is>
          <t>Q014L02</t>
        </is>
      </c>
      <c r="B2775" t="inlineStr">
        <is>
          <t>MARIA APARECIDA DA FONSECA PINTO -ME</t>
        </is>
      </c>
      <c r="C2775" t="n">
        <v>1</v>
      </c>
      <c r="D2775" t="inlineStr">
        <is>
          <t>IPCA</t>
        </is>
      </c>
      <c r="E2775" t="n">
        <v>0.009488792934583046</v>
      </c>
      <c r="F2775" t="inlineStr">
        <is>
          <t>MENSAL</t>
        </is>
      </c>
      <c r="G2775" t="n">
        <v>47447</v>
      </c>
      <c r="H2775" t="n">
        <v>47447</v>
      </c>
      <c r="I2775" t="inlineStr">
        <is>
          <t>113</t>
        </is>
      </c>
      <c r="J2775" t="inlineStr">
        <is>
          <t>CARTEIRA</t>
        </is>
      </c>
      <c r="K2775" t="inlineStr">
        <is>
          <t>CONTRATO</t>
        </is>
      </c>
      <c r="L2775" t="n">
        <v>1721.52</v>
      </c>
      <c r="M2775" t="inlineStr"/>
      <c r="N2775" t="inlineStr"/>
      <c r="O2775" s="142">
        <f>DATE(YEAR(H2775),MONTH(H2775),1)</f>
        <v/>
      </c>
      <c r="P2775" s="132">
        <f>IF(H2775&gt;$L$3,"Futuro","Atraso")</f>
        <v/>
      </c>
      <c r="Q2775">
        <f>12*(YEAR(H2775)-YEAR($L$3))+(MONTH(H2775)-MONTH($L$3))</f>
        <v/>
      </c>
      <c r="R2775" s="366">
        <f>IF(N2775="IBIRAPITANGA FASE 3",IF(P2775="Atraso",M2775,M2775/(1+$J$2)^Q2775),IF(P2775="Atraso",M2775,M2775/(1+$J$1)^Q2775))</f>
        <v/>
      </c>
    </row>
    <row r="2776">
      <c r="A2776" t="inlineStr">
        <is>
          <t>Q014L02</t>
        </is>
      </c>
      <c r="B2776" t="inlineStr">
        <is>
          <t>MARIA APARECIDA DA FONSECA PINTO -ME</t>
        </is>
      </c>
      <c r="C2776" t="n">
        <v>1</v>
      </c>
      <c r="D2776" t="inlineStr">
        <is>
          <t>IPCA</t>
        </is>
      </c>
      <c r="E2776" t="n">
        <v>0.009488792934583046</v>
      </c>
      <c r="F2776" t="inlineStr">
        <is>
          <t>MENSAL</t>
        </is>
      </c>
      <c r="G2776" t="n">
        <v>47477</v>
      </c>
      <c r="H2776" t="n">
        <v>47477</v>
      </c>
      <c r="I2776" t="inlineStr">
        <is>
          <t>114</t>
        </is>
      </c>
      <c r="J2776" t="inlineStr">
        <is>
          <t>CARTEIRA</t>
        </is>
      </c>
      <c r="K2776" t="inlineStr">
        <is>
          <t>CONTRATO</t>
        </is>
      </c>
      <c r="L2776" t="n">
        <v>1721.52</v>
      </c>
      <c r="M2776" t="inlineStr"/>
      <c r="N2776" t="inlineStr"/>
      <c r="O2776" s="142">
        <f>DATE(YEAR(H2776),MONTH(H2776),1)</f>
        <v/>
      </c>
      <c r="P2776" s="132">
        <f>IF(H2776&gt;$L$3,"Futuro","Atraso")</f>
        <v/>
      </c>
      <c r="Q2776">
        <f>12*(YEAR(H2776)-YEAR($L$3))+(MONTH(H2776)-MONTH($L$3))</f>
        <v/>
      </c>
      <c r="R2776" s="366">
        <f>IF(N2776="IBIRAPITANGA FASE 3",IF(P2776="Atraso",M2776,M2776/(1+$J$2)^Q2776),IF(P2776="Atraso",M2776,M2776/(1+$J$1)^Q2776))</f>
        <v/>
      </c>
    </row>
    <row r="2777">
      <c r="A2777" t="inlineStr">
        <is>
          <t>Q014L02</t>
        </is>
      </c>
      <c r="B2777" t="inlineStr">
        <is>
          <t>MARIA APARECIDA DA FONSECA PINTO -ME</t>
        </is>
      </c>
      <c r="C2777" t="n">
        <v>1</v>
      </c>
      <c r="D2777" t="inlineStr">
        <is>
          <t>IPCA</t>
        </is>
      </c>
      <c r="E2777" t="n">
        <v>0.009488792934583046</v>
      </c>
      <c r="F2777" t="inlineStr">
        <is>
          <t>MENSAL</t>
        </is>
      </c>
      <c r="G2777" t="n">
        <v>47508</v>
      </c>
      <c r="H2777" t="n">
        <v>47508</v>
      </c>
      <c r="I2777" t="inlineStr">
        <is>
          <t>115</t>
        </is>
      </c>
      <c r="J2777" t="inlineStr">
        <is>
          <t>CARTEIRA</t>
        </is>
      </c>
      <c r="K2777" t="inlineStr">
        <is>
          <t>CONTRATO</t>
        </is>
      </c>
      <c r="L2777" t="n">
        <v>1721.52</v>
      </c>
      <c r="M2777" t="inlineStr"/>
      <c r="N2777" t="inlineStr"/>
      <c r="O2777" s="142">
        <f>DATE(YEAR(H2777),MONTH(H2777),1)</f>
        <v/>
      </c>
      <c r="P2777" s="132">
        <f>IF(H2777&gt;$L$3,"Futuro","Atraso")</f>
        <v/>
      </c>
      <c r="Q2777">
        <f>12*(YEAR(H2777)-YEAR($L$3))+(MONTH(H2777)-MONTH($L$3))</f>
        <v/>
      </c>
      <c r="R2777" s="366">
        <f>IF(N2777="IBIRAPITANGA FASE 3",IF(P2777="Atraso",M2777,M2777/(1+$J$2)^Q2777),IF(P2777="Atraso",M2777,M2777/(1+$J$1)^Q2777))</f>
        <v/>
      </c>
    </row>
    <row r="2778">
      <c r="A2778" t="inlineStr">
        <is>
          <t>Q014L02</t>
        </is>
      </c>
      <c r="B2778" t="inlineStr">
        <is>
          <t>MARIA APARECIDA DA FONSECA PINTO -ME</t>
        </is>
      </c>
      <c r="C2778" t="n">
        <v>1</v>
      </c>
      <c r="D2778" t="inlineStr">
        <is>
          <t>IPCA</t>
        </is>
      </c>
      <c r="E2778" t="n">
        <v>0.009488792934583046</v>
      </c>
      <c r="F2778" t="inlineStr">
        <is>
          <t>MENSAL</t>
        </is>
      </c>
      <c r="G2778" t="n">
        <v>47539</v>
      </c>
      <c r="H2778" t="n">
        <v>47539</v>
      </c>
      <c r="I2778" t="inlineStr">
        <is>
          <t>116</t>
        </is>
      </c>
      <c r="J2778" t="inlineStr">
        <is>
          <t>CARTEIRA</t>
        </is>
      </c>
      <c r="K2778" t="inlineStr">
        <is>
          <t>CONTRATO</t>
        </is>
      </c>
      <c r="L2778" t="n">
        <v>1721.52</v>
      </c>
      <c r="M2778" t="inlineStr"/>
      <c r="N2778" t="inlineStr"/>
      <c r="O2778" s="142">
        <f>DATE(YEAR(H2778),MONTH(H2778),1)</f>
        <v/>
      </c>
      <c r="P2778" s="132">
        <f>IF(H2778&gt;$L$3,"Futuro","Atraso")</f>
        <v/>
      </c>
      <c r="Q2778">
        <f>12*(YEAR(H2778)-YEAR($L$3))+(MONTH(H2778)-MONTH($L$3))</f>
        <v/>
      </c>
      <c r="R2778" s="366">
        <f>IF(N2778="IBIRAPITANGA FASE 3",IF(P2778="Atraso",M2778,M2778/(1+$J$2)^Q2778),IF(P2778="Atraso",M2778,M2778/(1+$J$1)^Q2778))</f>
        <v/>
      </c>
    </row>
    <row r="2779">
      <c r="A2779" t="inlineStr">
        <is>
          <t>Q014L02</t>
        </is>
      </c>
      <c r="B2779" t="inlineStr">
        <is>
          <t>MARIA APARECIDA DA FONSECA PINTO -ME</t>
        </is>
      </c>
      <c r="C2779" t="n">
        <v>1</v>
      </c>
      <c r="D2779" t="inlineStr">
        <is>
          <t>IPCA</t>
        </is>
      </c>
      <c r="E2779" t="n">
        <v>0.009488792934583046</v>
      </c>
      <c r="F2779" t="inlineStr">
        <is>
          <t>MENSAL</t>
        </is>
      </c>
      <c r="G2779" t="n">
        <v>47567</v>
      </c>
      <c r="H2779" t="n">
        <v>47567</v>
      </c>
      <c r="I2779" t="inlineStr">
        <is>
          <t>117</t>
        </is>
      </c>
      <c r="J2779" t="inlineStr">
        <is>
          <t>CARTEIRA</t>
        </is>
      </c>
      <c r="K2779" t="inlineStr">
        <is>
          <t>CONTRATO</t>
        </is>
      </c>
      <c r="L2779" t="n">
        <v>1721.52</v>
      </c>
      <c r="M2779" t="inlineStr"/>
      <c r="N2779" t="inlineStr"/>
      <c r="O2779" s="142">
        <f>DATE(YEAR(H2779),MONTH(H2779),1)</f>
        <v/>
      </c>
      <c r="P2779" s="132">
        <f>IF(H2779&gt;$L$3,"Futuro","Atraso")</f>
        <v/>
      </c>
      <c r="Q2779">
        <f>12*(YEAR(H2779)-YEAR($L$3))+(MONTH(H2779)-MONTH($L$3))</f>
        <v/>
      </c>
      <c r="R2779" s="366">
        <f>IF(N2779="IBIRAPITANGA FASE 3",IF(P2779="Atraso",M2779,M2779/(1+$J$2)^Q2779),IF(P2779="Atraso",M2779,M2779/(1+$J$1)^Q2779))</f>
        <v/>
      </c>
    </row>
    <row r="2780">
      <c r="A2780" t="inlineStr">
        <is>
          <t>Q014L02</t>
        </is>
      </c>
      <c r="B2780" t="inlineStr">
        <is>
          <t>MARIA APARECIDA DA FONSECA PINTO -ME</t>
        </is>
      </c>
      <c r="C2780" t="n">
        <v>1</v>
      </c>
      <c r="D2780" t="inlineStr">
        <is>
          <t>IPCA</t>
        </is>
      </c>
      <c r="E2780" t="n">
        <v>0.009488792934583046</v>
      </c>
      <c r="F2780" t="inlineStr">
        <is>
          <t>MENSAL</t>
        </is>
      </c>
      <c r="G2780" t="n">
        <v>47598</v>
      </c>
      <c r="H2780" t="n">
        <v>47598</v>
      </c>
      <c r="I2780" t="inlineStr">
        <is>
          <t>118</t>
        </is>
      </c>
      <c r="J2780" t="inlineStr">
        <is>
          <t>CARTEIRA</t>
        </is>
      </c>
      <c r="K2780" t="inlineStr">
        <is>
          <t>CONTRATO</t>
        </is>
      </c>
      <c r="L2780" t="n">
        <v>1721.52</v>
      </c>
      <c r="M2780" t="inlineStr"/>
      <c r="N2780" t="inlineStr"/>
      <c r="O2780" s="142">
        <f>DATE(YEAR(H2780),MONTH(H2780),1)</f>
        <v/>
      </c>
      <c r="P2780" s="132">
        <f>IF(H2780&gt;$L$3,"Futuro","Atraso")</f>
        <v/>
      </c>
      <c r="Q2780">
        <f>12*(YEAR(H2780)-YEAR($L$3))+(MONTH(H2780)-MONTH($L$3))</f>
        <v/>
      </c>
      <c r="R2780" s="366">
        <f>IF(N2780="IBIRAPITANGA FASE 3",IF(P2780="Atraso",M2780,M2780/(1+$J$2)^Q2780),IF(P2780="Atraso",M2780,M2780/(1+$J$1)^Q2780))</f>
        <v/>
      </c>
    </row>
    <row r="2781">
      <c r="A2781" t="inlineStr">
        <is>
          <t>Q014L02</t>
        </is>
      </c>
      <c r="B2781" t="inlineStr">
        <is>
          <t>MARIA APARECIDA DA FONSECA PINTO -ME</t>
        </is>
      </c>
      <c r="C2781" t="n">
        <v>1</v>
      </c>
      <c r="D2781" t="inlineStr">
        <is>
          <t>IPCA</t>
        </is>
      </c>
      <c r="E2781" t="n">
        <v>0.009488792934583046</v>
      </c>
      <c r="F2781" t="inlineStr">
        <is>
          <t>MENSAL</t>
        </is>
      </c>
      <c r="G2781" t="n">
        <v>47628</v>
      </c>
      <c r="H2781" t="n">
        <v>47628</v>
      </c>
      <c r="I2781" t="inlineStr">
        <is>
          <t>119</t>
        </is>
      </c>
      <c r="J2781" t="inlineStr">
        <is>
          <t>CARTEIRA</t>
        </is>
      </c>
      <c r="K2781" t="inlineStr">
        <is>
          <t>CONTRATO</t>
        </is>
      </c>
      <c r="L2781" t="n">
        <v>1721.52</v>
      </c>
      <c r="M2781" t="inlineStr"/>
      <c r="N2781" t="inlineStr"/>
      <c r="O2781" s="142">
        <f>DATE(YEAR(H2781),MONTH(H2781),1)</f>
        <v/>
      </c>
      <c r="P2781" s="132">
        <f>IF(H2781&gt;$L$3,"Futuro","Atraso")</f>
        <v/>
      </c>
      <c r="Q2781">
        <f>12*(YEAR(H2781)-YEAR($L$3))+(MONTH(H2781)-MONTH($L$3))</f>
        <v/>
      </c>
      <c r="R2781" s="366">
        <f>IF(N2781="IBIRAPITANGA FASE 3",IF(P2781="Atraso",M2781,M2781/(1+$J$2)^Q2781),IF(P2781="Atraso",M2781,M2781/(1+$J$1)^Q2781))</f>
        <v/>
      </c>
    </row>
    <row r="2782">
      <c r="A2782" t="inlineStr">
        <is>
          <t>Q014L02</t>
        </is>
      </c>
      <c r="B2782" t="inlineStr">
        <is>
          <t>MARIA APARECIDA DA FONSECA PINTO -ME</t>
        </is>
      </c>
      <c r="C2782" t="n">
        <v>1</v>
      </c>
      <c r="D2782" t="inlineStr">
        <is>
          <t>IPCA</t>
        </is>
      </c>
      <c r="E2782" t="n">
        <v>0.009488792934583046</v>
      </c>
      <c r="F2782" t="inlineStr">
        <is>
          <t>MENSAL</t>
        </is>
      </c>
      <c r="G2782" t="n">
        <v>47628</v>
      </c>
      <c r="H2782" t="n">
        <v>47628</v>
      </c>
      <c r="I2782" t="inlineStr">
        <is>
          <t>010</t>
        </is>
      </c>
      <c r="J2782" t="inlineStr">
        <is>
          <t>CARTEIRA</t>
        </is>
      </c>
      <c r="K2782" t="inlineStr">
        <is>
          <t>CONTRATO</t>
        </is>
      </c>
      <c r="L2782" t="n">
        <v>7256.56</v>
      </c>
      <c r="M2782" t="inlineStr"/>
      <c r="N2782" t="inlineStr"/>
      <c r="O2782" s="142">
        <f>DATE(YEAR(H2782),MONTH(H2782),1)</f>
        <v/>
      </c>
      <c r="P2782" s="132">
        <f>IF(H2782&gt;$L$3,"Futuro","Atraso")</f>
        <v/>
      </c>
      <c r="Q2782">
        <f>12*(YEAR(H2782)-YEAR($L$3))+(MONTH(H2782)-MONTH($L$3))</f>
        <v/>
      </c>
      <c r="R2782" s="366">
        <f>IF(N2782="IBIRAPITANGA FASE 3",IF(P2782="Atraso",M2782,M2782/(1+$J$2)^Q2782),IF(P2782="Atraso",M2782,M2782/(1+$J$1)^Q2782))</f>
        <v/>
      </c>
    </row>
    <row r="2783">
      <c r="A2783" t="inlineStr">
        <is>
          <t>Q014L02</t>
        </is>
      </c>
      <c r="B2783" t="inlineStr">
        <is>
          <t>MARIA APARECIDA DA FONSECA PINTO -ME</t>
        </is>
      </c>
      <c r="C2783" t="n">
        <v>1</v>
      </c>
      <c r="D2783" t="inlineStr">
        <is>
          <t>IPCA</t>
        </is>
      </c>
      <c r="E2783" t="n">
        <v>0.009488792934583046</v>
      </c>
      <c r="F2783" t="inlineStr">
        <is>
          <t>MENSAL</t>
        </is>
      </c>
      <c r="G2783" t="n">
        <v>47659</v>
      </c>
      <c r="H2783" t="n">
        <v>47659</v>
      </c>
      <c r="I2783" t="inlineStr">
        <is>
          <t>120</t>
        </is>
      </c>
      <c r="J2783" t="inlineStr">
        <is>
          <t>CARTEIRA</t>
        </is>
      </c>
      <c r="K2783" t="inlineStr">
        <is>
          <t>CONTRATO</t>
        </is>
      </c>
      <c r="L2783" t="n">
        <v>1721.52</v>
      </c>
      <c r="M2783" t="inlineStr"/>
      <c r="N2783" t="inlineStr"/>
      <c r="O2783" s="142">
        <f>DATE(YEAR(H2783),MONTH(H2783),1)</f>
        <v/>
      </c>
      <c r="P2783" s="132">
        <f>IF(H2783&gt;$L$3,"Futuro","Atraso")</f>
        <v/>
      </c>
      <c r="Q2783">
        <f>12*(YEAR(H2783)-YEAR($L$3))+(MONTH(H2783)-MONTH($L$3))</f>
        <v/>
      </c>
      <c r="R2783" s="366">
        <f>IF(N2783="IBIRAPITANGA FASE 3",IF(P2783="Atraso",M2783,M2783/(1+$J$2)^Q2783),IF(P2783="Atraso",M2783,M2783/(1+$J$1)^Q2783))</f>
        <v/>
      </c>
    </row>
    <row r="2784">
      <c r="A2784" t="inlineStr">
        <is>
          <t>Q014L02</t>
        </is>
      </c>
      <c r="B2784" t="inlineStr">
        <is>
          <t>MARIA APARECIDA DA FONSECA PINTO -ME</t>
        </is>
      </c>
      <c r="C2784" t="n">
        <v>1</v>
      </c>
      <c r="D2784" t="inlineStr">
        <is>
          <t>IPCA</t>
        </is>
      </c>
      <c r="E2784" t="n">
        <v>0.009488792934583046</v>
      </c>
      <c r="F2784" t="inlineStr">
        <is>
          <t>MENSAL</t>
        </is>
      </c>
      <c r="G2784" t="n">
        <v>47689</v>
      </c>
      <c r="H2784" t="n">
        <v>47689</v>
      </c>
      <c r="I2784" t="inlineStr">
        <is>
          <t>121</t>
        </is>
      </c>
      <c r="J2784" t="inlineStr">
        <is>
          <t>CARTEIRA</t>
        </is>
      </c>
      <c r="K2784" t="inlineStr">
        <is>
          <t>CONTRATO</t>
        </is>
      </c>
      <c r="L2784" t="n">
        <v>1721.52</v>
      </c>
      <c r="M2784" t="inlineStr"/>
      <c r="N2784" t="inlineStr"/>
      <c r="O2784" s="142">
        <f>DATE(YEAR(H2784),MONTH(H2784),1)</f>
        <v/>
      </c>
      <c r="P2784" s="132">
        <f>IF(H2784&gt;$L$3,"Futuro","Atraso")</f>
        <v/>
      </c>
      <c r="Q2784">
        <f>12*(YEAR(H2784)-YEAR($L$3))+(MONTH(H2784)-MONTH($L$3))</f>
        <v/>
      </c>
      <c r="R2784" s="366">
        <f>IF(N2784="IBIRAPITANGA FASE 3",IF(P2784="Atraso",M2784,M2784/(1+$J$2)^Q2784),IF(P2784="Atraso",M2784,M2784/(1+$J$1)^Q2784))</f>
        <v/>
      </c>
    </row>
    <row r="2785">
      <c r="A2785" t="inlineStr">
        <is>
          <t>Q014L02</t>
        </is>
      </c>
      <c r="B2785" t="inlineStr">
        <is>
          <t>MARIA APARECIDA DA FONSECA PINTO -ME</t>
        </is>
      </c>
      <c r="C2785" t="n">
        <v>1</v>
      </c>
      <c r="D2785" t="inlineStr">
        <is>
          <t>IPCA</t>
        </is>
      </c>
      <c r="E2785" t="n">
        <v>0.009488792934583046</v>
      </c>
      <c r="F2785" t="inlineStr">
        <is>
          <t>MENSAL</t>
        </is>
      </c>
      <c r="G2785" t="n">
        <v>47720</v>
      </c>
      <c r="H2785" t="n">
        <v>47720</v>
      </c>
      <c r="I2785" t="inlineStr">
        <is>
          <t>122</t>
        </is>
      </c>
      <c r="J2785" t="inlineStr">
        <is>
          <t>CARTEIRA</t>
        </is>
      </c>
      <c r="K2785" t="inlineStr">
        <is>
          <t>CONTRATO</t>
        </is>
      </c>
      <c r="L2785" t="n">
        <v>1721.52</v>
      </c>
      <c r="M2785" t="inlineStr"/>
      <c r="N2785" t="inlineStr"/>
      <c r="O2785" s="142">
        <f>DATE(YEAR(H2785),MONTH(H2785),1)</f>
        <v/>
      </c>
      <c r="P2785" s="132">
        <f>IF(H2785&gt;$L$3,"Futuro","Atraso")</f>
        <v/>
      </c>
      <c r="Q2785">
        <f>12*(YEAR(H2785)-YEAR($L$3))+(MONTH(H2785)-MONTH($L$3))</f>
        <v/>
      </c>
      <c r="R2785" s="366">
        <f>IF(N2785="IBIRAPITANGA FASE 3",IF(P2785="Atraso",M2785,M2785/(1+$J$2)^Q2785),IF(P2785="Atraso",M2785,M2785/(1+$J$1)^Q2785))</f>
        <v/>
      </c>
    </row>
    <row r="2786">
      <c r="A2786" t="inlineStr">
        <is>
          <t>Q014L02</t>
        </is>
      </c>
      <c r="B2786" t="inlineStr">
        <is>
          <t>MARIA APARECIDA DA FONSECA PINTO -ME</t>
        </is>
      </c>
      <c r="C2786" t="n">
        <v>1</v>
      </c>
      <c r="D2786" t="inlineStr">
        <is>
          <t>IPCA</t>
        </is>
      </c>
      <c r="E2786" t="n">
        <v>0.009488792934583046</v>
      </c>
      <c r="F2786" t="inlineStr">
        <is>
          <t>MENSAL</t>
        </is>
      </c>
      <c r="G2786" t="n">
        <v>47751</v>
      </c>
      <c r="H2786" t="n">
        <v>47751</v>
      </c>
      <c r="I2786" t="inlineStr">
        <is>
          <t>123</t>
        </is>
      </c>
      <c r="J2786" t="inlineStr">
        <is>
          <t>CARTEIRA</t>
        </is>
      </c>
      <c r="K2786" t="inlineStr">
        <is>
          <t>CONTRATO</t>
        </is>
      </c>
      <c r="L2786" t="n">
        <v>1721.52</v>
      </c>
      <c r="M2786" t="inlineStr"/>
      <c r="N2786" t="inlineStr"/>
      <c r="O2786" s="142">
        <f>DATE(YEAR(H2786),MONTH(H2786),1)</f>
        <v/>
      </c>
      <c r="P2786" s="132">
        <f>IF(H2786&gt;$L$3,"Futuro","Atraso")</f>
        <v/>
      </c>
      <c r="Q2786">
        <f>12*(YEAR(H2786)-YEAR($L$3))+(MONTH(H2786)-MONTH($L$3))</f>
        <v/>
      </c>
      <c r="R2786" s="366">
        <f>IF(N2786="IBIRAPITANGA FASE 3",IF(P2786="Atraso",M2786,M2786/(1+$J$2)^Q2786),IF(P2786="Atraso",M2786,M2786/(1+$J$1)^Q2786))</f>
        <v/>
      </c>
    </row>
    <row r="2787">
      <c r="A2787" t="inlineStr">
        <is>
          <t>Q014L02</t>
        </is>
      </c>
      <c r="B2787" t="inlineStr">
        <is>
          <t>MARIA APARECIDA DA FONSECA PINTO -ME</t>
        </is>
      </c>
      <c r="C2787" t="n">
        <v>1</v>
      </c>
      <c r="D2787" t="inlineStr">
        <is>
          <t>IPCA</t>
        </is>
      </c>
      <c r="E2787" t="n">
        <v>0.009488792934583046</v>
      </c>
      <c r="F2787" t="inlineStr">
        <is>
          <t>MENSAL</t>
        </is>
      </c>
      <c r="G2787" t="n">
        <v>47781</v>
      </c>
      <c r="H2787" t="n">
        <v>47781</v>
      </c>
      <c r="I2787" t="inlineStr">
        <is>
          <t>124</t>
        </is>
      </c>
      <c r="J2787" t="inlineStr">
        <is>
          <t>CARTEIRA</t>
        </is>
      </c>
      <c r="K2787" t="inlineStr">
        <is>
          <t>CONTRATO</t>
        </is>
      </c>
      <c r="L2787" t="n">
        <v>1721.52</v>
      </c>
      <c r="M2787" t="inlineStr"/>
      <c r="N2787" t="inlineStr"/>
      <c r="O2787" s="142">
        <f>DATE(YEAR(H2787),MONTH(H2787),1)</f>
        <v/>
      </c>
      <c r="P2787" s="132">
        <f>IF(H2787&gt;$L$3,"Futuro","Atraso")</f>
        <v/>
      </c>
      <c r="Q2787">
        <f>12*(YEAR(H2787)-YEAR($L$3))+(MONTH(H2787)-MONTH($L$3))</f>
        <v/>
      </c>
      <c r="R2787" s="366">
        <f>IF(N2787="IBIRAPITANGA FASE 3",IF(P2787="Atraso",M2787,M2787/(1+$J$2)^Q2787),IF(P2787="Atraso",M2787,M2787/(1+$J$1)^Q2787))</f>
        <v/>
      </c>
    </row>
    <row r="2788">
      <c r="A2788" t="inlineStr">
        <is>
          <t>Q014L02</t>
        </is>
      </c>
      <c r="B2788" t="inlineStr">
        <is>
          <t>MARIA APARECIDA DA FONSECA PINTO -ME</t>
        </is>
      </c>
      <c r="C2788" t="n">
        <v>1</v>
      </c>
      <c r="D2788" t="inlineStr">
        <is>
          <t>IPCA</t>
        </is>
      </c>
      <c r="E2788" t="n">
        <v>0.009488792934583046</v>
      </c>
      <c r="F2788" t="inlineStr">
        <is>
          <t>MENSAL</t>
        </is>
      </c>
      <c r="G2788" t="n">
        <v>47812</v>
      </c>
      <c r="H2788" t="n">
        <v>47812</v>
      </c>
      <c r="I2788" t="inlineStr">
        <is>
          <t>125</t>
        </is>
      </c>
      <c r="J2788" t="inlineStr">
        <is>
          <t>CARTEIRA</t>
        </is>
      </c>
      <c r="K2788" t="inlineStr">
        <is>
          <t>CONTRATO</t>
        </is>
      </c>
      <c r="L2788" t="n">
        <v>1721.52</v>
      </c>
      <c r="M2788" t="inlineStr"/>
      <c r="N2788" t="inlineStr"/>
      <c r="O2788" s="142">
        <f>DATE(YEAR(H2788),MONTH(H2788),1)</f>
        <v/>
      </c>
      <c r="P2788" s="132">
        <f>IF(H2788&gt;$L$3,"Futuro","Atraso")</f>
        <v/>
      </c>
      <c r="Q2788">
        <f>12*(YEAR(H2788)-YEAR($L$3))+(MONTH(H2788)-MONTH($L$3))</f>
        <v/>
      </c>
      <c r="R2788" s="366">
        <f>IF(N2788="IBIRAPITANGA FASE 3",IF(P2788="Atraso",M2788,M2788/(1+$J$2)^Q2788),IF(P2788="Atraso",M2788,M2788/(1+$J$1)^Q2788))</f>
        <v/>
      </c>
    </row>
    <row r="2789">
      <c r="A2789" t="inlineStr">
        <is>
          <t>Q014L02</t>
        </is>
      </c>
      <c r="B2789" t="inlineStr">
        <is>
          <t>MARIA APARECIDA DA FONSECA PINTO -ME</t>
        </is>
      </c>
      <c r="C2789" t="n">
        <v>1</v>
      </c>
      <c r="D2789" t="inlineStr">
        <is>
          <t>IPCA</t>
        </is>
      </c>
      <c r="E2789" t="n">
        <v>0.009488792934583046</v>
      </c>
      <c r="F2789" t="inlineStr">
        <is>
          <t>MENSAL</t>
        </is>
      </c>
      <c r="G2789" t="n">
        <v>47842</v>
      </c>
      <c r="H2789" t="n">
        <v>47842</v>
      </c>
      <c r="I2789" t="inlineStr">
        <is>
          <t>126</t>
        </is>
      </c>
      <c r="J2789" t="inlineStr">
        <is>
          <t>CARTEIRA</t>
        </is>
      </c>
      <c r="K2789" t="inlineStr">
        <is>
          <t>CONTRATO</t>
        </is>
      </c>
      <c r="L2789" t="n">
        <v>1721.52</v>
      </c>
      <c r="M2789" t="inlineStr"/>
      <c r="N2789" t="inlineStr"/>
      <c r="O2789" s="142">
        <f>DATE(YEAR(H2789),MONTH(H2789),1)</f>
        <v/>
      </c>
      <c r="P2789" s="132">
        <f>IF(H2789&gt;$L$3,"Futuro","Atraso")</f>
        <v/>
      </c>
      <c r="Q2789">
        <f>12*(YEAR(H2789)-YEAR($L$3))+(MONTH(H2789)-MONTH($L$3))</f>
        <v/>
      </c>
      <c r="R2789" s="366">
        <f>IF(N2789="IBIRAPITANGA FASE 3",IF(P2789="Atraso",M2789,M2789/(1+$J$2)^Q2789),IF(P2789="Atraso",M2789,M2789/(1+$J$1)^Q2789))</f>
        <v/>
      </c>
    </row>
    <row r="2790">
      <c r="A2790" t="inlineStr">
        <is>
          <t>Q014L02</t>
        </is>
      </c>
      <c r="B2790" t="inlineStr">
        <is>
          <t>MARIA APARECIDA DA FONSECA PINTO -ME</t>
        </is>
      </c>
      <c r="C2790" t="n">
        <v>1</v>
      </c>
      <c r="D2790" t="inlineStr">
        <is>
          <t>IPCA</t>
        </is>
      </c>
      <c r="E2790" t="n">
        <v>0.009488792934583046</v>
      </c>
      <c r="F2790" t="inlineStr">
        <is>
          <t>MENSAL</t>
        </is>
      </c>
      <c r="G2790" t="n">
        <v>47873</v>
      </c>
      <c r="H2790" t="n">
        <v>47873</v>
      </c>
      <c r="I2790" t="inlineStr">
        <is>
          <t>127</t>
        </is>
      </c>
      <c r="J2790" t="inlineStr">
        <is>
          <t>CARTEIRA</t>
        </is>
      </c>
      <c r="K2790" t="inlineStr">
        <is>
          <t>CONTRATO</t>
        </is>
      </c>
      <c r="L2790" t="n">
        <v>1721.52</v>
      </c>
      <c r="M2790" t="inlineStr"/>
      <c r="N2790" t="inlineStr"/>
      <c r="O2790" s="142">
        <f>DATE(YEAR(H2790),MONTH(H2790),1)</f>
        <v/>
      </c>
      <c r="P2790" s="132">
        <f>IF(H2790&gt;$L$3,"Futuro","Atraso")</f>
        <v/>
      </c>
      <c r="Q2790">
        <f>12*(YEAR(H2790)-YEAR($L$3))+(MONTH(H2790)-MONTH($L$3))</f>
        <v/>
      </c>
      <c r="R2790" s="366">
        <f>IF(N2790="IBIRAPITANGA FASE 3",IF(P2790="Atraso",M2790,M2790/(1+$J$2)^Q2790),IF(P2790="Atraso",M2790,M2790/(1+$J$1)^Q2790))</f>
        <v/>
      </c>
    </row>
    <row r="2791">
      <c r="A2791" t="inlineStr">
        <is>
          <t>Q014L02</t>
        </is>
      </c>
      <c r="B2791" t="inlineStr">
        <is>
          <t>MARIA APARECIDA DA FONSECA PINTO -ME</t>
        </is>
      </c>
      <c r="C2791" t="n">
        <v>1</v>
      </c>
      <c r="D2791" t="inlineStr">
        <is>
          <t>IPCA</t>
        </is>
      </c>
      <c r="E2791" t="n">
        <v>0.009488792934583046</v>
      </c>
      <c r="F2791" t="inlineStr">
        <is>
          <t>MENSAL</t>
        </is>
      </c>
      <c r="G2791" t="n">
        <v>47904</v>
      </c>
      <c r="H2791" t="n">
        <v>47904</v>
      </c>
      <c r="I2791" t="inlineStr">
        <is>
          <t>128</t>
        </is>
      </c>
      <c r="J2791" t="inlineStr">
        <is>
          <t>CARTEIRA</t>
        </is>
      </c>
      <c r="K2791" t="inlineStr">
        <is>
          <t>CONTRATO</t>
        </is>
      </c>
      <c r="L2791" t="n">
        <v>1721.52</v>
      </c>
      <c r="M2791" t="inlineStr"/>
      <c r="N2791" t="inlineStr"/>
      <c r="O2791" s="142">
        <f>DATE(YEAR(H2791),MONTH(H2791),1)</f>
        <v/>
      </c>
      <c r="P2791" s="132">
        <f>IF(H2791&gt;$L$3,"Futuro","Atraso")</f>
        <v/>
      </c>
      <c r="Q2791">
        <f>12*(YEAR(H2791)-YEAR($L$3))+(MONTH(H2791)-MONTH($L$3))</f>
        <v/>
      </c>
      <c r="R2791" s="366">
        <f>IF(N2791="IBIRAPITANGA FASE 3",IF(P2791="Atraso",M2791,M2791/(1+$J$2)^Q2791),IF(P2791="Atraso",M2791,M2791/(1+$J$1)^Q2791))</f>
        <v/>
      </c>
    </row>
    <row r="2792">
      <c r="A2792" t="inlineStr">
        <is>
          <t>Q014L02</t>
        </is>
      </c>
      <c r="B2792" t="inlineStr">
        <is>
          <t>MARIA APARECIDA DA FONSECA PINTO -ME</t>
        </is>
      </c>
      <c r="C2792" t="n">
        <v>1</v>
      </c>
      <c r="D2792" t="inlineStr">
        <is>
          <t>IPCA</t>
        </is>
      </c>
      <c r="E2792" t="n">
        <v>0.009488792934583046</v>
      </c>
      <c r="F2792" t="inlineStr">
        <is>
          <t>MENSAL</t>
        </is>
      </c>
      <c r="G2792" t="n">
        <v>47932</v>
      </c>
      <c r="H2792" t="n">
        <v>47932</v>
      </c>
      <c r="I2792" t="inlineStr">
        <is>
          <t>129</t>
        </is>
      </c>
      <c r="J2792" t="inlineStr">
        <is>
          <t>CARTEIRA</t>
        </is>
      </c>
      <c r="K2792" t="inlineStr">
        <is>
          <t>CONTRATO</t>
        </is>
      </c>
      <c r="L2792" t="n">
        <v>1721.52</v>
      </c>
      <c r="M2792" t="inlineStr"/>
      <c r="N2792" t="inlineStr"/>
      <c r="O2792" s="142">
        <f>DATE(YEAR(H2792),MONTH(H2792),1)</f>
        <v/>
      </c>
      <c r="P2792" s="132">
        <f>IF(H2792&gt;$L$3,"Futuro","Atraso")</f>
        <v/>
      </c>
      <c r="Q2792">
        <f>12*(YEAR(H2792)-YEAR($L$3))+(MONTH(H2792)-MONTH($L$3))</f>
        <v/>
      </c>
      <c r="R2792" s="366">
        <f>IF(N2792="IBIRAPITANGA FASE 3",IF(P2792="Atraso",M2792,M2792/(1+$J$2)^Q2792),IF(P2792="Atraso",M2792,M2792/(1+$J$1)^Q2792))</f>
        <v/>
      </c>
    </row>
    <row r="2793">
      <c r="A2793" t="inlineStr">
        <is>
          <t>Q014L02</t>
        </is>
      </c>
      <c r="B2793" t="inlineStr">
        <is>
          <t>MARIA APARECIDA DA FONSECA PINTO -ME</t>
        </is>
      </c>
      <c r="C2793" t="n">
        <v>1</v>
      </c>
      <c r="D2793" t="inlineStr">
        <is>
          <t>IPCA</t>
        </is>
      </c>
      <c r="E2793" t="n">
        <v>0.009488792934583046</v>
      </c>
      <c r="F2793" t="inlineStr">
        <is>
          <t>MENSAL</t>
        </is>
      </c>
      <c r="G2793" t="n">
        <v>47963</v>
      </c>
      <c r="H2793" t="n">
        <v>47963</v>
      </c>
      <c r="I2793" t="inlineStr">
        <is>
          <t>130</t>
        </is>
      </c>
      <c r="J2793" t="inlineStr">
        <is>
          <t>CARTEIRA</t>
        </is>
      </c>
      <c r="K2793" t="inlineStr">
        <is>
          <t>CONTRATO</t>
        </is>
      </c>
      <c r="L2793" t="n">
        <v>1721.52</v>
      </c>
      <c r="M2793" t="inlineStr"/>
      <c r="N2793" t="inlineStr"/>
      <c r="O2793" s="142">
        <f>DATE(YEAR(H2793),MONTH(H2793),1)</f>
        <v/>
      </c>
      <c r="P2793" s="132">
        <f>IF(H2793&gt;$L$3,"Futuro","Atraso")</f>
        <v/>
      </c>
      <c r="Q2793">
        <f>12*(YEAR(H2793)-YEAR($L$3))+(MONTH(H2793)-MONTH($L$3))</f>
        <v/>
      </c>
      <c r="R2793" s="366">
        <f>IF(N2793="IBIRAPITANGA FASE 3",IF(P2793="Atraso",M2793,M2793/(1+$J$2)^Q2793),IF(P2793="Atraso",M2793,M2793/(1+$J$1)^Q2793))</f>
        <v/>
      </c>
    </row>
    <row r="2794">
      <c r="A2794" t="inlineStr">
        <is>
          <t>Q014L02</t>
        </is>
      </c>
      <c r="B2794" t="inlineStr">
        <is>
          <t>MARIA APARECIDA DA FONSECA PINTO -ME</t>
        </is>
      </c>
      <c r="C2794" t="n">
        <v>1</v>
      </c>
      <c r="D2794" t="inlineStr">
        <is>
          <t>IPCA</t>
        </is>
      </c>
      <c r="E2794" t="n">
        <v>0.009488792934583046</v>
      </c>
      <c r="F2794" t="inlineStr">
        <is>
          <t>MENSAL</t>
        </is>
      </c>
      <c r="G2794" t="n">
        <v>47993</v>
      </c>
      <c r="H2794" t="n">
        <v>47993</v>
      </c>
      <c r="I2794" t="inlineStr">
        <is>
          <t>131</t>
        </is>
      </c>
      <c r="J2794" t="inlineStr">
        <is>
          <t>CARTEIRA</t>
        </is>
      </c>
      <c r="K2794" t="inlineStr">
        <is>
          <t>CONTRATO</t>
        </is>
      </c>
      <c r="L2794" t="n">
        <v>1721.52</v>
      </c>
      <c r="M2794" t="inlineStr"/>
      <c r="N2794" t="inlineStr"/>
      <c r="O2794" s="142">
        <f>DATE(YEAR(H2794),MONTH(H2794),1)</f>
        <v/>
      </c>
      <c r="P2794" s="132">
        <f>IF(H2794&gt;$L$3,"Futuro","Atraso")</f>
        <v/>
      </c>
      <c r="Q2794">
        <f>12*(YEAR(H2794)-YEAR($L$3))+(MONTH(H2794)-MONTH($L$3))</f>
        <v/>
      </c>
      <c r="R2794" s="366">
        <f>IF(N2794="IBIRAPITANGA FASE 3",IF(P2794="Atraso",M2794,M2794/(1+$J$2)^Q2794),IF(P2794="Atraso",M2794,M2794/(1+$J$1)^Q2794))</f>
        <v/>
      </c>
    </row>
    <row r="2795">
      <c r="A2795" t="inlineStr">
        <is>
          <t>Q014L02</t>
        </is>
      </c>
      <c r="B2795" t="inlineStr">
        <is>
          <t>MARIA APARECIDA DA FONSECA PINTO -ME</t>
        </is>
      </c>
      <c r="C2795" t="n">
        <v>1</v>
      </c>
      <c r="D2795" t="inlineStr">
        <is>
          <t>IPCA</t>
        </is>
      </c>
      <c r="E2795" t="n">
        <v>0.009488792934583046</v>
      </c>
      <c r="F2795" t="inlineStr">
        <is>
          <t>MENSAL</t>
        </is>
      </c>
      <c r="G2795" t="n">
        <v>47993</v>
      </c>
      <c r="H2795" t="n">
        <v>47993</v>
      </c>
      <c r="I2795" t="inlineStr">
        <is>
          <t>011</t>
        </is>
      </c>
      <c r="J2795" t="inlineStr">
        <is>
          <t>CARTEIRA</t>
        </is>
      </c>
      <c r="K2795" t="inlineStr">
        <is>
          <t>CONTRATO</t>
        </is>
      </c>
      <c r="L2795" t="n">
        <v>7256.56</v>
      </c>
      <c r="M2795" t="inlineStr"/>
      <c r="N2795" t="inlineStr"/>
      <c r="O2795" s="142">
        <f>DATE(YEAR(H2795),MONTH(H2795),1)</f>
        <v/>
      </c>
      <c r="P2795" s="132">
        <f>IF(H2795&gt;$L$3,"Futuro","Atraso")</f>
        <v/>
      </c>
      <c r="Q2795">
        <f>12*(YEAR(H2795)-YEAR($L$3))+(MONTH(H2795)-MONTH($L$3))</f>
        <v/>
      </c>
      <c r="R2795" s="366">
        <f>IF(N2795="IBIRAPITANGA FASE 3",IF(P2795="Atraso",M2795,M2795/(1+$J$2)^Q2795),IF(P2795="Atraso",M2795,M2795/(1+$J$1)^Q2795))</f>
        <v/>
      </c>
    </row>
    <row r="2796">
      <c r="A2796" t="inlineStr">
        <is>
          <t>Q014L02</t>
        </is>
      </c>
      <c r="B2796" t="inlineStr">
        <is>
          <t>MARIA APARECIDA DA FONSECA PINTO -ME</t>
        </is>
      </c>
      <c r="C2796" t="n">
        <v>1</v>
      </c>
      <c r="D2796" t="inlineStr">
        <is>
          <t>IPCA</t>
        </is>
      </c>
      <c r="E2796" t="n">
        <v>0.009488792934583046</v>
      </c>
      <c r="F2796" t="inlineStr">
        <is>
          <t>MENSAL</t>
        </is>
      </c>
      <c r="G2796" t="n">
        <v>48024</v>
      </c>
      <c r="H2796" t="n">
        <v>48024</v>
      </c>
      <c r="I2796" t="inlineStr">
        <is>
          <t>132</t>
        </is>
      </c>
      <c r="J2796" t="inlineStr">
        <is>
          <t>CARTEIRA</t>
        </is>
      </c>
      <c r="K2796" t="inlineStr">
        <is>
          <t>CONTRATO</t>
        </is>
      </c>
      <c r="L2796" t="n">
        <v>1721.52</v>
      </c>
      <c r="M2796" t="inlineStr"/>
      <c r="N2796" t="inlineStr"/>
      <c r="O2796" s="142">
        <f>DATE(YEAR(H2796),MONTH(H2796),1)</f>
        <v/>
      </c>
      <c r="P2796" s="132">
        <f>IF(H2796&gt;$L$3,"Futuro","Atraso")</f>
        <v/>
      </c>
      <c r="Q2796">
        <f>12*(YEAR(H2796)-YEAR($L$3))+(MONTH(H2796)-MONTH($L$3))</f>
        <v/>
      </c>
      <c r="R2796" s="366">
        <f>IF(N2796="IBIRAPITANGA FASE 3",IF(P2796="Atraso",M2796,M2796/(1+$J$2)^Q2796),IF(P2796="Atraso",M2796,M2796/(1+$J$1)^Q2796))</f>
        <v/>
      </c>
    </row>
    <row r="2797">
      <c r="A2797" t="inlineStr">
        <is>
          <t>Q014L02</t>
        </is>
      </c>
      <c r="B2797" t="inlineStr">
        <is>
          <t>MARIA APARECIDA DA FONSECA PINTO -ME</t>
        </is>
      </c>
      <c r="C2797" t="n">
        <v>1</v>
      </c>
      <c r="D2797" t="inlineStr">
        <is>
          <t>IPCA</t>
        </is>
      </c>
      <c r="E2797" t="n">
        <v>0.009488792934583046</v>
      </c>
      <c r="F2797" t="inlineStr">
        <is>
          <t>MENSAL</t>
        </is>
      </c>
      <c r="G2797" t="n">
        <v>48054</v>
      </c>
      <c r="H2797" t="n">
        <v>48054</v>
      </c>
      <c r="I2797" t="inlineStr">
        <is>
          <t>133</t>
        </is>
      </c>
      <c r="J2797" t="inlineStr">
        <is>
          <t>CARTEIRA</t>
        </is>
      </c>
      <c r="K2797" t="inlineStr">
        <is>
          <t>CONTRATO</t>
        </is>
      </c>
      <c r="L2797" t="n">
        <v>1721.52</v>
      </c>
      <c r="M2797" t="inlineStr"/>
      <c r="N2797" t="inlineStr"/>
      <c r="O2797" s="142">
        <f>DATE(YEAR(H2797),MONTH(H2797),1)</f>
        <v/>
      </c>
      <c r="P2797" s="132">
        <f>IF(H2797&gt;$L$3,"Futuro","Atraso")</f>
        <v/>
      </c>
      <c r="Q2797">
        <f>12*(YEAR(H2797)-YEAR($L$3))+(MONTH(H2797)-MONTH($L$3))</f>
        <v/>
      </c>
      <c r="R2797" s="366">
        <f>IF(N2797="IBIRAPITANGA FASE 3",IF(P2797="Atraso",M2797,M2797/(1+$J$2)^Q2797),IF(P2797="Atraso",M2797,M2797/(1+$J$1)^Q2797))</f>
        <v/>
      </c>
    </row>
    <row r="2798">
      <c r="A2798" t="inlineStr">
        <is>
          <t>Q014L02</t>
        </is>
      </c>
      <c r="B2798" t="inlineStr">
        <is>
          <t>MARIA APARECIDA DA FONSECA PINTO -ME</t>
        </is>
      </c>
      <c r="C2798" t="n">
        <v>1</v>
      </c>
      <c r="D2798" t="inlineStr">
        <is>
          <t>IPCA</t>
        </is>
      </c>
      <c r="E2798" t="n">
        <v>0.009488792934583046</v>
      </c>
      <c r="F2798" t="inlineStr">
        <is>
          <t>MENSAL</t>
        </is>
      </c>
      <c r="G2798" t="n">
        <v>48085</v>
      </c>
      <c r="H2798" t="n">
        <v>48085</v>
      </c>
      <c r="I2798" t="inlineStr">
        <is>
          <t>134</t>
        </is>
      </c>
      <c r="J2798" t="inlineStr">
        <is>
          <t>CARTEIRA</t>
        </is>
      </c>
      <c r="K2798" t="inlineStr">
        <is>
          <t>CONTRATO</t>
        </is>
      </c>
      <c r="L2798" t="n">
        <v>1721.52</v>
      </c>
      <c r="M2798" t="inlineStr"/>
      <c r="N2798" t="inlineStr"/>
      <c r="O2798" s="142">
        <f>DATE(YEAR(H2798),MONTH(H2798),1)</f>
        <v/>
      </c>
      <c r="P2798" s="132">
        <f>IF(H2798&gt;$L$3,"Futuro","Atraso")</f>
        <v/>
      </c>
      <c r="Q2798">
        <f>12*(YEAR(H2798)-YEAR($L$3))+(MONTH(H2798)-MONTH($L$3))</f>
        <v/>
      </c>
      <c r="R2798" s="366">
        <f>IF(N2798="IBIRAPITANGA FASE 3",IF(P2798="Atraso",M2798,M2798/(1+$J$2)^Q2798),IF(P2798="Atraso",M2798,M2798/(1+$J$1)^Q2798))</f>
        <v/>
      </c>
    </row>
    <row r="2799">
      <c r="A2799" t="inlineStr">
        <is>
          <t>Q014L02</t>
        </is>
      </c>
      <c r="B2799" t="inlineStr">
        <is>
          <t>MARIA APARECIDA DA FONSECA PINTO -ME</t>
        </is>
      </c>
      <c r="C2799" t="n">
        <v>1</v>
      </c>
      <c r="D2799" t="inlineStr">
        <is>
          <t>IPCA</t>
        </is>
      </c>
      <c r="E2799" t="n">
        <v>0.009488792934583046</v>
      </c>
      <c r="F2799" t="inlineStr">
        <is>
          <t>MENSAL</t>
        </is>
      </c>
      <c r="G2799" t="n">
        <v>48116</v>
      </c>
      <c r="H2799" t="n">
        <v>48116</v>
      </c>
      <c r="I2799" t="inlineStr">
        <is>
          <t>135</t>
        </is>
      </c>
      <c r="J2799" t="inlineStr">
        <is>
          <t>CARTEIRA</t>
        </is>
      </c>
      <c r="K2799" t="inlineStr">
        <is>
          <t>CONTRATO</t>
        </is>
      </c>
      <c r="L2799" t="n">
        <v>1721.52</v>
      </c>
      <c r="M2799" t="inlineStr"/>
      <c r="N2799" t="inlineStr"/>
      <c r="O2799" s="142">
        <f>DATE(YEAR(H2799),MONTH(H2799),1)</f>
        <v/>
      </c>
      <c r="P2799" s="132">
        <f>IF(H2799&gt;$L$3,"Futuro","Atraso")</f>
        <v/>
      </c>
      <c r="Q2799">
        <f>12*(YEAR(H2799)-YEAR($L$3))+(MONTH(H2799)-MONTH($L$3))</f>
        <v/>
      </c>
      <c r="R2799" s="366">
        <f>IF(N2799="IBIRAPITANGA FASE 3",IF(P2799="Atraso",M2799,M2799/(1+$J$2)^Q2799),IF(P2799="Atraso",M2799,M2799/(1+$J$1)^Q2799))</f>
        <v/>
      </c>
    </row>
    <row r="2800">
      <c r="A2800" t="inlineStr">
        <is>
          <t>Q014L02</t>
        </is>
      </c>
      <c r="B2800" t="inlineStr">
        <is>
          <t>MARIA APARECIDA DA FONSECA PINTO -ME</t>
        </is>
      </c>
      <c r="C2800" t="n">
        <v>1</v>
      </c>
      <c r="D2800" t="inlineStr">
        <is>
          <t>IPCA</t>
        </is>
      </c>
      <c r="E2800" t="n">
        <v>0.009488792934583046</v>
      </c>
      <c r="F2800" t="inlineStr">
        <is>
          <t>MENSAL</t>
        </is>
      </c>
      <c r="G2800" t="n">
        <v>48146</v>
      </c>
      <c r="H2800" t="n">
        <v>48146</v>
      </c>
      <c r="I2800" t="inlineStr">
        <is>
          <t>136</t>
        </is>
      </c>
      <c r="J2800" t="inlineStr">
        <is>
          <t>CARTEIRA</t>
        </is>
      </c>
      <c r="K2800" t="inlineStr">
        <is>
          <t>CONTRATO</t>
        </is>
      </c>
      <c r="L2800" t="n">
        <v>1721.52</v>
      </c>
      <c r="M2800" t="inlineStr"/>
      <c r="N2800" t="inlineStr"/>
      <c r="O2800" s="142">
        <f>DATE(YEAR(H2800),MONTH(H2800),1)</f>
        <v/>
      </c>
      <c r="P2800" s="132">
        <f>IF(H2800&gt;$L$3,"Futuro","Atraso")</f>
        <v/>
      </c>
      <c r="Q2800">
        <f>12*(YEAR(H2800)-YEAR($L$3))+(MONTH(H2800)-MONTH($L$3))</f>
        <v/>
      </c>
      <c r="R2800" s="366">
        <f>IF(N2800="IBIRAPITANGA FASE 3",IF(P2800="Atraso",M2800,M2800/(1+$J$2)^Q2800),IF(P2800="Atraso",M2800,M2800/(1+$J$1)^Q2800))</f>
        <v/>
      </c>
    </row>
    <row r="2801">
      <c r="A2801" t="inlineStr">
        <is>
          <t>Q014L02</t>
        </is>
      </c>
      <c r="B2801" t="inlineStr">
        <is>
          <t>MARIA APARECIDA DA FONSECA PINTO -ME</t>
        </is>
      </c>
      <c r="C2801" t="n">
        <v>1</v>
      </c>
      <c r="D2801" t="inlineStr">
        <is>
          <t>IPCA</t>
        </is>
      </c>
      <c r="E2801" t="n">
        <v>0.009488792934583046</v>
      </c>
      <c r="F2801" t="inlineStr">
        <is>
          <t>MENSAL</t>
        </is>
      </c>
      <c r="G2801" t="n">
        <v>48177</v>
      </c>
      <c r="H2801" t="n">
        <v>48177</v>
      </c>
      <c r="I2801" t="inlineStr">
        <is>
          <t>137</t>
        </is>
      </c>
      <c r="J2801" t="inlineStr">
        <is>
          <t>CARTEIRA</t>
        </is>
      </c>
      <c r="K2801" t="inlineStr">
        <is>
          <t>CONTRATO</t>
        </is>
      </c>
      <c r="L2801" t="n">
        <v>1721.52</v>
      </c>
      <c r="M2801" t="inlineStr"/>
      <c r="N2801" t="inlineStr"/>
      <c r="O2801" s="142">
        <f>DATE(YEAR(H2801),MONTH(H2801),1)</f>
        <v/>
      </c>
      <c r="P2801" s="132">
        <f>IF(H2801&gt;$L$3,"Futuro","Atraso")</f>
        <v/>
      </c>
      <c r="Q2801">
        <f>12*(YEAR(H2801)-YEAR($L$3))+(MONTH(H2801)-MONTH($L$3))</f>
        <v/>
      </c>
      <c r="R2801" s="366">
        <f>IF(N2801="IBIRAPITANGA FASE 3",IF(P2801="Atraso",M2801,M2801/(1+$J$2)^Q2801),IF(P2801="Atraso",M2801,M2801/(1+$J$1)^Q2801))</f>
        <v/>
      </c>
    </row>
    <row r="2802">
      <c r="A2802" t="inlineStr">
        <is>
          <t>Q014L02</t>
        </is>
      </c>
      <c r="B2802" t="inlineStr">
        <is>
          <t>MARIA APARECIDA DA FONSECA PINTO -ME</t>
        </is>
      </c>
      <c r="C2802" t="n">
        <v>1</v>
      </c>
      <c r="D2802" t="inlineStr">
        <is>
          <t>IPCA</t>
        </is>
      </c>
      <c r="E2802" t="n">
        <v>0.009488792934583046</v>
      </c>
      <c r="F2802" t="inlineStr">
        <is>
          <t>MENSAL</t>
        </is>
      </c>
      <c r="G2802" t="n">
        <v>48207</v>
      </c>
      <c r="H2802" t="n">
        <v>48207</v>
      </c>
      <c r="I2802" t="inlineStr">
        <is>
          <t>138</t>
        </is>
      </c>
      <c r="J2802" t="inlineStr">
        <is>
          <t>CARTEIRA</t>
        </is>
      </c>
      <c r="K2802" t="inlineStr">
        <is>
          <t>CONTRATO</t>
        </is>
      </c>
      <c r="L2802" t="n">
        <v>1721.52</v>
      </c>
      <c r="M2802" t="inlineStr"/>
      <c r="N2802" t="inlineStr"/>
      <c r="O2802" s="142">
        <f>DATE(YEAR(H2802),MONTH(H2802),1)</f>
        <v/>
      </c>
      <c r="P2802" s="132">
        <f>IF(H2802&gt;$L$3,"Futuro","Atraso")</f>
        <v/>
      </c>
      <c r="Q2802">
        <f>12*(YEAR(H2802)-YEAR($L$3))+(MONTH(H2802)-MONTH($L$3))</f>
        <v/>
      </c>
      <c r="R2802" s="366">
        <f>IF(N2802="IBIRAPITANGA FASE 3",IF(P2802="Atraso",M2802,M2802/(1+$J$2)^Q2802),IF(P2802="Atraso",M2802,M2802/(1+$J$1)^Q2802))</f>
        <v/>
      </c>
    </row>
    <row r="2803">
      <c r="A2803" t="inlineStr">
        <is>
          <t>Q014L02</t>
        </is>
      </c>
      <c r="B2803" t="inlineStr">
        <is>
          <t>MARIA APARECIDA DA FONSECA PINTO -ME</t>
        </is>
      </c>
      <c r="C2803" t="n">
        <v>1</v>
      </c>
      <c r="D2803" t="inlineStr">
        <is>
          <t>IPCA</t>
        </is>
      </c>
      <c r="E2803" t="n">
        <v>0.009488792934583046</v>
      </c>
      <c r="F2803" t="inlineStr">
        <is>
          <t>MENSAL</t>
        </is>
      </c>
      <c r="G2803" t="n">
        <v>48238</v>
      </c>
      <c r="H2803" t="n">
        <v>48238</v>
      </c>
      <c r="I2803" t="inlineStr">
        <is>
          <t>139</t>
        </is>
      </c>
      <c r="J2803" t="inlineStr">
        <is>
          <t>CARTEIRA</t>
        </is>
      </c>
      <c r="K2803" t="inlineStr">
        <is>
          <t>CONTRATO</t>
        </is>
      </c>
      <c r="L2803" t="n">
        <v>1721.52</v>
      </c>
      <c r="M2803" t="inlineStr"/>
      <c r="N2803" t="inlineStr"/>
      <c r="O2803" s="142">
        <f>DATE(YEAR(H2803),MONTH(H2803),1)</f>
        <v/>
      </c>
      <c r="P2803" s="132">
        <f>IF(H2803&gt;$L$3,"Futuro","Atraso")</f>
        <v/>
      </c>
      <c r="Q2803">
        <f>12*(YEAR(H2803)-YEAR($L$3))+(MONTH(H2803)-MONTH($L$3))</f>
        <v/>
      </c>
      <c r="R2803" s="366">
        <f>IF(N2803="IBIRAPITANGA FASE 3",IF(P2803="Atraso",M2803,M2803/(1+$J$2)^Q2803),IF(P2803="Atraso",M2803,M2803/(1+$J$1)^Q2803))</f>
        <v/>
      </c>
    </row>
    <row r="2804">
      <c r="A2804" t="inlineStr">
        <is>
          <t>Q014L02</t>
        </is>
      </c>
      <c r="B2804" t="inlineStr">
        <is>
          <t>MARIA APARECIDA DA FONSECA PINTO -ME</t>
        </is>
      </c>
      <c r="C2804" t="n">
        <v>1</v>
      </c>
      <c r="D2804" t="inlineStr">
        <is>
          <t>IPCA</t>
        </is>
      </c>
      <c r="E2804" t="n">
        <v>0.009488792934583046</v>
      </c>
      <c r="F2804" t="inlineStr">
        <is>
          <t>MENSAL</t>
        </is>
      </c>
      <c r="G2804" t="n">
        <v>48269</v>
      </c>
      <c r="H2804" t="n">
        <v>48269</v>
      </c>
      <c r="I2804" t="inlineStr">
        <is>
          <t>140</t>
        </is>
      </c>
      <c r="J2804" t="inlineStr">
        <is>
          <t>CARTEIRA</t>
        </is>
      </c>
      <c r="K2804" t="inlineStr">
        <is>
          <t>CONTRATO</t>
        </is>
      </c>
      <c r="L2804" t="n">
        <v>1721.52</v>
      </c>
      <c r="M2804" t="inlineStr"/>
      <c r="N2804" t="inlineStr"/>
      <c r="O2804" s="142">
        <f>DATE(YEAR(H2804),MONTH(H2804),1)</f>
        <v/>
      </c>
      <c r="P2804" s="132">
        <f>IF(H2804&gt;$L$3,"Futuro","Atraso")</f>
        <v/>
      </c>
      <c r="Q2804">
        <f>12*(YEAR(H2804)-YEAR($L$3))+(MONTH(H2804)-MONTH($L$3))</f>
        <v/>
      </c>
      <c r="R2804" s="366">
        <f>IF(N2804="IBIRAPITANGA FASE 3",IF(P2804="Atraso",M2804,M2804/(1+$J$2)^Q2804),IF(P2804="Atraso",M2804,M2804/(1+$J$1)^Q2804))</f>
        <v/>
      </c>
    </row>
    <row r="2805">
      <c r="A2805" t="inlineStr">
        <is>
          <t>Q014L02</t>
        </is>
      </c>
      <c r="B2805" t="inlineStr">
        <is>
          <t>MARIA APARECIDA DA FONSECA PINTO -ME</t>
        </is>
      </c>
      <c r="C2805" t="n">
        <v>1</v>
      </c>
      <c r="D2805" t="inlineStr">
        <is>
          <t>IPCA</t>
        </is>
      </c>
      <c r="E2805" t="n">
        <v>0.009488792934583046</v>
      </c>
      <c r="F2805" t="inlineStr">
        <is>
          <t>MENSAL</t>
        </is>
      </c>
      <c r="G2805" t="n">
        <v>48298</v>
      </c>
      <c r="H2805" t="n">
        <v>48298</v>
      </c>
      <c r="I2805" t="inlineStr">
        <is>
          <t>141</t>
        </is>
      </c>
      <c r="J2805" t="inlineStr">
        <is>
          <t>CARTEIRA</t>
        </is>
      </c>
      <c r="K2805" t="inlineStr">
        <is>
          <t>CONTRATO</t>
        </is>
      </c>
      <c r="L2805" t="n">
        <v>1721.52</v>
      </c>
      <c r="M2805" t="inlineStr"/>
      <c r="N2805" t="inlineStr"/>
      <c r="O2805" s="142">
        <f>DATE(YEAR(H2805),MONTH(H2805),1)</f>
        <v/>
      </c>
      <c r="P2805" s="132">
        <f>IF(H2805&gt;$L$3,"Futuro","Atraso")</f>
        <v/>
      </c>
      <c r="Q2805">
        <f>12*(YEAR(H2805)-YEAR($L$3))+(MONTH(H2805)-MONTH($L$3))</f>
        <v/>
      </c>
      <c r="R2805" s="366">
        <f>IF(N2805="IBIRAPITANGA FASE 3",IF(P2805="Atraso",M2805,M2805/(1+$J$2)^Q2805),IF(P2805="Atraso",M2805,M2805/(1+$J$1)^Q2805))</f>
        <v/>
      </c>
    </row>
    <row r="2806">
      <c r="A2806" t="inlineStr">
        <is>
          <t>Q014L02</t>
        </is>
      </c>
      <c r="B2806" t="inlineStr">
        <is>
          <t>MARIA APARECIDA DA FONSECA PINTO -ME</t>
        </is>
      </c>
      <c r="C2806" t="n">
        <v>1</v>
      </c>
      <c r="D2806" t="inlineStr">
        <is>
          <t>IPCA</t>
        </is>
      </c>
      <c r="E2806" t="n">
        <v>0.009488792934583046</v>
      </c>
      <c r="F2806" t="inlineStr">
        <is>
          <t>MENSAL</t>
        </is>
      </c>
      <c r="G2806" t="n">
        <v>48329</v>
      </c>
      <c r="H2806" t="n">
        <v>48329</v>
      </c>
      <c r="I2806" t="inlineStr">
        <is>
          <t>142</t>
        </is>
      </c>
      <c r="J2806" t="inlineStr">
        <is>
          <t>CARTEIRA</t>
        </is>
      </c>
      <c r="K2806" t="inlineStr">
        <is>
          <t>CONTRATO</t>
        </is>
      </c>
      <c r="L2806" t="n">
        <v>1721.52</v>
      </c>
      <c r="M2806" t="inlineStr"/>
      <c r="N2806" t="inlineStr"/>
      <c r="O2806" s="142">
        <f>DATE(YEAR(H2806),MONTH(H2806),1)</f>
        <v/>
      </c>
      <c r="P2806" s="132">
        <f>IF(H2806&gt;$L$3,"Futuro","Atraso")</f>
        <v/>
      </c>
      <c r="Q2806">
        <f>12*(YEAR(H2806)-YEAR($L$3))+(MONTH(H2806)-MONTH($L$3))</f>
        <v/>
      </c>
      <c r="R2806" s="366">
        <f>IF(N2806="IBIRAPITANGA FASE 3",IF(P2806="Atraso",M2806,M2806/(1+$J$2)^Q2806),IF(P2806="Atraso",M2806,M2806/(1+$J$1)^Q2806))</f>
        <v/>
      </c>
    </row>
    <row r="2807">
      <c r="A2807" t="inlineStr">
        <is>
          <t>Q014L02</t>
        </is>
      </c>
      <c r="B2807" t="inlineStr">
        <is>
          <t>MARIA APARECIDA DA FONSECA PINTO -ME</t>
        </is>
      </c>
      <c r="C2807" t="n">
        <v>1</v>
      </c>
      <c r="D2807" t="inlineStr">
        <is>
          <t>IPCA</t>
        </is>
      </c>
      <c r="E2807" t="n">
        <v>0.009488792934583046</v>
      </c>
      <c r="F2807" t="inlineStr">
        <is>
          <t>MENSAL</t>
        </is>
      </c>
      <c r="G2807" t="n">
        <v>48359</v>
      </c>
      <c r="H2807" t="n">
        <v>48359</v>
      </c>
      <c r="I2807" t="inlineStr">
        <is>
          <t>143</t>
        </is>
      </c>
      <c r="J2807" t="inlineStr">
        <is>
          <t>CARTEIRA</t>
        </is>
      </c>
      <c r="K2807" t="inlineStr">
        <is>
          <t>CONTRATO</t>
        </is>
      </c>
      <c r="L2807" t="n">
        <v>1721.52</v>
      </c>
      <c r="M2807" t="inlineStr"/>
      <c r="N2807" t="inlineStr"/>
      <c r="O2807" s="142">
        <f>DATE(YEAR(H2807),MONTH(H2807),1)</f>
        <v/>
      </c>
      <c r="P2807" s="132">
        <f>IF(H2807&gt;$L$3,"Futuro","Atraso")</f>
        <v/>
      </c>
      <c r="Q2807">
        <f>12*(YEAR(H2807)-YEAR($L$3))+(MONTH(H2807)-MONTH($L$3))</f>
        <v/>
      </c>
      <c r="R2807" s="366">
        <f>IF(N2807="IBIRAPITANGA FASE 3",IF(P2807="Atraso",M2807,M2807/(1+$J$2)^Q2807),IF(P2807="Atraso",M2807,M2807/(1+$J$1)^Q2807))</f>
        <v/>
      </c>
    </row>
    <row r="2808">
      <c r="A2808" t="inlineStr">
        <is>
          <t>Q014L02</t>
        </is>
      </c>
      <c r="B2808" t="inlineStr">
        <is>
          <t>MARIA APARECIDA DA FONSECA PINTO -ME</t>
        </is>
      </c>
      <c r="C2808" t="n">
        <v>1</v>
      </c>
      <c r="D2808" t="inlineStr">
        <is>
          <t>IPCA</t>
        </is>
      </c>
      <c r="E2808" t="n">
        <v>0.009488792934583046</v>
      </c>
      <c r="F2808" t="inlineStr">
        <is>
          <t>MENSAL</t>
        </is>
      </c>
      <c r="G2808" t="n">
        <v>48359</v>
      </c>
      <c r="H2808" t="n">
        <v>48359</v>
      </c>
      <c r="I2808" t="inlineStr">
        <is>
          <t>012</t>
        </is>
      </c>
      <c r="J2808" t="inlineStr">
        <is>
          <t>CARTEIRA</t>
        </is>
      </c>
      <c r="K2808" t="inlineStr">
        <is>
          <t>CONTRATO</t>
        </is>
      </c>
      <c r="L2808" t="n">
        <v>7256.56</v>
      </c>
      <c r="M2808" t="inlineStr"/>
      <c r="N2808" t="inlineStr"/>
      <c r="O2808" s="142">
        <f>DATE(YEAR(H2808),MONTH(H2808),1)</f>
        <v/>
      </c>
      <c r="P2808" s="132">
        <f>IF(H2808&gt;$L$3,"Futuro","Atraso")</f>
        <v/>
      </c>
      <c r="Q2808">
        <f>12*(YEAR(H2808)-YEAR($L$3))+(MONTH(H2808)-MONTH($L$3))</f>
        <v/>
      </c>
      <c r="R2808" s="366">
        <f>IF(N2808="IBIRAPITANGA FASE 3",IF(P2808="Atraso",M2808,M2808/(1+$J$2)^Q2808),IF(P2808="Atraso",M2808,M2808/(1+$J$1)^Q2808))</f>
        <v/>
      </c>
    </row>
    <row r="2809">
      <c r="A2809" t="inlineStr">
        <is>
          <t>Q014L02</t>
        </is>
      </c>
      <c r="B2809" t="inlineStr">
        <is>
          <t>MARIA APARECIDA DA FONSECA PINTO -ME</t>
        </is>
      </c>
      <c r="C2809" t="n">
        <v>1</v>
      </c>
      <c r="D2809" t="inlineStr">
        <is>
          <t>IPCA</t>
        </is>
      </c>
      <c r="E2809" t="n">
        <v>0.009488792934583046</v>
      </c>
      <c r="F2809" t="inlineStr">
        <is>
          <t>MENSAL</t>
        </is>
      </c>
      <c r="G2809" t="n">
        <v>48390</v>
      </c>
      <c r="H2809" t="n">
        <v>48390</v>
      </c>
      <c r="I2809" t="inlineStr">
        <is>
          <t>144</t>
        </is>
      </c>
      <c r="J2809" t="inlineStr">
        <is>
          <t>CARTEIRA</t>
        </is>
      </c>
      <c r="K2809" t="inlineStr">
        <is>
          <t>CONTRATO</t>
        </is>
      </c>
      <c r="L2809" t="n">
        <v>1721.52</v>
      </c>
      <c r="M2809" t="inlineStr"/>
      <c r="N2809" t="inlineStr"/>
      <c r="O2809" s="142">
        <f>DATE(YEAR(H2809),MONTH(H2809),1)</f>
        <v/>
      </c>
      <c r="P2809" s="132">
        <f>IF(H2809&gt;$L$3,"Futuro","Atraso")</f>
        <v/>
      </c>
      <c r="Q2809">
        <f>12*(YEAR(H2809)-YEAR($L$3))+(MONTH(H2809)-MONTH($L$3))</f>
        <v/>
      </c>
      <c r="R2809" s="366">
        <f>IF(N2809="IBIRAPITANGA FASE 3",IF(P2809="Atraso",M2809,M2809/(1+$J$2)^Q2809),IF(P2809="Atraso",M2809,M2809/(1+$J$1)^Q2809))</f>
        <v/>
      </c>
    </row>
    <row r="2810">
      <c r="A2810" t="inlineStr">
        <is>
          <t>Q014L02</t>
        </is>
      </c>
      <c r="B2810" t="inlineStr">
        <is>
          <t>MARIA APARECIDA DA FONSECA PINTO -ME</t>
        </is>
      </c>
      <c r="C2810" t="n">
        <v>1</v>
      </c>
      <c r="D2810" t="inlineStr">
        <is>
          <t>IPCA</t>
        </is>
      </c>
      <c r="E2810" t="n">
        <v>0.009488792934583046</v>
      </c>
      <c r="F2810" t="inlineStr">
        <is>
          <t>MENSAL</t>
        </is>
      </c>
      <c r="G2810" t="n">
        <v>48420</v>
      </c>
      <c r="H2810" t="n">
        <v>48420</v>
      </c>
      <c r="I2810" t="inlineStr">
        <is>
          <t>145</t>
        </is>
      </c>
      <c r="J2810" t="inlineStr">
        <is>
          <t>CARTEIRA</t>
        </is>
      </c>
      <c r="K2810" t="inlineStr">
        <is>
          <t>CONTRATO</t>
        </is>
      </c>
      <c r="L2810" t="n">
        <v>1721.52</v>
      </c>
      <c r="M2810" t="inlineStr"/>
      <c r="N2810" t="inlineStr"/>
      <c r="O2810" s="142">
        <f>DATE(YEAR(H2810),MONTH(H2810),1)</f>
        <v/>
      </c>
      <c r="P2810" s="132">
        <f>IF(H2810&gt;$L$3,"Futuro","Atraso")</f>
        <v/>
      </c>
      <c r="Q2810">
        <f>12*(YEAR(H2810)-YEAR($L$3))+(MONTH(H2810)-MONTH($L$3))</f>
        <v/>
      </c>
      <c r="R2810" s="366">
        <f>IF(N2810="IBIRAPITANGA FASE 3",IF(P2810="Atraso",M2810,M2810/(1+$J$2)^Q2810),IF(P2810="Atraso",M2810,M2810/(1+$J$1)^Q2810))</f>
        <v/>
      </c>
    </row>
    <row r="2811">
      <c r="A2811" t="inlineStr">
        <is>
          <t>Q014L02</t>
        </is>
      </c>
      <c r="B2811" t="inlineStr">
        <is>
          <t>MARIA APARECIDA DA FONSECA PINTO -ME</t>
        </is>
      </c>
      <c r="C2811" t="n">
        <v>1</v>
      </c>
      <c r="D2811" t="inlineStr">
        <is>
          <t>IPCA</t>
        </is>
      </c>
      <c r="E2811" t="n">
        <v>0.009488792934583046</v>
      </c>
      <c r="F2811" t="inlineStr">
        <is>
          <t>MENSAL</t>
        </is>
      </c>
      <c r="G2811" t="n">
        <v>48451</v>
      </c>
      <c r="H2811" t="n">
        <v>48451</v>
      </c>
      <c r="I2811" t="inlineStr">
        <is>
          <t>146</t>
        </is>
      </c>
      <c r="J2811" t="inlineStr">
        <is>
          <t>CARTEIRA</t>
        </is>
      </c>
      <c r="K2811" t="inlineStr">
        <is>
          <t>CONTRATO</t>
        </is>
      </c>
      <c r="L2811" t="n">
        <v>1721.52</v>
      </c>
      <c r="M2811" t="inlineStr"/>
      <c r="N2811" t="inlineStr"/>
      <c r="O2811" s="142">
        <f>DATE(YEAR(H2811),MONTH(H2811),1)</f>
        <v/>
      </c>
      <c r="P2811" s="132">
        <f>IF(H2811&gt;$L$3,"Futuro","Atraso")</f>
        <v/>
      </c>
      <c r="Q2811">
        <f>12*(YEAR(H2811)-YEAR($L$3))+(MONTH(H2811)-MONTH($L$3))</f>
        <v/>
      </c>
      <c r="R2811" s="366">
        <f>IF(N2811="IBIRAPITANGA FASE 3",IF(P2811="Atraso",M2811,M2811/(1+$J$2)^Q2811),IF(P2811="Atraso",M2811,M2811/(1+$J$1)^Q2811))</f>
        <v/>
      </c>
    </row>
    <row r="2812">
      <c r="A2812" t="inlineStr">
        <is>
          <t>Q014L02</t>
        </is>
      </c>
      <c r="B2812" t="inlineStr">
        <is>
          <t>MARIA APARECIDA DA FONSECA PINTO -ME</t>
        </is>
      </c>
      <c r="C2812" t="n">
        <v>1</v>
      </c>
      <c r="D2812" t="inlineStr">
        <is>
          <t>IPCA</t>
        </is>
      </c>
      <c r="E2812" t="n">
        <v>0.009488792934583046</v>
      </c>
      <c r="F2812" t="inlineStr">
        <is>
          <t>MENSAL</t>
        </is>
      </c>
      <c r="G2812" t="n">
        <v>48482</v>
      </c>
      <c r="H2812" t="n">
        <v>48482</v>
      </c>
      <c r="I2812" t="inlineStr">
        <is>
          <t>147</t>
        </is>
      </c>
      <c r="J2812" t="inlineStr">
        <is>
          <t>CARTEIRA</t>
        </is>
      </c>
      <c r="K2812" t="inlineStr">
        <is>
          <t>CONTRATO</t>
        </is>
      </c>
      <c r="L2812" t="n">
        <v>1721.52</v>
      </c>
      <c r="M2812" t="inlineStr"/>
      <c r="N2812" t="inlineStr"/>
      <c r="O2812" s="142">
        <f>DATE(YEAR(H2812),MONTH(H2812),1)</f>
        <v/>
      </c>
      <c r="P2812" s="132">
        <f>IF(H2812&gt;$L$3,"Futuro","Atraso")</f>
        <v/>
      </c>
      <c r="Q2812">
        <f>12*(YEAR(H2812)-YEAR($L$3))+(MONTH(H2812)-MONTH($L$3))</f>
        <v/>
      </c>
      <c r="R2812" s="366">
        <f>IF(N2812="IBIRAPITANGA FASE 3",IF(P2812="Atraso",M2812,M2812/(1+$J$2)^Q2812),IF(P2812="Atraso",M2812,M2812/(1+$J$1)^Q2812))</f>
        <v/>
      </c>
    </row>
    <row r="2813">
      <c r="A2813" t="inlineStr">
        <is>
          <t>Q014L02</t>
        </is>
      </c>
      <c r="B2813" t="inlineStr">
        <is>
          <t>MARIA APARECIDA DA FONSECA PINTO -ME</t>
        </is>
      </c>
      <c r="C2813" t="n">
        <v>1</v>
      </c>
      <c r="D2813" t="inlineStr">
        <is>
          <t>IPCA</t>
        </is>
      </c>
      <c r="E2813" t="n">
        <v>0.009488792934583046</v>
      </c>
      <c r="F2813" t="inlineStr">
        <is>
          <t>MENSAL</t>
        </is>
      </c>
      <c r="G2813" t="n">
        <v>48512</v>
      </c>
      <c r="H2813" t="n">
        <v>48512</v>
      </c>
      <c r="I2813" t="inlineStr">
        <is>
          <t>148</t>
        </is>
      </c>
      <c r="J2813" t="inlineStr">
        <is>
          <t>CARTEIRA</t>
        </is>
      </c>
      <c r="K2813" t="inlineStr">
        <is>
          <t>CONTRATO</t>
        </is>
      </c>
      <c r="L2813" t="n">
        <v>1721.52</v>
      </c>
      <c r="M2813" t="inlineStr"/>
      <c r="N2813" t="inlineStr"/>
      <c r="O2813" s="142">
        <f>DATE(YEAR(H2813),MONTH(H2813),1)</f>
        <v/>
      </c>
      <c r="P2813" s="132">
        <f>IF(H2813&gt;$L$3,"Futuro","Atraso")</f>
        <v/>
      </c>
      <c r="Q2813">
        <f>12*(YEAR(H2813)-YEAR($L$3))+(MONTH(H2813)-MONTH($L$3))</f>
        <v/>
      </c>
      <c r="R2813" s="366">
        <f>IF(N2813="IBIRAPITANGA FASE 3",IF(P2813="Atraso",M2813,M2813/(1+$J$2)^Q2813),IF(P2813="Atraso",M2813,M2813/(1+$J$1)^Q2813))</f>
        <v/>
      </c>
    </row>
    <row r="2814">
      <c r="A2814" t="inlineStr">
        <is>
          <t>Q014L02</t>
        </is>
      </c>
      <c r="B2814" t="inlineStr">
        <is>
          <t>MARIA APARECIDA DA FONSECA PINTO -ME</t>
        </is>
      </c>
      <c r="C2814" t="n">
        <v>1</v>
      </c>
      <c r="D2814" t="inlineStr">
        <is>
          <t>IPCA</t>
        </is>
      </c>
      <c r="E2814" t="n">
        <v>0.009488792934583046</v>
      </c>
      <c r="F2814" t="inlineStr">
        <is>
          <t>MENSAL</t>
        </is>
      </c>
      <c r="G2814" t="n">
        <v>48543</v>
      </c>
      <c r="H2814" t="n">
        <v>48543</v>
      </c>
      <c r="I2814" t="inlineStr">
        <is>
          <t>149</t>
        </is>
      </c>
      <c r="J2814" t="inlineStr">
        <is>
          <t>CARTEIRA</t>
        </is>
      </c>
      <c r="K2814" t="inlineStr">
        <is>
          <t>CONTRATO</t>
        </is>
      </c>
      <c r="L2814" t="n">
        <v>1721.52</v>
      </c>
      <c r="M2814" t="inlineStr"/>
      <c r="N2814" t="inlineStr"/>
      <c r="O2814" s="142">
        <f>DATE(YEAR(H2814),MONTH(H2814),1)</f>
        <v/>
      </c>
      <c r="P2814" s="132">
        <f>IF(H2814&gt;$L$3,"Futuro","Atraso")</f>
        <v/>
      </c>
      <c r="Q2814">
        <f>12*(YEAR(H2814)-YEAR($L$3))+(MONTH(H2814)-MONTH($L$3))</f>
        <v/>
      </c>
      <c r="R2814" s="366">
        <f>IF(N2814="IBIRAPITANGA FASE 3",IF(P2814="Atraso",M2814,M2814/(1+$J$2)^Q2814),IF(P2814="Atraso",M2814,M2814/(1+$J$1)^Q2814))</f>
        <v/>
      </c>
    </row>
    <row r="2815">
      <c r="A2815" t="inlineStr">
        <is>
          <t>Q014L02</t>
        </is>
      </c>
      <c r="B2815" t="inlineStr">
        <is>
          <t>MARIA APARECIDA DA FONSECA PINTO -ME</t>
        </is>
      </c>
      <c r="C2815" t="n">
        <v>1</v>
      </c>
      <c r="D2815" t="inlineStr">
        <is>
          <t>IPCA</t>
        </is>
      </c>
      <c r="E2815" t="n">
        <v>0.009488792934583046</v>
      </c>
      <c r="F2815" t="inlineStr">
        <is>
          <t>MENSAL</t>
        </is>
      </c>
      <c r="G2815" t="n">
        <v>48573</v>
      </c>
      <c r="H2815" t="n">
        <v>48573</v>
      </c>
      <c r="I2815" t="inlineStr">
        <is>
          <t>150</t>
        </is>
      </c>
      <c r="J2815" t="inlineStr">
        <is>
          <t>CARTEIRA</t>
        </is>
      </c>
      <c r="K2815" t="inlineStr">
        <is>
          <t>CONTRATO</t>
        </is>
      </c>
      <c r="L2815" t="n">
        <v>1721.52</v>
      </c>
      <c r="M2815" t="inlineStr"/>
      <c r="N2815" t="inlineStr"/>
      <c r="O2815" s="142">
        <f>DATE(YEAR(H2815),MONTH(H2815),1)</f>
        <v/>
      </c>
      <c r="P2815" s="132">
        <f>IF(H2815&gt;$L$3,"Futuro","Atraso")</f>
        <v/>
      </c>
      <c r="Q2815">
        <f>12*(YEAR(H2815)-YEAR($L$3))+(MONTH(H2815)-MONTH($L$3))</f>
        <v/>
      </c>
      <c r="R2815" s="366">
        <f>IF(N2815="IBIRAPITANGA FASE 3",IF(P2815="Atraso",M2815,M2815/(1+$J$2)^Q2815),IF(P2815="Atraso",M2815,M2815/(1+$J$1)^Q2815))</f>
        <v/>
      </c>
    </row>
    <row r="2816">
      <c r="A2816" t="inlineStr">
        <is>
          <t>Q014L02</t>
        </is>
      </c>
      <c r="B2816" t="inlineStr">
        <is>
          <t>MARIA APARECIDA DA FONSECA PINTO -ME</t>
        </is>
      </c>
      <c r="C2816" t="n">
        <v>1</v>
      </c>
      <c r="D2816" t="inlineStr">
        <is>
          <t>IPCA</t>
        </is>
      </c>
      <c r="E2816" t="n">
        <v>0.009488792934583046</v>
      </c>
      <c r="F2816" t="inlineStr">
        <is>
          <t>MENSAL</t>
        </is>
      </c>
      <c r="G2816" t="n">
        <v>48604</v>
      </c>
      <c r="H2816" t="n">
        <v>48604</v>
      </c>
      <c r="I2816" t="inlineStr">
        <is>
          <t>151</t>
        </is>
      </c>
      <c r="J2816" t="inlineStr">
        <is>
          <t>CARTEIRA</t>
        </is>
      </c>
      <c r="K2816" t="inlineStr">
        <is>
          <t>CONTRATO</t>
        </is>
      </c>
      <c r="L2816" t="n">
        <v>1721.52</v>
      </c>
      <c r="M2816" t="inlineStr"/>
      <c r="N2816" t="inlineStr"/>
      <c r="O2816" s="142">
        <f>DATE(YEAR(H2816),MONTH(H2816),1)</f>
        <v/>
      </c>
      <c r="P2816" s="132">
        <f>IF(H2816&gt;$L$3,"Futuro","Atraso")</f>
        <v/>
      </c>
      <c r="Q2816">
        <f>12*(YEAR(H2816)-YEAR($L$3))+(MONTH(H2816)-MONTH($L$3))</f>
        <v/>
      </c>
      <c r="R2816" s="366">
        <f>IF(N2816="IBIRAPITANGA FASE 3",IF(P2816="Atraso",M2816,M2816/(1+$J$2)^Q2816),IF(P2816="Atraso",M2816,M2816/(1+$J$1)^Q2816))</f>
        <v/>
      </c>
    </row>
    <row r="2817">
      <c r="A2817" t="inlineStr">
        <is>
          <t>Q014L02</t>
        </is>
      </c>
      <c r="B2817" t="inlineStr">
        <is>
          <t>MARIA APARECIDA DA FONSECA PINTO -ME</t>
        </is>
      </c>
      <c r="C2817" t="n">
        <v>1</v>
      </c>
      <c r="D2817" t="inlineStr">
        <is>
          <t>IPCA</t>
        </is>
      </c>
      <c r="E2817" t="n">
        <v>0.009488792934583046</v>
      </c>
      <c r="F2817" t="inlineStr">
        <is>
          <t>MENSAL</t>
        </is>
      </c>
      <c r="G2817" t="n">
        <v>48635</v>
      </c>
      <c r="H2817" t="n">
        <v>48635</v>
      </c>
      <c r="I2817" t="inlineStr">
        <is>
          <t>152</t>
        </is>
      </c>
      <c r="J2817" t="inlineStr">
        <is>
          <t>CARTEIRA</t>
        </is>
      </c>
      <c r="K2817" t="inlineStr">
        <is>
          <t>CONTRATO</t>
        </is>
      </c>
      <c r="L2817" t="n">
        <v>1721.52</v>
      </c>
      <c r="M2817" t="inlineStr"/>
      <c r="N2817" t="inlineStr"/>
      <c r="O2817" s="142">
        <f>DATE(YEAR(H2817),MONTH(H2817),1)</f>
        <v/>
      </c>
      <c r="P2817" s="132">
        <f>IF(H2817&gt;$L$3,"Futuro","Atraso")</f>
        <v/>
      </c>
      <c r="Q2817">
        <f>12*(YEAR(H2817)-YEAR($L$3))+(MONTH(H2817)-MONTH($L$3))</f>
        <v/>
      </c>
      <c r="R2817" s="366">
        <f>IF(N2817="IBIRAPITANGA FASE 3",IF(P2817="Atraso",M2817,M2817/(1+$J$2)^Q2817),IF(P2817="Atraso",M2817,M2817/(1+$J$1)^Q2817))</f>
        <v/>
      </c>
    </row>
    <row r="2818">
      <c r="A2818" t="inlineStr">
        <is>
          <t>Q014L02</t>
        </is>
      </c>
      <c r="B2818" t="inlineStr">
        <is>
          <t>MARIA APARECIDA DA FONSECA PINTO -ME</t>
        </is>
      </c>
      <c r="C2818" t="n">
        <v>1</v>
      </c>
      <c r="D2818" t="inlineStr">
        <is>
          <t>IPCA</t>
        </is>
      </c>
      <c r="E2818" t="n">
        <v>0.009488792934583046</v>
      </c>
      <c r="F2818" t="inlineStr">
        <is>
          <t>MENSAL</t>
        </is>
      </c>
      <c r="G2818" t="n">
        <v>48663</v>
      </c>
      <c r="H2818" t="n">
        <v>48663</v>
      </c>
      <c r="I2818" t="inlineStr">
        <is>
          <t>153</t>
        </is>
      </c>
      <c r="J2818" t="inlineStr">
        <is>
          <t>CARTEIRA</t>
        </is>
      </c>
      <c r="K2818" t="inlineStr">
        <is>
          <t>CONTRATO</t>
        </is>
      </c>
      <c r="L2818" t="n">
        <v>1721.52</v>
      </c>
      <c r="M2818" t="inlineStr"/>
      <c r="N2818" t="inlineStr"/>
      <c r="O2818" s="142">
        <f>DATE(YEAR(H2818),MONTH(H2818),1)</f>
        <v/>
      </c>
      <c r="P2818" s="132">
        <f>IF(H2818&gt;$L$3,"Futuro","Atraso")</f>
        <v/>
      </c>
      <c r="Q2818">
        <f>12*(YEAR(H2818)-YEAR($L$3))+(MONTH(H2818)-MONTH($L$3))</f>
        <v/>
      </c>
      <c r="R2818" s="366">
        <f>IF(N2818="IBIRAPITANGA FASE 3",IF(P2818="Atraso",M2818,M2818/(1+$J$2)^Q2818),IF(P2818="Atraso",M2818,M2818/(1+$J$1)^Q2818))</f>
        <v/>
      </c>
    </row>
    <row r="2819">
      <c r="A2819" t="inlineStr">
        <is>
          <t>Q014L02</t>
        </is>
      </c>
      <c r="B2819" t="inlineStr">
        <is>
          <t>MARIA APARECIDA DA FONSECA PINTO -ME</t>
        </is>
      </c>
      <c r="C2819" t="n">
        <v>1</v>
      </c>
      <c r="D2819" t="inlineStr">
        <is>
          <t>IPCA</t>
        </is>
      </c>
      <c r="E2819" t="n">
        <v>0.009488792934583046</v>
      </c>
      <c r="F2819" t="inlineStr">
        <is>
          <t>MENSAL</t>
        </is>
      </c>
      <c r="G2819" t="n">
        <v>48694</v>
      </c>
      <c r="H2819" t="n">
        <v>48694</v>
      </c>
      <c r="I2819" t="inlineStr">
        <is>
          <t>154</t>
        </is>
      </c>
      <c r="J2819" t="inlineStr">
        <is>
          <t>CARTEIRA</t>
        </is>
      </c>
      <c r="K2819" t="inlineStr">
        <is>
          <t>CONTRATO</t>
        </is>
      </c>
      <c r="L2819" t="n">
        <v>1721.52</v>
      </c>
      <c r="M2819" t="inlineStr"/>
      <c r="N2819" t="inlineStr"/>
      <c r="O2819" s="142">
        <f>DATE(YEAR(H2819),MONTH(H2819),1)</f>
        <v/>
      </c>
      <c r="P2819" s="132">
        <f>IF(H2819&gt;$L$3,"Futuro","Atraso")</f>
        <v/>
      </c>
      <c r="Q2819">
        <f>12*(YEAR(H2819)-YEAR($L$3))+(MONTH(H2819)-MONTH($L$3))</f>
        <v/>
      </c>
      <c r="R2819" s="366">
        <f>IF(N2819="IBIRAPITANGA FASE 3",IF(P2819="Atraso",M2819,M2819/(1+$J$2)^Q2819),IF(P2819="Atraso",M2819,M2819/(1+$J$1)^Q2819))</f>
        <v/>
      </c>
    </row>
    <row r="2820">
      <c r="A2820" t="inlineStr">
        <is>
          <t>Q014L02</t>
        </is>
      </c>
      <c r="B2820" t="inlineStr">
        <is>
          <t>MARIA APARECIDA DA FONSECA PINTO -ME</t>
        </is>
      </c>
      <c r="C2820" t="n">
        <v>1</v>
      </c>
      <c r="D2820" t="inlineStr">
        <is>
          <t>IPCA</t>
        </is>
      </c>
      <c r="E2820" t="n">
        <v>0.009488792934583046</v>
      </c>
      <c r="F2820" t="inlineStr">
        <is>
          <t>MENSAL</t>
        </is>
      </c>
      <c r="G2820" t="n">
        <v>48724</v>
      </c>
      <c r="H2820" t="n">
        <v>48724</v>
      </c>
      <c r="I2820" t="inlineStr">
        <is>
          <t>155</t>
        </is>
      </c>
      <c r="J2820" t="inlineStr">
        <is>
          <t>CARTEIRA</t>
        </is>
      </c>
      <c r="K2820" t="inlineStr">
        <is>
          <t>CONTRATO</t>
        </is>
      </c>
      <c r="L2820" t="n">
        <v>1721.52</v>
      </c>
      <c r="M2820" t="inlineStr"/>
      <c r="N2820" t="inlineStr"/>
      <c r="O2820" s="142">
        <f>DATE(YEAR(H2820),MONTH(H2820),1)</f>
        <v/>
      </c>
      <c r="P2820" s="132">
        <f>IF(H2820&gt;$L$3,"Futuro","Atraso")</f>
        <v/>
      </c>
      <c r="Q2820">
        <f>12*(YEAR(H2820)-YEAR($L$3))+(MONTH(H2820)-MONTH($L$3))</f>
        <v/>
      </c>
      <c r="R2820" s="366">
        <f>IF(N2820="IBIRAPITANGA FASE 3",IF(P2820="Atraso",M2820,M2820/(1+$J$2)^Q2820),IF(P2820="Atraso",M2820,M2820/(1+$J$1)^Q2820))</f>
        <v/>
      </c>
    </row>
    <row r="2821">
      <c r="A2821" t="inlineStr">
        <is>
          <t>Q014L02</t>
        </is>
      </c>
      <c r="B2821" t="inlineStr">
        <is>
          <t>MARIA APARECIDA DA FONSECA PINTO -ME</t>
        </is>
      </c>
      <c r="C2821" t="n">
        <v>1</v>
      </c>
      <c r="D2821" t="inlineStr">
        <is>
          <t>IPCA</t>
        </is>
      </c>
      <c r="E2821" t="n">
        <v>0.009488792934583046</v>
      </c>
      <c r="F2821" t="inlineStr">
        <is>
          <t>MENSAL</t>
        </is>
      </c>
      <c r="G2821" t="n">
        <v>48724</v>
      </c>
      <c r="H2821" t="n">
        <v>48724</v>
      </c>
      <c r="I2821" t="inlineStr">
        <is>
          <t>013</t>
        </is>
      </c>
      <c r="J2821" t="inlineStr">
        <is>
          <t>CARTEIRA</t>
        </is>
      </c>
      <c r="K2821" t="inlineStr">
        <is>
          <t>CONTRATO</t>
        </is>
      </c>
      <c r="L2821" t="n">
        <v>7256.56</v>
      </c>
      <c r="M2821" t="inlineStr"/>
      <c r="N2821" t="inlineStr"/>
      <c r="O2821" s="142">
        <f>DATE(YEAR(H2821),MONTH(H2821),1)</f>
        <v/>
      </c>
      <c r="P2821" s="132">
        <f>IF(H2821&gt;$L$3,"Futuro","Atraso")</f>
        <v/>
      </c>
      <c r="Q2821">
        <f>12*(YEAR(H2821)-YEAR($L$3))+(MONTH(H2821)-MONTH($L$3))</f>
        <v/>
      </c>
      <c r="R2821" s="366">
        <f>IF(N2821="IBIRAPITANGA FASE 3",IF(P2821="Atraso",M2821,M2821/(1+$J$2)^Q2821),IF(P2821="Atraso",M2821,M2821/(1+$J$1)^Q2821))</f>
        <v/>
      </c>
    </row>
    <row r="2822">
      <c r="A2822" t="inlineStr">
        <is>
          <t>Q014L02</t>
        </is>
      </c>
      <c r="B2822" t="inlineStr">
        <is>
          <t>MARIA APARECIDA DA FONSECA PINTO -ME</t>
        </is>
      </c>
      <c r="C2822" t="n">
        <v>1</v>
      </c>
      <c r="D2822" t="inlineStr">
        <is>
          <t>IPCA</t>
        </is>
      </c>
      <c r="E2822" t="n">
        <v>0.009488792934583046</v>
      </c>
      <c r="F2822" t="inlineStr">
        <is>
          <t>MENSAL</t>
        </is>
      </c>
      <c r="G2822" t="n">
        <v>48755</v>
      </c>
      <c r="H2822" t="n">
        <v>48755</v>
      </c>
      <c r="I2822" t="inlineStr">
        <is>
          <t>156</t>
        </is>
      </c>
      <c r="J2822" t="inlineStr">
        <is>
          <t>CARTEIRA</t>
        </is>
      </c>
      <c r="K2822" t="inlineStr">
        <is>
          <t>CONTRATO</t>
        </is>
      </c>
      <c r="L2822" t="n">
        <v>1721.52</v>
      </c>
      <c r="M2822" t="inlineStr"/>
      <c r="N2822" t="inlineStr"/>
      <c r="O2822" s="142">
        <f>DATE(YEAR(H2822),MONTH(H2822),1)</f>
        <v/>
      </c>
      <c r="P2822" s="132">
        <f>IF(H2822&gt;$L$3,"Futuro","Atraso")</f>
        <v/>
      </c>
      <c r="Q2822">
        <f>12*(YEAR(H2822)-YEAR($L$3))+(MONTH(H2822)-MONTH($L$3))</f>
        <v/>
      </c>
      <c r="R2822" s="366">
        <f>IF(N2822="IBIRAPITANGA FASE 3",IF(P2822="Atraso",M2822,M2822/(1+$J$2)^Q2822),IF(P2822="Atraso",M2822,M2822/(1+$J$1)^Q2822))</f>
        <v/>
      </c>
    </row>
    <row r="2823">
      <c r="A2823" t="inlineStr">
        <is>
          <t>Q014L02</t>
        </is>
      </c>
      <c r="B2823" t="inlineStr">
        <is>
          <t>MARIA APARECIDA DA FONSECA PINTO -ME</t>
        </is>
      </c>
      <c r="C2823" t="n">
        <v>1</v>
      </c>
      <c r="D2823" t="inlineStr">
        <is>
          <t>IPCA</t>
        </is>
      </c>
      <c r="E2823" t="n">
        <v>0.009488792934583046</v>
      </c>
      <c r="F2823" t="inlineStr">
        <is>
          <t>MENSAL</t>
        </is>
      </c>
      <c r="G2823" t="n">
        <v>48785</v>
      </c>
      <c r="H2823" t="n">
        <v>48785</v>
      </c>
      <c r="I2823" t="inlineStr">
        <is>
          <t>157</t>
        </is>
      </c>
      <c r="J2823" t="inlineStr">
        <is>
          <t>CARTEIRA</t>
        </is>
      </c>
      <c r="K2823" t="inlineStr">
        <is>
          <t>CONTRATO</t>
        </is>
      </c>
      <c r="L2823" t="n">
        <v>1721.52</v>
      </c>
      <c r="M2823" t="inlineStr"/>
      <c r="N2823" t="inlineStr"/>
      <c r="O2823" s="142">
        <f>DATE(YEAR(H2823),MONTH(H2823),1)</f>
        <v/>
      </c>
      <c r="P2823" s="132">
        <f>IF(H2823&gt;$L$3,"Futuro","Atraso")</f>
        <v/>
      </c>
      <c r="Q2823">
        <f>12*(YEAR(H2823)-YEAR($L$3))+(MONTH(H2823)-MONTH($L$3))</f>
        <v/>
      </c>
      <c r="R2823" s="366">
        <f>IF(N2823="IBIRAPITANGA FASE 3",IF(P2823="Atraso",M2823,M2823/(1+$J$2)^Q2823),IF(P2823="Atraso",M2823,M2823/(1+$J$1)^Q2823))</f>
        <v/>
      </c>
    </row>
    <row r="2824">
      <c r="A2824" t="inlineStr">
        <is>
          <t>Q014L02</t>
        </is>
      </c>
      <c r="B2824" t="inlineStr">
        <is>
          <t>MARIA APARECIDA DA FONSECA PINTO -ME</t>
        </is>
      </c>
      <c r="C2824" t="n">
        <v>1</v>
      </c>
      <c r="D2824" t="inlineStr">
        <is>
          <t>IPCA</t>
        </is>
      </c>
      <c r="E2824" t="n">
        <v>0.009488792934583046</v>
      </c>
      <c r="F2824" t="inlineStr">
        <is>
          <t>MENSAL</t>
        </is>
      </c>
      <c r="G2824" t="n">
        <v>48816</v>
      </c>
      <c r="H2824" t="n">
        <v>48816</v>
      </c>
      <c r="I2824" t="inlineStr">
        <is>
          <t>158</t>
        </is>
      </c>
      <c r="J2824" t="inlineStr">
        <is>
          <t>CARTEIRA</t>
        </is>
      </c>
      <c r="K2824" t="inlineStr">
        <is>
          <t>CONTRATO</t>
        </is>
      </c>
      <c r="L2824" t="n">
        <v>1721.52</v>
      </c>
      <c r="M2824" t="inlineStr"/>
      <c r="N2824" t="inlineStr"/>
      <c r="O2824" s="142">
        <f>DATE(YEAR(H2824),MONTH(H2824),1)</f>
        <v/>
      </c>
      <c r="P2824" s="132">
        <f>IF(H2824&gt;$L$3,"Futuro","Atraso")</f>
        <v/>
      </c>
      <c r="Q2824">
        <f>12*(YEAR(H2824)-YEAR($L$3))+(MONTH(H2824)-MONTH($L$3))</f>
        <v/>
      </c>
      <c r="R2824" s="366">
        <f>IF(N2824="IBIRAPITANGA FASE 3",IF(P2824="Atraso",M2824,M2824/(1+$J$2)^Q2824),IF(P2824="Atraso",M2824,M2824/(1+$J$1)^Q2824))</f>
        <v/>
      </c>
    </row>
    <row r="2825">
      <c r="A2825" t="inlineStr">
        <is>
          <t>Q014L02</t>
        </is>
      </c>
      <c r="B2825" t="inlineStr">
        <is>
          <t>MARIA APARECIDA DA FONSECA PINTO -ME</t>
        </is>
      </c>
      <c r="C2825" t="n">
        <v>1</v>
      </c>
      <c r="D2825" t="inlineStr">
        <is>
          <t>IPCA</t>
        </is>
      </c>
      <c r="E2825" t="n">
        <v>0.009488792934583046</v>
      </c>
      <c r="F2825" t="inlineStr">
        <is>
          <t>MENSAL</t>
        </is>
      </c>
      <c r="G2825" t="n">
        <v>48847</v>
      </c>
      <c r="H2825" t="n">
        <v>48847</v>
      </c>
      <c r="I2825" t="inlineStr">
        <is>
          <t>159</t>
        </is>
      </c>
      <c r="J2825" t="inlineStr">
        <is>
          <t>CARTEIRA</t>
        </is>
      </c>
      <c r="K2825" t="inlineStr">
        <is>
          <t>CONTRATO</t>
        </is>
      </c>
      <c r="L2825" t="n">
        <v>1721.52</v>
      </c>
      <c r="M2825" t="inlineStr"/>
      <c r="N2825" t="inlineStr"/>
      <c r="O2825" s="142">
        <f>DATE(YEAR(H2825),MONTH(H2825),1)</f>
        <v/>
      </c>
      <c r="P2825" s="132">
        <f>IF(H2825&gt;$L$3,"Futuro","Atraso")</f>
        <v/>
      </c>
      <c r="Q2825">
        <f>12*(YEAR(H2825)-YEAR($L$3))+(MONTH(H2825)-MONTH($L$3))</f>
        <v/>
      </c>
      <c r="R2825" s="366">
        <f>IF(N2825="IBIRAPITANGA FASE 3",IF(P2825="Atraso",M2825,M2825/(1+$J$2)^Q2825),IF(P2825="Atraso",M2825,M2825/(1+$J$1)^Q2825))</f>
        <v/>
      </c>
    </row>
    <row r="2826">
      <c r="A2826" t="inlineStr">
        <is>
          <t>Q014L02</t>
        </is>
      </c>
      <c r="B2826" t="inlineStr">
        <is>
          <t>MARIA APARECIDA DA FONSECA PINTO -ME</t>
        </is>
      </c>
      <c r="C2826" t="n">
        <v>1</v>
      </c>
      <c r="D2826" t="inlineStr">
        <is>
          <t>IPCA</t>
        </is>
      </c>
      <c r="E2826" t="n">
        <v>0.009488792934583046</v>
      </c>
      <c r="F2826" t="inlineStr">
        <is>
          <t>MENSAL</t>
        </is>
      </c>
      <c r="G2826" t="n">
        <v>48877</v>
      </c>
      <c r="H2826" t="n">
        <v>48877</v>
      </c>
      <c r="I2826" t="inlineStr">
        <is>
          <t>160</t>
        </is>
      </c>
      <c r="J2826" t="inlineStr">
        <is>
          <t>CARTEIRA</t>
        </is>
      </c>
      <c r="K2826" t="inlineStr">
        <is>
          <t>CONTRATO</t>
        </is>
      </c>
      <c r="L2826" t="n">
        <v>1721.52</v>
      </c>
      <c r="M2826" t="inlineStr"/>
      <c r="N2826" t="inlineStr"/>
      <c r="O2826" s="142">
        <f>DATE(YEAR(H2826),MONTH(H2826),1)</f>
        <v/>
      </c>
      <c r="P2826" s="132">
        <f>IF(H2826&gt;$L$3,"Futuro","Atraso")</f>
        <v/>
      </c>
      <c r="Q2826">
        <f>12*(YEAR(H2826)-YEAR($L$3))+(MONTH(H2826)-MONTH($L$3))</f>
        <v/>
      </c>
      <c r="R2826" s="366">
        <f>IF(N2826="IBIRAPITANGA FASE 3",IF(P2826="Atraso",M2826,M2826/(1+$J$2)^Q2826),IF(P2826="Atraso",M2826,M2826/(1+$J$1)^Q2826))</f>
        <v/>
      </c>
    </row>
    <row r="2827">
      <c r="A2827" t="inlineStr">
        <is>
          <t>Q014L02</t>
        </is>
      </c>
      <c r="B2827" t="inlineStr">
        <is>
          <t>MARIA APARECIDA DA FONSECA PINTO -ME</t>
        </is>
      </c>
      <c r="C2827" t="n">
        <v>1</v>
      </c>
      <c r="D2827" t="inlineStr">
        <is>
          <t>IPCA</t>
        </is>
      </c>
      <c r="E2827" t="n">
        <v>0.009488792934583046</v>
      </c>
      <c r="F2827" t="inlineStr">
        <is>
          <t>MENSAL</t>
        </is>
      </c>
      <c r="G2827" t="n">
        <v>48908</v>
      </c>
      <c r="H2827" t="n">
        <v>48908</v>
      </c>
      <c r="I2827" t="inlineStr">
        <is>
          <t>161</t>
        </is>
      </c>
      <c r="J2827" t="inlineStr">
        <is>
          <t>CARTEIRA</t>
        </is>
      </c>
      <c r="K2827" t="inlineStr">
        <is>
          <t>CONTRATO</t>
        </is>
      </c>
      <c r="L2827" t="n">
        <v>1721.52</v>
      </c>
      <c r="M2827" t="inlineStr"/>
      <c r="N2827" t="inlineStr"/>
      <c r="O2827" s="142">
        <f>DATE(YEAR(H2827),MONTH(H2827),1)</f>
        <v/>
      </c>
      <c r="P2827" s="132">
        <f>IF(H2827&gt;$L$3,"Futuro","Atraso")</f>
        <v/>
      </c>
      <c r="Q2827">
        <f>12*(YEAR(H2827)-YEAR($L$3))+(MONTH(H2827)-MONTH($L$3))</f>
        <v/>
      </c>
      <c r="R2827" s="366">
        <f>IF(N2827="IBIRAPITANGA FASE 3",IF(P2827="Atraso",M2827,M2827/(1+$J$2)^Q2827),IF(P2827="Atraso",M2827,M2827/(1+$J$1)^Q2827))</f>
        <v/>
      </c>
    </row>
    <row r="2828">
      <c r="A2828" t="inlineStr">
        <is>
          <t>Q014L02</t>
        </is>
      </c>
      <c r="B2828" t="inlineStr">
        <is>
          <t>MARIA APARECIDA DA FONSECA PINTO -ME</t>
        </is>
      </c>
      <c r="C2828" t="n">
        <v>1</v>
      </c>
      <c r="D2828" t="inlineStr">
        <is>
          <t>IPCA</t>
        </is>
      </c>
      <c r="E2828" t="n">
        <v>0.009488792934583046</v>
      </c>
      <c r="F2828" t="inlineStr">
        <is>
          <t>MENSAL</t>
        </is>
      </c>
      <c r="G2828" t="n">
        <v>48938</v>
      </c>
      <c r="H2828" t="n">
        <v>48938</v>
      </c>
      <c r="I2828" t="inlineStr">
        <is>
          <t>162</t>
        </is>
      </c>
      <c r="J2828" t="inlineStr">
        <is>
          <t>CARTEIRA</t>
        </is>
      </c>
      <c r="K2828" t="inlineStr">
        <is>
          <t>CONTRATO</t>
        </is>
      </c>
      <c r="L2828" t="n">
        <v>1721.52</v>
      </c>
      <c r="M2828" t="inlineStr"/>
      <c r="N2828" t="inlineStr"/>
      <c r="O2828" s="142">
        <f>DATE(YEAR(H2828),MONTH(H2828),1)</f>
        <v/>
      </c>
      <c r="P2828" s="132">
        <f>IF(H2828&gt;$L$3,"Futuro","Atraso")</f>
        <v/>
      </c>
      <c r="Q2828">
        <f>12*(YEAR(H2828)-YEAR($L$3))+(MONTH(H2828)-MONTH($L$3))</f>
        <v/>
      </c>
      <c r="R2828" s="366">
        <f>IF(N2828="IBIRAPITANGA FASE 3",IF(P2828="Atraso",M2828,M2828/(1+$J$2)^Q2828),IF(P2828="Atraso",M2828,M2828/(1+$J$1)^Q2828))</f>
        <v/>
      </c>
    </row>
    <row r="2829">
      <c r="A2829" t="inlineStr">
        <is>
          <t>Q014L02</t>
        </is>
      </c>
      <c r="B2829" t="inlineStr">
        <is>
          <t>MARIA APARECIDA DA FONSECA PINTO -ME</t>
        </is>
      </c>
      <c r="C2829" t="n">
        <v>1</v>
      </c>
      <c r="D2829" t="inlineStr">
        <is>
          <t>IPCA</t>
        </is>
      </c>
      <c r="E2829" t="n">
        <v>0.009488792934583046</v>
      </c>
      <c r="F2829" t="inlineStr">
        <is>
          <t>MENSAL</t>
        </is>
      </c>
      <c r="G2829" t="n">
        <v>48969</v>
      </c>
      <c r="H2829" t="n">
        <v>48969</v>
      </c>
      <c r="I2829" t="inlineStr">
        <is>
          <t>163</t>
        </is>
      </c>
      <c r="J2829" t="inlineStr">
        <is>
          <t>CARTEIRA</t>
        </is>
      </c>
      <c r="K2829" t="inlineStr">
        <is>
          <t>CONTRATO</t>
        </is>
      </c>
      <c r="L2829" t="n">
        <v>1721.52</v>
      </c>
      <c r="M2829" t="inlineStr"/>
      <c r="N2829" t="inlineStr"/>
      <c r="O2829" s="142">
        <f>DATE(YEAR(H2829),MONTH(H2829),1)</f>
        <v/>
      </c>
      <c r="P2829" s="132">
        <f>IF(H2829&gt;$L$3,"Futuro","Atraso")</f>
        <v/>
      </c>
      <c r="Q2829">
        <f>12*(YEAR(H2829)-YEAR($L$3))+(MONTH(H2829)-MONTH($L$3))</f>
        <v/>
      </c>
      <c r="R2829" s="366">
        <f>IF(N2829="IBIRAPITANGA FASE 3",IF(P2829="Atraso",M2829,M2829/(1+$J$2)^Q2829),IF(P2829="Atraso",M2829,M2829/(1+$J$1)^Q2829))</f>
        <v/>
      </c>
    </row>
    <row r="2830">
      <c r="A2830" t="inlineStr">
        <is>
          <t>Q014L02</t>
        </is>
      </c>
      <c r="B2830" t="inlineStr">
        <is>
          <t>MARIA APARECIDA DA FONSECA PINTO -ME</t>
        </is>
      </c>
      <c r="C2830" t="n">
        <v>1</v>
      </c>
      <c r="D2830" t="inlineStr">
        <is>
          <t>IPCA</t>
        </is>
      </c>
      <c r="E2830" t="n">
        <v>0.009488792934583046</v>
      </c>
      <c r="F2830" t="inlineStr">
        <is>
          <t>MENSAL</t>
        </is>
      </c>
      <c r="G2830" t="n">
        <v>49000</v>
      </c>
      <c r="H2830" t="n">
        <v>49000</v>
      </c>
      <c r="I2830" t="inlineStr">
        <is>
          <t>164</t>
        </is>
      </c>
      <c r="J2830" t="inlineStr">
        <is>
          <t>CARTEIRA</t>
        </is>
      </c>
      <c r="K2830" t="inlineStr">
        <is>
          <t>CONTRATO</t>
        </is>
      </c>
      <c r="L2830" t="n">
        <v>1721.52</v>
      </c>
      <c r="M2830" t="inlineStr"/>
      <c r="N2830" t="inlineStr"/>
      <c r="O2830" s="142">
        <f>DATE(YEAR(H2830),MONTH(H2830),1)</f>
        <v/>
      </c>
      <c r="P2830" s="132">
        <f>IF(H2830&gt;$L$3,"Futuro","Atraso")</f>
        <v/>
      </c>
      <c r="Q2830">
        <f>12*(YEAR(H2830)-YEAR($L$3))+(MONTH(H2830)-MONTH($L$3))</f>
        <v/>
      </c>
      <c r="R2830" s="366">
        <f>IF(N2830="IBIRAPITANGA FASE 3",IF(P2830="Atraso",M2830,M2830/(1+$J$2)^Q2830),IF(P2830="Atraso",M2830,M2830/(1+$J$1)^Q2830))</f>
        <v/>
      </c>
    </row>
    <row r="2831">
      <c r="A2831" t="inlineStr">
        <is>
          <t>Q014L02</t>
        </is>
      </c>
      <c r="B2831" t="inlineStr">
        <is>
          <t>MARIA APARECIDA DA FONSECA PINTO -ME</t>
        </is>
      </c>
      <c r="C2831" t="n">
        <v>1</v>
      </c>
      <c r="D2831" t="inlineStr">
        <is>
          <t>IPCA</t>
        </is>
      </c>
      <c r="E2831" t="n">
        <v>0.009488792934583046</v>
      </c>
      <c r="F2831" t="inlineStr">
        <is>
          <t>MENSAL</t>
        </is>
      </c>
      <c r="G2831" t="n">
        <v>49028</v>
      </c>
      <c r="H2831" t="n">
        <v>49028</v>
      </c>
      <c r="I2831" t="inlineStr">
        <is>
          <t>165</t>
        </is>
      </c>
      <c r="J2831" t="inlineStr">
        <is>
          <t>CARTEIRA</t>
        </is>
      </c>
      <c r="K2831" t="inlineStr">
        <is>
          <t>CONTRATO</t>
        </is>
      </c>
      <c r="L2831" t="n">
        <v>1721.52</v>
      </c>
      <c r="M2831" t="inlineStr"/>
      <c r="N2831" t="inlineStr"/>
      <c r="O2831" s="142">
        <f>DATE(YEAR(H2831),MONTH(H2831),1)</f>
        <v/>
      </c>
      <c r="P2831" s="132">
        <f>IF(H2831&gt;$L$3,"Futuro","Atraso")</f>
        <v/>
      </c>
      <c r="Q2831">
        <f>12*(YEAR(H2831)-YEAR($L$3))+(MONTH(H2831)-MONTH($L$3))</f>
        <v/>
      </c>
      <c r="R2831" s="366">
        <f>IF(N2831="IBIRAPITANGA FASE 3",IF(P2831="Atraso",M2831,M2831/(1+$J$2)^Q2831),IF(P2831="Atraso",M2831,M2831/(1+$J$1)^Q2831))</f>
        <v/>
      </c>
    </row>
    <row r="2832">
      <c r="A2832" t="inlineStr">
        <is>
          <t>Q014L02</t>
        </is>
      </c>
      <c r="B2832" t="inlineStr">
        <is>
          <t>MARIA APARECIDA DA FONSECA PINTO -ME</t>
        </is>
      </c>
      <c r="C2832" t="n">
        <v>1</v>
      </c>
      <c r="D2832" t="inlineStr">
        <is>
          <t>IPCA</t>
        </is>
      </c>
      <c r="E2832" t="n">
        <v>0.009488792934583046</v>
      </c>
      <c r="F2832" t="inlineStr">
        <is>
          <t>MENSAL</t>
        </is>
      </c>
      <c r="G2832" t="n">
        <v>49059</v>
      </c>
      <c r="H2832" t="n">
        <v>49059</v>
      </c>
      <c r="I2832" t="inlineStr">
        <is>
          <t>166</t>
        </is>
      </c>
      <c r="J2832" t="inlineStr">
        <is>
          <t>CARTEIRA</t>
        </is>
      </c>
      <c r="K2832" t="inlineStr">
        <is>
          <t>CONTRATO</t>
        </is>
      </c>
      <c r="L2832" t="n">
        <v>1721.52</v>
      </c>
      <c r="M2832" t="inlineStr"/>
      <c r="N2832" t="inlineStr"/>
      <c r="O2832" s="142">
        <f>DATE(YEAR(H2832),MONTH(H2832),1)</f>
        <v/>
      </c>
      <c r="P2832" s="132">
        <f>IF(H2832&gt;$L$3,"Futuro","Atraso")</f>
        <v/>
      </c>
      <c r="Q2832">
        <f>12*(YEAR(H2832)-YEAR($L$3))+(MONTH(H2832)-MONTH($L$3))</f>
        <v/>
      </c>
      <c r="R2832" s="366">
        <f>IF(N2832="IBIRAPITANGA FASE 3",IF(P2832="Atraso",M2832,M2832/(1+$J$2)^Q2832),IF(P2832="Atraso",M2832,M2832/(1+$J$1)^Q2832))</f>
        <v/>
      </c>
    </row>
    <row r="2833">
      <c r="A2833" t="inlineStr">
        <is>
          <t>Q014L02</t>
        </is>
      </c>
      <c r="B2833" t="inlineStr">
        <is>
          <t>MARIA APARECIDA DA FONSECA PINTO -ME</t>
        </is>
      </c>
      <c r="C2833" t="n">
        <v>1</v>
      </c>
      <c r="D2833" t="inlineStr">
        <is>
          <t>IPCA</t>
        </is>
      </c>
      <c r="E2833" t="n">
        <v>0.009488792934583046</v>
      </c>
      <c r="F2833" t="inlineStr">
        <is>
          <t>MENSAL</t>
        </is>
      </c>
      <c r="G2833" t="n">
        <v>49089</v>
      </c>
      <c r="H2833" t="n">
        <v>49089</v>
      </c>
      <c r="I2833" t="inlineStr">
        <is>
          <t>167</t>
        </is>
      </c>
      <c r="J2833" t="inlineStr">
        <is>
          <t>CARTEIRA</t>
        </is>
      </c>
      <c r="K2833" t="inlineStr">
        <is>
          <t>CONTRATO</t>
        </is>
      </c>
      <c r="L2833" t="n">
        <v>1721.52</v>
      </c>
      <c r="M2833" t="inlineStr"/>
      <c r="N2833" t="inlineStr"/>
      <c r="O2833" s="142">
        <f>DATE(YEAR(H2833),MONTH(H2833),1)</f>
        <v/>
      </c>
      <c r="P2833" s="132">
        <f>IF(H2833&gt;$L$3,"Futuro","Atraso")</f>
        <v/>
      </c>
      <c r="Q2833">
        <f>12*(YEAR(H2833)-YEAR($L$3))+(MONTH(H2833)-MONTH($L$3))</f>
        <v/>
      </c>
      <c r="R2833" s="366">
        <f>IF(N2833="IBIRAPITANGA FASE 3",IF(P2833="Atraso",M2833,M2833/(1+$J$2)^Q2833),IF(P2833="Atraso",M2833,M2833/(1+$J$1)^Q2833))</f>
        <v/>
      </c>
    </row>
    <row r="2834">
      <c r="A2834" t="inlineStr">
        <is>
          <t>Q014L02</t>
        </is>
      </c>
      <c r="B2834" t="inlineStr">
        <is>
          <t>MARIA APARECIDA DA FONSECA PINTO -ME</t>
        </is>
      </c>
      <c r="C2834" t="n">
        <v>1</v>
      </c>
      <c r="D2834" t="inlineStr">
        <is>
          <t>IPCA</t>
        </is>
      </c>
      <c r="E2834" t="n">
        <v>0.009488792934583046</v>
      </c>
      <c r="F2834" t="inlineStr">
        <is>
          <t>MENSAL</t>
        </is>
      </c>
      <c r="G2834" t="n">
        <v>49089</v>
      </c>
      <c r="H2834" t="n">
        <v>49089</v>
      </c>
      <c r="I2834" t="inlineStr">
        <is>
          <t>014</t>
        </is>
      </c>
      <c r="J2834" t="inlineStr">
        <is>
          <t>CARTEIRA</t>
        </is>
      </c>
      <c r="K2834" t="inlineStr">
        <is>
          <t>CONTRATO</t>
        </is>
      </c>
      <c r="L2834" t="n">
        <v>7256.56</v>
      </c>
      <c r="M2834" t="inlineStr"/>
      <c r="N2834" t="inlineStr"/>
      <c r="O2834" s="142">
        <f>DATE(YEAR(H2834),MONTH(H2834),1)</f>
        <v/>
      </c>
      <c r="P2834" s="132">
        <f>IF(H2834&gt;$L$3,"Futuro","Atraso")</f>
        <v/>
      </c>
      <c r="Q2834">
        <f>12*(YEAR(H2834)-YEAR($L$3))+(MONTH(H2834)-MONTH($L$3))</f>
        <v/>
      </c>
      <c r="R2834" s="366">
        <f>IF(N2834="IBIRAPITANGA FASE 3",IF(P2834="Atraso",M2834,M2834/(1+$J$2)^Q2834),IF(P2834="Atraso",M2834,M2834/(1+$J$1)^Q2834))</f>
        <v/>
      </c>
    </row>
    <row r="2835">
      <c r="A2835" t="inlineStr">
        <is>
          <t>Q014L02</t>
        </is>
      </c>
      <c r="B2835" t="inlineStr">
        <is>
          <t>MARIA APARECIDA DA FONSECA PINTO -ME</t>
        </is>
      </c>
      <c r="C2835" t="n">
        <v>1</v>
      </c>
      <c r="D2835" t="inlineStr">
        <is>
          <t>IPCA</t>
        </is>
      </c>
      <c r="E2835" t="n">
        <v>0.009488792934583046</v>
      </c>
      <c r="F2835" t="inlineStr">
        <is>
          <t>MENSAL</t>
        </is>
      </c>
      <c r="G2835" t="n">
        <v>49120</v>
      </c>
      <c r="H2835" t="n">
        <v>49120</v>
      </c>
      <c r="I2835" t="inlineStr">
        <is>
          <t>168</t>
        </is>
      </c>
      <c r="J2835" t="inlineStr">
        <is>
          <t>CARTEIRA</t>
        </is>
      </c>
      <c r="K2835" t="inlineStr">
        <is>
          <t>CONTRATO</t>
        </is>
      </c>
      <c r="L2835" t="n">
        <v>1721.52</v>
      </c>
      <c r="M2835" t="inlineStr"/>
      <c r="N2835" t="inlineStr"/>
      <c r="O2835" s="142">
        <f>DATE(YEAR(H2835),MONTH(H2835),1)</f>
        <v/>
      </c>
      <c r="P2835" s="132">
        <f>IF(H2835&gt;$L$3,"Futuro","Atraso")</f>
        <v/>
      </c>
      <c r="Q2835">
        <f>12*(YEAR(H2835)-YEAR($L$3))+(MONTH(H2835)-MONTH($L$3))</f>
        <v/>
      </c>
      <c r="R2835" s="366">
        <f>IF(N2835="IBIRAPITANGA FASE 3",IF(P2835="Atraso",M2835,M2835/(1+$J$2)^Q2835),IF(P2835="Atraso",M2835,M2835/(1+$J$1)^Q2835))</f>
        <v/>
      </c>
    </row>
    <row r="2836">
      <c r="A2836" t="inlineStr">
        <is>
          <t>Q014L02</t>
        </is>
      </c>
      <c r="B2836" t="inlineStr">
        <is>
          <t>MARIA APARECIDA DA FONSECA PINTO -ME</t>
        </is>
      </c>
      <c r="C2836" t="n">
        <v>1</v>
      </c>
      <c r="D2836" t="inlineStr">
        <is>
          <t>IPCA</t>
        </is>
      </c>
      <c r="E2836" t="n">
        <v>0.009488792934583046</v>
      </c>
      <c r="F2836" t="inlineStr">
        <is>
          <t>MENSAL</t>
        </is>
      </c>
      <c r="G2836" t="n">
        <v>49150</v>
      </c>
      <c r="H2836" t="n">
        <v>49150</v>
      </c>
      <c r="I2836" t="inlineStr">
        <is>
          <t>169</t>
        </is>
      </c>
      <c r="J2836" t="inlineStr">
        <is>
          <t>CARTEIRA</t>
        </is>
      </c>
      <c r="K2836" t="inlineStr">
        <is>
          <t>CONTRATO</t>
        </is>
      </c>
      <c r="L2836" t="n">
        <v>1721.52</v>
      </c>
      <c r="M2836" t="inlineStr"/>
      <c r="N2836" t="inlineStr"/>
      <c r="O2836" s="142">
        <f>DATE(YEAR(H2836),MONTH(H2836),1)</f>
        <v/>
      </c>
      <c r="P2836" s="132">
        <f>IF(H2836&gt;$L$3,"Futuro","Atraso")</f>
        <v/>
      </c>
      <c r="Q2836">
        <f>12*(YEAR(H2836)-YEAR($L$3))+(MONTH(H2836)-MONTH($L$3))</f>
        <v/>
      </c>
      <c r="R2836" s="366">
        <f>IF(N2836="IBIRAPITANGA FASE 3",IF(P2836="Atraso",M2836,M2836/(1+$J$2)^Q2836),IF(P2836="Atraso",M2836,M2836/(1+$J$1)^Q2836))</f>
        <v/>
      </c>
    </row>
    <row r="2837">
      <c r="A2837" t="inlineStr">
        <is>
          <t>Q014L02</t>
        </is>
      </c>
      <c r="B2837" t="inlineStr">
        <is>
          <t>MARIA APARECIDA DA FONSECA PINTO -ME</t>
        </is>
      </c>
      <c r="C2837" t="n">
        <v>1</v>
      </c>
      <c r="D2837" t="inlineStr">
        <is>
          <t>IPCA</t>
        </is>
      </c>
      <c r="E2837" t="n">
        <v>0.009488792934583046</v>
      </c>
      <c r="F2837" t="inlineStr">
        <is>
          <t>MENSAL</t>
        </is>
      </c>
      <c r="G2837" t="n">
        <v>49181</v>
      </c>
      <c r="H2837" t="n">
        <v>49181</v>
      </c>
      <c r="I2837" t="inlineStr">
        <is>
          <t>170</t>
        </is>
      </c>
      <c r="J2837" t="inlineStr">
        <is>
          <t>CARTEIRA</t>
        </is>
      </c>
      <c r="K2837" t="inlineStr">
        <is>
          <t>CONTRATO</t>
        </is>
      </c>
      <c r="L2837" t="n">
        <v>1721.52</v>
      </c>
      <c r="M2837" t="inlineStr"/>
      <c r="N2837" t="inlineStr"/>
      <c r="O2837" s="142">
        <f>DATE(YEAR(H2837),MONTH(H2837),1)</f>
        <v/>
      </c>
      <c r="P2837" s="132">
        <f>IF(H2837&gt;$L$3,"Futuro","Atraso")</f>
        <v/>
      </c>
      <c r="Q2837">
        <f>12*(YEAR(H2837)-YEAR($L$3))+(MONTH(H2837)-MONTH($L$3))</f>
        <v/>
      </c>
      <c r="R2837" s="366">
        <f>IF(N2837="IBIRAPITANGA FASE 3",IF(P2837="Atraso",M2837,M2837/(1+$J$2)^Q2837),IF(P2837="Atraso",M2837,M2837/(1+$J$1)^Q2837))</f>
        <v/>
      </c>
    </row>
    <row r="2838">
      <c r="A2838" t="inlineStr">
        <is>
          <t>Q014L02</t>
        </is>
      </c>
      <c r="B2838" t="inlineStr">
        <is>
          <t>MARIA APARECIDA DA FONSECA PINTO -ME</t>
        </is>
      </c>
      <c r="C2838" t="n">
        <v>1</v>
      </c>
      <c r="D2838" t="inlineStr">
        <is>
          <t>IPCA</t>
        </is>
      </c>
      <c r="E2838" t="n">
        <v>0.009488792934583046</v>
      </c>
      <c r="F2838" t="inlineStr">
        <is>
          <t>MENSAL</t>
        </is>
      </c>
      <c r="G2838" t="n">
        <v>49212</v>
      </c>
      <c r="H2838" t="n">
        <v>49212</v>
      </c>
      <c r="I2838" t="inlineStr">
        <is>
          <t>171</t>
        </is>
      </c>
      <c r="J2838" t="inlineStr">
        <is>
          <t>CARTEIRA</t>
        </is>
      </c>
      <c r="K2838" t="inlineStr">
        <is>
          <t>CONTRATO</t>
        </is>
      </c>
      <c r="L2838" t="n">
        <v>1721.52</v>
      </c>
      <c r="M2838" t="inlineStr"/>
      <c r="N2838" t="inlineStr"/>
      <c r="O2838" s="142">
        <f>DATE(YEAR(H2838),MONTH(H2838),1)</f>
        <v/>
      </c>
      <c r="P2838" s="132">
        <f>IF(H2838&gt;$L$3,"Futuro","Atraso")</f>
        <v/>
      </c>
      <c r="Q2838">
        <f>12*(YEAR(H2838)-YEAR($L$3))+(MONTH(H2838)-MONTH($L$3))</f>
        <v/>
      </c>
      <c r="R2838" s="366">
        <f>IF(N2838="IBIRAPITANGA FASE 3",IF(P2838="Atraso",M2838,M2838/(1+$J$2)^Q2838),IF(P2838="Atraso",M2838,M2838/(1+$J$1)^Q2838))</f>
        <v/>
      </c>
    </row>
    <row r="2839">
      <c r="A2839" t="inlineStr">
        <is>
          <t>Q014L02</t>
        </is>
      </c>
      <c r="B2839" t="inlineStr">
        <is>
          <t>MARIA APARECIDA DA FONSECA PINTO -ME</t>
        </is>
      </c>
      <c r="C2839" t="n">
        <v>1</v>
      </c>
      <c r="D2839" t="inlineStr">
        <is>
          <t>IPCA</t>
        </is>
      </c>
      <c r="E2839" t="n">
        <v>0.009488792934583046</v>
      </c>
      <c r="F2839" t="inlineStr">
        <is>
          <t>MENSAL</t>
        </is>
      </c>
      <c r="G2839" t="n">
        <v>49242</v>
      </c>
      <c r="H2839" t="n">
        <v>49242</v>
      </c>
      <c r="I2839" t="inlineStr">
        <is>
          <t>172</t>
        </is>
      </c>
      <c r="J2839" t="inlineStr">
        <is>
          <t>CARTEIRA</t>
        </is>
      </c>
      <c r="K2839" t="inlineStr">
        <is>
          <t>CONTRATO</t>
        </is>
      </c>
      <c r="L2839" t="n">
        <v>1721.52</v>
      </c>
      <c r="M2839" t="inlineStr"/>
      <c r="N2839" t="inlineStr"/>
      <c r="O2839" s="142">
        <f>DATE(YEAR(H2839),MONTH(H2839),1)</f>
        <v/>
      </c>
      <c r="P2839" s="132">
        <f>IF(H2839&gt;$L$3,"Futuro","Atraso")</f>
        <v/>
      </c>
      <c r="Q2839">
        <f>12*(YEAR(H2839)-YEAR($L$3))+(MONTH(H2839)-MONTH($L$3))</f>
        <v/>
      </c>
      <c r="R2839" s="366">
        <f>IF(N2839="IBIRAPITANGA FASE 3",IF(P2839="Atraso",M2839,M2839/(1+$J$2)^Q2839),IF(P2839="Atraso",M2839,M2839/(1+$J$1)^Q2839))</f>
        <v/>
      </c>
    </row>
    <row r="2840">
      <c r="A2840" t="inlineStr">
        <is>
          <t>Q014L02</t>
        </is>
      </c>
      <c r="B2840" t="inlineStr">
        <is>
          <t>MARIA APARECIDA DA FONSECA PINTO -ME</t>
        </is>
      </c>
      <c r="C2840" t="n">
        <v>1</v>
      </c>
      <c r="D2840" t="inlineStr">
        <is>
          <t>IPCA</t>
        </is>
      </c>
      <c r="E2840" t="n">
        <v>0.009488792934583046</v>
      </c>
      <c r="F2840" t="inlineStr">
        <is>
          <t>MENSAL</t>
        </is>
      </c>
      <c r="G2840" t="n">
        <v>49273</v>
      </c>
      <c r="H2840" t="n">
        <v>49273</v>
      </c>
      <c r="I2840" t="inlineStr">
        <is>
          <t>173</t>
        </is>
      </c>
      <c r="J2840" t="inlineStr">
        <is>
          <t>CARTEIRA</t>
        </is>
      </c>
      <c r="K2840" t="inlineStr">
        <is>
          <t>CONTRATO</t>
        </is>
      </c>
      <c r="L2840" t="n">
        <v>1721.52</v>
      </c>
      <c r="M2840" t="inlineStr"/>
      <c r="N2840" t="inlineStr"/>
      <c r="O2840" s="142">
        <f>DATE(YEAR(H2840),MONTH(H2840),1)</f>
        <v/>
      </c>
      <c r="P2840" s="132">
        <f>IF(H2840&gt;$L$3,"Futuro","Atraso")</f>
        <v/>
      </c>
      <c r="Q2840">
        <f>12*(YEAR(H2840)-YEAR($L$3))+(MONTH(H2840)-MONTH($L$3))</f>
        <v/>
      </c>
      <c r="R2840" s="366">
        <f>IF(N2840="IBIRAPITANGA FASE 3",IF(P2840="Atraso",M2840,M2840/(1+$J$2)^Q2840),IF(P2840="Atraso",M2840,M2840/(1+$J$1)^Q2840))</f>
        <v/>
      </c>
    </row>
    <row r="2841">
      <c r="A2841" t="inlineStr">
        <is>
          <t>Q014L02</t>
        </is>
      </c>
      <c r="B2841" t="inlineStr">
        <is>
          <t>MARIA APARECIDA DA FONSECA PINTO -ME</t>
        </is>
      </c>
      <c r="C2841" t="n">
        <v>1</v>
      </c>
      <c r="D2841" t="inlineStr">
        <is>
          <t>IPCA</t>
        </is>
      </c>
      <c r="E2841" t="n">
        <v>0.009488792934583046</v>
      </c>
      <c r="F2841" t="inlineStr">
        <is>
          <t>MENSAL</t>
        </is>
      </c>
      <c r="G2841" t="n">
        <v>49303</v>
      </c>
      <c r="H2841" t="n">
        <v>49303</v>
      </c>
      <c r="I2841" t="inlineStr">
        <is>
          <t>174</t>
        </is>
      </c>
      <c r="J2841" t="inlineStr">
        <is>
          <t>CARTEIRA</t>
        </is>
      </c>
      <c r="K2841" t="inlineStr">
        <is>
          <t>CONTRATO</t>
        </is>
      </c>
      <c r="L2841" t="n">
        <v>1721.52</v>
      </c>
      <c r="M2841" t="inlineStr"/>
      <c r="N2841" t="inlineStr"/>
      <c r="O2841" s="142">
        <f>DATE(YEAR(H2841),MONTH(H2841),1)</f>
        <v/>
      </c>
      <c r="P2841" s="132">
        <f>IF(H2841&gt;$L$3,"Futuro","Atraso")</f>
        <v/>
      </c>
      <c r="Q2841">
        <f>12*(YEAR(H2841)-YEAR($L$3))+(MONTH(H2841)-MONTH($L$3))</f>
        <v/>
      </c>
      <c r="R2841" s="366">
        <f>IF(N2841="IBIRAPITANGA FASE 3",IF(P2841="Atraso",M2841,M2841/(1+$J$2)^Q2841),IF(P2841="Atraso",M2841,M2841/(1+$J$1)^Q2841))</f>
        <v/>
      </c>
    </row>
    <row r="2842">
      <c r="A2842" t="inlineStr">
        <is>
          <t>Q014L02</t>
        </is>
      </c>
      <c r="B2842" t="inlineStr">
        <is>
          <t>MARIA APARECIDA DA FONSECA PINTO -ME</t>
        </is>
      </c>
      <c r="C2842" t="n">
        <v>1</v>
      </c>
      <c r="D2842" t="inlineStr">
        <is>
          <t>IPCA</t>
        </is>
      </c>
      <c r="E2842" t="n">
        <v>0.009488792934583046</v>
      </c>
      <c r="F2842" t="inlineStr">
        <is>
          <t>MENSAL</t>
        </is>
      </c>
      <c r="G2842" t="n">
        <v>49334</v>
      </c>
      <c r="H2842" t="n">
        <v>49334</v>
      </c>
      <c r="I2842" t="inlineStr">
        <is>
          <t>175</t>
        </is>
      </c>
      <c r="J2842" t="inlineStr">
        <is>
          <t>CARTEIRA</t>
        </is>
      </c>
      <c r="K2842" t="inlineStr">
        <is>
          <t>CONTRATO</t>
        </is>
      </c>
      <c r="L2842" t="n">
        <v>1721.52</v>
      </c>
      <c r="M2842" t="inlineStr"/>
      <c r="N2842" t="inlineStr"/>
      <c r="O2842" s="142">
        <f>DATE(YEAR(H2842),MONTH(H2842),1)</f>
        <v/>
      </c>
      <c r="P2842" s="132">
        <f>IF(H2842&gt;$L$3,"Futuro","Atraso")</f>
        <v/>
      </c>
      <c r="Q2842">
        <f>12*(YEAR(H2842)-YEAR($L$3))+(MONTH(H2842)-MONTH($L$3))</f>
        <v/>
      </c>
      <c r="R2842" s="366">
        <f>IF(N2842="IBIRAPITANGA FASE 3",IF(P2842="Atraso",M2842,M2842/(1+$J$2)^Q2842),IF(P2842="Atraso",M2842,M2842/(1+$J$1)^Q2842))</f>
        <v/>
      </c>
    </row>
    <row r="2843">
      <c r="A2843" t="inlineStr">
        <is>
          <t>Q014L02</t>
        </is>
      </c>
      <c r="B2843" t="inlineStr">
        <is>
          <t>MARIA APARECIDA DA FONSECA PINTO -ME</t>
        </is>
      </c>
      <c r="C2843" t="n">
        <v>1</v>
      </c>
      <c r="D2843" t="inlineStr">
        <is>
          <t>IPCA</t>
        </is>
      </c>
      <c r="E2843" t="n">
        <v>0.009488792934583046</v>
      </c>
      <c r="F2843" t="inlineStr">
        <is>
          <t>MENSAL</t>
        </is>
      </c>
      <c r="G2843" t="n">
        <v>49365</v>
      </c>
      <c r="H2843" t="n">
        <v>49365</v>
      </c>
      <c r="I2843" t="inlineStr">
        <is>
          <t>176</t>
        </is>
      </c>
      <c r="J2843" t="inlineStr">
        <is>
          <t>CARTEIRA</t>
        </is>
      </c>
      <c r="K2843" t="inlineStr">
        <is>
          <t>CONTRATO</t>
        </is>
      </c>
      <c r="L2843" t="n">
        <v>1721.52</v>
      </c>
      <c r="M2843" t="inlineStr"/>
      <c r="N2843" t="inlineStr"/>
      <c r="O2843" s="142">
        <f>DATE(YEAR(H2843),MONTH(H2843),1)</f>
        <v/>
      </c>
      <c r="P2843" s="132">
        <f>IF(H2843&gt;$L$3,"Futuro","Atraso")</f>
        <v/>
      </c>
      <c r="Q2843">
        <f>12*(YEAR(H2843)-YEAR($L$3))+(MONTH(H2843)-MONTH($L$3))</f>
        <v/>
      </c>
      <c r="R2843" s="366">
        <f>IF(N2843="IBIRAPITANGA FASE 3",IF(P2843="Atraso",M2843,M2843/(1+$J$2)^Q2843),IF(P2843="Atraso",M2843,M2843/(1+$J$1)^Q2843))</f>
        <v/>
      </c>
    </row>
    <row r="2844">
      <c r="A2844" t="inlineStr">
        <is>
          <t>Q014L02</t>
        </is>
      </c>
      <c r="B2844" t="inlineStr">
        <is>
          <t>MARIA APARECIDA DA FONSECA PINTO -ME</t>
        </is>
      </c>
      <c r="C2844" t="n">
        <v>1</v>
      </c>
      <c r="D2844" t="inlineStr">
        <is>
          <t>IPCA</t>
        </is>
      </c>
      <c r="E2844" t="n">
        <v>0.009488792934583046</v>
      </c>
      <c r="F2844" t="inlineStr">
        <is>
          <t>MENSAL</t>
        </is>
      </c>
      <c r="G2844" t="n">
        <v>49393</v>
      </c>
      <c r="H2844" t="n">
        <v>49393</v>
      </c>
      <c r="I2844" t="inlineStr">
        <is>
          <t>177</t>
        </is>
      </c>
      <c r="J2844" t="inlineStr">
        <is>
          <t>CARTEIRA</t>
        </is>
      </c>
      <c r="K2844" t="inlineStr">
        <is>
          <t>CONTRATO</t>
        </is>
      </c>
      <c r="L2844" t="n">
        <v>1721.52</v>
      </c>
      <c r="M2844" t="inlineStr"/>
      <c r="N2844" t="inlineStr"/>
      <c r="O2844" s="142">
        <f>DATE(YEAR(H2844),MONTH(H2844),1)</f>
        <v/>
      </c>
      <c r="P2844" s="132">
        <f>IF(H2844&gt;$L$3,"Futuro","Atraso")</f>
        <v/>
      </c>
      <c r="Q2844">
        <f>12*(YEAR(H2844)-YEAR($L$3))+(MONTH(H2844)-MONTH($L$3))</f>
        <v/>
      </c>
      <c r="R2844" s="366">
        <f>IF(N2844="IBIRAPITANGA FASE 3",IF(P2844="Atraso",M2844,M2844/(1+$J$2)^Q2844),IF(P2844="Atraso",M2844,M2844/(1+$J$1)^Q2844))</f>
        <v/>
      </c>
    </row>
    <row r="2845">
      <c r="A2845" t="inlineStr">
        <is>
          <t>Q014L02</t>
        </is>
      </c>
      <c r="B2845" t="inlineStr">
        <is>
          <t>MARIA APARECIDA DA FONSECA PINTO -ME</t>
        </is>
      </c>
      <c r="C2845" t="n">
        <v>1</v>
      </c>
      <c r="D2845" t="inlineStr">
        <is>
          <t>IPCA</t>
        </is>
      </c>
      <c r="E2845" t="n">
        <v>0.009488792934583046</v>
      </c>
      <c r="F2845" t="inlineStr">
        <is>
          <t>MENSAL</t>
        </is>
      </c>
      <c r="G2845" t="n">
        <v>49424</v>
      </c>
      <c r="H2845" t="n">
        <v>49424</v>
      </c>
      <c r="I2845" t="inlineStr">
        <is>
          <t>178</t>
        </is>
      </c>
      <c r="J2845" t="inlineStr">
        <is>
          <t>CARTEIRA</t>
        </is>
      </c>
      <c r="K2845" t="inlineStr">
        <is>
          <t>CONTRATO</t>
        </is>
      </c>
      <c r="L2845" t="n">
        <v>1721.52</v>
      </c>
      <c r="M2845" t="inlineStr"/>
      <c r="N2845" t="inlineStr"/>
      <c r="O2845" s="142">
        <f>DATE(YEAR(H2845),MONTH(H2845),1)</f>
        <v/>
      </c>
      <c r="P2845" s="132">
        <f>IF(H2845&gt;$L$3,"Futuro","Atraso")</f>
        <v/>
      </c>
      <c r="Q2845">
        <f>12*(YEAR(H2845)-YEAR($L$3))+(MONTH(H2845)-MONTH($L$3))</f>
        <v/>
      </c>
      <c r="R2845" s="366">
        <f>IF(N2845="IBIRAPITANGA FASE 3",IF(P2845="Atraso",M2845,M2845/(1+$J$2)^Q2845),IF(P2845="Atraso",M2845,M2845/(1+$J$1)^Q2845))</f>
        <v/>
      </c>
    </row>
    <row r="2846">
      <c r="A2846" t="inlineStr">
        <is>
          <t>Q014L02</t>
        </is>
      </c>
      <c r="B2846" t="inlineStr">
        <is>
          <t>MARIA APARECIDA DA FONSECA PINTO -ME</t>
        </is>
      </c>
      <c r="C2846" t="n">
        <v>1</v>
      </c>
      <c r="D2846" t="inlineStr">
        <is>
          <t>IPCA</t>
        </is>
      </c>
      <c r="E2846" t="n">
        <v>0.009488792934583046</v>
      </c>
      <c r="F2846" t="inlineStr">
        <is>
          <t>MENSAL</t>
        </is>
      </c>
      <c r="G2846" t="n">
        <v>49454</v>
      </c>
      <c r="H2846" t="n">
        <v>49454</v>
      </c>
      <c r="I2846" t="inlineStr">
        <is>
          <t>179</t>
        </is>
      </c>
      <c r="J2846" t="inlineStr">
        <is>
          <t>CARTEIRA</t>
        </is>
      </c>
      <c r="K2846" t="inlineStr">
        <is>
          <t>CONTRATO</t>
        </is>
      </c>
      <c r="L2846" t="n">
        <v>1721.52</v>
      </c>
      <c r="M2846" t="inlineStr"/>
      <c r="N2846" t="inlineStr"/>
      <c r="O2846" s="142">
        <f>DATE(YEAR(H2846),MONTH(H2846),1)</f>
        <v/>
      </c>
      <c r="P2846" s="132">
        <f>IF(H2846&gt;$L$3,"Futuro","Atraso")</f>
        <v/>
      </c>
      <c r="Q2846">
        <f>12*(YEAR(H2846)-YEAR($L$3))+(MONTH(H2846)-MONTH($L$3))</f>
        <v/>
      </c>
      <c r="R2846" s="366">
        <f>IF(N2846="IBIRAPITANGA FASE 3",IF(P2846="Atraso",M2846,M2846/(1+$J$2)^Q2846),IF(P2846="Atraso",M2846,M2846/(1+$J$1)^Q2846))</f>
        <v/>
      </c>
    </row>
    <row r="2847">
      <c r="A2847" t="inlineStr">
        <is>
          <t>Q014L02</t>
        </is>
      </c>
      <c r="B2847" t="inlineStr">
        <is>
          <t>MARIA APARECIDA DA FONSECA PINTO -ME</t>
        </is>
      </c>
      <c r="C2847" t="n">
        <v>1</v>
      </c>
      <c r="D2847" t="inlineStr">
        <is>
          <t>IPCA</t>
        </is>
      </c>
      <c r="E2847" t="n">
        <v>0.009488792934583046</v>
      </c>
      <c r="F2847" t="inlineStr">
        <is>
          <t>MENSAL</t>
        </is>
      </c>
      <c r="G2847" t="n">
        <v>49454</v>
      </c>
      <c r="H2847" t="n">
        <v>49454</v>
      </c>
      <c r="I2847" t="inlineStr">
        <is>
          <t>015</t>
        </is>
      </c>
      <c r="J2847" t="inlineStr">
        <is>
          <t>CARTEIRA</t>
        </is>
      </c>
      <c r="K2847" t="inlineStr">
        <is>
          <t>CONTRATO</t>
        </is>
      </c>
      <c r="L2847" t="n">
        <v>7256.56</v>
      </c>
      <c r="M2847" t="inlineStr"/>
      <c r="N2847" t="inlineStr"/>
      <c r="O2847" s="142">
        <f>DATE(YEAR(H2847),MONTH(H2847),1)</f>
        <v/>
      </c>
      <c r="P2847" s="132">
        <f>IF(H2847&gt;$L$3,"Futuro","Atraso")</f>
        <v/>
      </c>
      <c r="Q2847">
        <f>12*(YEAR(H2847)-YEAR($L$3))+(MONTH(H2847)-MONTH($L$3))</f>
        <v/>
      </c>
      <c r="R2847" s="366">
        <f>IF(N2847="IBIRAPITANGA FASE 3",IF(P2847="Atraso",M2847,M2847/(1+$J$2)^Q2847),IF(P2847="Atraso",M2847,M2847/(1+$J$1)^Q2847))</f>
        <v/>
      </c>
    </row>
    <row r="2848">
      <c r="A2848" t="inlineStr">
        <is>
          <t>Q014L02</t>
        </is>
      </c>
      <c r="B2848" t="inlineStr">
        <is>
          <t>MARIA APARECIDA DA FONSECA PINTO -ME</t>
        </is>
      </c>
      <c r="C2848" t="n">
        <v>1</v>
      </c>
      <c r="D2848" t="inlineStr">
        <is>
          <t>IPCA</t>
        </is>
      </c>
      <c r="E2848" t="n">
        <v>0.009488792934583046</v>
      </c>
      <c r="F2848" t="inlineStr">
        <is>
          <t>MENSAL</t>
        </is>
      </c>
      <c r="G2848" t="n">
        <v>49485</v>
      </c>
      <c r="H2848" t="n">
        <v>49485</v>
      </c>
      <c r="I2848" t="inlineStr">
        <is>
          <t>180</t>
        </is>
      </c>
      <c r="J2848" t="inlineStr">
        <is>
          <t>CARTEIRA</t>
        </is>
      </c>
      <c r="K2848" t="inlineStr">
        <is>
          <t>CONTRATO</t>
        </is>
      </c>
      <c r="L2848" t="n">
        <v>1721.52</v>
      </c>
      <c r="M2848" t="inlineStr"/>
      <c r="N2848" t="inlineStr"/>
      <c r="O2848" s="142">
        <f>DATE(YEAR(H2848),MONTH(H2848),1)</f>
        <v/>
      </c>
      <c r="P2848" s="132">
        <f>IF(H2848&gt;$L$3,"Futuro","Atraso")</f>
        <v/>
      </c>
      <c r="Q2848">
        <f>12*(YEAR(H2848)-YEAR($L$3))+(MONTH(H2848)-MONTH($L$3))</f>
        <v/>
      </c>
      <c r="R2848" s="366">
        <f>IF(N2848="IBIRAPITANGA FASE 3",IF(P2848="Atraso",M2848,M2848/(1+$J$2)^Q2848),IF(P2848="Atraso",M2848,M2848/(1+$J$1)^Q2848))</f>
        <v/>
      </c>
    </row>
    <row r="2849">
      <c r="A2849" t="inlineStr">
        <is>
          <t>Q014L08</t>
        </is>
      </c>
      <c r="B2849" t="inlineStr">
        <is>
          <t>THAYS RIBEIRO DE SOUSA</t>
        </is>
      </c>
      <c r="C2849" t="n">
        <v>1</v>
      </c>
      <c r="D2849" t="inlineStr">
        <is>
          <t>IPCA</t>
        </is>
      </c>
      <c r="E2849" t="n">
        <v>0.009488792934583046</v>
      </c>
      <c r="F2849" t="inlineStr">
        <is>
          <t>MENSAL</t>
        </is>
      </c>
      <c r="G2849" t="n">
        <v>45046</v>
      </c>
      <c r="H2849" t="n">
        <v>45046</v>
      </c>
      <c r="I2849" t="inlineStr">
        <is>
          <t>033</t>
        </is>
      </c>
      <c r="J2849" t="inlineStr">
        <is>
          <t>CARTEIRA</t>
        </is>
      </c>
      <c r="K2849" t="inlineStr">
        <is>
          <t>CONTRATO</t>
        </is>
      </c>
      <c r="L2849" t="n">
        <v>3249.92</v>
      </c>
      <c r="M2849" t="inlineStr"/>
      <c r="N2849" t="inlineStr"/>
      <c r="O2849" s="142">
        <f>DATE(YEAR(H2849),MONTH(H2849),1)</f>
        <v/>
      </c>
      <c r="P2849" s="132">
        <f>IF(H2849&gt;$L$3,"Futuro","Atraso")</f>
        <v/>
      </c>
      <c r="Q2849">
        <f>12*(YEAR(H2849)-YEAR($L$3))+(MONTH(H2849)-MONTH($L$3))</f>
        <v/>
      </c>
      <c r="R2849" s="366">
        <f>IF(N2849="IBIRAPITANGA FASE 3",IF(P2849="Atraso",M2849,M2849/(1+$J$2)^Q2849),IF(P2849="Atraso",M2849,M2849/(1+$J$1)^Q2849))</f>
        <v/>
      </c>
    </row>
    <row r="2850">
      <c r="A2850" t="inlineStr">
        <is>
          <t>Q014L08</t>
        </is>
      </c>
      <c r="B2850" t="inlineStr">
        <is>
          <t>THAYS RIBEIRO DE SOUSA</t>
        </is>
      </c>
      <c r="C2850" t="n">
        <v>1</v>
      </c>
      <c r="D2850" t="inlineStr">
        <is>
          <t>IPCA</t>
        </is>
      </c>
      <c r="E2850" t="n">
        <v>0.009488792934583046</v>
      </c>
      <c r="F2850" t="inlineStr">
        <is>
          <t>MENSAL</t>
        </is>
      </c>
      <c r="G2850" t="n">
        <v>45076</v>
      </c>
      <c r="H2850" t="n">
        <v>45076</v>
      </c>
      <c r="I2850" t="inlineStr">
        <is>
          <t>034</t>
        </is>
      </c>
      <c r="J2850" t="inlineStr">
        <is>
          <t>CARTEIRA</t>
        </is>
      </c>
      <c r="K2850" t="inlineStr">
        <is>
          <t>CONTRATO</t>
        </is>
      </c>
      <c r="L2850" t="n">
        <v>3201.61</v>
      </c>
      <c r="M2850" t="inlineStr"/>
      <c r="N2850" t="inlineStr"/>
      <c r="O2850" s="142">
        <f>DATE(YEAR(H2850),MONTH(H2850),1)</f>
        <v/>
      </c>
      <c r="P2850" s="132">
        <f>IF(H2850&gt;$L$3,"Futuro","Atraso")</f>
        <v/>
      </c>
      <c r="Q2850">
        <f>12*(YEAR(H2850)-YEAR($L$3))+(MONTH(H2850)-MONTH($L$3))</f>
        <v/>
      </c>
      <c r="R2850" s="366">
        <f>IF(N2850="IBIRAPITANGA FASE 3",IF(P2850="Atraso",M2850,M2850/(1+$J$2)^Q2850),IF(P2850="Atraso",M2850,M2850/(1+$J$1)^Q2850))</f>
        <v/>
      </c>
    </row>
    <row r="2851">
      <c r="A2851" t="inlineStr">
        <is>
          <t>Q014L08</t>
        </is>
      </c>
      <c r="B2851" t="inlineStr">
        <is>
          <t>THAYS RIBEIRO DE SOUSA</t>
        </is>
      </c>
      <c r="C2851" t="n">
        <v>1</v>
      </c>
      <c r="D2851" t="inlineStr">
        <is>
          <t>IPCA</t>
        </is>
      </c>
      <c r="E2851" t="n">
        <v>0.009488792934583046</v>
      </c>
      <c r="F2851" t="inlineStr">
        <is>
          <t>MENSAL</t>
        </is>
      </c>
      <c r="G2851" t="n">
        <v>45107</v>
      </c>
      <c r="H2851" t="n">
        <v>45107</v>
      </c>
      <c r="I2851" t="inlineStr">
        <is>
          <t>035</t>
        </is>
      </c>
      <c r="J2851" t="inlineStr">
        <is>
          <t>CARTEIRA</t>
        </is>
      </c>
      <c r="K2851" t="inlineStr">
        <is>
          <t>CONTRATO</t>
        </is>
      </c>
      <c r="L2851" t="n">
        <v>3028.61</v>
      </c>
      <c r="M2851" t="inlineStr"/>
      <c r="N2851" t="inlineStr"/>
      <c r="O2851" s="142">
        <f>DATE(YEAR(H2851),MONTH(H2851),1)</f>
        <v/>
      </c>
      <c r="P2851" s="132">
        <f>IF(H2851&gt;$L$3,"Futuro","Atraso")</f>
        <v/>
      </c>
      <c r="Q2851">
        <f>12*(YEAR(H2851)-YEAR($L$3))+(MONTH(H2851)-MONTH($L$3))</f>
        <v/>
      </c>
      <c r="R2851" s="366">
        <f>IF(N2851="IBIRAPITANGA FASE 3",IF(P2851="Atraso",M2851,M2851/(1+$J$2)^Q2851),IF(P2851="Atraso",M2851,M2851/(1+$J$1)^Q2851))</f>
        <v/>
      </c>
    </row>
    <row r="2852">
      <c r="A2852" t="inlineStr">
        <is>
          <t>Q014L08</t>
        </is>
      </c>
      <c r="B2852" t="inlineStr">
        <is>
          <t>THAYS RIBEIRO DE SOUSA</t>
        </is>
      </c>
      <c r="C2852" t="n">
        <v>1</v>
      </c>
      <c r="D2852" t="inlineStr">
        <is>
          <t>IPCA</t>
        </is>
      </c>
      <c r="E2852" t="n">
        <v>0.009488792934583046</v>
      </c>
      <c r="F2852" t="inlineStr">
        <is>
          <t>MENSAL</t>
        </is>
      </c>
      <c r="G2852" t="n">
        <v>45137</v>
      </c>
      <c r="H2852" t="n">
        <v>45137</v>
      </c>
      <c r="I2852" t="inlineStr">
        <is>
          <t>036</t>
        </is>
      </c>
      <c r="J2852" t="inlineStr">
        <is>
          <t>CARTEIRA</t>
        </is>
      </c>
      <c r="K2852" t="inlineStr">
        <is>
          <t>CONTRATO</t>
        </is>
      </c>
      <c r="L2852" t="n">
        <v>2971.59</v>
      </c>
      <c r="M2852" t="inlineStr"/>
      <c r="N2852" t="inlineStr"/>
      <c r="O2852" s="142">
        <f>DATE(YEAR(H2852),MONTH(H2852),1)</f>
        <v/>
      </c>
      <c r="P2852" s="132">
        <f>IF(H2852&gt;$L$3,"Futuro","Atraso")</f>
        <v/>
      </c>
      <c r="Q2852">
        <f>12*(YEAR(H2852)-YEAR($L$3))+(MONTH(H2852)-MONTH($L$3))</f>
        <v/>
      </c>
      <c r="R2852" s="366">
        <f>IF(N2852="IBIRAPITANGA FASE 3",IF(P2852="Atraso",M2852,M2852/(1+$J$2)^Q2852),IF(P2852="Atraso",M2852,M2852/(1+$J$1)^Q2852))</f>
        <v/>
      </c>
    </row>
    <row r="2853">
      <c r="A2853" t="inlineStr">
        <is>
          <t>Q014L08</t>
        </is>
      </c>
      <c r="B2853" t="inlineStr">
        <is>
          <t>THAYS RIBEIRO DE SOUSA</t>
        </is>
      </c>
      <c r="C2853" t="n">
        <v>1</v>
      </c>
      <c r="D2853" t="inlineStr">
        <is>
          <t>IPCA</t>
        </is>
      </c>
      <c r="E2853" t="n">
        <v>0.009488792934583046</v>
      </c>
      <c r="F2853" t="inlineStr">
        <is>
          <t>MENSAL</t>
        </is>
      </c>
      <c r="G2853" t="n">
        <v>45168</v>
      </c>
      <c r="H2853" t="n">
        <v>45168</v>
      </c>
      <c r="I2853" t="inlineStr">
        <is>
          <t>037</t>
        </is>
      </c>
      <c r="J2853" t="inlineStr">
        <is>
          <t>CARTEIRA</t>
        </is>
      </c>
      <c r="K2853" t="inlineStr">
        <is>
          <t>CONTRATO</t>
        </is>
      </c>
      <c r="L2853" t="n">
        <v>2914.43</v>
      </c>
      <c r="M2853" t="inlineStr"/>
      <c r="N2853" t="inlineStr"/>
      <c r="O2853" s="142">
        <f>DATE(YEAR(H2853),MONTH(H2853),1)</f>
        <v/>
      </c>
      <c r="P2853" s="132">
        <f>IF(H2853&gt;$L$3,"Futuro","Atraso")</f>
        <v/>
      </c>
      <c r="Q2853">
        <f>12*(YEAR(H2853)-YEAR($L$3))+(MONTH(H2853)-MONTH($L$3))</f>
        <v/>
      </c>
      <c r="R2853" s="366">
        <f>IF(N2853="IBIRAPITANGA FASE 3",IF(P2853="Atraso",M2853,M2853/(1+$J$2)^Q2853),IF(P2853="Atraso",M2853,M2853/(1+$J$1)^Q2853))</f>
        <v/>
      </c>
    </row>
    <row r="2854">
      <c r="A2854" t="inlineStr">
        <is>
          <t>Q014L08</t>
        </is>
      </c>
      <c r="B2854" t="inlineStr">
        <is>
          <t>THAYS RIBEIRO DE SOUSA</t>
        </is>
      </c>
      <c r="C2854" t="n">
        <v>1</v>
      </c>
      <c r="D2854" t="inlineStr">
        <is>
          <t>IPCA</t>
        </is>
      </c>
      <c r="E2854" t="n">
        <v>0.009488792934583046</v>
      </c>
      <c r="F2854" t="inlineStr">
        <is>
          <t>MENSAL</t>
        </is>
      </c>
      <c r="G2854" t="n">
        <v>45229</v>
      </c>
      <c r="H2854" t="n">
        <v>45229</v>
      </c>
      <c r="I2854" t="inlineStr">
        <is>
          <t>039</t>
        </is>
      </c>
      <c r="J2854" t="inlineStr">
        <is>
          <t>CARTEIRA</t>
        </is>
      </c>
      <c r="K2854" t="inlineStr">
        <is>
          <t>CONTRATO</t>
        </is>
      </c>
      <c r="L2854" t="n">
        <v>2808.48</v>
      </c>
      <c r="M2854" t="inlineStr"/>
      <c r="N2854" t="inlineStr"/>
      <c r="O2854" s="142">
        <f>DATE(YEAR(H2854),MONTH(H2854),1)</f>
        <v/>
      </c>
      <c r="P2854" s="132">
        <f>IF(H2854&gt;$L$3,"Futuro","Atraso")</f>
        <v/>
      </c>
      <c r="Q2854">
        <f>12*(YEAR(H2854)-YEAR($L$3))+(MONTH(H2854)-MONTH($L$3))</f>
        <v/>
      </c>
      <c r="R2854" s="366">
        <f>IF(N2854="IBIRAPITANGA FASE 3",IF(P2854="Atraso",M2854,M2854/(1+$J$2)^Q2854),IF(P2854="Atraso",M2854,M2854/(1+$J$1)^Q2854))</f>
        <v/>
      </c>
    </row>
    <row r="2855">
      <c r="A2855" t="inlineStr">
        <is>
          <t>Q014L08</t>
        </is>
      </c>
      <c r="B2855" t="inlineStr">
        <is>
          <t>THAYS RIBEIRO DE SOUSA</t>
        </is>
      </c>
      <c r="C2855" t="n">
        <v>1</v>
      </c>
      <c r="D2855" t="inlineStr">
        <is>
          <t>IPCA</t>
        </is>
      </c>
      <c r="E2855" t="n">
        <v>0.009488792934583046</v>
      </c>
      <c r="F2855" t="inlineStr">
        <is>
          <t>MENSAL</t>
        </is>
      </c>
      <c r="G2855" t="n">
        <v>45260</v>
      </c>
      <c r="H2855" t="n">
        <v>45260</v>
      </c>
      <c r="I2855" t="inlineStr">
        <is>
          <t>040</t>
        </is>
      </c>
      <c r="J2855" t="inlineStr">
        <is>
          <t>CARTEIRA</t>
        </is>
      </c>
      <c r="K2855" t="inlineStr">
        <is>
          <t>CONTRATO</t>
        </is>
      </c>
      <c r="L2855" t="n">
        <v>2808.48</v>
      </c>
      <c r="M2855" t="inlineStr"/>
      <c r="N2855" t="inlineStr"/>
      <c r="O2855" s="142">
        <f>DATE(YEAR(H2855),MONTH(H2855),1)</f>
        <v/>
      </c>
      <c r="P2855" s="132">
        <f>IF(H2855&gt;$L$3,"Futuro","Atraso")</f>
        <v/>
      </c>
      <c r="Q2855">
        <f>12*(YEAR(H2855)-YEAR($L$3))+(MONTH(H2855)-MONTH($L$3))</f>
        <v/>
      </c>
      <c r="R2855" s="366">
        <f>IF(N2855="IBIRAPITANGA FASE 3",IF(P2855="Atraso",M2855,M2855/(1+$J$2)^Q2855),IF(P2855="Atraso",M2855,M2855/(1+$J$1)^Q2855))</f>
        <v/>
      </c>
    </row>
    <row r="2856">
      <c r="A2856" t="inlineStr">
        <is>
          <t>Q014L08</t>
        </is>
      </c>
      <c r="B2856" t="inlineStr">
        <is>
          <t>THAYS RIBEIRO DE SOUSA</t>
        </is>
      </c>
      <c r="C2856" t="n">
        <v>1</v>
      </c>
      <c r="D2856" t="inlineStr">
        <is>
          <t>IPCA</t>
        </is>
      </c>
      <c r="E2856" t="n">
        <v>0.009488792934583046</v>
      </c>
      <c r="F2856" t="inlineStr">
        <is>
          <t>MENSAL</t>
        </is>
      </c>
      <c r="G2856" t="n">
        <v>45290</v>
      </c>
      <c r="H2856" t="n">
        <v>45290</v>
      </c>
      <c r="I2856" t="inlineStr">
        <is>
          <t>041</t>
        </is>
      </c>
      <c r="J2856" t="inlineStr">
        <is>
          <t>CARTEIRA</t>
        </is>
      </c>
      <c r="K2856" t="inlineStr">
        <is>
          <t>CONTRATO</t>
        </is>
      </c>
      <c r="L2856" t="n">
        <v>2808.48</v>
      </c>
      <c r="M2856" t="inlineStr"/>
      <c r="N2856" t="inlineStr"/>
      <c r="O2856" s="142">
        <f>DATE(YEAR(H2856),MONTH(H2856),1)</f>
        <v/>
      </c>
      <c r="P2856" s="132">
        <f>IF(H2856&gt;$L$3,"Futuro","Atraso")</f>
        <v/>
      </c>
      <c r="Q2856">
        <f>12*(YEAR(H2856)-YEAR($L$3))+(MONTH(H2856)-MONTH($L$3))</f>
        <v/>
      </c>
      <c r="R2856" s="366">
        <f>IF(N2856="IBIRAPITANGA FASE 3",IF(P2856="Atraso",M2856,M2856/(1+$J$2)^Q2856),IF(P2856="Atraso",M2856,M2856/(1+$J$1)^Q2856))</f>
        <v/>
      </c>
    </row>
    <row r="2857">
      <c r="A2857" t="inlineStr">
        <is>
          <t>Q014L08</t>
        </is>
      </c>
      <c r="B2857" t="inlineStr">
        <is>
          <t>THAYS RIBEIRO DE SOUSA</t>
        </is>
      </c>
      <c r="C2857" t="n">
        <v>1</v>
      </c>
      <c r="D2857" t="inlineStr">
        <is>
          <t>IPCA</t>
        </is>
      </c>
      <c r="E2857" t="n">
        <v>0.009488792934583046</v>
      </c>
      <c r="F2857" t="inlineStr">
        <is>
          <t>MENSAL</t>
        </is>
      </c>
      <c r="G2857" t="n">
        <v>45321</v>
      </c>
      <c r="H2857" t="n">
        <v>45321</v>
      </c>
      <c r="I2857" t="inlineStr">
        <is>
          <t>042</t>
        </is>
      </c>
      <c r="J2857" t="inlineStr">
        <is>
          <t>CARTEIRA</t>
        </is>
      </c>
      <c r="K2857" t="inlineStr">
        <is>
          <t>CONTRATO</t>
        </is>
      </c>
      <c r="L2857" t="n">
        <v>2808.48</v>
      </c>
      <c r="M2857" t="inlineStr"/>
      <c r="N2857" t="inlineStr"/>
      <c r="O2857" s="142">
        <f>DATE(YEAR(H2857),MONTH(H2857),1)</f>
        <v/>
      </c>
      <c r="P2857" s="132">
        <f>IF(H2857&gt;$L$3,"Futuro","Atraso")</f>
        <v/>
      </c>
      <c r="Q2857">
        <f>12*(YEAR(H2857)-YEAR($L$3))+(MONTH(H2857)-MONTH($L$3))</f>
        <v/>
      </c>
      <c r="R2857" s="366">
        <f>IF(N2857="IBIRAPITANGA FASE 3",IF(P2857="Atraso",M2857,M2857/(1+$J$2)^Q2857),IF(P2857="Atraso",M2857,M2857/(1+$J$1)^Q2857))</f>
        <v/>
      </c>
    </row>
    <row r="2858">
      <c r="A2858" t="inlineStr">
        <is>
          <t>Q014L08</t>
        </is>
      </c>
      <c r="B2858" t="inlineStr">
        <is>
          <t>THAYS RIBEIRO DE SOUSA</t>
        </is>
      </c>
      <c r="C2858" t="n">
        <v>1</v>
      </c>
      <c r="D2858" t="inlineStr">
        <is>
          <t>IPCA</t>
        </is>
      </c>
      <c r="E2858" t="n">
        <v>0.009488792934583046</v>
      </c>
      <c r="F2858" t="inlineStr">
        <is>
          <t>MENSAL</t>
        </is>
      </c>
      <c r="G2858" t="n">
        <v>45351</v>
      </c>
      <c r="H2858" t="n">
        <v>45351</v>
      </c>
      <c r="I2858" t="inlineStr">
        <is>
          <t>043</t>
        </is>
      </c>
      <c r="J2858" t="inlineStr">
        <is>
          <t>CARTEIRA</t>
        </is>
      </c>
      <c r="K2858" t="inlineStr">
        <is>
          <t>CONTRATO</t>
        </is>
      </c>
      <c r="L2858" t="n">
        <v>2808.48</v>
      </c>
      <c r="M2858" t="inlineStr"/>
      <c r="N2858" t="inlineStr"/>
      <c r="O2858" s="142">
        <f>DATE(YEAR(H2858),MONTH(H2858),1)</f>
        <v/>
      </c>
      <c r="P2858" s="132">
        <f>IF(H2858&gt;$L$3,"Futuro","Atraso")</f>
        <v/>
      </c>
      <c r="Q2858">
        <f>12*(YEAR(H2858)-YEAR($L$3))+(MONTH(H2858)-MONTH($L$3))</f>
        <v/>
      </c>
      <c r="R2858" s="366">
        <f>IF(N2858="IBIRAPITANGA FASE 3",IF(P2858="Atraso",M2858,M2858/(1+$J$2)^Q2858),IF(P2858="Atraso",M2858,M2858/(1+$J$1)^Q2858))</f>
        <v/>
      </c>
    </row>
    <row r="2859">
      <c r="A2859" t="inlineStr">
        <is>
          <t>Q014L08</t>
        </is>
      </c>
      <c r="B2859" t="inlineStr">
        <is>
          <t>THAYS RIBEIRO DE SOUSA</t>
        </is>
      </c>
      <c r="C2859" t="n">
        <v>1</v>
      </c>
      <c r="D2859" t="inlineStr">
        <is>
          <t>IPCA</t>
        </is>
      </c>
      <c r="E2859" t="n">
        <v>0.009488792934583046</v>
      </c>
      <c r="F2859" t="inlineStr">
        <is>
          <t>MENSAL</t>
        </is>
      </c>
      <c r="G2859" t="n">
        <v>45381</v>
      </c>
      <c r="H2859" t="n">
        <v>45381</v>
      </c>
      <c r="I2859" t="inlineStr">
        <is>
          <t>044</t>
        </is>
      </c>
      <c r="J2859" t="inlineStr">
        <is>
          <t>CARTEIRA</t>
        </is>
      </c>
      <c r="K2859" t="inlineStr">
        <is>
          <t>CONTRATO</t>
        </is>
      </c>
      <c r="L2859" t="n">
        <v>2808.48</v>
      </c>
      <c r="M2859" t="inlineStr"/>
      <c r="N2859" t="inlineStr"/>
      <c r="O2859" s="142">
        <f>DATE(YEAR(H2859),MONTH(H2859),1)</f>
        <v/>
      </c>
      <c r="P2859" s="132">
        <f>IF(H2859&gt;$L$3,"Futuro","Atraso")</f>
        <v/>
      </c>
      <c r="Q2859">
        <f>12*(YEAR(H2859)-YEAR($L$3))+(MONTH(H2859)-MONTH($L$3))</f>
        <v/>
      </c>
      <c r="R2859" s="366">
        <f>IF(N2859="IBIRAPITANGA FASE 3",IF(P2859="Atraso",M2859,M2859/(1+$J$2)^Q2859),IF(P2859="Atraso",M2859,M2859/(1+$J$1)^Q2859))</f>
        <v/>
      </c>
    </row>
    <row r="2860">
      <c r="A2860" t="inlineStr">
        <is>
          <t>Q014L08</t>
        </is>
      </c>
      <c r="B2860" t="inlineStr">
        <is>
          <t>THAYS RIBEIRO DE SOUSA</t>
        </is>
      </c>
      <c r="C2860" t="n">
        <v>1</v>
      </c>
      <c r="D2860" t="inlineStr">
        <is>
          <t>IPCA</t>
        </is>
      </c>
      <c r="E2860" t="n">
        <v>0.009488792934583046</v>
      </c>
      <c r="F2860" t="inlineStr">
        <is>
          <t>MENSAL</t>
        </is>
      </c>
      <c r="G2860" t="n">
        <v>45412</v>
      </c>
      <c r="H2860" t="n">
        <v>45412</v>
      </c>
      <c r="I2860" t="inlineStr">
        <is>
          <t>045</t>
        </is>
      </c>
      <c r="J2860" t="inlineStr">
        <is>
          <t>CARTEIRA</t>
        </is>
      </c>
      <c r="K2860" t="inlineStr">
        <is>
          <t>CONTRATO</t>
        </is>
      </c>
      <c r="L2860" t="n">
        <v>2808.48</v>
      </c>
      <c r="M2860" t="inlineStr"/>
      <c r="N2860" t="inlineStr"/>
      <c r="O2860" s="142">
        <f>DATE(YEAR(H2860),MONTH(H2860),1)</f>
        <v/>
      </c>
      <c r="P2860" s="132">
        <f>IF(H2860&gt;$L$3,"Futuro","Atraso")</f>
        <v/>
      </c>
      <c r="Q2860">
        <f>12*(YEAR(H2860)-YEAR($L$3))+(MONTH(H2860)-MONTH($L$3))</f>
        <v/>
      </c>
      <c r="R2860" s="366">
        <f>IF(N2860="IBIRAPITANGA FASE 3",IF(P2860="Atraso",M2860,M2860/(1+$J$2)^Q2860),IF(P2860="Atraso",M2860,M2860/(1+$J$1)^Q2860))</f>
        <v/>
      </c>
    </row>
    <row r="2861">
      <c r="A2861" t="inlineStr">
        <is>
          <t>Q014L08</t>
        </is>
      </c>
      <c r="B2861" t="inlineStr">
        <is>
          <t>THAYS RIBEIRO DE SOUSA</t>
        </is>
      </c>
      <c r="C2861" t="n">
        <v>1</v>
      </c>
      <c r="D2861" t="inlineStr">
        <is>
          <t>IPCA</t>
        </is>
      </c>
      <c r="E2861" t="n">
        <v>0.009488792934583046</v>
      </c>
      <c r="F2861" t="inlineStr">
        <is>
          <t>MENSAL</t>
        </is>
      </c>
      <c r="G2861" t="n">
        <v>45442</v>
      </c>
      <c r="H2861" t="n">
        <v>45442</v>
      </c>
      <c r="I2861" t="inlineStr">
        <is>
          <t>046</t>
        </is>
      </c>
      <c r="J2861" t="inlineStr">
        <is>
          <t>CARTEIRA</t>
        </is>
      </c>
      <c r="K2861" t="inlineStr">
        <is>
          <t>CONTRATO</t>
        </is>
      </c>
      <c r="L2861" t="n">
        <v>2808.48</v>
      </c>
      <c r="M2861" t="inlineStr"/>
      <c r="N2861" t="inlineStr"/>
      <c r="O2861" s="142">
        <f>DATE(YEAR(H2861),MONTH(H2861),1)</f>
        <v/>
      </c>
      <c r="P2861" s="132">
        <f>IF(H2861&gt;$L$3,"Futuro","Atraso")</f>
        <v/>
      </c>
      <c r="Q2861">
        <f>12*(YEAR(H2861)-YEAR($L$3))+(MONTH(H2861)-MONTH($L$3))</f>
        <v/>
      </c>
      <c r="R2861" s="366">
        <f>IF(N2861="IBIRAPITANGA FASE 3",IF(P2861="Atraso",M2861,M2861/(1+$J$2)^Q2861),IF(P2861="Atraso",M2861,M2861/(1+$J$1)^Q2861))</f>
        <v/>
      </c>
    </row>
    <row r="2862">
      <c r="A2862" t="inlineStr">
        <is>
          <t>Q014L08</t>
        </is>
      </c>
      <c r="B2862" t="inlineStr">
        <is>
          <t>THAYS RIBEIRO DE SOUSA</t>
        </is>
      </c>
      <c r="C2862" t="n">
        <v>1</v>
      </c>
      <c r="D2862" t="inlineStr">
        <is>
          <t>IPCA</t>
        </is>
      </c>
      <c r="E2862" t="n">
        <v>0.009488792934583046</v>
      </c>
      <c r="F2862" t="inlineStr">
        <is>
          <t>MENSAL</t>
        </is>
      </c>
      <c r="G2862" t="n">
        <v>45473</v>
      </c>
      <c r="H2862" t="n">
        <v>45473</v>
      </c>
      <c r="I2862" t="inlineStr">
        <is>
          <t>047</t>
        </is>
      </c>
      <c r="J2862" t="inlineStr">
        <is>
          <t>CARTEIRA</t>
        </is>
      </c>
      <c r="K2862" t="inlineStr">
        <is>
          <t>CONTRATO</t>
        </is>
      </c>
      <c r="L2862" t="n">
        <v>2808.48</v>
      </c>
      <c r="M2862" t="inlineStr"/>
      <c r="N2862" t="inlineStr"/>
      <c r="O2862" s="142">
        <f>DATE(YEAR(H2862),MONTH(H2862),1)</f>
        <v/>
      </c>
      <c r="P2862" s="132">
        <f>IF(H2862&gt;$L$3,"Futuro","Atraso")</f>
        <v/>
      </c>
      <c r="Q2862">
        <f>12*(YEAR(H2862)-YEAR($L$3))+(MONTH(H2862)-MONTH($L$3))</f>
        <v/>
      </c>
      <c r="R2862" s="366">
        <f>IF(N2862="IBIRAPITANGA FASE 3",IF(P2862="Atraso",M2862,M2862/(1+$J$2)^Q2862),IF(P2862="Atraso",M2862,M2862/(1+$J$1)^Q2862))</f>
        <v/>
      </c>
    </row>
    <row r="2863">
      <c r="A2863" t="inlineStr">
        <is>
          <t>Q014L08</t>
        </is>
      </c>
      <c r="B2863" t="inlineStr">
        <is>
          <t>THAYS RIBEIRO DE SOUSA</t>
        </is>
      </c>
      <c r="C2863" t="n">
        <v>1</v>
      </c>
      <c r="D2863" t="inlineStr">
        <is>
          <t>IPCA</t>
        </is>
      </c>
      <c r="E2863" t="n">
        <v>0.009488792934583046</v>
      </c>
      <c r="F2863" t="inlineStr">
        <is>
          <t>MENSAL</t>
        </is>
      </c>
      <c r="G2863" t="n">
        <v>45503</v>
      </c>
      <c r="H2863" t="n">
        <v>45503</v>
      </c>
      <c r="I2863" t="inlineStr">
        <is>
          <t>048</t>
        </is>
      </c>
      <c r="J2863" t="inlineStr">
        <is>
          <t>CARTEIRA</t>
        </is>
      </c>
      <c r="K2863" t="inlineStr">
        <is>
          <t>CONTRATO</t>
        </is>
      </c>
      <c r="L2863" t="n">
        <v>2808.48</v>
      </c>
      <c r="M2863" t="inlineStr"/>
      <c r="N2863" t="inlineStr"/>
      <c r="O2863" s="142">
        <f>DATE(YEAR(H2863),MONTH(H2863),1)</f>
        <v/>
      </c>
      <c r="P2863" s="132">
        <f>IF(H2863&gt;$L$3,"Futuro","Atraso")</f>
        <v/>
      </c>
      <c r="Q2863">
        <f>12*(YEAR(H2863)-YEAR($L$3))+(MONTH(H2863)-MONTH($L$3))</f>
        <v/>
      </c>
      <c r="R2863" s="366">
        <f>IF(N2863="IBIRAPITANGA FASE 3",IF(P2863="Atraso",M2863,M2863/(1+$J$2)^Q2863),IF(P2863="Atraso",M2863,M2863/(1+$J$1)^Q2863))</f>
        <v/>
      </c>
    </row>
    <row r="2864">
      <c r="A2864" t="inlineStr">
        <is>
          <t>Q014L08</t>
        </is>
      </c>
      <c r="B2864" t="inlineStr">
        <is>
          <t>THAYS RIBEIRO DE SOUSA</t>
        </is>
      </c>
      <c r="C2864" t="n">
        <v>1</v>
      </c>
      <c r="D2864" t="inlineStr">
        <is>
          <t>IPCA</t>
        </is>
      </c>
      <c r="E2864" t="n">
        <v>0.009488792934583046</v>
      </c>
      <c r="F2864" t="inlineStr">
        <is>
          <t>MENSAL</t>
        </is>
      </c>
      <c r="G2864" t="n">
        <v>45534</v>
      </c>
      <c r="H2864" t="n">
        <v>45534</v>
      </c>
      <c r="I2864" t="inlineStr">
        <is>
          <t>049</t>
        </is>
      </c>
      <c r="J2864" t="inlineStr">
        <is>
          <t>CARTEIRA</t>
        </is>
      </c>
      <c r="K2864" t="inlineStr">
        <is>
          <t>CONTRATO</t>
        </is>
      </c>
      <c r="L2864" t="n">
        <v>2808.48</v>
      </c>
      <c r="M2864" t="inlineStr"/>
      <c r="N2864" t="inlineStr"/>
      <c r="O2864" s="142">
        <f>DATE(YEAR(H2864),MONTH(H2864),1)</f>
        <v/>
      </c>
      <c r="P2864" s="132">
        <f>IF(H2864&gt;$L$3,"Futuro","Atraso")</f>
        <v/>
      </c>
      <c r="Q2864">
        <f>12*(YEAR(H2864)-YEAR($L$3))+(MONTH(H2864)-MONTH($L$3))</f>
        <v/>
      </c>
      <c r="R2864" s="366">
        <f>IF(N2864="IBIRAPITANGA FASE 3",IF(P2864="Atraso",M2864,M2864/(1+$J$2)^Q2864),IF(P2864="Atraso",M2864,M2864/(1+$J$1)^Q2864))</f>
        <v/>
      </c>
    </row>
    <row r="2865">
      <c r="A2865" t="inlineStr">
        <is>
          <t>Q014L08</t>
        </is>
      </c>
      <c r="B2865" t="inlineStr">
        <is>
          <t>THAYS RIBEIRO DE SOUSA</t>
        </is>
      </c>
      <c r="C2865" t="n">
        <v>1</v>
      </c>
      <c r="D2865" t="inlineStr">
        <is>
          <t>IPCA</t>
        </is>
      </c>
      <c r="E2865" t="n">
        <v>0.009488792934583046</v>
      </c>
      <c r="F2865" t="inlineStr">
        <is>
          <t>MENSAL</t>
        </is>
      </c>
      <c r="G2865" t="n">
        <v>45565</v>
      </c>
      <c r="H2865" t="n">
        <v>45565</v>
      </c>
      <c r="I2865" t="inlineStr">
        <is>
          <t>050</t>
        </is>
      </c>
      <c r="J2865" t="inlineStr">
        <is>
          <t>CARTEIRA</t>
        </is>
      </c>
      <c r="K2865" t="inlineStr">
        <is>
          <t>CONTRATO</t>
        </is>
      </c>
      <c r="L2865" t="n">
        <v>2808.48</v>
      </c>
      <c r="M2865" t="inlineStr"/>
      <c r="N2865" t="inlineStr"/>
      <c r="O2865" s="142">
        <f>DATE(YEAR(H2865),MONTH(H2865),1)</f>
        <v/>
      </c>
      <c r="P2865" s="132">
        <f>IF(H2865&gt;$L$3,"Futuro","Atraso")</f>
        <v/>
      </c>
      <c r="Q2865">
        <f>12*(YEAR(H2865)-YEAR($L$3))+(MONTH(H2865)-MONTH($L$3))</f>
        <v/>
      </c>
      <c r="R2865" s="366">
        <f>IF(N2865="IBIRAPITANGA FASE 3",IF(P2865="Atraso",M2865,M2865/(1+$J$2)^Q2865),IF(P2865="Atraso",M2865,M2865/(1+$J$1)^Q2865))</f>
        <v/>
      </c>
    </row>
    <row r="2866">
      <c r="A2866" t="inlineStr">
        <is>
          <t>Q014L08</t>
        </is>
      </c>
      <c r="B2866" t="inlineStr">
        <is>
          <t>THAYS RIBEIRO DE SOUSA</t>
        </is>
      </c>
      <c r="C2866" t="n">
        <v>1</v>
      </c>
      <c r="D2866" t="inlineStr">
        <is>
          <t>IPCA</t>
        </is>
      </c>
      <c r="E2866" t="n">
        <v>0.009488792934583046</v>
      </c>
      <c r="F2866" t="inlineStr">
        <is>
          <t>MENSAL</t>
        </is>
      </c>
      <c r="G2866" t="n">
        <v>45595</v>
      </c>
      <c r="H2866" t="n">
        <v>45595</v>
      </c>
      <c r="I2866" t="inlineStr">
        <is>
          <t>051</t>
        </is>
      </c>
      <c r="J2866" t="inlineStr">
        <is>
          <t>CARTEIRA</t>
        </is>
      </c>
      <c r="K2866" t="inlineStr">
        <is>
          <t>CONTRATO</t>
        </is>
      </c>
      <c r="L2866" t="n">
        <v>2808.48</v>
      </c>
      <c r="M2866" t="inlineStr"/>
      <c r="N2866" t="inlineStr"/>
      <c r="O2866" s="142">
        <f>DATE(YEAR(H2866),MONTH(H2866),1)</f>
        <v/>
      </c>
      <c r="P2866" s="132">
        <f>IF(H2866&gt;$L$3,"Futuro","Atraso")</f>
        <v/>
      </c>
      <c r="Q2866">
        <f>12*(YEAR(H2866)-YEAR($L$3))+(MONTH(H2866)-MONTH($L$3))</f>
        <v/>
      </c>
      <c r="R2866" s="366">
        <f>IF(N2866="IBIRAPITANGA FASE 3",IF(P2866="Atraso",M2866,M2866/(1+$J$2)^Q2866),IF(P2866="Atraso",M2866,M2866/(1+$J$1)^Q2866))</f>
        <v/>
      </c>
    </row>
    <row r="2867">
      <c r="A2867" t="inlineStr">
        <is>
          <t>Q014L08</t>
        </is>
      </c>
      <c r="B2867" t="inlineStr">
        <is>
          <t>THAYS RIBEIRO DE SOUSA</t>
        </is>
      </c>
      <c r="C2867" t="n">
        <v>1</v>
      </c>
      <c r="D2867" t="inlineStr">
        <is>
          <t>IPCA</t>
        </is>
      </c>
      <c r="E2867" t="n">
        <v>0.009488792934583046</v>
      </c>
      <c r="F2867" t="inlineStr">
        <is>
          <t>MENSAL</t>
        </is>
      </c>
      <c r="G2867" t="n">
        <v>45626</v>
      </c>
      <c r="H2867" t="n">
        <v>45626</v>
      </c>
      <c r="I2867" t="inlineStr">
        <is>
          <t>052</t>
        </is>
      </c>
      <c r="J2867" t="inlineStr">
        <is>
          <t>CARTEIRA</t>
        </is>
      </c>
      <c r="K2867" t="inlineStr">
        <is>
          <t>CONTRATO</t>
        </is>
      </c>
      <c r="L2867" t="n">
        <v>2808.48</v>
      </c>
      <c r="M2867" t="inlineStr"/>
      <c r="N2867" t="inlineStr"/>
      <c r="O2867" s="142">
        <f>DATE(YEAR(H2867),MONTH(H2867),1)</f>
        <v/>
      </c>
      <c r="P2867" s="132">
        <f>IF(H2867&gt;$L$3,"Futuro","Atraso")</f>
        <v/>
      </c>
      <c r="Q2867">
        <f>12*(YEAR(H2867)-YEAR($L$3))+(MONTH(H2867)-MONTH($L$3))</f>
        <v/>
      </c>
      <c r="R2867" s="366">
        <f>IF(N2867="IBIRAPITANGA FASE 3",IF(P2867="Atraso",M2867,M2867/(1+$J$2)^Q2867),IF(P2867="Atraso",M2867,M2867/(1+$J$1)^Q2867))</f>
        <v/>
      </c>
    </row>
    <row r="2868">
      <c r="A2868" t="inlineStr">
        <is>
          <t>Q014L08</t>
        </is>
      </c>
      <c r="B2868" t="inlineStr">
        <is>
          <t>THAYS RIBEIRO DE SOUSA</t>
        </is>
      </c>
      <c r="C2868" t="n">
        <v>1</v>
      </c>
      <c r="D2868" t="inlineStr">
        <is>
          <t>IPCA</t>
        </is>
      </c>
      <c r="E2868" t="n">
        <v>0.009488792934583046</v>
      </c>
      <c r="F2868" t="inlineStr">
        <is>
          <t>MENSAL</t>
        </is>
      </c>
      <c r="G2868" t="n">
        <v>45656</v>
      </c>
      <c r="H2868" t="n">
        <v>45656</v>
      </c>
      <c r="I2868" t="inlineStr">
        <is>
          <t>053</t>
        </is>
      </c>
      <c r="J2868" t="inlineStr">
        <is>
          <t>CARTEIRA</t>
        </is>
      </c>
      <c r="K2868" t="inlineStr">
        <is>
          <t>CONTRATO</t>
        </is>
      </c>
      <c r="L2868" t="n">
        <v>2808.48</v>
      </c>
      <c r="M2868" t="inlineStr"/>
      <c r="N2868" t="inlineStr"/>
      <c r="O2868" s="142">
        <f>DATE(YEAR(H2868),MONTH(H2868),1)</f>
        <v/>
      </c>
      <c r="P2868" s="132">
        <f>IF(H2868&gt;$L$3,"Futuro","Atraso")</f>
        <v/>
      </c>
      <c r="Q2868">
        <f>12*(YEAR(H2868)-YEAR($L$3))+(MONTH(H2868)-MONTH($L$3))</f>
        <v/>
      </c>
      <c r="R2868" s="366">
        <f>IF(N2868="IBIRAPITANGA FASE 3",IF(P2868="Atraso",M2868,M2868/(1+$J$2)^Q2868),IF(P2868="Atraso",M2868,M2868/(1+$J$1)^Q2868))</f>
        <v/>
      </c>
    </row>
    <row r="2869">
      <c r="A2869" t="inlineStr">
        <is>
          <t>Q014L08</t>
        </is>
      </c>
      <c r="B2869" t="inlineStr">
        <is>
          <t>THAYS RIBEIRO DE SOUSA</t>
        </is>
      </c>
      <c r="C2869" t="n">
        <v>1</v>
      </c>
      <c r="D2869" t="inlineStr">
        <is>
          <t>IPCA</t>
        </is>
      </c>
      <c r="E2869" t="n">
        <v>0.009488792934583046</v>
      </c>
      <c r="F2869" t="inlineStr">
        <is>
          <t>MENSAL</t>
        </is>
      </c>
      <c r="G2869" t="n">
        <v>45687</v>
      </c>
      <c r="H2869" t="n">
        <v>45687</v>
      </c>
      <c r="I2869" t="inlineStr">
        <is>
          <t>054</t>
        </is>
      </c>
      <c r="J2869" t="inlineStr">
        <is>
          <t>CARTEIRA</t>
        </is>
      </c>
      <c r="K2869" t="inlineStr">
        <is>
          <t>CONTRATO</t>
        </is>
      </c>
      <c r="L2869" t="n">
        <v>2808.48</v>
      </c>
      <c r="M2869" t="inlineStr"/>
      <c r="N2869" t="inlineStr"/>
      <c r="O2869" s="142">
        <f>DATE(YEAR(H2869),MONTH(H2869),1)</f>
        <v/>
      </c>
      <c r="P2869" s="132">
        <f>IF(H2869&gt;$L$3,"Futuro","Atraso")</f>
        <v/>
      </c>
      <c r="Q2869">
        <f>12*(YEAR(H2869)-YEAR($L$3))+(MONTH(H2869)-MONTH($L$3))</f>
        <v/>
      </c>
      <c r="R2869" s="366">
        <f>IF(N2869="IBIRAPITANGA FASE 3",IF(P2869="Atraso",M2869,M2869/(1+$J$2)^Q2869),IF(P2869="Atraso",M2869,M2869/(1+$J$1)^Q2869))</f>
        <v/>
      </c>
    </row>
    <row r="2870">
      <c r="A2870" t="inlineStr">
        <is>
          <t>Q014L08</t>
        </is>
      </c>
      <c r="B2870" t="inlineStr">
        <is>
          <t>THAYS RIBEIRO DE SOUSA</t>
        </is>
      </c>
      <c r="C2870" t="n">
        <v>1</v>
      </c>
      <c r="D2870" t="inlineStr">
        <is>
          <t>IPCA</t>
        </is>
      </c>
      <c r="E2870" t="n">
        <v>0.009488792934583046</v>
      </c>
      <c r="F2870" t="inlineStr">
        <is>
          <t>MENSAL</t>
        </is>
      </c>
      <c r="G2870" t="n">
        <v>45716</v>
      </c>
      <c r="H2870" t="n">
        <v>45716</v>
      </c>
      <c r="I2870" t="inlineStr">
        <is>
          <t>055</t>
        </is>
      </c>
      <c r="J2870" t="inlineStr">
        <is>
          <t>CARTEIRA</t>
        </is>
      </c>
      <c r="K2870" t="inlineStr">
        <is>
          <t>CONTRATO</t>
        </is>
      </c>
      <c r="L2870" t="n">
        <v>2808.48</v>
      </c>
      <c r="M2870" t="inlineStr"/>
      <c r="N2870" t="inlineStr"/>
      <c r="O2870" s="142">
        <f>DATE(YEAR(H2870),MONTH(H2870),1)</f>
        <v/>
      </c>
      <c r="P2870" s="132">
        <f>IF(H2870&gt;$L$3,"Futuro","Atraso")</f>
        <v/>
      </c>
      <c r="Q2870">
        <f>12*(YEAR(H2870)-YEAR($L$3))+(MONTH(H2870)-MONTH($L$3))</f>
        <v/>
      </c>
      <c r="R2870" s="366">
        <f>IF(N2870="IBIRAPITANGA FASE 3",IF(P2870="Atraso",M2870,M2870/(1+$J$2)^Q2870),IF(P2870="Atraso",M2870,M2870/(1+$J$1)^Q2870))</f>
        <v/>
      </c>
    </row>
    <row r="2871">
      <c r="A2871" t="inlineStr">
        <is>
          <t>Q014L08</t>
        </is>
      </c>
      <c r="B2871" t="inlineStr">
        <is>
          <t>THAYS RIBEIRO DE SOUSA</t>
        </is>
      </c>
      <c r="C2871" t="n">
        <v>1</v>
      </c>
      <c r="D2871" t="inlineStr">
        <is>
          <t>IPCA</t>
        </is>
      </c>
      <c r="E2871" t="n">
        <v>0.009488792934583046</v>
      </c>
      <c r="F2871" t="inlineStr">
        <is>
          <t>MENSAL</t>
        </is>
      </c>
      <c r="G2871" t="n">
        <v>45746</v>
      </c>
      <c r="H2871" t="n">
        <v>45746</v>
      </c>
      <c r="I2871" t="inlineStr">
        <is>
          <t>056</t>
        </is>
      </c>
      <c r="J2871" t="inlineStr">
        <is>
          <t>CARTEIRA</t>
        </is>
      </c>
      <c r="K2871" t="inlineStr">
        <is>
          <t>CONTRATO</t>
        </is>
      </c>
      <c r="L2871" t="n">
        <v>2808.48</v>
      </c>
      <c r="M2871" t="inlineStr"/>
      <c r="N2871" t="inlineStr"/>
      <c r="O2871" s="142">
        <f>DATE(YEAR(H2871),MONTH(H2871),1)</f>
        <v/>
      </c>
      <c r="P2871" s="132">
        <f>IF(H2871&gt;$L$3,"Futuro","Atraso")</f>
        <v/>
      </c>
      <c r="Q2871">
        <f>12*(YEAR(H2871)-YEAR($L$3))+(MONTH(H2871)-MONTH($L$3))</f>
        <v/>
      </c>
      <c r="R2871" s="366">
        <f>IF(N2871="IBIRAPITANGA FASE 3",IF(P2871="Atraso",M2871,M2871/(1+$J$2)^Q2871),IF(P2871="Atraso",M2871,M2871/(1+$J$1)^Q2871))</f>
        <v/>
      </c>
    </row>
    <row r="2872">
      <c r="A2872" t="inlineStr">
        <is>
          <t>Q014L08</t>
        </is>
      </c>
      <c r="B2872" t="inlineStr">
        <is>
          <t>THAYS RIBEIRO DE SOUSA</t>
        </is>
      </c>
      <c r="C2872" t="n">
        <v>1</v>
      </c>
      <c r="D2872" t="inlineStr">
        <is>
          <t>IPCA</t>
        </is>
      </c>
      <c r="E2872" t="n">
        <v>0.009488792934583046</v>
      </c>
      <c r="F2872" t="inlineStr">
        <is>
          <t>MENSAL</t>
        </is>
      </c>
      <c r="G2872" t="n">
        <v>45777</v>
      </c>
      <c r="H2872" t="n">
        <v>45777</v>
      </c>
      <c r="I2872" t="inlineStr">
        <is>
          <t>057</t>
        </is>
      </c>
      <c r="J2872" t="inlineStr">
        <is>
          <t>CARTEIRA</t>
        </is>
      </c>
      <c r="K2872" t="inlineStr">
        <is>
          <t>CONTRATO</t>
        </is>
      </c>
      <c r="L2872" t="n">
        <v>2808.48</v>
      </c>
      <c r="M2872" t="inlineStr"/>
      <c r="N2872" t="inlineStr"/>
      <c r="O2872" s="142">
        <f>DATE(YEAR(H2872),MONTH(H2872),1)</f>
        <v/>
      </c>
      <c r="P2872" s="132">
        <f>IF(H2872&gt;$L$3,"Futuro","Atraso")</f>
        <v/>
      </c>
      <c r="Q2872">
        <f>12*(YEAR(H2872)-YEAR($L$3))+(MONTH(H2872)-MONTH($L$3))</f>
        <v/>
      </c>
      <c r="R2872" s="366">
        <f>IF(N2872="IBIRAPITANGA FASE 3",IF(P2872="Atraso",M2872,M2872/(1+$J$2)^Q2872),IF(P2872="Atraso",M2872,M2872/(1+$J$1)^Q2872))</f>
        <v/>
      </c>
    </row>
    <row r="2873">
      <c r="A2873" t="inlineStr">
        <is>
          <t>Q014L08</t>
        </is>
      </c>
      <c r="B2873" t="inlineStr">
        <is>
          <t>THAYS RIBEIRO DE SOUSA</t>
        </is>
      </c>
      <c r="C2873" t="n">
        <v>1</v>
      </c>
      <c r="D2873" t="inlineStr">
        <is>
          <t>IPCA</t>
        </is>
      </c>
      <c r="E2873" t="n">
        <v>0.009488792934583046</v>
      </c>
      <c r="F2873" t="inlineStr">
        <is>
          <t>MENSAL</t>
        </is>
      </c>
      <c r="G2873" t="n">
        <v>45807</v>
      </c>
      <c r="H2873" t="n">
        <v>45807</v>
      </c>
      <c r="I2873" t="inlineStr">
        <is>
          <t>058</t>
        </is>
      </c>
      <c r="J2873" t="inlineStr">
        <is>
          <t>CARTEIRA</t>
        </is>
      </c>
      <c r="K2873" t="inlineStr">
        <is>
          <t>CONTRATO</t>
        </is>
      </c>
      <c r="L2873" t="n">
        <v>2808.48</v>
      </c>
      <c r="M2873" t="inlineStr"/>
      <c r="N2873" t="inlineStr"/>
      <c r="O2873" s="142">
        <f>DATE(YEAR(H2873),MONTH(H2873),1)</f>
        <v/>
      </c>
      <c r="P2873" s="132">
        <f>IF(H2873&gt;$L$3,"Futuro","Atraso")</f>
        <v/>
      </c>
      <c r="Q2873">
        <f>12*(YEAR(H2873)-YEAR($L$3))+(MONTH(H2873)-MONTH($L$3))</f>
        <v/>
      </c>
      <c r="R2873" s="366">
        <f>IF(N2873="IBIRAPITANGA FASE 3",IF(P2873="Atraso",M2873,M2873/(1+$J$2)^Q2873),IF(P2873="Atraso",M2873,M2873/(1+$J$1)^Q2873))</f>
        <v/>
      </c>
    </row>
    <row r="2874">
      <c r="A2874" t="inlineStr">
        <is>
          <t>Q014L08</t>
        </is>
      </c>
      <c r="B2874" t="inlineStr">
        <is>
          <t>THAYS RIBEIRO DE SOUSA</t>
        </is>
      </c>
      <c r="C2874" t="n">
        <v>1</v>
      </c>
      <c r="D2874" t="inlineStr">
        <is>
          <t>IPCA</t>
        </is>
      </c>
      <c r="E2874" t="n">
        <v>0.009488792934583046</v>
      </c>
      <c r="F2874" t="inlineStr">
        <is>
          <t>MENSAL</t>
        </is>
      </c>
      <c r="G2874" t="n">
        <v>45838</v>
      </c>
      <c r="H2874" t="n">
        <v>45838</v>
      </c>
      <c r="I2874" t="inlineStr">
        <is>
          <t>059</t>
        </is>
      </c>
      <c r="J2874" t="inlineStr">
        <is>
          <t>CARTEIRA</t>
        </is>
      </c>
      <c r="K2874" t="inlineStr">
        <is>
          <t>CONTRATO</t>
        </is>
      </c>
      <c r="L2874" t="n">
        <v>2808.48</v>
      </c>
      <c r="M2874" t="inlineStr"/>
      <c r="N2874" t="inlineStr"/>
      <c r="O2874" s="142">
        <f>DATE(YEAR(H2874),MONTH(H2874),1)</f>
        <v/>
      </c>
      <c r="P2874" s="132">
        <f>IF(H2874&gt;$L$3,"Futuro","Atraso")</f>
        <v/>
      </c>
      <c r="Q2874">
        <f>12*(YEAR(H2874)-YEAR($L$3))+(MONTH(H2874)-MONTH($L$3))</f>
        <v/>
      </c>
      <c r="R2874" s="366">
        <f>IF(N2874="IBIRAPITANGA FASE 3",IF(P2874="Atraso",M2874,M2874/(1+$J$2)^Q2874),IF(P2874="Atraso",M2874,M2874/(1+$J$1)^Q2874))</f>
        <v/>
      </c>
    </row>
    <row r="2875">
      <c r="A2875" t="inlineStr">
        <is>
          <t>Q014L08</t>
        </is>
      </c>
      <c r="B2875" t="inlineStr">
        <is>
          <t>THAYS RIBEIRO DE SOUSA</t>
        </is>
      </c>
      <c r="C2875" t="n">
        <v>1</v>
      </c>
      <c r="D2875" t="inlineStr">
        <is>
          <t>IPCA</t>
        </is>
      </c>
      <c r="E2875" t="n">
        <v>0.009488792934583046</v>
      </c>
      <c r="F2875" t="inlineStr">
        <is>
          <t>MENSAL</t>
        </is>
      </c>
      <c r="G2875" t="n">
        <v>45868</v>
      </c>
      <c r="H2875" t="n">
        <v>45868</v>
      </c>
      <c r="I2875" t="inlineStr">
        <is>
          <t>060</t>
        </is>
      </c>
      <c r="J2875" t="inlineStr">
        <is>
          <t>CARTEIRA</t>
        </is>
      </c>
      <c r="K2875" t="inlineStr">
        <is>
          <t>CONTRATO</t>
        </is>
      </c>
      <c r="L2875" t="n">
        <v>2808.48</v>
      </c>
      <c r="M2875" t="inlineStr"/>
      <c r="N2875" t="inlineStr"/>
      <c r="O2875" s="142">
        <f>DATE(YEAR(H2875),MONTH(H2875),1)</f>
        <v/>
      </c>
      <c r="P2875" s="132">
        <f>IF(H2875&gt;$L$3,"Futuro","Atraso")</f>
        <v/>
      </c>
      <c r="Q2875">
        <f>12*(YEAR(H2875)-YEAR($L$3))+(MONTH(H2875)-MONTH($L$3))</f>
        <v/>
      </c>
      <c r="R2875" s="366">
        <f>IF(N2875="IBIRAPITANGA FASE 3",IF(P2875="Atraso",M2875,M2875/(1+$J$2)^Q2875),IF(P2875="Atraso",M2875,M2875/(1+$J$1)^Q2875))</f>
        <v/>
      </c>
    </row>
    <row r="2876">
      <c r="A2876" t="inlineStr">
        <is>
          <t>Q014L08</t>
        </is>
      </c>
      <c r="B2876" t="inlineStr">
        <is>
          <t>THAYS RIBEIRO DE SOUSA</t>
        </is>
      </c>
      <c r="C2876" t="n">
        <v>1</v>
      </c>
      <c r="D2876" t="inlineStr">
        <is>
          <t>IPCA</t>
        </is>
      </c>
      <c r="E2876" t="n">
        <v>0.009488792934583046</v>
      </c>
      <c r="F2876" t="inlineStr">
        <is>
          <t>MENSAL</t>
        </is>
      </c>
      <c r="G2876" t="n">
        <v>45899</v>
      </c>
      <c r="H2876" t="n">
        <v>45899</v>
      </c>
      <c r="I2876" t="inlineStr">
        <is>
          <t>061</t>
        </is>
      </c>
      <c r="J2876" t="inlineStr">
        <is>
          <t>CARTEIRA</t>
        </is>
      </c>
      <c r="K2876" t="inlineStr">
        <is>
          <t>CONTRATO</t>
        </is>
      </c>
      <c r="L2876" t="n">
        <v>2808.48</v>
      </c>
      <c r="M2876" t="inlineStr"/>
      <c r="N2876" t="inlineStr"/>
      <c r="O2876" s="142">
        <f>DATE(YEAR(H2876),MONTH(H2876),1)</f>
        <v/>
      </c>
      <c r="P2876" s="132">
        <f>IF(H2876&gt;$L$3,"Futuro","Atraso")</f>
        <v/>
      </c>
      <c r="Q2876">
        <f>12*(YEAR(H2876)-YEAR($L$3))+(MONTH(H2876)-MONTH($L$3))</f>
        <v/>
      </c>
      <c r="R2876" s="366">
        <f>IF(N2876="IBIRAPITANGA FASE 3",IF(P2876="Atraso",M2876,M2876/(1+$J$2)^Q2876),IF(P2876="Atraso",M2876,M2876/(1+$J$1)^Q2876))</f>
        <v/>
      </c>
    </row>
    <row r="2877">
      <c r="A2877" t="inlineStr">
        <is>
          <t>Q014L08</t>
        </is>
      </c>
      <c r="B2877" t="inlineStr">
        <is>
          <t>THAYS RIBEIRO DE SOUSA</t>
        </is>
      </c>
      <c r="C2877" t="n">
        <v>1</v>
      </c>
      <c r="D2877" t="inlineStr">
        <is>
          <t>IPCA</t>
        </is>
      </c>
      <c r="E2877" t="n">
        <v>0.009488792934583046</v>
      </c>
      <c r="F2877" t="inlineStr">
        <is>
          <t>MENSAL</t>
        </is>
      </c>
      <c r="G2877" t="n">
        <v>45930</v>
      </c>
      <c r="H2877" t="n">
        <v>45930</v>
      </c>
      <c r="I2877" t="inlineStr">
        <is>
          <t>062</t>
        </is>
      </c>
      <c r="J2877" t="inlineStr">
        <is>
          <t>CARTEIRA</t>
        </is>
      </c>
      <c r="K2877" t="inlineStr">
        <is>
          <t>CONTRATO</t>
        </is>
      </c>
      <c r="L2877" t="n">
        <v>2808.48</v>
      </c>
      <c r="M2877" t="inlineStr"/>
      <c r="N2877" t="inlineStr"/>
      <c r="O2877" s="142">
        <f>DATE(YEAR(H2877),MONTH(H2877),1)</f>
        <v/>
      </c>
      <c r="P2877" s="132">
        <f>IF(H2877&gt;$L$3,"Futuro","Atraso")</f>
        <v/>
      </c>
      <c r="Q2877">
        <f>12*(YEAR(H2877)-YEAR($L$3))+(MONTH(H2877)-MONTH($L$3))</f>
        <v/>
      </c>
      <c r="R2877" s="366">
        <f>IF(N2877="IBIRAPITANGA FASE 3",IF(P2877="Atraso",M2877,M2877/(1+$J$2)^Q2877),IF(P2877="Atraso",M2877,M2877/(1+$J$1)^Q2877))</f>
        <v/>
      </c>
    </row>
    <row r="2878">
      <c r="A2878" t="inlineStr">
        <is>
          <t>Q014L08</t>
        </is>
      </c>
      <c r="B2878" t="inlineStr">
        <is>
          <t>THAYS RIBEIRO DE SOUSA</t>
        </is>
      </c>
      <c r="C2878" t="n">
        <v>1</v>
      </c>
      <c r="D2878" t="inlineStr">
        <is>
          <t>IPCA</t>
        </is>
      </c>
      <c r="E2878" t="n">
        <v>0.009488792934583046</v>
      </c>
      <c r="F2878" t="inlineStr">
        <is>
          <t>MENSAL</t>
        </is>
      </c>
      <c r="G2878" t="n">
        <v>45960</v>
      </c>
      <c r="H2878" t="n">
        <v>45960</v>
      </c>
      <c r="I2878" t="inlineStr">
        <is>
          <t>063</t>
        </is>
      </c>
      <c r="J2878" t="inlineStr">
        <is>
          <t>CARTEIRA</t>
        </is>
      </c>
      <c r="K2878" t="inlineStr">
        <is>
          <t>CONTRATO</t>
        </is>
      </c>
      <c r="L2878" t="n">
        <v>2808.48</v>
      </c>
      <c r="M2878" t="inlineStr"/>
      <c r="N2878" t="inlineStr"/>
      <c r="O2878" s="142">
        <f>DATE(YEAR(H2878),MONTH(H2878),1)</f>
        <v/>
      </c>
      <c r="P2878" s="132">
        <f>IF(H2878&gt;$L$3,"Futuro","Atraso")</f>
        <v/>
      </c>
      <c r="Q2878">
        <f>12*(YEAR(H2878)-YEAR($L$3))+(MONTH(H2878)-MONTH($L$3))</f>
        <v/>
      </c>
      <c r="R2878" s="366">
        <f>IF(N2878="IBIRAPITANGA FASE 3",IF(P2878="Atraso",M2878,M2878/(1+$J$2)^Q2878),IF(P2878="Atraso",M2878,M2878/(1+$J$1)^Q2878))</f>
        <v/>
      </c>
    </row>
    <row r="2879">
      <c r="A2879" t="inlineStr">
        <is>
          <t>Q014L08</t>
        </is>
      </c>
      <c r="B2879" t="inlineStr">
        <is>
          <t>THAYS RIBEIRO DE SOUSA</t>
        </is>
      </c>
      <c r="C2879" t="n">
        <v>1</v>
      </c>
      <c r="D2879" t="inlineStr">
        <is>
          <t>IPCA</t>
        </is>
      </c>
      <c r="E2879" t="n">
        <v>0.009488792934583046</v>
      </c>
      <c r="F2879" t="inlineStr">
        <is>
          <t>MENSAL</t>
        </is>
      </c>
      <c r="G2879" t="n">
        <v>45991</v>
      </c>
      <c r="H2879" t="n">
        <v>45991</v>
      </c>
      <c r="I2879" t="inlineStr">
        <is>
          <t>064</t>
        </is>
      </c>
      <c r="J2879" t="inlineStr">
        <is>
          <t>CARTEIRA</t>
        </is>
      </c>
      <c r="K2879" t="inlineStr">
        <is>
          <t>CONTRATO</t>
        </is>
      </c>
      <c r="L2879" t="n">
        <v>2808.48</v>
      </c>
      <c r="M2879" t="inlineStr"/>
      <c r="N2879" t="inlineStr"/>
      <c r="O2879" s="142">
        <f>DATE(YEAR(H2879),MONTH(H2879),1)</f>
        <v/>
      </c>
      <c r="P2879" s="132">
        <f>IF(H2879&gt;$L$3,"Futuro","Atraso")</f>
        <v/>
      </c>
      <c r="Q2879">
        <f>12*(YEAR(H2879)-YEAR($L$3))+(MONTH(H2879)-MONTH($L$3))</f>
        <v/>
      </c>
      <c r="R2879" s="366">
        <f>IF(N2879="IBIRAPITANGA FASE 3",IF(P2879="Atraso",M2879,M2879/(1+$J$2)^Q2879),IF(P2879="Atraso",M2879,M2879/(1+$J$1)^Q2879))</f>
        <v/>
      </c>
    </row>
    <row r="2880">
      <c r="A2880" t="inlineStr">
        <is>
          <t>Q014L08</t>
        </is>
      </c>
      <c r="B2880" t="inlineStr">
        <is>
          <t>THAYS RIBEIRO DE SOUSA</t>
        </is>
      </c>
      <c r="C2880" t="n">
        <v>1</v>
      </c>
      <c r="D2880" t="inlineStr">
        <is>
          <t>IPCA</t>
        </is>
      </c>
      <c r="E2880" t="n">
        <v>0.009488792934583046</v>
      </c>
      <c r="F2880" t="inlineStr">
        <is>
          <t>MENSAL</t>
        </is>
      </c>
      <c r="G2880" t="n">
        <v>46021</v>
      </c>
      <c r="H2880" t="n">
        <v>46021</v>
      </c>
      <c r="I2880" t="inlineStr">
        <is>
          <t>065</t>
        </is>
      </c>
      <c r="J2880" t="inlineStr">
        <is>
          <t>CARTEIRA</t>
        </is>
      </c>
      <c r="K2880" t="inlineStr">
        <is>
          <t>CONTRATO</t>
        </is>
      </c>
      <c r="L2880" t="n">
        <v>2808.48</v>
      </c>
      <c r="M2880" t="inlineStr"/>
      <c r="N2880" t="inlineStr"/>
      <c r="O2880" s="142">
        <f>DATE(YEAR(H2880),MONTH(H2880),1)</f>
        <v/>
      </c>
      <c r="P2880" s="132">
        <f>IF(H2880&gt;$L$3,"Futuro","Atraso")</f>
        <v/>
      </c>
      <c r="Q2880">
        <f>12*(YEAR(H2880)-YEAR($L$3))+(MONTH(H2880)-MONTH($L$3))</f>
        <v/>
      </c>
      <c r="R2880" s="366">
        <f>IF(N2880="IBIRAPITANGA FASE 3",IF(P2880="Atraso",M2880,M2880/(1+$J$2)^Q2880),IF(P2880="Atraso",M2880,M2880/(1+$J$1)^Q2880))</f>
        <v/>
      </c>
    </row>
    <row r="2881">
      <c r="A2881" t="inlineStr">
        <is>
          <t>Q014L08</t>
        </is>
      </c>
      <c r="B2881" t="inlineStr">
        <is>
          <t>THAYS RIBEIRO DE SOUSA</t>
        </is>
      </c>
      <c r="C2881" t="n">
        <v>1</v>
      </c>
      <c r="D2881" t="inlineStr">
        <is>
          <t>IPCA</t>
        </is>
      </c>
      <c r="E2881" t="n">
        <v>0.009488792934583046</v>
      </c>
      <c r="F2881" t="inlineStr">
        <is>
          <t>MENSAL</t>
        </is>
      </c>
      <c r="G2881" t="n">
        <v>46052</v>
      </c>
      <c r="H2881" t="n">
        <v>46052</v>
      </c>
      <c r="I2881" t="inlineStr">
        <is>
          <t>066</t>
        </is>
      </c>
      <c r="J2881" t="inlineStr">
        <is>
          <t>CARTEIRA</t>
        </is>
      </c>
      <c r="K2881" t="inlineStr">
        <is>
          <t>CONTRATO</t>
        </is>
      </c>
      <c r="L2881" t="n">
        <v>2808.48</v>
      </c>
      <c r="M2881" t="inlineStr"/>
      <c r="N2881" t="inlineStr"/>
      <c r="O2881" s="142">
        <f>DATE(YEAR(H2881),MONTH(H2881),1)</f>
        <v/>
      </c>
      <c r="P2881" s="132">
        <f>IF(H2881&gt;$L$3,"Futuro","Atraso")</f>
        <v/>
      </c>
      <c r="Q2881">
        <f>12*(YEAR(H2881)-YEAR($L$3))+(MONTH(H2881)-MONTH($L$3))</f>
        <v/>
      </c>
      <c r="R2881" s="366">
        <f>IF(N2881="IBIRAPITANGA FASE 3",IF(P2881="Atraso",M2881,M2881/(1+$J$2)^Q2881),IF(P2881="Atraso",M2881,M2881/(1+$J$1)^Q2881))</f>
        <v/>
      </c>
    </row>
    <row r="2882">
      <c r="A2882" t="inlineStr">
        <is>
          <t>Q014L08</t>
        </is>
      </c>
      <c r="B2882" t="inlineStr">
        <is>
          <t>THAYS RIBEIRO DE SOUSA</t>
        </is>
      </c>
      <c r="C2882" t="n">
        <v>1</v>
      </c>
      <c r="D2882" t="inlineStr">
        <is>
          <t>IPCA</t>
        </is>
      </c>
      <c r="E2882" t="n">
        <v>0.009488792934583046</v>
      </c>
      <c r="F2882" t="inlineStr">
        <is>
          <t>MENSAL</t>
        </is>
      </c>
      <c r="G2882" t="n">
        <v>46081</v>
      </c>
      <c r="H2882" t="n">
        <v>46081</v>
      </c>
      <c r="I2882" t="inlineStr">
        <is>
          <t>067</t>
        </is>
      </c>
      <c r="J2882" t="inlineStr">
        <is>
          <t>CARTEIRA</t>
        </is>
      </c>
      <c r="K2882" t="inlineStr">
        <is>
          <t>CONTRATO</t>
        </is>
      </c>
      <c r="L2882" t="n">
        <v>2808.48</v>
      </c>
      <c r="M2882" t="inlineStr"/>
      <c r="N2882" t="inlineStr"/>
      <c r="O2882" s="142">
        <f>DATE(YEAR(H2882),MONTH(H2882),1)</f>
        <v/>
      </c>
      <c r="P2882" s="132">
        <f>IF(H2882&gt;$L$3,"Futuro","Atraso")</f>
        <v/>
      </c>
      <c r="Q2882">
        <f>12*(YEAR(H2882)-YEAR($L$3))+(MONTH(H2882)-MONTH($L$3))</f>
        <v/>
      </c>
      <c r="R2882" s="366">
        <f>IF(N2882="IBIRAPITANGA FASE 3",IF(P2882="Atraso",M2882,M2882/(1+$J$2)^Q2882),IF(P2882="Atraso",M2882,M2882/(1+$J$1)^Q2882))</f>
        <v/>
      </c>
    </row>
    <row r="2883">
      <c r="A2883" t="inlineStr">
        <is>
          <t>Q014L08</t>
        </is>
      </c>
      <c r="B2883" t="inlineStr">
        <is>
          <t>THAYS RIBEIRO DE SOUSA</t>
        </is>
      </c>
      <c r="C2883" t="n">
        <v>1</v>
      </c>
      <c r="D2883" t="inlineStr">
        <is>
          <t>IPCA</t>
        </is>
      </c>
      <c r="E2883" t="n">
        <v>0.009488792934583046</v>
      </c>
      <c r="F2883" t="inlineStr">
        <is>
          <t>MENSAL</t>
        </is>
      </c>
      <c r="G2883" t="n">
        <v>46111</v>
      </c>
      <c r="H2883" t="n">
        <v>46111</v>
      </c>
      <c r="I2883" t="inlineStr">
        <is>
          <t>068</t>
        </is>
      </c>
      <c r="J2883" t="inlineStr">
        <is>
          <t>CARTEIRA</t>
        </is>
      </c>
      <c r="K2883" t="inlineStr">
        <is>
          <t>CONTRATO</t>
        </is>
      </c>
      <c r="L2883" t="n">
        <v>2808.48</v>
      </c>
      <c r="M2883" t="inlineStr"/>
      <c r="N2883" t="inlineStr"/>
      <c r="O2883" s="142">
        <f>DATE(YEAR(H2883),MONTH(H2883),1)</f>
        <v/>
      </c>
      <c r="P2883" s="132">
        <f>IF(H2883&gt;$L$3,"Futuro","Atraso")</f>
        <v/>
      </c>
      <c r="Q2883">
        <f>12*(YEAR(H2883)-YEAR($L$3))+(MONTH(H2883)-MONTH($L$3))</f>
        <v/>
      </c>
      <c r="R2883" s="366">
        <f>IF(N2883="IBIRAPITANGA FASE 3",IF(P2883="Atraso",M2883,M2883/(1+$J$2)^Q2883),IF(P2883="Atraso",M2883,M2883/(1+$J$1)^Q2883))</f>
        <v/>
      </c>
    </row>
    <row r="2884">
      <c r="A2884" t="inlineStr">
        <is>
          <t>Q014L08</t>
        </is>
      </c>
      <c r="B2884" t="inlineStr">
        <is>
          <t>THAYS RIBEIRO DE SOUSA</t>
        </is>
      </c>
      <c r="C2884" t="n">
        <v>1</v>
      </c>
      <c r="D2884" t="inlineStr">
        <is>
          <t>IPCA</t>
        </is>
      </c>
      <c r="E2884" t="n">
        <v>0.009488792934583046</v>
      </c>
      <c r="F2884" t="inlineStr">
        <is>
          <t>MENSAL</t>
        </is>
      </c>
      <c r="G2884" t="n">
        <v>46142</v>
      </c>
      <c r="H2884" t="n">
        <v>46142</v>
      </c>
      <c r="I2884" t="inlineStr">
        <is>
          <t>069</t>
        </is>
      </c>
      <c r="J2884" t="inlineStr">
        <is>
          <t>CARTEIRA</t>
        </is>
      </c>
      <c r="K2884" t="inlineStr">
        <is>
          <t>CONTRATO</t>
        </is>
      </c>
      <c r="L2884" t="n">
        <v>2808.48</v>
      </c>
      <c r="M2884" t="inlineStr"/>
      <c r="N2884" t="inlineStr"/>
      <c r="O2884" s="142">
        <f>DATE(YEAR(H2884),MONTH(H2884),1)</f>
        <v/>
      </c>
      <c r="P2884" s="132">
        <f>IF(H2884&gt;$L$3,"Futuro","Atraso")</f>
        <v/>
      </c>
      <c r="Q2884">
        <f>12*(YEAR(H2884)-YEAR($L$3))+(MONTH(H2884)-MONTH($L$3))</f>
        <v/>
      </c>
      <c r="R2884" s="366">
        <f>IF(N2884="IBIRAPITANGA FASE 3",IF(P2884="Atraso",M2884,M2884/(1+$J$2)^Q2884),IF(P2884="Atraso",M2884,M2884/(1+$J$1)^Q2884))</f>
        <v/>
      </c>
    </row>
    <row r="2885">
      <c r="A2885" t="inlineStr">
        <is>
          <t>Q014L08</t>
        </is>
      </c>
      <c r="B2885" t="inlineStr">
        <is>
          <t>THAYS RIBEIRO DE SOUSA</t>
        </is>
      </c>
      <c r="C2885" t="n">
        <v>1</v>
      </c>
      <c r="D2885" t="inlineStr">
        <is>
          <t>IPCA</t>
        </is>
      </c>
      <c r="E2885" t="n">
        <v>0.009488792934583046</v>
      </c>
      <c r="F2885" t="inlineStr">
        <is>
          <t>MENSAL</t>
        </is>
      </c>
      <c r="G2885" t="n">
        <v>46172</v>
      </c>
      <c r="H2885" t="n">
        <v>46172</v>
      </c>
      <c r="I2885" t="inlineStr">
        <is>
          <t>070</t>
        </is>
      </c>
      <c r="J2885" t="inlineStr">
        <is>
          <t>CARTEIRA</t>
        </is>
      </c>
      <c r="K2885" t="inlineStr">
        <is>
          <t>CONTRATO</t>
        </is>
      </c>
      <c r="L2885" t="n">
        <v>2808.48</v>
      </c>
      <c r="M2885" t="inlineStr"/>
      <c r="N2885" t="inlineStr"/>
      <c r="O2885" s="142">
        <f>DATE(YEAR(H2885),MONTH(H2885),1)</f>
        <v/>
      </c>
      <c r="P2885" s="132">
        <f>IF(H2885&gt;$L$3,"Futuro","Atraso")</f>
        <v/>
      </c>
      <c r="Q2885">
        <f>12*(YEAR(H2885)-YEAR($L$3))+(MONTH(H2885)-MONTH($L$3))</f>
        <v/>
      </c>
      <c r="R2885" s="366">
        <f>IF(N2885="IBIRAPITANGA FASE 3",IF(P2885="Atraso",M2885,M2885/(1+$J$2)^Q2885),IF(P2885="Atraso",M2885,M2885/(1+$J$1)^Q2885))</f>
        <v/>
      </c>
    </row>
    <row r="2886">
      <c r="A2886" t="inlineStr">
        <is>
          <t>Q014L08</t>
        </is>
      </c>
      <c r="B2886" t="inlineStr">
        <is>
          <t>THAYS RIBEIRO DE SOUSA</t>
        </is>
      </c>
      <c r="C2886" t="n">
        <v>1</v>
      </c>
      <c r="D2886" t="inlineStr">
        <is>
          <t>IPCA</t>
        </is>
      </c>
      <c r="E2886" t="n">
        <v>0.009488792934583046</v>
      </c>
      <c r="F2886" t="inlineStr">
        <is>
          <t>MENSAL</t>
        </is>
      </c>
      <c r="G2886" t="n">
        <v>46203</v>
      </c>
      <c r="H2886" t="n">
        <v>46203</v>
      </c>
      <c r="I2886" t="inlineStr">
        <is>
          <t>071</t>
        </is>
      </c>
      <c r="J2886" t="inlineStr">
        <is>
          <t>CARTEIRA</t>
        </is>
      </c>
      <c r="K2886" t="inlineStr">
        <is>
          <t>CONTRATO</t>
        </is>
      </c>
      <c r="L2886" t="n">
        <v>2808.48</v>
      </c>
      <c r="M2886" t="inlineStr"/>
      <c r="N2886" t="inlineStr"/>
      <c r="O2886" s="142">
        <f>DATE(YEAR(H2886),MONTH(H2886),1)</f>
        <v/>
      </c>
      <c r="P2886" s="132">
        <f>IF(H2886&gt;$L$3,"Futuro","Atraso")</f>
        <v/>
      </c>
      <c r="Q2886">
        <f>12*(YEAR(H2886)-YEAR($L$3))+(MONTH(H2886)-MONTH($L$3))</f>
        <v/>
      </c>
      <c r="R2886" s="366">
        <f>IF(N2886="IBIRAPITANGA FASE 3",IF(P2886="Atraso",M2886,M2886/(1+$J$2)^Q2886),IF(P2886="Atraso",M2886,M2886/(1+$J$1)^Q2886))</f>
        <v/>
      </c>
    </row>
    <row r="2887">
      <c r="A2887" t="inlineStr">
        <is>
          <t>Q014L08</t>
        </is>
      </c>
      <c r="B2887" t="inlineStr">
        <is>
          <t>THAYS RIBEIRO DE SOUSA</t>
        </is>
      </c>
      <c r="C2887" t="n">
        <v>1</v>
      </c>
      <c r="D2887" t="inlineStr">
        <is>
          <t>IPCA</t>
        </is>
      </c>
      <c r="E2887" t="n">
        <v>0.009488792934583046</v>
      </c>
      <c r="F2887" t="inlineStr">
        <is>
          <t>MENSAL</t>
        </is>
      </c>
      <c r="G2887" t="n">
        <v>46233</v>
      </c>
      <c r="H2887" t="n">
        <v>46233</v>
      </c>
      <c r="I2887" t="inlineStr">
        <is>
          <t>072</t>
        </is>
      </c>
      <c r="J2887" t="inlineStr">
        <is>
          <t>CARTEIRA</t>
        </is>
      </c>
      <c r="K2887" t="inlineStr">
        <is>
          <t>CONTRATO</t>
        </is>
      </c>
      <c r="L2887" t="n">
        <v>2808.48</v>
      </c>
      <c r="M2887" t="inlineStr"/>
      <c r="N2887" t="inlineStr"/>
      <c r="O2887" s="142">
        <f>DATE(YEAR(H2887),MONTH(H2887),1)</f>
        <v/>
      </c>
      <c r="P2887" s="132">
        <f>IF(H2887&gt;$L$3,"Futuro","Atraso")</f>
        <v/>
      </c>
      <c r="Q2887">
        <f>12*(YEAR(H2887)-YEAR($L$3))+(MONTH(H2887)-MONTH($L$3))</f>
        <v/>
      </c>
      <c r="R2887" s="366">
        <f>IF(N2887="IBIRAPITANGA FASE 3",IF(P2887="Atraso",M2887,M2887/(1+$J$2)^Q2887),IF(P2887="Atraso",M2887,M2887/(1+$J$1)^Q2887))</f>
        <v/>
      </c>
    </row>
    <row r="2888">
      <c r="A2888" t="inlineStr">
        <is>
          <t>Q014L08</t>
        </is>
      </c>
      <c r="B2888" t="inlineStr">
        <is>
          <t>THAYS RIBEIRO DE SOUSA</t>
        </is>
      </c>
      <c r="C2888" t="n">
        <v>1</v>
      </c>
      <c r="D2888" t="inlineStr">
        <is>
          <t>IPCA</t>
        </is>
      </c>
      <c r="E2888" t="n">
        <v>0.009488792934583046</v>
      </c>
      <c r="F2888" t="inlineStr">
        <is>
          <t>MENSAL</t>
        </is>
      </c>
      <c r="G2888" t="n">
        <v>46264</v>
      </c>
      <c r="H2888" t="n">
        <v>46264</v>
      </c>
      <c r="I2888" t="inlineStr">
        <is>
          <t>073</t>
        </is>
      </c>
      <c r="J2888" t="inlineStr">
        <is>
          <t>CARTEIRA</t>
        </is>
      </c>
      <c r="K2888" t="inlineStr">
        <is>
          <t>CONTRATO</t>
        </is>
      </c>
      <c r="L2888" t="n">
        <v>2808.48</v>
      </c>
      <c r="M2888" t="inlineStr"/>
      <c r="N2888" t="inlineStr"/>
      <c r="O2888" s="142">
        <f>DATE(YEAR(H2888),MONTH(H2888),1)</f>
        <v/>
      </c>
      <c r="P2888" s="132">
        <f>IF(H2888&gt;$L$3,"Futuro","Atraso")</f>
        <v/>
      </c>
      <c r="Q2888">
        <f>12*(YEAR(H2888)-YEAR($L$3))+(MONTH(H2888)-MONTH($L$3))</f>
        <v/>
      </c>
      <c r="R2888" s="366">
        <f>IF(N2888="IBIRAPITANGA FASE 3",IF(P2888="Atraso",M2888,M2888/(1+$J$2)^Q2888),IF(P2888="Atraso",M2888,M2888/(1+$J$1)^Q2888))</f>
        <v/>
      </c>
    </row>
    <row r="2889">
      <c r="A2889" t="inlineStr">
        <is>
          <t>Q014L08</t>
        </is>
      </c>
      <c r="B2889" t="inlineStr">
        <is>
          <t>THAYS RIBEIRO DE SOUSA</t>
        </is>
      </c>
      <c r="C2889" t="n">
        <v>1</v>
      </c>
      <c r="D2889" t="inlineStr">
        <is>
          <t>IPCA</t>
        </is>
      </c>
      <c r="E2889" t="n">
        <v>0.009488792934583046</v>
      </c>
      <c r="F2889" t="inlineStr">
        <is>
          <t>MENSAL</t>
        </is>
      </c>
      <c r="G2889" t="n">
        <v>46295</v>
      </c>
      <c r="H2889" t="n">
        <v>46295</v>
      </c>
      <c r="I2889" t="inlineStr">
        <is>
          <t>074</t>
        </is>
      </c>
      <c r="J2889" t="inlineStr">
        <is>
          <t>CARTEIRA</t>
        </is>
      </c>
      <c r="K2889" t="inlineStr">
        <is>
          <t>CONTRATO</t>
        </is>
      </c>
      <c r="L2889" t="n">
        <v>2808.48</v>
      </c>
      <c r="M2889" t="inlineStr"/>
      <c r="N2889" t="inlineStr"/>
      <c r="O2889" s="142">
        <f>DATE(YEAR(H2889),MONTH(H2889),1)</f>
        <v/>
      </c>
      <c r="P2889" s="132">
        <f>IF(H2889&gt;$L$3,"Futuro","Atraso")</f>
        <v/>
      </c>
      <c r="Q2889">
        <f>12*(YEAR(H2889)-YEAR($L$3))+(MONTH(H2889)-MONTH($L$3))</f>
        <v/>
      </c>
      <c r="R2889" s="366">
        <f>IF(N2889="IBIRAPITANGA FASE 3",IF(P2889="Atraso",M2889,M2889/(1+$J$2)^Q2889),IF(P2889="Atraso",M2889,M2889/(1+$J$1)^Q2889))</f>
        <v/>
      </c>
    </row>
    <row r="2890">
      <c r="A2890" t="inlineStr">
        <is>
          <t>Q014L08</t>
        </is>
      </c>
      <c r="B2890" t="inlineStr">
        <is>
          <t>THAYS RIBEIRO DE SOUSA</t>
        </is>
      </c>
      <c r="C2890" t="n">
        <v>1</v>
      </c>
      <c r="D2890" t="inlineStr">
        <is>
          <t>IPCA</t>
        </is>
      </c>
      <c r="E2890" t="n">
        <v>0.009488792934583046</v>
      </c>
      <c r="F2890" t="inlineStr">
        <is>
          <t>MENSAL</t>
        </is>
      </c>
      <c r="G2890" t="n">
        <v>46325</v>
      </c>
      <c r="H2890" t="n">
        <v>46325</v>
      </c>
      <c r="I2890" t="inlineStr">
        <is>
          <t>075</t>
        </is>
      </c>
      <c r="J2890" t="inlineStr">
        <is>
          <t>CARTEIRA</t>
        </is>
      </c>
      <c r="K2890" t="inlineStr">
        <is>
          <t>CONTRATO</t>
        </is>
      </c>
      <c r="L2890" t="n">
        <v>2808.48</v>
      </c>
      <c r="M2890" t="inlineStr"/>
      <c r="N2890" t="inlineStr"/>
      <c r="O2890" s="142">
        <f>DATE(YEAR(H2890),MONTH(H2890),1)</f>
        <v/>
      </c>
      <c r="P2890" s="132">
        <f>IF(H2890&gt;$L$3,"Futuro","Atraso")</f>
        <v/>
      </c>
      <c r="Q2890">
        <f>12*(YEAR(H2890)-YEAR($L$3))+(MONTH(H2890)-MONTH($L$3))</f>
        <v/>
      </c>
      <c r="R2890" s="366">
        <f>IF(N2890="IBIRAPITANGA FASE 3",IF(P2890="Atraso",M2890,M2890/(1+$J$2)^Q2890),IF(P2890="Atraso",M2890,M2890/(1+$J$1)^Q2890))</f>
        <v/>
      </c>
    </row>
    <row r="2891">
      <c r="A2891" t="inlineStr">
        <is>
          <t>Q014L08</t>
        </is>
      </c>
      <c r="B2891" t="inlineStr">
        <is>
          <t>THAYS RIBEIRO DE SOUSA</t>
        </is>
      </c>
      <c r="C2891" t="n">
        <v>1</v>
      </c>
      <c r="D2891" t="inlineStr">
        <is>
          <t>IPCA</t>
        </is>
      </c>
      <c r="E2891" t="n">
        <v>0.009488792934583046</v>
      </c>
      <c r="F2891" t="inlineStr">
        <is>
          <t>MENSAL</t>
        </is>
      </c>
      <c r="G2891" t="n">
        <v>46356</v>
      </c>
      <c r="H2891" t="n">
        <v>46356</v>
      </c>
      <c r="I2891" t="inlineStr">
        <is>
          <t>076</t>
        </is>
      </c>
      <c r="J2891" t="inlineStr">
        <is>
          <t>CARTEIRA</t>
        </is>
      </c>
      <c r="K2891" t="inlineStr">
        <is>
          <t>CONTRATO</t>
        </is>
      </c>
      <c r="L2891" t="n">
        <v>2808.48</v>
      </c>
      <c r="M2891" t="inlineStr"/>
      <c r="N2891" t="inlineStr"/>
      <c r="O2891" s="142">
        <f>DATE(YEAR(H2891),MONTH(H2891),1)</f>
        <v/>
      </c>
      <c r="P2891" s="132">
        <f>IF(H2891&gt;$L$3,"Futuro","Atraso")</f>
        <v/>
      </c>
      <c r="Q2891">
        <f>12*(YEAR(H2891)-YEAR($L$3))+(MONTH(H2891)-MONTH($L$3))</f>
        <v/>
      </c>
      <c r="R2891" s="366">
        <f>IF(N2891="IBIRAPITANGA FASE 3",IF(P2891="Atraso",M2891,M2891/(1+$J$2)^Q2891),IF(P2891="Atraso",M2891,M2891/(1+$J$1)^Q2891))</f>
        <v/>
      </c>
    </row>
    <row r="2892">
      <c r="A2892" t="inlineStr">
        <is>
          <t>Q014L08</t>
        </is>
      </c>
      <c r="B2892" t="inlineStr">
        <is>
          <t>THAYS RIBEIRO DE SOUSA</t>
        </is>
      </c>
      <c r="C2892" t="n">
        <v>1</v>
      </c>
      <c r="D2892" t="inlineStr">
        <is>
          <t>IPCA</t>
        </is>
      </c>
      <c r="E2892" t="n">
        <v>0.009488792934583046</v>
      </c>
      <c r="F2892" t="inlineStr">
        <is>
          <t>MENSAL</t>
        </is>
      </c>
      <c r="G2892" t="n">
        <v>46386</v>
      </c>
      <c r="H2892" t="n">
        <v>46386</v>
      </c>
      <c r="I2892" t="inlineStr">
        <is>
          <t>077</t>
        </is>
      </c>
      <c r="J2892" t="inlineStr">
        <is>
          <t>CARTEIRA</t>
        </is>
      </c>
      <c r="K2892" t="inlineStr">
        <is>
          <t>CONTRATO</t>
        </is>
      </c>
      <c r="L2892" t="n">
        <v>2808.48</v>
      </c>
      <c r="M2892" t="inlineStr"/>
      <c r="N2892" t="inlineStr"/>
      <c r="O2892" s="142">
        <f>DATE(YEAR(H2892),MONTH(H2892),1)</f>
        <v/>
      </c>
      <c r="P2892" s="132">
        <f>IF(H2892&gt;$L$3,"Futuro","Atraso")</f>
        <v/>
      </c>
      <c r="Q2892">
        <f>12*(YEAR(H2892)-YEAR($L$3))+(MONTH(H2892)-MONTH($L$3))</f>
        <v/>
      </c>
      <c r="R2892" s="366">
        <f>IF(N2892="IBIRAPITANGA FASE 3",IF(P2892="Atraso",M2892,M2892/(1+$J$2)^Q2892),IF(P2892="Atraso",M2892,M2892/(1+$J$1)^Q2892))</f>
        <v/>
      </c>
    </row>
    <row r="2893">
      <c r="A2893" t="inlineStr">
        <is>
          <t>Q014L08</t>
        </is>
      </c>
      <c r="B2893" t="inlineStr">
        <is>
          <t>THAYS RIBEIRO DE SOUSA</t>
        </is>
      </c>
      <c r="C2893" t="n">
        <v>1</v>
      </c>
      <c r="D2893" t="inlineStr">
        <is>
          <t>IPCA</t>
        </is>
      </c>
      <c r="E2893" t="n">
        <v>0.009488792934583046</v>
      </c>
      <c r="F2893" t="inlineStr">
        <is>
          <t>MENSAL</t>
        </is>
      </c>
      <c r="G2893" t="n">
        <v>46417</v>
      </c>
      <c r="H2893" t="n">
        <v>46417</v>
      </c>
      <c r="I2893" t="inlineStr">
        <is>
          <t>078</t>
        </is>
      </c>
      <c r="J2893" t="inlineStr">
        <is>
          <t>CARTEIRA</t>
        </is>
      </c>
      <c r="K2893" t="inlineStr">
        <is>
          <t>CONTRATO</t>
        </is>
      </c>
      <c r="L2893" t="n">
        <v>2808.48</v>
      </c>
      <c r="M2893" t="inlineStr"/>
      <c r="N2893" t="inlineStr"/>
      <c r="O2893" s="142">
        <f>DATE(YEAR(H2893),MONTH(H2893),1)</f>
        <v/>
      </c>
      <c r="P2893" s="132">
        <f>IF(H2893&gt;$L$3,"Futuro","Atraso")</f>
        <v/>
      </c>
      <c r="Q2893">
        <f>12*(YEAR(H2893)-YEAR($L$3))+(MONTH(H2893)-MONTH($L$3))</f>
        <v/>
      </c>
      <c r="R2893" s="366">
        <f>IF(N2893="IBIRAPITANGA FASE 3",IF(P2893="Atraso",M2893,M2893/(1+$J$2)^Q2893),IF(P2893="Atraso",M2893,M2893/(1+$J$1)^Q2893))</f>
        <v/>
      </c>
    </row>
    <row r="2894">
      <c r="A2894" t="inlineStr">
        <is>
          <t>Q014L08</t>
        </is>
      </c>
      <c r="B2894" t="inlineStr">
        <is>
          <t>THAYS RIBEIRO DE SOUSA</t>
        </is>
      </c>
      <c r="C2894" t="n">
        <v>1</v>
      </c>
      <c r="D2894" t="inlineStr">
        <is>
          <t>IPCA</t>
        </is>
      </c>
      <c r="E2894" t="n">
        <v>0.009488792934583046</v>
      </c>
      <c r="F2894" t="inlineStr">
        <is>
          <t>MENSAL</t>
        </is>
      </c>
      <c r="G2894" t="n">
        <v>46446</v>
      </c>
      <c r="H2894" t="n">
        <v>46446</v>
      </c>
      <c r="I2894" t="inlineStr">
        <is>
          <t>079</t>
        </is>
      </c>
      <c r="J2894" t="inlineStr">
        <is>
          <t>CARTEIRA</t>
        </is>
      </c>
      <c r="K2894" t="inlineStr">
        <is>
          <t>CONTRATO</t>
        </is>
      </c>
      <c r="L2894" t="n">
        <v>2808.48</v>
      </c>
      <c r="M2894" t="inlineStr"/>
      <c r="N2894" t="inlineStr"/>
      <c r="O2894" s="142">
        <f>DATE(YEAR(H2894),MONTH(H2894),1)</f>
        <v/>
      </c>
      <c r="P2894" s="132">
        <f>IF(H2894&gt;$L$3,"Futuro","Atraso")</f>
        <v/>
      </c>
      <c r="Q2894">
        <f>12*(YEAR(H2894)-YEAR($L$3))+(MONTH(H2894)-MONTH($L$3))</f>
        <v/>
      </c>
      <c r="R2894" s="366">
        <f>IF(N2894="IBIRAPITANGA FASE 3",IF(P2894="Atraso",M2894,M2894/(1+$J$2)^Q2894),IF(P2894="Atraso",M2894,M2894/(1+$J$1)^Q2894))</f>
        <v/>
      </c>
    </row>
    <row r="2895">
      <c r="A2895" t="inlineStr">
        <is>
          <t>Q014L08</t>
        </is>
      </c>
      <c r="B2895" t="inlineStr">
        <is>
          <t>THAYS RIBEIRO DE SOUSA</t>
        </is>
      </c>
      <c r="C2895" t="n">
        <v>1</v>
      </c>
      <c r="D2895" t="inlineStr">
        <is>
          <t>IPCA</t>
        </is>
      </c>
      <c r="E2895" t="n">
        <v>0.009488792934583046</v>
      </c>
      <c r="F2895" t="inlineStr">
        <is>
          <t>MENSAL</t>
        </is>
      </c>
      <c r="G2895" t="n">
        <v>46476</v>
      </c>
      <c r="H2895" t="n">
        <v>46476</v>
      </c>
      <c r="I2895" t="inlineStr">
        <is>
          <t>080</t>
        </is>
      </c>
      <c r="J2895" t="inlineStr">
        <is>
          <t>CARTEIRA</t>
        </is>
      </c>
      <c r="K2895" t="inlineStr">
        <is>
          <t>CONTRATO</t>
        </is>
      </c>
      <c r="L2895" t="n">
        <v>2808.48</v>
      </c>
      <c r="M2895" t="inlineStr"/>
      <c r="N2895" t="inlineStr"/>
      <c r="O2895" s="142">
        <f>DATE(YEAR(H2895),MONTH(H2895),1)</f>
        <v/>
      </c>
      <c r="P2895" s="132">
        <f>IF(H2895&gt;$L$3,"Futuro","Atraso")</f>
        <v/>
      </c>
      <c r="Q2895">
        <f>12*(YEAR(H2895)-YEAR($L$3))+(MONTH(H2895)-MONTH($L$3))</f>
        <v/>
      </c>
      <c r="R2895" s="366">
        <f>IF(N2895="IBIRAPITANGA FASE 3",IF(P2895="Atraso",M2895,M2895/(1+$J$2)^Q2895),IF(P2895="Atraso",M2895,M2895/(1+$J$1)^Q2895))</f>
        <v/>
      </c>
    </row>
    <row r="2896">
      <c r="A2896" t="inlineStr">
        <is>
          <t>Q014L08</t>
        </is>
      </c>
      <c r="B2896" t="inlineStr">
        <is>
          <t>THAYS RIBEIRO DE SOUSA</t>
        </is>
      </c>
      <c r="C2896" t="n">
        <v>1</v>
      </c>
      <c r="D2896" t="inlineStr">
        <is>
          <t>IPCA</t>
        </is>
      </c>
      <c r="E2896" t="n">
        <v>0.009488792934583046</v>
      </c>
      <c r="F2896" t="inlineStr">
        <is>
          <t>MENSAL</t>
        </is>
      </c>
      <c r="G2896" t="n">
        <v>46507</v>
      </c>
      <c r="H2896" t="n">
        <v>46507</v>
      </c>
      <c r="I2896" t="inlineStr">
        <is>
          <t>081</t>
        </is>
      </c>
      <c r="J2896" t="inlineStr">
        <is>
          <t>CARTEIRA</t>
        </is>
      </c>
      <c r="K2896" t="inlineStr">
        <is>
          <t>CONTRATO</t>
        </is>
      </c>
      <c r="L2896" t="n">
        <v>2808.48</v>
      </c>
      <c r="M2896" t="inlineStr"/>
      <c r="N2896" t="inlineStr"/>
      <c r="O2896" s="142">
        <f>DATE(YEAR(H2896),MONTH(H2896),1)</f>
        <v/>
      </c>
      <c r="P2896" s="132">
        <f>IF(H2896&gt;$L$3,"Futuro","Atraso")</f>
        <v/>
      </c>
      <c r="Q2896">
        <f>12*(YEAR(H2896)-YEAR($L$3))+(MONTH(H2896)-MONTH($L$3))</f>
        <v/>
      </c>
      <c r="R2896" s="366">
        <f>IF(N2896="IBIRAPITANGA FASE 3",IF(P2896="Atraso",M2896,M2896/(1+$J$2)^Q2896),IF(P2896="Atraso",M2896,M2896/(1+$J$1)^Q2896))</f>
        <v/>
      </c>
    </row>
    <row r="2897">
      <c r="A2897" t="inlineStr">
        <is>
          <t>Q014L08</t>
        </is>
      </c>
      <c r="B2897" t="inlineStr">
        <is>
          <t>THAYS RIBEIRO DE SOUSA</t>
        </is>
      </c>
      <c r="C2897" t="n">
        <v>1</v>
      </c>
      <c r="D2897" t="inlineStr">
        <is>
          <t>IPCA</t>
        </is>
      </c>
      <c r="E2897" t="n">
        <v>0.009488792934583046</v>
      </c>
      <c r="F2897" t="inlineStr">
        <is>
          <t>MENSAL</t>
        </is>
      </c>
      <c r="G2897" t="n">
        <v>46537</v>
      </c>
      <c r="H2897" t="n">
        <v>46537</v>
      </c>
      <c r="I2897" t="inlineStr">
        <is>
          <t>082</t>
        </is>
      </c>
      <c r="J2897" t="inlineStr">
        <is>
          <t>CARTEIRA</t>
        </is>
      </c>
      <c r="K2897" t="inlineStr">
        <is>
          <t>CONTRATO</t>
        </is>
      </c>
      <c r="L2897" t="n">
        <v>2808.48</v>
      </c>
      <c r="M2897" t="inlineStr"/>
      <c r="N2897" t="inlineStr"/>
      <c r="O2897" s="142">
        <f>DATE(YEAR(H2897),MONTH(H2897),1)</f>
        <v/>
      </c>
      <c r="P2897" s="132">
        <f>IF(H2897&gt;$L$3,"Futuro","Atraso")</f>
        <v/>
      </c>
      <c r="Q2897">
        <f>12*(YEAR(H2897)-YEAR($L$3))+(MONTH(H2897)-MONTH($L$3))</f>
        <v/>
      </c>
      <c r="R2897" s="366">
        <f>IF(N2897="IBIRAPITANGA FASE 3",IF(P2897="Atraso",M2897,M2897/(1+$J$2)^Q2897),IF(P2897="Atraso",M2897,M2897/(1+$J$1)^Q2897))</f>
        <v/>
      </c>
    </row>
    <row r="2898">
      <c r="A2898" t="inlineStr">
        <is>
          <t>Q014L08</t>
        </is>
      </c>
      <c r="B2898" t="inlineStr">
        <is>
          <t>THAYS RIBEIRO DE SOUSA</t>
        </is>
      </c>
      <c r="C2898" t="n">
        <v>1</v>
      </c>
      <c r="D2898" t="inlineStr">
        <is>
          <t>IPCA</t>
        </is>
      </c>
      <c r="E2898" t="n">
        <v>0.009488792934583046</v>
      </c>
      <c r="F2898" t="inlineStr">
        <is>
          <t>MENSAL</t>
        </is>
      </c>
      <c r="G2898" t="n">
        <v>46568</v>
      </c>
      <c r="H2898" t="n">
        <v>46568</v>
      </c>
      <c r="I2898" t="inlineStr">
        <is>
          <t>083</t>
        </is>
      </c>
      <c r="J2898" t="inlineStr">
        <is>
          <t>CARTEIRA</t>
        </is>
      </c>
      <c r="K2898" t="inlineStr">
        <is>
          <t>CONTRATO</t>
        </is>
      </c>
      <c r="L2898" t="n">
        <v>2808.48</v>
      </c>
      <c r="M2898" t="inlineStr"/>
      <c r="N2898" t="inlineStr"/>
      <c r="O2898" s="142">
        <f>DATE(YEAR(H2898),MONTH(H2898),1)</f>
        <v/>
      </c>
      <c r="P2898" s="132">
        <f>IF(H2898&gt;$L$3,"Futuro","Atraso")</f>
        <v/>
      </c>
      <c r="Q2898">
        <f>12*(YEAR(H2898)-YEAR($L$3))+(MONTH(H2898)-MONTH($L$3))</f>
        <v/>
      </c>
      <c r="R2898" s="366">
        <f>IF(N2898="IBIRAPITANGA FASE 3",IF(P2898="Atraso",M2898,M2898/(1+$J$2)^Q2898),IF(P2898="Atraso",M2898,M2898/(1+$J$1)^Q2898))</f>
        <v/>
      </c>
    </row>
    <row r="2899">
      <c r="A2899" t="inlineStr">
        <is>
          <t>Q014L08</t>
        </is>
      </c>
      <c r="B2899" t="inlineStr">
        <is>
          <t>THAYS RIBEIRO DE SOUSA</t>
        </is>
      </c>
      <c r="C2899" t="n">
        <v>1</v>
      </c>
      <c r="D2899" t="inlineStr">
        <is>
          <t>IPCA</t>
        </is>
      </c>
      <c r="E2899" t="n">
        <v>0.009488792934583046</v>
      </c>
      <c r="F2899" t="inlineStr">
        <is>
          <t>MENSAL</t>
        </is>
      </c>
      <c r="G2899" t="n">
        <v>46598</v>
      </c>
      <c r="H2899" t="n">
        <v>46598</v>
      </c>
      <c r="I2899" t="inlineStr">
        <is>
          <t>084</t>
        </is>
      </c>
      <c r="J2899" t="inlineStr">
        <is>
          <t>CARTEIRA</t>
        </is>
      </c>
      <c r="K2899" t="inlineStr">
        <is>
          <t>CONTRATO</t>
        </is>
      </c>
      <c r="L2899" t="n">
        <v>2808.48</v>
      </c>
      <c r="M2899" t="inlineStr"/>
      <c r="N2899" t="inlineStr"/>
      <c r="O2899" s="142">
        <f>DATE(YEAR(H2899),MONTH(H2899),1)</f>
        <v/>
      </c>
      <c r="P2899" s="132">
        <f>IF(H2899&gt;$L$3,"Futuro","Atraso")</f>
        <v/>
      </c>
      <c r="Q2899">
        <f>12*(YEAR(H2899)-YEAR($L$3))+(MONTH(H2899)-MONTH($L$3))</f>
        <v/>
      </c>
      <c r="R2899" s="366">
        <f>IF(N2899="IBIRAPITANGA FASE 3",IF(P2899="Atraso",M2899,M2899/(1+$J$2)^Q2899),IF(P2899="Atraso",M2899,M2899/(1+$J$1)^Q2899))</f>
        <v/>
      </c>
    </row>
    <row r="2900">
      <c r="A2900" t="inlineStr">
        <is>
          <t>Q014L08</t>
        </is>
      </c>
      <c r="B2900" t="inlineStr">
        <is>
          <t>THAYS RIBEIRO DE SOUSA</t>
        </is>
      </c>
      <c r="C2900" t="n">
        <v>1</v>
      </c>
      <c r="D2900" t="inlineStr">
        <is>
          <t>IPCA</t>
        </is>
      </c>
      <c r="E2900" t="n">
        <v>0.009488792934583046</v>
      </c>
      <c r="F2900" t="inlineStr">
        <is>
          <t>MENSAL</t>
        </is>
      </c>
      <c r="G2900" t="n">
        <v>46629</v>
      </c>
      <c r="H2900" t="n">
        <v>46629</v>
      </c>
      <c r="I2900" t="inlineStr">
        <is>
          <t>085</t>
        </is>
      </c>
      <c r="J2900" t="inlineStr">
        <is>
          <t>CARTEIRA</t>
        </is>
      </c>
      <c r="K2900" t="inlineStr">
        <is>
          <t>CONTRATO</t>
        </is>
      </c>
      <c r="L2900" t="n">
        <v>2808.48</v>
      </c>
      <c r="M2900" t="inlineStr"/>
      <c r="N2900" t="inlineStr"/>
      <c r="O2900" s="142">
        <f>DATE(YEAR(H2900),MONTH(H2900),1)</f>
        <v/>
      </c>
      <c r="P2900" s="132">
        <f>IF(H2900&gt;$L$3,"Futuro","Atraso")</f>
        <v/>
      </c>
      <c r="Q2900">
        <f>12*(YEAR(H2900)-YEAR($L$3))+(MONTH(H2900)-MONTH($L$3))</f>
        <v/>
      </c>
      <c r="R2900" s="366">
        <f>IF(N2900="IBIRAPITANGA FASE 3",IF(P2900="Atraso",M2900,M2900/(1+$J$2)^Q2900),IF(P2900="Atraso",M2900,M2900/(1+$J$1)^Q2900))</f>
        <v/>
      </c>
    </row>
    <row r="2901">
      <c r="A2901" t="inlineStr">
        <is>
          <t>Q014L08</t>
        </is>
      </c>
      <c r="B2901" t="inlineStr">
        <is>
          <t>THAYS RIBEIRO DE SOUSA</t>
        </is>
      </c>
      <c r="C2901" t="n">
        <v>1</v>
      </c>
      <c r="D2901" t="inlineStr">
        <is>
          <t>IPCA</t>
        </is>
      </c>
      <c r="E2901" t="n">
        <v>0.009488792934583046</v>
      </c>
      <c r="F2901" t="inlineStr">
        <is>
          <t>MENSAL</t>
        </is>
      </c>
      <c r="G2901" t="n">
        <v>46660</v>
      </c>
      <c r="H2901" t="n">
        <v>46660</v>
      </c>
      <c r="I2901" t="inlineStr">
        <is>
          <t>086</t>
        </is>
      </c>
      <c r="J2901" t="inlineStr">
        <is>
          <t>CARTEIRA</t>
        </is>
      </c>
      <c r="K2901" t="inlineStr">
        <is>
          <t>CONTRATO</t>
        </is>
      </c>
      <c r="L2901" t="n">
        <v>2808.48</v>
      </c>
      <c r="M2901" t="inlineStr"/>
      <c r="N2901" t="inlineStr"/>
      <c r="O2901" s="142">
        <f>DATE(YEAR(H2901),MONTH(H2901),1)</f>
        <v/>
      </c>
      <c r="P2901" s="132">
        <f>IF(H2901&gt;$L$3,"Futuro","Atraso")</f>
        <v/>
      </c>
      <c r="Q2901">
        <f>12*(YEAR(H2901)-YEAR($L$3))+(MONTH(H2901)-MONTH($L$3))</f>
        <v/>
      </c>
      <c r="R2901" s="366">
        <f>IF(N2901="IBIRAPITANGA FASE 3",IF(P2901="Atraso",M2901,M2901/(1+$J$2)^Q2901),IF(P2901="Atraso",M2901,M2901/(1+$J$1)^Q2901))</f>
        <v/>
      </c>
    </row>
    <row r="2902">
      <c r="A2902" t="inlineStr">
        <is>
          <t>Q014L08</t>
        </is>
      </c>
      <c r="B2902" t="inlineStr">
        <is>
          <t>THAYS RIBEIRO DE SOUSA</t>
        </is>
      </c>
      <c r="C2902" t="n">
        <v>1</v>
      </c>
      <c r="D2902" t="inlineStr">
        <is>
          <t>IPCA</t>
        </is>
      </c>
      <c r="E2902" t="n">
        <v>0.009488792934583046</v>
      </c>
      <c r="F2902" t="inlineStr">
        <is>
          <t>MENSAL</t>
        </is>
      </c>
      <c r="G2902" t="n">
        <v>46690</v>
      </c>
      <c r="H2902" t="n">
        <v>46690</v>
      </c>
      <c r="I2902" t="inlineStr">
        <is>
          <t>087</t>
        </is>
      </c>
      <c r="J2902" t="inlineStr">
        <is>
          <t>CARTEIRA</t>
        </is>
      </c>
      <c r="K2902" t="inlineStr">
        <is>
          <t>CONTRATO</t>
        </is>
      </c>
      <c r="L2902" t="n">
        <v>2808.48</v>
      </c>
      <c r="M2902" t="inlineStr"/>
      <c r="N2902" t="inlineStr"/>
      <c r="O2902" s="142">
        <f>DATE(YEAR(H2902),MONTH(H2902),1)</f>
        <v/>
      </c>
      <c r="P2902" s="132">
        <f>IF(H2902&gt;$L$3,"Futuro","Atraso")</f>
        <v/>
      </c>
      <c r="Q2902">
        <f>12*(YEAR(H2902)-YEAR($L$3))+(MONTH(H2902)-MONTH($L$3))</f>
        <v/>
      </c>
      <c r="R2902" s="366">
        <f>IF(N2902="IBIRAPITANGA FASE 3",IF(P2902="Atraso",M2902,M2902/(1+$J$2)^Q2902),IF(P2902="Atraso",M2902,M2902/(1+$J$1)^Q2902))</f>
        <v/>
      </c>
    </row>
    <row r="2903">
      <c r="A2903" t="inlineStr">
        <is>
          <t>Q014L08</t>
        </is>
      </c>
      <c r="B2903" t="inlineStr">
        <is>
          <t>THAYS RIBEIRO DE SOUSA</t>
        </is>
      </c>
      <c r="C2903" t="n">
        <v>1</v>
      </c>
      <c r="D2903" t="inlineStr">
        <is>
          <t>IPCA</t>
        </is>
      </c>
      <c r="E2903" t="n">
        <v>0.009488792934583046</v>
      </c>
      <c r="F2903" t="inlineStr">
        <is>
          <t>MENSAL</t>
        </is>
      </c>
      <c r="G2903" t="n">
        <v>46721</v>
      </c>
      <c r="H2903" t="n">
        <v>46721</v>
      </c>
      <c r="I2903" t="inlineStr">
        <is>
          <t>088</t>
        </is>
      </c>
      <c r="J2903" t="inlineStr">
        <is>
          <t>CARTEIRA</t>
        </is>
      </c>
      <c r="K2903" t="inlineStr">
        <is>
          <t>CONTRATO</t>
        </is>
      </c>
      <c r="L2903" t="n">
        <v>2808.48</v>
      </c>
      <c r="M2903" t="inlineStr"/>
      <c r="N2903" t="inlineStr"/>
      <c r="O2903" s="142">
        <f>DATE(YEAR(H2903),MONTH(H2903),1)</f>
        <v/>
      </c>
      <c r="P2903" s="132">
        <f>IF(H2903&gt;$L$3,"Futuro","Atraso")</f>
        <v/>
      </c>
      <c r="Q2903">
        <f>12*(YEAR(H2903)-YEAR($L$3))+(MONTH(H2903)-MONTH($L$3))</f>
        <v/>
      </c>
      <c r="R2903" s="366">
        <f>IF(N2903="IBIRAPITANGA FASE 3",IF(P2903="Atraso",M2903,M2903/(1+$J$2)^Q2903),IF(P2903="Atraso",M2903,M2903/(1+$J$1)^Q2903))</f>
        <v/>
      </c>
    </row>
    <row r="2904">
      <c r="A2904" t="inlineStr">
        <is>
          <t>Q014L08</t>
        </is>
      </c>
      <c r="B2904" t="inlineStr">
        <is>
          <t>THAYS RIBEIRO DE SOUSA</t>
        </is>
      </c>
      <c r="C2904" t="n">
        <v>1</v>
      </c>
      <c r="D2904" t="inlineStr">
        <is>
          <t>IPCA</t>
        </is>
      </c>
      <c r="E2904" t="n">
        <v>0.009488792934583046</v>
      </c>
      <c r="F2904" t="inlineStr">
        <is>
          <t>MENSAL</t>
        </is>
      </c>
      <c r="G2904" t="n">
        <v>46751</v>
      </c>
      <c r="H2904" t="n">
        <v>46751</v>
      </c>
      <c r="I2904" t="inlineStr">
        <is>
          <t>089</t>
        </is>
      </c>
      <c r="J2904" t="inlineStr">
        <is>
          <t>CARTEIRA</t>
        </is>
      </c>
      <c r="K2904" t="inlineStr">
        <is>
          <t>CONTRATO</t>
        </is>
      </c>
      <c r="L2904" t="n">
        <v>2808.48</v>
      </c>
      <c r="M2904" t="inlineStr"/>
      <c r="N2904" t="inlineStr"/>
      <c r="O2904" s="142">
        <f>DATE(YEAR(H2904),MONTH(H2904),1)</f>
        <v/>
      </c>
      <c r="P2904" s="132">
        <f>IF(H2904&gt;$L$3,"Futuro","Atraso")</f>
        <v/>
      </c>
      <c r="Q2904">
        <f>12*(YEAR(H2904)-YEAR($L$3))+(MONTH(H2904)-MONTH($L$3))</f>
        <v/>
      </c>
      <c r="R2904" s="366">
        <f>IF(N2904="IBIRAPITANGA FASE 3",IF(P2904="Atraso",M2904,M2904/(1+$J$2)^Q2904),IF(P2904="Atraso",M2904,M2904/(1+$J$1)^Q2904))</f>
        <v/>
      </c>
    </row>
    <row r="2905">
      <c r="A2905" t="inlineStr">
        <is>
          <t>Q014L08</t>
        </is>
      </c>
      <c r="B2905" t="inlineStr">
        <is>
          <t>THAYS RIBEIRO DE SOUSA</t>
        </is>
      </c>
      <c r="C2905" t="n">
        <v>1</v>
      </c>
      <c r="D2905" t="inlineStr">
        <is>
          <t>IPCA</t>
        </is>
      </c>
      <c r="E2905" t="n">
        <v>0.009488792934583046</v>
      </c>
      <c r="F2905" t="inlineStr">
        <is>
          <t>MENSAL</t>
        </is>
      </c>
      <c r="G2905" t="n">
        <v>46782</v>
      </c>
      <c r="H2905" t="n">
        <v>46782</v>
      </c>
      <c r="I2905" t="inlineStr">
        <is>
          <t>090</t>
        </is>
      </c>
      <c r="J2905" t="inlineStr">
        <is>
          <t>CARTEIRA</t>
        </is>
      </c>
      <c r="K2905" t="inlineStr">
        <is>
          <t>CONTRATO</t>
        </is>
      </c>
      <c r="L2905" t="n">
        <v>2808.48</v>
      </c>
      <c r="M2905" t="inlineStr"/>
      <c r="N2905" t="inlineStr"/>
      <c r="O2905" s="142">
        <f>DATE(YEAR(H2905),MONTH(H2905),1)</f>
        <v/>
      </c>
      <c r="P2905" s="132">
        <f>IF(H2905&gt;$L$3,"Futuro","Atraso")</f>
        <v/>
      </c>
      <c r="Q2905">
        <f>12*(YEAR(H2905)-YEAR($L$3))+(MONTH(H2905)-MONTH($L$3))</f>
        <v/>
      </c>
      <c r="R2905" s="366">
        <f>IF(N2905="IBIRAPITANGA FASE 3",IF(P2905="Atraso",M2905,M2905/(1+$J$2)^Q2905),IF(P2905="Atraso",M2905,M2905/(1+$J$1)^Q2905))</f>
        <v/>
      </c>
    </row>
    <row r="2906">
      <c r="A2906" t="inlineStr">
        <is>
          <t>Q014L08</t>
        </is>
      </c>
      <c r="B2906" t="inlineStr">
        <is>
          <t>THAYS RIBEIRO DE SOUSA</t>
        </is>
      </c>
      <c r="C2906" t="n">
        <v>1</v>
      </c>
      <c r="D2906" t="inlineStr">
        <is>
          <t>IPCA</t>
        </is>
      </c>
      <c r="E2906" t="n">
        <v>0.009488792934583046</v>
      </c>
      <c r="F2906" t="inlineStr">
        <is>
          <t>MENSAL</t>
        </is>
      </c>
      <c r="G2906" t="n">
        <v>46812</v>
      </c>
      <c r="H2906" t="n">
        <v>46812</v>
      </c>
      <c r="I2906" t="inlineStr">
        <is>
          <t>091</t>
        </is>
      </c>
      <c r="J2906" t="inlineStr">
        <is>
          <t>CARTEIRA</t>
        </is>
      </c>
      <c r="K2906" t="inlineStr">
        <is>
          <t>CONTRATO</t>
        </is>
      </c>
      <c r="L2906" t="n">
        <v>2808.48</v>
      </c>
      <c r="M2906" t="inlineStr"/>
      <c r="N2906" t="inlineStr"/>
      <c r="O2906" s="142">
        <f>DATE(YEAR(H2906),MONTH(H2906),1)</f>
        <v/>
      </c>
      <c r="P2906" s="132">
        <f>IF(H2906&gt;$L$3,"Futuro","Atraso")</f>
        <v/>
      </c>
      <c r="Q2906">
        <f>12*(YEAR(H2906)-YEAR($L$3))+(MONTH(H2906)-MONTH($L$3))</f>
        <v/>
      </c>
      <c r="R2906" s="366">
        <f>IF(N2906="IBIRAPITANGA FASE 3",IF(P2906="Atraso",M2906,M2906/(1+$J$2)^Q2906),IF(P2906="Atraso",M2906,M2906/(1+$J$1)^Q2906))</f>
        <v/>
      </c>
    </row>
    <row r="2907">
      <c r="A2907" t="inlineStr">
        <is>
          <t>Q014L010</t>
        </is>
      </c>
      <c r="B2907" t="inlineStr">
        <is>
          <t>IGOR FREDEGOTO</t>
        </is>
      </c>
      <c r="C2907" t="n">
        <v>1</v>
      </c>
      <c r="D2907" t="inlineStr">
        <is>
          <t>IPCA</t>
        </is>
      </c>
      <c r="E2907" t="n">
        <v>0</v>
      </c>
      <c r="F2907" t="inlineStr">
        <is>
          <t>MENSAL</t>
        </is>
      </c>
      <c r="G2907" t="n">
        <v>45214</v>
      </c>
      <c r="H2907" t="n">
        <v>45214</v>
      </c>
      <c r="I2907" t="inlineStr">
        <is>
          <t>047</t>
        </is>
      </c>
      <c r="J2907" t="inlineStr">
        <is>
          <t>CARTEIRA</t>
        </is>
      </c>
      <c r="K2907" t="inlineStr">
        <is>
          <t>CONTRATO</t>
        </is>
      </c>
      <c r="L2907" t="n">
        <v>4525.85</v>
      </c>
      <c r="M2907" t="inlineStr"/>
      <c r="N2907" t="inlineStr"/>
      <c r="O2907" s="142">
        <f>DATE(YEAR(H2907),MONTH(H2907),1)</f>
        <v/>
      </c>
      <c r="P2907" s="132">
        <f>IF(H2907&gt;$L$3,"Futuro","Atraso")</f>
        <v/>
      </c>
      <c r="Q2907">
        <f>12*(YEAR(H2907)-YEAR($L$3))+(MONTH(H2907)-MONTH($L$3))</f>
        <v/>
      </c>
      <c r="R2907" s="366">
        <f>IF(N2907="IBIRAPITANGA FASE 3",IF(P2907="Atraso",M2907,M2907/(1+$J$2)^Q2907),IF(P2907="Atraso",M2907,M2907/(1+$J$1)^Q2907))</f>
        <v/>
      </c>
    </row>
    <row r="2908">
      <c r="A2908" t="inlineStr">
        <is>
          <t>Q014L010</t>
        </is>
      </c>
      <c r="B2908" t="inlineStr">
        <is>
          <t>IGOR FREDEGOTO</t>
        </is>
      </c>
      <c r="C2908" t="n">
        <v>1</v>
      </c>
      <c r="D2908" t="inlineStr">
        <is>
          <t>IPCA</t>
        </is>
      </c>
      <c r="E2908" t="n">
        <v>0</v>
      </c>
      <c r="F2908" t="inlineStr">
        <is>
          <t>MENSAL</t>
        </is>
      </c>
      <c r="G2908" t="n">
        <v>45245</v>
      </c>
      <c r="H2908" t="n">
        <v>45245</v>
      </c>
      <c r="I2908" t="inlineStr">
        <is>
          <t>048</t>
        </is>
      </c>
      <c r="J2908" t="inlineStr">
        <is>
          <t>CARTEIRA</t>
        </is>
      </c>
      <c r="K2908" t="inlineStr">
        <is>
          <t>CONTRATO</t>
        </is>
      </c>
      <c r="L2908" t="n">
        <v>4525.85</v>
      </c>
      <c r="M2908" t="inlineStr"/>
      <c r="N2908" t="inlineStr"/>
      <c r="O2908" s="142">
        <f>DATE(YEAR(H2908),MONTH(H2908),1)</f>
        <v/>
      </c>
      <c r="P2908" s="132">
        <f>IF(H2908&gt;$L$3,"Futuro","Atraso")</f>
        <v/>
      </c>
      <c r="Q2908">
        <f>12*(YEAR(H2908)-YEAR($L$3))+(MONTH(H2908)-MONTH($L$3))</f>
        <v/>
      </c>
      <c r="R2908" s="366">
        <f>IF(N2908="IBIRAPITANGA FASE 3",IF(P2908="Atraso",M2908,M2908/(1+$J$2)^Q2908),IF(P2908="Atraso",M2908,M2908/(1+$J$1)^Q2908))</f>
        <v/>
      </c>
    </row>
    <row r="2909">
      <c r="A2909" t="inlineStr">
        <is>
          <t>Q015L01</t>
        </is>
      </c>
      <c r="B2909" t="inlineStr">
        <is>
          <t>MEIRE APARECIDA RODRIGUES PICCO</t>
        </is>
      </c>
      <c r="C2909" t="n">
        <v>1</v>
      </c>
      <c r="D2909" t="inlineStr">
        <is>
          <t>IPCA</t>
        </is>
      </c>
      <c r="E2909" t="n">
        <v>0.009488792934583046</v>
      </c>
      <c r="F2909" t="inlineStr">
        <is>
          <t>MENSAL</t>
        </is>
      </c>
      <c r="G2909" t="n">
        <v>45214</v>
      </c>
      <c r="H2909" t="n">
        <v>45214</v>
      </c>
      <c r="I2909" t="inlineStr">
        <is>
          <t>070</t>
        </is>
      </c>
      <c r="J2909" t="inlineStr">
        <is>
          <t>CARTEIRA</t>
        </is>
      </c>
      <c r="K2909" t="inlineStr">
        <is>
          <t>CONTRATO</t>
        </is>
      </c>
      <c r="L2909" t="n">
        <v>3058.07</v>
      </c>
      <c r="M2909" t="inlineStr"/>
      <c r="N2909" t="inlineStr"/>
      <c r="O2909" s="142">
        <f>DATE(YEAR(H2909),MONTH(H2909),1)</f>
        <v/>
      </c>
      <c r="P2909" s="132">
        <f>IF(H2909&gt;$L$3,"Futuro","Atraso")</f>
        <v/>
      </c>
      <c r="Q2909">
        <f>12*(YEAR(H2909)-YEAR($L$3))+(MONTH(H2909)-MONTH($L$3))</f>
        <v/>
      </c>
      <c r="R2909" s="366">
        <f>IF(N2909="IBIRAPITANGA FASE 3",IF(P2909="Atraso",M2909,M2909/(1+$J$2)^Q2909),IF(P2909="Atraso",M2909,M2909/(1+$J$1)^Q2909))</f>
        <v/>
      </c>
    </row>
    <row r="2910">
      <c r="A2910" t="inlineStr">
        <is>
          <t>Q015L01</t>
        </is>
      </c>
      <c r="B2910" t="inlineStr">
        <is>
          <t>MEIRE APARECIDA RODRIGUES PICCO</t>
        </is>
      </c>
      <c r="C2910" t="n">
        <v>1</v>
      </c>
      <c r="D2910" t="inlineStr">
        <is>
          <t>IPCA</t>
        </is>
      </c>
      <c r="E2910" t="n">
        <v>0.009488792934583046</v>
      </c>
      <c r="F2910" t="inlineStr">
        <is>
          <t>MENSAL</t>
        </is>
      </c>
      <c r="G2910" t="n">
        <v>45245</v>
      </c>
      <c r="H2910" t="n">
        <v>45245</v>
      </c>
      <c r="I2910" t="inlineStr">
        <is>
          <t>071</t>
        </is>
      </c>
      <c r="J2910" t="inlineStr">
        <is>
          <t>CARTEIRA</t>
        </is>
      </c>
      <c r="K2910" t="inlineStr">
        <is>
          <t>CONTRATO</t>
        </is>
      </c>
      <c r="L2910" t="n">
        <v>3109.49</v>
      </c>
      <c r="M2910" t="inlineStr"/>
      <c r="N2910" t="inlineStr"/>
      <c r="O2910" s="142">
        <f>DATE(YEAR(H2910),MONTH(H2910),1)</f>
        <v/>
      </c>
      <c r="P2910" s="132">
        <f>IF(H2910&gt;$L$3,"Futuro","Atraso")</f>
        <v/>
      </c>
      <c r="Q2910">
        <f>12*(YEAR(H2910)-YEAR($L$3))+(MONTH(H2910)-MONTH($L$3))</f>
        <v/>
      </c>
      <c r="R2910" s="366">
        <f>IF(N2910="IBIRAPITANGA FASE 3",IF(P2910="Atraso",M2910,M2910/(1+$J$2)^Q2910),IF(P2910="Atraso",M2910,M2910/(1+$J$1)^Q2910))</f>
        <v/>
      </c>
    </row>
    <row r="2911">
      <c r="A2911" t="inlineStr">
        <is>
          <t>Q015L01</t>
        </is>
      </c>
      <c r="B2911" t="inlineStr">
        <is>
          <t>MEIRE APARECIDA RODRIGUES PICCO</t>
        </is>
      </c>
      <c r="C2911" t="n">
        <v>1</v>
      </c>
      <c r="D2911" t="inlineStr">
        <is>
          <t>IPCA</t>
        </is>
      </c>
      <c r="E2911" t="n">
        <v>0.009488792934583046</v>
      </c>
      <c r="F2911" t="inlineStr">
        <is>
          <t>MENSAL</t>
        </is>
      </c>
      <c r="G2911" t="n">
        <v>45275</v>
      </c>
      <c r="H2911" t="n">
        <v>45275</v>
      </c>
      <c r="I2911" t="inlineStr">
        <is>
          <t>072</t>
        </is>
      </c>
      <c r="J2911" t="inlineStr">
        <is>
          <t>CARTEIRA</t>
        </is>
      </c>
      <c r="K2911" t="inlineStr">
        <is>
          <t>CONTRATO</t>
        </is>
      </c>
      <c r="L2911" t="n">
        <v>3109.49</v>
      </c>
      <c r="M2911" t="inlineStr"/>
      <c r="N2911" t="inlineStr"/>
      <c r="O2911" s="142">
        <f>DATE(YEAR(H2911),MONTH(H2911),1)</f>
        <v/>
      </c>
      <c r="P2911" s="132">
        <f>IF(H2911&gt;$L$3,"Futuro","Atraso")</f>
        <v/>
      </c>
      <c r="Q2911">
        <f>12*(YEAR(H2911)-YEAR($L$3))+(MONTH(H2911)-MONTH($L$3))</f>
        <v/>
      </c>
      <c r="R2911" s="366">
        <f>IF(N2911="IBIRAPITANGA FASE 3",IF(P2911="Atraso",M2911,M2911/(1+$J$2)^Q2911),IF(P2911="Atraso",M2911,M2911/(1+$J$1)^Q2911))</f>
        <v/>
      </c>
    </row>
    <row r="2912">
      <c r="A2912" t="inlineStr">
        <is>
          <t>Q015L01</t>
        </is>
      </c>
      <c r="B2912" t="inlineStr">
        <is>
          <t>MEIRE APARECIDA RODRIGUES PICCO</t>
        </is>
      </c>
      <c r="C2912" t="n">
        <v>1</v>
      </c>
      <c r="D2912" t="inlineStr">
        <is>
          <t>IPCA</t>
        </is>
      </c>
      <c r="E2912" t="n">
        <v>0.009488792934583046</v>
      </c>
      <c r="F2912" t="inlineStr">
        <is>
          <t>MENSAL</t>
        </is>
      </c>
      <c r="G2912" t="n">
        <v>45306</v>
      </c>
      <c r="H2912" t="n">
        <v>45306</v>
      </c>
      <c r="I2912" t="inlineStr">
        <is>
          <t>073</t>
        </is>
      </c>
      <c r="J2912" t="inlineStr">
        <is>
          <t>CARTEIRA</t>
        </is>
      </c>
      <c r="K2912" t="inlineStr">
        <is>
          <t>CONTRATO</t>
        </is>
      </c>
      <c r="L2912" t="n">
        <v>3109.49</v>
      </c>
      <c r="M2912" t="inlineStr"/>
      <c r="N2912" t="inlineStr"/>
      <c r="O2912" s="142">
        <f>DATE(YEAR(H2912),MONTH(H2912),1)</f>
        <v/>
      </c>
      <c r="P2912" s="132">
        <f>IF(H2912&gt;$L$3,"Futuro","Atraso")</f>
        <v/>
      </c>
      <c r="Q2912">
        <f>12*(YEAR(H2912)-YEAR($L$3))+(MONTH(H2912)-MONTH($L$3))</f>
        <v/>
      </c>
      <c r="R2912" s="366">
        <f>IF(N2912="IBIRAPITANGA FASE 3",IF(P2912="Atraso",M2912,M2912/(1+$J$2)^Q2912),IF(P2912="Atraso",M2912,M2912/(1+$J$1)^Q2912))</f>
        <v/>
      </c>
    </row>
    <row r="2913">
      <c r="A2913" t="inlineStr">
        <is>
          <t>Q015L01</t>
        </is>
      </c>
      <c r="B2913" t="inlineStr">
        <is>
          <t>MEIRE APARECIDA RODRIGUES PICCO</t>
        </is>
      </c>
      <c r="C2913" t="n">
        <v>1</v>
      </c>
      <c r="D2913" t="inlineStr">
        <is>
          <t>IPCA</t>
        </is>
      </c>
      <c r="E2913" t="n">
        <v>0.009488792934583046</v>
      </c>
      <c r="F2913" t="inlineStr">
        <is>
          <t>MENSAL</t>
        </is>
      </c>
      <c r="G2913" t="n">
        <v>45337</v>
      </c>
      <c r="H2913" t="n">
        <v>45337</v>
      </c>
      <c r="I2913" t="inlineStr">
        <is>
          <t>074</t>
        </is>
      </c>
      <c r="J2913" t="inlineStr">
        <is>
          <t>CARTEIRA</t>
        </is>
      </c>
      <c r="K2913" t="inlineStr">
        <is>
          <t>CONTRATO</t>
        </is>
      </c>
      <c r="L2913" t="n">
        <v>3109.49</v>
      </c>
      <c r="M2913" t="inlineStr"/>
      <c r="N2913" t="inlineStr"/>
      <c r="O2913" s="142">
        <f>DATE(YEAR(H2913),MONTH(H2913),1)</f>
        <v/>
      </c>
      <c r="P2913" s="132">
        <f>IF(H2913&gt;$L$3,"Futuro","Atraso")</f>
        <v/>
      </c>
      <c r="Q2913">
        <f>12*(YEAR(H2913)-YEAR($L$3))+(MONTH(H2913)-MONTH($L$3))</f>
        <v/>
      </c>
      <c r="R2913" s="366">
        <f>IF(N2913="IBIRAPITANGA FASE 3",IF(P2913="Atraso",M2913,M2913/(1+$J$2)^Q2913),IF(P2913="Atraso",M2913,M2913/(1+$J$1)^Q2913))</f>
        <v/>
      </c>
    </row>
    <row r="2914">
      <c r="A2914" t="inlineStr">
        <is>
          <t>Q015L01</t>
        </is>
      </c>
      <c r="B2914" t="inlineStr">
        <is>
          <t>MEIRE APARECIDA RODRIGUES PICCO</t>
        </is>
      </c>
      <c r="C2914" t="n">
        <v>1</v>
      </c>
      <c r="D2914" t="inlineStr">
        <is>
          <t>IPCA</t>
        </is>
      </c>
      <c r="E2914" t="n">
        <v>0.009488792934583046</v>
      </c>
      <c r="F2914" t="inlineStr">
        <is>
          <t>MENSAL</t>
        </is>
      </c>
      <c r="G2914" t="n">
        <v>45366</v>
      </c>
      <c r="H2914" t="n">
        <v>45366</v>
      </c>
      <c r="I2914" t="inlineStr">
        <is>
          <t>075</t>
        </is>
      </c>
      <c r="J2914" t="inlineStr">
        <is>
          <t>CARTEIRA</t>
        </is>
      </c>
      <c r="K2914" t="inlineStr">
        <is>
          <t>CONTRATO</t>
        </is>
      </c>
      <c r="L2914" t="n">
        <v>3109.49</v>
      </c>
      <c r="M2914" t="inlineStr"/>
      <c r="N2914" t="inlineStr"/>
      <c r="O2914" s="142">
        <f>DATE(YEAR(H2914),MONTH(H2914),1)</f>
        <v/>
      </c>
      <c r="P2914" s="132">
        <f>IF(H2914&gt;$L$3,"Futuro","Atraso")</f>
        <v/>
      </c>
      <c r="Q2914">
        <f>12*(YEAR(H2914)-YEAR($L$3))+(MONTH(H2914)-MONTH($L$3))</f>
        <v/>
      </c>
      <c r="R2914" s="366">
        <f>IF(N2914="IBIRAPITANGA FASE 3",IF(P2914="Atraso",M2914,M2914/(1+$J$2)^Q2914),IF(P2914="Atraso",M2914,M2914/(1+$J$1)^Q2914))</f>
        <v/>
      </c>
    </row>
    <row r="2915">
      <c r="A2915" t="inlineStr">
        <is>
          <t>Q015L01</t>
        </is>
      </c>
      <c r="B2915" t="inlineStr">
        <is>
          <t>MEIRE APARECIDA RODRIGUES PICCO</t>
        </is>
      </c>
      <c r="C2915" t="n">
        <v>1</v>
      </c>
      <c r="D2915" t="inlineStr">
        <is>
          <t>IPCA</t>
        </is>
      </c>
      <c r="E2915" t="n">
        <v>0.009488792934583046</v>
      </c>
      <c r="F2915" t="inlineStr">
        <is>
          <t>MENSAL</t>
        </is>
      </c>
      <c r="G2915" t="n">
        <v>45397</v>
      </c>
      <c r="H2915" t="n">
        <v>45397</v>
      </c>
      <c r="I2915" t="inlineStr">
        <is>
          <t>076</t>
        </is>
      </c>
      <c r="J2915" t="inlineStr">
        <is>
          <t>CARTEIRA</t>
        </is>
      </c>
      <c r="K2915" t="inlineStr">
        <is>
          <t>CONTRATO</t>
        </is>
      </c>
      <c r="L2915" t="n">
        <v>3109.49</v>
      </c>
      <c r="M2915" t="inlineStr"/>
      <c r="N2915" t="inlineStr"/>
      <c r="O2915" s="142">
        <f>DATE(YEAR(H2915),MONTH(H2915),1)</f>
        <v/>
      </c>
      <c r="P2915" s="132">
        <f>IF(H2915&gt;$L$3,"Futuro","Atraso")</f>
        <v/>
      </c>
      <c r="Q2915">
        <f>12*(YEAR(H2915)-YEAR($L$3))+(MONTH(H2915)-MONTH($L$3))</f>
        <v/>
      </c>
      <c r="R2915" s="366">
        <f>IF(N2915="IBIRAPITANGA FASE 3",IF(P2915="Atraso",M2915,M2915/(1+$J$2)^Q2915),IF(P2915="Atraso",M2915,M2915/(1+$J$1)^Q2915))</f>
        <v/>
      </c>
    </row>
    <row r="2916">
      <c r="A2916" t="inlineStr">
        <is>
          <t>Q015L01</t>
        </is>
      </c>
      <c r="B2916" t="inlineStr">
        <is>
          <t>MEIRE APARECIDA RODRIGUES PICCO</t>
        </is>
      </c>
      <c r="C2916" t="n">
        <v>1</v>
      </c>
      <c r="D2916" t="inlineStr">
        <is>
          <t>IPCA</t>
        </is>
      </c>
      <c r="E2916" t="n">
        <v>0.009488792934583046</v>
      </c>
      <c r="F2916" t="inlineStr">
        <is>
          <t>MENSAL</t>
        </is>
      </c>
      <c r="G2916" t="n">
        <v>45427</v>
      </c>
      <c r="H2916" t="n">
        <v>45427</v>
      </c>
      <c r="I2916" t="inlineStr">
        <is>
          <t>077</t>
        </is>
      </c>
      <c r="J2916" t="inlineStr">
        <is>
          <t>CARTEIRA</t>
        </is>
      </c>
      <c r="K2916" t="inlineStr">
        <is>
          <t>CONTRATO</t>
        </is>
      </c>
      <c r="L2916" t="n">
        <v>3109.49</v>
      </c>
      <c r="M2916" t="inlineStr"/>
      <c r="N2916" t="inlineStr"/>
      <c r="O2916" s="142">
        <f>DATE(YEAR(H2916),MONTH(H2916),1)</f>
        <v/>
      </c>
      <c r="P2916" s="132">
        <f>IF(H2916&gt;$L$3,"Futuro","Atraso")</f>
        <v/>
      </c>
      <c r="Q2916">
        <f>12*(YEAR(H2916)-YEAR($L$3))+(MONTH(H2916)-MONTH($L$3))</f>
        <v/>
      </c>
      <c r="R2916" s="366">
        <f>IF(N2916="IBIRAPITANGA FASE 3",IF(P2916="Atraso",M2916,M2916/(1+$J$2)^Q2916),IF(P2916="Atraso",M2916,M2916/(1+$J$1)^Q2916))</f>
        <v/>
      </c>
    </row>
    <row r="2917">
      <c r="A2917" t="inlineStr">
        <is>
          <t>Q015L01</t>
        </is>
      </c>
      <c r="B2917" t="inlineStr">
        <is>
          <t>MEIRE APARECIDA RODRIGUES PICCO</t>
        </is>
      </c>
      <c r="C2917" t="n">
        <v>1</v>
      </c>
      <c r="D2917" t="inlineStr">
        <is>
          <t>IPCA</t>
        </is>
      </c>
      <c r="E2917" t="n">
        <v>0.009488792934583046</v>
      </c>
      <c r="F2917" t="inlineStr">
        <is>
          <t>MENSAL</t>
        </is>
      </c>
      <c r="G2917" t="n">
        <v>45458</v>
      </c>
      <c r="H2917" t="n">
        <v>45458</v>
      </c>
      <c r="I2917" t="inlineStr">
        <is>
          <t>078</t>
        </is>
      </c>
      <c r="J2917" t="inlineStr">
        <is>
          <t>CARTEIRA</t>
        </is>
      </c>
      <c r="K2917" t="inlineStr">
        <is>
          <t>CONTRATO</t>
        </is>
      </c>
      <c r="L2917" t="n">
        <v>3109.49</v>
      </c>
      <c r="M2917" t="inlineStr"/>
      <c r="N2917" t="inlineStr"/>
      <c r="O2917" s="142">
        <f>DATE(YEAR(H2917),MONTH(H2917),1)</f>
        <v/>
      </c>
      <c r="P2917" s="132">
        <f>IF(H2917&gt;$L$3,"Futuro","Atraso")</f>
        <v/>
      </c>
      <c r="Q2917">
        <f>12*(YEAR(H2917)-YEAR($L$3))+(MONTH(H2917)-MONTH($L$3))</f>
        <v/>
      </c>
      <c r="R2917" s="366">
        <f>IF(N2917="IBIRAPITANGA FASE 3",IF(P2917="Atraso",M2917,M2917/(1+$J$2)^Q2917),IF(P2917="Atraso",M2917,M2917/(1+$J$1)^Q2917))</f>
        <v/>
      </c>
    </row>
    <row r="2918">
      <c r="A2918" t="inlineStr">
        <is>
          <t>Q015L02</t>
        </is>
      </c>
      <c r="B2918" t="inlineStr">
        <is>
          <t>DANIEL DE SOUZA PACHECO</t>
        </is>
      </c>
      <c r="C2918" t="n">
        <v>1</v>
      </c>
      <c r="D2918" t="inlineStr">
        <is>
          <t>IPCA</t>
        </is>
      </c>
      <c r="E2918" t="n">
        <v>0</v>
      </c>
      <c r="F2918" t="inlineStr">
        <is>
          <t>MENSAL</t>
        </is>
      </c>
      <c r="G2918" t="n">
        <v>45224</v>
      </c>
      <c r="H2918" t="n">
        <v>45224</v>
      </c>
      <c r="I2918" t="inlineStr">
        <is>
          <t>037</t>
        </is>
      </c>
      <c r="J2918" t="inlineStr">
        <is>
          <t>CARTEIRA</t>
        </is>
      </c>
      <c r="K2918" t="inlineStr">
        <is>
          <t>CONTRATO</t>
        </is>
      </c>
      <c r="L2918" t="n">
        <v>3898.34</v>
      </c>
      <c r="M2918" t="inlineStr"/>
      <c r="N2918" t="inlineStr"/>
      <c r="O2918" s="142">
        <f>DATE(YEAR(H2918),MONTH(H2918),1)</f>
        <v/>
      </c>
      <c r="P2918" s="132">
        <f>IF(H2918&gt;$L$3,"Futuro","Atraso")</f>
        <v/>
      </c>
      <c r="Q2918">
        <f>12*(YEAR(H2918)-YEAR($L$3))+(MONTH(H2918)-MONTH($L$3))</f>
        <v/>
      </c>
      <c r="R2918" s="366">
        <f>IF(N2918="IBIRAPITANGA FASE 3",IF(P2918="Atraso",M2918,M2918/(1+$J$2)^Q2918),IF(P2918="Atraso",M2918,M2918/(1+$J$1)^Q2918))</f>
        <v/>
      </c>
    </row>
    <row r="2919">
      <c r="A2919" t="inlineStr">
        <is>
          <t>Q015L02</t>
        </is>
      </c>
      <c r="B2919" t="inlineStr">
        <is>
          <t>DANIEL DE SOUZA PACHECO</t>
        </is>
      </c>
      <c r="C2919" t="n">
        <v>1</v>
      </c>
      <c r="D2919" t="inlineStr">
        <is>
          <t>IPCA</t>
        </is>
      </c>
      <c r="E2919" t="n">
        <v>0</v>
      </c>
      <c r="F2919" t="inlineStr">
        <is>
          <t>MENSAL</t>
        </is>
      </c>
      <c r="G2919" t="n">
        <v>45224</v>
      </c>
      <c r="H2919" t="n">
        <v>45224</v>
      </c>
      <c r="I2919" t="inlineStr">
        <is>
          <t>003</t>
        </is>
      </c>
      <c r="J2919" t="inlineStr">
        <is>
          <t>CARTEIRA</t>
        </is>
      </c>
      <c r="K2919" t="inlineStr">
        <is>
          <t>CONTRATO</t>
        </is>
      </c>
      <c r="L2919" t="n">
        <v>15593.36</v>
      </c>
      <c r="M2919" t="inlineStr"/>
      <c r="N2919" t="inlineStr"/>
      <c r="O2919" s="142">
        <f>DATE(YEAR(H2919),MONTH(H2919),1)</f>
        <v/>
      </c>
      <c r="P2919" s="132">
        <f>IF(H2919&gt;$L$3,"Futuro","Atraso")</f>
        <v/>
      </c>
      <c r="Q2919">
        <f>12*(YEAR(H2919)-YEAR($L$3))+(MONTH(H2919)-MONTH($L$3))</f>
        <v/>
      </c>
      <c r="R2919" s="366">
        <f>IF(N2919="IBIRAPITANGA FASE 3",IF(P2919="Atraso",M2919,M2919/(1+$J$2)^Q2919),IF(P2919="Atraso",M2919,M2919/(1+$J$1)^Q2919))</f>
        <v/>
      </c>
    </row>
    <row r="2920">
      <c r="A2920" t="inlineStr">
        <is>
          <t>Q015L02</t>
        </is>
      </c>
      <c r="B2920" t="inlineStr">
        <is>
          <t>DANIEL DE SOUZA PACHECO</t>
        </is>
      </c>
      <c r="C2920" t="n">
        <v>1</v>
      </c>
      <c r="D2920" t="inlineStr">
        <is>
          <t>IPCA</t>
        </is>
      </c>
      <c r="E2920" t="n">
        <v>0</v>
      </c>
      <c r="F2920" t="inlineStr">
        <is>
          <t>MENSAL</t>
        </is>
      </c>
      <c r="G2920" t="n">
        <v>45255</v>
      </c>
      <c r="H2920" t="n">
        <v>45255</v>
      </c>
      <c r="I2920" t="inlineStr">
        <is>
          <t>038</t>
        </is>
      </c>
      <c r="J2920" t="inlineStr">
        <is>
          <t>CARTEIRA</t>
        </is>
      </c>
      <c r="K2920" t="inlineStr">
        <is>
          <t>CONTRATO</t>
        </is>
      </c>
      <c r="L2920" t="n">
        <v>3898.34</v>
      </c>
      <c r="M2920" t="inlineStr"/>
      <c r="N2920" t="inlineStr"/>
      <c r="O2920" s="142">
        <f>DATE(YEAR(H2920),MONTH(H2920),1)</f>
        <v/>
      </c>
      <c r="P2920" s="132">
        <f>IF(H2920&gt;$L$3,"Futuro","Atraso")</f>
        <v/>
      </c>
      <c r="Q2920">
        <f>12*(YEAR(H2920)-YEAR($L$3))+(MONTH(H2920)-MONTH($L$3))</f>
        <v/>
      </c>
      <c r="R2920" s="366">
        <f>IF(N2920="IBIRAPITANGA FASE 3",IF(P2920="Atraso",M2920,M2920/(1+$J$2)^Q2920),IF(P2920="Atraso",M2920,M2920/(1+$J$1)^Q2920))</f>
        <v/>
      </c>
    </row>
    <row r="2921">
      <c r="A2921" t="inlineStr">
        <is>
          <t>Q015L02</t>
        </is>
      </c>
      <c r="B2921" t="inlineStr">
        <is>
          <t>DANIEL DE SOUZA PACHECO</t>
        </is>
      </c>
      <c r="C2921" t="n">
        <v>1</v>
      </c>
      <c r="D2921" t="inlineStr">
        <is>
          <t>IPCA</t>
        </is>
      </c>
      <c r="E2921" t="n">
        <v>0</v>
      </c>
      <c r="F2921" t="inlineStr">
        <is>
          <t>MENSAL</t>
        </is>
      </c>
      <c r="G2921" t="n">
        <v>45285</v>
      </c>
      <c r="H2921" t="n">
        <v>45285</v>
      </c>
      <c r="I2921" t="inlineStr">
        <is>
          <t>039</t>
        </is>
      </c>
      <c r="J2921" t="inlineStr">
        <is>
          <t>CARTEIRA</t>
        </is>
      </c>
      <c r="K2921" t="inlineStr">
        <is>
          <t>CONTRATO</t>
        </is>
      </c>
      <c r="L2921" t="n">
        <v>3898.34</v>
      </c>
      <c r="M2921" t="inlineStr"/>
      <c r="N2921" t="inlineStr"/>
      <c r="O2921" s="142">
        <f>DATE(YEAR(H2921),MONTH(H2921),1)</f>
        <v/>
      </c>
      <c r="P2921" s="132">
        <f>IF(H2921&gt;$L$3,"Futuro","Atraso")</f>
        <v/>
      </c>
      <c r="Q2921">
        <f>12*(YEAR(H2921)-YEAR($L$3))+(MONTH(H2921)-MONTH($L$3))</f>
        <v/>
      </c>
      <c r="R2921" s="366">
        <f>IF(N2921="IBIRAPITANGA FASE 3",IF(P2921="Atraso",M2921,M2921/(1+$J$2)^Q2921),IF(P2921="Atraso",M2921,M2921/(1+$J$1)^Q2921))</f>
        <v/>
      </c>
    </row>
    <row r="2922">
      <c r="A2922" t="inlineStr">
        <is>
          <t>Q015L02</t>
        </is>
      </c>
      <c r="B2922" t="inlineStr">
        <is>
          <t>DANIEL DE SOUZA PACHECO</t>
        </is>
      </c>
      <c r="C2922" t="n">
        <v>1</v>
      </c>
      <c r="D2922" t="inlineStr">
        <is>
          <t>IPCA</t>
        </is>
      </c>
      <c r="E2922" t="n">
        <v>0</v>
      </c>
      <c r="F2922" t="inlineStr">
        <is>
          <t>MENSAL</t>
        </is>
      </c>
      <c r="G2922" t="n">
        <v>45316</v>
      </c>
      <c r="H2922" t="n">
        <v>45316</v>
      </c>
      <c r="I2922" t="inlineStr">
        <is>
          <t>040</t>
        </is>
      </c>
      <c r="J2922" t="inlineStr">
        <is>
          <t>CARTEIRA</t>
        </is>
      </c>
      <c r="K2922" t="inlineStr">
        <is>
          <t>CONTRATO</t>
        </is>
      </c>
      <c r="L2922" t="n">
        <v>3898.34</v>
      </c>
      <c r="M2922" t="inlineStr"/>
      <c r="N2922" t="inlineStr"/>
      <c r="O2922" s="142">
        <f>DATE(YEAR(H2922),MONTH(H2922),1)</f>
        <v/>
      </c>
      <c r="P2922" s="132">
        <f>IF(H2922&gt;$L$3,"Futuro","Atraso")</f>
        <v/>
      </c>
      <c r="Q2922">
        <f>12*(YEAR(H2922)-YEAR($L$3))+(MONTH(H2922)-MONTH($L$3))</f>
        <v/>
      </c>
      <c r="R2922" s="366">
        <f>IF(N2922="IBIRAPITANGA FASE 3",IF(P2922="Atraso",M2922,M2922/(1+$J$2)^Q2922),IF(P2922="Atraso",M2922,M2922/(1+$J$1)^Q2922))</f>
        <v/>
      </c>
    </row>
    <row r="2923">
      <c r="A2923" t="inlineStr">
        <is>
          <t>Q015L02</t>
        </is>
      </c>
      <c r="B2923" t="inlineStr">
        <is>
          <t>DANIEL DE SOUZA PACHECO</t>
        </is>
      </c>
      <c r="C2923" t="n">
        <v>1</v>
      </c>
      <c r="D2923" t="inlineStr">
        <is>
          <t>IPCA</t>
        </is>
      </c>
      <c r="E2923" t="n">
        <v>0</v>
      </c>
      <c r="F2923" t="inlineStr">
        <is>
          <t>MENSAL</t>
        </is>
      </c>
      <c r="G2923" t="n">
        <v>45347</v>
      </c>
      <c r="H2923" t="n">
        <v>45347</v>
      </c>
      <c r="I2923" t="inlineStr">
        <is>
          <t>041</t>
        </is>
      </c>
      <c r="J2923" t="inlineStr">
        <is>
          <t>CARTEIRA</t>
        </is>
      </c>
      <c r="K2923" t="inlineStr">
        <is>
          <t>CONTRATO</t>
        </is>
      </c>
      <c r="L2923" t="n">
        <v>3898.34</v>
      </c>
      <c r="M2923" t="inlineStr"/>
      <c r="N2923" t="inlineStr"/>
      <c r="O2923" s="142">
        <f>DATE(YEAR(H2923),MONTH(H2923),1)</f>
        <v/>
      </c>
      <c r="P2923" s="132">
        <f>IF(H2923&gt;$L$3,"Futuro","Atraso")</f>
        <v/>
      </c>
      <c r="Q2923">
        <f>12*(YEAR(H2923)-YEAR($L$3))+(MONTH(H2923)-MONTH($L$3))</f>
        <v/>
      </c>
      <c r="R2923" s="366">
        <f>IF(N2923="IBIRAPITANGA FASE 3",IF(P2923="Atraso",M2923,M2923/(1+$J$2)^Q2923),IF(P2923="Atraso",M2923,M2923/(1+$J$1)^Q2923))</f>
        <v/>
      </c>
    </row>
    <row r="2924">
      <c r="A2924" t="inlineStr">
        <is>
          <t>Q015L02</t>
        </is>
      </c>
      <c r="B2924" t="inlineStr">
        <is>
          <t>DANIEL DE SOUZA PACHECO</t>
        </is>
      </c>
      <c r="C2924" t="n">
        <v>1</v>
      </c>
      <c r="D2924" t="inlineStr">
        <is>
          <t>IPCA</t>
        </is>
      </c>
      <c r="E2924" t="n">
        <v>0</v>
      </c>
      <c r="F2924" t="inlineStr">
        <is>
          <t>MENSAL</t>
        </is>
      </c>
      <c r="G2924" t="n">
        <v>45376</v>
      </c>
      <c r="H2924" t="n">
        <v>45376</v>
      </c>
      <c r="I2924" t="inlineStr">
        <is>
          <t>042</t>
        </is>
      </c>
      <c r="J2924" t="inlineStr">
        <is>
          <t>CARTEIRA</t>
        </is>
      </c>
      <c r="K2924" t="inlineStr">
        <is>
          <t>CONTRATO</t>
        </is>
      </c>
      <c r="L2924" t="n">
        <v>3898.34</v>
      </c>
      <c r="M2924" t="inlineStr"/>
      <c r="N2924" t="inlineStr"/>
      <c r="O2924" s="142">
        <f>DATE(YEAR(H2924),MONTH(H2924),1)</f>
        <v/>
      </c>
      <c r="P2924" s="132">
        <f>IF(H2924&gt;$L$3,"Futuro","Atraso")</f>
        <v/>
      </c>
      <c r="Q2924">
        <f>12*(YEAR(H2924)-YEAR($L$3))+(MONTH(H2924)-MONTH($L$3))</f>
        <v/>
      </c>
      <c r="R2924" s="366">
        <f>IF(N2924="IBIRAPITANGA FASE 3",IF(P2924="Atraso",M2924,M2924/(1+$J$2)^Q2924),IF(P2924="Atraso",M2924,M2924/(1+$J$1)^Q2924))</f>
        <v/>
      </c>
    </row>
    <row r="2925">
      <c r="A2925" t="inlineStr">
        <is>
          <t>Q015L02</t>
        </is>
      </c>
      <c r="B2925" t="inlineStr">
        <is>
          <t>DANIEL DE SOUZA PACHECO</t>
        </is>
      </c>
      <c r="C2925" t="n">
        <v>1</v>
      </c>
      <c r="D2925" t="inlineStr">
        <is>
          <t>IPCA</t>
        </is>
      </c>
      <c r="E2925" t="n">
        <v>0</v>
      </c>
      <c r="F2925" t="inlineStr">
        <is>
          <t>MENSAL</t>
        </is>
      </c>
      <c r="G2925" t="n">
        <v>45407</v>
      </c>
      <c r="H2925" t="n">
        <v>45407</v>
      </c>
      <c r="I2925" t="inlineStr">
        <is>
          <t>043</t>
        </is>
      </c>
      <c r="J2925" t="inlineStr">
        <is>
          <t>CARTEIRA</t>
        </is>
      </c>
      <c r="K2925" t="inlineStr">
        <is>
          <t>CONTRATO</t>
        </is>
      </c>
      <c r="L2925" t="n">
        <v>3898.34</v>
      </c>
      <c r="M2925" t="inlineStr"/>
      <c r="N2925" t="inlineStr"/>
      <c r="O2925" s="142">
        <f>DATE(YEAR(H2925),MONTH(H2925),1)</f>
        <v/>
      </c>
      <c r="P2925" s="132">
        <f>IF(H2925&gt;$L$3,"Futuro","Atraso")</f>
        <v/>
      </c>
      <c r="Q2925">
        <f>12*(YEAR(H2925)-YEAR($L$3))+(MONTH(H2925)-MONTH($L$3))</f>
        <v/>
      </c>
      <c r="R2925" s="366">
        <f>IF(N2925="IBIRAPITANGA FASE 3",IF(P2925="Atraso",M2925,M2925/(1+$J$2)^Q2925),IF(P2925="Atraso",M2925,M2925/(1+$J$1)^Q2925))</f>
        <v/>
      </c>
    </row>
    <row r="2926">
      <c r="A2926" t="inlineStr">
        <is>
          <t>Q015L02</t>
        </is>
      </c>
      <c r="B2926" t="inlineStr">
        <is>
          <t>DANIEL DE SOUZA PACHECO</t>
        </is>
      </c>
      <c r="C2926" t="n">
        <v>1</v>
      </c>
      <c r="D2926" t="inlineStr">
        <is>
          <t>IPCA</t>
        </is>
      </c>
      <c r="E2926" t="n">
        <v>0</v>
      </c>
      <c r="F2926" t="inlineStr">
        <is>
          <t>MENSAL</t>
        </is>
      </c>
      <c r="G2926" t="n">
        <v>45437</v>
      </c>
      <c r="H2926" t="n">
        <v>45437</v>
      </c>
      <c r="I2926" t="inlineStr">
        <is>
          <t>044</t>
        </is>
      </c>
      <c r="J2926" t="inlineStr">
        <is>
          <t>CARTEIRA</t>
        </is>
      </c>
      <c r="K2926" t="inlineStr">
        <is>
          <t>CONTRATO</t>
        </is>
      </c>
      <c r="L2926" t="n">
        <v>3898.34</v>
      </c>
      <c r="M2926" t="inlineStr"/>
      <c r="N2926" t="inlineStr"/>
      <c r="O2926" s="142">
        <f>DATE(YEAR(H2926),MONTH(H2926),1)</f>
        <v/>
      </c>
      <c r="P2926" s="132">
        <f>IF(H2926&gt;$L$3,"Futuro","Atraso")</f>
        <v/>
      </c>
      <c r="Q2926">
        <f>12*(YEAR(H2926)-YEAR($L$3))+(MONTH(H2926)-MONTH($L$3))</f>
        <v/>
      </c>
      <c r="R2926" s="366">
        <f>IF(N2926="IBIRAPITANGA FASE 3",IF(P2926="Atraso",M2926,M2926/(1+$J$2)^Q2926),IF(P2926="Atraso",M2926,M2926/(1+$J$1)^Q2926))</f>
        <v/>
      </c>
    </row>
    <row r="2927">
      <c r="A2927" t="inlineStr">
        <is>
          <t>Q015L02</t>
        </is>
      </c>
      <c r="B2927" t="inlineStr">
        <is>
          <t>DANIEL DE SOUZA PACHECO</t>
        </is>
      </c>
      <c r="C2927" t="n">
        <v>1</v>
      </c>
      <c r="D2927" t="inlineStr">
        <is>
          <t>IPCA</t>
        </is>
      </c>
      <c r="E2927" t="n">
        <v>0</v>
      </c>
      <c r="F2927" t="inlineStr">
        <is>
          <t>MENSAL</t>
        </is>
      </c>
      <c r="G2927" t="n">
        <v>45468</v>
      </c>
      <c r="H2927" t="n">
        <v>45468</v>
      </c>
      <c r="I2927" t="inlineStr">
        <is>
          <t>045</t>
        </is>
      </c>
      <c r="J2927" t="inlineStr">
        <is>
          <t>CARTEIRA</t>
        </is>
      </c>
      <c r="K2927" t="inlineStr">
        <is>
          <t>CONTRATO</t>
        </is>
      </c>
      <c r="L2927" t="n">
        <v>3898.34</v>
      </c>
      <c r="M2927" t="inlineStr"/>
      <c r="N2927" t="inlineStr"/>
      <c r="O2927" s="142">
        <f>DATE(YEAR(H2927),MONTH(H2927),1)</f>
        <v/>
      </c>
      <c r="P2927" s="132">
        <f>IF(H2927&gt;$L$3,"Futuro","Atraso")</f>
        <v/>
      </c>
      <c r="Q2927">
        <f>12*(YEAR(H2927)-YEAR($L$3))+(MONTH(H2927)-MONTH($L$3))</f>
        <v/>
      </c>
      <c r="R2927" s="366">
        <f>IF(N2927="IBIRAPITANGA FASE 3",IF(P2927="Atraso",M2927,M2927/(1+$J$2)^Q2927),IF(P2927="Atraso",M2927,M2927/(1+$J$1)^Q2927))</f>
        <v/>
      </c>
    </row>
    <row r="2928">
      <c r="A2928" t="inlineStr">
        <is>
          <t>Q015L02</t>
        </is>
      </c>
      <c r="B2928" t="inlineStr">
        <is>
          <t>DANIEL DE SOUZA PACHECO</t>
        </is>
      </c>
      <c r="C2928" t="n">
        <v>1</v>
      </c>
      <c r="D2928" t="inlineStr">
        <is>
          <t>IPCA</t>
        </is>
      </c>
      <c r="E2928" t="n">
        <v>0</v>
      </c>
      <c r="F2928" t="inlineStr">
        <is>
          <t>MENSAL</t>
        </is>
      </c>
      <c r="G2928" t="n">
        <v>45498</v>
      </c>
      <c r="H2928" t="n">
        <v>45498</v>
      </c>
      <c r="I2928" t="inlineStr">
        <is>
          <t>046</t>
        </is>
      </c>
      <c r="J2928" t="inlineStr">
        <is>
          <t>CARTEIRA</t>
        </is>
      </c>
      <c r="K2928" t="inlineStr">
        <is>
          <t>CONTRATO</t>
        </is>
      </c>
      <c r="L2928" t="n">
        <v>3898.34</v>
      </c>
      <c r="M2928" t="inlineStr"/>
      <c r="N2928" t="inlineStr"/>
      <c r="O2928" s="142">
        <f>DATE(YEAR(H2928),MONTH(H2928),1)</f>
        <v/>
      </c>
      <c r="P2928" s="132">
        <f>IF(H2928&gt;$L$3,"Futuro","Atraso")</f>
        <v/>
      </c>
      <c r="Q2928">
        <f>12*(YEAR(H2928)-YEAR($L$3))+(MONTH(H2928)-MONTH($L$3))</f>
        <v/>
      </c>
      <c r="R2928" s="366">
        <f>IF(N2928="IBIRAPITANGA FASE 3",IF(P2928="Atraso",M2928,M2928/(1+$J$2)^Q2928),IF(P2928="Atraso",M2928,M2928/(1+$J$1)^Q2928))</f>
        <v/>
      </c>
    </row>
    <row r="2929">
      <c r="A2929" t="inlineStr">
        <is>
          <t>Q015L02</t>
        </is>
      </c>
      <c r="B2929" t="inlineStr">
        <is>
          <t>DANIEL DE SOUZA PACHECO</t>
        </is>
      </c>
      <c r="C2929" t="n">
        <v>1</v>
      </c>
      <c r="D2929" t="inlineStr">
        <is>
          <t>IPCA</t>
        </is>
      </c>
      <c r="E2929" t="n">
        <v>0</v>
      </c>
      <c r="F2929" t="inlineStr">
        <is>
          <t>MENSAL</t>
        </is>
      </c>
      <c r="G2929" t="n">
        <v>45529</v>
      </c>
      <c r="H2929" t="n">
        <v>45529</v>
      </c>
      <c r="I2929" t="inlineStr">
        <is>
          <t>047</t>
        </is>
      </c>
      <c r="J2929" t="inlineStr">
        <is>
          <t>CARTEIRA</t>
        </is>
      </c>
      <c r="K2929" t="inlineStr">
        <is>
          <t>CONTRATO</t>
        </is>
      </c>
      <c r="L2929" t="n">
        <v>3898.34</v>
      </c>
      <c r="M2929" t="inlineStr"/>
      <c r="N2929" t="inlineStr"/>
      <c r="O2929" s="142">
        <f>DATE(YEAR(H2929),MONTH(H2929),1)</f>
        <v/>
      </c>
      <c r="P2929" s="132">
        <f>IF(H2929&gt;$L$3,"Futuro","Atraso")</f>
        <v/>
      </c>
      <c r="Q2929">
        <f>12*(YEAR(H2929)-YEAR($L$3))+(MONTH(H2929)-MONTH($L$3))</f>
        <v/>
      </c>
      <c r="R2929" s="366">
        <f>IF(N2929="IBIRAPITANGA FASE 3",IF(P2929="Atraso",M2929,M2929/(1+$J$2)^Q2929),IF(P2929="Atraso",M2929,M2929/(1+$J$1)^Q2929))</f>
        <v/>
      </c>
    </row>
    <row r="2930">
      <c r="A2930" t="inlineStr">
        <is>
          <t>Q015L02</t>
        </is>
      </c>
      <c r="B2930" t="inlineStr">
        <is>
          <t>DANIEL DE SOUZA PACHECO</t>
        </is>
      </c>
      <c r="C2930" t="n">
        <v>1</v>
      </c>
      <c r="D2930" t="inlineStr">
        <is>
          <t>IPCA</t>
        </is>
      </c>
      <c r="E2930" t="n">
        <v>0</v>
      </c>
      <c r="F2930" t="inlineStr">
        <is>
          <t>MENSAL</t>
        </is>
      </c>
      <c r="G2930" t="n">
        <v>45560</v>
      </c>
      <c r="H2930" t="n">
        <v>45560</v>
      </c>
      <c r="I2930" t="inlineStr">
        <is>
          <t>048</t>
        </is>
      </c>
      <c r="J2930" t="inlineStr">
        <is>
          <t>CARTEIRA</t>
        </is>
      </c>
      <c r="K2930" t="inlineStr">
        <is>
          <t>CONTRATO</t>
        </is>
      </c>
      <c r="L2930" t="n">
        <v>3898.34</v>
      </c>
      <c r="M2930" t="inlineStr"/>
      <c r="N2930" t="inlineStr"/>
      <c r="O2930" s="142">
        <f>DATE(YEAR(H2930),MONTH(H2930),1)</f>
        <v/>
      </c>
      <c r="P2930" s="132">
        <f>IF(H2930&gt;$L$3,"Futuro","Atraso")</f>
        <v/>
      </c>
      <c r="Q2930">
        <f>12*(YEAR(H2930)-YEAR($L$3))+(MONTH(H2930)-MONTH($L$3))</f>
        <v/>
      </c>
      <c r="R2930" s="366">
        <f>IF(N2930="IBIRAPITANGA FASE 3",IF(P2930="Atraso",M2930,M2930/(1+$J$2)^Q2930),IF(P2930="Atraso",M2930,M2930/(1+$J$1)^Q2930))</f>
        <v/>
      </c>
    </row>
    <row r="2931">
      <c r="A2931" t="inlineStr">
        <is>
          <t>Q015L02</t>
        </is>
      </c>
      <c r="B2931" t="inlineStr">
        <is>
          <t>DANIEL DE SOUZA PACHECO</t>
        </is>
      </c>
      <c r="C2931" t="n">
        <v>1</v>
      </c>
      <c r="D2931" t="inlineStr">
        <is>
          <t>IPCA</t>
        </is>
      </c>
      <c r="E2931" t="n">
        <v>0</v>
      </c>
      <c r="F2931" t="inlineStr">
        <is>
          <t>MENSAL</t>
        </is>
      </c>
      <c r="G2931" t="n">
        <v>45590</v>
      </c>
      <c r="H2931" t="n">
        <v>45590</v>
      </c>
      <c r="I2931" t="inlineStr">
        <is>
          <t>004</t>
        </is>
      </c>
      <c r="J2931" t="inlineStr">
        <is>
          <t>CARTEIRA</t>
        </is>
      </c>
      <c r="K2931" t="inlineStr">
        <is>
          <t>CONTRATO</t>
        </is>
      </c>
      <c r="L2931" t="n">
        <v>15593.36</v>
      </c>
      <c r="M2931" t="inlineStr"/>
      <c r="N2931" t="inlineStr"/>
      <c r="O2931" s="142">
        <f>DATE(YEAR(H2931),MONTH(H2931),1)</f>
        <v/>
      </c>
      <c r="P2931" s="132">
        <f>IF(H2931&gt;$L$3,"Futuro","Atraso")</f>
        <v/>
      </c>
      <c r="Q2931">
        <f>12*(YEAR(H2931)-YEAR($L$3))+(MONTH(H2931)-MONTH($L$3))</f>
        <v/>
      </c>
      <c r="R2931" s="366">
        <f>IF(N2931="IBIRAPITANGA FASE 3",IF(P2931="Atraso",M2931,M2931/(1+$J$2)^Q2931),IF(P2931="Atraso",M2931,M2931/(1+$J$1)^Q2931))</f>
        <v/>
      </c>
    </row>
    <row r="2932">
      <c r="A2932" t="inlineStr">
        <is>
          <t>Q015L06</t>
        </is>
      </c>
      <c r="B2932" t="inlineStr">
        <is>
          <t>ROSANA DE MARTINI NABOR</t>
        </is>
      </c>
      <c r="C2932" t="n">
        <v>1</v>
      </c>
      <c r="D2932" t="inlineStr">
        <is>
          <t>IPCA</t>
        </is>
      </c>
      <c r="E2932" t="n">
        <v>0.009488792934583046</v>
      </c>
      <c r="F2932" t="inlineStr">
        <is>
          <t>MENSAL</t>
        </is>
      </c>
      <c r="G2932" t="n">
        <v>45224</v>
      </c>
      <c r="H2932" t="n">
        <v>45224</v>
      </c>
      <c r="I2932" t="inlineStr">
        <is>
          <t>065</t>
        </is>
      </c>
      <c r="J2932" t="inlineStr">
        <is>
          <t>CARTEIRA</t>
        </is>
      </c>
      <c r="K2932" t="inlineStr">
        <is>
          <t>CONTRATO</t>
        </is>
      </c>
      <c r="L2932" t="n">
        <v>3134.82</v>
      </c>
      <c r="M2932" t="inlineStr"/>
      <c r="N2932" t="inlineStr"/>
      <c r="O2932" s="142">
        <f>DATE(YEAR(H2932),MONTH(H2932),1)</f>
        <v/>
      </c>
      <c r="P2932" s="132">
        <f>IF(H2932&gt;$L$3,"Futuro","Atraso")</f>
        <v/>
      </c>
      <c r="Q2932">
        <f>12*(YEAR(H2932)-YEAR($L$3))+(MONTH(H2932)-MONTH($L$3))</f>
        <v/>
      </c>
      <c r="R2932" s="366">
        <f>IF(N2932="IBIRAPITANGA FASE 3",IF(P2932="Atraso",M2932,M2932/(1+$J$2)^Q2932),IF(P2932="Atraso",M2932,M2932/(1+$J$1)^Q2932))</f>
        <v/>
      </c>
    </row>
    <row r="2933">
      <c r="A2933" t="inlineStr">
        <is>
          <t>Q015L06</t>
        </is>
      </c>
      <c r="B2933" t="inlineStr">
        <is>
          <t>ROSANA DE MARTINI NABOR</t>
        </is>
      </c>
      <c r="C2933" t="n">
        <v>1</v>
      </c>
      <c r="D2933" t="inlineStr">
        <is>
          <t>IPCA</t>
        </is>
      </c>
      <c r="E2933" t="n">
        <v>0.009488792934583046</v>
      </c>
      <c r="F2933" t="inlineStr">
        <is>
          <t>MENSAL</t>
        </is>
      </c>
      <c r="G2933" t="n">
        <v>45255</v>
      </c>
      <c r="H2933" t="n">
        <v>45255</v>
      </c>
      <c r="I2933" t="inlineStr">
        <is>
          <t>066</t>
        </is>
      </c>
      <c r="J2933" t="inlineStr">
        <is>
          <t>CARTEIRA</t>
        </is>
      </c>
      <c r="K2933" t="inlineStr">
        <is>
          <t>CONTRATO</t>
        </is>
      </c>
      <c r="L2933" t="n">
        <v>3134.82</v>
      </c>
      <c r="M2933" t="inlineStr"/>
      <c r="N2933" t="inlineStr"/>
      <c r="O2933" s="142">
        <f>DATE(YEAR(H2933),MONTH(H2933),1)</f>
        <v/>
      </c>
      <c r="P2933" s="132">
        <f>IF(H2933&gt;$L$3,"Futuro","Atraso")</f>
        <v/>
      </c>
      <c r="Q2933">
        <f>12*(YEAR(H2933)-YEAR($L$3))+(MONTH(H2933)-MONTH($L$3))</f>
        <v/>
      </c>
      <c r="R2933" s="366">
        <f>IF(N2933="IBIRAPITANGA FASE 3",IF(P2933="Atraso",M2933,M2933/(1+$J$2)^Q2933),IF(P2933="Atraso",M2933,M2933/(1+$J$1)^Q2933))</f>
        <v/>
      </c>
    </row>
    <row r="2934">
      <c r="A2934" t="inlineStr">
        <is>
          <t>Q015L06</t>
        </is>
      </c>
      <c r="B2934" t="inlineStr">
        <is>
          <t>ROSANA DE MARTINI NABOR</t>
        </is>
      </c>
      <c r="C2934" t="n">
        <v>1</v>
      </c>
      <c r="D2934" t="inlineStr">
        <is>
          <t>IPCA</t>
        </is>
      </c>
      <c r="E2934" t="n">
        <v>0.009488792934583046</v>
      </c>
      <c r="F2934" t="inlineStr">
        <is>
          <t>MENSAL</t>
        </is>
      </c>
      <c r="G2934" t="n">
        <v>45285</v>
      </c>
      <c r="H2934" t="n">
        <v>45285</v>
      </c>
      <c r="I2934" t="inlineStr">
        <is>
          <t>067</t>
        </is>
      </c>
      <c r="J2934" t="inlineStr">
        <is>
          <t>CARTEIRA</t>
        </is>
      </c>
      <c r="K2934" t="inlineStr">
        <is>
          <t>CONTRATO</t>
        </is>
      </c>
      <c r="L2934" t="n">
        <v>3134.82</v>
      </c>
      <c r="M2934" t="inlineStr"/>
      <c r="N2934" t="inlineStr"/>
      <c r="O2934" s="142">
        <f>DATE(YEAR(H2934),MONTH(H2934),1)</f>
        <v/>
      </c>
      <c r="P2934" s="132">
        <f>IF(H2934&gt;$L$3,"Futuro","Atraso")</f>
        <v/>
      </c>
      <c r="Q2934">
        <f>12*(YEAR(H2934)-YEAR($L$3))+(MONTH(H2934)-MONTH($L$3))</f>
        <v/>
      </c>
      <c r="R2934" s="366">
        <f>IF(N2934="IBIRAPITANGA FASE 3",IF(P2934="Atraso",M2934,M2934/(1+$J$2)^Q2934),IF(P2934="Atraso",M2934,M2934/(1+$J$1)^Q2934))</f>
        <v/>
      </c>
    </row>
    <row r="2935">
      <c r="A2935" t="inlineStr">
        <is>
          <t>Q015L06</t>
        </is>
      </c>
      <c r="B2935" t="inlineStr">
        <is>
          <t>ROSANA DE MARTINI NABOR</t>
        </is>
      </c>
      <c r="C2935" t="n">
        <v>1</v>
      </c>
      <c r="D2935" t="inlineStr">
        <is>
          <t>IPCA</t>
        </is>
      </c>
      <c r="E2935" t="n">
        <v>0.009488792934583046</v>
      </c>
      <c r="F2935" t="inlineStr">
        <is>
          <t>MENSAL</t>
        </is>
      </c>
      <c r="G2935" t="n">
        <v>45316</v>
      </c>
      <c r="H2935" t="n">
        <v>45316</v>
      </c>
      <c r="I2935" t="inlineStr">
        <is>
          <t>068</t>
        </is>
      </c>
      <c r="J2935" t="inlineStr">
        <is>
          <t>CARTEIRA</t>
        </is>
      </c>
      <c r="K2935" t="inlineStr">
        <is>
          <t>CONTRATO</t>
        </is>
      </c>
      <c r="L2935" t="n">
        <v>3134.82</v>
      </c>
      <c r="M2935" t="inlineStr"/>
      <c r="N2935" t="inlineStr"/>
      <c r="O2935" s="142">
        <f>DATE(YEAR(H2935),MONTH(H2935),1)</f>
        <v/>
      </c>
      <c r="P2935" s="132">
        <f>IF(H2935&gt;$L$3,"Futuro","Atraso")</f>
        <v/>
      </c>
      <c r="Q2935">
        <f>12*(YEAR(H2935)-YEAR($L$3))+(MONTH(H2935)-MONTH($L$3))</f>
        <v/>
      </c>
      <c r="R2935" s="366">
        <f>IF(N2935="IBIRAPITANGA FASE 3",IF(P2935="Atraso",M2935,M2935/(1+$J$2)^Q2935),IF(P2935="Atraso",M2935,M2935/(1+$J$1)^Q2935))</f>
        <v/>
      </c>
    </row>
    <row r="2936">
      <c r="A2936" t="inlineStr">
        <is>
          <t>Q015L06</t>
        </is>
      </c>
      <c r="B2936" t="inlineStr">
        <is>
          <t>ROSANA DE MARTINI NABOR</t>
        </is>
      </c>
      <c r="C2936" t="n">
        <v>1</v>
      </c>
      <c r="D2936" t="inlineStr">
        <is>
          <t>IPCA</t>
        </is>
      </c>
      <c r="E2936" t="n">
        <v>0.009488792934583046</v>
      </c>
      <c r="F2936" t="inlineStr">
        <is>
          <t>MENSAL</t>
        </is>
      </c>
      <c r="G2936" t="n">
        <v>45347</v>
      </c>
      <c r="H2936" t="n">
        <v>45347</v>
      </c>
      <c r="I2936" t="inlineStr">
        <is>
          <t>069</t>
        </is>
      </c>
      <c r="J2936" t="inlineStr">
        <is>
          <t>CARTEIRA</t>
        </is>
      </c>
      <c r="K2936" t="inlineStr">
        <is>
          <t>CONTRATO</t>
        </is>
      </c>
      <c r="L2936" t="n">
        <v>3134.82</v>
      </c>
      <c r="M2936" t="inlineStr"/>
      <c r="N2936" t="inlineStr"/>
      <c r="O2936" s="142">
        <f>DATE(YEAR(H2936),MONTH(H2936),1)</f>
        <v/>
      </c>
      <c r="P2936" s="132">
        <f>IF(H2936&gt;$L$3,"Futuro","Atraso")</f>
        <v/>
      </c>
      <c r="Q2936">
        <f>12*(YEAR(H2936)-YEAR($L$3))+(MONTH(H2936)-MONTH($L$3))</f>
        <v/>
      </c>
      <c r="R2936" s="366">
        <f>IF(N2936="IBIRAPITANGA FASE 3",IF(P2936="Atraso",M2936,M2936/(1+$J$2)^Q2936),IF(P2936="Atraso",M2936,M2936/(1+$J$1)^Q2936))</f>
        <v/>
      </c>
    </row>
    <row r="2937">
      <c r="A2937" t="inlineStr">
        <is>
          <t>Q015L06</t>
        </is>
      </c>
      <c r="B2937" t="inlineStr">
        <is>
          <t>ROSANA DE MARTINI NABOR</t>
        </is>
      </c>
      <c r="C2937" t="n">
        <v>1</v>
      </c>
      <c r="D2937" t="inlineStr">
        <is>
          <t>IPCA</t>
        </is>
      </c>
      <c r="E2937" t="n">
        <v>0.009488792934583046</v>
      </c>
      <c r="F2937" t="inlineStr">
        <is>
          <t>MENSAL</t>
        </is>
      </c>
      <c r="G2937" t="n">
        <v>45376</v>
      </c>
      <c r="H2937" t="n">
        <v>45376</v>
      </c>
      <c r="I2937" t="inlineStr">
        <is>
          <t>070</t>
        </is>
      </c>
      <c r="J2937" t="inlineStr">
        <is>
          <t>CARTEIRA</t>
        </is>
      </c>
      <c r="K2937" t="inlineStr">
        <is>
          <t>CONTRATO</t>
        </is>
      </c>
      <c r="L2937" t="n">
        <v>3134.82</v>
      </c>
      <c r="M2937" t="inlineStr"/>
      <c r="N2937" t="inlineStr"/>
      <c r="O2937" s="142">
        <f>DATE(YEAR(H2937),MONTH(H2937),1)</f>
        <v/>
      </c>
      <c r="P2937" s="132">
        <f>IF(H2937&gt;$L$3,"Futuro","Atraso")</f>
        <v/>
      </c>
      <c r="Q2937">
        <f>12*(YEAR(H2937)-YEAR($L$3))+(MONTH(H2937)-MONTH($L$3))</f>
        <v/>
      </c>
      <c r="R2937" s="366">
        <f>IF(N2937="IBIRAPITANGA FASE 3",IF(P2937="Atraso",M2937,M2937/(1+$J$2)^Q2937),IF(P2937="Atraso",M2937,M2937/(1+$J$1)^Q2937))</f>
        <v/>
      </c>
    </row>
    <row r="2938">
      <c r="A2938" t="inlineStr">
        <is>
          <t>Q015L06</t>
        </is>
      </c>
      <c r="B2938" t="inlineStr">
        <is>
          <t>ROSANA DE MARTINI NABOR</t>
        </is>
      </c>
      <c r="C2938" t="n">
        <v>1</v>
      </c>
      <c r="D2938" t="inlineStr">
        <is>
          <t>IPCA</t>
        </is>
      </c>
      <c r="E2938" t="n">
        <v>0.009488792934583046</v>
      </c>
      <c r="F2938" t="inlineStr">
        <is>
          <t>MENSAL</t>
        </is>
      </c>
      <c r="G2938" t="n">
        <v>45407</v>
      </c>
      <c r="H2938" t="n">
        <v>45407</v>
      </c>
      <c r="I2938" t="inlineStr">
        <is>
          <t>071</t>
        </is>
      </c>
      <c r="J2938" t="inlineStr">
        <is>
          <t>CARTEIRA</t>
        </is>
      </c>
      <c r="K2938" t="inlineStr">
        <is>
          <t>CONTRATO</t>
        </is>
      </c>
      <c r="L2938" t="n">
        <v>3134.82</v>
      </c>
      <c r="M2938" t="inlineStr"/>
      <c r="N2938" t="inlineStr"/>
      <c r="O2938" s="142">
        <f>DATE(YEAR(H2938),MONTH(H2938),1)</f>
        <v/>
      </c>
      <c r="P2938" s="132">
        <f>IF(H2938&gt;$L$3,"Futuro","Atraso")</f>
        <v/>
      </c>
      <c r="Q2938">
        <f>12*(YEAR(H2938)-YEAR($L$3))+(MONTH(H2938)-MONTH($L$3))</f>
        <v/>
      </c>
      <c r="R2938" s="366">
        <f>IF(N2938="IBIRAPITANGA FASE 3",IF(P2938="Atraso",M2938,M2938/(1+$J$2)^Q2938),IF(P2938="Atraso",M2938,M2938/(1+$J$1)^Q2938))</f>
        <v/>
      </c>
    </row>
    <row r="2939">
      <c r="A2939" t="inlineStr">
        <is>
          <t>Q015L06</t>
        </is>
      </c>
      <c r="B2939" t="inlineStr">
        <is>
          <t>ROSANA DE MARTINI NABOR</t>
        </is>
      </c>
      <c r="C2939" t="n">
        <v>1</v>
      </c>
      <c r="D2939" t="inlineStr">
        <is>
          <t>IPCA</t>
        </is>
      </c>
      <c r="E2939" t="n">
        <v>0.009488792934583046</v>
      </c>
      <c r="F2939" t="inlineStr">
        <is>
          <t>MENSAL</t>
        </is>
      </c>
      <c r="G2939" t="n">
        <v>45437</v>
      </c>
      <c r="H2939" t="n">
        <v>45437</v>
      </c>
      <c r="I2939" t="inlineStr">
        <is>
          <t>072</t>
        </is>
      </c>
      <c r="J2939" t="inlineStr">
        <is>
          <t>CARTEIRA</t>
        </is>
      </c>
      <c r="K2939" t="inlineStr">
        <is>
          <t>CONTRATO</t>
        </is>
      </c>
      <c r="L2939" t="n">
        <v>3134.82</v>
      </c>
      <c r="M2939" t="inlineStr"/>
      <c r="N2939" t="inlineStr"/>
      <c r="O2939" s="142">
        <f>DATE(YEAR(H2939),MONTH(H2939),1)</f>
        <v/>
      </c>
      <c r="P2939" s="132">
        <f>IF(H2939&gt;$L$3,"Futuro","Atraso")</f>
        <v/>
      </c>
      <c r="Q2939">
        <f>12*(YEAR(H2939)-YEAR($L$3))+(MONTH(H2939)-MONTH($L$3))</f>
        <v/>
      </c>
      <c r="R2939" s="366">
        <f>IF(N2939="IBIRAPITANGA FASE 3",IF(P2939="Atraso",M2939,M2939/(1+$J$2)^Q2939),IF(P2939="Atraso",M2939,M2939/(1+$J$1)^Q2939))</f>
        <v/>
      </c>
    </row>
    <row r="2940">
      <c r="A2940" t="inlineStr">
        <is>
          <t>Q015L06</t>
        </is>
      </c>
      <c r="B2940" t="inlineStr">
        <is>
          <t>ROSANA DE MARTINI NABOR</t>
        </is>
      </c>
      <c r="C2940" t="n">
        <v>1</v>
      </c>
      <c r="D2940" t="inlineStr">
        <is>
          <t>IPCA</t>
        </is>
      </c>
      <c r="E2940" t="n">
        <v>0.009488792934583046</v>
      </c>
      <c r="F2940" t="inlineStr">
        <is>
          <t>MENSAL</t>
        </is>
      </c>
      <c r="G2940" t="n">
        <v>45468</v>
      </c>
      <c r="H2940" t="n">
        <v>45468</v>
      </c>
      <c r="I2940" t="inlineStr">
        <is>
          <t>073</t>
        </is>
      </c>
      <c r="J2940" t="inlineStr">
        <is>
          <t>CARTEIRA</t>
        </is>
      </c>
      <c r="K2940" t="inlineStr">
        <is>
          <t>CONTRATO</t>
        </is>
      </c>
      <c r="L2940" t="n">
        <v>3134.82</v>
      </c>
      <c r="M2940" t="inlineStr"/>
      <c r="N2940" t="inlineStr"/>
      <c r="O2940" s="142">
        <f>DATE(YEAR(H2940),MONTH(H2940),1)</f>
        <v/>
      </c>
      <c r="P2940" s="132">
        <f>IF(H2940&gt;$L$3,"Futuro","Atraso")</f>
        <v/>
      </c>
      <c r="Q2940">
        <f>12*(YEAR(H2940)-YEAR($L$3))+(MONTH(H2940)-MONTH($L$3))</f>
        <v/>
      </c>
      <c r="R2940" s="366">
        <f>IF(N2940="IBIRAPITANGA FASE 3",IF(P2940="Atraso",M2940,M2940/(1+$J$2)^Q2940),IF(P2940="Atraso",M2940,M2940/(1+$J$1)^Q2940))</f>
        <v/>
      </c>
    </row>
    <row r="2941">
      <c r="A2941" t="inlineStr">
        <is>
          <t>Q015L06</t>
        </is>
      </c>
      <c r="B2941" t="inlineStr">
        <is>
          <t>ROSANA DE MARTINI NABOR</t>
        </is>
      </c>
      <c r="C2941" t="n">
        <v>1</v>
      </c>
      <c r="D2941" t="inlineStr">
        <is>
          <t>IPCA</t>
        </is>
      </c>
      <c r="E2941" t="n">
        <v>0.009488792934583046</v>
      </c>
      <c r="F2941" t="inlineStr">
        <is>
          <t>MENSAL</t>
        </is>
      </c>
      <c r="G2941" t="n">
        <v>45498</v>
      </c>
      <c r="H2941" t="n">
        <v>45498</v>
      </c>
      <c r="I2941" t="inlineStr">
        <is>
          <t>074</t>
        </is>
      </c>
      <c r="J2941" t="inlineStr">
        <is>
          <t>CARTEIRA</t>
        </is>
      </c>
      <c r="K2941" t="inlineStr">
        <is>
          <t>CONTRATO</t>
        </is>
      </c>
      <c r="L2941" t="n">
        <v>3134.82</v>
      </c>
      <c r="M2941" t="inlineStr"/>
      <c r="N2941" t="inlineStr"/>
      <c r="O2941" s="142">
        <f>DATE(YEAR(H2941),MONTH(H2941),1)</f>
        <v/>
      </c>
      <c r="P2941" s="132">
        <f>IF(H2941&gt;$L$3,"Futuro","Atraso")</f>
        <v/>
      </c>
      <c r="Q2941">
        <f>12*(YEAR(H2941)-YEAR($L$3))+(MONTH(H2941)-MONTH($L$3))</f>
        <v/>
      </c>
      <c r="R2941" s="366">
        <f>IF(N2941="IBIRAPITANGA FASE 3",IF(P2941="Atraso",M2941,M2941/(1+$J$2)^Q2941),IF(P2941="Atraso",M2941,M2941/(1+$J$1)^Q2941))</f>
        <v/>
      </c>
    </row>
    <row r="2942">
      <c r="A2942" t="inlineStr">
        <is>
          <t>Q015L06</t>
        </is>
      </c>
      <c r="B2942" t="inlineStr">
        <is>
          <t>ROSANA DE MARTINI NABOR</t>
        </is>
      </c>
      <c r="C2942" t="n">
        <v>1</v>
      </c>
      <c r="D2942" t="inlineStr">
        <is>
          <t>IPCA</t>
        </is>
      </c>
      <c r="E2942" t="n">
        <v>0.009488792934583046</v>
      </c>
      <c r="F2942" t="inlineStr">
        <is>
          <t>MENSAL</t>
        </is>
      </c>
      <c r="G2942" t="n">
        <v>45529</v>
      </c>
      <c r="H2942" t="n">
        <v>45529</v>
      </c>
      <c r="I2942" t="inlineStr">
        <is>
          <t>075</t>
        </is>
      </c>
      <c r="J2942" t="inlineStr">
        <is>
          <t>CARTEIRA</t>
        </is>
      </c>
      <c r="K2942" t="inlineStr">
        <is>
          <t>CONTRATO</t>
        </is>
      </c>
      <c r="L2942" t="n">
        <v>3134.82</v>
      </c>
      <c r="M2942" t="inlineStr"/>
      <c r="N2942" t="inlineStr"/>
      <c r="O2942" s="142">
        <f>DATE(YEAR(H2942),MONTH(H2942),1)</f>
        <v/>
      </c>
      <c r="P2942" s="132">
        <f>IF(H2942&gt;$L$3,"Futuro","Atraso")</f>
        <v/>
      </c>
      <c r="Q2942">
        <f>12*(YEAR(H2942)-YEAR($L$3))+(MONTH(H2942)-MONTH($L$3))</f>
        <v/>
      </c>
      <c r="R2942" s="366">
        <f>IF(N2942="IBIRAPITANGA FASE 3",IF(P2942="Atraso",M2942,M2942/(1+$J$2)^Q2942),IF(P2942="Atraso",M2942,M2942/(1+$J$1)^Q2942))</f>
        <v/>
      </c>
    </row>
    <row r="2943">
      <c r="A2943" t="inlineStr">
        <is>
          <t>Q015L06</t>
        </is>
      </c>
      <c r="B2943" t="inlineStr">
        <is>
          <t>ROSANA DE MARTINI NABOR</t>
        </is>
      </c>
      <c r="C2943" t="n">
        <v>1</v>
      </c>
      <c r="D2943" t="inlineStr">
        <is>
          <t>IPCA</t>
        </is>
      </c>
      <c r="E2943" t="n">
        <v>0.009488792934583046</v>
      </c>
      <c r="F2943" t="inlineStr">
        <is>
          <t>MENSAL</t>
        </is>
      </c>
      <c r="G2943" t="n">
        <v>45560</v>
      </c>
      <c r="H2943" t="n">
        <v>45560</v>
      </c>
      <c r="I2943" t="inlineStr">
        <is>
          <t>076</t>
        </is>
      </c>
      <c r="J2943" t="inlineStr">
        <is>
          <t>CARTEIRA</t>
        </is>
      </c>
      <c r="K2943" t="inlineStr">
        <is>
          <t>CONTRATO</t>
        </is>
      </c>
      <c r="L2943" t="n">
        <v>3134.82</v>
      </c>
      <c r="M2943" t="inlineStr"/>
      <c r="N2943" t="inlineStr"/>
      <c r="O2943" s="142">
        <f>DATE(YEAR(H2943),MONTH(H2943),1)</f>
        <v/>
      </c>
      <c r="P2943" s="132">
        <f>IF(H2943&gt;$L$3,"Futuro","Atraso")</f>
        <v/>
      </c>
      <c r="Q2943">
        <f>12*(YEAR(H2943)-YEAR($L$3))+(MONTH(H2943)-MONTH($L$3))</f>
        <v/>
      </c>
      <c r="R2943" s="366">
        <f>IF(N2943="IBIRAPITANGA FASE 3",IF(P2943="Atraso",M2943,M2943/(1+$J$2)^Q2943),IF(P2943="Atraso",M2943,M2943/(1+$J$1)^Q2943))</f>
        <v/>
      </c>
    </row>
    <row r="2944">
      <c r="A2944" t="inlineStr">
        <is>
          <t>Q015L06</t>
        </is>
      </c>
      <c r="B2944" t="inlineStr">
        <is>
          <t>ROSANA DE MARTINI NABOR</t>
        </is>
      </c>
      <c r="C2944" t="n">
        <v>1</v>
      </c>
      <c r="D2944" t="inlineStr">
        <is>
          <t>IPCA</t>
        </is>
      </c>
      <c r="E2944" t="n">
        <v>0.009488792934583046</v>
      </c>
      <c r="F2944" t="inlineStr">
        <is>
          <t>MENSAL</t>
        </is>
      </c>
      <c r="G2944" t="n">
        <v>45590</v>
      </c>
      <c r="H2944" t="n">
        <v>45590</v>
      </c>
      <c r="I2944" t="inlineStr">
        <is>
          <t>077</t>
        </is>
      </c>
      <c r="J2944" t="inlineStr">
        <is>
          <t>CARTEIRA</t>
        </is>
      </c>
      <c r="K2944" t="inlineStr">
        <is>
          <t>CONTRATO</t>
        </is>
      </c>
      <c r="L2944" t="n">
        <v>3134.82</v>
      </c>
      <c r="M2944" t="inlineStr"/>
      <c r="N2944" t="inlineStr"/>
      <c r="O2944" s="142">
        <f>DATE(YEAR(H2944),MONTH(H2944),1)</f>
        <v/>
      </c>
      <c r="P2944" s="132">
        <f>IF(H2944&gt;$L$3,"Futuro","Atraso")</f>
        <v/>
      </c>
      <c r="Q2944">
        <f>12*(YEAR(H2944)-YEAR($L$3))+(MONTH(H2944)-MONTH($L$3))</f>
        <v/>
      </c>
      <c r="R2944" s="366">
        <f>IF(N2944="IBIRAPITANGA FASE 3",IF(P2944="Atraso",M2944,M2944/(1+$J$2)^Q2944),IF(P2944="Atraso",M2944,M2944/(1+$J$1)^Q2944))</f>
        <v/>
      </c>
    </row>
    <row r="2945">
      <c r="A2945" t="inlineStr">
        <is>
          <t>Q015L06</t>
        </is>
      </c>
      <c r="B2945" t="inlineStr">
        <is>
          <t>ROSANA DE MARTINI NABOR</t>
        </is>
      </c>
      <c r="C2945" t="n">
        <v>1</v>
      </c>
      <c r="D2945" t="inlineStr">
        <is>
          <t>IPCA</t>
        </is>
      </c>
      <c r="E2945" t="n">
        <v>0.009488792934583046</v>
      </c>
      <c r="F2945" t="inlineStr">
        <is>
          <t>MENSAL</t>
        </is>
      </c>
      <c r="G2945" t="n">
        <v>45621</v>
      </c>
      <c r="H2945" t="n">
        <v>45621</v>
      </c>
      <c r="I2945" t="inlineStr">
        <is>
          <t>078</t>
        </is>
      </c>
      <c r="J2945" t="inlineStr">
        <is>
          <t>CARTEIRA</t>
        </is>
      </c>
      <c r="K2945" t="inlineStr">
        <is>
          <t>CONTRATO</t>
        </is>
      </c>
      <c r="L2945" t="n">
        <v>3134.82</v>
      </c>
      <c r="M2945" t="inlineStr"/>
      <c r="N2945" t="inlineStr"/>
      <c r="O2945" s="142">
        <f>DATE(YEAR(H2945),MONTH(H2945),1)</f>
        <v/>
      </c>
      <c r="P2945" s="132">
        <f>IF(H2945&gt;$L$3,"Futuro","Atraso")</f>
        <v/>
      </c>
      <c r="Q2945">
        <f>12*(YEAR(H2945)-YEAR($L$3))+(MONTH(H2945)-MONTH($L$3))</f>
        <v/>
      </c>
      <c r="R2945" s="366">
        <f>IF(N2945="IBIRAPITANGA FASE 3",IF(P2945="Atraso",M2945,M2945/(1+$J$2)^Q2945),IF(P2945="Atraso",M2945,M2945/(1+$J$1)^Q2945))</f>
        <v/>
      </c>
    </row>
    <row r="2946">
      <c r="A2946" t="inlineStr">
        <is>
          <t>Q015L06</t>
        </is>
      </c>
      <c r="B2946" t="inlineStr">
        <is>
          <t>ROSANA DE MARTINI NABOR</t>
        </is>
      </c>
      <c r="C2946" t="n">
        <v>1</v>
      </c>
      <c r="D2946" t="inlineStr">
        <is>
          <t>IPCA</t>
        </is>
      </c>
      <c r="E2946" t="n">
        <v>0.009488792934583046</v>
      </c>
      <c r="F2946" t="inlineStr">
        <is>
          <t>MENSAL</t>
        </is>
      </c>
      <c r="G2946" t="n">
        <v>45651</v>
      </c>
      <c r="H2946" t="n">
        <v>45651</v>
      </c>
      <c r="I2946" t="inlineStr">
        <is>
          <t>079</t>
        </is>
      </c>
      <c r="J2946" t="inlineStr">
        <is>
          <t>CARTEIRA</t>
        </is>
      </c>
      <c r="K2946" t="inlineStr">
        <is>
          <t>CONTRATO</t>
        </is>
      </c>
      <c r="L2946" t="n">
        <v>3134.82</v>
      </c>
      <c r="M2946" t="inlineStr"/>
      <c r="N2946" t="inlineStr"/>
      <c r="O2946" s="142">
        <f>DATE(YEAR(H2946),MONTH(H2946),1)</f>
        <v/>
      </c>
      <c r="P2946" s="132">
        <f>IF(H2946&gt;$L$3,"Futuro","Atraso")</f>
        <v/>
      </c>
      <c r="Q2946">
        <f>12*(YEAR(H2946)-YEAR($L$3))+(MONTH(H2946)-MONTH($L$3))</f>
        <v/>
      </c>
      <c r="R2946" s="366">
        <f>IF(N2946="IBIRAPITANGA FASE 3",IF(P2946="Atraso",M2946,M2946/(1+$J$2)^Q2946),IF(P2946="Atraso",M2946,M2946/(1+$J$1)^Q2946))</f>
        <v/>
      </c>
    </row>
    <row r="2947">
      <c r="A2947" t="inlineStr">
        <is>
          <t>Q015L06</t>
        </is>
      </c>
      <c r="B2947" t="inlineStr">
        <is>
          <t>ROSANA DE MARTINI NABOR</t>
        </is>
      </c>
      <c r="C2947" t="n">
        <v>1</v>
      </c>
      <c r="D2947" t="inlineStr">
        <is>
          <t>IPCA</t>
        </is>
      </c>
      <c r="E2947" t="n">
        <v>0.009488792934583046</v>
      </c>
      <c r="F2947" t="inlineStr">
        <is>
          <t>MENSAL</t>
        </is>
      </c>
      <c r="G2947" t="n">
        <v>45682</v>
      </c>
      <c r="H2947" t="n">
        <v>45682</v>
      </c>
      <c r="I2947" t="inlineStr">
        <is>
          <t>080</t>
        </is>
      </c>
      <c r="J2947" t="inlineStr">
        <is>
          <t>CARTEIRA</t>
        </is>
      </c>
      <c r="K2947" t="inlineStr">
        <is>
          <t>CONTRATO</t>
        </is>
      </c>
      <c r="L2947" t="n">
        <v>3134.82</v>
      </c>
      <c r="M2947" t="inlineStr"/>
      <c r="N2947" t="inlineStr"/>
      <c r="O2947" s="142">
        <f>DATE(YEAR(H2947),MONTH(H2947),1)</f>
        <v/>
      </c>
      <c r="P2947" s="132">
        <f>IF(H2947&gt;$L$3,"Futuro","Atraso")</f>
        <v/>
      </c>
      <c r="Q2947">
        <f>12*(YEAR(H2947)-YEAR($L$3))+(MONTH(H2947)-MONTH($L$3))</f>
        <v/>
      </c>
      <c r="R2947" s="366">
        <f>IF(N2947="IBIRAPITANGA FASE 3",IF(P2947="Atraso",M2947,M2947/(1+$J$2)^Q2947),IF(P2947="Atraso",M2947,M2947/(1+$J$1)^Q2947))</f>
        <v/>
      </c>
    </row>
    <row r="2948">
      <c r="A2948" t="inlineStr">
        <is>
          <t>Q015L06</t>
        </is>
      </c>
      <c r="B2948" t="inlineStr">
        <is>
          <t>ROSANA DE MARTINI NABOR</t>
        </is>
      </c>
      <c r="C2948" t="n">
        <v>1</v>
      </c>
      <c r="D2948" t="inlineStr">
        <is>
          <t>IPCA</t>
        </is>
      </c>
      <c r="E2948" t="n">
        <v>0.009488792934583046</v>
      </c>
      <c r="F2948" t="inlineStr">
        <is>
          <t>MENSAL</t>
        </is>
      </c>
      <c r="G2948" t="n">
        <v>45713</v>
      </c>
      <c r="H2948" t="n">
        <v>45713</v>
      </c>
      <c r="I2948" t="inlineStr">
        <is>
          <t>081</t>
        </is>
      </c>
      <c r="J2948" t="inlineStr">
        <is>
          <t>CARTEIRA</t>
        </is>
      </c>
      <c r="K2948" t="inlineStr">
        <is>
          <t>CONTRATO</t>
        </is>
      </c>
      <c r="L2948" t="n">
        <v>3134.82</v>
      </c>
      <c r="M2948" t="inlineStr"/>
      <c r="N2948" t="inlineStr"/>
      <c r="O2948" s="142">
        <f>DATE(YEAR(H2948),MONTH(H2948),1)</f>
        <v/>
      </c>
      <c r="P2948" s="132">
        <f>IF(H2948&gt;$L$3,"Futuro","Atraso")</f>
        <v/>
      </c>
      <c r="Q2948">
        <f>12*(YEAR(H2948)-YEAR($L$3))+(MONTH(H2948)-MONTH($L$3))</f>
        <v/>
      </c>
      <c r="R2948" s="366">
        <f>IF(N2948="IBIRAPITANGA FASE 3",IF(P2948="Atraso",M2948,M2948/(1+$J$2)^Q2948),IF(P2948="Atraso",M2948,M2948/(1+$J$1)^Q2948))</f>
        <v/>
      </c>
    </row>
    <row r="2949">
      <c r="A2949" t="inlineStr">
        <is>
          <t>Q015L06</t>
        </is>
      </c>
      <c r="B2949" t="inlineStr">
        <is>
          <t>ROSANA DE MARTINI NABOR</t>
        </is>
      </c>
      <c r="C2949" t="n">
        <v>1</v>
      </c>
      <c r="D2949" t="inlineStr">
        <is>
          <t>IPCA</t>
        </is>
      </c>
      <c r="E2949" t="n">
        <v>0.009488792934583046</v>
      </c>
      <c r="F2949" t="inlineStr">
        <is>
          <t>MENSAL</t>
        </is>
      </c>
      <c r="G2949" t="n">
        <v>45741</v>
      </c>
      <c r="H2949" t="n">
        <v>45741</v>
      </c>
      <c r="I2949" t="inlineStr">
        <is>
          <t>082</t>
        </is>
      </c>
      <c r="J2949" t="inlineStr">
        <is>
          <t>CARTEIRA</t>
        </is>
      </c>
      <c r="K2949" t="inlineStr">
        <is>
          <t>CONTRATO</t>
        </is>
      </c>
      <c r="L2949" t="n">
        <v>3134.82</v>
      </c>
      <c r="M2949" t="inlineStr"/>
      <c r="N2949" t="inlineStr"/>
      <c r="O2949" s="142">
        <f>DATE(YEAR(H2949),MONTH(H2949),1)</f>
        <v/>
      </c>
      <c r="P2949" s="132">
        <f>IF(H2949&gt;$L$3,"Futuro","Atraso")</f>
        <v/>
      </c>
      <c r="Q2949">
        <f>12*(YEAR(H2949)-YEAR($L$3))+(MONTH(H2949)-MONTH($L$3))</f>
        <v/>
      </c>
      <c r="R2949" s="366">
        <f>IF(N2949="IBIRAPITANGA FASE 3",IF(P2949="Atraso",M2949,M2949/(1+$J$2)^Q2949),IF(P2949="Atraso",M2949,M2949/(1+$J$1)^Q2949))</f>
        <v/>
      </c>
    </row>
    <row r="2950">
      <c r="A2950" t="inlineStr">
        <is>
          <t>Q015L06</t>
        </is>
      </c>
      <c r="B2950" t="inlineStr">
        <is>
          <t>ROSANA DE MARTINI NABOR</t>
        </is>
      </c>
      <c r="C2950" t="n">
        <v>1</v>
      </c>
      <c r="D2950" t="inlineStr">
        <is>
          <t>IPCA</t>
        </is>
      </c>
      <c r="E2950" t="n">
        <v>0.009488792934583046</v>
      </c>
      <c r="F2950" t="inlineStr">
        <is>
          <t>MENSAL</t>
        </is>
      </c>
      <c r="G2950" t="n">
        <v>45772</v>
      </c>
      <c r="H2950" t="n">
        <v>45772</v>
      </c>
      <c r="I2950" t="inlineStr">
        <is>
          <t>083</t>
        </is>
      </c>
      <c r="J2950" t="inlineStr">
        <is>
          <t>CARTEIRA</t>
        </is>
      </c>
      <c r="K2950" t="inlineStr">
        <is>
          <t>CONTRATO</t>
        </is>
      </c>
      <c r="L2950" t="n">
        <v>3134.82</v>
      </c>
      <c r="M2950" t="inlineStr"/>
      <c r="N2950" t="inlineStr"/>
      <c r="O2950" s="142">
        <f>DATE(YEAR(H2950),MONTH(H2950),1)</f>
        <v/>
      </c>
      <c r="P2950" s="132">
        <f>IF(H2950&gt;$L$3,"Futuro","Atraso")</f>
        <v/>
      </c>
      <c r="Q2950">
        <f>12*(YEAR(H2950)-YEAR($L$3))+(MONTH(H2950)-MONTH($L$3))</f>
        <v/>
      </c>
      <c r="R2950" s="366">
        <f>IF(N2950="IBIRAPITANGA FASE 3",IF(P2950="Atraso",M2950,M2950/(1+$J$2)^Q2950),IF(P2950="Atraso",M2950,M2950/(1+$J$1)^Q2950))</f>
        <v/>
      </c>
    </row>
    <row r="2951">
      <c r="A2951" t="inlineStr">
        <is>
          <t>Q015L06</t>
        </is>
      </c>
      <c r="B2951" t="inlineStr">
        <is>
          <t>ROSANA DE MARTINI NABOR</t>
        </is>
      </c>
      <c r="C2951" t="n">
        <v>1</v>
      </c>
      <c r="D2951" t="inlineStr">
        <is>
          <t>IPCA</t>
        </is>
      </c>
      <c r="E2951" t="n">
        <v>0.009488792934583046</v>
      </c>
      <c r="F2951" t="inlineStr">
        <is>
          <t>MENSAL</t>
        </is>
      </c>
      <c r="G2951" t="n">
        <v>45802</v>
      </c>
      <c r="H2951" t="n">
        <v>45802</v>
      </c>
      <c r="I2951" t="inlineStr">
        <is>
          <t>084</t>
        </is>
      </c>
      <c r="J2951" t="inlineStr">
        <is>
          <t>CARTEIRA</t>
        </is>
      </c>
      <c r="K2951" t="inlineStr">
        <is>
          <t>CONTRATO</t>
        </is>
      </c>
      <c r="L2951" t="n">
        <v>3134.82</v>
      </c>
      <c r="M2951" t="inlineStr"/>
      <c r="N2951" t="inlineStr"/>
      <c r="O2951" s="142">
        <f>DATE(YEAR(H2951),MONTH(H2951),1)</f>
        <v/>
      </c>
      <c r="P2951" s="132">
        <f>IF(H2951&gt;$L$3,"Futuro","Atraso")</f>
        <v/>
      </c>
      <c r="Q2951">
        <f>12*(YEAR(H2951)-YEAR($L$3))+(MONTH(H2951)-MONTH($L$3))</f>
        <v/>
      </c>
      <c r="R2951" s="366">
        <f>IF(N2951="IBIRAPITANGA FASE 3",IF(P2951="Atraso",M2951,M2951/(1+$J$2)^Q2951),IF(P2951="Atraso",M2951,M2951/(1+$J$1)^Q2951))</f>
        <v/>
      </c>
    </row>
    <row r="2952">
      <c r="A2952" t="inlineStr">
        <is>
          <t>Q015L06</t>
        </is>
      </c>
      <c r="B2952" t="inlineStr">
        <is>
          <t>ROSANA DE MARTINI NABOR</t>
        </is>
      </c>
      <c r="C2952" t="n">
        <v>1</v>
      </c>
      <c r="D2952" t="inlineStr">
        <is>
          <t>IPCA</t>
        </is>
      </c>
      <c r="E2952" t="n">
        <v>0.009488792934583046</v>
      </c>
      <c r="F2952" t="inlineStr">
        <is>
          <t>MENSAL</t>
        </is>
      </c>
      <c r="G2952" t="n">
        <v>45833</v>
      </c>
      <c r="H2952" t="n">
        <v>45833</v>
      </c>
      <c r="I2952" t="inlineStr">
        <is>
          <t>085</t>
        </is>
      </c>
      <c r="J2952" t="inlineStr">
        <is>
          <t>CARTEIRA</t>
        </is>
      </c>
      <c r="K2952" t="inlineStr">
        <is>
          <t>CONTRATO</t>
        </is>
      </c>
      <c r="L2952" t="n">
        <v>3134.82</v>
      </c>
      <c r="M2952" t="inlineStr"/>
      <c r="N2952" t="inlineStr"/>
      <c r="O2952" s="142">
        <f>DATE(YEAR(H2952),MONTH(H2952),1)</f>
        <v/>
      </c>
      <c r="P2952" s="132">
        <f>IF(H2952&gt;$L$3,"Futuro","Atraso")</f>
        <v/>
      </c>
      <c r="Q2952">
        <f>12*(YEAR(H2952)-YEAR($L$3))+(MONTH(H2952)-MONTH($L$3))</f>
        <v/>
      </c>
      <c r="R2952" s="366">
        <f>IF(N2952="IBIRAPITANGA FASE 3",IF(P2952="Atraso",M2952,M2952/(1+$J$2)^Q2952),IF(P2952="Atraso",M2952,M2952/(1+$J$1)^Q2952))</f>
        <v/>
      </c>
    </row>
    <row r="2953">
      <c r="A2953" t="inlineStr">
        <is>
          <t>Q015L06</t>
        </is>
      </c>
      <c r="B2953" t="inlineStr">
        <is>
          <t>ROSANA DE MARTINI NABOR</t>
        </is>
      </c>
      <c r="C2953" t="n">
        <v>1</v>
      </c>
      <c r="D2953" t="inlineStr">
        <is>
          <t>IPCA</t>
        </is>
      </c>
      <c r="E2953" t="n">
        <v>0.009488792934583046</v>
      </c>
      <c r="F2953" t="inlineStr">
        <is>
          <t>MENSAL</t>
        </is>
      </c>
      <c r="G2953" t="n">
        <v>45863</v>
      </c>
      <c r="H2953" t="n">
        <v>45863</v>
      </c>
      <c r="I2953" t="inlineStr">
        <is>
          <t>086</t>
        </is>
      </c>
      <c r="J2953" t="inlineStr">
        <is>
          <t>CARTEIRA</t>
        </is>
      </c>
      <c r="K2953" t="inlineStr">
        <is>
          <t>CONTRATO</t>
        </is>
      </c>
      <c r="L2953" t="n">
        <v>3134.82</v>
      </c>
      <c r="M2953" t="inlineStr"/>
      <c r="N2953" t="inlineStr"/>
      <c r="O2953" s="142">
        <f>DATE(YEAR(H2953),MONTH(H2953),1)</f>
        <v/>
      </c>
      <c r="P2953" s="132">
        <f>IF(H2953&gt;$L$3,"Futuro","Atraso")</f>
        <v/>
      </c>
      <c r="Q2953">
        <f>12*(YEAR(H2953)-YEAR($L$3))+(MONTH(H2953)-MONTH($L$3))</f>
        <v/>
      </c>
      <c r="R2953" s="366">
        <f>IF(N2953="IBIRAPITANGA FASE 3",IF(P2953="Atraso",M2953,M2953/(1+$J$2)^Q2953),IF(P2953="Atraso",M2953,M2953/(1+$J$1)^Q2953))</f>
        <v/>
      </c>
    </row>
    <row r="2954">
      <c r="A2954" t="inlineStr">
        <is>
          <t>Q015L010</t>
        </is>
      </c>
      <c r="B2954" t="inlineStr">
        <is>
          <t>GERSON SILVA GUIMARAES JUNIOR</t>
        </is>
      </c>
      <c r="C2954" t="n">
        <v>1</v>
      </c>
      <c r="D2954" t="inlineStr">
        <is>
          <t>IPCA</t>
        </is>
      </c>
      <c r="E2954" t="n">
        <v>0.009488792934583046</v>
      </c>
      <c r="F2954" t="inlineStr">
        <is>
          <t>MENSAL</t>
        </is>
      </c>
      <c r="G2954" t="n">
        <v>45366</v>
      </c>
      <c r="H2954" t="n">
        <v>45366</v>
      </c>
      <c r="I2954" t="inlineStr">
        <is>
          <t>068</t>
        </is>
      </c>
      <c r="J2954" t="inlineStr">
        <is>
          <t>CARTEIRA</t>
        </is>
      </c>
      <c r="K2954" t="inlineStr">
        <is>
          <t>CONTRATO</t>
        </is>
      </c>
      <c r="L2954" t="n">
        <v>2093.01</v>
      </c>
      <c r="M2954" t="inlineStr"/>
      <c r="N2954" t="inlineStr"/>
      <c r="O2954" s="142">
        <f>DATE(YEAR(H2954),MONTH(H2954),1)</f>
        <v/>
      </c>
      <c r="P2954" s="132">
        <f>IF(H2954&gt;$L$3,"Futuro","Atraso")</f>
        <v/>
      </c>
      <c r="Q2954">
        <f>12*(YEAR(H2954)-YEAR($L$3))+(MONTH(H2954)-MONTH($L$3))</f>
        <v/>
      </c>
      <c r="R2954" s="366">
        <f>IF(N2954="IBIRAPITANGA FASE 3",IF(P2954="Atraso",M2954,M2954/(1+$J$2)^Q2954),IF(P2954="Atraso",M2954,M2954/(1+$J$1)^Q2954))</f>
        <v/>
      </c>
    </row>
    <row r="2955">
      <c r="A2955" t="inlineStr">
        <is>
          <t>Q015L010</t>
        </is>
      </c>
      <c r="B2955" t="inlineStr">
        <is>
          <t>GERSON SILVA GUIMARAES JUNIOR</t>
        </is>
      </c>
      <c r="C2955" t="n">
        <v>1</v>
      </c>
      <c r="D2955" t="inlineStr">
        <is>
          <t>IPCA</t>
        </is>
      </c>
      <c r="E2955" t="n">
        <v>0.009488792934583046</v>
      </c>
      <c r="F2955" t="inlineStr">
        <is>
          <t>MENSAL</t>
        </is>
      </c>
      <c r="G2955" t="n">
        <v>45397</v>
      </c>
      <c r="H2955" t="n">
        <v>45397</v>
      </c>
      <c r="I2955" t="inlineStr">
        <is>
          <t>069</t>
        </is>
      </c>
      <c r="J2955" t="inlineStr">
        <is>
          <t>CARTEIRA</t>
        </is>
      </c>
      <c r="K2955" t="inlineStr">
        <is>
          <t>CONTRATO</t>
        </is>
      </c>
      <c r="L2955" t="n">
        <v>2093.01</v>
      </c>
      <c r="M2955" t="inlineStr"/>
      <c r="N2955" t="inlineStr"/>
      <c r="O2955" s="142">
        <f>DATE(YEAR(H2955),MONTH(H2955),1)</f>
        <v/>
      </c>
      <c r="P2955" s="132">
        <f>IF(H2955&gt;$L$3,"Futuro","Atraso")</f>
        <v/>
      </c>
      <c r="Q2955">
        <f>12*(YEAR(H2955)-YEAR($L$3))+(MONTH(H2955)-MONTH($L$3))</f>
        <v/>
      </c>
      <c r="R2955" s="366">
        <f>IF(N2955="IBIRAPITANGA FASE 3",IF(P2955="Atraso",M2955,M2955/(1+$J$2)^Q2955),IF(P2955="Atraso",M2955,M2955/(1+$J$1)^Q2955))</f>
        <v/>
      </c>
    </row>
    <row r="2956">
      <c r="A2956" t="inlineStr">
        <is>
          <t>Q015L010</t>
        </is>
      </c>
      <c r="B2956" t="inlineStr">
        <is>
          <t>GERSON SILVA GUIMARAES JUNIOR</t>
        </is>
      </c>
      <c r="C2956" t="n">
        <v>1</v>
      </c>
      <c r="D2956" t="inlineStr">
        <is>
          <t>IPCA</t>
        </is>
      </c>
      <c r="E2956" t="n">
        <v>0.009488792934583046</v>
      </c>
      <c r="F2956" t="inlineStr">
        <is>
          <t>MENSAL</t>
        </is>
      </c>
      <c r="G2956" t="n">
        <v>45397</v>
      </c>
      <c r="H2956" t="n">
        <v>45397</v>
      </c>
      <c r="I2956" t="inlineStr">
        <is>
          <t>006</t>
        </is>
      </c>
      <c r="J2956" t="inlineStr">
        <is>
          <t>CARTEIRA</t>
        </is>
      </c>
      <c r="K2956" t="inlineStr">
        <is>
          <t>CONTRATO</t>
        </is>
      </c>
      <c r="L2956" t="n">
        <v>15881.58</v>
      </c>
      <c r="M2956" t="inlineStr"/>
      <c r="N2956" t="inlineStr"/>
      <c r="O2956" s="142">
        <f>DATE(YEAR(H2956),MONTH(H2956),1)</f>
        <v/>
      </c>
      <c r="P2956" s="132">
        <f>IF(H2956&gt;$L$3,"Futuro","Atraso")</f>
        <v/>
      </c>
      <c r="Q2956">
        <f>12*(YEAR(H2956)-YEAR($L$3))+(MONTH(H2956)-MONTH($L$3))</f>
        <v/>
      </c>
      <c r="R2956" s="366">
        <f>IF(N2956="IBIRAPITANGA FASE 3",IF(P2956="Atraso",M2956,M2956/(1+$J$2)^Q2956),IF(P2956="Atraso",M2956,M2956/(1+$J$1)^Q2956))</f>
        <v/>
      </c>
    </row>
    <row r="2957">
      <c r="A2957" t="inlineStr">
        <is>
          <t>Q015L010</t>
        </is>
      </c>
      <c r="B2957" t="inlineStr">
        <is>
          <t>GERSON SILVA GUIMARAES JUNIOR</t>
        </is>
      </c>
      <c r="C2957" t="n">
        <v>1</v>
      </c>
      <c r="D2957" t="inlineStr">
        <is>
          <t>IPCA</t>
        </is>
      </c>
      <c r="E2957" t="n">
        <v>0.009488792934583046</v>
      </c>
      <c r="F2957" t="inlineStr">
        <is>
          <t>MENSAL</t>
        </is>
      </c>
      <c r="G2957" t="n">
        <v>45427</v>
      </c>
      <c r="H2957" t="n">
        <v>45427</v>
      </c>
      <c r="I2957" t="inlineStr">
        <is>
          <t>070</t>
        </is>
      </c>
      <c r="J2957" t="inlineStr">
        <is>
          <t>CARTEIRA</t>
        </is>
      </c>
      <c r="K2957" t="inlineStr">
        <is>
          <t>CONTRATO</t>
        </is>
      </c>
      <c r="L2957" t="n">
        <v>2093.01</v>
      </c>
      <c r="M2957" t="inlineStr"/>
      <c r="N2957" t="inlineStr"/>
      <c r="O2957" s="142">
        <f>DATE(YEAR(H2957),MONTH(H2957),1)</f>
        <v/>
      </c>
      <c r="P2957" s="132">
        <f>IF(H2957&gt;$L$3,"Futuro","Atraso")</f>
        <v/>
      </c>
      <c r="Q2957">
        <f>12*(YEAR(H2957)-YEAR($L$3))+(MONTH(H2957)-MONTH($L$3))</f>
        <v/>
      </c>
      <c r="R2957" s="366">
        <f>IF(N2957="IBIRAPITANGA FASE 3",IF(P2957="Atraso",M2957,M2957/(1+$J$2)^Q2957),IF(P2957="Atraso",M2957,M2957/(1+$J$1)^Q2957))</f>
        <v/>
      </c>
    </row>
    <row r="2958">
      <c r="A2958" t="inlineStr">
        <is>
          <t>Q015L010</t>
        </is>
      </c>
      <c r="B2958" t="inlineStr">
        <is>
          <t>GERSON SILVA GUIMARAES JUNIOR</t>
        </is>
      </c>
      <c r="C2958" t="n">
        <v>1</v>
      </c>
      <c r="D2958" t="inlineStr">
        <is>
          <t>IPCA</t>
        </is>
      </c>
      <c r="E2958" t="n">
        <v>0.009488792934583046</v>
      </c>
      <c r="F2958" t="inlineStr">
        <is>
          <t>MENSAL</t>
        </is>
      </c>
      <c r="G2958" t="n">
        <v>45458</v>
      </c>
      <c r="H2958" t="n">
        <v>45458</v>
      </c>
      <c r="I2958" t="inlineStr">
        <is>
          <t>071</t>
        </is>
      </c>
      <c r="J2958" t="inlineStr">
        <is>
          <t>CARTEIRA</t>
        </is>
      </c>
      <c r="K2958" t="inlineStr">
        <is>
          <t>CONTRATO</t>
        </is>
      </c>
      <c r="L2958" t="n">
        <v>2093.01</v>
      </c>
      <c r="M2958" t="inlineStr"/>
      <c r="N2958" t="inlineStr"/>
      <c r="O2958" s="142">
        <f>DATE(YEAR(H2958),MONTH(H2958),1)</f>
        <v/>
      </c>
      <c r="P2958" s="132">
        <f>IF(H2958&gt;$L$3,"Futuro","Atraso")</f>
        <v/>
      </c>
      <c r="Q2958">
        <f>12*(YEAR(H2958)-YEAR($L$3))+(MONTH(H2958)-MONTH($L$3))</f>
        <v/>
      </c>
      <c r="R2958" s="366">
        <f>IF(N2958="IBIRAPITANGA FASE 3",IF(P2958="Atraso",M2958,M2958/(1+$J$2)^Q2958),IF(P2958="Atraso",M2958,M2958/(1+$J$1)^Q2958))</f>
        <v/>
      </c>
    </row>
    <row r="2959">
      <c r="A2959" t="inlineStr">
        <is>
          <t>Q015L010</t>
        </is>
      </c>
      <c r="B2959" t="inlineStr">
        <is>
          <t>GERSON SILVA GUIMARAES JUNIOR</t>
        </is>
      </c>
      <c r="C2959" t="n">
        <v>1</v>
      </c>
      <c r="D2959" t="inlineStr">
        <is>
          <t>IPCA</t>
        </is>
      </c>
      <c r="E2959" t="n">
        <v>0.009488792934583046</v>
      </c>
      <c r="F2959" t="inlineStr">
        <is>
          <t>MENSAL</t>
        </is>
      </c>
      <c r="G2959" t="n">
        <v>45488</v>
      </c>
      <c r="H2959" t="n">
        <v>45488</v>
      </c>
      <c r="I2959" t="inlineStr">
        <is>
          <t>072</t>
        </is>
      </c>
      <c r="J2959" t="inlineStr">
        <is>
          <t>CARTEIRA</t>
        </is>
      </c>
      <c r="K2959" t="inlineStr">
        <is>
          <t>CONTRATO</t>
        </is>
      </c>
      <c r="L2959" t="n">
        <v>2093.01</v>
      </c>
      <c r="M2959" t="inlineStr"/>
      <c r="N2959" t="inlineStr"/>
      <c r="O2959" s="142">
        <f>DATE(YEAR(H2959),MONTH(H2959),1)</f>
        <v/>
      </c>
      <c r="P2959" s="132">
        <f>IF(H2959&gt;$L$3,"Futuro","Atraso")</f>
        <v/>
      </c>
      <c r="Q2959">
        <f>12*(YEAR(H2959)-YEAR($L$3))+(MONTH(H2959)-MONTH($L$3))</f>
        <v/>
      </c>
      <c r="R2959" s="366">
        <f>IF(N2959="IBIRAPITANGA FASE 3",IF(P2959="Atraso",M2959,M2959/(1+$J$2)^Q2959),IF(P2959="Atraso",M2959,M2959/(1+$J$1)^Q2959))</f>
        <v/>
      </c>
    </row>
    <row r="2960">
      <c r="A2960" t="inlineStr">
        <is>
          <t>Q015L010</t>
        </is>
      </c>
      <c r="B2960" t="inlineStr">
        <is>
          <t>GERSON SILVA GUIMARAES JUNIOR</t>
        </is>
      </c>
      <c r="C2960" t="n">
        <v>1</v>
      </c>
      <c r="D2960" t="inlineStr">
        <is>
          <t>IPCA</t>
        </is>
      </c>
      <c r="E2960" t="n">
        <v>0.009488792934583046</v>
      </c>
      <c r="F2960" t="inlineStr">
        <is>
          <t>MENSAL</t>
        </is>
      </c>
      <c r="G2960" t="n">
        <v>45519</v>
      </c>
      <c r="H2960" t="n">
        <v>45519</v>
      </c>
      <c r="I2960" t="inlineStr">
        <is>
          <t>073</t>
        </is>
      </c>
      <c r="J2960" t="inlineStr">
        <is>
          <t>CARTEIRA</t>
        </is>
      </c>
      <c r="K2960" t="inlineStr">
        <is>
          <t>CONTRATO</t>
        </is>
      </c>
      <c r="L2960" t="n">
        <v>2093.01</v>
      </c>
      <c r="M2960" t="inlineStr"/>
      <c r="N2960" t="inlineStr"/>
      <c r="O2960" s="142">
        <f>DATE(YEAR(H2960),MONTH(H2960),1)</f>
        <v/>
      </c>
      <c r="P2960" s="132">
        <f>IF(H2960&gt;$L$3,"Futuro","Atraso")</f>
        <v/>
      </c>
      <c r="Q2960">
        <f>12*(YEAR(H2960)-YEAR($L$3))+(MONTH(H2960)-MONTH($L$3))</f>
        <v/>
      </c>
      <c r="R2960" s="366">
        <f>IF(N2960="IBIRAPITANGA FASE 3",IF(P2960="Atraso",M2960,M2960/(1+$J$2)^Q2960),IF(P2960="Atraso",M2960,M2960/(1+$J$1)^Q2960))</f>
        <v/>
      </c>
    </row>
    <row r="2961">
      <c r="A2961" t="inlineStr">
        <is>
          <t>Q015L010</t>
        </is>
      </c>
      <c r="B2961" t="inlineStr">
        <is>
          <t>GERSON SILVA GUIMARAES JUNIOR</t>
        </is>
      </c>
      <c r="C2961" t="n">
        <v>1</v>
      </c>
      <c r="D2961" t="inlineStr">
        <is>
          <t>IPCA</t>
        </is>
      </c>
      <c r="E2961" t="n">
        <v>0.009488792934583046</v>
      </c>
      <c r="F2961" t="inlineStr">
        <is>
          <t>MENSAL</t>
        </is>
      </c>
      <c r="G2961" t="n">
        <v>45550</v>
      </c>
      <c r="H2961" t="n">
        <v>45550</v>
      </c>
      <c r="I2961" t="inlineStr">
        <is>
          <t>074</t>
        </is>
      </c>
      <c r="J2961" t="inlineStr">
        <is>
          <t>CARTEIRA</t>
        </is>
      </c>
      <c r="K2961" t="inlineStr">
        <is>
          <t>CONTRATO</t>
        </is>
      </c>
      <c r="L2961" t="n">
        <v>2093.01</v>
      </c>
      <c r="M2961" t="inlineStr"/>
      <c r="N2961" t="inlineStr"/>
      <c r="O2961" s="142">
        <f>DATE(YEAR(H2961),MONTH(H2961),1)</f>
        <v/>
      </c>
      <c r="P2961" s="132">
        <f>IF(H2961&gt;$L$3,"Futuro","Atraso")</f>
        <v/>
      </c>
      <c r="Q2961">
        <f>12*(YEAR(H2961)-YEAR($L$3))+(MONTH(H2961)-MONTH($L$3))</f>
        <v/>
      </c>
      <c r="R2961" s="366">
        <f>IF(N2961="IBIRAPITANGA FASE 3",IF(P2961="Atraso",M2961,M2961/(1+$J$2)^Q2961),IF(P2961="Atraso",M2961,M2961/(1+$J$1)^Q2961))</f>
        <v/>
      </c>
    </row>
    <row r="2962">
      <c r="A2962" t="inlineStr">
        <is>
          <t>Q015L010</t>
        </is>
      </c>
      <c r="B2962" t="inlineStr">
        <is>
          <t>GERSON SILVA GUIMARAES JUNIOR</t>
        </is>
      </c>
      <c r="C2962" t="n">
        <v>1</v>
      </c>
      <c r="D2962" t="inlineStr">
        <is>
          <t>IPCA</t>
        </is>
      </c>
      <c r="E2962" t="n">
        <v>0.009488792934583046</v>
      </c>
      <c r="F2962" t="inlineStr">
        <is>
          <t>MENSAL</t>
        </is>
      </c>
      <c r="G2962" t="n">
        <v>45580</v>
      </c>
      <c r="H2962" t="n">
        <v>45580</v>
      </c>
      <c r="I2962" t="inlineStr">
        <is>
          <t>075</t>
        </is>
      </c>
      <c r="J2962" t="inlineStr">
        <is>
          <t>CARTEIRA</t>
        </is>
      </c>
      <c r="K2962" t="inlineStr">
        <is>
          <t>CONTRATO</t>
        </is>
      </c>
      <c r="L2962" t="n">
        <v>2093.01</v>
      </c>
      <c r="M2962" t="inlineStr"/>
      <c r="N2962" t="inlineStr"/>
      <c r="O2962" s="142">
        <f>DATE(YEAR(H2962),MONTH(H2962),1)</f>
        <v/>
      </c>
      <c r="P2962" s="132">
        <f>IF(H2962&gt;$L$3,"Futuro","Atraso")</f>
        <v/>
      </c>
      <c r="Q2962">
        <f>12*(YEAR(H2962)-YEAR($L$3))+(MONTH(H2962)-MONTH($L$3))</f>
        <v/>
      </c>
      <c r="R2962" s="366">
        <f>IF(N2962="IBIRAPITANGA FASE 3",IF(P2962="Atraso",M2962,M2962/(1+$J$2)^Q2962),IF(P2962="Atraso",M2962,M2962/(1+$J$1)^Q2962))</f>
        <v/>
      </c>
    </row>
    <row r="2963">
      <c r="A2963" t="inlineStr">
        <is>
          <t>Q015L010</t>
        </is>
      </c>
      <c r="B2963" t="inlineStr">
        <is>
          <t>GERSON SILVA GUIMARAES JUNIOR</t>
        </is>
      </c>
      <c r="C2963" t="n">
        <v>1</v>
      </c>
      <c r="D2963" t="inlineStr">
        <is>
          <t>IPCA</t>
        </is>
      </c>
      <c r="E2963" t="n">
        <v>0.009488792934583046</v>
      </c>
      <c r="F2963" t="inlineStr">
        <is>
          <t>MENSAL</t>
        </is>
      </c>
      <c r="G2963" t="n">
        <v>45611</v>
      </c>
      <c r="H2963" t="n">
        <v>45611</v>
      </c>
      <c r="I2963" t="inlineStr">
        <is>
          <t>076</t>
        </is>
      </c>
      <c r="J2963" t="inlineStr">
        <is>
          <t>CARTEIRA</t>
        </is>
      </c>
      <c r="K2963" t="inlineStr">
        <is>
          <t>CONTRATO</t>
        </is>
      </c>
      <c r="L2963" t="n">
        <v>2093.01</v>
      </c>
      <c r="M2963" t="inlineStr"/>
      <c r="N2963" t="inlineStr"/>
      <c r="O2963" s="142">
        <f>DATE(YEAR(H2963),MONTH(H2963),1)</f>
        <v/>
      </c>
      <c r="P2963" s="132">
        <f>IF(H2963&gt;$L$3,"Futuro","Atraso")</f>
        <v/>
      </c>
      <c r="Q2963">
        <f>12*(YEAR(H2963)-YEAR($L$3))+(MONTH(H2963)-MONTH($L$3))</f>
        <v/>
      </c>
      <c r="R2963" s="366">
        <f>IF(N2963="IBIRAPITANGA FASE 3",IF(P2963="Atraso",M2963,M2963/(1+$J$2)^Q2963),IF(P2963="Atraso",M2963,M2963/(1+$J$1)^Q2963))</f>
        <v/>
      </c>
    </row>
    <row r="2964">
      <c r="A2964" t="inlineStr">
        <is>
          <t>Q015L010</t>
        </is>
      </c>
      <c r="B2964" t="inlineStr">
        <is>
          <t>GERSON SILVA GUIMARAES JUNIOR</t>
        </is>
      </c>
      <c r="C2964" t="n">
        <v>1</v>
      </c>
      <c r="D2964" t="inlineStr">
        <is>
          <t>IPCA</t>
        </is>
      </c>
      <c r="E2964" t="n">
        <v>0.009488792934583046</v>
      </c>
      <c r="F2964" t="inlineStr">
        <is>
          <t>MENSAL</t>
        </is>
      </c>
      <c r="G2964" t="n">
        <v>45641</v>
      </c>
      <c r="H2964" t="n">
        <v>45641</v>
      </c>
      <c r="I2964" t="inlineStr">
        <is>
          <t>077</t>
        </is>
      </c>
      <c r="J2964" t="inlineStr">
        <is>
          <t>CARTEIRA</t>
        </is>
      </c>
      <c r="K2964" t="inlineStr">
        <is>
          <t>CONTRATO</t>
        </is>
      </c>
      <c r="L2964" t="n">
        <v>2093.01</v>
      </c>
      <c r="M2964" t="inlineStr"/>
      <c r="N2964" t="inlineStr"/>
      <c r="O2964" s="142">
        <f>DATE(YEAR(H2964),MONTH(H2964),1)</f>
        <v/>
      </c>
      <c r="P2964" s="132">
        <f>IF(H2964&gt;$L$3,"Futuro","Atraso")</f>
        <v/>
      </c>
      <c r="Q2964">
        <f>12*(YEAR(H2964)-YEAR($L$3))+(MONTH(H2964)-MONTH($L$3))</f>
        <v/>
      </c>
      <c r="R2964" s="366">
        <f>IF(N2964="IBIRAPITANGA FASE 3",IF(P2964="Atraso",M2964,M2964/(1+$J$2)^Q2964),IF(P2964="Atraso",M2964,M2964/(1+$J$1)^Q2964))</f>
        <v/>
      </c>
    </row>
    <row r="2965">
      <c r="A2965" t="inlineStr">
        <is>
          <t>Q015L010</t>
        </is>
      </c>
      <c r="B2965" t="inlineStr">
        <is>
          <t>GERSON SILVA GUIMARAES JUNIOR</t>
        </is>
      </c>
      <c r="C2965" t="n">
        <v>1</v>
      </c>
      <c r="D2965" t="inlineStr">
        <is>
          <t>IPCA</t>
        </is>
      </c>
      <c r="E2965" t="n">
        <v>0.009488792934583046</v>
      </c>
      <c r="F2965" t="inlineStr">
        <is>
          <t>MENSAL</t>
        </is>
      </c>
      <c r="G2965" t="n">
        <v>45672</v>
      </c>
      <c r="H2965" t="n">
        <v>45672</v>
      </c>
      <c r="I2965" t="inlineStr">
        <is>
          <t>078</t>
        </is>
      </c>
      <c r="J2965" t="inlineStr">
        <is>
          <t>CARTEIRA</t>
        </is>
      </c>
      <c r="K2965" t="inlineStr">
        <is>
          <t>CONTRATO</t>
        </is>
      </c>
      <c r="L2965" t="n">
        <v>2093.01</v>
      </c>
      <c r="M2965" t="inlineStr"/>
      <c r="N2965" t="inlineStr"/>
      <c r="O2965" s="142">
        <f>DATE(YEAR(H2965),MONTH(H2965),1)</f>
        <v/>
      </c>
      <c r="P2965" s="132">
        <f>IF(H2965&gt;$L$3,"Futuro","Atraso")</f>
        <v/>
      </c>
      <c r="Q2965">
        <f>12*(YEAR(H2965)-YEAR($L$3))+(MONTH(H2965)-MONTH($L$3))</f>
        <v/>
      </c>
      <c r="R2965" s="366">
        <f>IF(N2965="IBIRAPITANGA FASE 3",IF(P2965="Atraso",M2965,M2965/(1+$J$2)^Q2965),IF(P2965="Atraso",M2965,M2965/(1+$J$1)^Q2965))</f>
        <v/>
      </c>
    </row>
    <row r="2966">
      <c r="A2966" t="inlineStr">
        <is>
          <t>Q015L010</t>
        </is>
      </c>
      <c r="B2966" t="inlineStr">
        <is>
          <t>GERSON SILVA GUIMARAES JUNIOR</t>
        </is>
      </c>
      <c r="C2966" t="n">
        <v>1</v>
      </c>
      <c r="D2966" t="inlineStr">
        <is>
          <t>IPCA</t>
        </is>
      </c>
      <c r="E2966" t="n">
        <v>0.009488792934583046</v>
      </c>
      <c r="F2966" t="inlineStr">
        <is>
          <t>MENSAL</t>
        </is>
      </c>
      <c r="G2966" t="n">
        <v>45703</v>
      </c>
      <c r="H2966" t="n">
        <v>45703</v>
      </c>
      <c r="I2966" t="inlineStr">
        <is>
          <t>079</t>
        </is>
      </c>
      <c r="J2966" t="inlineStr">
        <is>
          <t>CARTEIRA</t>
        </is>
      </c>
      <c r="K2966" t="inlineStr">
        <is>
          <t>CONTRATO</t>
        </is>
      </c>
      <c r="L2966" t="n">
        <v>2093.01</v>
      </c>
      <c r="M2966" t="inlineStr"/>
      <c r="N2966" t="inlineStr"/>
      <c r="O2966" s="142">
        <f>DATE(YEAR(H2966),MONTH(H2966),1)</f>
        <v/>
      </c>
      <c r="P2966" s="132">
        <f>IF(H2966&gt;$L$3,"Futuro","Atraso")</f>
        <v/>
      </c>
      <c r="Q2966">
        <f>12*(YEAR(H2966)-YEAR($L$3))+(MONTH(H2966)-MONTH($L$3))</f>
        <v/>
      </c>
      <c r="R2966" s="366">
        <f>IF(N2966="IBIRAPITANGA FASE 3",IF(P2966="Atraso",M2966,M2966/(1+$J$2)^Q2966),IF(P2966="Atraso",M2966,M2966/(1+$J$1)^Q2966))</f>
        <v/>
      </c>
    </row>
    <row r="2967">
      <c r="A2967" t="inlineStr">
        <is>
          <t>Q015L010</t>
        </is>
      </c>
      <c r="B2967" t="inlineStr">
        <is>
          <t>GERSON SILVA GUIMARAES JUNIOR</t>
        </is>
      </c>
      <c r="C2967" t="n">
        <v>1</v>
      </c>
      <c r="D2967" t="inlineStr">
        <is>
          <t>IPCA</t>
        </is>
      </c>
      <c r="E2967" t="n">
        <v>0.009488792934583046</v>
      </c>
      <c r="F2967" t="inlineStr">
        <is>
          <t>MENSAL</t>
        </is>
      </c>
      <c r="G2967" t="n">
        <v>45731</v>
      </c>
      <c r="H2967" t="n">
        <v>45731</v>
      </c>
      <c r="I2967" t="inlineStr">
        <is>
          <t>080</t>
        </is>
      </c>
      <c r="J2967" t="inlineStr">
        <is>
          <t>CARTEIRA</t>
        </is>
      </c>
      <c r="K2967" t="inlineStr">
        <is>
          <t>CONTRATO</t>
        </is>
      </c>
      <c r="L2967" t="n">
        <v>2093.01</v>
      </c>
      <c r="M2967" t="inlineStr"/>
      <c r="N2967" t="inlineStr"/>
      <c r="O2967" s="142">
        <f>DATE(YEAR(H2967),MONTH(H2967),1)</f>
        <v/>
      </c>
      <c r="P2967" s="132">
        <f>IF(H2967&gt;$L$3,"Futuro","Atraso")</f>
        <v/>
      </c>
      <c r="Q2967">
        <f>12*(YEAR(H2967)-YEAR($L$3))+(MONTH(H2967)-MONTH($L$3))</f>
        <v/>
      </c>
      <c r="R2967" s="366">
        <f>IF(N2967="IBIRAPITANGA FASE 3",IF(P2967="Atraso",M2967,M2967/(1+$J$2)^Q2967),IF(P2967="Atraso",M2967,M2967/(1+$J$1)^Q2967))</f>
        <v/>
      </c>
    </row>
    <row r="2968">
      <c r="A2968" t="inlineStr">
        <is>
          <t>Q015L010</t>
        </is>
      </c>
      <c r="B2968" t="inlineStr">
        <is>
          <t>GERSON SILVA GUIMARAES JUNIOR</t>
        </is>
      </c>
      <c r="C2968" t="n">
        <v>1</v>
      </c>
      <c r="D2968" t="inlineStr">
        <is>
          <t>IPCA</t>
        </is>
      </c>
      <c r="E2968" t="n">
        <v>0.009488792934583046</v>
      </c>
      <c r="F2968" t="inlineStr">
        <is>
          <t>MENSAL</t>
        </is>
      </c>
      <c r="G2968" t="n">
        <v>45762</v>
      </c>
      <c r="H2968" t="n">
        <v>45762</v>
      </c>
      <c r="I2968" t="inlineStr">
        <is>
          <t>081</t>
        </is>
      </c>
      <c r="J2968" t="inlineStr">
        <is>
          <t>CARTEIRA</t>
        </is>
      </c>
      <c r="K2968" t="inlineStr">
        <is>
          <t>CONTRATO</t>
        </is>
      </c>
      <c r="L2968" t="n">
        <v>2093.01</v>
      </c>
      <c r="M2968" t="inlineStr"/>
      <c r="N2968" t="inlineStr"/>
      <c r="O2968" s="142">
        <f>DATE(YEAR(H2968),MONTH(H2968),1)</f>
        <v/>
      </c>
      <c r="P2968" s="132">
        <f>IF(H2968&gt;$L$3,"Futuro","Atraso")</f>
        <v/>
      </c>
      <c r="Q2968">
        <f>12*(YEAR(H2968)-YEAR($L$3))+(MONTH(H2968)-MONTH($L$3))</f>
        <v/>
      </c>
      <c r="R2968" s="366">
        <f>IF(N2968="IBIRAPITANGA FASE 3",IF(P2968="Atraso",M2968,M2968/(1+$J$2)^Q2968),IF(P2968="Atraso",M2968,M2968/(1+$J$1)^Q2968))</f>
        <v/>
      </c>
    </row>
    <row r="2969">
      <c r="A2969" t="inlineStr">
        <is>
          <t>Q015L010</t>
        </is>
      </c>
      <c r="B2969" t="inlineStr">
        <is>
          <t>GERSON SILVA GUIMARAES JUNIOR</t>
        </is>
      </c>
      <c r="C2969" t="n">
        <v>1</v>
      </c>
      <c r="D2969" t="inlineStr">
        <is>
          <t>IPCA</t>
        </is>
      </c>
      <c r="E2969" t="n">
        <v>0.009488792934583046</v>
      </c>
      <c r="F2969" t="inlineStr">
        <is>
          <t>MENSAL</t>
        </is>
      </c>
      <c r="G2969" t="n">
        <v>45762</v>
      </c>
      <c r="H2969" t="n">
        <v>45762</v>
      </c>
      <c r="I2969" t="inlineStr">
        <is>
          <t>007</t>
        </is>
      </c>
      <c r="J2969" t="inlineStr">
        <is>
          <t>CARTEIRA</t>
        </is>
      </c>
      <c r="K2969" t="inlineStr">
        <is>
          <t>CONTRATO</t>
        </is>
      </c>
      <c r="L2969" t="n">
        <v>15881.58</v>
      </c>
      <c r="M2969" t="inlineStr"/>
      <c r="N2969" t="inlineStr"/>
      <c r="O2969" s="142">
        <f>DATE(YEAR(H2969),MONTH(H2969),1)</f>
        <v/>
      </c>
      <c r="P2969" s="132">
        <f>IF(H2969&gt;$L$3,"Futuro","Atraso")</f>
        <v/>
      </c>
      <c r="Q2969">
        <f>12*(YEAR(H2969)-YEAR($L$3))+(MONTH(H2969)-MONTH($L$3))</f>
        <v/>
      </c>
      <c r="R2969" s="366">
        <f>IF(N2969="IBIRAPITANGA FASE 3",IF(P2969="Atraso",M2969,M2969/(1+$J$2)^Q2969),IF(P2969="Atraso",M2969,M2969/(1+$J$1)^Q2969))</f>
        <v/>
      </c>
    </row>
    <row r="2970">
      <c r="A2970" t="inlineStr">
        <is>
          <t>Q015L010</t>
        </is>
      </c>
      <c r="B2970" t="inlineStr">
        <is>
          <t>GERSON SILVA GUIMARAES JUNIOR</t>
        </is>
      </c>
      <c r="C2970" t="n">
        <v>1</v>
      </c>
      <c r="D2970" t="inlineStr">
        <is>
          <t>IPCA</t>
        </is>
      </c>
      <c r="E2970" t="n">
        <v>0.009488792934583046</v>
      </c>
      <c r="F2970" t="inlineStr">
        <is>
          <t>MENSAL</t>
        </is>
      </c>
      <c r="G2970" t="n">
        <v>45792</v>
      </c>
      <c r="H2970" t="n">
        <v>45792</v>
      </c>
      <c r="I2970" t="inlineStr">
        <is>
          <t>082</t>
        </is>
      </c>
      <c r="J2970" t="inlineStr">
        <is>
          <t>CARTEIRA</t>
        </is>
      </c>
      <c r="K2970" t="inlineStr">
        <is>
          <t>CONTRATO</t>
        </is>
      </c>
      <c r="L2970" t="n">
        <v>2093.01</v>
      </c>
      <c r="M2970" t="inlineStr"/>
      <c r="N2970" t="inlineStr"/>
      <c r="O2970" s="142">
        <f>DATE(YEAR(H2970),MONTH(H2970),1)</f>
        <v/>
      </c>
      <c r="P2970" s="132">
        <f>IF(H2970&gt;$L$3,"Futuro","Atraso")</f>
        <v/>
      </c>
      <c r="Q2970">
        <f>12*(YEAR(H2970)-YEAR($L$3))+(MONTH(H2970)-MONTH($L$3))</f>
        <v/>
      </c>
      <c r="R2970" s="366">
        <f>IF(N2970="IBIRAPITANGA FASE 3",IF(P2970="Atraso",M2970,M2970/(1+$J$2)^Q2970),IF(P2970="Atraso",M2970,M2970/(1+$J$1)^Q2970))</f>
        <v/>
      </c>
    </row>
    <row r="2971">
      <c r="A2971" t="inlineStr">
        <is>
          <t>Q015L010</t>
        </is>
      </c>
      <c r="B2971" t="inlineStr">
        <is>
          <t>GERSON SILVA GUIMARAES JUNIOR</t>
        </is>
      </c>
      <c r="C2971" t="n">
        <v>1</v>
      </c>
      <c r="D2971" t="inlineStr">
        <is>
          <t>IPCA</t>
        </is>
      </c>
      <c r="E2971" t="n">
        <v>0.009488792934583046</v>
      </c>
      <c r="F2971" t="inlineStr">
        <is>
          <t>MENSAL</t>
        </is>
      </c>
      <c r="G2971" t="n">
        <v>45823</v>
      </c>
      <c r="H2971" t="n">
        <v>45823</v>
      </c>
      <c r="I2971" t="inlineStr">
        <is>
          <t>083</t>
        </is>
      </c>
      <c r="J2971" t="inlineStr">
        <is>
          <t>CARTEIRA</t>
        </is>
      </c>
      <c r="K2971" t="inlineStr">
        <is>
          <t>CONTRATO</t>
        </is>
      </c>
      <c r="L2971" t="n">
        <v>2093.01</v>
      </c>
      <c r="M2971" t="inlineStr"/>
      <c r="N2971" t="inlineStr"/>
      <c r="O2971" s="142">
        <f>DATE(YEAR(H2971),MONTH(H2971),1)</f>
        <v/>
      </c>
      <c r="P2971" s="132">
        <f>IF(H2971&gt;$L$3,"Futuro","Atraso")</f>
        <v/>
      </c>
      <c r="Q2971">
        <f>12*(YEAR(H2971)-YEAR($L$3))+(MONTH(H2971)-MONTH($L$3))</f>
        <v/>
      </c>
      <c r="R2971" s="366">
        <f>IF(N2971="IBIRAPITANGA FASE 3",IF(P2971="Atraso",M2971,M2971/(1+$J$2)^Q2971),IF(P2971="Atraso",M2971,M2971/(1+$J$1)^Q2971))</f>
        <v/>
      </c>
    </row>
    <row r="2972">
      <c r="A2972" t="inlineStr">
        <is>
          <t>Q015L010</t>
        </is>
      </c>
      <c r="B2972" t="inlineStr">
        <is>
          <t>GERSON SILVA GUIMARAES JUNIOR</t>
        </is>
      </c>
      <c r="C2972" t="n">
        <v>1</v>
      </c>
      <c r="D2972" t="inlineStr">
        <is>
          <t>IPCA</t>
        </is>
      </c>
      <c r="E2972" t="n">
        <v>0.009488792934583046</v>
      </c>
      <c r="F2972" t="inlineStr">
        <is>
          <t>MENSAL</t>
        </is>
      </c>
      <c r="G2972" t="n">
        <v>45853</v>
      </c>
      <c r="H2972" t="n">
        <v>45853</v>
      </c>
      <c r="I2972" t="inlineStr">
        <is>
          <t>084</t>
        </is>
      </c>
      <c r="J2972" t="inlineStr">
        <is>
          <t>CARTEIRA</t>
        </is>
      </c>
      <c r="K2972" t="inlineStr">
        <is>
          <t>CONTRATO</t>
        </is>
      </c>
      <c r="L2972" t="n">
        <v>2093.01</v>
      </c>
      <c r="M2972" t="inlineStr"/>
      <c r="N2972" t="inlineStr"/>
      <c r="O2972" s="142">
        <f>DATE(YEAR(H2972),MONTH(H2972),1)</f>
        <v/>
      </c>
      <c r="P2972" s="132">
        <f>IF(H2972&gt;$L$3,"Futuro","Atraso")</f>
        <v/>
      </c>
      <c r="Q2972">
        <f>12*(YEAR(H2972)-YEAR($L$3))+(MONTH(H2972)-MONTH($L$3))</f>
        <v/>
      </c>
      <c r="R2972" s="366">
        <f>IF(N2972="IBIRAPITANGA FASE 3",IF(P2972="Atraso",M2972,M2972/(1+$J$2)^Q2972),IF(P2972="Atraso",M2972,M2972/(1+$J$1)^Q2972))</f>
        <v/>
      </c>
    </row>
    <row r="2973">
      <c r="A2973" t="inlineStr">
        <is>
          <t>Q015L010</t>
        </is>
      </c>
      <c r="B2973" t="inlineStr">
        <is>
          <t>GERSON SILVA GUIMARAES JUNIOR</t>
        </is>
      </c>
      <c r="C2973" t="n">
        <v>1</v>
      </c>
      <c r="D2973" t="inlineStr">
        <is>
          <t>IPCA</t>
        </is>
      </c>
      <c r="E2973" t="n">
        <v>0.009488792934583046</v>
      </c>
      <c r="F2973" t="inlineStr">
        <is>
          <t>MENSAL</t>
        </is>
      </c>
      <c r="G2973" t="n">
        <v>45884</v>
      </c>
      <c r="H2973" t="n">
        <v>45884</v>
      </c>
      <c r="I2973" t="inlineStr">
        <is>
          <t>085</t>
        </is>
      </c>
      <c r="J2973" t="inlineStr">
        <is>
          <t>CARTEIRA</t>
        </is>
      </c>
      <c r="K2973" t="inlineStr">
        <is>
          <t>CONTRATO</t>
        </is>
      </c>
      <c r="L2973" t="n">
        <v>2093.01</v>
      </c>
      <c r="M2973" t="inlineStr"/>
      <c r="N2973" t="inlineStr"/>
      <c r="O2973" s="142">
        <f>DATE(YEAR(H2973),MONTH(H2973),1)</f>
        <v/>
      </c>
      <c r="P2973" s="132">
        <f>IF(H2973&gt;$L$3,"Futuro","Atraso")</f>
        <v/>
      </c>
      <c r="Q2973">
        <f>12*(YEAR(H2973)-YEAR($L$3))+(MONTH(H2973)-MONTH($L$3))</f>
        <v/>
      </c>
      <c r="R2973" s="366">
        <f>IF(N2973="IBIRAPITANGA FASE 3",IF(P2973="Atraso",M2973,M2973/(1+$J$2)^Q2973),IF(P2973="Atraso",M2973,M2973/(1+$J$1)^Q2973))</f>
        <v/>
      </c>
    </row>
    <row r="2974">
      <c r="A2974" t="inlineStr">
        <is>
          <t>Q015L010</t>
        </is>
      </c>
      <c r="B2974" t="inlineStr">
        <is>
          <t>GERSON SILVA GUIMARAES JUNIOR</t>
        </is>
      </c>
      <c r="C2974" t="n">
        <v>1</v>
      </c>
      <c r="D2974" t="inlineStr">
        <is>
          <t>IPCA</t>
        </is>
      </c>
      <c r="E2974" t="n">
        <v>0.009488792934583046</v>
      </c>
      <c r="F2974" t="inlineStr">
        <is>
          <t>MENSAL</t>
        </is>
      </c>
      <c r="G2974" t="n">
        <v>45915</v>
      </c>
      <c r="H2974" t="n">
        <v>45915</v>
      </c>
      <c r="I2974" t="inlineStr">
        <is>
          <t>086</t>
        </is>
      </c>
      <c r="J2974" t="inlineStr">
        <is>
          <t>CARTEIRA</t>
        </is>
      </c>
      <c r="K2974" t="inlineStr">
        <is>
          <t>CONTRATO</t>
        </is>
      </c>
      <c r="L2974" t="n">
        <v>2093.01</v>
      </c>
      <c r="M2974" t="inlineStr"/>
      <c r="N2974" t="inlineStr"/>
      <c r="O2974" s="142">
        <f>DATE(YEAR(H2974),MONTH(H2974),1)</f>
        <v/>
      </c>
      <c r="P2974" s="132">
        <f>IF(H2974&gt;$L$3,"Futuro","Atraso")</f>
        <v/>
      </c>
      <c r="Q2974">
        <f>12*(YEAR(H2974)-YEAR($L$3))+(MONTH(H2974)-MONTH($L$3))</f>
        <v/>
      </c>
      <c r="R2974" s="366">
        <f>IF(N2974="IBIRAPITANGA FASE 3",IF(P2974="Atraso",M2974,M2974/(1+$J$2)^Q2974),IF(P2974="Atraso",M2974,M2974/(1+$J$1)^Q2974))</f>
        <v/>
      </c>
    </row>
    <row r="2975">
      <c r="A2975" t="inlineStr">
        <is>
          <t>Q015L010</t>
        </is>
      </c>
      <c r="B2975" t="inlineStr">
        <is>
          <t>GERSON SILVA GUIMARAES JUNIOR</t>
        </is>
      </c>
      <c r="C2975" t="n">
        <v>1</v>
      </c>
      <c r="D2975" t="inlineStr">
        <is>
          <t>IPCA</t>
        </is>
      </c>
      <c r="E2975" t="n">
        <v>0.009488792934583046</v>
      </c>
      <c r="F2975" t="inlineStr">
        <is>
          <t>MENSAL</t>
        </is>
      </c>
      <c r="G2975" t="n">
        <v>45945</v>
      </c>
      <c r="H2975" t="n">
        <v>45945</v>
      </c>
      <c r="I2975" t="inlineStr">
        <is>
          <t>087</t>
        </is>
      </c>
      <c r="J2975" t="inlineStr">
        <is>
          <t>CARTEIRA</t>
        </is>
      </c>
      <c r="K2975" t="inlineStr">
        <is>
          <t>CONTRATO</t>
        </is>
      </c>
      <c r="L2975" t="n">
        <v>2093.01</v>
      </c>
      <c r="M2975" t="inlineStr"/>
      <c r="N2975" t="inlineStr"/>
      <c r="O2975" s="142">
        <f>DATE(YEAR(H2975),MONTH(H2975),1)</f>
        <v/>
      </c>
      <c r="P2975" s="132">
        <f>IF(H2975&gt;$L$3,"Futuro","Atraso")</f>
        <v/>
      </c>
      <c r="Q2975">
        <f>12*(YEAR(H2975)-YEAR($L$3))+(MONTH(H2975)-MONTH($L$3))</f>
        <v/>
      </c>
      <c r="R2975" s="366">
        <f>IF(N2975="IBIRAPITANGA FASE 3",IF(P2975="Atraso",M2975,M2975/(1+$J$2)^Q2975),IF(P2975="Atraso",M2975,M2975/(1+$J$1)^Q2975))</f>
        <v/>
      </c>
    </row>
    <row r="2976">
      <c r="A2976" t="inlineStr">
        <is>
          <t>Q015L010</t>
        </is>
      </c>
      <c r="B2976" t="inlineStr">
        <is>
          <t>GERSON SILVA GUIMARAES JUNIOR</t>
        </is>
      </c>
      <c r="C2976" t="n">
        <v>1</v>
      </c>
      <c r="D2976" t="inlineStr">
        <is>
          <t>IPCA</t>
        </is>
      </c>
      <c r="E2976" t="n">
        <v>0.009488792934583046</v>
      </c>
      <c r="F2976" t="inlineStr">
        <is>
          <t>MENSAL</t>
        </is>
      </c>
      <c r="G2976" t="n">
        <v>45976</v>
      </c>
      <c r="H2976" t="n">
        <v>45976</v>
      </c>
      <c r="I2976" t="inlineStr">
        <is>
          <t>088</t>
        </is>
      </c>
      <c r="J2976" t="inlineStr">
        <is>
          <t>CARTEIRA</t>
        </is>
      </c>
      <c r="K2976" t="inlineStr">
        <is>
          <t>CONTRATO</t>
        </is>
      </c>
      <c r="L2976" t="n">
        <v>2093.01</v>
      </c>
      <c r="M2976" t="inlineStr"/>
      <c r="N2976" t="inlineStr"/>
      <c r="O2976" s="142">
        <f>DATE(YEAR(H2976),MONTH(H2976),1)</f>
        <v/>
      </c>
      <c r="P2976" s="132">
        <f>IF(H2976&gt;$L$3,"Futuro","Atraso")</f>
        <v/>
      </c>
      <c r="Q2976">
        <f>12*(YEAR(H2976)-YEAR($L$3))+(MONTH(H2976)-MONTH($L$3))</f>
        <v/>
      </c>
      <c r="R2976" s="366">
        <f>IF(N2976="IBIRAPITANGA FASE 3",IF(P2976="Atraso",M2976,M2976/(1+$J$2)^Q2976),IF(P2976="Atraso",M2976,M2976/(1+$J$1)^Q2976))</f>
        <v/>
      </c>
    </row>
    <row r="2977">
      <c r="A2977" t="inlineStr">
        <is>
          <t>Q015L010</t>
        </is>
      </c>
      <c r="B2977" t="inlineStr">
        <is>
          <t>GERSON SILVA GUIMARAES JUNIOR</t>
        </is>
      </c>
      <c r="C2977" t="n">
        <v>1</v>
      </c>
      <c r="D2977" t="inlineStr">
        <is>
          <t>IPCA</t>
        </is>
      </c>
      <c r="E2977" t="n">
        <v>0.009488792934583046</v>
      </c>
      <c r="F2977" t="inlineStr">
        <is>
          <t>MENSAL</t>
        </is>
      </c>
      <c r="G2977" t="n">
        <v>46006</v>
      </c>
      <c r="H2977" t="n">
        <v>46006</v>
      </c>
      <c r="I2977" t="inlineStr">
        <is>
          <t>089</t>
        </is>
      </c>
      <c r="J2977" t="inlineStr">
        <is>
          <t>CARTEIRA</t>
        </is>
      </c>
      <c r="K2977" t="inlineStr">
        <is>
          <t>CONTRATO</t>
        </is>
      </c>
      <c r="L2977" t="n">
        <v>2093.01</v>
      </c>
      <c r="M2977" t="inlineStr"/>
      <c r="N2977" t="inlineStr"/>
      <c r="O2977" s="142">
        <f>DATE(YEAR(H2977),MONTH(H2977),1)</f>
        <v/>
      </c>
      <c r="P2977" s="132">
        <f>IF(H2977&gt;$L$3,"Futuro","Atraso")</f>
        <v/>
      </c>
      <c r="Q2977">
        <f>12*(YEAR(H2977)-YEAR($L$3))+(MONTH(H2977)-MONTH($L$3))</f>
        <v/>
      </c>
      <c r="R2977" s="366">
        <f>IF(N2977="IBIRAPITANGA FASE 3",IF(P2977="Atraso",M2977,M2977/(1+$J$2)^Q2977),IF(P2977="Atraso",M2977,M2977/(1+$J$1)^Q2977))</f>
        <v/>
      </c>
    </row>
    <row r="2978">
      <c r="A2978" t="inlineStr">
        <is>
          <t>Q015L010</t>
        </is>
      </c>
      <c r="B2978" t="inlineStr">
        <is>
          <t>GERSON SILVA GUIMARAES JUNIOR</t>
        </is>
      </c>
      <c r="C2978" t="n">
        <v>1</v>
      </c>
      <c r="D2978" t="inlineStr">
        <is>
          <t>IPCA</t>
        </is>
      </c>
      <c r="E2978" t="n">
        <v>0.009488792934583046</v>
      </c>
      <c r="F2978" t="inlineStr">
        <is>
          <t>MENSAL</t>
        </is>
      </c>
      <c r="G2978" t="n">
        <v>46037</v>
      </c>
      <c r="H2978" t="n">
        <v>46037</v>
      </c>
      <c r="I2978" t="inlineStr">
        <is>
          <t>090</t>
        </is>
      </c>
      <c r="J2978" t="inlineStr">
        <is>
          <t>CARTEIRA</t>
        </is>
      </c>
      <c r="K2978" t="inlineStr">
        <is>
          <t>CONTRATO</t>
        </is>
      </c>
      <c r="L2978" t="n">
        <v>2093.01</v>
      </c>
      <c r="M2978" t="inlineStr"/>
      <c r="N2978" t="inlineStr"/>
      <c r="O2978" s="142">
        <f>DATE(YEAR(H2978),MONTH(H2978),1)</f>
        <v/>
      </c>
      <c r="P2978" s="132">
        <f>IF(H2978&gt;$L$3,"Futuro","Atraso")</f>
        <v/>
      </c>
      <c r="Q2978">
        <f>12*(YEAR(H2978)-YEAR($L$3))+(MONTH(H2978)-MONTH($L$3))</f>
        <v/>
      </c>
      <c r="R2978" s="366">
        <f>IF(N2978="IBIRAPITANGA FASE 3",IF(P2978="Atraso",M2978,M2978/(1+$J$2)^Q2978),IF(P2978="Atraso",M2978,M2978/(1+$J$1)^Q2978))</f>
        <v/>
      </c>
    </row>
    <row r="2979">
      <c r="A2979" t="inlineStr">
        <is>
          <t>Q015L010</t>
        </is>
      </c>
      <c r="B2979" t="inlineStr">
        <is>
          <t>GERSON SILVA GUIMARAES JUNIOR</t>
        </is>
      </c>
      <c r="C2979" t="n">
        <v>1</v>
      </c>
      <c r="D2979" t="inlineStr">
        <is>
          <t>IPCA</t>
        </is>
      </c>
      <c r="E2979" t="n">
        <v>0.009488792934583046</v>
      </c>
      <c r="F2979" t="inlineStr">
        <is>
          <t>MENSAL</t>
        </is>
      </c>
      <c r="G2979" t="n">
        <v>46068</v>
      </c>
      <c r="H2979" t="n">
        <v>46068</v>
      </c>
      <c r="I2979" t="inlineStr">
        <is>
          <t>091</t>
        </is>
      </c>
      <c r="J2979" t="inlineStr">
        <is>
          <t>CARTEIRA</t>
        </is>
      </c>
      <c r="K2979" t="inlineStr">
        <is>
          <t>CONTRATO</t>
        </is>
      </c>
      <c r="L2979" t="n">
        <v>2093.01</v>
      </c>
      <c r="M2979" t="inlineStr"/>
      <c r="N2979" t="inlineStr"/>
      <c r="O2979" s="142">
        <f>DATE(YEAR(H2979),MONTH(H2979),1)</f>
        <v/>
      </c>
      <c r="P2979" s="132">
        <f>IF(H2979&gt;$L$3,"Futuro","Atraso")</f>
        <v/>
      </c>
      <c r="Q2979">
        <f>12*(YEAR(H2979)-YEAR($L$3))+(MONTH(H2979)-MONTH($L$3))</f>
        <v/>
      </c>
      <c r="R2979" s="366">
        <f>IF(N2979="IBIRAPITANGA FASE 3",IF(P2979="Atraso",M2979,M2979/(1+$J$2)^Q2979),IF(P2979="Atraso",M2979,M2979/(1+$J$1)^Q2979))</f>
        <v/>
      </c>
    </row>
    <row r="2980">
      <c r="A2980" t="inlineStr">
        <is>
          <t>Q015L010</t>
        </is>
      </c>
      <c r="B2980" t="inlineStr">
        <is>
          <t>GERSON SILVA GUIMARAES JUNIOR</t>
        </is>
      </c>
      <c r="C2980" t="n">
        <v>1</v>
      </c>
      <c r="D2980" t="inlineStr">
        <is>
          <t>IPCA</t>
        </is>
      </c>
      <c r="E2980" t="n">
        <v>0.009488792934583046</v>
      </c>
      <c r="F2980" t="inlineStr">
        <is>
          <t>MENSAL</t>
        </is>
      </c>
      <c r="G2980" t="n">
        <v>46096</v>
      </c>
      <c r="H2980" t="n">
        <v>46096</v>
      </c>
      <c r="I2980" t="inlineStr">
        <is>
          <t>092</t>
        </is>
      </c>
      <c r="J2980" t="inlineStr">
        <is>
          <t>CARTEIRA</t>
        </is>
      </c>
      <c r="K2980" t="inlineStr">
        <is>
          <t>CONTRATO</t>
        </is>
      </c>
      <c r="L2980" t="n">
        <v>2093.01</v>
      </c>
      <c r="M2980" t="inlineStr"/>
      <c r="N2980" t="inlineStr"/>
      <c r="O2980" s="142">
        <f>DATE(YEAR(H2980),MONTH(H2980),1)</f>
        <v/>
      </c>
      <c r="P2980" s="132">
        <f>IF(H2980&gt;$L$3,"Futuro","Atraso")</f>
        <v/>
      </c>
      <c r="Q2980">
        <f>12*(YEAR(H2980)-YEAR($L$3))+(MONTH(H2980)-MONTH($L$3))</f>
        <v/>
      </c>
      <c r="R2980" s="366">
        <f>IF(N2980="IBIRAPITANGA FASE 3",IF(P2980="Atraso",M2980,M2980/(1+$J$2)^Q2980),IF(P2980="Atraso",M2980,M2980/(1+$J$1)^Q2980))</f>
        <v/>
      </c>
    </row>
    <row r="2981">
      <c r="A2981" t="inlineStr">
        <is>
          <t>Q015L010</t>
        </is>
      </c>
      <c r="B2981" t="inlineStr">
        <is>
          <t>GERSON SILVA GUIMARAES JUNIOR</t>
        </is>
      </c>
      <c r="C2981" t="n">
        <v>1</v>
      </c>
      <c r="D2981" t="inlineStr">
        <is>
          <t>IPCA</t>
        </is>
      </c>
      <c r="E2981" t="n">
        <v>0.009488792934583046</v>
      </c>
      <c r="F2981" t="inlineStr">
        <is>
          <t>MENSAL</t>
        </is>
      </c>
      <c r="G2981" t="n">
        <v>46127</v>
      </c>
      <c r="H2981" t="n">
        <v>46127</v>
      </c>
      <c r="I2981" t="inlineStr">
        <is>
          <t>093</t>
        </is>
      </c>
      <c r="J2981" t="inlineStr">
        <is>
          <t>CARTEIRA</t>
        </is>
      </c>
      <c r="K2981" t="inlineStr">
        <is>
          <t>CONTRATO</t>
        </is>
      </c>
      <c r="L2981" t="n">
        <v>2093.01</v>
      </c>
      <c r="M2981" t="inlineStr"/>
      <c r="N2981" t="inlineStr"/>
      <c r="O2981" s="142">
        <f>DATE(YEAR(H2981),MONTH(H2981),1)</f>
        <v/>
      </c>
      <c r="P2981" s="132">
        <f>IF(H2981&gt;$L$3,"Futuro","Atraso")</f>
        <v/>
      </c>
      <c r="Q2981">
        <f>12*(YEAR(H2981)-YEAR($L$3))+(MONTH(H2981)-MONTH($L$3))</f>
        <v/>
      </c>
      <c r="R2981" s="366">
        <f>IF(N2981="IBIRAPITANGA FASE 3",IF(P2981="Atraso",M2981,M2981/(1+$J$2)^Q2981),IF(P2981="Atraso",M2981,M2981/(1+$J$1)^Q2981))</f>
        <v/>
      </c>
    </row>
    <row r="2982">
      <c r="A2982" t="inlineStr">
        <is>
          <t>Q015L010</t>
        </is>
      </c>
      <c r="B2982" t="inlineStr">
        <is>
          <t>GERSON SILVA GUIMARAES JUNIOR</t>
        </is>
      </c>
      <c r="C2982" t="n">
        <v>1</v>
      </c>
      <c r="D2982" t="inlineStr">
        <is>
          <t>IPCA</t>
        </is>
      </c>
      <c r="E2982" t="n">
        <v>0.009488792934583046</v>
      </c>
      <c r="F2982" t="inlineStr">
        <is>
          <t>MENSAL</t>
        </is>
      </c>
      <c r="G2982" t="n">
        <v>46127</v>
      </c>
      <c r="H2982" t="n">
        <v>46127</v>
      </c>
      <c r="I2982" t="inlineStr">
        <is>
          <t>008</t>
        </is>
      </c>
      <c r="J2982" t="inlineStr">
        <is>
          <t>CARTEIRA</t>
        </is>
      </c>
      <c r="K2982" t="inlineStr">
        <is>
          <t>CONTRATO</t>
        </is>
      </c>
      <c r="L2982" t="n">
        <v>15881.58</v>
      </c>
      <c r="M2982" t="inlineStr"/>
      <c r="N2982" t="inlineStr"/>
      <c r="O2982" s="142">
        <f>DATE(YEAR(H2982),MONTH(H2982),1)</f>
        <v/>
      </c>
      <c r="P2982" s="132">
        <f>IF(H2982&gt;$L$3,"Futuro","Atraso")</f>
        <v/>
      </c>
      <c r="Q2982">
        <f>12*(YEAR(H2982)-YEAR($L$3))+(MONTH(H2982)-MONTH($L$3))</f>
        <v/>
      </c>
      <c r="R2982" s="366">
        <f>IF(N2982="IBIRAPITANGA FASE 3",IF(P2982="Atraso",M2982,M2982/(1+$J$2)^Q2982),IF(P2982="Atraso",M2982,M2982/(1+$J$1)^Q2982))</f>
        <v/>
      </c>
    </row>
    <row r="2983">
      <c r="A2983" t="inlineStr">
        <is>
          <t>Q015L010</t>
        </is>
      </c>
      <c r="B2983" t="inlineStr">
        <is>
          <t>GERSON SILVA GUIMARAES JUNIOR</t>
        </is>
      </c>
      <c r="C2983" t="n">
        <v>1</v>
      </c>
      <c r="D2983" t="inlineStr">
        <is>
          <t>IPCA</t>
        </is>
      </c>
      <c r="E2983" t="n">
        <v>0.009488792934583046</v>
      </c>
      <c r="F2983" t="inlineStr">
        <is>
          <t>MENSAL</t>
        </is>
      </c>
      <c r="G2983" t="n">
        <v>46157</v>
      </c>
      <c r="H2983" t="n">
        <v>46157</v>
      </c>
      <c r="I2983" t="inlineStr">
        <is>
          <t>094</t>
        </is>
      </c>
      <c r="J2983" t="inlineStr">
        <is>
          <t>CARTEIRA</t>
        </is>
      </c>
      <c r="K2983" t="inlineStr">
        <is>
          <t>CONTRATO</t>
        </is>
      </c>
      <c r="L2983" t="n">
        <v>2093.01</v>
      </c>
      <c r="M2983" t="inlineStr"/>
      <c r="N2983" t="inlineStr"/>
      <c r="O2983" s="142">
        <f>DATE(YEAR(H2983),MONTH(H2983),1)</f>
        <v/>
      </c>
      <c r="P2983" s="132">
        <f>IF(H2983&gt;$L$3,"Futuro","Atraso")</f>
        <v/>
      </c>
      <c r="Q2983">
        <f>12*(YEAR(H2983)-YEAR($L$3))+(MONTH(H2983)-MONTH($L$3))</f>
        <v/>
      </c>
      <c r="R2983" s="366">
        <f>IF(N2983="IBIRAPITANGA FASE 3",IF(P2983="Atraso",M2983,M2983/(1+$J$2)^Q2983),IF(P2983="Atraso",M2983,M2983/(1+$J$1)^Q2983))</f>
        <v/>
      </c>
    </row>
    <row r="2984">
      <c r="A2984" t="inlineStr">
        <is>
          <t>Q015L010</t>
        </is>
      </c>
      <c r="B2984" t="inlineStr">
        <is>
          <t>GERSON SILVA GUIMARAES JUNIOR</t>
        </is>
      </c>
      <c r="C2984" t="n">
        <v>1</v>
      </c>
      <c r="D2984" t="inlineStr">
        <is>
          <t>IPCA</t>
        </is>
      </c>
      <c r="E2984" t="n">
        <v>0.009488792934583046</v>
      </c>
      <c r="F2984" t="inlineStr">
        <is>
          <t>MENSAL</t>
        </is>
      </c>
      <c r="G2984" t="n">
        <v>46188</v>
      </c>
      <c r="H2984" t="n">
        <v>46188</v>
      </c>
      <c r="I2984" t="inlineStr">
        <is>
          <t>095</t>
        </is>
      </c>
      <c r="J2984" t="inlineStr">
        <is>
          <t>CARTEIRA</t>
        </is>
      </c>
      <c r="K2984" t="inlineStr">
        <is>
          <t>CONTRATO</t>
        </is>
      </c>
      <c r="L2984" t="n">
        <v>2093.01</v>
      </c>
      <c r="M2984" t="inlineStr"/>
      <c r="N2984" t="inlineStr"/>
      <c r="O2984" s="142">
        <f>DATE(YEAR(H2984),MONTH(H2984),1)</f>
        <v/>
      </c>
      <c r="P2984" s="132">
        <f>IF(H2984&gt;$L$3,"Futuro","Atraso")</f>
        <v/>
      </c>
      <c r="Q2984">
        <f>12*(YEAR(H2984)-YEAR($L$3))+(MONTH(H2984)-MONTH($L$3))</f>
        <v/>
      </c>
      <c r="R2984" s="366">
        <f>IF(N2984="IBIRAPITANGA FASE 3",IF(P2984="Atraso",M2984,M2984/(1+$J$2)^Q2984),IF(P2984="Atraso",M2984,M2984/(1+$J$1)^Q2984))</f>
        <v/>
      </c>
    </row>
    <row r="2985">
      <c r="A2985" t="inlineStr">
        <is>
          <t>Q015L010</t>
        </is>
      </c>
      <c r="B2985" t="inlineStr">
        <is>
          <t>GERSON SILVA GUIMARAES JUNIOR</t>
        </is>
      </c>
      <c r="C2985" t="n">
        <v>1</v>
      </c>
      <c r="D2985" t="inlineStr">
        <is>
          <t>IPCA</t>
        </is>
      </c>
      <c r="E2985" t="n">
        <v>0.009488792934583046</v>
      </c>
      <c r="F2985" t="inlineStr">
        <is>
          <t>MENSAL</t>
        </is>
      </c>
      <c r="G2985" t="n">
        <v>46218</v>
      </c>
      <c r="H2985" t="n">
        <v>46218</v>
      </c>
      <c r="I2985" t="inlineStr">
        <is>
          <t>096</t>
        </is>
      </c>
      <c r="J2985" t="inlineStr">
        <is>
          <t>CARTEIRA</t>
        </is>
      </c>
      <c r="K2985" t="inlineStr">
        <is>
          <t>CONTRATO</t>
        </is>
      </c>
      <c r="L2985" t="n">
        <v>2093.01</v>
      </c>
      <c r="M2985" t="inlineStr"/>
      <c r="N2985" t="inlineStr"/>
      <c r="O2985" s="142">
        <f>DATE(YEAR(H2985),MONTH(H2985),1)</f>
        <v/>
      </c>
      <c r="P2985" s="132">
        <f>IF(H2985&gt;$L$3,"Futuro","Atraso")</f>
        <v/>
      </c>
      <c r="Q2985">
        <f>12*(YEAR(H2985)-YEAR($L$3))+(MONTH(H2985)-MONTH($L$3))</f>
        <v/>
      </c>
      <c r="R2985" s="366">
        <f>IF(N2985="IBIRAPITANGA FASE 3",IF(P2985="Atraso",M2985,M2985/(1+$J$2)^Q2985),IF(P2985="Atraso",M2985,M2985/(1+$J$1)^Q2985))</f>
        <v/>
      </c>
    </row>
    <row r="2986">
      <c r="A2986" t="inlineStr">
        <is>
          <t>Q015L012</t>
        </is>
      </c>
      <c r="B2986" t="inlineStr">
        <is>
          <t>CARLOS CESAR MORICONE</t>
        </is>
      </c>
      <c r="C2986" t="n">
        <v>1</v>
      </c>
      <c r="D2986" t="inlineStr">
        <is>
          <t>IPCA</t>
        </is>
      </c>
      <c r="E2986" t="n">
        <v>0.009488792934583046</v>
      </c>
      <c r="F2986" t="inlineStr">
        <is>
          <t>MENSAL</t>
        </is>
      </c>
      <c r="G2986" t="n">
        <v>45229</v>
      </c>
      <c r="H2986" t="n">
        <v>45229</v>
      </c>
      <c r="I2986" t="inlineStr">
        <is>
          <t>064</t>
        </is>
      </c>
      <c r="J2986" t="inlineStr">
        <is>
          <t>CARTEIRA</t>
        </is>
      </c>
      <c r="K2986" t="inlineStr">
        <is>
          <t>CONTRATO</t>
        </is>
      </c>
      <c r="L2986" t="n">
        <v>3387.9</v>
      </c>
      <c r="M2986" t="inlineStr"/>
      <c r="N2986" t="inlineStr"/>
      <c r="O2986" s="142">
        <f>DATE(YEAR(H2986),MONTH(H2986),1)</f>
        <v/>
      </c>
      <c r="P2986" s="132">
        <f>IF(H2986&gt;$L$3,"Futuro","Atraso")</f>
        <v/>
      </c>
      <c r="Q2986">
        <f>12*(YEAR(H2986)-YEAR($L$3))+(MONTH(H2986)-MONTH($L$3))</f>
        <v/>
      </c>
      <c r="R2986" s="366">
        <f>IF(N2986="IBIRAPITANGA FASE 3",IF(P2986="Atraso",M2986,M2986/(1+$J$2)^Q2986),IF(P2986="Atraso",M2986,M2986/(1+$J$1)^Q2986))</f>
        <v/>
      </c>
    </row>
    <row r="2987">
      <c r="A2987" t="inlineStr">
        <is>
          <t>Q015L012</t>
        </is>
      </c>
      <c r="B2987" t="inlineStr">
        <is>
          <t>CARLOS CESAR MORICONE</t>
        </is>
      </c>
      <c r="C2987" t="n">
        <v>1</v>
      </c>
      <c r="D2987" t="inlineStr">
        <is>
          <t>IPCA</t>
        </is>
      </c>
      <c r="E2987" t="n">
        <v>0.009488792934583046</v>
      </c>
      <c r="F2987" t="inlineStr">
        <is>
          <t>MENSAL</t>
        </is>
      </c>
      <c r="G2987" t="n">
        <v>45260</v>
      </c>
      <c r="H2987" t="n">
        <v>45260</v>
      </c>
      <c r="I2987" t="inlineStr">
        <is>
          <t>065</t>
        </is>
      </c>
      <c r="J2987" t="inlineStr">
        <is>
          <t>CARTEIRA</t>
        </is>
      </c>
      <c r="K2987" t="inlineStr">
        <is>
          <t>CONTRATO</t>
        </is>
      </c>
      <c r="L2987" t="n">
        <v>3320.6</v>
      </c>
      <c r="M2987" t="inlineStr"/>
      <c r="N2987" t="inlineStr"/>
      <c r="O2987" s="142">
        <f>DATE(YEAR(H2987),MONTH(H2987),1)</f>
        <v/>
      </c>
      <c r="P2987" s="132">
        <f>IF(H2987&gt;$L$3,"Futuro","Atraso")</f>
        <v/>
      </c>
      <c r="Q2987">
        <f>12*(YEAR(H2987)-YEAR($L$3))+(MONTH(H2987)-MONTH($L$3))</f>
        <v/>
      </c>
      <c r="R2987" s="366">
        <f>IF(N2987="IBIRAPITANGA FASE 3",IF(P2987="Atraso",M2987,M2987/(1+$J$2)^Q2987),IF(P2987="Atraso",M2987,M2987/(1+$J$1)^Q2987))</f>
        <v/>
      </c>
    </row>
    <row r="2988">
      <c r="A2988" t="inlineStr">
        <is>
          <t>Q015L012</t>
        </is>
      </c>
      <c r="B2988" t="inlineStr">
        <is>
          <t>CARLOS CESAR MORICONE</t>
        </is>
      </c>
      <c r="C2988" t="n">
        <v>1</v>
      </c>
      <c r="D2988" t="inlineStr">
        <is>
          <t>IPCA</t>
        </is>
      </c>
      <c r="E2988" t="n">
        <v>0.009488792934583046</v>
      </c>
      <c r="F2988" t="inlineStr">
        <is>
          <t>MENSAL</t>
        </is>
      </c>
      <c r="G2988" t="n">
        <v>45290</v>
      </c>
      <c r="H2988" t="n">
        <v>45290</v>
      </c>
      <c r="I2988" t="inlineStr">
        <is>
          <t>066</t>
        </is>
      </c>
      <c r="J2988" t="inlineStr">
        <is>
          <t>CARTEIRA</t>
        </is>
      </c>
      <c r="K2988" t="inlineStr">
        <is>
          <t>CONTRATO</t>
        </is>
      </c>
      <c r="L2988" t="n">
        <v>3320.6</v>
      </c>
      <c r="M2988" t="inlineStr"/>
      <c r="N2988" t="inlineStr"/>
      <c r="O2988" s="142">
        <f>DATE(YEAR(H2988),MONTH(H2988),1)</f>
        <v/>
      </c>
      <c r="P2988" s="132">
        <f>IF(H2988&gt;$L$3,"Futuro","Atraso")</f>
        <v/>
      </c>
      <c r="Q2988">
        <f>12*(YEAR(H2988)-YEAR($L$3))+(MONTH(H2988)-MONTH($L$3))</f>
        <v/>
      </c>
      <c r="R2988" s="366">
        <f>IF(N2988="IBIRAPITANGA FASE 3",IF(P2988="Atraso",M2988,M2988/(1+$J$2)^Q2988),IF(P2988="Atraso",M2988,M2988/(1+$J$1)^Q2988))</f>
        <v/>
      </c>
    </row>
    <row r="2989">
      <c r="A2989" t="inlineStr">
        <is>
          <t>Q015L012</t>
        </is>
      </c>
      <c r="B2989" t="inlineStr">
        <is>
          <t>CARLOS CESAR MORICONE</t>
        </is>
      </c>
      <c r="C2989" t="n">
        <v>1</v>
      </c>
      <c r="D2989" t="inlineStr">
        <is>
          <t>IPCA</t>
        </is>
      </c>
      <c r="E2989" t="n">
        <v>0.009488792934583046</v>
      </c>
      <c r="F2989" t="inlineStr">
        <is>
          <t>MENSAL</t>
        </is>
      </c>
      <c r="G2989" t="n">
        <v>45321</v>
      </c>
      <c r="H2989" t="n">
        <v>45321</v>
      </c>
      <c r="I2989" t="inlineStr">
        <is>
          <t>067</t>
        </is>
      </c>
      <c r="J2989" t="inlineStr">
        <is>
          <t>CARTEIRA</t>
        </is>
      </c>
      <c r="K2989" t="inlineStr">
        <is>
          <t>CONTRATO</t>
        </is>
      </c>
      <c r="L2989" t="n">
        <v>3320.6</v>
      </c>
      <c r="M2989" t="inlineStr"/>
      <c r="N2989" t="inlineStr"/>
      <c r="O2989" s="142">
        <f>DATE(YEAR(H2989),MONTH(H2989),1)</f>
        <v/>
      </c>
      <c r="P2989" s="132">
        <f>IF(H2989&gt;$L$3,"Futuro","Atraso")</f>
        <v/>
      </c>
      <c r="Q2989">
        <f>12*(YEAR(H2989)-YEAR($L$3))+(MONTH(H2989)-MONTH($L$3))</f>
        <v/>
      </c>
      <c r="R2989" s="366">
        <f>IF(N2989="IBIRAPITANGA FASE 3",IF(P2989="Atraso",M2989,M2989/(1+$J$2)^Q2989),IF(P2989="Atraso",M2989,M2989/(1+$J$1)^Q2989))</f>
        <v/>
      </c>
    </row>
    <row r="2990">
      <c r="A2990" t="inlineStr">
        <is>
          <t>Q015L012</t>
        </is>
      </c>
      <c r="B2990" t="inlineStr">
        <is>
          <t>CARLOS CESAR MORICONE</t>
        </is>
      </c>
      <c r="C2990" t="n">
        <v>1</v>
      </c>
      <c r="D2990" t="inlineStr">
        <is>
          <t>IPCA</t>
        </is>
      </c>
      <c r="E2990" t="n">
        <v>0.009488792934583046</v>
      </c>
      <c r="F2990" t="inlineStr">
        <is>
          <t>MENSAL</t>
        </is>
      </c>
      <c r="G2990" t="n">
        <v>45351</v>
      </c>
      <c r="H2990" t="n">
        <v>45351</v>
      </c>
      <c r="I2990" t="inlineStr">
        <is>
          <t>068</t>
        </is>
      </c>
      <c r="J2990" t="inlineStr">
        <is>
          <t>CARTEIRA</t>
        </is>
      </c>
      <c r="K2990" t="inlineStr">
        <is>
          <t>CONTRATO</t>
        </is>
      </c>
      <c r="L2990" t="n">
        <v>3320.6</v>
      </c>
      <c r="M2990" t="inlineStr"/>
      <c r="N2990" t="inlineStr"/>
      <c r="O2990" s="142">
        <f>DATE(YEAR(H2990),MONTH(H2990),1)</f>
        <v/>
      </c>
      <c r="P2990" s="132">
        <f>IF(H2990&gt;$L$3,"Futuro","Atraso")</f>
        <v/>
      </c>
      <c r="Q2990">
        <f>12*(YEAR(H2990)-YEAR($L$3))+(MONTH(H2990)-MONTH($L$3))</f>
        <v/>
      </c>
      <c r="R2990" s="366">
        <f>IF(N2990="IBIRAPITANGA FASE 3",IF(P2990="Atraso",M2990,M2990/(1+$J$2)^Q2990),IF(P2990="Atraso",M2990,M2990/(1+$J$1)^Q2990))</f>
        <v/>
      </c>
    </row>
    <row r="2991">
      <c r="A2991" t="inlineStr">
        <is>
          <t>Q015L012</t>
        </is>
      </c>
      <c r="B2991" t="inlineStr">
        <is>
          <t>CARLOS CESAR MORICONE</t>
        </is>
      </c>
      <c r="C2991" t="n">
        <v>1</v>
      </c>
      <c r="D2991" t="inlineStr">
        <is>
          <t>IPCA</t>
        </is>
      </c>
      <c r="E2991" t="n">
        <v>0.009488792934583046</v>
      </c>
      <c r="F2991" t="inlineStr">
        <is>
          <t>MENSAL</t>
        </is>
      </c>
      <c r="G2991" t="n">
        <v>45381</v>
      </c>
      <c r="H2991" t="n">
        <v>45381</v>
      </c>
      <c r="I2991" t="inlineStr">
        <is>
          <t>069</t>
        </is>
      </c>
      <c r="J2991" t="inlineStr">
        <is>
          <t>CARTEIRA</t>
        </is>
      </c>
      <c r="K2991" t="inlineStr">
        <is>
          <t>CONTRATO</t>
        </is>
      </c>
      <c r="L2991" t="n">
        <v>3320.6</v>
      </c>
      <c r="M2991" t="inlineStr"/>
      <c r="N2991" t="inlineStr"/>
      <c r="O2991" s="142">
        <f>DATE(YEAR(H2991),MONTH(H2991),1)</f>
        <v/>
      </c>
      <c r="P2991" s="132">
        <f>IF(H2991&gt;$L$3,"Futuro","Atraso")</f>
        <v/>
      </c>
      <c r="Q2991">
        <f>12*(YEAR(H2991)-YEAR($L$3))+(MONTH(H2991)-MONTH($L$3))</f>
        <v/>
      </c>
      <c r="R2991" s="366">
        <f>IF(N2991="IBIRAPITANGA FASE 3",IF(P2991="Atraso",M2991,M2991/(1+$J$2)^Q2991),IF(P2991="Atraso",M2991,M2991/(1+$J$1)^Q2991))</f>
        <v/>
      </c>
    </row>
    <row r="2992">
      <c r="A2992" t="inlineStr">
        <is>
          <t>Q015L012</t>
        </is>
      </c>
      <c r="B2992" t="inlineStr">
        <is>
          <t>CARLOS CESAR MORICONE</t>
        </is>
      </c>
      <c r="C2992" t="n">
        <v>1</v>
      </c>
      <c r="D2992" t="inlineStr">
        <is>
          <t>IPCA</t>
        </is>
      </c>
      <c r="E2992" t="n">
        <v>0.009488792934583046</v>
      </c>
      <c r="F2992" t="inlineStr">
        <is>
          <t>MENSAL</t>
        </is>
      </c>
      <c r="G2992" t="n">
        <v>45412</v>
      </c>
      <c r="H2992" t="n">
        <v>45412</v>
      </c>
      <c r="I2992" t="inlineStr">
        <is>
          <t>070</t>
        </is>
      </c>
      <c r="J2992" t="inlineStr">
        <is>
          <t>CARTEIRA</t>
        </is>
      </c>
      <c r="K2992" t="inlineStr">
        <is>
          <t>CONTRATO</t>
        </is>
      </c>
      <c r="L2992" t="n">
        <v>3320.6</v>
      </c>
      <c r="M2992" t="inlineStr"/>
      <c r="N2992" t="inlineStr"/>
      <c r="O2992" s="142">
        <f>DATE(YEAR(H2992),MONTH(H2992),1)</f>
        <v/>
      </c>
      <c r="P2992" s="132">
        <f>IF(H2992&gt;$L$3,"Futuro","Atraso")</f>
        <v/>
      </c>
      <c r="Q2992">
        <f>12*(YEAR(H2992)-YEAR($L$3))+(MONTH(H2992)-MONTH($L$3))</f>
        <v/>
      </c>
      <c r="R2992" s="366">
        <f>IF(N2992="IBIRAPITANGA FASE 3",IF(P2992="Atraso",M2992,M2992/(1+$J$2)^Q2992),IF(P2992="Atraso",M2992,M2992/(1+$J$1)^Q2992))</f>
        <v/>
      </c>
    </row>
    <row r="2993">
      <c r="A2993" t="inlineStr">
        <is>
          <t>Q015L012</t>
        </is>
      </c>
      <c r="B2993" t="inlineStr">
        <is>
          <t>CARLOS CESAR MORICONE</t>
        </is>
      </c>
      <c r="C2993" t="n">
        <v>1</v>
      </c>
      <c r="D2993" t="inlineStr">
        <is>
          <t>IPCA</t>
        </is>
      </c>
      <c r="E2993" t="n">
        <v>0.009488792934583046</v>
      </c>
      <c r="F2993" t="inlineStr">
        <is>
          <t>MENSAL</t>
        </is>
      </c>
      <c r="G2993" t="n">
        <v>45442</v>
      </c>
      <c r="H2993" t="n">
        <v>45442</v>
      </c>
      <c r="I2993" t="inlineStr">
        <is>
          <t>071</t>
        </is>
      </c>
      <c r="J2993" t="inlineStr">
        <is>
          <t>CARTEIRA</t>
        </is>
      </c>
      <c r="K2993" t="inlineStr">
        <is>
          <t>CONTRATO</t>
        </is>
      </c>
      <c r="L2993" t="n">
        <v>3320.6</v>
      </c>
      <c r="M2993" t="inlineStr"/>
      <c r="N2993" t="inlineStr"/>
      <c r="O2993" s="142">
        <f>DATE(YEAR(H2993),MONTH(H2993),1)</f>
        <v/>
      </c>
      <c r="P2993" s="132">
        <f>IF(H2993&gt;$L$3,"Futuro","Atraso")</f>
        <v/>
      </c>
      <c r="Q2993">
        <f>12*(YEAR(H2993)-YEAR($L$3))+(MONTH(H2993)-MONTH($L$3))</f>
        <v/>
      </c>
      <c r="R2993" s="366">
        <f>IF(N2993="IBIRAPITANGA FASE 3",IF(P2993="Atraso",M2993,M2993/(1+$J$2)^Q2993),IF(P2993="Atraso",M2993,M2993/(1+$J$1)^Q2993))</f>
        <v/>
      </c>
    </row>
    <row r="2994">
      <c r="A2994" t="inlineStr">
        <is>
          <t>Q015L012</t>
        </is>
      </c>
      <c r="B2994" t="inlineStr">
        <is>
          <t>CARLOS CESAR MORICONE</t>
        </is>
      </c>
      <c r="C2994" t="n">
        <v>1</v>
      </c>
      <c r="D2994" t="inlineStr">
        <is>
          <t>IPCA</t>
        </is>
      </c>
      <c r="E2994" t="n">
        <v>0.009488792934583046</v>
      </c>
      <c r="F2994" t="inlineStr">
        <is>
          <t>MENSAL</t>
        </is>
      </c>
      <c r="G2994" t="n">
        <v>45473</v>
      </c>
      <c r="H2994" t="n">
        <v>45473</v>
      </c>
      <c r="I2994" t="inlineStr">
        <is>
          <t>072</t>
        </is>
      </c>
      <c r="J2994" t="inlineStr">
        <is>
          <t>CARTEIRA</t>
        </is>
      </c>
      <c r="K2994" t="inlineStr">
        <is>
          <t>CONTRATO</t>
        </is>
      </c>
      <c r="L2994" t="n">
        <v>3320.6</v>
      </c>
      <c r="M2994" t="inlineStr"/>
      <c r="N2994" t="inlineStr"/>
      <c r="O2994" s="142">
        <f>DATE(YEAR(H2994),MONTH(H2994),1)</f>
        <v/>
      </c>
      <c r="P2994" s="132">
        <f>IF(H2994&gt;$L$3,"Futuro","Atraso")</f>
        <v/>
      </c>
      <c r="Q2994">
        <f>12*(YEAR(H2994)-YEAR($L$3))+(MONTH(H2994)-MONTH($L$3))</f>
        <v/>
      </c>
      <c r="R2994" s="366">
        <f>IF(N2994="IBIRAPITANGA FASE 3",IF(P2994="Atraso",M2994,M2994/(1+$J$2)^Q2994),IF(P2994="Atraso",M2994,M2994/(1+$J$1)^Q2994))</f>
        <v/>
      </c>
    </row>
    <row r="2995">
      <c r="A2995" t="inlineStr">
        <is>
          <t>Q015L012</t>
        </is>
      </c>
      <c r="B2995" t="inlineStr">
        <is>
          <t>CARLOS CESAR MORICONE</t>
        </is>
      </c>
      <c r="C2995" t="n">
        <v>1</v>
      </c>
      <c r="D2995" t="inlineStr">
        <is>
          <t>IPCA</t>
        </is>
      </c>
      <c r="E2995" t="n">
        <v>0.009488792934583046</v>
      </c>
      <c r="F2995" t="inlineStr">
        <is>
          <t>MENSAL</t>
        </is>
      </c>
      <c r="G2995" t="n">
        <v>45503</v>
      </c>
      <c r="H2995" t="n">
        <v>45503</v>
      </c>
      <c r="I2995" t="inlineStr">
        <is>
          <t>073</t>
        </is>
      </c>
      <c r="J2995" t="inlineStr">
        <is>
          <t>CARTEIRA</t>
        </is>
      </c>
      <c r="K2995" t="inlineStr">
        <is>
          <t>CONTRATO</t>
        </is>
      </c>
      <c r="L2995" t="n">
        <v>3320.6</v>
      </c>
      <c r="M2995" t="inlineStr"/>
      <c r="N2995" t="inlineStr"/>
      <c r="O2995" s="142">
        <f>DATE(YEAR(H2995),MONTH(H2995),1)</f>
        <v/>
      </c>
      <c r="P2995" s="132">
        <f>IF(H2995&gt;$L$3,"Futuro","Atraso")</f>
        <v/>
      </c>
      <c r="Q2995">
        <f>12*(YEAR(H2995)-YEAR($L$3))+(MONTH(H2995)-MONTH($L$3))</f>
        <v/>
      </c>
      <c r="R2995" s="366">
        <f>IF(N2995="IBIRAPITANGA FASE 3",IF(P2995="Atraso",M2995,M2995/(1+$J$2)^Q2995),IF(P2995="Atraso",M2995,M2995/(1+$J$1)^Q2995))</f>
        <v/>
      </c>
    </row>
    <row r="2996">
      <c r="A2996" t="inlineStr">
        <is>
          <t>Q015L012</t>
        </is>
      </c>
      <c r="B2996" t="inlineStr">
        <is>
          <t>CARLOS CESAR MORICONE</t>
        </is>
      </c>
      <c r="C2996" t="n">
        <v>1</v>
      </c>
      <c r="D2996" t="inlineStr">
        <is>
          <t>IPCA</t>
        </is>
      </c>
      <c r="E2996" t="n">
        <v>0.009488792934583046</v>
      </c>
      <c r="F2996" t="inlineStr">
        <is>
          <t>MENSAL</t>
        </is>
      </c>
      <c r="G2996" t="n">
        <v>45534</v>
      </c>
      <c r="H2996" t="n">
        <v>45534</v>
      </c>
      <c r="I2996" t="inlineStr">
        <is>
          <t>074</t>
        </is>
      </c>
      <c r="J2996" t="inlineStr">
        <is>
          <t>CARTEIRA</t>
        </is>
      </c>
      <c r="K2996" t="inlineStr">
        <is>
          <t>CONTRATO</t>
        </is>
      </c>
      <c r="L2996" t="n">
        <v>3320.6</v>
      </c>
      <c r="M2996" t="inlineStr"/>
      <c r="N2996" t="inlineStr"/>
      <c r="O2996" s="142">
        <f>DATE(YEAR(H2996),MONTH(H2996),1)</f>
        <v/>
      </c>
      <c r="P2996" s="132">
        <f>IF(H2996&gt;$L$3,"Futuro","Atraso")</f>
        <v/>
      </c>
      <c r="Q2996">
        <f>12*(YEAR(H2996)-YEAR($L$3))+(MONTH(H2996)-MONTH($L$3))</f>
        <v/>
      </c>
      <c r="R2996" s="366">
        <f>IF(N2996="IBIRAPITANGA FASE 3",IF(P2996="Atraso",M2996,M2996/(1+$J$2)^Q2996),IF(P2996="Atraso",M2996,M2996/(1+$J$1)^Q2996))</f>
        <v/>
      </c>
    </row>
    <row r="2997">
      <c r="A2997" t="inlineStr">
        <is>
          <t>Q015L012</t>
        </is>
      </c>
      <c r="B2997" t="inlineStr">
        <is>
          <t>CARLOS CESAR MORICONE</t>
        </is>
      </c>
      <c r="C2997" t="n">
        <v>1</v>
      </c>
      <c r="D2997" t="inlineStr">
        <is>
          <t>IPCA</t>
        </is>
      </c>
      <c r="E2997" t="n">
        <v>0.009488792934583046</v>
      </c>
      <c r="F2997" t="inlineStr">
        <is>
          <t>MENSAL</t>
        </is>
      </c>
      <c r="G2997" t="n">
        <v>45565</v>
      </c>
      <c r="H2997" t="n">
        <v>45565</v>
      </c>
      <c r="I2997" t="inlineStr">
        <is>
          <t>075</t>
        </is>
      </c>
      <c r="J2997" t="inlineStr">
        <is>
          <t>CARTEIRA</t>
        </is>
      </c>
      <c r="K2997" t="inlineStr">
        <is>
          <t>CONTRATO</t>
        </is>
      </c>
      <c r="L2997" t="n">
        <v>3320.6</v>
      </c>
      <c r="M2997" t="inlineStr"/>
      <c r="N2997" t="inlineStr"/>
      <c r="O2997" s="142">
        <f>DATE(YEAR(H2997),MONTH(H2997),1)</f>
        <v/>
      </c>
      <c r="P2997" s="132">
        <f>IF(H2997&gt;$L$3,"Futuro","Atraso")</f>
        <v/>
      </c>
      <c r="Q2997">
        <f>12*(YEAR(H2997)-YEAR($L$3))+(MONTH(H2997)-MONTH($L$3))</f>
        <v/>
      </c>
      <c r="R2997" s="366">
        <f>IF(N2997="IBIRAPITANGA FASE 3",IF(P2997="Atraso",M2997,M2997/(1+$J$2)^Q2997),IF(P2997="Atraso",M2997,M2997/(1+$J$1)^Q2997))</f>
        <v/>
      </c>
    </row>
    <row r="2998">
      <c r="A2998" t="inlineStr">
        <is>
          <t>Q015L012</t>
        </is>
      </c>
      <c r="B2998" t="inlineStr">
        <is>
          <t>CARLOS CESAR MORICONE</t>
        </is>
      </c>
      <c r="C2998" t="n">
        <v>1</v>
      </c>
      <c r="D2998" t="inlineStr">
        <is>
          <t>IPCA</t>
        </is>
      </c>
      <c r="E2998" t="n">
        <v>0.009488792934583046</v>
      </c>
      <c r="F2998" t="inlineStr">
        <is>
          <t>MENSAL</t>
        </is>
      </c>
      <c r="G2998" t="n">
        <v>45595</v>
      </c>
      <c r="H2998" t="n">
        <v>45595</v>
      </c>
      <c r="I2998" t="inlineStr">
        <is>
          <t>076</t>
        </is>
      </c>
      <c r="J2998" t="inlineStr">
        <is>
          <t>CARTEIRA</t>
        </is>
      </c>
      <c r="K2998" t="inlineStr">
        <is>
          <t>CONTRATO</t>
        </is>
      </c>
      <c r="L2998" t="n">
        <v>3320.6</v>
      </c>
      <c r="M2998" t="inlineStr"/>
      <c r="N2998" t="inlineStr"/>
      <c r="O2998" s="142">
        <f>DATE(YEAR(H2998),MONTH(H2998),1)</f>
        <v/>
      </c>
      <c r="P2998" s="132">
        <f>IF(H2998&gt;$L$3,"Futuro","Atraso")</f>
        <v/>
      </c>
      <c r="Q2998">
        <f>12*(YEAR(H2998)-YEAR($L$3))+(MONTH(H2998)-MONTH($L$3))</f>
        <v/>
      </c>
      <c r="R2998" s="366">
        <f>IF(N2998="IBIRAPITANGA FASE 3",IF(P2998="Atraso",M2998,M2998/(1+$J$2)^Q2998),IF(P2998="Atraso",M2998,M2998/(1+$J$1)^Q2998))</f>
        <v/>
      </c>
    </row>
    <row r="2999">
      <c r="A2999" t="inlineStr">
        <is>
          <t>Q015L012</t>
        </is>
      </c>
      <c r="B2999" t="inlineStr">
        <is>
          <t>CARLOS CESAR MORICONE</t>
        </is>
      </c>
      <c r="C2999" t="n">
        <v>1</v>
      </c>
      <c r="D2999" t="inlineStr">
        <is>
          <t>IPCA</t>
        </is>
      </c>
      <c r="E2999" t="n">
        <v>0.009488792934583046</v>
      </c>
      <c r="F2999" t="inlineStr">
        <is>
          <t>MENSAL</t>
        </is>
      </c>
      <c r="G2999" t="n">
        <v>45626</v>
      </c>
      <c r="H2999" t="n">
        <v>45626</v>
      </c>
      <c r="I2999" t="inlineStr">
        <is>
          <t>077</t>
        </is>
      </c>
      <c r="J2999" t="inlineStr">
        <is>
          <t>CARTEIRA</t>
        </is>
      </c>
      <c r="K2999" t="inlineStr">
        <is>
          <t>CONTRATO</t>
        </is>
      </c>
      <c r="L2999" t="n">
        <v>3320.6</v>
      </c>
      <c r="M2999" t="inlineStr"/>
      <c r="N2999" t="inlineStr"/>
      <c r="O2999" s="142">
        <f>DATE(YEAR(H2999),MONTH(H2999),1)</f>
        <v/>
      </c>
      <c r="P2999" s="132">
        <f>IF(H2999&gt;$L$3,"Futuro","Atraso")</f>
        <v/>
      </c>
      <c r="Q2999">
        <f>12*(YEAR(H2999)-YEAR($L$3))+(MONTH(H2999)-MONTH($L$3))</f>
        <v/>
      </c>
      <c r="R2999" s="366">
        <f>IF(N2999="IBIRAPITANGA FASE 3",IF(P2999="Atraso",M2999,M2999/(1+$J$2)^Q2999),IF(P2999="Atraso",M2999,M2999/(1+$J$1)^Q2999))</f>
        <v/>
      </c>
    </row>
    <row r="3000">
      <c r="A3000" t="inlineStr">
        <is>
          <t>Q015L012</t>
        </is>
      </c>
      <c r="B3000" t="inlineStr">
        <is>
          <t>CARLOS CESAR MORICONE</t>
        </is>
      </c>
      <c r="C3000" t="n">
        <v>1</v>
      </c>
      <c r="D3000" t="inlineStr">
        <is>
          <t>IPCA</t>
        </is>
      </c>
      <c r="E3000" t="n">
        <v>0.009488792934583046</v>
      </c>
      <c r="F3000" t="inlineStr">
        <is>
          <t>MENSAL</t>
        </is>
      </c>
      <c r="G3000" t="n">
        <v>45656</v>
      </c>
      <c r="H3000" t="n">
        <v>45656</v>
      </c>
      <c r="I3000" t="inlineStr">
        <is>
          <t>078</t>
        </is>
      </c>
      <c r="J3000" t="inlineStr">
        <is>
          <t>CARTEIRA</t>
        </is>
      </c>
      <c r="K3000" t="inlineStr">
        <is>
          <t>CONTRATO</t>
        </is>
      </c>
      <c r="L3000" t="n">
        <v>3320.6</v>
      </c>
      <c r="M3000" t="inlineStr"/>
      <c r="N3000" t="inlineStr"/>
      <c r="O3000" s="142">
        <f>DATE(YEAR(H3000),MONTH(H3000),1)</f>
        <v/>
      </c>
      <c r="P3000" s="132">
        <f>IF(H3000&gt;$L$3,"Futuro","Atraso")</f>
        <v/>
      </c>
      <c r="Q3000">
        <f>12*(YEAR(H3000)-YEAR($L$3))+(MONTH(H3000)-MONTH($L$3))</f>
        <v/>
      </c>
      <c r="R3000" s="366">
        <f>IF(N3000="IBIRAPITANGA FASE 3",IF(P3000="Atraso",M3000,M3000/(1+$J$2)^Q3000),IF(P3000="Atraso",M3000,M3000/(1+$J$1)^Q3000))</f>
        <v/>
      </c>
    </row>
    <row r="3001">
      <c r="A3001" t="inlineStr">
        <is>
          <t>Q015L012</t>
        </is>
      </c>
      <c r="B3001" t="inlineStr">
        <is>
          <t>CARLOS CESAR MORICONE</t>
        </is>
      </c>
      <c r="C3001" t="n">
        <v>1</v>
      </c>
      <c r="D3001" t="inlineStr">
        <is>
          <t>IPCA</t>
        </is>
      </c>
      <c r="E3001" t="n">
        <v>0.009488792934583046</v>
      </c>
      <c r="F3001" t="inlineStr">
        <is>
          <t>MENSAL</t>
        </is>
      </c>
      <c r="G3001" t="n">
        <v>45687</v>
      </c>
      <c r="H3001" t="n">
        <v>45687</v>
      </c>
      <c r="I3001" t="inlineStr">
        <is>
          <t>079</t>
        </is>
      </c>
      <c r="J3001" t="inlineStr">
        <is>
          <t>CARTEIRA</t>
        </is>
      </c>
      <c r="K3001" t="inlineStr">
        <is>
          <t>CONTRATO</t>
        </is>
      </c>
      <c r="L3001" t="n">
        <v>3320.6</v>
      </c>
      <c r="M3001" t="inlineStr"/>
      <c r="N3001" t="inlineStr"/>
      <c r="O3001" s="142">
        <f>DATE(YEAR(H3001),MONTH(H3001),1)</f>
        <v/>
      </c>
      <c r="P3001" s="132">
        <f>IF(H3001&gt;$L$3,"Futuro","Atraso")</f>
        <v/>
      </c>
      <c r="Q3001">
        <f>12*(YEAR(H3001)-YEAR($L$3))+(MONTH(H3001)-MONTH($L$3))</f>
        <v/>
      </c>
      <c r="R3001" s="366">
        <f>IF(N3001="IBIRAPITANGA FASE 3",IF(P3001="Atraso",M3001,M3001/(1+$J$2)^Q3001),IF(P3001="Atraso",M3001,M3001/(1+$J$1)^Q3001))</f>
        <v/>
      </c>
    </row>
    <row r="3002">
      <c r="A3002" t="inlineStr">
        <is>
          <t>Q015L012</t>
        </is>
      </c>
      <c r="B3002" t="inlineStr">
        <is>
          <t>CARLOS CESAR MORICONE</t>
        </is>
      </c>
      <c r="C3002" t="n">
        <v>1</v>
      </c>
      <c r="D3002" t="inlineStr">
        <is>
          <t>IPCA</t>
        </is>
      </c>
      <c r="E3002" t="n">
        <v>0.009488792934583046</v>
      </c>
      <c r="F3002" t="inlineStr">
        <is>
          <t>MENSAL</t>
        </is>
      </c>
      <c r="G3002" t="n">
        <v>45716</v>
      </c>
      <c r="H3002" t="n">
        <v>45716</v>
      </c>
      <c r="I3002" t="inlineStr">
        <is>
          <t>080</t>
        </is>
      </c>
      <c r="J3002" t="inlineStr">
        <is>
          <t>CARTEIRA</t>
        </is>
      </c>
      <c r="K3002" t="inlineStr">
        <is>
          <t>CONTRATO</t>
        </is>
      </c>
      <c r="L3002" t="n">
        <v>3320.6</v>
      </c>
      <c r="M3002" t="inlineStr"/>
      <c r="N3002" t="inlineStr"/>
      <c r="O3002" s="142">
        <f>DATE(YEAR(H3002),MONTH(H3002),1)</f>
        <v/>
      </c>
      <c r="P3002" s="132">
        <f>IF(H3002&gt;$L$3,"Futuro","Atraso")</f>
        <v/>
      </c>
      <c r="Q3002">
        <f>12*(YEAR(H3002)-YEAR($L$3))+(MONTH(H3002)-MONTH($L$3))</f>
        <v/>
      </c>
      <c r="R3002" s="366">
        <f>IF(N3002="IBIRAPITANGA FASE 3",IF(P3002="Atraso",M3002,M3002/(1+$J$2)^Q3002),IF(P3002="Atraso",M3002,M3002/(1+$J$1)^Q3002))</f>
        <v/>
      </c>
    </row>
    <row r="3003">
      <c r="A3003" t="inlineStr">
        <is>
          <t>Q015L012</t>
        </is>
      </c>
      <c r="B3003" t="inlineStr">
        <is>
          <t>CARLOS CESAR MORICONE</t>
        </is>
      </c>
      <c r="C3003" t="n">
        <v>1</v>
      </c>
      <c r="D3003" t="inlineStr">
        <is>
          <t>IPCA</t>
        </is>
      </c>
      <c r="E3003" t="n">
        <v>0.009488792934583046</v>
      </c>
      <c r="F3003" t="inlineStr">
        <is>
          <t>MENSAL</t>
        </is>
      </c>
      <c r="G3003" t="n">
        <v>45746</v>
      </c>
      <c r="H3003" t="n">
        <v>45746</v>
      </c>
      <c r="I3003" t="inlineStr">
        <is>
          <t>081</t>
        </is>
      </c>
      <c r="J3003" t="inlineStr">
        <is>
          <t>CARTEIRA</t>
        </is>
      </c>
      <c r="K3003" t="inlineStr">
        <is>
          <t>CONTRATO</t>
        </is>
      </c>
      <c r="L3003" t="n">
        <v>3320.6</v>
      </c>
      <c r="M3003" t="inlineStr"/>
      <c r="N3003" t="inlineStr"/>
      <c r="O3003" s="142">
        <f>DATE(YEAR(H3003),MONTH(H3003),1)</f>
        <v/>
      </c>
      <c r="P3003" s="132">
        <f>IF(H3003&gt;$L$3,"Futuro","Atraso")</f>
        <v/>
      </c>
      <c r="Q3003">
        <f>12*(YEAR(H3003)-YEAR($L$3))+(MONTH(H3003)-MONTH($L$3))</f>
        <v/>
      </c>
      <c r="R3003" s="366">
        <f>IF(N3003="IBIRAPITANGA FASE 3",IF(P3003="Atraso",M3003,M3003/(1+$J$2)^Q3003),IF(P3003="Atraso",M3003,M3003/(1+$J$1)^Q3003))</f>
        <v/>
      </c>
    </row>
    <row r="3004">
      <c r="A3004" t="inlineStr">
        <is>
          <t>Q015L012</t>
        </is>
      </c>
      <c r="B3004" t="inlineStr">
        <is>
          <t>CARLOS CESAR MORICONE</t>
        </is>
      </c>
      <c r="C3004" t="n">
        <v>1</v>
      </c>
      <c r="D3004" t="inlineStr">
        <is>
          <t>IPCA</t>
        </is>
      </c>
      <c r="E3004" t="n">
        <v>0.009488792934583046</v>
      </c>
      <c r="F3004" t="inlineStr">
        <is>
          <t>MENSAL</t>
        </is>
      </c>
      <c r="G3004" t="n">
        <v>45777</v>
      </c>
      <c r="H3004" t="n">
        <v>45777</v>
      </c>
      <c r="I3004" t="inlineStr">
        <is>
          <t>082</t>
        </is>
      </c>
      <c r="J3004" t="inlineStr">
        <is>
          <t>CARTEIRA</t>
        </is>
      </c>
      <c r="K3004" t="inlineStr">
        <is>
          <t>CONTRATO</t>
        </is>
      </c>
      <c r="L3004" t="n">
        <v>3320.6</v>
      </c>
      <c r="M3004" t="inlineStr"/>
      <c r="N3004" t="inlineStr"/>
      <c r="O3004" s="142">
        <f>DATE(YEAR(H3004),MONTH(H3004),1)</f>
        <v/>
      </c>
      <c r="P3004" s="132">
        <f>IF(H3004&gt;$L$3,"Futuro","Atraso")</f>
        <v/>
      </c>
      <c r="Q3004">
        <f>12*(YEAR(H3004)-YEAR($L$3))+(MONTH(H3004)-MONTH($L$3))</f>
        <v/>
      </c>
      <c r="R3004" s="366">
        <f>IF(N3004="IBIRAPITANGA FASE 3",IF(P3004="Atraso",M3004,M3004/(1+$J$2)^Q3004),IF(P3004="Atraso",M3004,M3004/(1+$J$1)^Q3004))</f>
        <v/>
      </c>
    </row>
    <row r="3005">
      <c r="A3005" t="inlineStr">
        <is>
          <t>Q015L012</t>
        </is>
      </c>
      <c r="B3005" t="inlineStr">
        <is>
          <t>CARLOS CESAR MORICONE</t>
        </is>
      </c>
      <c r="C3005" t="n">
        <v>1</v>
      </c>
      <c r="D3005" t="inlineStr">
        <is>
          <t>IPCA</t>
        </is>
      </c>
      <c r="E3005" t="n">
        <v>0.009488792934583046</v>
      </c>
      <c r="F3005" t="inlineStr">
        <is>
          <t>MENSAL</t>
        </is>
      </c>
      <c r="G3005" t="n">
        <v>45807</v>
      </c>
      <c r="H3005" t="n">
        <v>45807</v>
      </c>
      <c r="I3005" t="inlineStr">
        <is>
          <t>083</t>
        </is>
      </c>
      <c r="J3005" t="inlineStr">
        <is>
          <t>CARTEIRA</t>
        </is>
      </c>
      <c r="K3005" t="inlineStr">
        <is>
          <t>CONTRATO</t>
        </is>
      </c>
      <c r="L3005" t="n">
        <v>3320.6</v>
      </c>
      <c r="M3005" t="inlineStr"/>
      <c r="N3005" t="inlineStr"/>
      <c r="O3005" s="142">
        <f>DATE(YEAR(H3005),MONTH(H3005),1)</f>
        <v/>
      </c>
      <c r="P3005" s="132">
        <f>IF(H3005&gt;$L$3,"Futuro","Atraso")</f>
        <v/>
      </c>
      <c r="Q3005">
        <f>12*(YEAR(H3005)-YEAR($L$3))+(MONTH(H3005)-MONTH($L$3))</f>
        <v/>
      </c>
      <c r="R3005" s="366">
        <f>IF(N3005="IBIRAPITANGA FASE 3",IF(P3005="Atraso",M3005,M3005/(1+$J$2)^Q3005),IF(P3005="Atraso",M3005,M3005/(1+$J$1)^Q3005))</f>
        <v/>
      </c>
    </row>
    <row r="3006">
      <c r="A3006" t="inlineStr">
        <is>
          <t>Q015L012</t>
        </is>
      </c>
      <c r="B3006" t="inlineStr">
        <is>
          <t>CARLOS CESAR MORICONE</t>
        </is>
      </c>
      <c r="C3006" t="n">
        <v>1</v>
      </c>
      <c r="D3006" t="inlineStr">
        <is>
          <t>IPCA</t>
        </is>
      </c>
      <c r="E3006" t="n">
        <v>0.009488792934583046</v>
      </c>
      <c r="F3006" t="inlineStr">
        <is>
          <t>MENSAL</t>
        </is>
      </c>
      <c r="G3006" t="n">
        <v>45838</v>
      </c>
      <c r="H3006" t="n">
        <v>45838</v>
      </c>
      <c r="I3006" t="inlineStr">
        <is>
          <t>084</t>
        </is>
      </c>
      <c r="J3006" t="inlineStr">
        <is>
          <t>CARTEIRA</t>
        </is>
      </c>
      <c r="K3006" t="inlineStr">
        <is>
          <t>CONTRATO</t>
        </is>
      </c>
      <c r="L3006" t="n">
        <v>3320.6</v>
      </c>
      <c r="M3006" t="inlineStr"/>
      <c r="N3006" t="inlineStr"/>
      <c r="O3006" s="142">
        <f>DATE(YEAR(H3006),MONTH(H3006),1)</f>
        <v/>
      </c>
      <c r="P3006" s="132">
        <f>IF(H3006&gt;$L$3,"Futuro","Atraso")</f>
        <v/>
      </c>
      <c r="Q3006">
        <f>12*(YEAR(H3006)-YEAR($L$3))+(MONTH(H3006)-MONTH($L$3))</f>
        <v/>
      </c>
      <c r="R3006" s="366">
        <f>IF(N3006="IBIRAPITANGA FASE 3",IF(P3006="Atraso",M3006,M3006/(1+$J$2)^Q3006),IF(P3006="Atraso",M3006,M3006/(1+$J$1)^Q3006))</f>
        <v/>
      </c>
    </row>
    <row r="3007">
      <c r="A3007" t="inlineStr">
        <is>
          <t>Q015L012</t>
        </is>
      </c>
      <c r="B3007" t="inlineStr">
        <is>
          <t>CARLOS CESAR MORICONE</t>
        </is>
      </c>
      <c r="C3007" t="n">
        <v>1</v>
      </c>
      <c r="D3007" t="inlineStr">
        <is>
          <t>IPCA</t>
        </is>
      </c>
      <c r="E3007" t="n">
        <v>0.009488792934583046</v>
      </c>
      <c r="F3007" t="inlineStr">
        <is>
          <t>MENSAL</t>
        </is>
      </c>
      <c r="G3007" t="n">
        <v>45868</v>
      </c>
      <c r="H3007" t="n">
        <v>45868</v>
      </c>
      <c r="I3007" t="inlineStr">
        <is>
          <t>085</t>
        </is>
      </c>
      <c r="J3007" t="inlineStr">
        <is>
          <t>CARTEIRA</t>
        </is>
      </c>
      <c r="K3007" t="inlineStr">
        <is>
          <t>CONTRATO</t>
        </is>
      </c>
      <c r="L3007" t="n">
        <v>3320.6</v>
      </c>
      <c r="M3007" t="inlineStr"/>
      <c r="N3007" t="inlineStr"/>
      <c r="O3007" s="142">
        <f>DATE(YEAR(H3007),MONTH(H3007),1)</f>
        <v/>
      </c>
      <c r="P3007" s="132">
        <f>IF(H3007&gt;$L$3,"Futuro","Atraso")</f>
        <v/>
      </c>
      <c r="Q3007">
        <f>12*(YEAR(H3007)-YEAR($L$3))+(MONTH(H3007)-MONTH($L$3))</f>
        <v/>
      </c>
      <c r="R3007" s="366">
        <f>IF(N3007="IBIRAPITANGA FASE 3",IF(P3007="Atraso",M3007,M3007/(1+$J$2)^Q3007),IF(P3007="Atraso",M3007,M3007/(1+$J$1)^Q3007))</f>
        <v/>
      </c>
    </row>
    <row r="3008">
      <c r="A3008" t="inlineStr">
        <is>
          <t>Q015L012</t>
        </is>
      </c>
      <c r="B3008" t="inlineStr">
        <is>
          <t>CARLOS CESAR MORICONE</t>
        </is>
      </c>
      <c r="C3008" t="n">
        <v>1</v>
      </c>
      <c r="D3008" t="inlineStr">
        <is>
          <t>IPCA</t>
        </is>
      </c>
      <c r="E3008" t="n">
        <v>0.009488792934583046</v>
      </c>
      <c r="F3008" t="inlineStr">
        <is>
          <t>MENSAL</t>
        </is>
      </c>
      <c r="G3008" t="n">
        <v>45899</v>
      </c>
      <c r="H3008" t="n">
        <v>45899</v>
      </c>
      <c r="I3008" t="inlineStr">
        <is>
          <t>086</t>
        </is>
      </c>
      <c r="J3008" t="inlineStr">
        <is>
          <t>CARTEIRA</t>
        </is>
      </c>
      <c r="K3008" t="inlineStr">
        <is>
          <t>CONTRATO</t>
        </is>
      </c>
      <c r="L3008" t="n">
        <v>3320.6</v>
      </c>
      <c r="M3008" t="inlineStr"/>
      <c r="N3008" t="inlineStr"/>
      <c r="O3008" s="142">
        <f>DATE(YEAR(H3008),MONTH(H3008),1)</f>
        <v/>
      </c>
      <c r="P3008" s="132">
        <f>IF(H3008&gt;$L$3,"Futuro","Atraso")</f>
        <v/>
      </c>
      <c r="Q3008">
        <f>12*(YEAR(H3008)-YEAR($L$3))+(MONTH(H3008)-MONTH($L$3))</f>
        <v/>
      </c>
      <c r="R3008" s="366">
        <f>IF(N3008="IBIRAPITANGA FASE 3",IF(P3008="Atraso",M3008,M3008/(1+$J$2)^Q3008),IF(P3008="Atraso",M3008,M3008/(1+$J$1)^Q3008))</f>
        <v/>
      </c>
    </row>
    <row r="3009">
      <c r="A3009" t="inlineStr">
        <is>
          <t>Q015L012</t>
        </is>
      </c>
      <c r="B3009" t="inlineStr">
        <is>
          <t>CARLOS CESAR MORICONE</t>
        </is>
      </c>
      <c r="C3009" t="n">
        <v>1</v>
      </c>
      <c r="D3009" t="inlineStr">
        <is>
          <t>IPCA</t>
        </is>
      </c>
      <c r="E3009" t="n">
        <v>0.009488792934583046</v>
      </c>
      <c r="F3009" t="inlineStr">
        <is>
          <t>MENSAL</t>
        </is>
      </c>
      <c r="G3009" t="n">
        <v>45930</v>
      </c>
      <c r="H3009" t="n">
        <v>45930</v>
      </c>
      <c r="I3009" t="inlineStr">
        <is>
          <t>087</t>
        </is>
      </c>
      <c r="J3009" t="inlineStr">
        <is>
          <t>CARTEIRA</t>
        </is>
      </c>
      <c r="K3009" t="inlineStr">
        <is>
          <t>CONTRATO</t>
        </is>
      </c>
      <c r="L3009" t="n">
        <v>3320.6</v>
      </c>
      <c r="M3009" t="inlineStr"/>
      <c r="N3009" t="inlineStr"/>
      <c r="O3009" s="142">
        <f>DATE(YEAR(H3009),MONTH(H3009),1)</f>
        <v/>
      </c>
      <c r="P3009" s="132">
        <f>IF(H3009&gt;$L$3,"Futuro","Atraso")</f>
        <v/>
      </c>
      <c r="Q3009">
        <f>12*(YEAR(H3009)-YEAR($L$3))+(MONTH(H3009)-MONTH($L$3))</f>
        <v/>
      </c>
      <c r="R3009" s="366">
        <f>IF(N3009="IBIRAPITANGA FASE 3",IF(P3009="Atraso",M3009,M3009/(1+$J$2)^Q3009),IF(P3009="Atraso",M3009,M3009/(1+$J$1)^Q3009))</f>
        <v/>
      </c>
    </row>
    <row r="3010">
      <c r="A3010" t="inlineStr">
        <is>
          <t>Q015L012</t>
        </is>
      </c>
      <c r="B3010" t="inlineStr">
        <is>
          <t>CARLOS CESAR MORICONE</t>
        </is>
      </c>
      <c r="C3010" t="n">
        <v>1</v>
      </c>
      <c r="D3010" t="inlineStr">
        <is>
          <t>IPCA</t>
        </is>
      </c>
      <c r="E3010" t="n">
        <v>0.009488792934583046</v>
      </c>
      <c r="F3010" t="inlineStr">
        <is>
          <t>MENSAL</t>
        </is>
      </c>
      <c r="G3010" t="n">
        <v>45960</v>
      </c>
      <c r="H3010" t="n">
        <v>45960</v>
      </c>
      <c r="I3010" t="inlineStr">
        <is>
          <t>088</t>
        </is>
      </c>
      <c r="J3010" t="inlineStr">
        <is>
          <t>CARTEIRA</t>
        </is>
      </c>
      <c r="K3010" t="inlineStr">
        <is>
          <t>CONTRATO</t>
        </is>
      </c>
      <c r="L3010" t="n">
        <v>3320.6</v>
      </c>
      <c r="M3010" t="inlineStr"/>
      <c r="N3010" t="inlineStr"/>
      <c r="O3010" s="142">
        <f>DATE(YEAR(H3010),MONTH(H3010),1)</f>
        <v/>
      </c>
      <c r="P3010" s="132">
        <f>IF(H3010&gt;$L$3,"Futuro","Atraso")</f>
        <v/>
      </c>
      <c r="Q3010">
        <f>12*(YEAR(H3010)-YEAR($L$3))+(MONTH(H3010)-MONTH($L$3))</f>
        <v/>
      </c>
      <c r="R3010" s="366">
        <f>IF(N3010="IBIRAPITANGA FASE 3",IF(P3010="Atraso",M3010,M3010/(1+$J$2)^Q3010),IF(P3010="Atraso",M3010,M3010/(1+$J$1)^Q3010))</f>
        <v/>
      </c>
    </row>
    <row r="3011">
      <c r="A3011" t="inlineStr">
        <is>
          <t>Q015L012</t>
        </is>
      </c>
      <c r="B3011" t="inlineStr">
        <is>
          <t>CARLOS CESAR MORICONE</t>
        </is>
      </c>
      <c r="C3011" t="n">
        <v>1</v>
      </c>
      <c r="D3011" t="inlineStr">
        <is>
          <t>IPCA</t>
        </is>
      </c>
      <c r="E3011" t="n">
        <v>0.009488792934583046</v>
      </c>
      <c r="F3011" t="inlineStr">
        <is>
          <t>MENSAL</t>
        </is>
      </c>
      <c r="G3011" t="n">
        <v>45991</v>
      </c>
      <c r="H3011" t="n">
        <v>45991</v>
      </c>
      <c r="I3011" t="inlineStr">
        <is>
          <t>089</t>
        </is>
      </c>
      <c r="J3011" t="inlineStr">
        <is>
          <t>CARTEIRA</t>
        </is>
      </c>
      <c r="K3011" t="inlineStr">
        <is>
          <t>CONTRATO</t>
        </is>
      </c>
      <c r="L3011" t="n">
        <v>3320.6</v>
      </c>
      <c r="M3011" t="inlineStr"/>
      <c r="N3011" t="inlineStr"/>
      <c r="O3011" s="142">
        <f>DATE(YEAR(H3011),MONTH(H3011),1)</f>
        <v/>
      </c>
      <c r="P3011" s="132">
        <f>IF(H3011&gt;$L$3,"Futuro","Atraso")</f>
        <v/>
      </c>
      <c r="Q3011">
        <f>12*(YEAR(H3011)-YEAR($L$3))+(MONTH(H3011)-MONTH($L$3))</f>
        <v/>
      </c>
      <c r="R3011" s="366">
        <f>IF(N3011="IBIRAPITANGA FASE 3",IF(P3011="Atraso",M3011,M3011/(1+$J$2)^Q3011),IF(P3011="Atraso",M3011,M3011/(1+$J$1)^Q3011))</f>
        <v/>
      </c>
    </row>
    <row r="3012">
      <c r="A3012" t="inlineStr">
        <is>
          <t>Q015L012</t>
        </is>
      </c>
      <c r="B3012" t="inlineStr">
        <is>
          <t>CARLOS CESAR MORICONE</t>
        </is>
      </c>
      <c r="C3012" t="n">
        <v>1</v>
      </c>
      <c r="D3012" t="inlineStr">
        <is>
          <t>IPCA</t>
        </is>
      </c>
      <c r="E3012" t="n">
        <v>0.009488792934583046</v>
      </c>
      <c r="F3012" t="inlineStr">
        <is>
          <t>MENSAL</t>
        </is>
      </c>
      <c r="G3012" t="n">
        <v>46021</v>
      </c>
      <c r="H3012" t="n">
        <v>46021</v>
      </c>
      <c r="I3012" t="inlineStr">
        <is>
          <t>090</t>
        </is>
      </c>
      <c r="J3012" t="inlineStr">
        <is>
          <t>CARTEIRA</t>
        </is>
      </c>
      <c r="K3012" t="inlineStr">
        <is>
          <t>CONTRATO</t>
        </is>
      </c>
      <c r="L3012" t="n">
        <v>3320.6</v>
      </c>
      <c r="M3012" t="inlineStr"/>
      <c r="N3012" t="inlineStr"/>
      <c r="O3012" s="142">
        <f>DATE(YEAR(H3012),MONTH(H3012),1)</f>
        <v/>
      </c>
      <c r="P3012" s="132">
        <f>IF(H3012&gt;$L$3,"Futuro","Atraso")</f>
        <v/>
      </c>
      <c r="Q3012">
        <f>12*(YEAR(H3012)-YEAR($L$3))+(MONTH(H3012)-MONTH($L$3))</f>
        <v/>
      </c>
      <c r="R3012" s="366">
        <f>IF(N3012="IBIRAPITANGA FASE 3",IF(P3012="Atraso",M3012,M3012/(1+$J$2)^Q3012),IF(P3012="Atraso",M3012,M3012/(1+$J$1)^Q3012))</f>
        <v/>
      </c>
    </row>
    <row r="3013">
      <c r="A3013" t="inlineStr">
        <is>
          <t>Q015L012</t>
        </is>
      </c>
      <c r="B3013" t="inlineStr">
        <is>
          <t>CARLOS CESAR MORICONE</t>
        </is>
      </c>
      <c r="C3013" t="n">
        <v>1</v>
      </c>
      <c r="D3013" t="inlineStr">
        <is>
          <t>IPCA</t>
        </is>
      </c>
      <c r="E3013" t="n">
        <v>0.009488792934583046</v>
      </c>
      <c r="F3013" t="inlineStr">
        <is>
          <t>MENSAL</t>
        </is>
      </c>
      <c r="G3013" t="n">
        <v>46052</v>
      </c>
      <c r="H3013" t="n">
        <v>46052</v>
      </c>
      <c r="I3013" t="inlineStr">
        <is>
          <t>091</t>
        </is>
      </c>
      <c r="J3013" t="inlineStr">
        <is>
          <t>CARTEIRA</t>
        </is>
      </c>
      <c r="K3013" t="inlineStr">
        <is>
          <t>CONTRATO</t>
        </is>
      </c>
      <c r="L3013" t="n">
        <v>3320.6</v>
      </c>
      <c r="M3013" t="inlineStr"/>
      <c r="N3013" t="inlineStr"/>
      <c r="O3013" s="142">
        <f>DATE(YEAR(H3013),MONTH(H3013),1)</f>
        <v/>
      </c>
      <c r="P3013" s="132">
        <f>IF(H3013&gt;$L$3,"Futuro","Atraso")</f>
        <v/>
      </c>
      <c r="Q3013">
        <f>12*(YEAR(H3013)-YEAR($L$3))+(MONTH(H3013)-MONTH($L$3))</f>
        <v/>
      </c>
      <c r="R3013" s="366">
        <f>IF(N3013="IBIRAPITANGA FASE 3",IF(P3013="Atraso",M3013,M3013/(1+$J$2)^Q3013),IF(P3013="Atraso",M3013,M3013/(1+$J$1)^Q3013))</f>
        <v/>
      </c>
    </row>
    <row r="3014">
      <c r="A3014" t="inlineStr">
        <is>
          <t>Q015L012</t>
        </is>
      </c>
      <c r="B3014" t="inlineStr">
        <is>
          <t>CARLOS CESAR MORICONE</t>
        </is>
      </c>
      <c r="C3014" t="n">
        <v>1</v>
      </c>
      <c r="D3014" t="inlineStr">
        <is>
          <t>IPCA</t>
        </is>
      </c>
      <c r="E3014" t="n">
        <v>0.009488792934583046</v>
      </c>
      <c r="F3014" t="inlineStr">
        <is>
          <t>MENSAL</t>
        </is>
      </c>
      <c r="G3014" t="n">
        <v>46081</v>
      </c>
      <c r="H3014" t="n">
        <v>46081</v>
      </c>
      <c r="I3014" t="inlineStr">
        <is>
          <t>092</t>
        </is>
      </c>
      <c r="J3014" t="inlineStr">
        <is>
          <t>CARTEIRA</t>
        </is>
      </c>
      <c r="K3014" t="inlineStr">
        <is>
          <t>CONTRATO</t>
        </is>
      </c>
      <c r="L3014" t="n">
        <v>3320.6</v>
      </c>
      <c r="M3014" t="inlineStr"/>
      <c r="N3014" t="inlineStr"/>
      <c r="O3014" s="142">
        <f>DATE(YEAR(H3014),MONTH(H3014),1)</f>
        <v/>
      </c>
      <c r="P3014" s="132">
        <f>IF(H3014&gt;$L$3,"Futuro","Atraso")</f>
        <v/>
      </c>
      <c r="Q3014">
        <f>12*(YEAR(H3014)-YEAR($L$3))+(MONTH(H3014)-MONTH($L$3))</f>
        <v/>
      </c>
      <c r="R3014" s="366">
        <f>IF(N3014="IBIRAPITANGA FASE 3",IF(P3014="Atraso",M3014,M3014/(1+$J$2)^Q3014),IF(P3014="Atraso",M3014,M3014/(1+$J$1)^Q3014))</f>
        <v/>
      </c>
    </row>
    <row r="3015">
      <c r="A3015" t="inlineStr">
        <is>
          <t>Q015L012</t>
        </is>
      </c>
      <c r="B3015" t="inlineStr">
        <is>
          <t>CARLOS CESAR MORICONE</t>
        </is>
      </c>
      <c r="C3015" t="n">
        <v>1</v>
      </c>
      <c r="D3015" t="inlineStr">
        <is>
          <t>IPCA</t>
        </is>
      </c>
      <c r="E3015" t="n">
        <v>0.009488792934583046</v>
      </c>
      <c r="F3015" t="inlineStr">
        <is>
          <t>MENSAL</t>
        </is>
      </c>
      <c r="G3015" t="n">
        <v>46111</v>
      </c>
      <c r="H3015" t="n">
        <v>46111</v>
      </c>
      <c r="I3015" t="inlineStr">
        <is>
          <t>093</t>
        </is>
      </c>
      <c r="J3015" t="inlineStr">
        <is>
          <t>CARTEIRA</t>
        </is>
      </c>
      <c r="K3015" t="inlineStr">
        <is>
          <t>CONTRATO</t>
        </is>
      </c>
      <c r="L3015" t="n">
        <v>3320.6</v>
      </c>
      <c r="M3015" t="inlineStr"/>
      <c r="N3015" t="inlineStr"/>
      <c r="O3015" s="142">
        <f>DATE(YEAR(H3015),MONTH(H3015),1)</f>
        <v/>
      </c>
      <c r="P3015" s="132">
        <f>IF(H3015&gt;$L$3,"Futuro","Atraso")</f>
        <v/>
      </c>
      <c r="Q3015">
        <f>12*(YEAR(H3015)-YEAR($L$3))+(MONTH(H3015)-MONTH($L$3))</f>
        <v/>
      </c>
      <c r="R3015" s="366">
        <f>IF(N3015="IBIRAPITANGA FASE 3",IF(P3015="Atraso",M3015,M3015/(1+$J$2)^Q3015),IF(P3015="Atraso",M3015,M3015/(1+$J$1)^Q3015))</f>
        <v/>
      </c>
    </row>
    <row r="3016">
      <c r="A3016" t="inlineStr">
        <is>
          <t>Q015L012</t>
        </is>
      </c>
      <c r="B3016" t="inlineStr">
        <is>
          <t>CARLOS CESAR MORICONE</t>
        </is>
      </c>
      <c r="C3016" t="n">
        <v>1</v>
      </c>
      <c r="D3016" t="inlineStr">
        <is>
          <t>IPCA</t>
        </is>
      </c>
      <c r="E3016" t="n">
        <v>0.009488792934583046</v>
      </c>
      <c r="F3016" t="inlineStr">
        <is>
          <t>MENSAL</t>
        </is>
      </c>
      <c r="G3016" t="n">
        <v>46142</v>
      </c>
      <c r="H3016" t="n">
        <v>46142</v>
      </c>
      <c r="I3016" t="inlineStr">
        <is>
          <t>094</t>
        </is>
      </c>
      <c r="J3016" t="inlineStr">
        <is>
          <t>CARTEIRA</t>
        </is>
      </c>
      <c r="K3016" t="inlineStr">
        <is>
          <t>CONTRATO</t>
        </is>
      </c>
      <c r="L3016" t="n">
        <v>3320.6</v>
      </c>
      <c r="M3016" t="inlineStr"/>
      <c r="N3016" t="inlineStr"/>
      <c r="O3016" s="142">
        <f>DATE(YEAR(H3016),MONTH(H3016),1)</f>
        <v/>
      </c>
      <c r="P3016" s="132">
        <f>IF(H3016&gt;$L$3,"Futuro","Atraso")</f>
        <v/>
      </c>
      <c r="Q3016">
        <f>12*(YEAR(H3016)-YEAR($L$3))+(MONTH(H3016)-MONTH($L$3))</f>
        <v/>
      </c>
      <c r="R3016" s="366">
        <f>IF(N3016="IBIRAPITANGA FASE 3",IF(P3016="Atraso",M3016,M3016/(1+$J$2)^Q3016),IF(P3016="Atraso",M3016,M3016/(1+$J$1)^Q3016))</f>
        <v/>
      </c>
    </row>
    <row r="3017">
      <c r="A3017" t="inlineStr">
        <is>
          <t>Q015L012</t>
        </is>
      </c>
      <c r="B3017" t="inlineStr">
        <is>
          <t>CARLOS CESAR MORICONE</t>
        </is>
      </c>
      <c r="C3017" t="n">
        <v>1</v>
      </c>
      <c r="D3017" t="inlineStr">
        <is>
          <t>IPCA</t>
        </is>
      </c>
      <c r="E3017" t="n">
        <v>0.009488792934583046</v>
      </c>
      <c r="F3017" t="inlineStr">
        <is>
          <t>MENSAL</t>
        </is>
      </c>
      <c r="G3017" t="n">
        <v>46172</v>
      </c>
      <c r="H3017" t="n">
        <v>46172</v>
      </c>
      <c r="I3017" t="inlineStr">
        <is>
          <t>095</t>
        </is>
      </c>
      <c r="J3017" t="inlineStr">
        <is>
          <t>CARTEIRA</t>
        </is>
      </c>
      <c r="K3017" t="inlineStr">
        <is>
          <t>CONTRATO</t>
        </is>
      </c>
      <c r="L3017" t="n">
        <v>3320.6</v>
      </c>
      <c r="M3017" t="inlineStr"/>
      <c r="N3017" t="inlineStr"/>
      <c r="O3017" s="142">
        <f>DATE(YEAR(H3017),MONTH(H3017),1)</f>
        <v/>
      </c>
      <c r="P3017" s="132">
        <f>IF(H3017&gt;$L$3,"Futuro","Atraso")</f>
        <v/>
      </c>
      <c r="Q3017">
        <f>12*(YEAR(H3017)-YEAR($L$3))+(MONTH(H3017)-MONTH($L$3))</f>
        <v/>
      </c>
      <c r="R3017" s="366">
        <f>IF(N3017="IBIRAPITANGA FASE 3",IF(P3017="Atraso",M3017,M3017/(1+$J$2)^Q3017),IF(P3017="Atraso",M3017,M3017/(1+$J$1)^Q3017))</f>
        <v/>
      </c>
    </row>
    <row r="3018">
      <c r="A3018" t="inlineStr">
        <is>
          <t>Q015L012</t>
        </is>
      </c>
      <c r="B3018" t="inlineStr">
        <is>
          <t>CARLOS CESAR MORICONE</t>
        </is>
      </c>
      <c r="C3018" t="n">
        <v>1</v>
      </c>
      <c r="D3018" t="inlineStr">
        <is>
          <t>IPCA</t>
        </is>
      </c>
      <c r="E3018" t="n">
        <v>0.009488792934583046</v>
      </c>
      <c r="F3018" t="inlineStr">
        <is>
          <t>MENSAL</t>
        </is>
      </c>
      <c r="G3018" t="n">
        <v>46203</v>
      </c>
      <c r="H3018" t="n">
        <v>46203</v>
      </c>
      <c r="I3018" t="inlineStr">
        <is>
          <t>096</t>
        </is>
      </c>
      <c r="J3018" t="inlineStr">
        <is>
          <t>CARTEIRA</t>
        </is>
      </c>
      <c r="K3018" t="inlineStr">
        <is>
          <t>CONTRATO</t>
        </is>
      </c>
      <c r="L3018" t="n">
        <v>3320.6</v>
      </c>
      <c r="M3018" t="inlineStr"/>
      <c r="N3018" t="inlineStr"/>
      <c r="O3018" s="142">
        <f>DATE(YEAR(H3018),MONTH(H3018),1)</f>
        <v/>
      </c>
      <c r="P3018" s="132">
        <f>IF(H3018&gt;$L$3,"Futuro","Atraso")</f>
        <v/>
      </c>
      <c r="Q3018">
        <f>12*(YEAR(H3018)-YEAR($L$3))+(MONTH(H3018)-MONTH($L$3))</f>
        <v/>
      </c>
      <c r="R3018" s="366">
        <f>IF(N3018="IBIRAPITANGA FASE 3",IF(P3018="Atraso",M3018,M3018/(1+$J$2)^Q3018),IF(P3018="Atraso",M3018,M3018/(1+$J$1)^Q3018))</f>
        <v/>
      </c>
    </row>
    <row r="3019">
      <c r="A3019" t="inlineStr">
        <is>
          <t>Q016L02</t>
        </is>
      </c>
      <c r="B3019" t="inlineStr">
        <is>
          <t>VALMIR JOSE DE SOUZA</t>
        </is>
      </c>
      <c r="C3019" t="n">
        <v>1</v>
      </c>
      <c r="D3019" t="inlineStr">
        <is>
          <t>IPCA</t>
        </is>
      </c>
      <c r="E3019" t="n">
        <v>0.009488792934583046</v>
      </c>
      <c r="F3019" t="inlineStr">
        <is>
          <t>MENSAL</t>
        </is>
      </c>
      <c r="G3019" t="n">
        <v>45229</v>
      </c>
      <c r="H3019" t="n">
        <v>45229</v>
      </c>
      <c r="I3019" t="inlineStr">
        <is>
          <t>064</t>
        </is>
      </c>
      <c r="J3019" t="inlineStr">
        <is>
          <t>CARTEIRA</t>
        </is>
      </c>
      <c r="K3019" t="inlineStr">
        <is>
          <t>CONTRATO</t>
        </is>
      </c>
      <c r="L3019" t="n">
        <v>1734.65</v>
      </c>
      <c r="M3019" t="inlineStr"/>
      <c r="N3019" t="inlineStr"/>
      <c r="O3019" s="142">
        <f>DATE(YEAR(H3019),MONTH(H3019),1)</f>
        <v/>
      </c>
      <c r="P3019" s="132">
        <f>IF(H3019&gt;$L$3,"Futuro","Atraso")</f>
        <v/>
      </c>
      <c r="Q3019">
        <f>12*(YEAR(H3019)-YEAR($L$3))+(MONTH(H3019)-MONTH($L$3))</f>
        <v/>
      </c>
      <c r="R3019" s="366">
        <f>IF(N3019="IBIRAPITANGA FASE 3",IF(P3019="Atraso",M3019,M3019/(1+$J$2)^Q3019),IF(P3019="Atraso",M3019,M3019/(1+$J$1)^Q3019))</f>
        <v/>
      </c>
    </row>
    <row r="3020">
      <c r="A3020" t="inlineStr">
        <is>
          <t>Q016L02</t>
        </is>
      </c>
      <c r="B3020" t="inlineStr">
        <is>
          <t>VALMIR JOSE DE SOUZA</t>
        </is>
      </c>
      <c r="C3020" t="n">
        <v>1</v>
      </c>
      <c r="D3020" t="inlineStr">
        <is>
          <t>IPCA</t>
        </is>
      </c>
      <c r="E3020" t="n">
        <v>0.009488792934583046</v>
      </c>
      <c r="F3020" t="inlineStr">
        <is>
          <t>MENSAL</t>
        </is>
      </c>
      <c r="G3020" t="n">
        <v>45260</v>
      </c>
      <c r="H3020" t="n">
        <v>45260</v>
      </c>
      <c r="I3020" t="inlineStr">
        <is>
          <t>065</t>
        </is>
      </c>
      <c r="J3020" t="inlineStr">
        <is>
          <t>CARTEIRA</t>
        </is>
      </c>
      <c r="K3020" t="inlineStr">
        <is>
          <t>CONTRATO</t>
        </is>
      </c>
      <c r="L3020" t="n">
        <v>1734.65</v>
      </c>
      <c r="M3020" t="inlineStr"/>
      <c r="N3020" t="inlineStr"/>
      <c r="O3020" s="142">
        <f>DATE(YEAR(H3020),MONTH(H3020),1)</f>
        <v/>
      </c>
      <c r="P3020" s="132">
        <f>IF(H3020&gt;$L$3,"Futuro","Atraso")</f>
        <v/>
      </c>
      <c r="Q3020">
        <f>12*(YEAR(H3020)-YEAR($L$3))+(MONTH(H3020)-MONTH($L$3))</f>
        <v/>
      </c>
      <c r="R3020" s="366">
        <f>IF(N3020="IBIRAPITANGA FASE 3",IF(P3020="Atraso",M3020,M3020/(1+$J$2)^Q3020),IF(P3020="Atraso",M3020,M3020/(1+$J$1)^Q3020))</f>
        <v/>
      </c>
    </row>
    <row r="3021">
      <c r="A3021" t="inlineStr">
        <is>
          <t>Q016L02</t>
        </is>
      </c>
      <c r="B3021" t="inlineStr">
        <is>
          <t>VALMIR JOSE DE SOUZA</t>
        </is>
      </c>
      <c r="C3021" t="n">
        <v>1</v>
      </c>
      <c r="D3021" t="inlineStr">
        <is>
          <t>IPCA</t>
        </is>
      </c>
      <c r="E3021" t="n">
        <v>0.009488792934583046</v>
      </c>
      <c r="F3021" t="inlineStr">
        <is>
          <t>MENSAL</t>
        </is>
      </c>
      <c r="G3021" t="n">
        <v>45290</v>
      </c>
      <c r="H3021" t="n">
        <v>45290</v>
      </c>
      <c r="I3021" t="inlineStr">
        <is>
          <t>066</t>
        </is>
      </c>
      <c r="J3021" t="inlineStr">
        <is>
          <t>CARTEIRA</t>
        </is>
      </c>
      <c r="K3021" t="inlineStr">
        <is>
          <t>CONTRATO</t>
        </is>
      </c>
      <c r="L3021" t="n">
        <v>1734.65</v>
      </c>
      <c r="M3021" t="inlineStr"/>
      <c r="N3021" t="inlineStr"/>
      <c r="O3021" s="142">
        <f>DATE(YEAR(H3021),MONTH(H3021),1)</f>
        <v/>
      </c>
      <c r="P3021" s="132">
        <f>IF(H3021&gt;$L$3,"Futuro","Atraso")</f>
        <v/>
      </c>
      <c r="Q3021">
        <f>12*(YEAR(H3021)-YEAR($L$3))+(MONTH(H3021)-MONTH($L$3))</f>
        <v/>
      </c>
      <c r="R3021" s="366">
        <f>IF(N3021="IBIRAPITANGA FASE 3",IF(P3021="Atraso",M3021,M3021/(1+$J$2)^Q3021),IF(P3021="Atraso",M3021,M3021/(1+$J$1)^Q3021))</f>
        <v/>
      </c>
    </row>
    <row r="3022">
      <c r="A3022" t="inlineStr">
        <is>
          <t>Q016L02</t>
        </is>
      </c>
      <c r="B3022" t="inlineStr">
        <is>
          <t>VALMIR JOSE DE SOUZA</t>
        </is>
      </c>
      <c r="C3022" t="n">
        <v>1</v>
      </c>
      <c r="D3022" t="inlineStr">
        <is>
          <t>IPCA</t>
        </is>
      </c>
      <c r="E3022" t="n">
        <v>0.009488792934583046</v>
      </c>
      <c r="F3022" t="inlineStr">
        <is>
          <t>MENSAL</t>
        </is>
      </c>
      <c r="G3022" t="n">
        <v>45321</v>
      </c>
      <c r="H3022" t="n">
        <v>45321</v>
      </c>
      <c r="I3022" t="inlineStr">
        <is>
          <t>067</t>
        </is>
      </c>
      <c r="J3022" t="inlineStr">
        <is>
          <t>CARTEIRA</t>
        </is>
      </c>
      <c r="K3022" t="inlineStr">
        <is>
          <t>CONTRATO</t>
        </is>
      </c>
      <c r="L3022" t="n">
        <v>1734.65</v>
      </c>
      <c r="M3022" t="inlineStr"/>
      <c r="N3022" t="inlineStr"/>
      <c r="O3022" s="142">
        <f>DATE(YEAR(H3022),MONTH(H3022),1)</f>
        <v/>
      </c>
      <c r="P3022" s="132">
        <f>IF(H3022&gt;$L$3,"Futuro","Atraso")</f>
        <v/>
      </c>
      <c r="Q3022">
        <f>12*(YEAR(H3022)-YEAR($L$3))+(MONTH(H3022)-MONTH($L$3))</f>
        <v/>
      </c>
      <c r="R3022" s="366">
        <f>IF(N3022="IBIRAPITANGA FASE 3",IF(P3022="Atraso",M3022,M3022/(1+$J$2)^Q3022),IF(P3022="Atraso",M3022,M3022/(1+$J$1)^Q3022))</f>
        <v/>
      </c>
    </row>
    <row r="3023">
      <c r="A3023" t="inlineStr">
        <is>
          <t>Q016L02</t>
        </is>
      </c>
      <c r="B3023" t="inlineStr">
        <is>
          <t>VALMIR JOSE DE SOUZA</t>
        </is>
      </c>
      <c r="C3023" t="n">
        <v>1</v>
      </c>
      <c r="D3023" t="inlineStr">
        <is>
          <t>IPCA</t>
        </is>
      </c>
      <c r="E3023" t="n">
        <v>0.009488792934583046</v>
      </c>
      <c r="F3023" t="inlineStr">
        <is>
          <t>MENSAL</t>
        </is>
      </c>
      <c r="G3023" t="n">
        <v>45351</v>
      </c>
      <c r="H3023" t="n">
        <v>45351</v>
      </c>
      <c r="I3023" t="inlineStr">
        <is>
          <t>068</t>
        </is>
      </c>
      <c r="J3023" t="inlineStr">
        <is>
          <t>CARTEIRA</t>
        </is>
      </c>
      <c r="K3023" t="inlineStr">
        <is>
          <t>CONTRATO</t>
        </is>
      </c>
      <c r="L3023" t="n">
        <v>1734.65</v>
      </c>
      <c r="M3023" t="inlineStr"/>
      <c r="N3023" t="inlineStr"/>
      <c r="O3023" s="142">
        <f>DATE(YEAR(H3023),MONTH(H3023),1)</f>
        <v/>
      </c>
      <c r="P3023" s="132">
        <f>IF(H3023&gt;$L$3,"Futuro","Atraso")</f>
        <v/>
      </c>
      <c r="Q3023">
        <f>12*(YEAR(H3023)-YEAR($L$3))+(MONTH(H3023)-MONTH($L$3))</f>
        <v/>
      </c>
      <c r="R3023" s="366">
        <f>IF(N3023="IBIRAPITANGA FASE 3",IF(P3023="Atraso",M3023,M3023/(1+$J$2)^Q3023),IF(P3023="Atraso",M3023,M3023/(1+$J$1)^Q3023))</f>
        <v/>
      </c>
    </row>
    <row r="3024">
      <c r="A3024" t="inlineStr">
        <is>
          <t>Q016L02</t>
        </is>
      </c>
      <c r="B3024" t="inlineStr">
        <is>
          <t>VALMIR JOSE DE SOUZA</t>
        </is>
      </c>
      <c r="C3024" t="n">
        <v>1</v>
      </c>
      <c r="D3024" t="inlineStr">
        <is>
          <t>IPCA</t>
        </is>
      </c>
      <c r="E3024" t="n">
        <v>0.009488792934583046</v>
      </c>
      <c r="F3024" t="inlineStr">
        <is>
          <t>MENSAL</t>
        </is>
      </c>
      <c r="G3024" t="n">
        <v>45381</v>
      </c>
      <c r="H3024" t="n">
        <v>45381</v>
      </c>
      <c r="I3024" t="inlineStr">
        <is>
          <t>069</t>
        </is>
      </c>
      <c r="J3024" t="inlineStr">
        <is>
          <t>CARTEIRA</t>
        </is>
      </c>
      <c r="K3024" t="inlineStr">
        <is>
          <t>CONTRATO</t>
        </is>
      </c>
      <c r="L3024" t="n">
        <v>1734.65</v>
      </c>
      <c r="M3024" t="inlineStr"/>
      <c r="N3024" t="inlineStr"/>
      <c r="O3024" s="142">
        <f>DATE(YEAR(H3024),MONTH(H3024),1)</f>
        <v/>
      </c>
      <c r="P3024" s="132">
        <f>IF(H3024&gt;$L$3,"Futuro","Atraso")</f>
        <v/>
      </c>
      <c r="Q3024">
        <f>12*(YEAR(H3024)-YEAR($L$3))+(MONTH(H3024)-MONTH($L$3))</f>
        <v/>
      </c>
      <c r="R3024" s="366">
        <f>IF(N3024="IBIRAPITANGA FASE 3",IF(P3024="Atraso",M3024,M3024/(1+$J$2)^Q3024),IF(P3024="Atraso",M3024,M3024/(1+$J$1)^Q3024))</f>
        <v/>
      </c>
    </row>
    <row r="3025">
      <c r="A3025" t="inlineStr">
        <is>
          <t>Q016L02</t>
        </is>
      </c>
      <c r="B3025" t="inlineStr">
        <is>
          <t>VALMIR JOSE DE SOUZA</t>
        </is>
      </c>
      <c r="C3025" t="n">
        <v>1</v>
      </c>
      <c r="D3025" t="inlineStr">
        <is>
          <t>IPCA</t>
        </is>
      </c>
      <c r="E3025" t="n">
        <v>0.009488792934583046</v>
      </c>
      <c r="F3025" t="inlineStr">
        <is>
          <t>MENSAL</t>
        </is>
      </c>
      <c r="G3025" t="n">
        <v>45381</v>
      </c>
      <c r="H3025" t="n">
        <v>45381</v>
      </c>
      <c r="I3025" t="inlineStr">
        <is>
          <t>006</t>
        </is>
      </c>
      <c r="J3025" t="inlineStr">
        <is>
          <t>CARTEIRA</t>
        </is>
      </c>
      <c r="K3025" t="inlineStr">
        <is>
          <t>CONTRATO</t>
        </is>
      </c>
      <c r="L3025" t="n">
        <v>7312.44</v>
      </c>
      <c r="M3025" t="inlineStr"/>
      <c r="N3025" t="inlineStr"/>
      <c r="O3025" s="142">
        <f>DATE(YEAR(H3025),MONTH(H3025),1)</f>
        <v/>
      </c>
      <c r="P3025" s="132">
        <f>IF(H3025&gt;$L$3,"Futuro","Atraso")</f>
        <v/>
      </c>
      <c r="Q3025">
        <f>12*(YEAR(H3025)-YEAR($L$3))+(MONTH(H3025)-MONTH($L$3))</f>
        <v/>
      </c>
      <c r="R3025" s="366">
        <f>IF(N3025="IBIRAPITANGA FASE 3",IF(P3025="Atraso",M3025,M3025/(1+$J$2)^Q3025),IF(P3025="Atraso",M3025,M3025/(1+$J$1)^Q3025))</f>
        <v/>
      </c>
    </row>
    <row r="3026">
      <c r="A3026" t="inlineStr">
        <is>
          <t>Q016L02</t>
        </is>
      </c>
      <c r="B3026" t="inlineStr">
        <is>
          <t>VALMIR JOSE DE SOUZA</t>
        </is>
      </c>
      <c r="C3026" t="n">
        <v>1</v>
      </c>
      <c r="D3026" t="inlineStr">
        <is>
          <t>IPCA</t>
        </is>
      </c>
      <c r="E3026" t="n">
        <v>0.009488792934583046</v>
      </c>
      <c r="F3026" t="inlineStr">
        <is>
          <t>MENSAL</t>
        </is>
      </c>
      <c r="G3026" t="n">
        <v>45412</v>
      </c>
      <c r="H3026" t="n">
        <v>45412</v>
      </c>
      <c r="I3026" t="inlineStr">
        <is>
          <t>070</t>
        </is>
      </c>
      <c r="J3026" t="inlineStr">
        <is>
          <t>CARTEIRA</t>
        </is>
      </c>
      <c r="K3026" t="inlineStr">
        <is>
          <t>CONTRATO</t>
        </is>
      </c>
      <c r="L3026" t="n">
        <v>1734.65</v>
      </c>
      <c r="M3026" t="inlineStr"/>
      <c r="N3026" t="inlineStr"/>
      <c r="O3026" s="142">
        <f>DATE(YEAR(H3026),MONTH(H3026),1)</f>
        <v/>
      </c>
      <c r="P3026" s="132">
        <f>IF(H3026&gt;$L$3,"Futuro","Atraso")</f>
        <v/>
      </c>
      <c r="Q3026">
        <f>12*(YEAR(H3026)-YEAR($L$3))+(MONTH(H3026)-MONTH($L$3))</f>
        <v/>
      </c>
      <c r="R3026" s="366">
        <f>IF(N3026="IBIRAPITANGA FASE 3",IF(P3026="Atraso",M3026,M3026/(1+$J$2)^Q3026),IF(P3026="Atraso",M3026,M3026/(1+$J$1)^Q3026))</f>
        <v/>
      </c>
    </row>
    <row r="3027">
      <c r="A3027" t="inlineStr">
        <is>
          <t>Q016L02</t>
        </is>
      </c>
      <c r="B3027" t="inlineStr">
        <is>
          <t>VALMIR JOSE DE SOUZA</t>
        </is>
      </c>
      <c r="C3027" t="n">
        <v>1</v>
      </c>
      <c r="D3027" t="inlineStr">
        <is>
          <t>IPCA</t>
        </is>
      </c>
      <c r="E3027" t="n">
        <v>0.009488792934583046</v>
      </c>
      <c r="F3027" t="inlineStr">
        <is>
          <t>MENSAL</t>
        </is>
      </c>
      <c r="G3027" t="n">
        <v>45442</v>
      </c>
      <c r="H3027" t="n">
        <v>45442</v>
      </c>
      <c r="I3027" t="inlineStr">
        <is>
          <t>071</t>
        </is>
      </c>
      <c r="J3027" t="inlineStr">
        <is>
          <t>CARTEIRA</t>
        </is>
      </c>
      <c r="K3027" t="inlineStr">
        <is>
          <t>CONTRATO</t>
        </is>
      </c>
      <c r="L3027" t="n">
        <v>1734.65</v>
      </c>
      <c r="M3027" t="inlineStr"/>
      <c r="N3027" t="inlineStr"/>
      <c r="O3027" s="142">
        <f>DATE(YEAR(H3027),MONTH(H3027),1)</f>
        <v/>
      </c>
      <c r="P3027" s="132">
        <f>IF(H3027&gt;$L$3,"Futuro","Atraso")</f>
        <v/>
      </c>
      <c r="Q3027">
        <f>12*(YEAR(H3027)-YEAR($L$3))+(MONTH(H3027)-MONTH($L$3))</f>
        <v/>
      </c>
      <c r="R3027" s="366">
        <f>IF(N3027="IBIRAPITANGA FASE 3",IF(P3027="Atraso",M3027,M3027/(1+$J$2)^Q3027),IF(P3027="Atraso",M3027,M3027/(1+$J$1)^Q3027))</f>
        <v/>
      </c>
    </row>
    <row r="3028">
      <c r="A3028" t="inlineStr">
        <is>
          <t>Q016L02</t>
        </is>
      </c>
      <c r="B3028" t="inlineStr">
        <is>
          <t>VALMIR JOSE DE SOUZA</t>
        </is>
      </c>
      <c r="C3028" t="n">
        <v>1</v>
      </c>
      <c r="D3028" t="inlineStr">
        <is>
          <t>IPCA</t>
        </is>
      </c>
      <c r="E3028" t="n">
        <v>0.009488792934583046</v>
      </c>
      <c r="F3028" t="inlineStr">
        <is>
          <t>MENSAL</t>
        </is>
      </c>
      <c r="G3028" t="n">
        <v>45473</v>
      </c>
      <c r="H3028" t="n">
        <v>45473</v>
      </c>
      <c r="I3028" t="inlineStr">
        <is>
          <t>072</t>
        </is>
      </c>
      <c r="J3028" t="inlineStr">
        <is>
          <t>CARTEIRA</t>
        </is>
      </c>
      <c r="K3028" t="inlineStr">
        <is>
          <t>CONTRATO</t>
        </is>
      </c>
      <c r="L3028" t="n">
        <v>1734.65</v>
      </c>
      <c r="M3028" t="inlineStr"/>
      <c r="N3028" t="inlineStr"/>
      <c r="O3028" s="142">
        <f>DATE(YEAR(H3028),MONTH(H3028),1)</f>
        <v/>
      </c>
      <c r="P3028" s="132">
        <f>IF(H3028&gt;$L$3,"Futuro","Atraso")</f>
        <v/>
      </c>
      <c r="Q3028">
        <f>12*(YEAR(H3028)-YEAR($L$3))+(MONTH(H3028)-MONTH($L$3))</f>
        <v/>
      </c>
      <c r="R3028" s="366">
        <f>IF(N3028="IBIRAPITANGA FASE 3",IF(P3028="Atraso",M3028,M3028/(1+$J$2)^Q3028),IF(P3028="Atraso",M3028,M3028/(1+$J$1)^Q3028))</f>
        <v/>
      </c>
    </row>
    <row r="3029">
      <c r="A3029" t="inlineStr">
        <is>
          <t>Q016L02</t>
        </is>
      </c>
      <c r="B3029" t="inlineStr">
        <is>
          <t>VALMIR JOSE DE SOUZA</t>
        </is>
      </c>
      <c r="C3029" t="n">
        <v>1</v>
      </c>
      <c r="D3029" t="inlineStr">
        <is>
          <t>IPCA</t>
        </is>
      </c>
      <c r="E3029" t="n">
        <v>0.009488792934583046</v>
      </c>
      <c r="F3029" t="inlineStr">
        <is>
          <t>MENSAL</t>
        </is>
      </c>
      <c r="G3029" t="n">
        <v>45503</v>
      </c>
      <c r="H3029" t="n">
        <v>45503</v>
      </c>
      <c r="I3029" t="inlineStr">
        <is>
          <t>073</t>
        </is>
      </c>
      <c r="J3029" t="inlineStr">
        <is>
          <t>CARTEIRA</t>
        </is>
      </c>
      <c r="K3029" t="inlineStr">
        <is>
          <t>CONTRATO</t>
        </is>
      </c>
      <c r="L3029" t="n">
        <v>1734.65</v>
      </c>
      <c r="M3029" t="inlineStr"/>
      <c r="N3029" t="inlineStr"/>
      <c r="O3029" s="142">
        <f>DATE(YEAR(H3029),MONTH(H3029),1)</f>
        <v/>
      </c>
      <c r="P3029" s="132">
        <f>IF(H3029&gt;$L$3,"Futuro","Atraso")</f>
        <v/>
      </c>
      <c r="Q3029">
        <f>12*(YEAR(H3029)-YEAR($L$3))+(MONTH(H3029)-MONTH($L$3))</f>
        <v/>
      </c>
      <c r="R3029" s="366">
        <f>IF(N3029="IBIRAPITANGA FASE 3",IF(P3029="Atraso",M3029,M3029/(1+$J$2)^Q3029),IF(P3029="Atraso",M3029,M3029/(1+$J$1)^Q3029))</f>
        <v/>
      </c>
    </row>
    <row r="3030">
      <c r="A3030" t="inlineStr">
        <is>
          <t>Q016L02</t>
        </is>
      </c>
      <c r="B3030" t="inlineStr">
        <is>
          <t>VALMIR JOSE DE SOUZA</t>
        </is>
      </c>
      <c r="C3030" t="n">
        <v>1</v>
      </c>
      <c r="D3030" t="inlineStr">
        <is>
          <t>IPCA</t>
        </is>
      </c>
      <c r="E3030" t="n">
        <v>0.009488792934583046</v>
      </c>
      <c r="F3030" t="inlineStr">
        <is>
          <t>MENSAL</t>
        </is>
      </c>
      <c r="G3030" t="n">
        <v>45534</v>
      </c>
      <c r="H3030" t="n">
        <v>45534</v>
      </c>
      <c r="I3030" t="inlineStr">
        <is>
          <t>074</t>
        </is>
      </c>
      <c r="J3030" t="inlineStr">
        <is>
          <t>CARTEIRA</t>
        </is>
      </c>
      <c r="K3030" t="inlineStr">
        <is>
          <t>CONTRATO</t>
        </is>
      </c>
      <c r="L3030" t="n">
        <v>1734.65</v>
      </c>
      <c r="M3030" t="inlineStr"/>
      <c r="N3030" t="inlineStr"/>
      <c r="O3030" s="142">
        <f>DATE(YEAR(H3030),MONTH(H3030),1)</f>
        <v/>
      </c>
      <c r="P3030" s="132">
        <f>IF(H3030&gt;$L$3,"Futuro","Atraso")</f>
        <v/>
      </c>
      <c r="Q3030">
        <f>12*(YEAR(H3030)-YEAR($L$3))+(MONTH(H3030)-MONTH($L$3))</f>
        <v/>
      </c>
      <c r="R3030" s="366">
        <f>IF(N3030="IBIRAPITANGA FASE 3",IF(P3030="Atraso",M3030,M3030/(1+$J$2)^Q3030),IF(P3030="Atraso",M3030,M3030/(1+$J$1)^Q3030))</f>
        <v/>
      </c>
    </row>
    <row r="3031">
      <c r="A3031" t="inlineStr">
        <is>
          <t>Q016L02</t>
        </is>
      </c>
      <c r="B3031" t="inlineStr">
        <is>
          <t>VALMIR JOSE DE SOUZA</t>
        </is>
      </c>
      <c r="C3031" t="n">
        <v>1</v>
      </c>
      <c r="D3031" t="inlineStr">
        <is>
          <t>IPCA</t>
        </is>
      </c>
      <c r="E3031" t="n">
        <v>0.009488792934583046</v>
      </c>
      <c r="F3031" t="inlineStr">
        <is>
          <t>MENSAL</t>
        </is>
      </c>
      <c r="G3031" t="n">
        <v>45565</v>
      </c>
      <c r="H3031" t="n">
        <v>45565</v>
      </c>
      <c r="I3031" t="inlineStr">
        <is>
          <t>075</t>
        </is>
      </c>
      <c r="J3031" t="inlineStr">
        <is>
          <t>CARTEIRA</t>
        </is>
      </c>
      <c r="K3031" t="inlineStr">
        <is>
          <t>CONTRATO</t>
        </is>
      </c>
      <c r="L3031" t="n">
        <v>1734.65</v>
      </c>
      <c r="M3031" t="inlineStr"/>
      <c r="N3031" t="inlineStr"/>
      <c r="O3031" s="142">
        <f>DATE(YEAR(H3031),MONTH(H3031),1)</f>
        <v/>
      </c>
      <c r="P3031" s="132">
        <f>IF(H3031&gt;$L$3,"Futuro","Atraso")</f>
        <v/>
      </c>
      <c r="Q3031">
        <f>12*(YEAR(H3031)-YEAR($L$3))+(MONTH(H3031)-MONTH($L$3))</f>
        <v/>
      </c>
      <c r="R3031" s="366">
        <f>IF(N3031="IBIRAPITANGA FASE 3",IF(P3031="Atraso",M3031,M3031/(1+$J$2)^Q3031),IF(P3031="Atraso",M3031,M3031/(1+$J$1)^Q3031))</f>
        <v/>
      </c>
    </row>
    <row r="3032">
      <c r="A3032" t="inlineStr">
        <is>
          <t>Q016L02</t>
        </is>
      </c>
      <c r="B3032" t="inlineStr">
        <is>
          <t>VALMIR JOSE DE SOUZA</t>
        </is>
      </c>
      <c r="C3032" t="n">
        <v>1</v>
      </c>
      <c r="D3032" t="inlineStr">
        <is>
          <t>IPCA</t>
        </is>
      </c>
      <c r="E3032" t="n">
        <v>0.009488792934583046</v>
      </c>
      <c r="F3032" t="inlineStr">
        <is>
          <t>MENSAL</t>
        </is>
      </c>
      <c r="G3032" t="n">
        <v>45595</v>
      </c>
      <c r="H3032" t="n">
        <v>45595</v>
      </c>
      <c r="I3032" t="inlineStr">
        <is>
          <t>076</t>
        </is>
      </c>
      <c r="J3032" t="inlineStr">
        <is>
          <t>CARTEIRA</t>
        </is>
      </c>
      <c r="K3032" t="inlineStr">
        <is>
          <t>CONTRATO</t>
        </is>
      </c>
      <c r="L3032" t="n">
        <v>1734.65</v>
      </c>
      <c r="M3032" t="inlineStr"/>
      <c r="N3032" t="inlineStr"/>
      <c r="O3032" s="142">
        <f>DATE(YEAR(H3032),MONTH(H3032),1)</f>
        <v/>
      </c>
      <c r="P3032" s="132">
        <f>IF(H3032&gt;$L$3,"Futuro","Atraso")</f>
        <v/>
      </c>
      <c r="Q3032">
        <f>12*(YEAR(H3032)-YEAR($L$3))+(MONTH(H3032)-MONTH($L$3))</f>
        <v/>
      </c>
      <c r="R3032" s="366">
        <f>IF(N3032="IBIRAPITANGA FASE 3",IF(P3032="Atraso",M3032,M3032/(1+$J$2)^Q3032),IF(P3032="Atraso",M3032,M3032/(1+$J$1)^Q3032))</f>
        <v/>
      </c>
    </row>
    <row r="3033">
      <c r="A3033" t="inlineStr">
        <is>
          <t>Q016L02</t>
        </is>
      </c>
      <c r="B3033" t="inlineStr">
        <is>
          <t>VALMIR JOSE DE SOUZA</t>
        </is>
      </c>
      <c r="C3033" t="n">
        <v>1</v>
      </c>
      <c r="D3033" t="inlineStr">
        <is>
          <t>IPCA</t>
        </is>
      </c>
      <c r="E3033" t="n">
        <v>0.009488792934583046</v>
      </c>
      <c r="F3033" t="inlineStr">
        <is>
          <t>MENSAL</t>
        </is>
      </c>
      <c r="G3033" t="n">
        <v>45626</v>
      </c>
      <c r="H3033" t="n">
        <v>45626</v>
      </c>
      <c r="I3033" t="inlineStr">
        <is>
          <t>077</t>
        </is>
      </c>
      <c r="J3033" t="inlineStr">
        <is>
          <t>CARTEIRA</t>
        </is>
      </c>
      <c r="K3033" t="inlineStr">
        <is>
          <t>CONTRATO</t>
        </is>
      </c>
      <c r="L3033" t="n">
        <v>1734.65</v>
      </c>
      <c r="M3033" t="inlineStr"/>
      <c r="N3033" t="inlineStr"/>
      <c r="O3033" s="142">
        <f>DATE(YEAR(H3033),MONTH(H3033),1)</f>
        <v/>
      </c>
      <c r="P3033" s="132">
        <f>IF(H3033&gt;$L$3,"Futuro","Atraso")</f>
        <v/>
      </c>
      <c r="Q3033">
        <f>12*(YEAR(H3033)-YEAR($L$3))+(MONTH(H3033)-MONTH($L$3))</f>
        <v/>
      </c>
      <c r="R3033" s="366">
        <f>IF(N3033="IBIRAPITANGA FASE 3",IF(P3033="Atraso",M3033,M3033/(1+$J$2)^Q3033),IF(P3033="Atraso",M3033,M3033/(1+$J$1)^Q3033))</f>
        <v/>
      </c>
    </row>
    <row r="3034">
      <c r="A3034" t="inlineStr">
        <is>
          <t>Q016L02</t>
        </is>
      </c>
      <c r="B3034" t="inlineStr">
        <is>
          <t>VALMIR JOSE DE SOUZA</t>
        </is>
      </c>
      <c r="C3034" t="n">
        <v>1</v>
      </c>
      <c r="D3034" t="inlineStr">
        <is>
          <t>IPCA</t>
        </is>
      </c>
      <c r="E3034" t="n">
        <v>0.009488792934583046</v>
      </c>
      <c r="F3034" t="inlineStr">
        <is>
          <t>MENSAL</t>
        </is>
      </c>
      <c r="G3034" t="n">
        <v>45656</v>
      </c>
      <c r="H3034" t="n">
        <v>45656</v>
      </c>
      <c r="I3034" t="inlineStr">
        <is>
          <t>078</t>
        </is>
      </c>
      <c r="J3034" t="inlineStr">
        <is>
          <t>CARTEIRA</t>
        </is>
      </c>
      <c r="K3034" t="inlineStr">
        <is>
          <t>CONTRATO</t>
        </is>
      </c>
      <c r="L3034" t="n">
        <v>1734.65</v>
      </c>
      <c r="M3034" t="inlineStr"/>
      <c r="N3034" t="inlineStr"/>
      <c r="O3034" s="142">
        <f>DATE(YEAR(H3034),MONTH(H3034),1)</f>
        <v/>
      </c>
      <c r="P3034" s="132">
        <f>IF(H3034&gt;$L$3,"Futuro","Atraso")</f>
        <v/>
      </c>
      <c r="Q3034">
        <f>12*(YEAR(H3034)-YEAR($L$3))+(MONTH(H3034)-MONTH($L$3))</f>
        <v/>
      </c>
      <c r="R3034" s="366">
        <f>IF(N3034="IBIRAPITANGA FASE 3",IF(P3034="Atraso",M3034,M3034/(1+$J$2)^Q3034),IF(P3034="Atraso",M3034,M3034/(1+$J$1)^Q3034))</f>
        <v/>
      </c>
    </row>
    <row r="3035">
      <c r="A3035" t="inlineStr">
        <is>
          <t>Q016L02</t>
        </is>
      </c>
      <c r="B3035" t="inlineStr">
        <is>
          <t>VALMIR JOSE DE SOUZA</t>
        </is>
      </c>
      <c r="C3035" t="n">
        <v>1</v>
      </c>
      <c r="D3035" t="inlineStr">
        <is>
          <t>IPCA</t>
        </is>
      </c>
      <c r="E3035" t="n">
        <v>0.009488792934583046</v>
      </c>
      <c r="F3035" t="inlineStr">
        <is>
          <t>MENSAL</t>
        </is>
      </c>
      <c r="G3035" t="n">
        <v>45687</v>
      </c>
      <c r="H3035" t="n">
        <v>45687</v>
      </c>
      <c r="I3035" t="inlineStr">
        <is>
          <t>079</t>
        </is>
      </c>
      <c r="J3035" t="inlineStr">
        <is>
          <t>CARTEIRA</t>
        </is>
      </c>
      <c r="K3035" t="inlineStr">
        <is>
          <t>CONTRATO</t>
        </is>
      </c>
      <c r="L3035" t="n">
        <v>1734.65</v>
      </c>
      <c r="M3035" t="inlineStr"/>
      <c r="N3035" t="inlineStr"/>
      <c r="O3035" s="142">
        <f>DATE(YEAR(H3035),MONTH(H3035),1)</f>
        <v/>
      </c>
      <c r="P3035" s="132">
        <f>IF(H3035&gt;$L$3,"Futuro","Atraso")</f>
        <v/>
      </c>
      <c r="Q3035">
        <f>12*(YEAR(H3035)-YEAR($L$3))+(MONTH(H3035)-MONTH($L$3))</f>
        <v/>
      </c>
      <c r="R3035" s="366">
        <f>IF(N3035="IBIRAPITANGA FASE 3",IF(P3035="Atraso",M3035,M3035/(1+$J$2)^Q3035),IF(P3035="Atraso",M3035,M3035/(1+$J$1)^Q3035))</f>
        <v/>
      </c>
    </row>
    <row r="3036">
      <c r="A3036" t="inlineStr">
        <is>
          <t>Q016L02</t>
        </is>
      </c>
      <c r="B3036" t="inlineStr">
        <is>
          <t>VALMIR JOSE DE SOUZA</t>
        </is>
      </c>
      <c r="C3036" t="n">
        <v>1</v>
      </c>
      <c r="D3036" t="inlineStr">
        <is>
          <t>IPCA</t>
        </is>
      </c>
      <c r="E3036" t="n">
        <v>0.009488792934583046</v>
      </c>
      <c r="F3036" t="inlineStr">
        <is>
          <t>MENSAL</t>
        </is>
      </c>
      <c r="G3036" t="n">
        <v>45716</v>
      </c>
      <c r="H3036" t="n">
        <v>45716</v>
      </c>
      <c r="I3036" t="inlineStr">
        <is>
          <t>080</t>
        </is>
      </c>
      <c r="J3036" t="inlineStr">
        <is>
          <t>CARTEIRA</t>
        </is>
      </c>
      <c r="K3036" t="inlineStr">
        <is>
          <t>CONTRATO</t>
        </is>
      </c>
      <c r="L3036" t="n">
        <v>1734.65</v>
      </c>
      <c r="M3036" t="inlineStr"/>
      <c r="N3036" t="inlineStr"/>
      <c r="O3036" s="142">
        <f>DATE(YEAR(H3036),MONTH(H3036),1)</f>
        <v/>
      </c>
      <c r="P3036" s="132">
        <f>IF(H3036&gt;$L$3,"Futuro","Atraso")</f>
        <v/>
      </c>
      <c r="Q3036">
        <f>12*(YEAR(H3036)-YEAR($L$3))+(MONTH(H3036)-MONTH($L$3))</f>
        <v/>
      </c>
      <c r="R3036" s="366">
        <f>IF(N3036="IBIRAPITANGA FASE 3",IF(P3036="Atraso",M3036,M3036/(1+$J$2)^Q3036),IF(P3036="Atraso",M3036,M3036/(1+$J$1)^Q3036))</f>
        <v/>
      </c>
    </row>
    <row r="3037">
      <c r="A3037" t="inlineStr">
        <is>
          <t>Q016L02</t>
        </is>
      </c>
      <c r="B3037" t="inlineStr">
        <is>
          <t>VALMIR JOSE DE SOUZA</t>
        </is>
      </c>
      <c r="C3037" t="n">
        <v>1</v>
      </c>
      <c r="D3037" t="inlineStr">
        <is>
          <t>IPCA</t>
        </is>
      </c>
      <c r="E3037" t="n">
        <v>0.009488792934583046</v>
      </c>
      <c r="F3037" t="inlineStr">
        <is>
          <t>MENSAL</t>
        </is>
      </c>
      <c r="G3037" t="n">
        <v>45746</v>
      </c>
      <c r="H3037" t="n">
        <v>45746</v>
      </c>
      <c r="I3037" t="inlineStr">
        <is>
          <t>081</t>
        </is>
      </c>
      <c r="J3037" t="inlineStr">
        <is>
          <t>CARTEIRA</t>
        </is>
      </c>
      <c r="K3037" t="inlineStr">
        <is>
          <t>CONTRATO</t>
        </is>
      </c>
      <c r="L3037" t="n">
        <v>1734.65</v>
      </c>
      <c r="M3037" t="inlineStr"/>
      <c r="N3037" t="inlineStr"/>
      <c r="O3037" s="142">
        <f>DATE(YEAR(H3037),MONTH(H3037),1)</f>
        <v/>
      </c>
      <c r="P3037" s="132">
        <f>IF(H3037&gt;$L$3,"Futuro","Atraso")</f>
        <v/>
      </c>
      <c r="Q3037">
        <f>12*(YEAR(H3037)-YEAR($L$3))+(MONTH(H3037)-MONTH($L$3))</f>
        <v/>
      </c>
      <c r="R3037" s="366">
        <f>IF(N3037="IBIRAPITANGA FASE 3",IF(P3037="Atraso",M3037,M3037/(1+$J$2)^Q3037),IF(P3037="Atraso",M3037,M3037/(1+$J$1)^Q3037))</f>
        <v/>
      </c>
    </row>
    <row r="3038">
      <c r="A3038" t="inlineStr">
        <is>
          <t>Q016L02</t>
        </is>
      </c>
      <c r="B3038" t="inlineStr">
        <is>
          <t>VALMIR JOSE DE SOUZA</t>
        </is>
      </c>
      <c r="C3038" t="n">
        <v>1</v>
      </c>
      <c r="D3038" t="inlineStr">
        <is>
          <t>IPCA</t>
        </is>
      </c>
      <c r="E3038" t="n">
        <v>0.009488792934583046</v>
      </c>
      <c r="F3038" t="inlineStr">
        <is>
          <t>MENSAL</t>
        </is>
      </c>
      <c r="G3038" t="n">
        <v>45746</v>
      </c>
      <c r="H3038" t="n">
        <v>45746</v>
      </c>
      <c r="I3038" t="inlineStr">
        <is>
          <t>007</t>
        </is>
      </c>
      <c r="J3038" t="inlineStr">
        <is>
          <t>CARTEIRA</t>
        </is>
      </c>
      <c r="K3038" t="inlineStr">
        <is>
          <t>CONTRATO</t>
        </is>
      </c>
      <c r="L3038" t="n">
        <v>7312.44</v>
      </c>
      <c r="M3038" t="inlineStr"/>
      <c r="N3038" t="inlineStr"/>
      <c r="O3038" s="142">
        <f>DATE(YEAR(H3038),MONTH(H3038),1)</f>
        <v/>
      </c>
      <c r="P3038" s="132">
        <f>IF(H3038&gt;$L$3,"Futuro","Atraso")</f>
        <v/>
      </c>
      <c r="Q3038">
        <f>12*(YEAR(H3038)-YEAR($L$3))+(MONTH(H3038)-MONTH($L$3))</f>
        <v/>
      </c>
      <c r="R3038" s="366">
        <f>IF(N3038="IBIRAPITANGA FASE 3",IF(P3038="Atraso",M3038,M3038/(1+$J$2)^Q3038),IF(P3038="Atraso",M3038,M3038/(1+$J$1)^Q3038))</f>
        <v/>
      </c>
    </row>
    <row r="3039">
      <c r="A3039" t="inlineStr">
        <is>
          <t>Q016L02</t>
        </is>
      </c>
      <c r="B3039" t="inlineStr">
        <is>
          <t>VALMIR JOSE DE SOUZA</t>
        </is>
      </c>
      <c r="C3039" t="n">
        <v>1</v>
      </c>
      <c r="D3039" t="inlineStr">
        <is>
          <t>IPCA</t>
        </is>
      </c>
      <c r="E3039" t="n">
        <v>0.009488792934583046</v>
      </c>
      <c r="F3039" t="inlineStr">
        <is>
          <t>MENSAL</t>
        </is>
      </c>
      <c r="G3039" t="n">
        <v>45777</v>
      </c>
      <c r="H3039" t="n">
        <v>45777</v>
      </c>
      <c r="I3039" t="inlineStr">
        <is>
          <t>082</t>
        </is>
      </c>
      <c r="J3039" t="inlineStr">
        <is>
          <t>CARTEIRA</t>
        </is>
      </c>
      <c r="K3039" t="inlineStr">
        <is>
          <t>CONTRATO</t>
        </is>
      </c>
      <c r="L3039" t="n">
        <v>1734.65</v>
      </c>
      <c r="M3039" t="inlineStr"/>
      <c r="N3039" t="inlineStr"/>
      <c r="O3039" s="142">
        <f>DATE(YEAR(H3039),MONTH(H3039),1)</f>
        <v/>
      </c>
      <c r="P3039" s="132">
        <f>IF(H3039&gt;$L$3,"Futuro","Atraso")</f>
        <v/>
      </c>
      <c r="Q3039">
        <f>12*(YEAR(H3039)-YEAR($L$3))+(MONTH(H3039)-MONTH($L$3))</f>
        <v/>
      </c>
      <c r="R3039" s="366">
        <f>IF(N3039="IBIRAPITANGA FASE 3",IF(P3039="Atraso",M3039,M3039/(1+$J$2)^Q3039),IF(P3039="Atraso",M3039,M3039/(1+$J$1)^Q3039))</f>
        <v/>
      </c>
    </row>
    <row r="3040">
      <c r="A3040" t="inlineStr">
        <is>
          <t>Q016L02</t>
        </is>
      </c>
      <c r="B3040" t="inlineStr">
        <is>
          <t>VALMIR JOSE DE SOUZA</t>
        </is>
      </c>
      <c r="C3040" t="n">
        <v>1</v>
      </c>
      <c r="D3040" t="inlineStr">
        <is>
          <t>IPCA</t>
        </is>
      </c>
      <c r="E3040" t="n">
        <v>0.009488792934583046</v>
      </c>
      <c r="F3040" t="inlineStr">
        <is>
          <t>MENSAL</t>
        </is>
      </c>
      <c r="G3040" t="n">
        <v>45807</v>
      </c>
      <c r="H3040" t="n">
        <v>45807</v>
      </c>
      <c r="I3040" t="inlineStr">
        <is>
          <t>083</t>
        </is>
      </c>
      <c r="J3040" t="inlineStr">
        <is>
          <t>CARTEIRA</t>
        </is>
      </c>
      <c r="K3040" t="inlineStr">
        <is>
          <t>CONTRATO</t>
        </is>
      </c>
      <c r="L3040" t="n">
        <v>1734.65</v>
      </c>
      <c r="M3040" t="inlineStr"/>
      <c r="N3040" t="inlineStr"/>
      <c r="O3040" s="142">
        <f>DATE(YEAR(H3040),MONTH(H3040),1)</f>
        <v/>
      </c>
      <c r="P3040" s="132">
        <f>IF(H3040&gt;$L$3,"Futuro","Atraso")</f>
        <v/>
      </c>
      <c r="Q3040">
        <f>12*(YEAR(H3040)-YEAR($L$3))+(MONTH(H3040)-MONTH($L$3))</f>
        <v/>
      </c>
      <c r="R3040" s="366">
        <f>IF(N3040="IBIRAPITANGA FASE 3",IF(P3040="Atraso",M3040,M3040/(1+$J$2)^Q3040),IF(P3040="Atraso",M3040,M3040/(1+$J$1)^Q3040))</f>
        <v/>
      </c>
    </row>
    <row r="3041">
      <c r="A3041" t="inlineStr">
        <is>
          <t>Q016L02</t>
        </is>
      </c>
      <c r="B3041" t="inlineStr">
        <is>
          <t>VALMIR JOSE DE SOUZA</t>
        </is>
      </c>
      <c r="C3041" t="n">
        <v>1</v>
      </c>
      <c r="D3041" t="inlineStr">
        <is>
          <t>IPCA</t>
        </is>
      </c>
      <c r="E3041" t="n">
        <v>0.009488792934583046</v>
      </c>
      <c r="F3041" t="inlineStr">
        <is>
          <t>MENSAL</t>
        </is>
      </c>
      <c r="G3041" t="n">
        <v>45838</v>
      </c>
      <c r="H3041" t="n">
        <v>45838</v>
      </c>
      <c r="I3041" t="inlineStr">
        <is>
          <t>084</t>
        </is>
      </c>
      <c r="J3041" t="inlineStr">
        <is>
          <t>CARTEIRA</t>
        </is>
      </c>
      <c r="K3041" t="inlineStr">
        <is>
          <t>CONTRATO</t>
        </is>
      </c>
      <c r="L3041" t="n">
        <v>1734.65</v>
      </c>
      <c r="M3041" t="inlineStr"/>
      <c r="N3041" t="inlineStr"/>
      <c r="O3041" s="142">
        <f>DATE(YEAR(H3041),MONTH(H3041),1)</f>
        <v/>
      </c>
      <c r="P3041" s="132">
        <f>IF(H3041&gt;$L$3,"Futuro","Atraso")</f>
        <v/>
      </c>
      <c r="Q3041">
        <f>12*(YEAR(H3041)-YEAR($L$3))+(MONTH(H3041)-MONTH($L$3))</f>
        <v/>
      </c>
      <c r="R3041" s="366">
        <f>IF(N3041="IBIRAPITANGA FASE 3",IF(P3041="Atraso",M3041,M3041/(1+$J$2)^Q3041),IF(P3041="Atraso",M3041,M3041/(1+$J$1)^Q3041))</f>
        <v/>
      </c>
    </row>
    <row r="3042">
      <c r="A3042" t="inlineStr">
        <is>
          <t>Q016L02</t>
        </is>
      </c>
      <c r="B3042" t="inlineStr">
        <is>
          <t>VALMIR JOSE DE SOUZA</t>
        </is>
      </c>
      <c r="C3042" t="n">
        <v>1</v>
      </c>
      <c r="D3042" t="inlineStr">
        <is>
          <t>IPCA</t>
        </is>
      </c>
      <c r="E3042" t="n">
        <v>0.009488792934583046</v>
      </c>
      <c r="F3042" t="inlineStr">
        <is>
          <t>MENSAL</t>
        </is>
      </c>
      <c r="G3042" t="n">
        <v>45868</v>
      </c>
      <c r="H3042" t="n">
        <v>45868</v>
      </c>
      <c r="I3042" t="inlineStr">
        <is>
          <t>085</t>
        </is>
      </c>
      <c r="J3042" t="inlineStr">
        <is>
          <t>CARTEIRA</t>
        </is>
      </c>
      <c r="K3042" t="inlineStr">
        <is>
          <t>CONTRATO</t>
        </is>
      </c>
      <c r="L3042" t="n">
        <v>1734.65</v>
      </c>
      <c r="M3042" t="inlineStr"/>
      <c r="N3042" t="inlineStr"/>
      <c r="O3042" s="142">
        <f>DATE(YEAR(H3042),MONTH(H3042),1)</f>
        <v/>
      </c>
      <c r="P3042" s="132">
        <f>IF(H3042&gt;$L$3,"Futuro","Atraso")</f>
        <v/>
      </c>
      <c r="Q3042">
        <f>12*(YEAR(H3042)-YEAR($L$3))+(MONTH(H3042)-MONTH($L$3))</f>
        <v/>
      </c>
      <c r="R3042" s="366">
        <f>IF(N3042="IBIRAPITANGA FASE 3",IF(P3042="Atraso",M3042,M3042/(1+$J$2)^Q3042),IF(P3042="Atraso",M3042,M3042/(1+$J$1)^Q3042))</f>
        <v/>
      </c>
    </row>
    <row r="3043">
      <c r="A3043" t="inlineStr">
        <is>
          <t>Q016L02</t>
        </is>
      </c>
      <c r="B3043" t="inlineStr">
        <is>
          <t>VALMIR JOSE DE SOUZA</t>
        </is>
      </c>
      <c r="C3043" t="n">
        <v>1</v>
      </c>
      <c r="D3043" t="inlineStr">
        <is>
          <t>IPCA</t>
        </is>
      </c>
      <c r="E3043" t="n">
        <v>0.009488792934583046</v>
      </c>
      <c r="F3043" t="inlineStr">
        <is>
          <t>MENSAL</t>
        </is>
      </c>
      <c r="G3043" t="n">
        <v>45899</v>
      </c>
      <c r="H3043" t="n">
        <v>45899</v>
      </c>
      <c r="I3043" t="inlineStr">
        <is>
          <t>086</t>
        </is>
      </c>
      <c r="J3043" t="inlineStr">
        <is>
          <t>CARTEIRA</t>
        </is>
      </c>
      <c r="K3043" t="inlineStr">
        <is>
          <t>CONTRATO</t>
        </is>
      </c>
      <c r="L3043" t="n">
        <v>1734.65</v>
      </c>
      <c r="M3043" t="inlineStr"/>
      <c r="N3043" t="inlineStr"/>
      <c r="O3043" s="142">
        <f>DATE(YEAR(H3043),MONTH(H3043),1)</f>
        <v/>
      </c>
      <c r="P3043" s="132">
        <f>IF(H3043&gt;$L$3,"Futuro","Atraso")</f>
        <v/>
      </c>
      <c r="Q3043">
        <f>12*(YEAR(H3043)-YEAR($L$3))+(MONTH(H3043)-MONTH($L$3))</f>
        <v/>
      </c>
      <c r="R3043" s="366">
        <f>IF(N3043="IBIRAPITANGA FASE 3",IF(P3043="Atraso",M3043,M3043/(1+$J$2)^Q3043),IF(P3043="Atraso",M3043,M3043/(1+$J$1)^Q3043))</f>
        <v/>
      </c>
    </row>
    <row r="3044">
      <c r="A3044" t="inlineStr">
        <is>
          <t>Q016L02</t>
        </is>
      </c>
      <c r="B3044" t="inlineStr">
        <is>
          <t>VALMIR JOSE DE SOUZA</t>
        </is>
      </c>
      <c r="C3044" t="n">
        <v>1</v>
      </c>
      <c r="D3044" t="inlineStr">
        <is>
          <t>IPCA</t>
        </is>
      </c>
      <c r="E3044" t="n">
        <v>0.009488792934583046</v>
      </c>
      <c r="F3044" t="inlineStr">
        <is>
          <t>MENSAL</t>
        </is>
      </c>
      <c r="G3044" t="n">
        <v>45930</v>
      </c>
      <c r="H3044" t="n">
        <v>45930</v>
      </c>
      <c r="I3044" t="inlineStr">
        <is>
          <t>087</t>
        </is>
      </c>
      <c r="J3044" t="inlineStr">
        <is>
          <t>CARTEIRA</t>
        </is>
      </c>
      <c r="K3044" t="inlineStr">
        <is>
          <t>CONTRATO</t>
        </is>
      </c>
      <c r="L3044" t="n">
        <v>1734.65</v>
      </c>
      <c r="M3044" t="inlineStr"/>
      <c r="N3044" t="inlineStr"/>
      <c r="O3044" s="142">
        <f>DATE(YEAR(H3044),MONTH(H3044),1)</f>
        <v/>
      </c>
      <c r="P3044" s="132">
        <f>IF(H3044&gt;$L$3,"Futuro","Atraso")</f>
        <v/>
      </c>
      <c r="Q3044">
        <f>12*(YEAR(H3044)-YEAR($L$3))+(MONTH(H3044)-MONTH($L$3))</f>
        <v/>
      </c>
      <c r="R3044" s="366">
        <f>IF(N3044="IBIRAPITANGA FASE 3",IF(P3044="Atraso",M3044,M3044/(1+$J$2)^Q3044),IF(P3044="Atraso",M3044,M3044/(1+$J$1)^Q3044))</f>
        <v/>
      </c>
    </row>
    <row r="3045">
      <c r="A3045" t="inlineStr">
        <is>
          <t>Q016L02</t>
        </is>
      </c>
      <c r="B3045" t="inlineStr">
        <is>
          <t>VALMIR JOSE DE SOUZA</t>
        </is>
      </c>
      <c r="C3045" t="n">
        <v>1</v>
      </c>
      <c r="D3045" t="inlineStr">
        <is>
          <t>IPCA</t>
        </is>
      </c>
      <c r="E3045" t="n">
        <v>0.009488792934583046</v>
      </c>
      <c r="F3045" t="inlineStr">
        <is>
          <t>MENSAL</t>
        </is>
      </c>
      <c r="G3045" t="n">
        <v>45960</v>
      </c>
      <c r="H3045" t="n">
        <v>45960</v>
      </c>
      <c r="I3045" t="inlineStr">
        <is>
          <t>088</t>
        </is>
      </c>
      <c r="J3045" t="inlineStr">
        <is>
          <t>CARTEIRA</t>
        </is>
      </c>
      <c r="K3045" t="inlineStr">
        <is>
          <t>CONTRATO</t>
        </is>
      </c>
      <c r="L3045" t="n">
        <v>1734.65</v>
      </c>
      <c r="M3045" t="inlineStr"/>
      <c r="N3045" t="inlineStr"/>
      <c r="O3045" s="142">
        <f>DATE(YEAR(H3045),MONTH(H3045),1)</f>
        <v/>
      </c>
      <c r="P3045" s="132">
        <f>IF(H3045&gt;$L$3,"Futuro","Atraso")</f>
        <v/>
      </c>
      <c r="Q3045">
        <f>12*(YEAR(H3045)-YEAR($L$3))+(MONTH(H3045)-MONTH($L$3))</f>
        <v/>
      </c>
      <c r="R3045" s="366">
        <f>IF(N3045="IBIRAPITANGA FASE 3",IF(P3045="Atraso",M3045,M3045/(1+$J$2)^Q3045),IF(P3045="Atraso",M3045,M3045/(1+$J$1)^Q3045))</f>
        <v/>
      </c>
    </row>
    <row r="3046">
      <c r="A3046" t="inlineStr">
        <is>
          <t>Q016L02</t>
        </is>
      </c>
      <c r="B3046" t="inlineStr">
        <is>
          <t>VALMIR JOSE DE SOUZA</t>
        </is>
      </c>
      <c r="C3046" t="n">
        <v>1</v>
      </c>
      <c r="D3046" t="inlineStr">
        <is>
          <t>IPCA</t>
        </is>
      </c>
      <c r="E3046" t="n">
        <v>0.009488792934583046</v>
      </c>
      <c r="F3046" t="inlineStr">
        <is>
          <t>MENSAL</t>
        </is>
      </c>
      <c r="G3046" t="n">
        <v>45991</v>
      </c>
      <c r="H3046" t="n">
        <v>45991</v>
      </c>
      <c r="I3046" t="inlineStr">
        <is>
          <t>089</t>
        </is>
      </c>
      <c r="J3046" t="inlineStr">
        <is>
          <t>CARTEIRA</t>
        </is>
      </c>
      <c r="K3046" t="inlineStr">
        <is>
          <t>CONTRATO</t>
        </is>
      </c>
      <c r="L3046" t="n">
        <v>1734.65</v>
      </c>
      <c r="M3046" t="inlineStr"/>
      <c r="N3046" t="inlineStr"/>
      <c r="O3046" s="142">
        <f>DATE(YEAR(H3046),MONTH(H3046),1)</f>
        <v/>
      </c>
      <c r="P3046" s="132">
        <f>IF(H3046&gt;$L$3,"Futuro","Atraso")</f>
        <v/>
      </c>
      <c r="Q3046">
        <f>12*(YEAR(H3046)-YEAR($L$3))+(MONTH(H3046)-MONTH($L$3))</f>
        <v/>
      </c>
      <c r="R3046" s="366">
        <f>IF(N3046="IBIRAPITANGA FASE 3",IF(P3046="Atraso",M3046,M3046/(1+$J$2)^Q3046),IF(P3046="Atraso",M3046,M3046/(1+$J$1)^Q3046))</f>
        <v/>
      </c>
    </row>
    <row r="3047">
      <c r="A3047" t="inlineStr">
        <is>
          <t>Q016L02</t>
        </is>
      </c>
      <c r="B3047" t="inlineStr">
        <is>
          <t>VALMIR JOSE DE SOUZA</t>
        </is>
      </c>
      <c r="C3047" t="n">
        <v>1</v>
      </c>
      <c r="D3047" t="inlineStr">
        <is>
          <t>IPCA</t>
        </is>
      </c>
      <c r="E3047" t="n">
        <v>0.009488792934583046</v>
      </c>
      <c r="F3047" t="inlineStr">
        <is>
          <t>MENSAL</t>
        </is>
      </c>
      <c r="G3047" t="n">
        <v>46021</v>
      </c>
      <c r="H3047" t="n">
        <v>46021</v>
      </c>
      <c r="I3047" t="inlineStr">
        <is>
          <t>090</t>
        </is>
      </c>
      <c r="J3047" t="inlineStr">
        <is>
          <t>CARTEIRA</t>
        </is>
      </c>
      <c r="K3047" t="inlineStr">
        <is>
          <t>CONTRATO</t>
        </is>
      </c>
      <c r="L3047" t="n">
        <v>1734.65</v>
      </c>
      <c r="M3047" t="inlineStr"/>
      <c r="N3047" t="inlineStr"/>
      <c r="O3047" s="142">
        <f>DATE(YEAR(H3047),MONTH(H3047),1)</f>
        <v/>
      </c>
      <c r="P3047" s="132">
        <f>IF(H3047&gt;$L$3,"Futuro","Atraso")</f>
        <v/>
      </c>
      <c r="Q3047">
        <f>12*(YEAR(H3047)-YEAR($L$3))+(MONTH(H3047)-MONTH($L$3))</f>
        <v/>
      </c>
      <c r="R3047" s="366">
        <f>IF(N3047="IBIRAPITANGA FASE 3",IF(P3047="Atraso",M3047,M3047/(1+$J$2)^Q3047),IF(P3047="Atraso",M3047,M3047/(1+$J$1)^Q3047))</f>
        <v/>
      </c>
    </row>
    <row r="3048">
      <c r="A3048" t="inlineStr">
        <is>
          <t>Q016L02</t>
        </is>
      </c>
      <c r="B3048" t="inlineStr">
        <is>
          <t>VALMIR JOSE DE SOUZA</t>
        </is>
      </c>
      <c r="C3048" t="n">
        <v>1</v>
      </c>
      <c r="D3048" t="inlineStr">
        <is>
          <t>IPCA</t>
        </is>
      </c>
      <c r="E3048" t="n">
        <v>0.009488792934583046</v>
      </c>
      <c r="F3048" t="inlineStr">
        <is>
          <t>MENSAL</t>
        </is>
      </c>
      <c r="G3048" t="n">
        <v>46052</v>
      </c>
      <c r="H3048" t="n">
        <v>46052</v>
      </c>
      <c r="I3048" t="inlineStr">
        <is>
          <t>091</t>
        </is>
      </c>
      <c r="J3048" t="inlineStr">
        <is>
          <t>CARTEIRA</t>
        </is>
      </c>
      <c r="K3048" t="inlineStr">
        <is>
          <t>CONTRATO</t>
        </is>
      </c>
      <c r="L3048" t="n">
        <v>1734.65</v>
      </c>
      <c r="M3048" t="inlineStr"/>
      <c r="N3048" t="inlineStr"/>
      <c r="O3048" s="142">
        <f>DATE(YEAR(H3048),MONTH(H3048),1)</f>
        <v/>
      </c>
      <c r="P3048" s="132">
        <f>IF(H3048&gt;$L$3,"Futuro","Atraso")</f>
        <v/>
      </c>
      <c r="Q3048">
        <f>12*(YEAR(H3048)-YEAR($L$3))+(MONTH(H3048)-MONTH($L$3))</f>
        <v/>
      </c>
      <c r="R3048" s="366">
        <f>IF(N3048="IBIRAPITANGA FASE 3",IF(P3048="Atraso",M3048,M3048/(1+$J$2)^Q3048),IF(P3048="Atraso",M3048,M3048/(1+$J$1)^Q3048))</f>
        <v/>
      </c>
    </row>
    <row r="3049">
      <c r="A3049" t="inlineStr">
        <is>
          <t>Q016L02</t>
        </is>
      </c>
      <c r="B3049" t="inlineStr">
        <is>
          <t>VALMIR JOSE DE SOUZA</t>
        </is>
      </c>
      <c r="C3049" t="n">
        <v>1</v>
      </c>
      <c r="D3049" t="inlineStr">
        <is>
          <t>IPCA</t>
        </is>
      </c>
      <c r="E3049" t="n">
        <v>0.009488792934583046</v>
      </c>
      <c r="F3049" t="inlineStr">
        <is>
          <t>MENSAL</t>
        </is>
      </c>
      <c r="G3049" t="n">
        <v>46081</v>
      </c>
      <c r="H3049" t="n">
        <v>46081</v>
      </c>
      <c r="I3049" t="inlineStr">
        <is>
          <t>092</t>
        </is>
      </c>
      <c r="J3049" t="inlineStr">
        <is>
          <t>CARTEIRA</t>
        </is>
      </c>
      <c r="K3049" t="inlineStr">
        <is>
          <t>CONTRATO</t>
        </is>
      </c>
      <c r="L3049" t="n">
        <v>1734.65</v>
      </c>
      <c r="M3049" t="inlineStr"/>
      <c r="N3049" t="inlineStr"/>
      <c r="O3049" s="142">
        <f>DATE(YEAR(H3049),MONTH(H3049),1)</f>
        <v/>
      </c>
      <c r="P3049" s="132">
        <f>IF(H3049&gt;$L$3,"Futuro","Atraso")</f>
        <v/>
      </c>
      <c r="Q3049">
        <f>12*(YEAR(H3049)-YEAR($L$3))+(MONTH(H3049)-MONTH($L$3))</f>
        <v/>
      </c>
      <c r="R3049" s="366">
        <f>IF(N3049="IBIRAPITANGA FASE 3",IF(P3049="Atraso",M3049,M3049/(1+$J$2)^Q3049),IF(P3049="Atraso",M3049,M3049/(1+$J$1)^Q3049))</f>
        <v/>
      </c>
    </row>
    <row r="3050">
      <c r="A3050" t="inlineStr">
        <is>
          <t>Q016L02</t>
        </is>
      </c>
      <c r="B3050" t="inlineStr">
        <is>
          <t>VALMIR JOSE DE SOUZA</t>
        </is>
      </c>
      <c r="C3050" t="n">
        <v>1</v>
      </c>
      <c r="D3050" t="inlineStr">
        <is>
          <t>IPCA</t>
        </is>
      </c>
      <c r="E3050" t="n">
        <v>0.009488792934583046</v>
      </c>
      <c r="F3050" t="inlineStr">
        <is>
          <t>MENSAL</t>
        </is>
      </c>
      <c r="G3050" t="n">
        <v>46111</v>
      </c>
      <c r="H3050" t="n">
        <v>46111</v>
      </c>
      <c r="I3050" t="inlineStr">
        <is>
          <t>093</t>
        </is>
      </c>
      <c r="J3050" t="inlineStr">
        <is>
          <t>CARTEIRA</t>
        </is>
      </c>
      <c r="K3050" t="inlineStr">
        <is>
          <t>CONTRATO</t>
        </is>
      </c>
      <c r="L3050" t="n">
        <v>1734.65</v>
      </c>
      <c r="M3050" t="inlineStr"/>
      <c r="N3050" t="inlineStr"/>
      <c r="O3050" s="142">
        <f>DATE(YEAR(H3050),MONTH(H3050),1)</f>
        <v/>
      </c>
      <c r="P3050" s="132">
        <f>IF(H3050&gt;$L$3,"Futuro","Atraso")</f>
        <v/>
      </c>
      <c r="Q3050">
        <f>12*(YEAR(H3050)-YEAR($L$3))+(MONTH(H3050)-MONTH($L$3))</f>
        <v/>
      </c>
      <c r="R3050" s="366">
        <f>IF(N3050="IBIRAPITANGA FASE 3",IF(P3050="Atraso",M3050,M3050/(1+$J$2)^Q3050),IF(P3050="Atraso",M3050,M3050/(1+$J$1)^Q3050))</f>
        <v/>
      </c>
    </row>
    <row r="3051">
      <c r="A3051" t="inlineStr">
        <is>
          <t>Q016L02</t>
        </is>
      </c>
      <c r="B3051" t="inlineStr">
        <is>
          <t>VALMIR JOSE DE SOUZA</t>
        </is>
      </c>
      <c r="C3051" t="n">
        <v>1</v>
      </c>
      <c r="D3051" t="inlineStr">
        <is>
          <t>IPCA</t>
        </is>
      </c>
      <c r="E3051" t="n">
        <v>0.009488792934583046</v>
      </c>
      <c r="F3051" t="inlineStr">
        <is>
          <t>MENSAL</t>
        </is>
      </c>
      <c r="G3051" t="n">
        <v>46111</v>
      </c>
      <c r="H3051" t="n">
        <v>46111</v>
      </c>
      <c r="I3051" t="inlineStr">
        <is>
          <t>008</t>
        </is>
      </c>
      <c r="J3051" t="inlineStr">
        <is>
          <t>CARTEIRA</t>
        </is>
      </c>
      <c r="K3051" t="inlineStr">
        <is>
          <t>CONTRATO</t>
        </is>
      </c>
      <c r="L3051" t="n">
        <v>7312.44</v>
      </c>
      <c r="M3051" t="inlineStr"/>
      <c r="N3051" t="inlineStr"/>
      <c r="O3051" s="142">
        <f>DATE(YEAR(H3051),MONTH(H3051),1)</f>
        <v/>
      </c>
      <c r="P3051" s="132">
        <f>IF(H3051&gt;$L$3,"Futuro","Atraso")</f>
        <v/>
      </c>
      <c r="Q3051">
        <f>12*(YEAR(H3051)-YEAR($L$3))+(MONTH(H3051)-MONTH($L$3))</f>
        <v/>
      </c>
      <c r="R3051" s="366">
        <f>IF(N3051="IBIRAPITANGA FASE 3",IF(P3051="Atraso",M3051,M3051/(1+$J$2)^Q3051),IF(P3051="Atraso",M3051,M3051/(1+$J$1)^Q3051))</f>
        <v/>
      </c>
    </row>
    <row r="3052">
      <c r="A3052" t="inlineStr">
        <is>
          <t>Q016L02</t>
        </is>
      </c>
      <c r="B3052" t="inlineStr">
        <is>
          <t>VALMIR JOSE DE SOUZA</t>
        </is>
      </c>
      <c r="C3052" t="n">
        <v>1</v>
      </c>
      <c r="D3052" t="inlineStr">
        <is>
          <t>IPCA</t>
        </is>
      </c>
      <c r="E3052" t="n">
        <v>0.009488792934583046</v>
      </c>
      <c r="F3052" t="inlineStr">
        <is>
          <t>MENSAL</t>
        </is>
      </c>
      <c r="G3052" t="n">
        <v>46142</v>
      </c>
      <c r="H3052" t="n">
        <v>46142</v>
      </c>
      <c r="I3052" t="inlineStr">
        <is>
          <t>094</t>
        </is>
      </c>
      <c r="J3052" t="inlineStr">
        <is>
          <t>CARTEIRA</t>
        </is>
      </c>
      <c r="K3052" t="inlineStr">
        <is>
          <t>CONTRATO</t>
        </is>
      </c>
      <c r="L3052" t="n">
        <v>1734.65</v>
      </c>
      <c r="M3052" t="inlineStr"/>
      <c r="N3052" t="inlineStr"/>
      <c r="O3052" s="142">
        <f>DATE(YEAR(H3052),MONTH(H3052),1)</f>
        <v/>
      </c>
      <c r="P3052" s="132">
        <f>IF(H3052&gt;$L$3,"Futuro","Atraso")</f>
        <v/>
      </c>
      <c r="Q3052">
        <f>12*(YEAR(H3052)-YEAR($L$3))+(MONTH(H3052)-MONTH($L$3))</f>
        <v/>
      </c>
      <c r="R3052" s="366">
        <f>IF(N3052="IBIRAPITANGA FASE 3",IF(P3052="Atraso",M3052,M3052/(1+$J$2)^Q3052),IF(P3052="Atraso",M3052,M3052/(1+$J$1)^Q3052))</f>
        <v/>
      </c>
    </row>
    <row r="3053">
      <c r="A3053" t="inlineStr">
        <is>
          <t>Q016L02</t>
        </is>
      </c>
      <c r="B3053" t="inlineStr">
        <is>
          <t>VALMIR JOSE DE SOUZA</t>
        </is>
      </c>
      <c r="C3053" t="n">
        <v>1</v>
      </c>
      <c r="D3053" t="inlineStr">
        <is>
          <t>IPCA</t>
        </is>
      </c>
      <c r="E3053" t="n">
        <v>0.009488792934583046</v>
      </c>
      <c r="F3053" t="inlineStr">
        <is>
          <t>MENSAL</t>
        </is>
      </c>
      <c r="G3053" t="n">
        <v>46172</v>
      </c>
      <c r="H3053" t="n">
        <v>46172</v>
      </c>
      <c r="I3053" t="inlineStr">
        <is>
          <t>095</t>
        </is>
      </c>
      <c r="J3053" t="inlineStr">
        <is>
          <t>CARTEIRA</t>
        </is>
      </c>
      <c r="K3053" t="inlineStr">
        <is>
          <t>CONTRATO</t>
        </is>
      </c>
      <c r="L3053" t="n">
        <v>1734.65</v>
      </c>
      <c r="M3053" t="inlineStr"/>
      <c r="N3053" t="inlineStr"/>
      <c r="O3053" s="142">
        <f>DATE(YEAR(H3053),MONTH(H3053),1)</f>
        <v/>
      </c>
      <c r="P3053" s="132">
        <f>IF(H3053&gt;$L$3,"Futuro","Atraso")</f>
        <v/>
      </c>
      <c r="Q3053">
        <f>12*(YEAR(H3053)-YEAR($L$3))+(MONTH(H3053)-MONTH($L$3))</f>
        <v/>
      </c>
      <c r="R3053" s="366">
        <f>IF(N3053="IBIRAPITANGA FASE 3",IF(P3053="Atraso",M3053,M3053/(1+$J$2)^Q3053),IF(P3053="Atraso",M3053,M3053/(1+$J$1)^Q3053))</f>
        <v/>
      </c>
    </row>
    <row r="3054">
      <c r="A3054" t="inlineStr">
        <is>
          <t>Q016L02</t>
        </is>
      </c>
      <c r="B3054" t="inlineStr">
        <is>
          <t>VALMIR JOSE DE SOUZA</t>
        </is>
      </c>
      <c r="C3054" t="n">
        <v>1</v>
      </c>
      <c r="D3054" t="inlineStr">
        <is>
          <t>IPCA</t>
        </is>
      </c>
      <c r="E3054" t="n">
        <v>0.009488792934583046</v>
      </c>
      <c r="F3054" t="inlineStr">
        <is>
          <t>MENSAL</t>
        </is>
      </c>
      <c r="G3054" t="n">
        <v>46203</v>
      </c>
      <c r="H3054" t="n">
        <v>46203</v>
      </c>
      <c r="I3054" t="inlineStr">
        <is>
          <t>096</t>
        </is>
      </c>
      <c r="J3054" t="inlineStr">
        <is>
          <t>CARTEIRA</t>
        </is>
      </c>
      <c r="K3054" t="inlineStr">
        <is>
          <t>CONTRATO</t>
        </is>
      </c>
      <c r="L3054" t="n">
        <v>1734.65</v>
      </c>
      <c r="M3054" t="inlineStr"/>
      <c r="N3054" t="inlineStr"/>
      <c r="O3054" s="142">
        <f>DATE(YEAR(H3054),MONTH(H3054),1)</f>
        <v/>
      </c>
      <c r="P3054" s="132">
        <f>IF(H3054&gt;$L$3,"Futuro","Atraso")</f>
        <v/>
      </c>
      <c r="Q3054">
        <f>12*(YEAR(H3054)-YEAR($L$3))+(MONTH(H3054)-MONTH($L$3))</f>
        <v/>
      </c>
      <c r="R3054" s="366">
        <f>IF(N3054="IBIRAPITANGA FASE 3",IF(P3054="Atraso",M3054,M3054/(1+$J$2)^Q3054),IF(P3054="Atraso",M3054,M3054/(1+$J$1)^Q3054))</f>
        <v/>
      </c>
    </row>
    <row r="3055">
      <c r="A3055" t="inlineStr">
        <is>
          <t>Q016L04</t>
        </is>
      </c>
      <c r="B3055" t="inlineStr">
        <is>
          <t>MARIA DO AMPARO ALVES DA SILVA MAIA</t>
        </is>
      </c>
      <c r="C3055" t="n">
        <v>1</v>
      </c>
      <c r="D3055" t="inlineStr">
        <is>
          <t>IPCA</t>
        </is>
      </c>
      <c r="E3055" t="n">
        <v>0.009488792934583046</v>
      </c>
      <c r="F3055" t="inlineStr">
        <is>
          <t>MENSAL</t>
        </is>
      </c>
      <c r="G3055" t="n">
        <v>45194</v>
      </c>
      <c r="H3055" t="n">
        <v>45194</v>
      </c>
      <c r="I3055" t="inlineStr">
        <is>
          <t>005</t>
        </is>
      </c>
      <c r="J3055" t="inlineStr">
        <is>
          <t>CARTEIRA</t>
        </is>
      </c>
      <c r="K3055" t="inlineStr">
        <is>
          <t>CONTRATO</t>
        </is>
      </c>
      <c r="L3055" t="n">
        <v>1363.98</v>
      </c>
      <c r="M3055" t="inlineStr"/>
      <c r="N3055" t="inlineStr"/>
      <c r="O3055" s="142">
        <f>DATE(YEAR(H3055),MONTH(H3055),1)</f>
        <v/>
      </c>
      <c r="P3055" s="132">
        <f>IF(H3055&gt;$L$3,"Futuro","Atraso")</f>
        <v/>
      </c>
      <c r="Q3055">
        <f>12*(YEAR(H3055)-YEAR($L$3))+(MONTH(H3055)-MONTH($L$3))</f>
        <v/>
      </c>
      <c r="R3055" s="366">
        <f>IF(N3055="IBIRAPITANGA FASE 3",IF(P3055="Atraso",M3055,M3055/(1+$J$2)^Q3055),IF(P3055="Atraso",M3055,M3055/(1+$J$1)^Q3055))</f>
        <v/>
      </c>
    </row>
    <row r="3056">
      <c r="A3056" t="inlineStr">
        <is>
          <t>Q016L04</t>
        </is>
      </c>
      <c r="B3056" t="inlineStr">
        <is>
          <t>MARIA DO AMPARO ALVES DA SILVA MAIA</t>
        </is>
      </c>
      <c r="C3056" t="n">
        <v>1</v>
      </c>
      <c r="D3056" t="inlineStr">
        <is>
          <t>IPCA</t>
        </is>
      </c>
      <c r="E3056" t="n">
        <v>0.009488792934583046</v>
      </c>
      <c r="F3056" t="inlineStr">
        <is>
          <t>MENSAL</t>
        </is>
      </c>
      <c r="G3056" t="n">
        <v>45224</v>
      </c>
      <c r="H3056" t="n">
        <v>45224</v>
      </c>
      <c r="I3056" t="inlineStr">
        <is>
          <t>006</t>
        </is>
      </c>
      <c r="J3056" t="inlineStr">
        <is>
          <t>CARTEIRA</t>
        </is>
      </c>
      <c r="K3056" t="inlineStr">
        <is>
          <t>CONTRATO</t>
        </is>
      </c>
      <c r="L3056" t="n">
        <v>1351.5</v>
      </c>
      <c r="M3056" t="inlineStr"/>
      <c r="N3056" t="inlineStr"/>
      <c r="O3056" s="142">
        <f>DATE(YEAR(H3056),MONTH(H3056),1)</f>
        <v/>
      </c>
      <c r="P3056" s="132">
        <f>IF(H3056&gt;$L$3,"Futuro","Atraso")</f>
        <v/>
      </c>
      <c r="Q3056">
        <f>12*(YEAR(H3056)-YEAR($L$3))+(MONTH(H3056)-MONTH($L$3))</f>
        <v/>
      </c>
      <c r="R3056" s="366">
        <f>IF(N3056="IBIRAPITANGA FASE 3",IF(P3056="Atraso",M3056,M3056/(1+$J$2)^Q3056),IF(P3056="Atraso",M3056,M3056/(1+$J$1)^Q3056))</f>
        <v/>
      </c>
    </row>
    <row r="3057">
      <c r="A3057" t="inlineStr">
        <is>
          <t>Q016L04</t>
        </is>
      </c>
      <c r="B3057" t="inlineStr">
        <is>
          <t>MARIA DO AMPARO ALVES DA SILVA MAIA</t>
        </is>
      </c>
      <c r="C3057" t="n">
        <v>1</v>
      </c>
      <c r="D3057" t="inlineStr">
        <is>
          <t>IPCA</t>
        </is>
      </c>
      <c r="E3057" t="n">
        <v>0.009488792934583046</v>
      </c>
      <c r="F3057" t="inlineStr">
        <is>
          <t>MENSAL</t>
        </is>
      </c>
      <c r="G3057" t="n">
        <v>45255</v>
      </c>
      <c r="H3057" t="n">
        <v>45255</v>
      </c>
      <c r="I3057" t="inlineStr">
        <is>
          <t>007</t>
        </is>
      </c>
      <c r="J3057" t="inlineStr">
        <is>
          <t>CARTEIRA</t>
        </is>
      </c>
      <c r="K3057" t="inlineStr">
        <is>
          <t>CONTRATO</t>
        </is>
      </c>
      <c r="L3057" t="n">
        <v>1310.35</v>
      </c>
      <c r="M3057" t="inlineStr"/>
      <c r="N3057" t="inlineStr"/>
      <c r="O3057" s="142">
        <f>DATE(YEAR(H3057),MONTH(H3057),1)</f>
        <v/>
      </c>
      <c r="P3057" s="132">
        <f>IF(H3057&gt;$L$3,"Futuro","Atraso")</f>
        <v/>
      </c>
      <c r="Q3057">
        <f>12*(YEAR(H3057)-YEAR($L$3))+(MONTH(H3057)-MONTH($L$3))</f>
        <v/>
      </c>
      <c r="R3057" s="366">
        <f>IF(N3057="IBIRAPITANGA FASE 3",IF(P3057="Atraso",M3057,M3057/(1+$J$2)^Q3057),IF(P3057="Atraso",M3057,M3057/(1+$J$1)^Q3057))</f>
        <v/>
      </c>
    </row>
    <row r="3058">
      <c r="A3058" t="inlineStr">
        <is>
          <t>Q016L04</t>
        </is>
      </c>
      <c r="B3058" t="inlineStr">
        <is>
          <t>MARIA DO AMPARO ALVES DA SILVA MAIA</t>
        </is>
      </c>
      <c r="C3058" t="n">
        <v>1</v>
      </c>
      <c r="D3058" t="inlineStr">
        <is>
          <t>IPCA</t>
        </is>
      </c>
      <c r="E3058" t="n">
        <v>0.009488792934583046</v>
      </c>
      <c r="F3058" t="inlineStr">
        <is>
          <t>MENSAL</t>
        </is>
      </c>
      <c r="G3058" t="n">
        <v>45285</v>
      </c>
      <c r="H3058" t="n">
        <v>45285</v>
      </c>
      <c r="I3058" t="inlineStr">
        <is>
          <t>008</t>
        </is>
      </c>
      <c r="J3058" t="inlineStr">
        <is>
          <t>CARTEIRA</t>
        </is>
      </c>
      <c r="K3058" t="inlineStr">
        <is>
          <t>CONTRATO</t>
        </is>
      </c>
      <c r="L3058" t="n">
        <v>1310.35</v>
      </c>
      <c r="M3058" t="inlineStr"/>
      <c r="N3058" t="inlineStr"/>
      <c r="O3058" s="142">
        <f>DATE(YEAR(H3058),MONTH(H3058),1)</f>
        <v/>
      </c>
      <c r="P3058" s="132">
        <f>IF(H3058&gt;$L$3,"Futuro","Atraso")</f>
        <v/>
      </c>
      <c r="Q3058">
        <f>12*(YEAR(H3058)-YEAR($L$3))+(MONTH(H3058)-MONTH($L$3))</f>
        <v/>
      </c>
      <c r="R3058" s="366">
        <f>IF(N3058="IBIRAPITANGA FASE 3",IF(P3058="Atraso",M3058,M3058/(1+$J$2)^Q3058),IF(P3058="Atraso",M3058,M3058/(1+$J$1)^Q3058))</f>
        <v/>
      </c>
    </row>
    <row r="3059">
      <c r="A3059" t="inlineStr">
        <is>
          <t>Q016L04</t>
        </is>
      </c>
      <c r="B3059" t="inlineStr">
        <is>
          <t>MARIA DO AMPARO ALVES DA SILVA MAIA</t>
        </is>
      </c>
      <c r="C3059" t="n">
        <v>1</v>
      </c>
      <c r="D3059" t="inlineStr">
        <is>
          <t>IPCA</t>
        </is>
      </c>
      <c r="E3059" t="n">
        <v>0.009488792934583046</v>
      </c>
      <c r="F3059" t="inlineStr">
        <is>
          <t>MENSAL</t>
        </is>
      </c>
      <c r="G3059" t="n">
        <v>45316</v>
      </c>
      <c r="H3059" t="n">
        <v>45316</v>
      </c>
      <c r="I3059" t="inlineStr">
        <is>
          <t>009</t>
        </is>
      </c>
      <c r="J3059" t="inlineStr">
        <is>
          <t>CARTEIRA</t>
        </is>
      </c>
      <c r="K3059" t="inlineStr">
        <is>
          <t>CONTRATO</t>
        </is>
      </c>
      <c r="L3059" t="n">
        <v>1310.35</v>
      </c>
      <c r="M3059" t="inlineStr"/>
      <c r="N3059" t="inlineStr"/>
      <c r="O3059" s="142">
        <f>DATE(YEAR(H3059),MONTH(H3059),1)</f>
        <v/>
      </c>
      <c r="P3059" s="132">
        <f>IF(H3059&gt;$L$3,"Futuro","Atraso")</f>
        <v/>
      </c>
      <c r="Q3059">
        <f>12*(YEAR(H3059)-YEAR($L$3))+(MONTH(H3059)-MONTH($L$3))</f>
        <v/>
      </c>
      <c r="R3059" s="366">
        <f>IF(N3059="IBIRAPITANGA FASE 3",IF(P3059="Atraso",M3059,M3059/(1+$J$2)^Q3059),IF(P3059="Atraso",M3059,M3059/(1+$J$1)^Q3059))</f>
        <v/>
      </c>
    </row>
    <row r="3060">
      <c r="A3060" t="inlineStr">
        <is>
          <t>Q016L04</t>
        </is>
      </c>
      <c r="B3060" t="inlineStr">
        <is>
          <t>MARIA DO AMPARO ALVES DA SILVA MAIA</t>
        </is>
      </c>
      <c r="C3060" t="n">
        <v>1</v>
      </c>
      <c r="D3060" t="inlineStr">
        <is>
          <t>IPCA</t>
        </is>
      </c>
      <c r="E3060" t="n">
        <v>0.009488792934583046</v>
      </c>
      <c r="F3060" t="inlineStr">
        <is>
          <t>MENSAL</t>
        </is>
      </c>
      <c r="G3060" t="n">
        <v>45347</v>
      </c>
      <c r="H3060" t="n">
        <v>45347</v>
      </c>
      <c r="I3060" t="inlineStr">
        <is>
          <t>010</t>
        </is>
      </c>
      <c r="J3060" t="inlineStr">
        <is>
          <t>CARTEIRA</t>
        </is>
      </c>
      <c r="K3060" t="inlineStr">
        <is>
          <t>CONTRATO</t>
        </is>
      </c>
      <c r="L3060" t="n">
        <v>1310.35</v>
      </c>
      <c r="M3060" t="inlineStr"/>
      <c r="N3060" t="inlineStr"/>
      <c r="O3060" s="142">
        <f>DATE(YEAR(H3060),MONTH(H3060),1)</f>
        <v/>
      </c>
      <c r="P3060" s="132">
        <f>IF(H3060&gt;$L$3,"Futuro","Atraso")</f>
        <v/>
      </c>
      <c r="Q3060">
        <f>12*(YEAR(H3060)-YEAR($L$3))+(MONTH(H3060)-MONTH($L$3))</f>
        <v/>
      </c>
      <c r="R3060" s="366">
        <f>IF(N3060="IBIRAPITANGA FASE 3",IF(P3060="Atraso",M3060,M3060/(1+$J$2)^Q3060),IF(P3060="Atraso",M3060,M3060/(1+$J$1)^Q3060))</f>
        <v/>
      </c>
    </row>
    <row r="3061">
      <c r="A3061" t="inlineStr">
        <is>
          <t>Q016L04</t>
        </is>
      </c>
      <c r="B3061" t="inlineStr">
        <is>
          <t>MARIA DO AMPARO ALVES DA SILVA MAIA</t>
        </is>
      </c>
      <c r="C3061" t="n">
        <v>1</v>
      </c>
      <c r="D3061" t="inlineStr">
        <is>
          <t>IPCA</t>
        </is>
      </c>
      <c r="E3061" t="n">
        <v>0.009488792934583046</v>
      </c>
      <c r="F3061" t="inlineStr">
        <is>
          <t>MENSAL</t>
        </is>
      </c>
      <c r="G3061" t="n">
        <v>45376</v>
      </c>
      <c r="H3061" t="n">
        <v>45376</v>
      </c>
      <c r="I3061" t="inlineStr">
        <is>
          <t>011</t>
        </is>
      </c>
      <c r="J3061" t="inlineStr">
        <is>
          <t>CARTEIRA</t>
        </is>
      </c>
      <c r="K3061" t="inlineStr">
        <is>
          <t>CONTRATO</t>
        </is>
      </c>
      <c r="L3061" t="n">
        <v>1310.35</v>
      </c>
      <c r="M3061" t="inlineStr"/>
      <c r="N3061" t="inlineStr"/>
      <c r="O3061" s="142">
        <f>DATE(YEAR(H3061),MONTH(H3061),1)</f>
        <v/>
      </c>
      <c r="P3061" s="132">
        <f>IF(H3061&gt;$L$3,"Futuro","Atraso")</f>
        <v/>
      </c>
      <c r="Q3061">
        <f>12*(YEAR(H3061)-YEAR($L$3))+(MONTH(H3061)-MONTH($L$3))</f>
        <v/>
      </c>
      <c r="R3061" s="366">
        <f>IF(N3061="IBIRAPITANGA FASE 3",IF(P3061="Atraso",M3061,M3061/(1+$J$2)^Q3061),IF(P3061="Atraso",M3061,M3061/(1+$J$1)^Q3061))</f>
        <v/>
      </c>
    </row>
    <row r="3062">
      <c r="A3062" t="inlineStr">
        <is>
          <t>Q016L04</t>
        </is>
      </c>
      <c r="B3062" t="inlineStr">
        <is>
          <t>MARIA DO AMPARO ALVES DA SILVA MAIA</t>
        </is>
      </c>
      <c r="C3062" t="n">
        <v>1</v>
      </c>
      <c r="D3062" t="inlineStr">
        <is>
          <t>IPCA</t>
        </is>
      </c>
      <c r="E3062" t="n">
        <v>0.009488792934583046</v>
      </c>
      <c r="F3062" t="inlineStr">
        <is>
          <t>MENSAL</t>
        </is>
      </c>
      <c r="G3062" t="n">
        <v>45407</v>
      </c>
      <c r="H3062" t="n">
        <v>45407</v>
      </c>
      <c r="I3062" t="inlineStr">
        <is>
          <t>012</t>
        </is>
      </c>
      <c r="J3062" t="inlineStr">
        <is>
          <t>CARTEIRA</t>
        </is>
      </c>
      <c r="K3062" t="inlineStr">
        <is>
          <t>CONTRATO</t>
        </is>
      </c>
      <c r="L3062" t="n">
        <v>1310.35</v>
      </c>
      <c r="M3062" t="inlineStr"/>
      <c r="N3062" t="inlineStr"/>
      <c r="O3062" s="142">
        <f>DATE(YEAR(H3062),MONTH(H3062),1)</f>
        <v/>
      </c>
      <c r="P3062" s="132">
        <f>IF(H3062&gt;$L$3,"Futuro","Atraso")</f>
        <v/>
      </c>
      <c r="Q3062">
        <f>12*(YEAR(H3062)-YEAR($L$3))+(MONTH(H3062)-MONTH($L$3))</f>
        <v/>
      </c>
      <c r="R3062" s="366">
        <f>IF(N3062="IBIRAPITANGA FASE 3",IF(P3062="Atraso",M3062,M3062/(1+$J$2)^Q3062),IF(P3062="Atraso",M3062,M3062/(1+$J$1)^Q3062))</f>
        <v/>
      </c>
    </row>
    <row r="3063">
      <c r="A3063" t="inlineStr">
        <is>
          <t>Q016L04</t>
        </is>
      </c>
      <c r="B3063" t="inlineStr">
        <is>
          <t>MARIA DO AMPARO ALVES DA SILVA MAIA</t>
        </is>
      </c>
      <c r="C3063" t="n">
        <v>1</v>
      </c>
      <c r="D3063" t="inlineStr">
        <is>
          <t>IPCA</t>
        </is>
      </c>
      <c r="E3063" t="n">
        <v>0.009488792934583046</v>
      </c>
      <c r="F3063" t="inlineStr">
        <is>
          <t>MENSAL</t>
        </is>
      </c>
      <c r="G3063" t="n">
        <v>45437</v>
      </c>
      <c r="H3063" t="n">
        <v>45437</v>
      </c>
      <c r="I3063" t="inlineStr">
        <is>
          <t>013</t>
        </is>
      </c>
      <c r="J3063" t="inlineStr">
        <is>
          <t>CARTEIRA</t>
        </is>
      </c>
      <c r="K3063" t="inlineStr">
        <is>
          <t>CONTRATO</t>
        </is>
      </c>
      <c r="L3063" t="n">
        <v>1310.35</v>
      </c>
      <c r="M3063" t="inlineStr"/>
      <c r="N3063" t="inlineStr"/>
      <c r="O3063" s="142">
        <f>DATE(YEAR(H3063),MONTH(H3063),1)</f>
        <v/>
      </c>
      <c r="P3063" s="132">
        <f>IF(H3063&gt;$L$3,"Futuro","Atraso")</f>
        <v/>
      </c>
      <c r="Q3063">
        <f>12*(YEAR(H3063)-YEAR($L$3))+(MONTH(H3063)-MONTH($L$3))</f>
        <v/>
      </c>
      <c r="R3063" s="366">
        <f>IF(N3063="IBIRAPITANGA FASE 3",IF(P3063="Atraso",M3063,M3063/(1+$J$2)^Q3063),IF(P3063="Atraso",M3063,M3063/(1+$J$1)^Q3063))</f>
        <v/>
      </c>
    </row>
    <row r="3064">
      <c r="A3064" t="inlineStr">
        <is>
          <t>Q016L04</t>
        </is>
      </c>
      <c r="B3064" t="inlineStr">
        <is>
          <t>MARIA DO AMPARO ALVES DA SILVA MAIA</t>
        </is>
      </c>
      <c r="C3064" t="n">
        <v>1</v>
      </c>
      <c r="D3064" t="inlineStr">
        <is>
          <t>IPCA</t>
        </is>
      </c>
      <c r="E3064" t="n">
        <v>0.009488792934583046</v>
      </c>
      <c r="F3064" t="inlineStr">
        <is>
          <t>MENSAL</t>
        </is>
      </c>
      <c r="G3064" t="n">
        <v>45468</v>
      </c>
      <c r="H3064" t="n">
        <v>45468</v>
      </c>
      <c r="I3064" t="inlineStr">
        <is>
          <t>014</t>
        </is>
      </c>
      <c r="J3064" t="inlineStr">
        <is>
          <t>CARTEIRA</t>
        </is>
      </c>
      <c r="K3064" t="inlineStr">
        <is>
          <t>CONTRATO</t>
        </is>
      </c>
      <c r="L3064" t="n">
        <v>1310.35</v>
      </c>
      <c r="M3064" t="inlineStr"/>
      <c r="N3064" t="inlineStr"/>
      <c r="O3064" s="142">
        <f>DATE(YEAR(H3064),MONTH(H3064),1)</f>
        <v/>
      </c>
      <c r="P3064" s="132">
        <f>IF(H3064&gt;$L$3,"Futuro","Atraso")</f>
        <v/>
      </c>
      <c r="Q3064">
        <f>12*(YEAR(H3064)-YEAR($L$3))+(MONTH(H3064)-MONTH($L$3))</f>
        <v/>
      </c>
      <c r="R3064" s="366">
        <f>IF(N3064="IBIRAPITANGA FASE 3",IF(P3064="Atraso",M3064,M3064/(1+$J$2)^Q3064),IF(P3064="Atraso",M3064,M3064/(1+$J$1)^Q3064))</f>
        <v/>
      </c>
    </row>
    <row r="3065">
      <c r="A3065" t="inlineStr">
        <is>
          <t>Q016L04</t>
        </is>
      </c>
      <c r="B3065" t="inlineStr">
        <is>
          <t>MARIA DO AMPARO ALVES DA SILVA MAIA</t>
        </is>
      </c>
      <c r="C3065" t="n">
        <v>1</v>
      </c>
      <c r="D3065" t="inlineStr">
        <is>
          <t>IPCA</t>
        </is>
      </c>
      <c r="E3065" t="n">
        <v>0.009488792934583046</v>
      </c>
      <c r="F3065" t="inlineStr">
        <is>
          <t>MENSAL</t>
        </is>
      </c>
      <c r="G3065" t="n">
        <v>45498</v>
      </c>
      <c r="H3065" t="n">
        <v>45498</v>
      </c>
      <c r="I3065" t="inlineStr">
        <is>
          <t>015</t>
        </is>
      </c>
      <c r="J3065" t="inlineStr">
        <is>
          <t>CARTEIRA</t>
        </is>
      </c>
      <c r="K3065" t="inlineStr">
        <is>
          <t>CONTRATO</t>
        </is>
      </c>
      <c r="L3065" t="n">
        <v>1310.35</v>
      </c>
      <c r="M3065" t="inlineStr"/>
      <c r="N3065" t="inlineStr"/>
      <c r="O3065" s="142">
        <f>DATE(YEAR(H3065),MONTH(H3065),1)</f>
        <v/>
      </c>
      <c r="P3065" s="132">
        <f>IF(H3065&gt;$L$3,"Futuro","Atraso")</f>
        <v/>
      </c>
      <c r="Q3065">
        <f>12*(YEAR(H3065)-YEAR($L$3))+(MONTH(H3065)-MONTH($L$3))</f>
        <v/>
      </c>
      <c r="R3065" s="366">
        <f>IF(N3065="IBIRAPITANGA FASE 3",IF(P3065="Atraso",M3065,M3065/(1+$J$2)^Q3065),IF(P3065="Atraso",M3065,M3065/(1+$J$1)^Q3065))</f>
        <v/>
      </c>
    </row>
    <row r="3066">
      <c r="A3066" t="inlineStr">
        <is>
          <t>Q016L04</t>
        </is>
      </c>
      <c r="B3066" t="inlineStr">
        <is>
          <t>MARIA DO AMPARO ALVES DA SILVA MAIA</t>
        </is>
      </c>
      <c r="C3066" t="n">
        <v>1</v>
      </c>
      <c r="D3066" t="inlineStr">
        <is>
          <t>IPCA</t>
        </is>
      </c>
      <c r="E3066" t="n">
        <v>0.009488792934583046</v>
      </c>
      <c r="F3066" t="inlineStr">
        <is>
          <t>MENSAL</t>
        </is>
      </c>
      <c r="G3066" t="n">
        <v>45529</v>
      </c>
      <c r="H3066" t="n">
        <v>45529</v>
      </c>
      <c r="I3066" t="inlineStr">
        <is>
          <t>016</t>
        </is>
      </c>
      <c r="J3066" t="inlineStr">
        <is>
          <t>CARTEIRA</t>
        </is>
      </c>
      <c r="K3066" t="inlineStr">
        <is>
          <t>CONTRATO</t>
        </is>
      </c>
      <c r="L3066" t="n">
        <v>1310.35</v>
      </c>
      <c r="M3066" t="inlineStr"/>
      <c r="N3066" t="inlineStr"/>
      <c r="O3066" s="142">
        <f>DATE(YEAR(H3066),MONTH(H3066),1)</f>
        <v/>
      </c>
      <c r="P3066" s="132">
        <f>IF(H3066&gt;$L$3,"Futuro","Atraso")</f>
        <v/>
      </c>
      <c r="Q3066">
        <f>12*(YEAR(H3066)-YEAR($L$3))+(MONTH(H3066)-MONTH($L$3))</f>
        <v/>
      </c>
      <c r="R3066" s="366">
        <f>IF(N3066="IBIRAPITANGA FASE 3",IF(P3066="Atraso",M3066,M3066/(1+$J$2)^Q3066),IF(P3066="Atraso",M3066,M3066/(1+$J$1)^Q3066))</f>
        <v/>
      </c>
    </row>
    <row r="3067">
      <c r="A3067" t="inlineStr">
        <is>
          <t>Q016L04</t>
        </is>
      </c>
      <c r="B3067" t="inlineStr">
        <is>
          <t>MARIA DO AMPARO ALVES DA SILVA MAIA</t>
        </is>
      </c>
      <c r="C3067" t="n">
        <v>1</v>
      </c>
      <c r="D3067" t="inlineStr">
        <is>
          <t>IPCA</t>
        </is>
      </c>
      <c r="E3067" t="n">
        <v>0.009488792934583046</v>
      </c>
      <c r="F3067" t="inlineStr">
        <is>
          <t>MENSAL</t>
        </is>
      </c>
      <c r="G3067" t="n">
        <v>45560</v>
      </c>
      <c r="H3067" t="n">
        <v>45560</v>
      </c>
      <c r="I3067" t="inlineStr">
        <is>
          <t>017</t>
        </is>
      </c>
      <c r="J3067" t="inlineStr">
        <is>
          <t>CARTEIRA</t>
        </is>
      </c>
      <c r="K3067" t="inlineStr">
        <is>
          <t>CONTRATO</t>
        </is>
      </c>
      <c r="L3067" t="n">
        <v>1310.35</v>
      </c>
      <c r="M3067" t="inlineStr"/>
      <c r="N3067" t="inlineStr"/>
      <c r="O3067" s="142">
        <f>DATE(YEAR(H3067),MONTH(H3067),1)</f>
        <v/>
      </c>
      <c r="P3067" s="132">
        <f>IF(H3067&gt;$L$3,"Futuro","Atraso")</f>
        <v/>
      </c>
      <c r="Q3067">
        <f>12*(YEAR(H3067)-YEAR($L$3))+(MONTH(H3067)-MONTH($L$3))</f>
        <v/>
      </c>
      <c r="R3067" s="366">
        <f>IF(N3067="IBIRAPITANGA FASE 3",IF(P3067="Atraso",M3067,M3067/(1+$J$2)^Q3067),IF(P3067="Atraso",M3067,M3067/(1+$J$1)^Q3067))</f>
        <v/>
      </c>
    </row>
    <row r="3068">
      <c r="A3068" t="inlineStr">
        <is>
          <t>Q016L04</t>
        </is>
      </c>
      <c r="B3068" t="inlineStr">
        <is>
          <t>MARIA DO AMPARO ALVES DA SILVA MAIA</t>
        </is>
      </c>
      <c r="C3068" t="n">
        <v>1</v>
      </c>
      <c r="D3068" t="inlineStr">
        <is>
          <t>IPCA</t>
        </is>
      </c>
      <c r="E3068" t="n">
        <v>0.009488792934583046</v>
      </c>
      <c r="F3068" t="inlineStr">
        <is>
          <t>MENSAL</t>
        </is>
      </c>
      <c r="G3068" t="n">
        <v>45590</v>
      </c>
      <c r="H3068" t="n">
        <v>45590</v>
      </c>
      <c r="I3068" t="inlineStr">
        <is>
          <t>018</t>
        </is>
      </c>
      <c r="J3068" t="inlineStr">
        <is>
          <t>CARTEIRA</t>
        </is>
      </c>
      <c r="K3068" t="inlineStr">
        <is>
          <t>CONTRATO</t>
        </is>
      </c>
      <c r="L3068" t="n">
        <v>1310.35</v>
      </c>
      <c r="M3068" t="inlineStr"/>
      <c r="N3068" t="inlineStr"/>
      <c r="O3068" s="142">
        <f>DATE(YEAR(H3068),MONTH(H3068),1)</f>
        <v/>
      </c>
      <c r="P3068" s="132">
        <f>IF(H3068&gt;$L$3,"Futuro","Atraso")</f>
        <v/>
      </c>
      <c r="Q3068">
        <f>12*(YEAR(H3068)-YEAR($L$3))+(MONTH(H3068)-MONTH($L$3))</f>
        <v/>
      </c>
      <c r="R3068" s="366">
        <f>IF(N3068="IBIRAPITANGA FASE 3",IF(P3068="Atraso",M3068,M3068/(1+$J$2)^Q3068),IF(P3068="Atraso",M3068,M3068/(1+$J$1)^Q3068))</f>
        <v/>
      </c>
    </row>
    <row r="3069">
      <c r="A3069" t="inlineStr">
        <is>
          <t>Q016L04</t>
        </is>
      </c>
      <c r="B3069" t="inlineStr">
        <is>
          <t>MARIA DO AMPARO ALVES DA SILVA MAIA</t>
        </is>
      </c>
      <c r="C3069" t="n">
        <v>1</v>
      </c>
      <c r="D3069" t="inlineStr">
        <is>
          <t>IPCA</t>
        </is>
      </c>
      <c r="E3069" t="n">
        <v>0.009488792934583046</v>
      </c>
      <c r="F3069" t="inlineStr">
        <is>
          <t>MENSAL</t>
        </is>
      </c>
      <c r="G3069" t="n">
        <v>45621</v>
      </c>
      <c r="H3069" t="n">
        <v>45621</v>
      </c>
      <c r="I3069" t="inlineStr">
        <is>
          <t>019</t>
        </is>
      </c>
      <c r="J3069" t="inlineStr">
        <is>
          <t>CARTEIRA</t>
        </is>
      </c>
      <c r="K3069" t="inlineStr">
        <is>
          <t>CONTRATO</t>
        </is>
      </c>
      <c r="L3069" t="n">
        <v>1310.35</v>
      </c>
      <c r="M3069" t="inlineStr"/>
      <c r="N3069" t="inlineStr"/>
      <c r="O3069" s="142">
        <f>DATE(YEAR(H3069),MONTH(H3069),1)</f>
        <v/>
      </c>
      <c r="P3069" s="132">
        <f>IF(H3069&gt;$L$3,"Futuro","Atraso")</f>
        <v/>
      </c>
      <c r="Q3069">
        <f>12*(YEAR(H3069)-YEAR($L$3))+(MONTH(H3069)-MONTH($L$3))</f>
        <v/>
      </c>
      <c r="R3069" s="366">
        <f>IF(N3069="IBIRAPITANGA FASE 3",IF(P3069="Atraso",M3069,M3069/(1+$J$2)^Q3069),IF(P3069="Atraso",M3069,M3069/(1+$J$1)^Q3069))</f>
        <v/>
      </c>
    </row>
    <row r="3070">
      <c r="A3070" t="inlineStr">
        <is>
          <t>Q016L04</t>
        </is>
      </c>
      <c r="B3070" t="inlineStr">
        <is>
          <t>MARIA DO AMPARO ALVES DA SILVA MAIA</t>
        </is>
      </c>
      <c r="C3070" t="n">
        <v>1</v>
      </c>
      <c r="D3070" t="inlineStr">
        <is>
          <t>IPCA</t>
        </is>
      </c>
      <c r="E3070" t="n">
        <v>0.009488792934583046</v>
      </c>
      <c r="F3070" t="inlineStr">
        <is>
          <t>MENSAL</t>
        </is>
      </c>
      <c r="G3070" t="n">
        <v>45651</v>
      </c>
      <c r="H3070" t="n">
        <v>45651</v>
      </c>
      <c r="I3070" t="inlineStr">
        <is>
          <t>020</t>
        </is>
      </c>
      <c r="J3070" t="inlineStr">
        <is>
          <t>CARTEIRA</t>
        </is>
      </c>
      <c r="K3070" t="inlineStr">
        <is>
          <t>CONTRATO</t>
        </is>
      </c>
      <c r="L3070" t="n">
        <v>1310.35</v>
      </c>
      <c r="M3070" t="inlineStr"/>
      <c r="N3070" t="inlineStr"/>
      <c r="O3070" s="142">
        <f>DATE(YEAR(H3070),MONTH(H3070),1)</f>
        <v/>
      </c>
      <c r="P3070" s="132">
        <f>IF(H3070&gt;$L$3,"Futuro","Atraso")</f>
        <v/>
      </c>
      <c r="Q3070">
        <f>12*(YEAR(H3070)-YEAR($L$3))+(MONTH(H3070)-MONTH($L$3))</f>
        <v/>
      </c>
      <c r="R3070" s="366">
        <f>IF(N3070="IBIRAPITANGA FASE 3",IF(P3070="Atraso",M3070,M3070/(1+$J$2)^Q3070),IF(P3070="Atraso",M3070,M3070/(1+$J$1)^Q3070))</f>
        <v/>
      </c>
    </row>
    <row r="3071">
      <c r="A3071" t="inlineStr">
        <is>
          <t>Q016L04</t>
        </is>
      </c>
      <c r="B3071" t="inlineStr">
        <is>
          <t>MARIA DO AMPARO ALVES DA SILVA MAIA</t>
        </is>
      </c>
      <c r="C3071" t="n">
        <v>1</v>
      </c>
      <c r="D3071" t="inlineStr">
        <is>
          <t>IPCA</t>
        </is>
      </c>
      <c r="E3071" t="n">
        <v>0.009488792934583046</v>
      </c>
      <c r="F3071" t="inlineStr">
        <is>
          <t>MENSAL</t>
        </is>
      </c>
      <c r="G3071" t="n">
        <v>45682</v>
      </c>
      <c r="H3071" t="n">
        <v>45682</v>
      </c>
      <c r="I3071" t="inlineStr">
        <is>
          <t>021</t>
        </is>
      </c>
      <c r="J3071" t="inlineStr">
        <is>
          <t>CARTEIRA</t>
        </is>
      </c>
      <c r="K3071" t="inlineStr">
        <is>
          <t>CONTRATO</t>
        </is>
      </c>
      <c r="L3071" t="n">
        <v>1310.35</v>
      </c>
      <c r="M3071" t="inlineStr"/>
      <c r="N3071" t="inlineStr"/>
      <c r="O3071" s="142">
        <f>DATE(YEAR(H3071),MONTH(H3071),1)</f>
        <v/>
      </c>
      <c r="P3071" s="132">
        <f>IF(H3071&gt;$L$3,"Futuro","Atraso")</f>
        <v/>
      </c>
      <c r="Q3071">
        <f>12*(YEAR(H3071)-YEAR($L$3))+(MONTH(H3071)-MONTH($L$3))</f>
        <v/>
      </c>
      <c r="R3071" s="366">
        <f>IF(N3071="IBIRAPITANGA FASE 3",IF(P3071="Atraso",M3071,M3071/(1+$J$2)^Q3071),IF(P3071="Atraso",M3071,M3071/(1+$J$1)^Q3071))</f>
        <v/>
      </c>
    </row>
    <row r="3072">
      <c r="A3072" t="inlineStr">
        <is>
          <t>Q016L04</t>
        </is>
      </c>
      <c r="B3072" t="inlineStr">
        <is>
          <t>MARIA DO AMPARO ALVES DA SILVA MAIA</t>
        </is>
      </c>
      <c r="C3072" t="n">
        <v>1</v>
      </c>
      <c r="D3072" t="inlineStr">
        <is>
          <t>IPCA</t>
        </is>
      </c>
      <c r="E3072" t="n">
        <v>0.009488792934583046</v>
      </c>
      <c r="F3072" t="inlineStr">
        <is>
          <t>MENSAL</t>
        </is>
      </c>
      <c r="G3072" t="n">
        <v>45713</v>
      </c>
      <c r="H3072" t="n">
        <v>45713</v>
      </c>
      <c r="I3072" t="inlineStr">
        <is>
          <t>022</t>
        </is>
      </c>
      <c r="J3072" t="inlineStr">
        <is>
          <t>CARTEIRA</t>
        </is>
      </c>
      <c r="K3072" t="inlineStr">
        <is>
          <t>CONTRATO</t>
        </is>
      </c>
      <c r="L3072" t="n">
        <v>1310.35</v>
      </c>
      <c r="M3072" t="inlineStr"/>
      <c r="N3072" t="inlineStr"/>
      <c r="O3072" s="142">
        <f>DATE(YEAR(H3072),MONTH(H3072),1)</f>
        <v/>
      </c>
      <c r="P3072" s="132">
        <f>IF(H3072&gt;$L$3,"Futuro","Atraso")</f>
        <v/>
      </c>
      <c r="Q3072">
        <f>12*(YEAR(H3072)-YEAR($L$3))+(MONTH(H3072)-MONTH($L$3))</f>
        <v/>
      </c>
      <c r="R3072" s="366">
        <f>IF(N3072="IBIRAPITANGA FASE 3",IF(P3072="Atraso",M3072,M3072/(1+$J$2)^Q3072),IF(P3072="Atraso",M3072,M3072/(1+$J$1)^Q3072))</f>
        <v/>
      </c>
    </row>
    <row r="3073">
      <c r="A3073" t="inlineStr">
        <is>
          <t>Q016L04</t>
        </is>
      </c>
      <c r="B3073" t="inlineStr">
        <is>
          <t>MARIA DO AMPARO ALVES DA SILVA MAIA</t>
        </is>
      </c>
      <c r="C3073" t="n">
        <v>1</v>
      </c>
      <c r="D3073" t="inlineStr">
        <is>
          <t>IPCA</t>
        </is>
      </c>
      <c r="E3073" t="n">
        <v>0.009488792934583046</v>
      </c>
      <c r="F3073" t="inlineStr">
        <is>
          <t>MENSAL</t>
        </is>
      </c>
      <c r="G3073" t="n">
        <v>45741</v>
      </c>
      <c r="H3073" t="n">
        <v>45741</v>
      </c>
      <c r="I3073" t="inlineStr">
        <is>
          <t>023</t>
        </is>
      </c>
      <c r="J3073" t="inlineStr">
        <is>
          <t>CARTEIRA</t>
        </is>
      </c>
      <c r="K3073" t="inlineStr">
        <is>
          <t>CONTRATO</t>
        </is>
      </c>
      <c r="L3073" t="n">
        <v>1310.35</v>
      </c>
      <c r="M3073" t="inlineStr"/>
      <c r="N3073" t="inlineStr"/>
      <c r="O3073" s="142">
        <f>DATE(YEAR(H3073),MONTH(H3073),1)</f>
        <v/>
      </c>
      <c r="P3073" s="132">
        <f>IF(H3073&gt;$L$3,"Futuro","Atraso")</f>
        <v/>
      </c>
      <c r="Q3073">
        <f>12*(YEAR(H3073)-YEAR($L$3))+(MONTH(H3073)-MONTH($L$3))</f>
        <v/>
      </c>
      <c r="R3073" s="366">
        <f>IF(N3073="IBIRAPITANGA FASE 3",IF(P3073="Atraso",M3073,M3073/(1+$J$2)^Q3073),IF(P3073="Atraso",M3073,M3073/(1+$J$1)^Q3073))</f>
        <v/>
      </c>
    </row>
    <row r="3074">
      <c r="A3074" t="inlineStr">
        <is>
          <t>Q016L04</t>
        </is>
      </c>
      <c r="B3074" t="inlineStr">
        <is>
          <t>MARIA DO AMPARO ALVES DA SILVA MAIA</t>
        </is>
      </c>
      <c r="C3074" t="n">
        <v>1</v>
      </c>
      <c r="D3074" t="inlineStr">
        <is>
          <t>IPCA</t>
        </is>
      </c>
      <c r="E3074" t="n">
        <v>0.009488792934583046</v>
      </c>
      <c r="F3074" t="inlineStr">
        <is>
          <t>MENSAL</t>
        </is>
      </c>
      <c r="G3074" t="n">
        <v>45772</v>
      </c>
      <c r="H3074" t="n">
        <v>45772</v>
      </c>
      <c r="I3074" t="inlineStr">
        <is>
          <t>024</t>
        </is>
      </c>
      <c r="J3074" t="inlineStr">
        <is>
          <t>CARTEIRA</t>
        </is>
      </c>
      <c r="K3074" t="inlineStr">
        <is>
          <t>CONTRATO</t>
        </is>
      </c>
      <c r="L3074" t="n">
        <v>1310.35</v>
      </c>
      <c r="M3074" t="inlineStr"/>
      <c r="N3074" t="inlineStr"/>
      <c r="O3074" s="142">
        <f>DATE(YEAR(H3074),MONTH(H3074),1)</f>
        <v/>
      </c>
      <c r="P3074" s="132">
        <f>IF(H3074&gt;$L$3,"Futuro","Atraso")</f>
        <v/>
      </c>
      <c r="Q3074">
        <f>12*(YEAR(H3074)-YEAR($L$3))+(MONTH(H3074)-MONTH($L$3))</f>
        <v/>
      </c>
      <c r="R3074" s="366">
        <f>IF(N3074="IBIRAPITANGA FASE 3",IF(P3074="Atraso",M3074,M3074/(1+$J$2)^Q3074),IF(P3074="Atraso",M3074,M3074/(1+$J$1)^Q3074))</f>
        <v/>
      </c>
    </row>
    <row r="3075">
      <c r="A3075" t="inlineStr">
        <is>
          <t>Q016L04</t>
        </is>
      </c>
      <c r="B3075" t="inlineStr">
        <is>
          <t>MARIA DO AMPARO ALVES DA SILVA MAIA</t>
        </is>
      </c>
      <c r="C3075" t="n">
        <v>1</v>
      </c>
      <c r="D3075" t="inlineStr">
        <is>
          <t>IPCA</t>
        </is>
      </c>
      <c r="E3075" t="n">
        <v>0.009488792934583046</v>
      </c>
      <c r="F3075" t="inlineStr">
        <is>
          <t>MENSAL</t>
        </is>
      </c>
      <c r="G3075" t="n">
        <v>45802</v>
      </c>
      <c r="H3075" t="n">
        <v>45802</v>
      </c>
      <c r="I3075" t="inlineStr">
        <is>
          <t>025</t>
        </is>
      </c>
      <c r="J3075" t="inlineStr">
        <is>
          <t>CARTEIRA</t>
        </is>
      </c>
      <c r="K3075" t="inlineStr">
        <is>
          <t>CONTRATO</t>
        </is>
      </c>
      <c r="L3075" t="n">
        <v>1310.35</v>
      </c>
      <c r="M3075" t="inlineStr"/>
      <c r="N3075" t="inlineStr"/>
      <c r="O3075" s="142">
        <f>DATE(YEAR(H3075),MONTH(H3075),1)</f>
        <v/>
      </c>
      <c r="P3075" s="132">
        <f>IF(H3075&gt;$L$3,"Futuro","Atraso")</f>
        <v/>
      </c>
      <c r="Q3075">
        <f>12*(YEAR(H3075)-YEAR($L$3))+(MONTH(H3075)-MONTH($L$3))</f>
        <v/>
      </c>
      <c r="R3075" s="366">
        <f>IF(N3075="IBIRAPITANGA FASE 3",IF(P3075="Atraso",M3075,M3075/(1+$J$2)^Q3075),IF(P3075="Atraso",M3075,M3075/(1+$J$1)^Q3075))</f>
        <v/>
      </c>
    </row>
    <row r="3076">
      <c r="A3076" t="inlineStr">
        <is>
          <t>Q016L04</t>
        </is>
      </c>
      <c r="B3076" t="inlineStr">
        <is>
          <t>MARIA DO AMPARO ALVES DA SILVA MAIA</t>
        </is>
      </c>
      <c r="C3076" t="n">
        <v>1</v>
      </c>
      <c r="D3076" t="inlineStr">
        <is>
          <t>IPCA</t>
        </is>
      </c>
      <c r="E3076" t="n">
        <v>0.009488792934583046</v>
      </c>
      <c r="F3076" t="inlineStr">
        <is>
          <t>MENSAL</t>
        </is>
      </c>
      <c r="G3076" t="n">
        <v>45833</v>
      </c>
      <c r="H3076" t="n">
        <v>45833</v>
      </c>
      <c r="I3076" t="inlineStr">
        <is>
          <t>026</t>
        </is>
      </c>
      <c r="J3076" t="inlineStr">
        <is>
          <t>CARTEIRA</t>
        </is>
      </c>
      <c r="K3076" t="inlineStr">
        <is>
          <t>CONTRATO</t>
        </is>
      </c>
      <c r="L3076" t="n">
        <v>1310.35</v>
      </c>
      <c r="M3076" t="inlineStr"/>
      <c r="N3076" t="inlineStr"/>
      <c r="O3076" s="142">
        <f>DATE(YEAR(H3076),MONTH(H3076),1)</f>
        <v/>
      </c>
      <c r="P3076" s="132">
        <f>IF(H3076&gt;$L$3,"Futuro","Atraso")</f>
        <v/>
      </c>
      <c r="Q3076">
        <f>12*(YEAR(H3076)-YEAR($L$3))+(MONTH(H3076)-MONTH($L$3))</f>
        <v/>
      </c>
      <c r="R3076" s="366">
        <f>IF(N3076="IBIRAPITANGA FASE 3",IF(P3076="Atraso",M3076,M3076/(1+$J$2)^Q3076),IF(P3076="Atraso",M3076,M3076/(1+$J$1)^Q3076))</f>
        <v/>
      </c>
    </row>
    <row r="3077">
      <c r="A3077" t="inlineStr">
        <is>
          <t>Q016L04</t>
        </is>
      </c>
      <c r="B3077" t="inlineStr">
        <is>
          <t>MARIA DO AMPARO ALVES DA SILVA MAIA</t>
        </is>
      </c>
      <c r="C3077" t="n">
        <v>1</v>
      </c>
      <c r="D3077" t="inlineStr">
        <is>
          <t>IPCA</t>
        </is>
      </c>
      <c r="E3077" t="n">
        <v>0.009488792934583046</v>
      </c>
      <c r="F3077" t="inlineStr">
        <is>
          <t>MENSAL</t>
        </is>
      </c>
      <c r="G3077" t="n">
        <v>45863</v>
      </c>
      <c r="H3077" t="n">
        <v>45863</v>
      </c>
      <c r="I3077" t="inlineStr">
        <is>
          <t>027</t>
        </is>
      </c>
      <c r="J3077" t="inlineStr">
        <is>
          <t>CARTEIRA</t>
        </is>
      </c>
      <c r="K3077" t="inlineStr">
        <is>
          <t>CONTRATO</t>
        </is>
      </c>
      <c r="L3077" t="n">
        <v>1310.35</v>
      </c>
      <c r="M3077" t="inlineStr"/>
      <c r="N3077" t="inlineStr"/>
      <c r="O3077" s="142">
        <f>DATE(YEAR(H3077),MONTH(H3077),1)</f>
        <v/>
      </c>
      <c r="P3077" s="132">
        <f>IF(H3077&gt;$L$3,"Futuro","Atraso")</f>
        <v/>
      </c>
      <c r="Q3077">
        <f>12*(YEAR(H3077)-YEAR($L$3))+(MONTH(H3077)-MONTH($L$3))</f>
        <v/>
      </c>
      <c r="R3077" s="366">
        <f>IF(N3077="IBIRAPITANGA FASE 3",IF(P3077="Atraso",M3077,M3077/(1+$J$2)^Q3077),IF(P3077="Atraso",M3077,M3077/(1+$J$1)^Q3077))</f>
        <v/>
      </c>
    </row>
    <row r="3078">
      <c r="A3078" t="inlineStr">
        <is>
          <t>Q016L04</t>
        </is>
      </c>
      <c r="B3078" t="inlineStr">
        <is>
          <t>MARIA DO AMPARO ALVES DA SILVA MAIA</t>
        </is>
      </c>
      <c r="C3078" t="n">
        <v>1</v>
      </c>
      <c r="D3078" t="inlineStr">
        <is>
          <t>IPCA</t>
        </is>
      </c>
      <c r="E3078" t="n">
        <v>0.009488792934583046</v>
      </c>
      <c r="F3078" t="inlineStr">
        <is>
          <t>MENSAL</t>
        </is>
      </c>
      <c r="G3078" t="n">
        <v>45894</v>
      </c>
      <c r="H3078" t="n">
        <v>45894</v>
      </c>
      <c r="I3078" t="inlineStr">
        <is>
          <t>028</t>
        </is>
      </c>
      <c r="J3078" t="inlineStr">
        <is>
          <t>CARTEIRA</t>
        </is>
      </c>
      <c r="K3078" t="inlineStr">
        <is>
          <t>CONTRATO</t>
        </is>
      </c>
      <c r="L3078" t="n">
        <v>1310.35</v>
      </c>
      <c r="M3078" t="inlineStr"/>
      <c r="N3078" t="inlineStr"/>
      <c r="O3078" s="142">
        <f>DATE(YEAR(H3078),MONTH(H3078),1)</f>
        <v/>
      </c>
      <c r="P3078" s="132">
        <f>IF(H3078&gt;$L$3,"Futuro","Atraso")</f>
        <v/>
      </c>
      <c r="Q3078">
        <f>12*(YEAR(H3078)-YEAR($L$3))+(MONTH(H3078)-MONTH($L$3))</f>
        <v/>
      </c>
      <c r="R3078" s="366">
        <f>IF(N3078="IBIRAPITANGA FASE 3",IF(P3078="Atraso",M3078,M3078/(1+$J$2)^Q3078),IF(P3078="Atraso",M3078,M3078/(1+$J$1)^Q3078))</f>
        <v/>
      </c>
    </row>
    <row r="3079">
      <c r="A3079" t="inlineStr">
        <is>
          <t>Q016L04</t>
        </is>
      </c>
      <c r="B3079" t="inlineStr">
        <is>
          <t>MARIA DO AMPARO ALVES DA SILVA MAIA</t>
        </is>
      </c>
      <c r="C3079" t="n">
        <v>1</v>
      </c>
      <c r="D3079" t="inlineStr">
        <is>
          <t>IPCA</t>
        </is>
      </c>
      <c r="E3079" t="n">
        <v>0.009488792934583046</v>
      </c>
      <c r="F3079" t="inlineStr">
        <is>
          <t>MENSAL</t>
        </is>
      </c>
      <c r="G3079" t="n">
        <v>45925</v>
      </c>
      <c r="H3079" t="n">
        <v>45925</v>
      </c>
      <c r="I3079" t="inlineStr">
        <is>
          <t>029</t>
        </is>
      </c>
      <c r="J3079" t="inlineStr">
        <is>
          <t>CARTEIRA</t>
        </is>
      </c>
      <c r="K3079" t="inlineStr">
        <is>
          <t>CONTRATO</t>
        </is>
      </c>
      <c r="L3079" t="n">
        <v>1310.35</v>
      </c>
      <c r="M3079" t="inlineStr"/>
      <c r="N3079" t="inlineStr"/>
      <c r="O3079" s="142">
        <f>DATE(YEAR(H3079),MONTH(H3079),1)</f>
        <v/>
      </c>
      <c r="P3079" s="132">
        <f>IF(H3079&gt;$L$3,"Futuro","Atraso")</f>
        <v/>
      </c>
      <c r="Q3079">
        <f>12*(YEAR(H3079)-YEAR($L$3))+(MONTH(H3079)-MONTH($L$3))</f>
        <v/>
      </c>
      <c r="R3079" s="366">
        <f>IF(N3079="IBIRAPITANGA FASE 3",IF(P3079="Atraso",M3079,M3079/(1+$J$2)^Q3079),IF(P3079="Atraso",M3079,M3079/(1+$J$1)^Q3079))</f>
        <v/>
      </c>
    </row>
    <row r="3080">
      <c r="A3080" t="inlineStr">
        <is>
          <t>Q016L04</t>
        </is>
      </c>
      <c r="B3080" t="inlineStr">
        <is>
          <t>MARIA DO AMPARO ALVES DA SILVA MAIA</t>
        </is>
      </c>
      <c r="C3080" t="n">
        <v>1</v>
      </c>
      <c r="D3080" t="inlineStr">
        <is>
          <t>IPCA</t>
        </is>
      </c>
      <c r="E3080" t="n">
        <v>0.009488792934583046</v>
      </c>
      <c r="F3080" t="inlineStr">
        <is>
          <t>MENSAL</t>
        </is>
      </c>
      <c r="G3080" t="n">
        <v>45955</v>
      </c>
      <c r="H3080" t="n">
        <v>45955</v>
      </c>
      <c r="I3080" t="inlineStr">
        <is>
          <t>030</t>
        </is>
      </c>
      <c r="J3080" t="inlineStr">
        <is>
          <t>CARTEIRA</t>
        </is>
      </c>
      <c r="K3080" t="inlineStr">
        <is>
          <t>CONTRATO</t>
        </is>
      </c>
      <c r="L3080" t="n">
        <v>1310.35</v>
      </c>
      <c r="M3080" t="inlineStr"/>
      <c r="N3080" t="inlineStr"/>
      <c r="O3080" s="142">
        <f>DATE(YEAR(H3080),MONTH(H3080),1)</f>
        <v/>
      </c>
      <c r="P3080" s="132">
        <f>IF(H3080&gt;$L$3,"Futuro","Atraso")</f>
        <v/>
      </c>
      <c r="Q3080">
        <f>12*(YEAR(H3080)-YEAR($L$3))+(MONTH(H3080)-MONTH($L$3))</f>
        <v/>
      </c>
      <c r="R3080" s="366">
        <f>IF(N3080="IBIRAPITANGA FASE 3",IF(P3080="Atraso",M3080,M3080/(1+$J$2)^Q3080),IF(P3080="Atraso",M3080,M3080/(1+$J$1)^Q3080))</f>
        <v/>
      </c>
    </row>
    <row r="3081">
      <c r="A3081" t="inlineStr">
        <is>
          <t>Q016L04</t>
        </is>
      </c>
      <c r="B3081" t="inlineStr">
        <is>
          <t>MARIA DO AMPARO ALVES DA SILVA MAIA</t>
        </is>
      </c>
      <c r="C3081" t="n">
        <v>1</v>
      </c>
      <c r="D3081" t="inlineStr">
        <is>
          <t>IPCA</t>
        </is>
      </c>
      <c r="E3081" t="n">
        <v>0.009488792934583046</v>
      </c>
      <c r="F3081" t="inlineStr">
        <is>
          <t>MENSAL</t>
        </is>
      </c>
      <c r="G3081" t="n">
        <v>45986</v>
      </c>
      <c r="H3081" t="n">
        <v>45986</v>
      </c>
      <c r="I3081" t="inlineStr">
        <is>
          <t>031</t>
        </is>
      </c>
      <c r="J3081" t="inlineStr">
        <is>
          <t>CARTEIRA</t>
        </is>
      </c>
      <c r="K3081" t="inlineStr">
        <is>
          <t>CONTRATO</t>
        </is>
      </c>
      <c r="L3081" t="n">
        <v>1310.35</v>
      </c>
      <c r="M3081" t="inlineStr"/>
      <c r="N3081" t="inlineStr"/>
      <c r="O3081" s="142">
        <f>DATE(YEAR(H3081),MONTH(H3081),1)</f>
        <v/>
      </c>
      <c r="P3081" s="132">
        <f>IF(H3081&gt;$L$3,"Futuro","Atraso")</f>
        <v/>
      </c>
      <c r="Q3081">
        <f>12*(YEAR(H3081)-YEAR($L$3))+(MONTH(H3081)-MONTH($L$3))</f>
        <v/>
      </c>
      <c r="R3081" s="366">
        <f>IF(N3081="IBIRAPITANGA FASE 3",IF(P3081="Atraso",M3081,M3081/(1+$J$2)^Q3081),IF(P3081="Atraso",M3081,M3081/(1+$J$1)^Q3081))</f>
        <v/>
      </c>
    </row>
    <row r="3082">
      <c r="A3082" t="inlineStr">
        <is>
          <t>Q016L04</t>
        </is>
      </c>
      <c r="B3082" t="inlineStr">
        <is>
          <t>MARIA DO AMPARO ALVES DA SILVA MAIA</t>
        </is>
      </c>
      <c r="C3082" t="n">
        <v>1</v>
      </c>
      <c r="D3082" t="inlineStr">
        <is>
          <t>IPCA</t>
        </is>
      </c>
      <c r="E3082" t="n">
        <v>0.009488792934583046</v>
      </c>
      <c r="F3082" t="inlineStr">
        <is>
          <t>MENSAL</t>
        </is>
      </c>
      <c r="G3082" t="n">
        <v>46016</v>
      </c>
      <c r="H3082" t="n">
        <v>46016</v>
      </c>
      <c r="I3082" t="inlineStr">
        <is>
          <t>032</t>
        </is>
      </c>
      <c r="J3082" t="inlineStr">
        <is>
          <t>CARTEIRA</t>
        </is>
      </c>
      <c r="K3082" t="inlineStr">
        <is>
          <t>CONTRATO</t>
        </is>
      </c>
      <c r="L3082" t="n">
        <v>1310.35</v>
      </c>
      <c r="M3082" t="inlineStr"/>
      <c r="N3082" t="inlineStr"/>
      <c r="O3082" s="142">
        <f>DATE(YEAR(H3082),MONTH(H3082),1)</f>
        <v/>
      </c>
      <c r="P3082" s="132">
        <f>IF(H3082&gt;$L$3,"Futuro","Atraso")</f>
        <v/>
      </c>
      <c r="Q3082">
        <f>12*(YEAR(H3082)-YEAR($L$3))+(MONTH(H3082)-MONTH($L$3))</f>
        <v/>
      </c>
      <c r="R3082" s="366">
        <f>IF(N3082="IBIRAPITANGA FASE 3",IF(P3082="Atraso",M3082,M3082/(1+$J$2)^Q3082),IF(P3082="Atraso",M3082,M3082/(1+$J$1)^Q3082))</f>
        <v/>
      </c>
    </row>
    <row r="3083">
      <c r="A3083" t="inlineStr">
        <is>
          <t>Q016L04</t>
        </is>
      </c>
      <c r="B3083" t="inlineStr">
        <is>
          <t>MARIA DO AMPARO ALVES DA SILVA MAIA</t>
        </is>
      </c>
      <c r="C3083" t="n">
        <v>1</v>
      </c>
      <c r="D3083" t="inlineStr">
        <is>
          <t>IPCA</t>
        </is>
      </c>
      <c r="E3083" t="n">
        <v>0.009488792934583046</v>
      </c>
      <c r="F3083" t="inlineStr">
        <is>
          <t>MENSAL</t>
        </is>
      </c>
      <c r="G3083" t="n">
        <v>46047</v>
      </c>
      <c r="H3083" t="n">
        <v>46047</v>
      </c>
      <c r="I3083" t="inlineStr">
        <is>
          <t>033</t>
        </is>
      </c>
      <c r="J3083" t="inlineStr">
        <is>
          <t>CARTEIRA</t>
        </is>
      </c>
      <c r="K3083" t="inlineStr">
        <is>
          <t>CONTRATO</t>
        </is>
      </c>
      <c r="L3083" t="n">
        <v>1310.35</v>
      </c>
      <c r="M3083" t="inlineStr"/>
      <c r="N3083" t="inlineStr"/>
      <c r="O3083" s="142">
        <f>DATE(YEAR(H3083),MONTH(H3083),1)</f>
        <v/>
      </c>
      <c r="P3083" s="132">
        <f>IF(H3083&gt;$L$3,"Futuro","Atraso")</f>
        <v/>
      </c>
      <c r="Q3083">
        <f>12*(YEAR(H3083)-YEAR($L$3))+(MONTH(H3083)-MONTH($L$3))</f>
        <v/>
      </c>
      <c r="R3083" s="366">
        <f>IF(N3083="IBIRAPITANGA FASE 3",IF(P3083="Atraso",M3083,M3083/(1+$J$2)^Q3083),IF(P3083="Atraso",M3083,M3083/(1+$J$1)^Q3083))</f>
        <v/>
      </c>
    </row>
    <row r="3084">
      <c r="A3084" t="inlineStr">
        <is>
          <t>Q016L04</t>
        </is>
      </c>
      <c r="B3084" t="inlineStr">
        <is>
          <t>MARIA DO AMPARO ALVES DA SILVA MAIA</t>
        </is>
      </c>
      <c r="C3084" t="n">
        <v>1</v>
      </c>
      <c r="D3084" t="inlineStr">
        <is>
          <t>IPCA</t>
        </is>
      </c>
      <c r="E3084" t="n">
        <v>0.009488792934583046</v>
      </c>
      <c r="F3084" t="inlineStr">
        <is>
          <t>MENSAL</t>
        </is>
      </c>
      <c r="G3084" t="n">
        <v>46078</v>
      </c>
      <c r="H3084" t="n">
        <v>46078</v>
      </c>
      <c r="I3084" t="inlineStr">
        <is>
          <t>034</t>
        </is>
      </c>
      <c r="J3084" t="inlineStr">
        <is>
          <t>CARTEIRA</t>
        </is>
      </c>
      <c r="K3084" t="inlineStr">
        <is>
          <t>CONTRATO</t>
        </is>
      </c>
      <c r="L3084" t="n">
        <v>1310.35</v>
      </c>
      <c r="M3084" t="inlineStr"/>
      <c r="N3084" t="inlineStr"/>
      <c r="O3084" s="142">
        <f>DATE(YEAR(H3084),MONTH(H3084),1)</f>
        <v/>
      </c>
      <c r="P3084" s="132">
        <f>IF(H3084&gt;$L$3,"Futuro","Atraso")</f>
        <v/>
      </c>
      <c r="Q3084">
        <f>12*(YEAR(H3084)-YEAR($L$3))+(MONTH(H3084)-MONTH($L$3))</f>
        <v/>
      </c>
      <c r="R3084" s="366">
        <f>IF(N3084="IBIRAPITANGA FASE 3",IF(P3084="Atraso",M3084,M3084/(1+$J$2)^Q3084),IF(P3084="Atraso",M3084,M3084/(1+$J$1)^Q3084))</f>
        <v/>
      </c>
    </row>
    <row r="3085">
      <c r="A3085" t="inlineStr">
        <is>
          <t>Q016L04</t>
        </is>
      </c>
      <c r="B3085" t="inlineStr">
        <is>
          <t>MARIA DO AMPARO ALVES DA SILVA MAIA</t>
        </is>
      </c>
      <c r="C3085" t="n">
        <v>1</v>
      </c>
      <c r="D3085" t="inlineStr">
        <is>
          <t>IPCA</t>
        </is>
      </c>
      <c r="E3085" t="n">
        <v>0.009488792934583046</v>
      </c>
      <c r="F3085" t="inlineStr">
        <is>
          <t>MENSAL</t>
        </is>
      </c>
      <c r="G3085" t="n">
        <v>46106</v>
      </c>
      <c r="H3085" t="n">
        <v>46106</v>
      </c>
      <c r="I3085" t="inlineStr">
        <is>
          <t>035</t>
        </is>
      </c>
      <c r="J3085" t="inlineStr">
        <is>
          <t>CARTEIRA</t>
        </is>
      </c>
      <c r="K3085" t="inlineStr">
        <is>
          <t>CONTRATO</t>
        </is>
      </c>
      <c r="L3085" t="n">
        <v>1310.35</v>
      </c>
      <c r="M3085" t="inlineStr"/>
      <c r="N3085" t="inlineStr"/>
      <c r="O3085" s="142">
        <f>DATE(YEAR(H3085),MONTH(H3085),1)</f>
        <v/>
      </c>
      <c r="P3085" s="132">
        <f>IF(H3085&gt;$L$3,"Futuro","Atraso")</f>
        <v/>
      </c>
      <c r="Q3085">
        <f>12*(YEAR(H3085)-YEAR($L$3))+(MONTH(H3085)-MONTH($L$3))</f>
        <v/>
      </c>
      <c r="R3085" s="366">
        <f>IF(N3085="IBIRAPITANGA FASE 3",IF(P3085="Atraso",M3085,M3085/(1+$J$2)^Q3085),IF(P3085="Atraso",M3085,M3085/(1+$J$1)^Q3085))</f>
        <v/>
      </c>
    </row>
    <row r="3086">
      <c r="A3086" t="inlineStr">
        <is>
          <t>Q016L04</t>
        </is>
      </c>
      <c r="B3086" t="inlineStr">
        <is>
          <t>MARIA DO AMPARO ALVES DA SILVA MAIA</t>
        </is>
      </c>
      <c r="C3086" t="n">
        <v>1</v>
      </c>
      <c r="D3086" t="inlineStr">
        <is>
          <t>IPCA</t>
        </is>
      </c>
      <c r="E3086" t="n">
        <v>0.009488792934583046</v>
      </c>
      <c r="F3086" t="inlineStr">
        <is>
          <t>MENSAL</t>
        </is>
      </c>
      <c r="G3086" t="n">
        <v>46137</v>
      </c>
      <c r="H3086" t="n">
        <v>46137</v>
      </c>
      <c r="I3086" t="inlineStr">
        <is>
          <t>036</t>
        </is>
      </c>
      <c r="J3086" t="inlineStr">
        <is>
          <t>CARTEIRA</t>
        </is>
      </c>
      <c r="K3086" t="inlineStr">
        <is>
          <t>CONTRATO</t>
        </is>
      </c>
      <c r="L3086" t="n">
        <v>1310.35</v>
      </c>
      <c r="M3086" t="inlineStr"/>
      <c r="N3086" t="inlineStr"/>
      <c r="O3086" s="142">
        <f>DATE(YEAR(H3086),MONTH(H3086),1)</f>
        <v/>
      </c>
      <c r="P3086" s="132">
        <f>IF(H3086&gt;$L$3,"Futuro","Atraso")</f>
        <v/>
      </c>
      <c r="Q3086">
        <f>12*(YEAR(H3086)-YEAR($L$3))+(MONTH(H3086)-MONTH($L$3))</f>
        <v/>
      </c>
      <c r="R3086" s="366">
        <f>IF(N3086="IBIRAPITANGA FASE 3",IF(P3086="Atraso",M3086,M3086/(1+$J$2)^Q3086),IF(P3086="Atraso",M3086,M3086/(1+$J$1)^Q3086))</f>
        <v/>
      </c>
    </row>
    <row r="3087">
      <c r="A3087" t="inlineStr">
        <is>
          <t>Q016L04</t>
        </is>
      </c>
      <c r="B3087" t="inlineStr">
        <is>
          <t>MARIA DO AMPARO ALVES DA SILVA MAIA</t>
        </is>
      </c>
      <c r="C3087" t="n">
        <v>1</v>
      </c>
      <c r="D3087" t="inlineStr">
        <is>
          <t>IPCA</t>
        </is>
      </c>
      <c r="E3087" t="n">
        <v>0.009488792934583046</v>
      </c>
      <c r="F3087" t="inlineStr">
        <is>
          <t>MENSAL</t>
        </is>
      </c>
      <c r="G3087" t="n">
        <v>46167</v>
      </c>
      <c r="H3087" t="n">
        <v>46167</v>
      </c>
      <c r="I3087" t="inlineStr">
        <is>
          <t>037</t>
        </is>
      </c>
      <c r="J3087" t="inlineStr">
        <is>
          <t>CARTEIRA</t>
        </is>
      </c>
      <c r="K3087" t="inlineStr">
        <is>
          <t>CONTRATO</t>
        </is>
      </c>
      <c r="L3087" t="n">
        <v>1310.35</v>
      </c>
      <c r="M3087" t="inlineStr"/>
      <c r="N3087" t="inlineStr"/>
      <c r="O3087" s="142">
        <f>DATE(YEAR(H3087),MONTH(H3087),1)</f>
        <v/>
      </c>
      <c r="P3087" s="132">
        <f>IF(H3087&gt;$L$3,"Futuro","Atraso")</f>
        <v/>
      </c>
      <c r="Q3087">
        <f>12*(YEAR(H3087)-YEAR($L$3))+(MONTH(H3087)-MONTH($L$3))</f>
        <v/>
      </c>
      <c r="R3087" s="366">
        <f>IF(N3087="IBIRAPITANGA FASE 3",IF(P3087="Atraso",M3087,M3087/(1+$J$2)^Q3087),IF(P3087="Atraso",M3087,M3087/(1+$J$1)^Q3087))</f>
        <v/>
      </c>
    </row>
    <row r="3088">
      <c r="A3088" t="inlineStr">
        <is>
          <t>Q016L04</t>
        </is>
      </c>
      <c r="B3088" t="inlineStr">
        <is>
          <t>MARIA DO AMPARO ALVES DA SILVA MAIA</t>
        </is>
      </c>
      <c r="C3088" t="n">
        <v>1</v>
      </c>
      <c r="D3088" t="inlineStr">
        <is>
          <t>IPCA</t>
        </is>
      </c>
      <c r="E3088" t="n">
        <v>0.009488792934583046</v>
      </c>
      <c r="F3088" t="inlineStr">
        <is>
          <t>MENSAL</t>
        </is>
      </c>
      <c r="G3088" t="n">
        <v>46198</v>
      </c>
      <c r="H3088" t="n">
        <v>46198</v>
      </c>
      <c r="I3088" t="inlineStr">
        <is>
          <t>038</t>
        </is>
      </c>
      <c r="J3088" t="inlineStr">
        <is>
          <t>CARTEIRA</t>
        </is>
      </c>
      <c r="K3088" t="inlineStr">
        <is>
          <t>CONTRATO</t>
        </is>
      </c>
      <c r="L3088" t="n">
        <v>1310.35</v>
      </c>
      <c r="M3088" t="inlineStr"/>
      <c r="N3088" t="inlineStr"/>
      <c r="O3088" s="142">
        <f>DATE(YEAR(H3088),MONTH(H3088),1)</f>
        <v/>
      </c>
      <c r="P3088" s="132">
        <f>IF(H3088&gt;$L$3,"Futuro","Atraso")</f>
        <v/>
      </c>
      <c r="Q3088">
        <f>12*(YEAR(H3088)-YEAR($L$3))+(MONTH(H3088)-MONTH($L$3))</f>
        <v/>
      </c>
      <c r="R3088" s="366">
        <f>IF(N3088="IBIRAPITANGA FASE 3",IF(P3088="Atraso",M3088,M3088/(1+$J$2)^Q3088),IF(P3088="Atraso",M3088,M3088/(1+$J$1)^Q3088))</f>
        <v/>
      </c>
    </row>
    <row r="3089">
      <c r="A3089" t="inlineStr">
        <is>
          <t>Q016L04</t>
        </is>
      </c>
      <c r="B3089" t="inlineStr">
        <is>
          <t>MARIA DO AMPARO ALVES DA SILVA MAIA</t>
        </is>
      </c>
      <c r="C3089" t="n">
        <v>1</v>
      </c>
      <c r="D3089" t="inlineStr">
        <is>
          <t>IPCA</t>
        </is>
      </c>
      <c r="E3089" t="n">
        <v>0.009488792934583046</v>
      </c>
      <c r="F3089" t="inlineStr">
        <is>
          <t>MENSAL</t>
        </is>
      </c>
      <c r="G3089" t="n">
        <v>46228</v>
      </c>
      <c r="H3089" t="n">
        <v>46228</v>
      </c>
      <c r="I3089" t="inlineStr">
        <is>
          <t>039</t>
        </is>
      </c>
      <c r="J3089" t="inlineStr">
        <is>
          <t>CARTEIRA</t>
        </is>
      </c>
      <c r="K3089" t="inlineStr">
        <is>
          <t>CONTRATO</t>
        </is>
      </c>
      <c r="L3089" t="n">
        <v>1310.35</v>
      </c>
      <c r="M3089" t="inlineStr"/>
      <c r="N3089" t="inlineStr"/>
      <c r="O3089" s="142">
        <f>DATE(YEAR(H3089),MONTH(H3089),1)</f>
        <v/>
      </c>
      <c r="P3089" s="132">
        <f>IF(H3089&gt;$L$3,"Futuro","Atraso")</f>
        <v/>
      </c>
      <c r="Q3089">
        <f>12*(YEAR(H3089)-YEAR($L$3))+(MONTH(H3089)-MONTH($L$3))</f>
        <v/>
      </c>
      <c r="R3089" s="366">
        <f>IF(N3089="IBIRAPITANGA FASE 3",IF(P3089="Atraso",M3089,M3089/(1+$J$2)^Q3089),IF(P3089="Atraso",M3089,M3089/(1+$J$1)^Q3089))</f>
        <v/>
      </c>
    </row>
    <row r="3090">
      <c r="A3090" t="inlineStr">
        <is>
          <t>Q016L04</t>
        </is>
      </c>
      <c r="B3090" t="inlineStr">
        <is>
          <t>MARIA DO AMPARO ALVES DA SILVA MAIA</t>
        </is>
      </c>
      <c r="C3090" t="n">
        <v>1</v>
      </c>
      <c r="D3090" t="inlineStr">
        <is>
          <t>IPCA</t>
        </is>
      </c>
      <c r="E3090" t="n">
        <v>0.009488792934583046</v>
      </c>
      <c r="F3090" t="inlineStr">
        <is>
          <t>MENSAL</t>
        </is>
      </c>
      <c r="G3090" t="n">
        <v>46259</v>
      </c>
      <c r="H3090" t="n">
        <v>46259</v>
      </c>
      <c r="I3090" t="inlineStr">
        <is>
          <t>040</t>
        </is>
      </c>
      <c r="J3090" t="inlineStr">
        <is>
          <t>CARTEIRA</t>
        </is>
      </c>
      <c r="K3090" t="inlineStr">
        <is>
          <t>CONTRATO</t>
        </is>
      </c>
      <c r="L3090" t="n">
        <v>1310.35</v>
      </c>
      <c r="M3090" t="inlineStr"/>
      <c r="N3090" t="inlineStr"/>
      <c r="O3090" s="142">
        <f>DATE(YEAR(H3090),MONTH(H3090),1)</f>
        <v/>
      </c>
      <c r="P3090" s="132">
        <f>IF(H3090&gt;$L$3,"Futuro","Atraso")</f>
        <v/>
      </c>
      <c r="Q3090">
        <f>12*(YEAR(H3090)-YEAR($L$3))+(MONTH(H3090)-MONTH($L$3))</f>
        <v/>
      </c>
      <c r="R3090" s="366">
        <f>IF(N3090="IBIRAPITANGA FASE 3",IF(P3090="Atraso",M3090,M3090/(1+$J$2)^Q3090),IF(P3090="Atraso",M3090,M3090/(1+$J$1)^Q3090))</f>
        <v/>
      </c>
    </row>
    <row r="3091">
      <c r="A3091" t="inlineStr">
        <is>
          <t>Q016L04</t>
        </is>
      </c>
      <c r="B3091" t="inlineStr">
        <is>
          <t>MARIA DO AMPARO ALVES DA SILVA MAIA</t>
        </is>
      </c>
      <c r="C3091" t="n">
        <v>1</v>
      </c>
      <c r="D3091" t="inlineStr">
        <is>
          <t>IPCA</t>
        </is>
      </c>
      <c r="E3091" t="n">
        <v>0.009488792934583046</v>
      </c>
      <c r="F3091" t="inlineStr">
        <is>
          <t>MENSAL</t>
        </is>
      </c>
      <c r="G3091" t="n">
        <v>46290</v>
      </c>
      <c r="H3091" t="n">
        <v>46290</v>
      </c>
      <c r="I3091" t="inlineStr">
        <is>
          <t>041</t>
        </is>
      </c>
      <c r="J3091" t="inlineStr">
        <is>
          <t>CARTEIRA</t>
        </is>
      </c>
      <c r="K3091" t="inlineStr">
        <is>
          <t>CONTRATO</t>
        </is>
      </c>
      <c r="L3091" t="n">
        <v>1310.35</v>
      </c>
      <c r="M3091" t="inlineStr"/>
      <c r="N3091" t="inlineStr"/>
      <c r="O3091" s="142">
        <f>DATE(YEAR(H3091),MONTH(H3091),1)</f>
        <v/>
      </c>
      <c r="P3091" s="132">
        <f>IF(H3091&gt;$L$3,"Futuro","Atraso")</f>
        <v/>
      </c>
      <c r="Q3091">
        <f>12*(YEAR(H3091)-YEAR($L$3))+(MONTH(H3091)-MONTH($L$3))</f>
        <v/>
      </c>
      <c r="R3091" s="366">
        <f>IF(N3091="IBIRAPITANGA FASE 3",IF(P3091="Atraso",M3091,M3091/(1+$J$2)^Q3091),IF(P3091="Atraso",M3091,M3091/(1+$J$1)^Q3091))</f>
        <v/>
      </c>
    </row>
    <row r="3092">
      <c r="A3092" t="inlineStr">
        <is>
          <t>Q016L04</t>
        </is>
      </c>
      <c r="B3092" t="inlineStr">
        <is>
          <t>MARIA DO AMPARO ALVES DA SILVA MAIA</t>
        </is>
      </c>
      <c r="C3092" t="n">
        <v>1</v>
      </c>
      <c r="D3092" t="inlineStr">
        <is>
          <t>IPCA</t>
        </is>
      </c>
      <c r="E3092" t="n">
        <v>0.009488792934583046</v>
      </c>
      <c r="F3092" t="inlineStr">
        <is>
          <t>MENSAL</t>
        </is>
      </c>
      <c r="G3092" t="n">
        <v>46320</v>
      </c>
      <c r="H3092" t="n">
        <v>46320</v>
      </c>
      <c r="I3092" t="inlineStr">
        <is>
          <t>042</t>
        </is>
      </c>
      <c r="J3092" t="inlineStr">
        <is>
          <t>CARTEIRA</t>
        </is>
      </c>
      <c r="K3092" t="inlineStr">
        <is>
          <t>CONTRATO</t>
        </is>
      </c>
      <c r="L3092" t="n">
        <v>1310.35</v>
      </c>
      <c r="M3092" t="inlineStr"/>
      <c r="N3092" t="inlineStr"/>
      <c r="O3092" s="142">
        <f>DATE(YEAR(H3092),MONTH(H3092),1)</f>
        <v/>
      </c>
      <c r="P3092" s="132">
        <f>IF(H3092&gt;$L$3,"Futuro","Atraso")</f>
        <v/>
      </c>
      <c r="Q3092">
        <f>12*(YEAR(H3092)-YEAR($L$3))+(MONTH(H3092)-MONTH($L$3))</f>
        <v/>
      </c>
      <c r="R3092" s="366">
        <f>IF(N3092="IBIRAPITANGA FASE 3",IF(P3092="Atraso",M3092,M3092/(1+$J$2)^Q3092),IF(P3092="Atraso",M3092,M3092/(1+$J$1)^Q3092))</f>
        <v/>
      </c>
    </row>
    <row r="3093">
      <c r="A3093" t="inlineStr">
        <is>
          <t>Q016L04</t>
        </is>
      </c>
      <c r="B3093" t="inlineStr">
        <is>
          <t>MARIA DO AMPARO ALVES DA SILVA MAIA</t>
        </is>
      </c>
      <c r="C3093" t="n">
        <v>1</v>
      </c>
      <c r="D3093" t="inlineStr">
        <is>
          <t>IPCA</t>
        </is>
      </c>
      <c r="E3093" t="n">
        <v>0.009488792934583046</v>
      </c>
      <c r="F3093" t="inlineStr">
        <is>
          <t>MENSAL</t>
        </is>
      </c>
      <c r="G3093" t="n">
        <v>46351</v>
      </c>
      <c r="H3093" t="n">
        <v>46351</v>
      </c>
      <c r="I3093" t="inlineStr">
        <is>
          <t>043</t>
        </is>
      </c>
      <c r="J3093" t="inlineStr">
        <is>
          <t>CARTEIRA</t>
        </is>
      </c>
      <c r="K3093" t="inlineStr">
        <is>
          <t>CONTRATO</t>
        </is>
      </c>
      <c r="L3093" t="n">
        <v>1310.35</v>
      </c>
      <c r="M3093" t="inlineStr"/>
      <c r="N3093" t="inlineStr"/>
      <c r="O3093" s="142">
        <f>DATE(YEAR(H3093),MONTH(H3093),1)</f>
        <v/>
      </c>
      <c r="P3093" s="132">
        <f>IF(H3093&gt;$L$3,"Futuro","Atraso")</f>
        <v/>
      </c>
      <c r="Q3093">
        <f>12*(YEAR(H3093)-YEAR($L$3))+(MONTH(H3093)-MONTH($L$3))</f>
        <v/>
      </c>
      <c r="R3093" s="366">
        <f>IF(N3093="IBIRAPITANGA FASE 3",IF(P3093="Atraso",M3093,M3093/(1+$J$2)^Q3093),IF(P3093="Atraso",M3093,M3093/(1+$J$1)^Q3093))</f>
        <v/>
      </c>
    </row>
    <row r="3094">
      <c r="A3094" t="inlineStr">
        <is>
          <t>Q016L04</t>
        </is>
      </c>
      <c r="B3094" t="inlineStr">
        <is>
          <t>MARIA DO AMPARO ALVES DA SILVA MAIA</t>
        </is>
      </c>
      <c r="C3094" t="n">
        <v>1</v>
      </c>
      <c r="D3094" t="inlineStr">
        <is>
          <t>IPCA</t>
        </is>
      </c>
      <c r="E3094" t="n">
        <v>0.009488792934583046</v>
      </c>
      <c r="F3094" t="inlineStr">
        <is>
          <t>MENSAL</t>
        </is>
      </c>
      <c r="G3094" t="n">
        <v>46381</v>
      </c>
      <c r="H3094" t="n">
        <v>46381</v>
      </c>
      <c r="I3094" t="inlineStr">
        <is>
          <t>044</t>
        </is>
      </c>
      <c r="J3094" t="inlineStr">
        <is>
          <t>CARTEIRA</t>
        </is>
      </c>
      <c r="K3094" t="inlineStr">
        <is>
          <t>CONTRATO</t>
        </is>
      </c>
      <c r="L3094" t="n">
        <v>1310.35</v>
      </c>
      <c r="M3094" t="inlineStr"/>
      <c r="N3094" t="inlineStr"/>
      <c r="O3094" s="142">
        <f>DATE(YEAR(H3094),MONTH(H3094),1)</f>
        <v/>
      </c>
      <c r="P3094" s="132">
        <f>IF(H3094&gt;$L$3,"Futuro","Atraso")</f>
        <v/>
      </c>
      <c r="Q3094">
        <f>12*(YEAR(H3094)-YEAR($L$3))+(MONTH(H3094)-MONTH($L$3))</f>
        <v/>
      </c>
      <c r="R3094" s="366">
        <f>IF(N3094="IBIRAPITANGA FASE 3",IF(P3094="Atraso",M3094,M3094/(1+$J$2)^Q3094),IF(P3094="Atraso",M3094,M3094/(1+$J$1)^Q3094))</f>
        <v/>
      </c>
    </row>
    <row r="3095">
      <c r="A3095" t="inlineStr">
        <is>
          <t>Q017L02</t>
        </is>
      </c>
      <c r="B3095" t="inlineStr">
        <is>
          <t>GTMS PARTICIPAÇOES E ADM DE BENS PROPRIOS LTDA</t>
        </is>
      </c>
      <c r="C3095" t="n">
        <v>1</v>
      </c>
      <c r="D3095" t="inlineStr">
        <is>
          <t>IPCA</t>
        </is>
      </c>
      <c r="E3095" t="n">
        <v>0</v>
      </c>
      <c r="F3095" t="inlineStr">
        <is>
          <t>MENSAL</t>
        </is>
      </c>
      <c r="G3095" t="n">
        <v>45214</v>
      </c>
      <c r="H3095" t="n">
        <v>45214</v>
      </c>
      <c r="I3095" t="inlineStr">
        <is>
          <t>035</t>
        </is>
      </c>
      <c r="J3095" t="inlineStr">
        <is>
          <t>CARTEIRA</t>
        </is>
      </c>
      <c r="K3095" t="inlineStr">
        <is>
          <t>CONTRATO</t>
        </is>
      </c>
      <c r="L3095" t="n">
        <v>4555.02</v>
      </c>
      <c r="M3095" t="inlineStr"/>
      <c r="N3095" t="inlineStr"/>
      <c r="O3095" s="142">
        <f>DATE(YEAR(H3095),MONTH(H3095),1)</f>
        <v/>
      </c>
      <c r="P3095" s="132">
        <f>IF(H3095&gt;$L$3,"Futuro","Atraso")</f>
        <v/>
      </c>
      <c r="Q3095">
        <f>12*(YEAR(H3095)-YEAR($L$3))+(MONTH(H3095)-MONTH($L$3))</f>
        <v/>
      </c>
      <c r="R3095" s="366">
        <f>IF(N3095="IBIRAPITANGA FASE 3",IF(P3095="Atraso",M3095,M3095/(1+$J$2)^Q3095),IF(P3095="Atraso",M3095,M3095/(1+$J$1)^Q3095))</f>
        <v/>
      </c>
    </row>
    <row r="3096">
      <c r="A3096" t="inlineStr">
        <is>
          <t>Q017L02</t>
        </is>
      </c>
      <c r="B3096" t="inlineStr">
        <is>
          <t>GTMS PARTICIPAÇOES E ADM DE BENS PROPRIOS LTDA</t>
        </is>
      </c>
      <c r="C3096" t="n">
        <v>1</v>
      </c>
      <c r="D3096" t="inlineStr">
        <is>
          <t>IPCA</t>
        </is>
      </c>
      <c r="E3096" t="n">
        <v>0</v>
      </c>
      <c r="F3096" t="inlineStr">
        <is>
          <t>MENSAL</t>
        </is>
      </c>
      <c r="G3096" t="n">
        <v>45245</v>
      </c>
      <c r="H3096" t="n">
        <v>45245</v>
      </c>
      <c r="I3096" t="inlineStr">
        <is>
          <t>036</t>
        </is>
      </c>
      <c r="J3096" t="inlineStr">
        <is>
          <t>CARTEIRA</t>
        </is>
      </c>
      <c r="K3096" t="inlineStr">
        <is>
          <t>CONTRATO</t>
        </is>
      </c>
      <c r="L3096" t="n">
        <v>4553.73</v>
      </c>
      <c r="M3096" t="inlineStr"/>
      <c r="N3096" t="inlineStr"/>
      <c r="O3096" s="142">
        <f>DATE(YEAR(H3096),MONTH(H3096),1)</f>
        <v/>
      </c>
      <c r="P3096" s="132">
        <f>IF(H3096&gt;$L$3,"Futuro","Atraso")</f>
        <v/>
      </c>
      <c r="Q3096">
        <f>12*(YEAR(H3096)-YEAR($L$3))+(MONTH(H3096)-MONTH($L$3))</f>
        <v/>
      </c>
      <c r="R3096" s="366">
        <f>IF(N3096="IBIRAPITANGA FASE 3",IF(P3096="Atraso",M3096,M3096/(1+$J$2)^Q3096),IF(P3096="Atraso",M3096,M3096/(1+$J$1)^Q3096))</f>
        <v/>
      </c>
    </row>
    <row r="3097">
      <c r="A3097" t="inlineStr">
        <is>
          <t>Q017L02</t>
        </is>
      </c>
      <c r="B3097" t="inlineStr">
        <is>
          <t>GTMS PARTICIPAÇOES E ADM DE BENS PROPRIOS LTDA</t>
        </is>
      </c>
      <c r="C3097" t="n">
        <v>1</v>
      </c>
      <c r="D3097" t="inlineStr">
        <is>
          <t>IPCA</t>
        </is>
      </c>
      <c r="E3097" t="n">
        <v>0</v>
      </c>
      <c r="F3097" t="inlineStr">
        <is>
          <t>MENSAL</t>
        </is>
      </c>
      <c r="G3097" t="n">
        <v>45275</v>
      </c>
      <c r="H3097" t="n">
        <v>45275</v>
      </c>
      <c r="I3097" t="inlineStr">
        <is>
          <t>037</t>
        </is>
      </c>
      <c r="J3097" t="inlineStr">
        <is>
          <t>CARTEIRA</t>
        </is>
      </c>
      <c r="K3097" t="inlineStr">
        <is>
          <t>CONTRATO</t>
        </is>
      </c>
      <c r="L3097" t="n">
        <v>4553.73</v>
      </c>
      <c r="M3097" t="inlineStr"/>
      <c r="N3097" t="inlineStr"/>
      <c r="O3097" s="142">
        <f>DATE(YEAR(H3097),MONTH(H3097),1)</f>
        <v/>
      </c>
      <c r="P3097" s="132">
        <f>IF(H3097&gt;$L$3,"Futuro","Atraso")</f>
        <v/>
      </c>
      <c r="Q3097">
        <f>12*(YEAR(H3097)-YEAR($L$3))+(MONTH(H3097)-MONTH($L$3))</f>
        <v/>
      </c>
      <c r="R3097" s="366">
        <f>IF(N3097="IBIRAPITANGA FASE 3",IF(P3097="Atraso",M3097,M3097/(1+$J$2)^Q3097),IF(P3097="Atraso",M3097,M3097/(1+$J$1)^Q3097))</f>
        <v/>
      </c>
    </row>
    <row r="3098">
      <c r="A3098" t="inlineStr">
        <is>
          <t>Q017L02</t>
        </is>
      </c>
      <c r="B3098" t="inlineStr">
        <is>
          <t>GTMS PARTICIPAÇOES E ADM DE BENS PROPRIOS LTDA</t>
        </is>
      </c>
      <c r="C3098" t="n">
        <v>1</v>
      </c>
      <c r="D3098" t="inlineStr">
        <is>
          <t>IPCA</t>
        </is>
      </c>
      <c r="E3098" t="n">
        <v>0</v>
      </c>
      <c r="F3098" t="inlineStr">
        <is>
          <t>MENSAL</t>
        </is>
      </c>
      <c r="G3098" t="n">
        <v>45306</v>
      </c>
      <c r="H3098" t="n">
        <v>45306</v>
      </c>
      <c r="I3098" t="inlineStr">
        <is>
          <t>038</t>
        </is>
      </c>
      <c r="J3098" t="inlineStr">
        <is>
          <t>CARTEIRA</t>
        </is>
      </c>
      <c r="K3098" t="inlineStr">
        <is>
          <t>CONTRATO</t>
        </is>
      </c>
      <c r="L3098" t="n">
        <v>4553.73</v>
      </c>
      <c r="M3098" t="inlineStr"/>
      <c r="N3098" t="inlineStr"/>
      <c r="O3098" s="142">
        <f>DATE(YEAR(H3098),MONTH(H3098),1)</f>
        <v/>
      </c>
      <c r="P3098" s="132">
        <f>IF(H3098&gt;$L$3,"Futuro","Atraso")</f>
        <v/>
      </c>
      <c r="Q3098">
        <f>12*(YEAR(H3098)-YEAR($L$3))+(MONTH(H3098)-MONTH($L$3))</f>
        <v/>
      </c>
      <c r="R3098" s="366">
        <f>IF(N3098="IBIRAPITANGA FASE 3",IF(P3098="Atraso",M3098,M3098/(1+$J$2)^Q3098),IF(P3098="Atraso",M3098,M3098/(1+$J$1)^Q3098))</f>
        <v/>
      </c>
    </row>
    <row r="3099">
      <c r="A3099" t="inlineStr">
        <is>
          <t>Q017L02</t>
        </is>
      </c>
      <c r="B3099" t="inlineStr">
        <is>
          <t>GTMS PARTICIPAÇOES E ADM DE BENS PROPRIOS LTDA</t>
        </is>
      </c>
      <c r="C3099" t="n">
        <v>1</v>
      </c>
      <c r="D3099" t="inlineStr">
        <is>
          <t>IPCA</t>
        </is>
      </c>
      <c r="E3099" t="n">
        <v>0</v>
      </c>
      <c r="F3099" t="inlineStr">
        <is>
          <t>MENSAL</t>
        </is>
      </c>
      <c r="G3099" t="n">
        <v>45337</v>
      </c>
      <c r="H3099" t="n">
        <v>45337</v>
      </c>
      <c r="I3099" t="inlineStr">
        <is>
          <t>039</t>
        </is>
      </c>
      <c r="J3099" t="inlineStr">
        <is>
          <t>CARTEIRA</t>
        </is>
      </c>
      <c r="K3099" t="inlineStr">
        <is>
          <t>CONTRATO</t>
        </is>
      </c>
      <c r="L3099" t="n">
        <v>4553.73</v>
      </c>
      <c r="M3099" t="inlineStr"/>
      <c r="N3099" t="inlineStr"/>
      <c r="O3099" s="142">
        <f>DATE(YEAR(H3099),MONTH(H3099),1)</f>
        <v/>
      </c>
      <c r="P3099" s="132">
        <f>IF(H3099&gt;$L$3,"Futuro","Atraso")</f>
        <v/>
      </c>
      <c r="Q3099">
        <f>12*(YEAR(H3099)-YEAR($L$3))+(MONTH(H3099)-MONTH($L$3))</f>
        <v/>
      </c>
      <c r="R3099" s="366">
        <f>IF(N3099="IBIRAPITANGA FASE 3",IF(P3099="Atraso",M3099,M3099/(1+$J$2)^Q3099),IF(P3099="Atraso",M3099,M3099/(1+$J$1)^Q3099))</f>
        <v/>
      </c>
    </row>
    <row r="3100">
      <c r="A3100" t="inlineStr">
        <is>
          <t>Q017L02</t>
        </is>
      </c>
      <c r="B3100" t="inlineStr">
        <is>
          <t>GTMS PARTICIPAÇOES E ADM DE BENS PROPRIOS LTDA</t>
        </is>
      </c>
      <c r="C3100" t="n">
        <v>1</v>
      </c>
      <c r="D3100" t="inlineStr">
        <is>
          <t>IPCA</t>
        </is>
      </c>
      <c r="E3100" t="n">
        <v>0</v>
      </c>
      <c r="F3100" t="inlineStr">
        <is>
          <t>MENSAL</t>
        </is>
      </c>
      <c r="G3100" t="n">
        <v>45366</v>
      </c>
      <c r="H3100" t="n">
        <v>45366</v>
      </c>
      <c r="I3100" t="inlineStr">
        <is>
          <t>040</t>
        </is>
      </c>
      <c r="J3100" t="inlineStr">
        <is>
          <t>CARTEIRA</t>
        </is>
      </c>
      <c r="K3100" t="inlineStr">
        <is>
          <t>CONTRATO</t>
        </is>
      </c>
      <c r="L3100" t="n">
        <v>4553.73</v>
      </c>
      <c r="M3100" t="inlineStr"/>
      <c r="N3100" t="inlineStr"/>
      <c r="O3100" s="142">
        <f>DATE(YEAR(H3100),MONTH(H3100),1)</f>
        <v/>
      </c>
      <c r="P3100" s="132">
        <f>IF(H3100&gt;$L$3,"Futuro","Atraso")</f>
        <v/>
      </c>
      <c r="Q3100">
        <f>12*(YEAR(H3100)-YEAR($L$3))+(MONTH(H3100)-MONTH($L$3))</f>
        <v/>
      </c>
      <c r="R3100" s="366">
        <f>IF(N3100="IBIRAPITANGA FASE 3",IF(P3100="Atraso",M3100,M3100/(1+$J$2)^Q3100),IF(P3100="Atraso",M3100,M3100/(1+$J$1)^Q3100))</f>
        <v/>
      </c>
    </row>
    <row r="3101">
      <c r="A3101" t="inlineStr">
        <is>
          <t>Q017L02</t>
        </is>
      </c>
      <c r="B3101" t="inlineStr">
        <is>
          <t>GTMS PARTICIPAÇOES E ADM DE BENS PROPRIOS LTDA</t>
        </is>
      </c>
      <c r="C3101" t="n">
        <v>1</v>
      </c>
      <c r="D3101" t="inlineStr">
        <is>
          <t>IPCA</t>
        </is>
      </c>
      <c r="E3101" t="n">
        <v>0</v>
      </c>
      <c r="F3101" t="inlineStr">
        <is>
          <t>MENSAL</t>
        </is>
      </c>
      <c r="G3101" t="n">
        <v>45397</v>
      </c>
      <c r="H3101" t="n">
        <v>45397</v>
      </c>
      <c r="I3101" t="inlineStr">
        <is>
          <t>041</t>
        </is>
      </c>
      <c r="J3101" t="inlineStr">
        <is>
          <t>CARTEIRA</t>
        </is>
      </c>
      <c r="K3101" t="inlineStr">
        <is>
          <t>CONTRATO</t>
        </is>
      </c>
      <c r="L3101" t="n">
        <v>4553.73</v>
      </c>
      <c r="M3101" t="inlineStr"/>
      <c r="N3101" t="inlineStr"/>
      <c r="O3101" s="142">
        <f>DATE(YEAR(H3101),MONTH(H3101),1)</f>
        <v/>
      </c>
      <c r="P3101" s="132">
        <f>IF(H3101&gt;$L$3,"Futuro","Atraso")</f>
        <v/>
      </c>
      <c r="Q3101">
        <f>12*(YEAR(H3101)-YEAR($L$3))+(MONTH(H3101)-MONTH($L$3))</f>
        <v/>
      </c>
      <c r="R3101" s="366">
        <f>IF(N3101="IBIRAPITANGA FASE 3",IF(P3101="Atraso",M3101,M3101/(1+$J$2)^Q3101),IF(P3101="Atraso",M3101,M3101/(1+$J$1)^Q3101))</f>
        <v/>
      </c>
    </row>
    <row r="3102">
      <c r="A3102" t="inlineStr">
        <is>
          <t>Q017L05</t>
        </is>
      </c>
      <c r="B3102" t="inlineStr">
        <is>
          <t>ANTONIO LUCIANO VIEIRA</t>
        </is>
      </c>
      <c r="C3102" t="n">
        <v>1</v>
      </c>
      <c r="D3102" t="inlineStr">
        <is>
          <t>IPCA</t>
        </is>
      </c>
      <c r="E3102" t="n">
        <v>0</v>
      </c>
      <c r="F3102" t="inlineStr">
        <is>
          <t>MENSAL</t>
        </is>
      </c>
      <c r="G3102" t="n">
        <v>45219</v>
      </c>
      <c r="H3102" t="n">
        <v>45219</v>
      </c>
      <c r="I3102" t="inlineStr">
        <is>
          <t>007</t>
        </is>
      </c>
      <c r="J3102" t="inlineStr">
        <is>
          <t>CARTEIRA</t>
        </is>
      </c>
      <c r="K3102" t="inlineStr">
        <is>
          <t>CONTRATO</t>
        </is>
      </c>
      <c r="L3102" t="n">
        <v>2156.43</v>
      </c>
      <c r="M3102" t="inlineStr"/>
      <c r="N3102" t="inlineStr"/>
      <c r="O3102" s="142">
        <f>DATE(YEAR(H3102),MONTH(H3102),1)</f>
        <v/>
      </c>
      <c r="P3102" s="132">
        <f>IF(H3102&gt;$L$3,"Futuro","Atraso")</f>
        <v/>
      </c>
      <c r="Q3102">
        <f>12*(YEAR(H3102)-YEAR($L$3))+(MONTH(H3102)-MONTH($L$3))</f>
        <v/>
      </c>
      <c r="R3102" s="366">
        <f>IF(N3102="IBIRAPITANGA FASE 3",IF(P3102="Atraso",M3102,M3102/(1+$J$2)^Q3102),IF(P3102="Atraso",M3102,M3102/(1+$J$1)^Q3102))</f>
        <v/>
      </c>
    </row>
    <row r="3103">
      <c r="A3103" t="inlineStr">
        <is>
          <t>Q017L05</t>
        </is>
      </c>
      <c r="B3103" t="inlineStr">
        <is>
          <t>ANTONIO LUCIANO VIEIRA</t>
        </is>
      </c>
      <c r="C3103" t="n">
        <v>1</v>
      </c>
      <c r="D3103" t="inlineStr">
        <is>
          <t>IPCA</t>
        </is>
      </c>
      <c r="E3103" t="n">
        <v>0</v>
      </c>
      <c r="F3103" t="inlineStr">
        <is>
          <t>MENSAL</t>
        </is>
      </c>
      <c r="G3103" t="n">
        <v>45250</v>
      </c>
      <c r="H3103" t="n">
        <v>45250</v>
      </c>
      <c r="I3103" t="inlineStr">
        <is>
          <t>008</t>
        </is>
      </c>
      <c r="J3103" t="inlineStr">
        <is>
          <t>CARTEIRA</t>
        </is>
      </c>
      <c r="K3103" t="inlineStr">
        <is>
          <t>CONTRATO</t>
        </is>
      </c>
      <c r="L3103" t="n">
        <v>2156.43</v>
      </c>
      <c r="M3103" t="inlineStr"/>
      <c r="N3103" t="inlineStr"/>
      <c r="O3103" s="142">
        <f>DATE(YEAR(H3103),MONTH(H3103),1)</f>
        <v/>
      </c>
      <c r="P3103" s="132">
        <f>IF(H3103&gt;$L$3,"Futuro","Atraso")</f>
        <v/>
      </c>
      <c r="Q3103">
        <f>12*(YEAR(H3103)-YEAR($L$3))+(MONTH(H3103)-MONTH($L$3))</f>
        <v/>
      </c>
      <c r="R3103" s="366">
        <f>IF(N3103="IBIRAPITANGA FASE 3",IF(P3103="Atraso",M3103,M3103/(1+$J$2)^Q3103),IF(P3103="Atraso",M3103,M3103/(1+$J$1)^Q3103))</f>
        <v/>
      </c>
    </row>
    <row r="3104">
      <c r="A3104" t="inlineStr">
        <is>
          <t>Q017L05</t>
        </is>
      </c>
      <c r="B3104" t="inlineStr">
        <is>
          <t>ANTONIO LUCIANO VIEIRA</t>
        </is>
      </c>
      <c r="C3104" t="n">
        <v>1</v>
      </c>
      <c r="D3104" t="inlineStr">
        <is>
          <t>IPCA</t>
        </is>
      </c>
      <c r="E3104" t="n">
        <v>0</v>
      </c>
      <c r="F3104" t="inlineStr">
        <is>
          <t>MENSAL</t>
        </is>
      </c>
      <c r="G3104" t="n">
        <v>45280</v>
      </c>
      <c r="H3104" t="n">
        <v>45280</v>
      </c>
      <c r="I3104" t="inlineStr">
        <is>
          <t>009</t>
        </is>
      </c>
      <c r="J3104" t="inlineStr">
        <is>
          <t>CARTEIRA</t>
        </is>
      </c>
      <c r="K3104" t="inlineStr">
        <is>
          <t>CONTRATO</t>
        </is>
      </c>
      <c r="L3104" t="n">
        <v>2156.43</v>
      </c>
      <c r="M3104" t="inlineStr"/>
      <c r="N3104" t="inlineStr"/>
      <c r="O3104" s="142">
        <f>DATE(YEAR(H3104),MONTH(H3104),1)</f>
        <v/>
      </c>
      <c r="P3104" s="132">
        <f>IF(H3104&gt;$L$3,"Futuro","Atraso")</f>
        <v/>
      </c>
      <c r="Q3104">
        <f>12*(YEAR(H3104)-YEAR($L$3))+(MONTH(H3104)-MONTH($L$3))</f>
        <v/>
      </c>
      <c r="R3104" s="366">
        <f>IF(N3104="IBIRAPITANGA FASE 3",IF(P3104="Atraso",M3104,M3104/(1+$J$2)^Q3104),IF(P3104="Atraso",M3104,M3104/(1+$J$1)^Q3104))</f>
        <v/>
      </c>
    </row>
    <row r="3105">
      <c r="A3105" t="inlineStr">
        <is>
          <t>Q017L05</t>
        </is>
      </c>
      <c r="B3105" t="inlineStr">
        <is>
          <t>ANTONIO LUCIANO VIEIRA</t>
        </is>
      </c>
      <c r="C3105" t="n">
        <v>1</v>
      </c>
      <c r="D3105" t="inlineStr">
        <is>
          <t>IPCA</t>
        </is>
      </c>
      <c r="E3105" t="n">
        <v>0</v>
      </c>
      <c r="F3105" t="inlineStr">
        <is>
          <t>MENSAL</t>
        </is>
      </c>
      <c r="G3105" t="n">
        <v>45311</v>
      </c>
      <c r="H3105" t="n">
        <v>45311</v>
      </c>
      <c r="I3105" t="inlineStr">
        <is>
          <t>010</t>
        </is>
      </c>
      <c r="J3105" t="inlineStr">
        <is>
          <t>CARTEIRA</t>
        </is>
      </c>
      <c r="K3105" t="inlineStr">
        <is>
          <t>CONTRATO</t>
        </is>
      </c>
      <c r="L3105" t="n">
        <v>2156.43</v>
      </c>
      <c r="M3105" t="inlineStr"/>
      <c r="N3105" t="inlineStr"/>
      <c r="O3105" s="142">
        <f>DATE(YEAR(H3105),MONTH(H3105),1)</f>
        <v/>
      </c>
      <c r="P3105" s="132">
        <f>IF(H3105&gt;$L$3,"Futuro","Atraso")</f>
        <v/>
      </c>
      <c r="Q3105">
        <f>12*(YEAR(H3105)-YEAR($L$3))+(MONTH(H3105)-MONTH($L$3))</f>
        <v/>
      </c>
      <c r="R3105" s="366">
        <f>IF(N3105="IBIRAPITANGA FASE 3",IF(P3105="Atraso",M3105,M3105/(1+$J$2)^Q3105),IF(P3105="Atraso",M3105,M3105/(1+$J$1)^Q3105))</f>
        <v/>
      </c>
    </row>
    <row r="3106">
      <c r="A3106" t="inlineStr">
        <is>
          <t>Q017L05</t>
        </is>
      </c>
      <c r="B3106" t="inlineStr">
        <is>
          <t>ANTONIO LUCIANO VIEIRA</t>
        </is>
      </c>
      <c r="C3106" t="n">
        <v>1</v>
      </c>
      <c r="D3106" t="inlineStr">
        <is>
          <t>IPCA</t>
        </is>
      </c>
      <c r="E3106" t="n">
        <v>0</v>
      </c>
      <c r="F3106" t="inlineStr">
        <is>
          <t>MENSAL</t>
        </is>
      </c>
      <c r="G3106" t="n">
        <v>45342</v>
      </c>
      <c r="H3106" t="n">
        <v>45342</v>
      </c>
      <c r="I3106" t="inlineStr">
        <is>
          <t>011</t>
        </is>
      </c>
      <c r="J3106" t="inlineStr">
        <is>
          <t>CARTEIRA</t>
        </is>
      </c>
      <c r="K3106" t="inlineStr">
        <is>
          <t>CONTRATO</t>
        </is>
      </c>
      <c r="L3106" t="n">
        <v>2156.43</v>
      </c>
      <c r="M3106" t="inlineStr"/>
      <c r="N3106" t="inlineStr"/>
      <c r="O3106" s="142">
        <f>DATE(YEAR(H3106),MONTH(H3106),1)</f>
        <v/>
      </c>
      <c r="P3106" s="132">
        <f>IF(H3106&gt;$L$3,"Futuro","Atraso")</f>
        <v/>
      </c>
      <c r="Q3106">
        <f>12*(YEAR(H3106)-YEAR($L$3))+(MONTH(H3106)-MONTH($L$3))</f>
        <v/>
      </c>
      <c r="R3106" s="366">
        <f>IF(N3106="IBIRAPITANGA FASE 3",IF(P3106="Atraso",M3106,M3106/(1+$J$2)^Q3106),IF(P3106="Atraso",M3106,M3106/(1+$J$1)^Q3106))</f>
        <v/>
      </c>
    </row>
    <row r="3107">
      <c r="A3107" t="inlineStr">
        <is>
          <t>Q017L05</t>
        </is>
      </c>
      <c r="B3107" t="inlineStr">
        <is>
          <t>ANTONIO LUCIANO VIEIRA</t>
        </is>
      </c>
      <c r="C3107" t="n">
        <v>1</v>
      </c>
      <c r="D3107" t="inlineStr">
        <is>
          <t>IPCA</t>
        </is>
      </c>
      <c r="E3107" t="n">
        <v>0</v>
      </c>
      <c r="F3107" t="inlineStr">
        <is>
          <t>MENSAL</t>
        </is>
      </c>
      <c r="G3107" t="n">
        <v>45371</v>
      </c>
      <c r="H3107" t="n">
        <v>45371</v>
      </c>
      <c r="I3107" t="inlineStr">
        <is>
          <t>012</t>
        </is>
      </c>
      <c r="J3107" t="inlineStr">
        <is>
          <t>CARTEIRA</t>
        </is>
      </c>
      <c r="K3107" t="inlineStr">
        <is>
          <t>CONTRATO</t>
        </is>
      </c>
      <c r="L3107" t="n">
        <v>2156.43</v>
      </c>
      <c r="M3107" t="inlineStr"/>
      <c r="N3107" t="inlineStr"/>
      <c r="O3107" s="142">
        <f>DATE(YEAR(H3107),MONTH(H3107),1)</f>
        <v/>
      </c>
      <c r="P3107" s="132">
        <f>IF(H3107&gt;$L$3,"Futuro","Atraso")</f>
        <v/>
      </c>
      <c r="Q3107">
        <f>12*(YEAR(H3107)-YEAR($L$3))+(MONTH(H3107)-MONTH($L$3))</f>
        <v/>
      </c>
      <c r="R3107" s="366">
        <f>IF(N3107="IBIRAPITANGA FASE 3",IF(P3107="Atraso",M3107,M3107/(1+$J$2)^Q3107),IF(P3107="Atraso",M3107,M3107/(1+$J$1)^Q3107))</f>
        <v/>
      </c>
    </row>
    <row r="3108">
      <c r="A3108" t="inlineStr">
        <is>
          <t>Q017L05</t>
        </is>
      </c>
      <c r="B3108" t="inlineStr">
        <is>
          <t>ANTONIO LUCIANO VIEIRA</t>
        </is>
      </c>
      <c r="C3108" t="n">
        <v>1</v>
      </c>
      <c r="D3108" t="inlineStr">
        <is>
          <t>IPCA</t>
        </is>
      </c>
      <c r="E3108" t="n">
        <v>0</v>
      </c>
      <c r="F3108" t="inlineStr">
        <is>
          <t>MENSAL</t>
        </is>
      </c>
      <c r="G3108" t="n">
        <v>45372</v>
      </c>
      <c r="H3108" t="n">
        <v>45372</v>
      </c>
      <c r="I3108" t="inlineStr">
        <is>
          <t>001</t>
        </is>
      </c>
      <c r="J3108" t="inlineStr">
        <is>
          <t>CARTEIRA</t>
        </is>
      </c>
      <c r="K3108" t="inlineStr">
        <is>
          <t>CONTRATO</t>
        </is>
      </c>
      <c r="L3108" t="n">
        <v>29573.85</v>
      </c>
      <c r="M3108" t="inlineStr"/>
      <c r="N3108" t="inlineStr"/>
      <c r="O3108" s="142">
        <f>DATE(YEAR(H3108),MONTH(H3108),1)</f>
        <v/>
      </c>
      <c r="P3108" s="132">
        <f>IF(H3108&gt;$L$3,"Futuro","Atraso")</f>
        <v/>
      </c>
      <c r="Q3108">
        <f>12*(YEAR(H3108)-YEAR($L$3))+(MONTH(H3108)-MONTH($L$3))</f>
        <v/>
      </c>
      <c r="R3108" s="366">
        <f>IF(N3108="IBIRAPITANGA FASE 3",IF(P3108="Atraso",M3108,M3108/(1+$J$2)^Q3108),IF(P3108="Atraso",M3108,M3108/(1+$J$1)^Q3108))</f>
        <v/>
      </c>
    </row>
    <row r="3109">
      <c r="A3109" t="inlineStr">
        <is>
          <t>Q017L05</t>
        </is>
      </c>
      <c r="B3109" t="inlineStr">
        <is>
          <t>ANTONIO LUCIANO VIEIRA</t>
        </is>
      </c>
      <c r="C3109" t="n">
        <v>1</v>
      </c>
      <c r="D3109" t="inlineStr">
        <is>
          <t>IPCA</t>
        </is>
      </c>
      <c r="E3109" t="n">
        <v>0</v>
      </c>
      <c r="F3109" t="inlineStr">
        <is>
          <t>MENSAL</t>
        </is>
      </c>
      <c r="G3109" t="n">
        <v>45402</v>
      </c>
      <c r="H3109" t="n">
        <v>45402</v>
      </c>
      <c r="I3109" t="inlineStr">
        <is>
          <t>013</t>
        </is>
      </c>
      <c r="J3109" t="inlineStr">
        <is>
          <t>CARTEIRA</t>
        </is>
      </c>
      <c r="K3109" t="inlineStr">
        <is>
          <t>CONTRATO</t>
        </is>
      </c>
      <c r="L3109" t="n">
        <v>2156.43</v>
      </c>
      <c r="M3109" t="inlineStr"/>
      <c r="N3109" t="inlineStr"/>
      <c r="O3109" s="142">
        <f>DATE(YEAR(H3109),MONTH(H3109),1)</f>
        <v/>
      </c>
      <c r="P3109" s="132">
        <f>IF(H3109&gt;$L$3,"Futuro","Atraso")</f>
        <v/>
      </c>
      <c r="Q3109">
        <f>12*(YEAR(H3109)-YEAR($L$3))+(MONTH(H3109)-MONTH($L$3))</f>
        <v/>
      </c>
      <c r="R3109" s="366">
        <f>IF(N3109="IBIRAPITANGA FASE 3",IF(P3109="Atraso",M3109,M3109/(1+$J$2)^Q3109),IF(P3109="Atraso",M3109,M3109/(1+$J$1)^Q3109))</f>
        <v/>
      </c>
    </row>
    <row r="3110">
      <c r="A3110" t="inlineStr">
        <is>
          <t>Q017L05</t>
        </is>
      </c>
      <c r="B3110" t="inlineStr">
        <is>
          <t>ANTONIO LUCIANO VIEIRA</t>
        </is>
      </c>
      <c r="C3110" t="n">
        <v>1</v>
      </c>
      <c r="D3110" t="inlineStr">
        <is>
          <t>IPCA</t>
        </is>
      </c>
      <c r="E3110" t="n">
        <v>0</v>
      </c>
      <c r="F3110" t="inlineStr">
        <is>
          <t>MENSAL</t>
        </is>
      </c>
      <c r="G3110" t="n">
        <v>45432</v>
      </c>
      <c r="H3110" t="n">
        <v>45432</v>
      </c>
      <c r="I3110" t="inlineStr">
        <is>
          <t>014</t>
        </is>
      </c>
      <c r="J3110" t="inlineStr">
        <is>
          <t>CARTEIRA</t>
        </is>
      </c>
      <c r="K3110" t="inlineStr">
        <is>
          <t>CONTRATO</t>
        </is>
      </c>
      <c r="L3110" t="n">
        <v>2156.43</v>
      </c>
      <c r="M3110" t="inlineStr"/>
      <c r="N3110" t="inlineStr"/>
      <c r="O3110" s="142">
        <f>DATE(YEAR(H3110),MONTH(H3110),1)</f>
        <v/>
      </c>
      <c r="P3110" s="132">
        <f>IF(H3110&gt;$L$3,"Futuro","Atraso")</f>
        <v/>
      </c>
      <c r="Q3110">
        <f>12*(YEAR(H3110)-YEAR($L$3))+(MONTH(H3110)-MONTH($L$3))</f>
        <v/>
      </c>
      <c r="R3110" s="366">
        <f>IF(N3110="IBIRAPITANGA FASE 3",IF(P3110="Atraso",M3110,M3110/(1+$J$2)^Q3110),IF(P3110="Atraso",M3110,M3110/(1+$J$1)^Q3110))</f>
        <v/>
      </c>
    </row>
    <row r="3111">
      <c r="A3111" t="inlineStr">
        <is>
          <t>Q017L05</t>
        </is>
      </c>
      <c r="B3111" t="inlineStr">
        <is>
          <t>ANTONIO LUCIANO VIEIRA</t>
        </is>
      </c>
      <c r="C3111" t="n">
        <v>1</v>
      </c>
      <c r="D3111" t="inlineStr">
        <is>
          <t>IPCA</t>
        </is>
      </c>
      <c r="E3111" t="n">
        <v>0</v>
      </c>
      <c r="F3111" t="inlineStr">
        <is>
          <t>MENSAL</t>
        </is>
      </c>
      <c r="G3111" t="n">
        <v>45463</v>
      </c>
      <c r="H3111" t="n">
        <v>45463</v>
      </c>
      <c r="I3111" t="inlineStr">
        <is>
          <t>015</t>
        </is>
      </c>
      <c r="J3111" t="inlineStr">
        <is>
          <t>CARTEIRA</t>
        </is>
      </c>
      <c r="K3111" t="inlineStr">
        <is>
          <t>CONTRATO</t>
        </is>
      </c>
      <c r="L3111" t="n">
        <v>2156.43</v>
      </c>
      <c r="M3111" t="inlineStr"/>
      <c r="N3111" t="inlineStr"/>
      <c r="O3111" s="142">
        <f>DATE(YEAR(H3111),MONTH(H3111),1)</f>
        <v/>
      </c>
      <c r="P3111" s="132">
        <f>IF(H3111&gt;$L$3,"Futuro","Atraso")</f>
        <v/>
      </c>
      <c r="Q3111">
        <f>12*(YEAR(H3111)-YEAR($L$3))+(MONTH(H3111)-MONTH($L$3))</f>
        <v/>
      </c>
      <c r="R3111" s="366">
        <f>IF(N3111="IBIRAPITANGA FASE 3",IF(P3111="Atraso",M3111,M3111/(1+$J$2)^Q3111),IF(P3111="Atraso",M3111,M3111/(1+$J$1)^Q3111))</f>
        <v/>
      </c>
    </row>
    <row r="3112">
      <c r="A3112" t="inlineStr">
        <is>
          <t>Q017L05</t>
        </is>
      </c>
      <c r="B3112" t="inlineStr">
        <is>
          <t>ANTONIO LUCIANO VIEIRA</t>
        </is>
      </c>
      <c r="C3112" t="n">
        <v>1</v>
      </c>
      <c r="D3112" t="inlineStr">
        <is>
          <t>IPCA</t>
        </is>
      </c>
      <c r="E3112" t="n">
        <v>0</v>
      </c>
      <c r="F3112" t="inlineStr">
        <is>
          <t>MENSAL</t>
        </is>
      </c>
      <c r="G3112" t="n">
        <v>45493</v>
      </c>
      <c r="H3112" t="n">
        <v>45493</v>
      </c>
      <c r="I3112" t="inlineStr">
        <is>
          <t>016</t>
        </is>
      </c>
      <c r="J3112" t="inlineStr">
        <is>
          <t>CARTEIRA</t>
        </is>
      </c>
      <c r="K3112" t="inlineStr">
        <is>
          <t>CONTRATO</t>
        </is>
      </c>
      <c r="L3112" t="n">
        <v>2156.43</v>
      </c>
      <c r="M3112" t="inlineStr"/>
      <c r="N3112" t="inlineStr"/>
      <c r="O3112" s="142">
        <f>DATE(YEAR(H3112),MONTH(H3112),1)</f>
        <v/>
      </c>
      <c r="P3112" s="132">
        <f>IF(H3112&gt;$L$3,"Futuro","Atraso")</f>
        <v/>
      </c>
      <c r="Q3112">
        <f>12*(YEAR(H3112)-YEAR($L$3))+(MONTH(H3112)-MONTH($L$3))</f>
        <v/>
      </c>
      <c r="R3112" s="366">
        <f>IF(N3112="IBIRAPITANGA FASE 3",IF(P3112="Atraso",M3112,M3112/(1+$J$2)^Q3112),IF(P3112="Atraso",M3112,M3112/(1+$J$1)^Q3112))</f>
        <v/>
      </c>
    </row>
    <row r="3113">
      <c r="A3113" t="inlineStr">
        <is>
          <t>Q017L05</t>
        </is>
      </c>
      <c r="B3113" t="inlineStr">
        <is>
          <t>ANTONIO LUCIANO VIEIRA</t>
        </is>
      </c>
      <c r="C3113" t="n">
        <v>1</v>
      </c>
      <c r="D3113" t="inlineStr">
        <is>
          <t>IPCA</t>
        </is>
      </c>
      <c r="E3113" t="n">
        <v>0</v>
      </c>
      <c r="F3113" t="inlineStr">
        <is>
          <t>MENSAL</t>
        </is>
      </c>
      <c r="G3113" t="n">
        <v>45524</v>
      </c>
      <c r="H3113" t="n">
        <v>45524</v>
      </c>
      <c r="I3113" t="inlineStr">
        <is>
          <t>017</t>
        </is>
      </c>
      <c r="J3113" t="inlineStr">
        <is>
          <t>CARTEIRA</t>
        </is>
      </c>
      <c r="K3113" t="inlineStr">
        <is>
          <t>CONTRATO</t>
        </is>
      </c>
      <c r="L3113" t="n">
        <v>2156.43</v>
      </c>
      <c r="M3113" t="inlineStr"/>
      <c r="N3113" t="inlineStr"/>
      <c r="O3113" s="142">
        <f>DATE(YEAR(H3113),MONTH(H3113),1)</f>
        <v/>
      </c>
      <c r="P3113" s="132">
        <f>IF(H3113&gt;$L$3,"Futuro","Atraso")</f>
        <v/>
      </c>
      <c r="Q3113">
        <f>12*(YEAR(H3113)-YEAR($L$3))+(MONTH(H3113)-MONTH($L$3))</f>
        <v/>
      </c>
      <c r="R3113" s="366">
        <f>IF(N3113="IBIRAPITANGA FASE 3",IF(P3113="Atraso",M3113,M3113/(1+$J$2)^Q3113),IF(P3113="Atraso",M3113,M3113/(1+$J$1)^Q3113))</f>
        <v/>
      </c>
    </row>
    <row r="3114">
      <c r="A3114" t="inlineStr">
        <is>
          <t>Q017L05</t>
        </is>
      </c>
      <c r="B3114" t="inlineStr">
        <is>
          <t>ANTONIO LUCIANO VIEIRA</t>
        </is>
      </c>
      <c r="C3114" t="n">
        <v>1</v>
      </c>
      <c r="D3114" t="inlineStr">
        <is>
          <t>IPCA</t>
        </is>
      </c>
      <c r="E3114" t="n">
        <v>0</v>
      </c>
      <c r="F3114" t="inlineStr">
        <is>
          <t>MENSAL</t>
        </is>
      </c>
      <c r="G3114" t="n">
        <v>45555</v>
      </c>
      <c r="H3114" t="n">
        <v>45555</v>
      </c>
      <c r="I3114" t="inlineStr">
        <is>
          <t>018</t>
        </is>
      </c>
      <c r="J3114" t="inlineStr">
        <is>
          <t>CARTEIRA</t>
        </is>
      </c>
      <c r="K3114" t="inlineStr">
        <is>
          <t>CONTRATO</t>
        </is>
      </c>
      <c r="L3114" t="n">
        <v>2156.43</v>
      </c>
      <c r="M3114" t="inlineStr"/>
      <c r="N3114" t="inlineStr"/>
      <c r="O3114" s="142">
        <f>DATE(YEAR(H3114),MONTH(H3114),1)</f>
        <v/>
      </c>
      <c r="P3114" s="132">
        <f>IF(H3114&gt;$L$3,"Futuro","Atraso")</f>
        <v/>
      </c>
      <c r="Q3114">
        <f>12*(YEAR(H3114)-YEAR($L$3))+(MONTH(H3114)-MONTH($L$3))</f>
        <v/>
      </c>
      <c r="R3114" s="366">
        <f>IF(N3114="IBIRAPITANGA FASE 3",IF(P3114="Atraso",M3114,M3114/(1+$J$2)^Q3114),IF(P3114="Atraso",M3114,M3114/(1+$J$1)^Q3114))</f>
        <v/>
      </c>
    </row>
    <row r="3115">
      <c r="A3115" t="inlineStr">
        <is>
          <t>Q017L05</t>
        </is>
      </c>
      <c r="B3115" t="inlineStr">
        <is>
          <t>ANTONIO LUCIANO VIEIRA</t>
        </is>
      </c>
      <c r="C3115" t="n">
        <v>1</v>
      </c>
      <c r="D3115" t="inlineStr">
        <is>
          <t>IPCA</t>
        </is>
      </c>
      <c r="E3115" t="n">
        <v>0</v>
      </c>
      <c r="F3115" t="inlineStr">
        <is>
          <t>MENSAL</t>
        </is>
      </c>
      <c r="G3115" t="n">
        <v>45585</v>
      </c>
      <c r="H3115" t="n">
        <v>45585</v>
      </c>
      <c r="I3115" t="inlineStr">
        <is>
          <t>019</t>
        </is>
      </c>
      <c r="J3115" t="inlineStr">
        <is>
          <t>CARTEIRA</t>
        </is>
      </c>
      <c r="K3115" t="inlineStr">
        <is>
          <t>CONTRATO</t>
        </is>
      </c>
      <c r="L3115" t="n">
        <v>2156.43</v>
      </c>
      <c r="M3115" t="inlineStr"/>
      <c r="N3115" t="inlineStr"/>
      <c r="O3115" s="142">
        <f>DATE(YEAR(H3115),MONTH(H3115),1)</f>
        <v/>
      </c>
      <c r="P3115" s="132">
        <f>IF(H3115&gt;$L$3,"Futuro","Atraso")</f>
        <v/>
      </c>
      <c r="Q3115">
        <f>12*(YEAR(H3115)-YEAR($L$3))+(MONTH(H3115)-MONTH($L$3))</f>
        <v/>
      </c>
      <c r="R3115" s="366">
        <f>IF(N3115="IBIRAPITANGA FASE 3",IF(P3115="Atraso",M3115,M3115/(1+$J$2)^Q3115),IF(P3115="Atraso",M3115,M3115/(1+$J$1)^Q3115))</f>
        <v/>
      </c>
    </row>
    <row r="3116">
      <c r="A3116" t="inlineStr">
        <is>
          <t>Q017L05</t>
        </is>
      </c>
      <c r="B3116" t="inlineStr">
        <is>
          <t>ANTONIO LUCIANO VIEIRA</t>
        </is>
      </c>
      <c r="C3116" t="n">
        <v>1</v>
      </c>
      <c r="D3116" t="inlineStr">
        <is>
          <t>IPCA</t>
        </is>
      </c>
      <c r="E3116" t="n">
        <v>0</v>
      </c>
      <c r="F3116" t="inlineStr">
        <is>
          <t>MENSAL</t>
        </is>
      </c>
      <c r="G3116" t="n">
        <v>45616</v>
      </c>
      <c r="H3116" t="n">
        <v>45616</v>
      </c>
      <c r="I3116" t="inlineStr">
        <is>
          <t>020</t>
        </is>
      </c>
      <c r="J3116" t="inlineStr">
        <is>
          <t>CARTEIRA</t>
        </is>
      </c>
      <c r="K3116" t="inlineStr">
        <is>
          <t>CONTRATO</t>
        </is>
      </c>
      <c r="L3116" t="n">
        <v>2156.43</v>
      </c>
      <c r="M3116" t="inlineStr"/>
      <c r="N3116" t="inlineStr"/>
      <c r="O3116" s="142">
        <f>DATE(YEAR(H3116),MONTH(H3116),1)</f>
        <v/>
      </c>
      <c r="P3116" s="132">
        <f>IF(H3116&gt;$L$3,"Futuro","Atraso")</f>
        <v/>
      </c>
      <c r="Q3116">
        <f>12*(YEAR(H3116)-YEAR($L$3))+(MONTH(H3116)-MONTH($L$3))</f>
        <v/>
      </c>
      <c r="R3116" s="366">
        <f>IF(N3116="IBIRAPITANGA FASE 3",IF(P3116="Atraso",M3116,M3116/(1+$J$2)^Q3116),IF(P3116="Atraso",M3116,M3116/(1+$J$1)^Q3116))</f>
        <v/>
      </c>
    </row>
    <row r="3117">
      <c r="A3117" t="inlineStr">
        <is>
          <t>Q017L05</t>
        </is>
      </c>
      <c r="B3117" t="inlineStr">
        <is>
          <t>ANTONIO LUCIANO VIEIRA</t>
        </is>
      </c>
      <c r="C3117" t="n">
        <v>1</v>
      </c>
      <c r="D3117" t="inlineStr">
        <is>
          <t>IPCA</t>
        </is>
      </c>
      <c r="E3117" t="n">
        <v>0</v>
      </c>
      <c r="F3117" t="inlineStr">
        <is>
          <t>MENSAL</t>
        </is>
      </c>
      <c r="G3117" t="n">
        <v>45646</v>
      </c>
      <c r="H3117" t="n">
        <v>45646</v>
      </c>
      <c r="I3117" t="inlineStr">
        <is>
          <t>021</t>
        </is>
      </c>
      <c r="J3117" t="inlineStr">
        <is>
          <t>CARTEIRA</t>
        </is>
      </c>
      <c r="K3117" t="inlineStr">
        <is>
          <t>CONTRATO</t>
        </is>
      </c>
      <c r="L3117" t="n">
        <v>2156.43</v>
      </c>
      <c r="M3117" t="inlineStr"/>
      <c r="N3117" t="inlineStr"/>
      <c r="O3117" s="142">
        <f>DATE(YEAR(H3117),MONTH(H3117),1)</f>
        <v/>
      </c>
      <c r="P3117" s="132">
        <f>IF(H3117&gt;$L$3,"Futuro","Atraso")</f>
        <v/>
      </c>
      <c r="Q3117">
        <f>12*(YEAR(H3117)-YEAR($L$3))+(MONTH(H3117)-MONTH($L$3))</f>
        <v/>
      </c>
      <c r="R3117" s="366">
        <f>IF(N3117="IBIRAPITANGA FASE 3",IF(P3117="Atraso",M3117,M3117/(1+$J$2)^Q3117),IF(P3117="Atraso",M3117,M3117/(1+$J$1)^Q3117))</f>
        <v/>
      </c>
    </row>
    <row r="3118">
      <c r="A3118" t="inlineStr">
        <is>
          <t>Q017L05</t>
        </is>
      </c>
      <c r="B3118" t="inlineStr">
        <is>
          <t>ANTONIO LUCIANO VIEIRA</t>
        </is>
      </c>
      <c r="C3118" t="n">
        <v>1</v>
      </c>
      <c r="D3118" t="inlineStr">
        <is>
          <t>IPCA</t>
        </is>
      </c>
      <c r="E3118" t="n">
        <v>0</v>
      </c>
      <c r="F3118" t="inlineStr">
        <is>
          <t>MENSAL</t>
        </is>
      </c>
      <c r="G3118" t="n">
        <v>45677</v>
      </c>
      <c r="H3118" t="n">
        <v>45677</v>
      </c>
      <c r="I3118" t="inlineStr">
        <is>
          <t>022</t>
        </is>
      </c>
      <c r="J3118" t="inlineStr">
        <is>
          <t>CARTEIRA</t>
        </is>
      </c>
      <c r="K3118" t="inlineStr">
        <is>
          <t>CONTRATO</t>
        </is>
      </c>
      <c r="L3118" t="n">
        <v>2156.43</v>
      </c>
      <c r="M3118" t="inlineStr"/>
      <c r="N3118" t="inlineStr"/>
      <c r="O3118" s="142">
        <f>DATE(YEAR(H3118),MONTH(H3118),1)</f>
        <v/>
      </c>
      <c r="P3118" s="132">
        <f>IF(H3118&gt;$L$3,"Futuro","Atraso")</f>
        <v/>
      </c>
      <c r="Q3118">
        <f>12*(YEAR(H3118)-YEAR($L$3))+(MONTH(H3118)-MONTH($L$3))</f>
        <v/>
      </c>
      <c r="R3118" s="366">
        <f>IF(N3118="IBIRAPITANGA FASE 3",IF(P3118="Atraso",M3118,M3118/(1+$J$2)^Q3118),IF(P3118="Atraso",M3118,M3118/(1+$J$1)^Q3118))</f>
        <v/>
      </c>
    </row>
    <row r="3119">
      <c r="A3119" t="inlineStr">
        <is>
          <t>Q017L05</t>
        </is>
      </c>
      <c r="B3119" t="inlineStr">
        <is>
          <t>ANTONIO LUCIANO VIEIRA</t>
        </is>
      </c>
      <c r="C3119" t="n">
        <v>1</v>
      </c>
      <c r="D3119" t="inlineStr">
        <is>
          <t>IPCA</t>
        </is>
      </c>
      <c r="E3119" t="n">
        <v>0</v>
      </c>
      <c r="F3119" t="inlineStr">
        <is>
          <t>MENSAL</t>
        </is>
      </c>
      <c r="G3119" t="n">
        <v>45708</v>
      </c>
      <c r="H3119" t="n">
        <v>45708</v>
      </c>
      <c r="I3119" t="inlineStr">
        <is>
          <t>023</t>
        </is>
      </c>
      <c r="J3119" t="inlineStr">
        <is>
          <t>CARTEIRA</t>
        </is>
      </c>
      <c r="K3119" t="inlineStr">
        <is>
          <t>CONTRATO</t>
        </is>
      </c>
      <c r="L3119" t="n">
        <v>2156.43</v>
      </c>
      <c r="M3119" t="inlineStr"/>
      <c r="N3119" t="inlineStr"/>
      <c r="O3119" s="142">
        <f>DATE(YEAR(H3119),MONTH(H3119),1)</f>
        <v/>
      </c>
      <c r="P3119" s="132">
        <f>IF(H3119&gt;$L$3,"Futuro","Atraso")</f>
        <v/>
      </c>
      <c r="Q3119">
        <f>12*(YEAR(H3119)-YEAR($L$3))+(MONTH(H3119)-MONTH($L$3))</f>
        <v/>
      </c>
      <c r="R3119" s="366">
        <f>IF(N3119="IBIRAPITANGA FASE 3",IF(P3119="Atraso",M3119,M3119/(1+$J$2)^Q3119),IF(P3119="Atraso",M3119,M3119/(1+$J$1)^Q3119))</f>
        <v/>
      </c>
    </row>
    <row r="3120">
      <c r="A3120" t="inlineStr">
        <is>
          <t>Q017L05</t>
        </is>
      </c>
      <c r="B3120" t="inlineStr">
        <is>
          <t>ANTONIO LUCIANO VIEIRA</t>
        </is>
      </c>
      <c r="C3120" t="n">
        <v>1</v>
      </c>
      <c r="D3120" t="inlineStr">
        <is>
          <t>IPCA</t>
        </is>
      </c>
      <c r="E3120" t="n">
        <v>0</v>
      </c>
      <c r="F3120" t="inlineStr">
        <is>
          <t>MENSAL</t>
        </is>
      </c>
      <c r="G3120" t="n">
        <v>45736</v>
      </c>
      <c r="H3120" t="n">
        <v>45736</v>
      </c>
      <c r="I3120" t="inlineStr">
        <is>
          <t>024</t>
        </is>
      </c>
      <c r="J3120" t="inlineStr">
        <is>
          <t>CARTEIRA</t>
        </is>
      </c>
      <c r="K3120" t="inlineStr">
        <is>
          <t>CONTRATO</t>
        </is>
      </c>
      <c r="L3120" t="n">
        <v>2156.43</v>
      </c>
      <c r="M3120" t="inlineStr"/>
      <c r="N3120" t="inlineStr"/>
      <c r="O3120" s="142">
        <f>DATE(YEAR(H3120),MONTH(H3120),1)</f>
        <v/>
      </c>
      <c r="P3120" s="132">
        <f>IF(H3120&gt;$L$3,"Futuro","Atraso")</f>
        <v/>
      </c>
      <c r="Q3120">
        <f>12*(YEAR(H3120)-YEAR($L$3))+(MONTH(H3120)-MONTH($L$3))</f>
        <v/>
      </c>
      <c r="R3120" s="366">
        <f>IF(N3120="IBIRAPITANGA FASE 3",IF(P3120="Atraso",M3120,M3120/(1+$J$2)^Q3120),IF(P3120="Atraso",M3120,M3120/(1+$J$1)^Q3120))</f>
        <v/>
      </c>
    </row>
    <row r="3121">
      <c r="A3121" t="inlineStr">
        <is>
          <t>Q017L05</t>
        </is>
      </c>
      <c r="B3121" t="inlineStr">
        <is>
          <t>ANTONIO LUCIANO VIEIRA</t>
        </is>
      </c>
      <c r="C3121" t="n">
        <v>1</v>
      </c>
      <c r="D3121" t="inlineStr">
        <is>
          <t>IPCA</t>
        </is>
      </c>
      <c r="E3121" t="n">
        <v>0</v>
      </c>
      <c r="F3121" t="inlineStr">
        <is>
          <t>MENSAL</t>
        </is>
      </c>
      <c r="G3121" t="n">
        <v>45737</v>
      </c>
      <c r="H3121" t="n">
        <v>45737</v>
      </c>
      <c r="I3121" t="inlineStr">
        <is>
          <t>002</t>
        </is>
      </c>
      <c r="J3121" t="inlineStr">
        <is>
          <t>CARTEIRA</t>
        </is>
      </c>
      <c r="K3121" t="inlineStr">
        <is>
          <t>CONTRATO</t>
        </is>
      </c>
      <c r="L3121" t="n">
        <v>29573.85</v>
      </c>
      <c r="M3121" t="inlineStr"/>
      <c r="N3121" t="inlineStr"/>
      <c r="O3121" s="142">
        <f>DATE(YEAR(H3121),MONTH(H3121),1)</f>
        <v/>
      </c>
      <c r="P3121" s="132">
        <f>IF(H3121&gt;$L$3,"Futuro","Atraso")</f>
        <v/>
      </c>
      <c r="Q3121">
        <f>12*(YEAR(H3121)-YEAR($L$3))+(MONTH(H3121)-MONTH($L$3))</f>
        <v/>
      </c>
      <c r="R3121" s="366">
        <f>IF(N3121="IBIRAPITANGA FASE 3",IF(P3121="Atraso",M3121,M3121/(1+$J$2)^Q3121),IF(P3121="Atraso",M3121,M3121/(1+$J$1)^Q3121))</f>
        <v/>
      </c>
    </row>
    <row r="3122">
      <c r="A3122" t="inlineStr">
        <is>
          <t>Q017L05</t>
        </is>
      </c>
      <c r="B3122" t="inlineStr">
        <is>
          <t>ANTONIO LUCIANO VIEIRA</t>
        </is>
      </c>
      <c r="C3122" t="n">
        <v>1</v>
      </c>
      <c r="D3122" t="inlineStr">
        <is>
          <t>IPCA</t>
        </is>
      </c>
      <c r="E3122" t="n">
        <v>0</v>
      </c>
      <c r="F3122" t="inlineStr">
        <is>
          <t>MENSAL</t>
        </is>
      </c>
      <c r="G3122" t="n">
        <v>45767</v>
      </c>
      <c r="H3122" t="n">
        <v>45767</v>
      </c>
      <c r="I3122" t="inlineStr">
        <is>
          <t>025</t>
        </is>
      </c>
      <c r="J3122" t="inlineStr">
        <is>
          <t>CARTEIRA</t>
        </is>
      </c>
      <c r="K3122" t="inlineStr">
        <is>
          <t>CONTRATO</t>
        </is>
      </c>
      <c r="L3122" t="n">
        <v>2156.43</v>
      </c>
      <c r="M3122" t="inlineStr"/>
      <c r="N3122" t="inlineStr"/>
      <c r="O3122" s="142">
        <f>DATE(YEAR(H3122),MONTH(H3122),1)</f>
        <v/>
      </c>
      <c r="P3122" s="132">
        <f>IF(H3122&gt;$L$3,"Futuro","Atraso")</f>
        <v/>
      </c>
      <c r="Q3122">
        <f>12*(YEAR(H3122)-YEAR($L$3))+(MONTH(H3122)-MONTH($L$3))</f>
        <v/>
      </c>
      <c r="R3122" s="366">
        <f>IF(N3122="IBIRAPITANGA FASE 3",IF(P3122="Atraso",M3122,M3122/(1+$J$2)^Q3122),IF(P3122="Atraso",M3122,M3122/(1+$J$1)^Q3122))</f>
        <v/>
      </c>
    </row>
    <row r="3123">
      <c r="A3123" t="inlineStr">
        <is>
          <t>Q017L05</t>
        </is>
      </c>
      <c r="B3123" t="inlineStr">
        <is>
          <t>ANTONIO LUCIANO VIEIRA</t>
        </is>
      </c>
      <c r="C3123" t="n">
        <v>1</v>
      </c>
      <c r="D3123" t="inlineStr">
        <is>
          <t>IPCA</t>
        </is>
      </c>
      <c r="E3123" t="n">
        <v>0</v>
      </c>
      <c r="F3123" t="inlineStr">
        <is>
          <t>MENSAL</t>
        </is>
      </c>
      <c r="G3123" t="n">
        <v>45797</v>
      </c>
      <c r="H3123" t="n">
        <v>45797</v>
      </c>
      <c r="I3123" t="inlineStr">
        <is>
          <t>026</t>
        </is>
      </c>
      <c r="J3123" t="inlineStr">
        <is>
          <t>CARTEIRA</t>
        </is>
      </c>
      <c r="K3123" t="inlineStr">
        <is>
          <t>CONTRATO</t>
        </is>
      </c>
      <c r="L3123" t="n">
        <v>2156.43</v>
      </c>
      <c r="M3123" t="inlineStr"/>
      <c r="N3123" t="inlineStr"/>
      <c r="O3123" s="142">
        <f>DATE(YEAR(H3123),MONTH(H3123),1)</f>
        <v/>
      </c>
      <c r="P3123" s="132">
        <f>IF(H3123&gt;$L$3,"Futuro","Atraso")</f>
        <v/>
      </c>
      <c r="Q3123">
        <f>12*(YEAR(H3123)-YEAR($L$3))+(MONTH(H3123)-MONTH($L$3))</f>
        <v/>
      </c>
      <c r="R3123" s="366">
        <f>IF(N3123="IBIRAPITANGA FASE 3",IF(P3123="Atraso",M3123,M3123/(1+$J$2)^Q3123),IF(P3123="Atraso",M3123,M3123/(1+$J$1)^Q3123))</f>
        <v/>
      </c>
    </row>
    <row r="3124">
      <c r="A3124" t="inlineStr">
        <is>
          <t>Q017L05</t>
        </is>
      </c>
      <c r="B3124" t="inlineStr">
        <is>
          <t>ANTONIO LUCIANO VIEIRA</t>
        </is>
      </c>
      <c r="C3124" t="n">
        <v>1</v>
      </c>
      <c r="D3124" t="inlineStr">
        <is>
          <t>IPCA</t>
        </is>
      </c>
      <c r="E3124" t="n">
        <v>0</v>
      </c>
      <c r="F3124" t="inlineStr">
        <is>
          <t>MENSAL</t>
        </is>
      </c>
      <c r="G3124" t="n">
        <v>45828</v>
      </c>
      <c r="H3124" t="n">
        <v>45828</v>
      </c>
      <c r="I3124" t="inlineStr">
        <is>
          <t>027</t>
        </is>
      </c>
      <c r="J3124" t="inlineStr">
        <is>
          <t>CARTEIRA</t>
        </is>
      </c>
      <c r="K3124" t="inlineStr">
        <is>
          <t>CONTRATO</t>
        </is>
      </c>
      <c r="L3124" t="n">
        <v>2156.43</v>
      </c>
      <c r="M3124" t="inlineStr"/>
      <c r="N3124" t="inlineStr"/>
      <c r="O3124" s="142">
        <f>DATE(YEAR(H3124),MONTH(H3124),1)</f>
        <v/>
      </c>
      <c r="P3124" s="132">
        <f>IF(H3124&gt;$L$3,"Futuro","Atraso")</f>
        <v/>
      </c>
      <c r="Q3124">
        <f>12*(YEAR(H3124)-YEAR($L$3))+(MONTH(H3124)-MONTH($L$3))</f>
        <v/>
      </c>
      <c r="R3124" s="366">
        <f>IF(N3124="IBIRAPITANGA FASE 3",IF(P3124="Atraso",M3124,M3124/(1+$J$2)^Q3124),IF(P3124="Atraso",M3124,M3124/(1+$J$1)^Q3124))</f>
        <v/>
      </c>
    </row>
    <row r="3125">
      <c r="A3125" t="inlineStr">
        <is>
          <t>Q017L05</t>
        </is>
      </c>
      <c r="B3125" t="inlineStr">
        <is>
          <t>ANTONIO LUCIANO VIEIRA</t>
        </is>
      </c>
      <c r="C3125" t="n">
        <v>1</v>
      </c>
      <c r="D3125" t="inlineStr">
        <is>
          <t>IPCA</t>
        </is>
      </c>
      <c r="E3125" t="n">
        <v>0</v>
      </c>
      <c r="F3125" t="inlineStr">
        <is>
          <t>MENSAL</t>
        </is>
      </c>
      <c r="G3125" t="n">
        <v>45858</v>
      </c>
      <c r="H3125" t="n">
        <v>45858</v>
      </c>
      <c r="I3125" t="inlineStr">
        <is>
          <t>028</t>
        </is>
      </c>
      <c r="J3125" t="inlineStr">
        <is>
          <t>CARTEIRA</t>
        </is>
      </c>
      <c r="K3125" t="inlineStr">
        <is>
          <t>CONTRATO</t>
        </is>
      </c>
      <c r="L3125" t="n">
        <v>2156.43</v>
      </c>
      <c r="M3125" t="inlineStr"/>
      <c r="N3125" t="inlineStr"/>
      <c r="O3125" s="142">
        <f>DATE(YEAR(H3125),MONTH(H3125),1)</f>
        <v/>
      </c>
      <c r="P3125" s="132">
        <f>IF(H3125&gt;$L$3,"Futuro","Atraso")</f>
        <v/>
      </c>
      <c r="Q3125">
        <f>12*(YEAR(H3125)-YEAR($L$3))+(MONTH(H3125)-MONTH($L$3))</f>
        <v/>
      </c>
      <c r="R3125" s="366">
        <f>IF(N3125="IBIRAPITANGA FASE 3",IF(P3125="Atraso",M3125,M3125/(1+$J$2)^Q3125),IF(P3125="Atraso",M3125,M3125/(1+$J$1)^Q3125))</f>
        <v/>
      </c>
    </row>
    <row r="3126">
      <c r="A3126" t="inlineStr">
        <is>
          <t>Q017L05</t>
        </is>
      </c>
      <c r="B3126" t="inlineStr">
        <is>
          <t>ANTONIO LUCIANO VIEIRA</t>
        </is>
      </c>
      <c r="C3126" t="n">
        <v>1</v>
      </c>
      <c r="D3126" t="inlineStr">
        <is>
          <t>IPCA</t>
        </is>
      </c>
      <c r="E3126" t="n">
        <v>0</v>
      </c>
      <c r="F3126" t="inlineStr">
        <is>
          <t>MENSAL</t>
        </is>
      </c>
      <c r="G3126" t="n">
        <v>45889</v>
      </c>
      <c r="H3126" t="n">
        <v>45889</v>
      </c>
      <c r="I3126" t="inlineStr">
        <is>
          <t>029</t>
        </is>
      </c>
      <c r="J3126" t="inlineStr">
        <is>
          <t>CARTEIRA</t>
        </is>
      </c>
      <c r="K3126" t="inlineStr">
        <is>
          <t>CONTRATO</t>
        </is>
      </c>
      <c r="L3126" t="n">
        <v>2156.43</v>
      </c>
      <c r="M3126" t="inlineStr"/>
      <c r="N3126" t="inlineStr"/>
      <c r="O3126" s="142">
        <f>DATE(YEAR(H3126),MONTH(H3126),1)</f>
        <v/>
      </c>
      <c r="P3126" s="132">
        <f>IF(H3126&gt;$L$3,"Futuro","Atraso")</f>
        <v/>
      </c>
      <c r="Q3126">
        <f>12*(YEAR(H3126)-YEAR($L$3))+(MONTH(H3126)-MONTH($L$3))</f>
        <v/>
      </c>
      <c r="R3126" s="366">
        <f>IF(N3126="IBIRAPITANGA FASE 3",IF(P3126="Atraso",M3126,M3126/(1+$J$2)^Q3126),IF(P3126="Atraso",M3126,M3126/(1+$J$1)^Q3126))</f>
        <v/>
      </c>
    </row>
    <row r="3127">
      <c r="A3127" t="inlineStr">
        <is>
          <t>Q017L05</t>
        </is>
      </c>
      <c r="B3127" t="inlineStr">
        <is>
          <t>ANTONIO LUCIANO VIEIRA</t>
        </is>
      </c>
      <c r="C3127" t="n">
        <v>1</v>
      </c>
      <c r="D3127" t="inlineStr">
        <is>
          <t>IPCA</t>
        </is>
      </c>
      <c r="E3127" t="n">
        <v>0</v>
      </c>
      <c r="F3127" t="inlineStr">
        <is>
          <t>MENSAL</t>
        </is>
      </c>
      <c r="G3127" t="n">
        <v>45920</v>
      </c>
      <c r="H3127" t="n">
        <v>45920</v>
      </c>
      <c r="I3127" t="inlineStr">
        <is>
          <t>030</t>
        </is>
      </c>
      <c r="J3127" t="inlineStr">
        <is>
          <t>CARTEIRA</t>
        </is>
      </c>
      <c r="K3127" t="inlineStr">
        <is>
          <t>CONTRATO</t>
        </is>
      </c>
      <c r="L3127" t="n">
        <v>2156.43</v>
      </c>
      <c r="M3127" t="inlineStr"/>
      <c r="N3127" t="inlineStr"/>
      <c r="O3127" s="142">
        <f>DATE(YEAR(H3127),MONTH(H3127),1)</f>
        <v/>
      </c>
      <c r="P3127" s="132">
        <f>IF(H3127&gt;$L$3,"Futuro","Atraso")</f>
        <v/>
      </c>
      <c r="Q3127">
        <f>12*(YEAR(H3127)-YEAR($L$3))+(MONTH(H3127)-MONTH($L$3))</f>
        <v/>
      </c>
      <c r="R3127" s="366">
        <f>IF(N3127="IBIRAPITANGA FASE 3",IF(P3127="Atraso",M3127,M3127/(1+$J$2)^Q3127),IF(P3127="Atraso",M3127,M3127/(1+$J$1)^Q3127))</f>
        <v/>
      </c>
    </row>
    <row r="3128">
      <c r="A3128" t="inlineStr">
        <is>
          <t>Q017L05</t>
        </is>
      </c>
      <c r="B3128" t="inlineStr">
        <is>
          <t>ANTONIO LUCIANO VIEIRA</t>
        </is>
      </c>
      <c r="C3128" t="n">
        <v>1</v>
      </c>
      <c r="D3128" t="inlineStr">
        <is>
          <t>IPCA</t>
        </is>
      </c>
      <c r="E3128" t="n">
        <v>0</v>
      </c>
      <c r="F3128" t="inlineStr">
        <is>
          <t>MENSAL</t>
        </is>
      </c>
      <c r="G3128" t="n">
        <v>45950</v>
      </c>
      <c r="H3128" t="n">
        <v>45950</v>
      </c>
      <c r="I3128" t="inlineStr">
        <is>
          <t>031</t>
        </is>
      </c>
      <c r="J3128" t="inlineStr">
        <is>
          <t>CARTEIRA</t>
        </is>
      </c>
      <c r="K3128" t="inlineStr">
        <is>
          <t>CONTRATO</t>
        </is>
      </c>
      <c r="L3128" t="n">
        <v>2156.43</v>
      </c>
      <c r="M3128" t="inlineStr"/>
      <c r="N3128" t="inlineStr"/>
      <c r="O3128" s="142">
        <f>DATE(YEAR(H3128),MONTH(H3128),1)</f>
        <v/>
      </c>
      <c r="P3128" s="132">
        <f>IF(H3128&gt;$L$3,"Futuro","Atraso")</f>
        <v/>
      </c>
      <c r="Q3128">
        <f>12*(YEAR(H3128)-YEAR($L$3))+(MONTH(H3128)-MONTH($L$3))</f>
        <v/>
      </c>
      <c r="R3128" s="366">
        <f>IF(N3128="IBIRAPITANGA FASE 3",IF(P3128="Atraso",M3128,M3128/(1+$J$2)^Q3128),IF(P3128="Atraso",M3128,M3128/(1+$J$1)^Q3128))</f>
        <v/>
      </c>
    </row>
    <row r="3129">
      <c r="A3129" t="inlineStr">
        <is>
          <t>Q017L05</t>
        </is>
      </c>
      <c r="B3129" t="inlineStr">
        <is>
          <t>ANTONIO LUCIANO VIEIRA</t>
        </is>
      </c>
      <c r="C3129" t="n">
        <v>1</v>
      </c>
      <c r="D3129" t="inlineStr">
        <is>
          <t>IPCA</t>
        </is>
      </c>
      <c r="E3129" t="n">
        <v>0</v>
      </c>
      <c r="F3129" t="inlineStr">
        <is>
          <t>MENSAL</t>
        </is>
      </c>
      <c r="G3129" t="n">
        <v>45981</v>
      </c>
      <c r="H3129" t="n">
        <v>45981</v>
      </c>
      <c r="I3129" t="inlineStr">
        <is>
          <t>032</t>
        </is>
      </c>
      <c r="J3129" t="inlineStr">
        <is>
          <t>CARTEIRA</t>
        </is>
      </c>
      <c r="K3129" t="inlineStr">
        <is>
          <t>CONTRATO</t>
        </is>
      </c>
      <c r="L3129" t="n">
        <v>2156.43</v>
      </c>
      <c r="M3129" t="inlineStr"/>
      <c r="N3129" t="inlineStr"/>
      <c r="O3129" s="142">
        <f>DATE(YEAR(H3129),MONTH(H3129),1)</f>
        <v/>
      </c>
      <c r="P3129" s="132">
        <f>IF(H3129&gt;$L$3,"Futuro","Atraso")</f>
        <v/>
      </c>
      <c r="Q3129">
        <f>12*(YEAR(H3129)-YEAR($L$3))+(MONTH(H3129)-MONTH($L$3))</f>
        <v/>
      </c>
      <c r="R3129" s="366">
        <f>IF(N3129="IBIRAPITANGA FASE 3",IF(P3129="Atraso",M3129,M3129/(1+$J$2)^Q3129),IF(P3129="Atraso",M3129,M3129/(1+$J$1)^Q3129))</f>
        <v/>
      </c>
    </row>
    <row r="3130">
      <c r="A3130" t="inlineStr">
        <is>
          <t>Q017L05</t>
        </is>
      </c>
      <c r="B3130" t="inlineStr">
        <is>
          <t>ANTONIO LUCIANO VIEIRA</t>
        </is>
      </c>
      <c r="C3130" t="n">
        <v>1</v>
      </c>
      <c r="D3130" t="inlineStr">
        <is>
          <t>IPCA</t>
        </is>
      </c>
      <c r="E3130" t="n">
        <v>0</v>
      </c>
      <c r="F3130" t="inlineStr">
        <is>
          <t>MENSAL</t>
        </is>
      </c>
      <c r="G3130" t="n">
        <v>46011</v>
      </c>
      <c r="H3130" t="n">
        <v>46011</v>
      </c>
      <c r="I3130" t="inlineStr">
        <is>
          <t>033</t>
        </is>
      </c>
      <c r="J3130" t="inlineStr">
        <is>
          <t>CARTEIRA</t>
        </is>
      </c>
      <c r="K3130" t="inlineStr">
        <is>
          <t>CONTRATO</t>
        </is>
      </c>
      <c r="L3130" t="n">
        <v>2156.43</v>
      </c>
      <c r="M3130" t="inlineStr"/>
      <c r="N3130" t="inlineStr"/>
      <c r="O3130" s="142">
        <f>DATE(YEAR(H3130),MONTH(H3130),1)</f>
        <v/>
      </c>
      <c r="P3130" s="132">
        <f>IF(H3130&gt;$L$3,"Futuro","Atraso")</f>
        <v/>
      </c>
      <c r="Q3130">
        <f>12*(YEAR(H3130)-YEAR($L$3))+(MONTH(H3130)-MONTH($L$3))</f>
        <v/>
      </c>
      <c r="R3130" s="366">
        <f>IF(N3130="IBIRAPITANGA FASE 3",IF(P3130="Atraso",M3130,M3130/(1+$J$2)^Q3130),IF(P3130="Atraso",M3130,M3130/(1+$J$1)^Q3130))</f>
        <v/>
      </c>
    </row>
    <row r="3131">
      <c r="A3131" t="inlineStr">
        <is>
          <t>Q017L05</t>
        </is>
      </c>
      <c r="B3131" t="inlineStr">
        <is>
          <t>ANTONIO LUCIANO VIEIRA</t>
        </is>
      </c>
      <c r="C3131" t="n">
        <v>1</v>
      </c>
      <c r="D3131" t="inlineStr">
        <is>
          <t>IPCA</t>
        </is>
      </c>
      <c r="E3131" t="n">
        <v>0</v>
      </c>
      <c r="F3131" t="inlineStr">
        <is>
          <t>MENSAL</t>
        </is>
      </c>
      <c r="G3131" t="n">
        <v>46042</v>
      </c>
      <c r="H3131" t="n">
        <v>46042</v>
      </c>
      <c r="I3131" t="inlineStr">
        <is>
          <t>034</t>
        </is>
      </c>
      <c r="J3131" t="inlineStr">
        <is>
          <t>CARTEIRA</t>
        </is>
      </c>
      <c r="K3131" t="inlineStr">
        <is>
          <t>CONTRATO</t>
        </is>
      </c>
      <c r="L3131" t="n">
        <v>2156.43</v>
      </c>
      <c r="M3131" t="inlineStr"/>
      <c r="N3131" t="inlineStr"/>
      <c r="O3131" s="142">
        <f>DATE(YEAR(H3131),MONTH(H3131),1)</f>
        <v/>
      </c>
      <c r="P3131" s="132">
        <f>IF(H3131&gt;$L$3,"Futuro","Atraso")</f>
        <v/>
      </c>
      <c r="Q3131">
        <f>12*(YEAR(H3131)-YEAR($L$3))+(MONTH(H3131)-MONTH($L$3))</f>
        <v/>
      </c>
      <c r="R3131" s="366">
        <f>IF(N3131="IBIRAPITANGA FASE 3",IF(P3131="Atraso",M3131,M3131/(1+$J$2)^Q3131),IF(P3131="Atraso",M3131,M3131/(1+$J$1)^Q3131))</f>
        <v/>
      </c>
    </row>
    <row r="3132">
      <c r="A3132" t="inlineStr">
        <is>
          <t>Q017L05</t>
        </is>
      </c>
      <c r="B3132" t="inlineStr">
        <is>
          <t>ANTONIO LUCIANO VIEIRA</t>
        </is>
      </c>
      <c r="C3132" t="n">
        <v>1</v>
      </c>
      <c r="D3132" t="inlineStr">
        <is>
          <t>IPCA</t>
        </is>
      </c>
      <c r="E3132" t="n">
        <v>0</v>
      </c>
      <c r="F3132" t="inlineStr">
        <is>
          <t>MENSAL</t>
        </is>
      </c>
      <c r="G3132" t="n">
        <v>46073</v>
      </c>
      <c r="H3132" t="n">
        <v>46073</v>
      </c>
      <c r="I3132" t="inlineStr">
        <is>
          <t>035</t>
        </is>
      </c>
      <c r="J3132" t="inlineStr">
        <is>
          <t>CARTEIRA</t>
        </is>
      </c>
      <c r="K3132" t="inlineStr">
        <is>
          <t>CONTRATO</t>
        </is>
      </c>
      <c r="L3132" t="n">
        <v>2156.43</v>
      </c>
      <c r="M3132" t="inlineStr"/>
      <c r="N3132" t="inlineStr"/>
      <c r="O3132" s="142">
        <f>DATE(YEAR(H3132),MONTH(H3132),1)</f>
        <v/>
      </c>
      <c r="P3132" s="132">
        <f>IF(H3132&gt;$L$3,"Futuro","Atraso")</f>
        <v/>
      </c>
      <c r="Q3132">
        <f>12*(YEAR(H3132)-YEAR($L$3))+(MONTH(H3132)-MONTH($L$3))</f>
        <v/>
      </c>
      <c r="R3132" s="366">
        <f>IF(N3132="IBIRAPITANGA FASE 3",IF(P3132="Atraso",M3132,M3132/(1+$J$2)^Q3132),IF(P3132="Atraso",M3132,M3132/(1+$J$1)^Q3132))</f>
        <v/>
      </c>
    </row>
    <row r="3133">
      <c r="A3133" t="inlineStr">
        <is>
          <t>Q017L05</t>
        </is>
      </c>
      <c r="B3133" t="inlineStr">
        <is>
          <t>ANTONIO LUCIANO VIEIRA</t>
        </is>
      </c>
      <c r="C3133" t="n">
        <v>1</v>
      </c>
      <c r="D3133" t="inlineStr">
        <is>
          <t>IPCA</t>
        </is>
      </c>
      <c r="E3133" t="n">
        <v>0</v>
      </c>
      <c r="F3133" t="inlineStr">
        <is>
          <t>MENSAL</t>
        </is>
      </c>
      <c r="G3133" t="n">
        <v>46101</v>
      </c>
      <c r="H3133" t="n">
        <v>46101</v>
      </c>
      <c r="I3133" t="inlineStr">
        <is>
          <t>036</t>
        </is>
      </c>
      <c r="J3133" t="inlineStr">
        <is>
          <t>CARTEIRA</t>
        </is>
      </c>
      <c r="K3133" t="inlineStr">
        <is>
          <t>CONTRATO</t>
        </is>
      </c>
      <c r="L3133" t="n">
        <v>2156.43</v>
      </c>
      <c r="M3133" t="inlineStr"/>
      <c r="N3133" t="inlineStr"/>
      <c r="O3133" s="142">
        <f>DATE(YEAR(H3133),MONTH(H3133),1)</f>
        <v/>
      </c>
      <c r="P3133" s="132">
        <f>IF(H3133&gt;$L$3,"Futuro","Atraso")</f>
        <v/>
      </c>
      <c r="Q3133">
        <f>12*(YEAR(H3133)-YEAR($L$3))+(MONTH(H3133)-MONTH($L$3))</f>
        <v/>
      </c>
      <c r="R3133" s="366">
        <f>IF(N3133="IBIRAPITANGA FASE 3",IF(P3133="Atraso",M3133,M3133/(1+$J$2)^Q3133),IF(P3133="Atraso",M3133,M3133/(1+$J$1)^Q3133))</f>
        <v/>
      </c>
    </row>
    <row r="3134">
      <c r="A3134" t="inlineStr">
        <is>
          <t>Q017L05</t>
        </is>
      </c>
      <c r="B3134" t="inlineStr">
        <is>
          <t>ANTONIO LUCIANO VIEIRA</t>
        </is>
      </c>
      <c r="C3134" t="n">
        <v>1</v>
      </c>
      <c r="D3134" t="inlineStr">
        <is>
          <t>IPCA</t>
        </is>
      </c>
      <c r="E3134" t="n">
        <v>0</v>
      </c>
      <c r="F3134" t="inlineStr">
        <is>
          <t>MENSAL</t>
        </is>
      </c>
      <c r="G3134" t="n">
        <v>46102</v>
      </c>
      <c r="H3134" t="n">
        <v>46102</v>
      </c>
      <c r="I3134" t="inlineStr">
        <is>
          <t>003</t>
        </is>
      </c>
      <c r="J3134" t="inlineStr">
        <is>
          <t>CARTEIRA</t>
        </is>
      </c>
      <c r="K3134" t="inlineStr">
        <is>
          <t>CONTRATO</t>
        </is>
      </c>
      <c r="L3134" t="n">
        <v>29573.85</v>
      </c>
      <c r="M3134" t="inlineStr"/>
      <c r="N3134" t="inlineStr"/>
      <c r="O3134" s="142">
        <f>DATE(YEAR(H3134),MONTH(H3134),1)</f>
        <v/>
      </c>
      <c r="P3134" s="132">
        <f>IF(H3134&gt;$L$3,"Futuro","Atraso")</f>
        <v/>
      </c>
      <c r="Q3134">
        <f>12*(YEAR(H3134)-YEAR($L$3))+(MONTH(H3134)-MONTH($L$3))</f>
        <v/>
      </c>
      <c r="R3134" s="366">
        <f>IF(N3134="IBIRAPITANGA FASE 3",IF(P3134="Atraso",M3134,M3134/(1+$J$2)^Q3134),IF(P3134="Atraso",M3134,M3134/(1+$J$1)^Q3134))</f>
        <v/>
      </c>
    </row>
    <row r="3135">
      <c r="A3135" t="inlineStr">
        <is>
          <t>Q017L05</t>
        </is>
      </c>
      <c r="B3135" t="inlineStr">
        <is>
          <t>ANTONIO LUCIANO VIEIRA</t>
        </is>
      </c>
      <c r="C3135" t="n">
        <v>1</v>
      </c>
      <c r="D3135" t="inlineStr">
        <is>
          <t>IPCA</t>
        </is>
      </c>
      <c r="E3135" t="n">
        <v>0</v>
      </c>
      <c r="F3135" t="inlineStr">
        <is>
          <t>MENSAL</t>
        </is>
      </c>
      <c r="G3135" t="n">
        <v>46132</v>
      </c>
      <c r="H3135" t="n">
        <v>46132</v>
      </c>
      <c r="I3135" t="inlineStr">
        <is>
          <t>037</t>
        </is>
      </c>
      <c r="J3135" t="inlineStr">
        <is>
          <t>CARTEIRA</t>
        </is>
      </c>
      <c r="K3135" t="inlineStr">
        <is>
          <t>CONTRATO</t>
        </is>
      </c>
      <c r="L3135" t="n">
        <v>2156.43</v>
      </c>
      <c r="M3135" t="inlineStr"/>
      <c r="N3135" t="inlineStr"/>
      <c r="O3135" s="142">
        <f>DATE(YEAR(H3135),MONTH(H3135),1)</f>
        <v/>
      </c>
      <c r="P3135" s="132">
        <f>IF(H3135&gt;$L$3,"Futuro","Atraso")</f>
        <v/>
      </c>
      <c r="Q3135">
        <f>12*(YEAR(H3135)-YEAR($L$3))+(MONTH(H3135)-MONTH($L$3))</f>
        <v/>
      </c>
      <c r="R3135" s="366">
        <f>IF(N3135="IBIRAPITANGA FASE 3",IF(P3135="Atraso",M3135,M3135/(1+$J$2)^Q3135),IF(P3135="Atraso",M3135,M3135/(1+$J$1)^Q3135))</f>
        <v/>
      </c>
    </row>
    <row r="3136">
      <c r="A3136" t="inlineStr">
        <is>
          <t>Q017L05</t>
        </is>
      </c>
      <c r="B3136" t="inlineStr">
        <is>
          <t>ANTONIO LUCIANO VIEIRA</t>
        </is>
      </c>
      <c r="C3136" t="n">
        <v>1</v>
      </c>
      <c r="D3136" t="inlineStr">
        <is>
          <t>IPCA</t>
        </is>
      </c>
      <c r="E3136" t="n">
        <v>0</v>
      </c>
      <c r="F3136" t="inlineStr">
        <is>
          <t>MENSAL</t>
        </is>
      </c>
      <c r="G3136" t="n">
        <v>46162</v>
      </c>
      <c r="H3136" t="n">
        <v>46162</v>
      </c>
      <c r="I3136" t="inlineStr">
        <is>
          <t>038</t>
        </is>
      </c>
      <c r="J3136" t="inlineStr">
        <is>
          <t>CARTEIRA</t>
        </is>
      </c>
      <c r="K3136" t="inlineStr">
        <is>
          <t>CONTRATO</t>
        </is>
      </c>
      <c r="L3136" t="n">
        <v>2156.43</v>
      </c>
      <c r="M3136" t="inlineStr"/>
      <c r="N3136" t="inlineStr"/>
      <c r="O3136" s="142">
        <f>DATE(YEAR(H3136),MONTH(H3136),1)</f>
        <v/>
      </c>
      <c r="P3136" s="132">
        <f>IF(H3136&gt;$L$3,"Futuro","Atraso")</f>
        <v/>
      </c>
      <c r="Q3136">
        <f>12*(YEAR(H3136)-YEAR($L$3))+(MONTH(H3136)-MONTH($L$3))</f>
        <v/>
      </c>
      <c r="R3136" s="366">
        <f>IF(N3136="IBIRAPITANGA FASE 3",IF(P3136="Atraso",M3136,M3136/(1+$J$2)^Q3136),IF(P3136="Atraso",M3136,M3136/(1+$J$1)^Q3136))</f>
        <v/>
      </c>
    </row>
    <row r="3137">
      <c r="A3137" t="inlineStr">
        <is>
          <t>Q017L05</t>
        </is>
      </c>
      <c r="B3137" t="inlineStr">
        <is>
          <t>ANTONIO LUCIANO VIEIRA</t>
        </is>
      </c>
      <c r="C3137" t="n">
        <v>1</v>
      </c>
      <c r="D3137" t="inlineStr">
        <is>
          <t>IPCA</t>
        </is>
      </c>
      <c r="E3137" t="n">
        <v>0</v>
      </c>
      <c r="F3137" t="inlineStr">
        <is>
          <t>MENSAL</t>
        </is>
      </c>
      <c r="G3137" t="n">
        <v>46193</v>
      </c>
      <c r="H3137" t="n">
        <v>46193</v>
      </c>
      <c r="I3137" t="inlineStr">
        <is>
          <t>039</t>
        </is>
      </c>
      <c r="J3137" t="inlineStr">
        <is>
          <t>CARTEIRA</t>
        </is>
      </c>
      <c r="K3137" t="inlineStr">
        <is>
          <t>CONTRATO</t>
        </is>
      </c>
      <c r="L3137" t="n">
        <v>2156.43</v>
      </c>
      <c r="M3137" t="inlineStr"/>
      <c r="N3137" t="inlineStr"/>
      <c r="O3137" s="142">
        <f>DATE(YEAR(H3137),MONTH(H3137),1)</f>
        <v/>
      </c>
      <c r="P3137" s="132">
        <f>IF(H3137&gt;$L$3,"Futuro","Atraso")</f>
        <v/>
      </c>
      <c r="Q3137">
        <f>12*(YEAR(H3137)-YEAR($L$3))+(MONTH(H3137)-MONTH($L$3))</f>
        <v/>
      </c>
      <c r="R3137" s="366">
        <f>IF(N3137="IBIRAPITANGA FASE 3",IF(P3137="Atraso",M3137,M3137/(1+$J$2)^Q3137),IF(P3137="Atraso",M3137,M3137/(1+$J$1)^Q3137))</f>
        <v/>
      </c>
    </row>
    <row r="3138">
      <c r="A3138" t="inlineStr">
        <is>
          <t>Q017L05</t>
        </is>
      </c>
      <c r="B3138" t="inlineStr">
        <is>
          <t>ANTONIO LUCIANO VIEIRA</t>
        </is>
      </c>
      <c r="C3138" t="n">
        <v>1</v>
      </c>
      <c r="D3138" t="inlineStr">
        <is>
          <t>IPCA</t>
        </is>
      </c>
      <c r="E3138" t="n">
        <v>0</v>
      </c>
      <c r="F3138" t="inlineStr">
        <is>
          <t>MENSAL</t>
        </is>
      </c>
      <c r="G3138" t="n">
        <v>46223</v>
      </c>
      <c r="H3138" t="n">
        <v>46223</v>
      </c>
      <c r="I3138" t="inlineStr">
        <is>
          <t>040</t>
        </is>
      </c>
      <c r="J3138" t="inlineStr">
        <is>
          <t>CARTEIRA</t>
        </is>
      </c>
      <c r="K3138" t="inlineStr">
        <is>
          <t>CONTRATO</t>
        </is>
      </c>
      <c r="L3138" t="n">
        <v>2156.43</v>
      </c>
      <c r="M3138" t="inlineStr"/>
      <c r="N3138" t="inlineStr"/>
      <c r="O3138" s="142">
        <f>DATE(YEAR(H3138),MONTH(H3138),1)</f>
        <v/>
      </c>
      <c r="P3138" s="132">
        <f>IF(H3138&gt;$L$3,"Futuro","Atraso")</f>
        <v/>
      </c>
      <c r="Q3138">
        <f>12*(YEAR(H3138)-YEAR($L$3))+(MONTH(H3138)-MONTH($L$3))</f>
        <v/>
      </c>
      <c r="R3138" s="366">
        <f>IF(N3138="IBIRAPITANGA FASE 3",IF(P3138="Atraso",M3138,M3138/(1+$J$2)^Q3138),IF(P3138="Atraso",M3138,M3138/(1+$J$1)^Q3138))</f>
        <v/>
      </c>
    </row>
    <row r="3139">
      <c r="A3139" t="inlineStr">
        <is>
          <t>Q017L05</t>
        </is>
      </c>
      <c r="B3139" t="inlineStr">
        <is>
          <t>ANTONIO LUCIANO VIEIRA</t>
        </is>
      </c>
      <c r="C3139" t="n">
        <v>1</v>
      </c>
      <c r="D3139" t="inlineStr">
        <is>
          <t>IPCA</t>
        </is>
      </c>
      <c r="E3139" t="n">
        <v>0</v>
      </c>
      <c r="F3139" t="inlineStr">
        <is>
          <t>MENSAL</t>
        </is>
      </c>
      <c r="G3139" t="n">
        <v>46254</v>
      </c>
      <c r="H3139" t="n">
        <v>46254</v>
      </c>
      <c r="I3139" t="inlineStr">
        <is>
          <t>041</t>
        </is>
      </c>
      <c r="J3139" t="inlineStr">
        <is>
          <t>CARTEIRA</t>
        </is>
      </c>
      <c r="K3139" t="inlineStr">
        <is>
          <t>CONTRATO</t>
        </is>
      </c>
      <c r="L3139" t="n">
        <v>2156.43</v>
      </c>
      <c r="M3139" t="inlineStr"/>
      <c r="N3139" t="inlineStr"/>
      <c r="O3139" s="142">
        <f>DATE(YEAR(H3139),MONTH(H3139),1)</f>
        <v/>
      </c>
      <c r="P3139" s="132">
        <f>IF(H3139&gt;$L$3,"Futuro","Atraso")</f>
        <v/>
      </c>
      <c r="Q3139">
        <f>12*(YEAR(H3139)-YEAR($L$3))+(MONTH(H3139)-MONTH($L$3))</f>
        <v/>
      </c>
      <c r="R3139" s="366">
        <f>IF(N3139="IBIRAPITANGA FASE 3",IF(P3139="Atraso",M3139,M3139/(1+$J$2)^Q3139),IF(P3139="Atraso",M3139,M3139/(1+$J$1)^Q3139))</f>
        <v/>
      </c>
    </row>
    <row r="3140">
      <c r="A3140" t="inlineStr">
        <is>
          <t>Q017L05</t>
        </is>
      </c>
      <c r="B3140" t="inlineStr">
        <is>
          <t>ANTONIO LUCIANO VIEIRA</t>
        </is>
      </c>
      <c r="C3140" t="n">
        <v>1</v>
      </c>
      <c r="D3140" t="inlineStr">
        <is>
          <t>IPCA</t>
        </is>
      </c>
      <c r="E3140" t="n">
        <v>0</v>
      </c>
      <c r="F3140" t="inlineStr">
        <is>
          <t>MENSAL</t>
        </is>
      </c>
      <c r="G3140" t="n">
        <v>46285</v>
      </c>
      <c r="H3140" t="n">
        <v>46285</v>
      </c>
      <c r="I3140" t="inlineStr">
        <is>
          <t>042</t>
        </is>
      </c>
      <c r="J3140" t="inlineStr">
        <is>
          <t>CARTEIRA</t>
        </is>
      </c>
      <c r="K3140" t="inlineStr">
        <is>
          <t>CONTRATO</t>
        </is>
      </c>
      <c r="L3140" t="n">
        <v>2156.43</v>
      </c>
      <c r="M3140" t="inlineStr"/>
      <c r="N3140" t="inlineStr"/>
      <c r="O3140" s="142">
        <f>DATE(YEAR(H3140),MONTH(H3140),1)</f>
        <v/>
      </c>
      <c r="P3140" s="132">
        <f>IF(H3140&gt;$L$3,"Futuro","Atraso")</f>
        <v/>
      </c>
      <c r="Q3140">
        <f>12*(YEAR(H3140)-YEAR($L$3))+(MONTH(H3140)-MONTH($L$3))</f>
        <v/>
      </c>
      <c r="R3140" s="366">
        <f>IF(N3140="IBIRAPITANGA FASE 3",IF(P3140="Atraso",M3140,M3140/(1+$J$2)^Q3140),IF(P3140="Atraso",M3140,M3140/(1+$J$1)^Q3140))</f>
        <v/>
      </c>
    </row>
    <row r="3141">
      <c r="A3141" t="inlineStr">
        <is>
          <t>Q017L05</t>
        </is>
      </c>
      <c r="B3141" t="inlineStr">
        <is>
          <t>ANTONIO LUCIANO VIEIRA</t>
        </is>
      </c>
      <c r="C3141" t="n">
        <v>1</v>
      </c>
      <c r="D3141" t="inlineStr">
        <is>
          <t>IPCA</t>
        </is>
      </c>
      <c r="E3141" t="n">
        <v>0</v>
      </c>
      <c r="F3141" t="inlineStr">
        <is>
          <t>MENSAL</t>
        </is>
      </c>
      <c r="G3141" t="n">
        <v>46315</v>
      </c>
      <c r="H3141" t="n">
        <v>46315</v>
      </c>
      <c r="I3141" t="inlineStr">
        <is>
          <t>043</t>
        </is>
      </c>
      <c r="J3141" t="inlineStr">
        <is>
          <t>CARTEIRA</t>
        </is>
      </c>
      <c r="K3141" t="inlineStr">
        <is>
          <t>CONTRATO</t>
        </is>
      </c>
      <c r="L3141" t="n">
        <v>2156.43</v>
      </c>
      <c r="M3141" t="inlineStr"/>
      <c r="N3141" t="inlineStr"/>
      <c r="O3141" s="142">
        <f>DATE(YEAR(H3141),MONTH(H3141),1)</f>
        <v/>
      </c>
      <c r="P3141" s="132">
        <f>IF(H3141&gt;$L$3,"Futuro","Atraso")</f>
        <v/>
      </c>
      <c r="Q3141">
        <f>12*(YEAR(H3141)-YEAR($L$3))+(MONTH(H3141)-MONTH($L$3))</f>
        <v/>
      </c>
      <c r="R3141" s="366">
        <f>IF(N3141="IBIRAPITANGA FASE 3",IF(P3141="Atraso",M3141,M3141/(1+$J$2)^Q3141),IF(P3141="Atraso",M3141,M3141/(1+$J$1)^Q3141))</f>
        <v/>
      </c>
    </row>
    <row r="3142">
      <c r="A3142" t="inlineStr">
        <is>
          <t>Q017L05</t>
        </is>
      </c>
      <c r="B3142" t="inlineStr">
        <is>
          <t>ANTONIO LUCIANO VIEIRA</t>
        </is>
      </c>
      <c r="C3142" t="n">
        <v>1</v>
      </c>
      <c r="D3142" t="inlineStr">
        <is>
          <t>IPCA</t>
        </is>
      </c>
      <c r="E3142" t="n">
        <v>0</v>
      </c>
      <c r="F3142" t="inlineStr">
        <is>
          <t>MENSAL</t>
        </is>
      </c>
      <c r="G3142" t="n">
        <v>46346</v>
      </c>
      <c r="H3142" t="n">
        <v>46346</v>
      </c>
      <c r="I3142" t="inlineStr">
        <is>
          <t>044</t>
        </is>
      </c>
      <c r="J3142" t="inlineStr">
        <is>
          <t>CARTEIRA</t>
        </is>
      </c>
      <c r="K3142" t="inlineStr">
        <is>
          <t>CONTRATO</t>
        </is>
      </c>
      <c r="L3142" t="n">
        <v>2156.43</v>
      </c>
      <c r="M3142" t="inlineStr"/>
      <c r="N3142" t="inlineStr"/>
      <c r="O3142" s="142">
        <f>DATE(YEAR(H3142),MONTH(H3142),1)</f>
        <v/>
      </c>
      <c r="P3142" s="132">
        <f>IF(H3142&gt;$L$3,"Futuro","Atraso")</f>
        <v/>
      </c>
      <c r="Q3142">
        <f>12*(YEAR(H3142)-YEAR($L$3))+(MONTH(H3142)-MONTH($L$3))</f>
        <v/>
      </c>
      <c r="R3142" s="366">
        <f>IF(N3142="IBIRAPITANGA FASE 3",IF(P3142="Atraso",M3142,M3142/(1+$J$2)^Q3142),IF(P3142="Atraso",M3142,M3142/(1+$J$1)^Q3142))</f>
        <v/>
      </c>
    </row>
    <row r="3143">
      <c r="A3143" t="inlineStr">
        <is>
          <t>Q017L05</t>
        </is>
      </c>
      <c r="B3143" t="inlineStr">
        <is>
          <t>ANTONIO LUCIANO VIEIRA</t>
        </is>
      </c>
      <c r="C3143" t="n">
        <v>1</v>
      </c>
      <c r="D3143" t="inlineStr">
        <is>
          <t>IPCA</t>
        </is>
      </c>
      <c r="E3143" t="n">
        <v>0</v>
      </c>
      <c r="F3143" t="inlineStr">
        <is>
          <t>MENSAL</t>
        </is>
      </c>
      <c r="G3143" t="n">
        <v>46376</v>
      </c>
      <c r="H3143" t="n">
        <v>46376</v>
      </c>
      <c r="I3143" t="inlineStr">
        <is>
          <t>045</t>
        </is>
      </c>
      <c r="J3143" t="inlineStr">
        <is>
          <t>CARTEIRA</t>
        </is>
      </c>
      <c r="K3143" t="inlineStr">
        <is>
          <t>CONTRATO</t>
        </is>
      </c>
      <c r="L3143" t="n">
        <v>2156.43</v>
      </c>
      <c r="M3143" t="inlineStr"/>
      <c r="N3143" t="inlineStr"/>
      <c r="O3143" s="142">
        <f>DATE(YEAR(H3143),MONTH(H3143),1)</f>
        <v/>
      </c>
      <c r="P3143" s="132">
        <f>IF(H3143&gt;$L$3,"Futuro","Atraso")</f>
        <v/>
      </c>
      <c r="Q3143">
        <f>12*(YEAR(H3143)-YEAR($L$3))+(MONTH(H3143)-MONTH($L$3))</f>
        <v/>
      </c>
      <c r="R3143" s="366">
        <f>IF(N3143="IBIRAPITANGA FASE 3",IF(P3143="Atraso",M3143,M3143/(1+$J$2)^Q3143),IF(P3143="Atraso",M3143,M3143/(1+$J$1)^Q3143))</f>
        <v/>
      </c>
    </row>
    <row r="3144">
      <c r="A3144" t="inlineStr">
        <is>
          <t>Q017L05</t>
        </is>
      </c>
      <c r="B3144" t="inlineStr">
        <is>
          <t>ANTONIO LUCIANO VIEIRA</t>
        </is>
      </c>
      <c r="C3144" t="n">
        <v>1</v>
      </c>
      <c r="D3144" t="inlineStr">
        <is>
          <t>IPCA</t>
        </is>
      </c>
      <c r="E3144" t="n">
        <v>0</v>
      </c>
      <c r="F3144" t="inlineStr">
        <is>
          <t>MENSAL</t>
        </is>
      </c>
      <c r="G3144" t="n">
        <v>46407</v>
      </c>
      <c r="H3144" t="n">
        <v>46407</v>
      </c>
      <c r="I3144" t="inlineStr">
        <is>
          <t>046</t>
        </is>
      </c>
      <c r="J3144" t="inlineStr">
        <is>
          <t>CARTEIRA</t>
        </is>
      </c>
      <c r="K3144" t="inlineStr">
        <is>
          <t>CONTRATO</t>
        </is>
      </c>
      <c r="L3144" t="n">
        <v>2156.43</v>
      </c>
      <c r="M3144" t="inlineStr"/>
      <c r="N3144" t="inlineStr"/>
      <c r="O3144" s="142">
        <f>DATE(YEAR(H3144),MONTH(H3144),1)</f>
        <v/>
      </c>
      <c r="P3144" s="132">
        <f>IF(H3144&gt;$L$3,"Futuro","Atraso")</f>
        <v/>
      </c>
      <c r="Q3144">
        <f>12*(YEAR(H3144)-YEAR($L$3))+(MONTH(H3144)-MONTH($L$3))</f>
        <v/>
      </c>
      <c r="R3144" s="366">
        <f>IF(N3144="IBIRAPITANGA FASE 3",IF(P3144="Atraso",M3144,M3144/(1+$J$2)^Q3144),IF(P3144="Atraso",M3144,M3144/(1+$J$1)^Q3144))</f>
        <v/>
      </c>
    </row>
    <row r="3145">
      <c r="A3145" t="inlineStr">
        <is>
          <t>Q017L05</t>
        </is>
      </c>
      <c r="B3145" t="inlineStr">
        <is>
          <t>ANTONIO LUCIANO VIEIRA</t>
        </is>
      </c>
      <c r="C3145" t="n">
        <v>1</v>
      </c>
      <c r="D3145" t="inlineStr">
        <is>
          <t>IPCA</t>
        </is>
      </c>
      <c r="E3145" t="n">
        <v>0</v>
      </c>
      <c r="F3145" t="inlineStr">
        <is>
          <t>MENSAL</t>
        </is>
      </c>
      <c r="G3145" t="n">
        <v>46438</v>
      </c>
      <c r="H3145" t="n">
        <v>46438</v>
      </c>
      <c r="I3145" t="inlineStr">
        <is>
          <t>047</t>
        </is>
      </c>
      <c r="J3145" t="inlineStr">
        <is>
          <t>CARTEIRA</t>
        </is>
      </c>
      <c r="K3145" t="inlineStr">
        <is>
          <t>CONTRATO</t>
        </is>
      </c>
      <c r="L3145" t="n">
        <v>2156.43</v>
      </c>
      <c r="M3145" t="inlineStr"/>
      <c r="N3145" t="inlineStr"/>
      <c r="O3145" s="142">
        <f>DATE(YEAR(H3145),MONTH(H3145),1)</f>
        <v/>
      </c>
      <c r="P3145" s="132">
        <f>IF(H3145&gt;$L$3,"Futuro","Atraso")</f>
        <v/>
      </c>
      <c r="Q3145">
        <f>12*(YEAR(H3145)-YEAR($L$3))+(MONTH(H3145)-MONTH($L$3))</f>
        <v/>
      </c>
      <c r="R3145" s="366">
        <f>IF(N3145="IBIRAPITANGA FASE 3",IF(P3145="Atraso",M3145,M3145/(1+$J$2)^Q3145),IF(P3145="Atraso",M3145,M3145/(1+$J$1)^Q3145))</f>
        <v/>
      </c>
    </row>
    <row r="3146">
      <c r="A3146" t="inlineStr">
        <is>
          <t>Q017L05</t>
        </is>
      </c>
      <c r="B3146" t="inlineStr">
        <is>
          <t>ANTONIO LUCIANO VIEIRA</t>
        </is>
      </c>
      <c r="C3146" t="n">
        <v>1</v>
      </c>
      <c r="D3146" t="inlineStr">
        <is>
          <t>IPCA</t>
        </is>
      </c>
      <c r="E3146" t="n">
        <v>0</v>
      </c>
      <c r="F3146" t="inlineStr">
        <is>
          <t>MENSAL</t>
        </is>
      </c>
      <c r="G3146" t="n">
        <v>46466</v>
      </c>
      <c r="H3146" t="n">
        <v>46466</v>
      </c>
      <c r="I3146" t="inlineStr">
        <is>
          <t>048</t>
        </is>
      </c>
      <c r="J3146" t="inlineStr">
        <is>
          <t>CARTEIRA</t>
        </is>
      </c>
      <c r="K3146" t="inlineStr">
        <is>
          <t>CONTRATO</t>
        </is>
      </c>
      <c r="L3146" t="n">
        <v>2156.43</v>
      </c>
      <c r="M3146" t="inlineStr"/>
      <c r="N3146" t="inlineStr"/>
      <c r="O3146" s="142">
        <f>DATE(YEAR(H3146),MONTH(H3146),1)</f>
        <v/>
      </c>
      <c r="P3146" s="132">
        <f>IF(H3146&gt;$L$3,"Futuro","Atraso")</f>
        <v/>
      </c>
      <c r="Q3146">
        <f>12*(YEAR(H3146)-YEAR($L$3))+(MONTH(H3146)-MONTH($L$3))</f>
        <v/>
      </c>
      <c r="R3146" s="366">
        <f>IF(N3146="IBIRAPITANGA FASE 3",IF(P3146="Atraso",M3146,M3146/(1+$J$2)^Q3146),IF(P3146="Atraso",M3146,M3146/(1+$J$1)^Q3146))</f>
        <v/>
      </c>
    </row>
    <row r="3147">
      <c r="A3147" t="inlineStr">
        <is>
          <t>Q017L05</t>
        </is>
      </c>
      <c r="B3147" t="inlineStr">
        <is>
          <t>ANTONIO LUCIANO VIEIRA</t>
        </is>
      </c>
      <c r="C3147" t="n">
        <v>1</v>
      </c>
      <c r="D3147" t="inlineStr">
        <is>
          <t>IPCA</t>
        </is>
      </c>
      <c r="E3147" t="n">
        <v>0</v>
      </c>
      <c r="F3147" t="inlineStr">
        <is>
          <t>MENSAL</t>
        </is>
      </c>
      <c r="G3147" t="n">
        <v>46467</v>
      </c>
      <c r="H3147" t="n">
        <v>46467</v>
      </c>
      <c r="I3147" t="inlineStr">
        <is>
          <t>004</t>
        </is>
      </c>
      <c r="J3147" t="inlineStr">
        <is>
          <t>CARTEIRA</t>
        </is>
      </c>
      <c r="K3147" t="inlineStr">
        <is>
          <t>CONTRATO</t>
        </is>
      </c>
      <c r="L3147" t="n">
        <v>29573.85</v>
      </c>
      <c r="M3147" t="inlineStr"/>
      <c r="N3147" t="inlineStr"/>
      <c r="O3147" s="142">
        <f>DATE(YEAR(H3147),MONTH(H3147),1)</f>
        <v/>
      </c>
      <c r="P3147" s="132">
        <f>IF(H3147&gt;$L$3,"Futuro","Atraso")</f>
        <v/>
      </c>
      <c r="Q3147">
        <f>12*(YEAR(H3147)-YEAR($L$3))+(MONTH(H3147)-MONTH($L$3))</f>
        <v/>
      </c>
      <c r="R3147" s="366">
        <f>IF(N3147="IBIRAPITANGA FASE 3",IF(P3147="Atraso",M3147,M3147/(1+$J$2)^Q3147),IF(P3147="Atraso",M3147,M3147/(1+$J$1)^Q3147))</f>
        <v/>
      </c>
    </row>
    <row r="3148">
      <c r="A3148" t="inlineStr">
        <is>
          <t>Q018L02</t>
        </is>
      </c>
      <c r="B3148" t="inlineStr">
        <is>
          <t>IVONICE SOUZA OLIVEIRA RIBEIRO</t>
        </is>
      </c>
      <c r="C3148" t="n">
        <v>1</v>
      </c>
      <c r="D3148" t="inlineStr">
        <is>
          <t>IPCA</t>
        </is>
      </c>
      <c r="E3148" t="n">
        <v>0.009488792934583046</v>
      </c>
      <c r="F3148" t="inlineStr">
        <is>
          <t>MENSAL</t>
        </is>
      </c>
      <c r="G3148" t="n">
        <v>45163</v>
      </c>
      <c r="H3148" t="n">
        <v>45163</v>
      </c>
      <c r="I3148" t="inlineStr">
        <is>
          <t>030</t>
        </is>
      </c>
      <c r="J3148" t="inlineStr">
        <is>
          <t>CARTEIRA</t>
        </is>
      </c>
      <c r="K3148" t="inlineStr">
        <is>
          <t>CONTRATO</t>
        </is>
      </c>
      <c r="L3148" t="n">
        <v>5028.48</v>
      </c>
      <c r="M3148" t="inlineStr"/>
      <c r="N3148" t="inlineStr"/>
      <c r="O3148" s="142">
        <f>DATE(YEAR(H3148),MONTH(H3148),1)</f>
        <v/>
      </c>
      <c r="P3148" s="132">
        <f>IF(H3148&gt;$L$3,"Futuro","Atraso")</f>
        <v/>
      </c>
      <c r="Q3148">
        <f>12*(YEAR(H3148)-YEAR($L$3))+(MONTH(H3148)-MONTH($L$3))</f>
        <v/>
      </c>
      <c r="R3148" s="366">
        <f>IF(N3148="IBIRAPITANGA FASE 3",IF(P3148="Atraso",M3148,M3148/(1+$J$2)^Q3148),IF(P3148="Atraso",M3148,M3148/(1+$J$1)^Q3148))</f>
        <v/>
      </c>
    </row>
    <row r="3149">
      <c r="A3149" t="inlineStr">
        <is>
          <t>Q018L02</t>
        </is>
      </c>
      <c r="B3149" t="inlineStr">
        <is>
          <t>IVONICE SOUZA OLIVEIRA RIBEIRO</t>
        </is>
      </c>
      <c r="C3149" t="n">
        <v>1</v>
      </c>
      <c r="D3149" t="inlineStr">
        <is>
          <t>IPCA</t>
        </is>
      </c>
      <c r="E3149" t="n">
        <v>0.009488792934583046</v>
      </c>
      <c r="F3149" t="inlineStr">
        <is>
          <t>MENSAL</t>
        </is>
      </c>
      <c r="G3149" t="n">
        <v>45194</v>
      </c>
      <c r="H3149" t="n">
        <v>45194</v>
      </c>
      <c r="I3149" t="inlineStr">
        <is>
          <t>031</t>
        </is>
      </c>
      <c r="J3149" t="inlineStr">
        <is>
          <t>CARTEIRA</t>
        </is>
      </c>
      <c r="K3149" t="inlineStr">
        <is>
          <t>CONTRATO</t>
        </is>
      </c>
      <c r="L3149" t="n">
        <v>4928.72</v>
      </c>
      <c r="M3149" t="inlineStr"/>
      <c r="N3149" t="inlineStr"/>
      <c r="O3149" s="142">
        <f>DATE(YEAR(H3149),MONTH(H3149),1)</f>
        <v/>
      </c>
      <c r="P3149" s="132">
        <f>IF(H3149&gt;$L$3,"Futuro","Atraso")</f>
        <v/>
      </c>
      <c r="Q3149">
        <f>12*(YEAR(H3149)-YEAR($L$3))+(MONTH(H3149)-MONTH($L$3))</f>
        <v/>
      </c>
      <c r="R3149" s="366">
        <f>IF(N3149="IBIRAPITANGA FASE 3",IF(P3149="Atraso",M3149,M3149/(1+$J$2)^Q3149),IF(P3149="Atraso",M3149,M3149/(1+$J$1)^Q3149))</f>
        <v/>
      </c>
    </row>
    <row r="3150">
      <c r="A3150" t="inlineStr">
        <is>
          <t>Q018L02</t>
        </is>
      </c>
      <c r="B3150" t="inlineStr">
        <is>
          <t>IVONICE SOUZA OLIVEIRA RIBEIRO</t>
        </is>
      </c>
      <c r="C3150" t="n">
        <v>1</v>
      </c>
      <c r="D3150" t="inlineStr">
        <is>
          <t>IPCA</t>
        </is>
      </c>
      <c r="E3150" t="n">
        <v>0.009488792934583046</v>
      </c>
      <c r="F3150" t="inlineStr">
        <is>
          <t>MENSAL</t>
        </is>
      </c>
      <c r="G3150" t="n">
        <v>45224</v>
      </c>
      <c r="H3150" t="n">
        <v>45224</v>
      </c>
      <c r="I3150" t="inlineStr">
        <is>
          <t>032</t>
        </is>
      </c>
      <c r="J3150" t="inlineStr">
        <is>
          <t>CARTEIRA</t>
        </is>
      </c>
      <c r="K3150" t="inlineStr">
        <is>
          <t>CONTRATO</t>
        </is>
      </c>
      <c r="L3150" t="n">
        <v>4834.34</v>
      </c>
      <c r="M3150" t="inlineStr"/>
      <c r="N3150" t="inlineStr"/>
      <c r="O3150" s="142">
        <f>DATE(YEAR(H3150),MONTH(H3150),1)</f>
        <v/>
      </c>
      <c r="P3150" s="132">
        <f>IF(H3150&gt;$L$3,"Futuro","Atraso")</f>
        <v/>
      </c>
      <c r="Q3150">
        <f>12*(YEAR(H3150)-YEAR($L$3))+(MONTH(H3150)-MONTH($L$3))</f>
        <v/>
      </c>
      <c r="R3150" s="366">
        <f>IF(N3150="IBIRAPITANGA FASE 3",IF(P3150="Atraso",M3150,M3150/(1+$J$2)^Q3150),IF(P3150="Atraso",M3150,M3150/(1+$J$1)^Q3150))</f>
        <v/>
      </c>
    </row>
    <row r="3151">
      <c r="A3151" t="inlineStr">
        <is>
          <t>Q018L02</t>
        </is>
      </c>
      <c r="B3151" t="inlineStr">
        <is>
          <t>IVONICE SOUZA OLIVEIRA RIBEIRO</t>
        </is>
      </c>
      <c r="C3151" t="n">
        <v>1</v>
      </c>
      <c r="D3151" t="inlineStr">
        <is>
          <t>IPCA</t>
        </is>
      </c>
      <c r="E3151" t="n">
        <v>0.009488792934583046</v>
      </c>
      <c r="F3151" t="inlineStr">
        <is>
          <t>MENSAL</t>
        </is>
      </c>
      <c r="G3151" t="n">
        <v>45255</v>
      </c>
      <c r="H3151" t="n">
        <v>45255</v>
      </c>
      <c r="I3151" t="inlineStr">
        <is>
          <t>033</t>
        </is>
      </c>
      <c r="J3151" t="inlineStr">
        <is>
          <t>CARTEIRA</t>
        </is>
      </c>
      <c r="K3151" t="inlineStr">
        <is>
          <t>CONTRATO</t>
        </is>
      </c>
      <c r="L3151" t="n">
        <v>4834.34</v>
      </c>
      <c r="M3151" t="inlineStr"/>
      <c r="N3151" t="inlineStr"/>
      <c r="O3151" s="142">
        <f>DATE(YEAR(H3151),MONTH(H3151),1)</f>
        <v/>
      </c>
      <c r="P3151" s="132">
        <f>IF(H3151&gt;$L$3,"Futuro","Atraso")</f>
        <v/>
      </c>
      <c r="Q3151">
        <f>12*(YEAR(H3151)-YEAR($L$3))+(MONTH(H3151)-MONTH($L$3))</f>
        <v/>
      </c>
      <c r="R3151" s="366">
        <f>IF(N3151="IBIRAPITANGA FASE 3",IF(P3151="Atraso",M3151,M3151/(1+$J$2)^Q3151),IF(P3151="Atraso",M3151,M3151/(1+$J$1)^Q3151))</f>
        <v/>
      </c>
    </row>
    <row r="3152">
      <c r="A3152" t="inlineStr">
        <is>
          <t>Q018L02</t>
        </is>
      </c>
      <c r="B3152" t="inlineStr">
        <is>
          <t>IVONICE SOUZA OLIVEIRA RIBEIRO</t>
        </is>
      </c>
      <c r="C3152" t="n">
        <v>1</v>
      </c>
      <c r="D3152" t="inlineStr">
        <is>
          <t>IPCA</t>
        </is>
      </c>
      <c r="E3152" t="n">
        <v>0.009488792934583046</v>
      </c>
      <c r="F3152" t="inlineStr">
        <is>
          <t>MENSAL</t>
        </is>
      </c>
      <c r="G3152" t="n">
        <v>45285</v>
      </c>
      <c r="H3152" t="n">
        <v>45285</v>
      </c>
      <c r="I3152" t="inlineStr">
        <is>
          <t>034</t>
        </is>
      </c>
      <c r="J3152" t="inlineStr">
        <is>
          <t>CARTEIRA</t>
        </is>
      </c>
      <c r="K3152" t="inlineStr">
        <is>
          <t>CONTRATO</t>
        </is>
      </c>
      <c r="L3152" t="n">
        <v>4834.34</v>
      </c>
      <c r="M3152" t="inlineStr"/>
      <c r="N3152" t="inlineStr"/>
      <c r="O3152" s="142">
        <f>DATE(YEAR(H3152),MONTH(H3152),1)</f>
        <v/>
      </c>
      <c r="P3152" s="132">
        <f>IF(H3152&gt;$L$3,"Futuro","Atraso")</f>
        <v/>
      </c>
      <c r="Q3152">
        <f>12*(YEAR(H3152)-YEAR($L$3))+(MONTH(H3152)-MONTH($L$3))</f>
        <v/>
      </c>
      <c r="R3152" s="366">
        <f>IF(N3152="IBIRAPITANGA FASE 3",IF(P3152="Atraso",M3152,M3152/(1+$J$2)^Q3152),IF(P3152="Atraso",M3152,M3152/(1+$J$1)^Q3152))</f>
        <v/>
      </c>
    </row>
    <row r="3153">
      <c r="A3153" t="inlineStr">
        <is>
          <t>Q018L02</t>
        </is>
      </c>
      <c r="B3153" t="inlineStr">
        <is>
          <t>IVONICE SOUZA OLIVEIRA RIBEIRO</t>
        </is>
      </c>
      <c r="C3153" t="n">
        <v>1</v>
      </c>
      <c r="D3153" t="inlineStr">
        <is>
          <t>IPCA</t>
        </is>
      </c>
      <c r="E3153" t="n">
        <v>0.009488792934583046</v>
      </c>
      <c r="F3153" t="inlineStr">
        <is>
          <t>MENSAL</t>
        </is>
      </c>
      <c r="G3153" t="n">
        <v>45316</v>
      </c>
      <c r="H3153" t="n">
        <v>45316</v>
      </c>
      <c r="I3153" t="inlineStr">
        <is>
          <t>035</t>
        </is>
      </c>
      <c r="J3153" t="inlineStr">
        <is>
          <t>CARTEIRA</t>
        </is>
      </c>
      <c r="K3153" t="inlineStr">
        <is>
          <t>CONTRATO</t>
        </is>
      </c>
      <c r="L3153" t="n">
        <v>4834.34</v>
      </c>
      <c r="M3153" t="inlineStr"/>
      <c r="N3153" t="inlineStr"/>
      <c r="O3153" s="142">
        <f>DATE(YEAR(H3153),MONTH(H3153),1)</f>
        <v/>
      </c>
      <c r="P3153" s="132">
        <f>IF(H3153&gt;$L$3,"Futuro","Atraso")</f>
        <v/>
      </c>
      <c r="Q3153">
        <f>12*(YEAR(H3153)-YEAR($L$3))+(MONTH(H3153)-MONTH($L$3))</f>
        <v/>
      </c>
      <c r="R3153" s="366">
        <f>IF(N3153="IBIRAPITANGA FASE 3",IF(P3153="Atraso",M3153,M3153/(1+$J$2)^Q3153),IF(P3153="Atraso",M3153,M3153/(1+$J$1)^Q3153))</f>
        <v/>
      </c>
    </row>
    <row r="3154">
      <c r="A3154" t="inlineStr">
        <is>
          <t>Q018L02</t>
        </is>
      </c>
      <c r="B3154" t="inlineStr">
        <is>
          <t>IVONICE SOUZA OLIVEIRA RIBEIRO</t>
        </is>
      </c>
      <c r="C3154" t="n">
        <v>1</v>
      </c>
      <c r="D3154" t="inlineStr">
        <is>
          <t>IPCA</t>
        </is>
      </c>
      <c r="E3154" t="n">
        <v>0.009488792934583046</v>
      </c>
      <c r="F3154" t="inlineStr">
        <is>
          <t>MENSAL</t>
        </is>
      </c>
      <c r="G3154" t="n">
        <v>45347</v>
      </c>
      <c r="H3154" t="n">
        <v>45347</v>
      </c>
      <c r="I3154" t="inlineStr">
        <is>
          <t>036</t>
        </is>
      </c>
      <c r="J3154" t="inlineStr">
        <is>
          <t>CARTEIRA</t>
        </is>
      </c>
      <c r="K3154" t="inlineStr">
        <is>
          <t>CONTRATO</t>
        </is>
      </c>
      <c r="L3154" t="n">
        <v>4834.34</v>
      </c>
      <c r="M3154" t="inlineStr"/>
      <c r="N3154" t="inlineStr"/>
      <c r="O3154" s="142">
        <f>DATE(YEAR(H3154),MONTH(H3154),1)</f>
        <v/>
      </c>
      <c r="P3154" s="132">
        <f>IF(H3154&gt;$L$3,"Futuro","Atraso")</f>
        <v/>
      </c>
      <c r="Q3154">
        <f>12*(YEAR(H3154)-YEAR($L$3))+(MONTH(H3154)-MONTH($L$3))</f>
        <v/>
      </c>
      <c r="R3154" s="366">
        <f>IF(N3154="IBIRAPITANGA FASE 3",IF(P3154="Atraso",M3154,M3154/(1+$J$2)^Q3154),IF(P3154="Atraso",M3154,M3154/(1+$J$1)^Q3154))</f>
        <v/>
      </c>
    </row>
    <row r="3155">
      <c r="A3155" t="inlineStr">
        <is>
          <t>Q018L02</t>
        </is>
      </c>
      <c r="B3155" t="inlineStr">
        <is>
          <t>IVONICE SOUZA OLIVEIRA RIBEIRO</t>
        </is>
      </c>
      <c r="C3155" t="n">
        <v>1</v>
      </c>
      <c r="D3155" t="inlineStr">
        <is>
          <t>IPCA</t>
        </is>
      </c>
      <c r="E3155" t="n">
        <v>0.009488792934583046</v>
      </c>
      <c r="F3155" t="inlineStr">
        <is>
          <t>MENSAL</t>
        </is>
      </c>
      <c r="G3155" t="n">
        <v>45376</v>
      </c>
      <c r="H3155" t="n">
        <v>45376</v>
      </c>
      <c r="I3155" t="inlineStr">
        <is>
          <t>037</t>
        </is>
      </c>
      <c r="J3155" t="inlineStr">
        <is>
          <t>CARTEIRA</t>
        </is>
      </c>
      <c r="K3155" t="inlineStr">
        <is>
          <t>CONTRATO</t>
        </is>
      </c>
      <c r="L3155" t="n">
        <v>4834.34</v>
      </c>
      <c r="M3155" t="inlineStr"/>
      <c r="N3155" t="inlineStr"/>
      <c r="O3155" s="142">
        <f>DATE(YEAR(H3155),MONTH(H3155),1)</f>
        <v/>
      </c>
      <c r="P3155" s="132">
        <f>IF(H3155&gt;$L$3,"Futuro","Atraso")</f>
        <v/>
      </c>
      <c r="Q3155">
        <f>12*(YEAR(H3155)-YEAR($L$3))+(MONTH(H3155)-MONTH($L$3))</f>
        <v/>
      </c>
      <c r="R3155" s="366">
        <f>IF(N3155="IBIRAPITANGA FASE 3",IF(P3155="Atraso",M3155,M3155/(1+$J$2)^Q3155),IF(P3155="Atraso",M3155,M3155/(1+$J$1)^Q3155))</f>
        <v/>
      </c>
    </row>
    <row r="3156">
      <c r="A3156" t="inlineStr">
        <is>
          <t>Q018L02</t>
        </is>
      </c>
      <c r="B3156" t="inlineStr">
        <is>
          <t>IVONICE SOUZA OLIVEIRA RIBEIRO</t>
        </is>
      </c>
      <c r="C3156" t="n">
        <v>1</v>
      </c>
      <c r="D3156" t="inlineStr">
        <is>
          <t>IPCA</t>
        </is>
      </c>
      <c r="E3156" t="n">
        <v>0.009488792934583046</v>
      </c>
      <c r="F3156" t="inlineStr">
        <is>
          <t>MENSAL</t>
        </is>
      </c>
      <c r="G3156" t="n">
        <v>45407</v>
      </c>
      <c r="H3156" t="n">
        <v>45407</v>
      </c>
      <c r="I3156" t="inlineStr">
        <is>
          <t>038</t>
        </is>
      </c>
      <c r="J3156" t="inlineStr">
        <is>
          <t>CARTEIRA</t>
        </is>
      </c>
      <c r="K3156" t="inlineStr">
        <is>
          <t>CONTRATO</t>
        </is>
      </c>
      <c r="L3156" t="n">
        <v>4834.34</v>
      </c>
      <c r="M3156" t="inlineStr"/>
      <c r="N3156" t="inlineStr"/>
      <c r="O3156" s="142">
        <f>DATE(YEAR(H3156),MONTH(H3156),1)</f>
        <v/>
      </c>
      <c r="P3156" s="132">
        <f>IF(H3156&gt;$L$3,"Futuro","Atraso")</f>
        <v/>
      </c>
      <c r="Q3156">
        <f>12*(YEAR(H3156)-YEAR($L$3))+(MONTH(H3156)-MONTH($L$3))</f>
        <v/>
      </c>
      <c r="R3156" s="366">
        <f>IF(N3156="IBIRAPITANGA FASE 3",IF(P3156="Atraso",M3156,M3156/(1+$J$2)^Q3156),IF(P3156="Atraso",M3156,M3156/(1+$J$1)^Q3156))</f>
        <v/>
      </c>
    </row>
    <row r="3157">
      <c r="A3157" t="inlineStr">
        <is>
          <t>Q018L02</t>
        </is>
      </c>
      <c r="B3157" t="inlineStr">
        <is>
          <t>IVONICE SOUZA OLIVEIRA RIBEIRO</t>
        </is>
      </c>
      <c r="C3157" t="n">
        <v>1</v>
      </c>
      <c r="D3157" t="inlineStr">
        <is>
          <t>IPCA</t>
        </is>
      </c>
      <c r="E3157" t="n">
        <v>0.009488792934583046</v>
      </c>
      <c r="F3157" t="inlineStr">
        <is>
          <t>MENSAL</t>
        </is>
      </c>
      <c r="G3157" t="n">
        <v>45437</v>
      </c>
      <c r="H3157" t="n">
        <v>45437</v>
      </c>
      <c r="I3157" t="inlineStr">
        <is>
          <t>039</t>
        </is>
      </c>
      <c r="J3157" t="inlineStr">
        <is>
          <t>CARTEIRA</t>
        </is>
      </c>
      <c r="K3157" t="inlineStr">
        <is>
          <t>CONTRATO</t>
        </is>
      </c>
      <c r="L3157" t="n">
        <v>4834.34</v>
      </c>
      <c r="M3157" t="inlineStr"/>
      <c r="N3157" t="inlineStr"/>
      <c r="O3157" s="142">
        <f>DATE(YEAR(H3157),MONTH(H3157),1)</f>
        <v/>
      </c>
      <c r="P3157" s="132">
        <f>IF(H3157&gt;$L$3,"Futuro","Atraso")</f>
        <v/>
      </c>
      <c r="Q3157">
        <f>12*(YEAR(H3157)-YEAR($L$3))+(MONTH(H3157)-MONTH($L$3))</f>
        <v/>
      </c>
      <c r="R3157" s="366">
        <f>IF(N3157="IBIRAPITANGA FASE 3",IF(P3157="Atraso",M3157,M3157/(1+$J$2)^Q3157),IF(P3157="Atraso",M3157,M3157/(1+$J$1)^Q3157))</f>
        <v/>
      </c>
    </row>
    <row r="3158">
      <c r="A3158" t="inlineStr">
        <is>
          <t>Q018L02</t>
        </is>
      </c>
      <c r="B3158" t="inlineStr">
        <is>
          <t>IVONICE SOUZA OLIVEIRA RIBEIRO</t>
        </is>
      </c>
      <c r="C3158" t="n">
        <v>1</v>
      </c>
      <c r="D3158" t="inlineStr">
        <is>
          <t>IPCA</t>
        </is>
      </c>
      <c r="E3158" t="n">
        <v>0.009488792934583046</v>
      </c>
      <c r="F3158" t="inlineStr">
        <is>
          <t>MENSAL</t>
        </is>
      </c>
      <c r="G3158" t="n">
        <v>45468</v>
      </c>
      <c r="H3158" t="n">
        <v>45468</v>
      </c>
      <c r="I3158" t="inlineStr">
        <is>
          <t>040</t>
        </is>
      </c>
      <c r="J3158" t="inlineStr">
        <is>
          <t>CARTEIRA</t>
        </is>
      </c>
      <c r="K3158" t="inlineStr">
        <is>
          <t>CONTRATO</t>
        </is>
      </c>
      <c r="L3158" t="n">
        <v>4834.34</v>
      </c>
      <c r="M3158" t="inlineStr"/>
      <c r="N3158" t="inlineStr"/>
      <c r="O3158" s="142">
        <f>DATE(YEAR(H3158),MONTH(H3158),1)</f>
        <v/>
      </c>
      <c r="P3158" s="132">
        <f>IF(H3158&gt;$L$3,"Futuro","Atraso")</f>
        <v/>
      </c>
      <c r="Q3158">
        <f>12*(YEAR(H3158)-YEAR($L$3))+(MONTH(H3158)-MONTH($L$3))</f>
        <v/>
      </c>
      <c r="R3158" s="366">
        <f>IF(N3158="IBIRAPITANGA FASE 3",IF(P3158="Atraso",M3158,M3158/(1+$J$2)^Q3158),IF(P3158="Atraso",M3158,M3158/(1+$J$1)^Q3158))</f>
        <v/>
      </c>
    </row>
    <row r="3159">
      <c r="A3159" t="inlineStr">
        <is>
          <t>Q018L02</t>
        </is>
      </c>
      <c r="B3159" t="inlineStr">
        <is>
          <t>IVONICE SOUZA OLIVEIRA RIBEIRO</t>
        </is>
      </c>
      <c r="C3159" t="n">
        <v>1</v>
      </c>
      <c r="D3159" t="inlineStr">
        <is>
          <t>IPCA</t>
        </is>
      </c>
      <c r="E3159" t="n">
        <v>0.009488792934583046</v>
      </c>
      <c r="F3159" t="inlineStr">
        <is>
          <t>MENSAL</t>
        </is>
      </c>
      <c r="G3159" t="n">
        <v>45498</v>
      </c>
      <c r="H3159" t="n">
        <v>45498</v>
      </c>
      <c r="I3159" t="inlineStr">
        <is>
          <t>041</t>
        </is>
      </c>
      <c r="J3159" t="inlineStr">
        <is>
          <t>CARTEIRA</t>
        </is>
      </c>
      <c r="K3159" t="inlineStr">
        <is>
          <t>CONTRATO</t>
        </is>
      </c>
      <c r="L3159" t="n">
        <v>4834.34</v>
      </c>
      <c r="M3159" t="inlineStr"/>
      <c r="N3159" t="inlineStr"/>
      <c r="O3159" s="142">
        <f>DATE(YEAR(H3159),MONTH(H3159),1)</f>
        <v/>
      </c>
      <c r="P3159" s="132">
        <f>IF(H3159&gt;$L$3,"Futuro","Atraso")</f>
        <v/>
      </c>
      <c r="Q3159">
        <f>12*(YEAR(H3159)-YEAR($L$3))+(MONTH(H3159)-MONTH($L$3))</f>
        <v/>
      </c>
      <c r="R3159" s="366">
        <f>IF(N3159="IBIRAPITANGA FASE 3",IF(P3159="Atraso",M3159,M3159/(1+$J$2)^Q3159),IF(P3159="Atraso",M3159,M3159/(1+$J$1)^Q3159))</f>
        <v/>
      </c>
    </row>
    <row r="3160">
      <c r="A3160" t="inlineStr">
        <is>
          <t>Q018L02</t>
        </is>
      </c>
      <c r="B3160" t="inlineStr">
        <is>
          <t>IVONICE SOUZA OLIVEIRA RIBEIRO</t>
        </is>
      </c>
      <c r="C3160" t="n">
        <v>1</v>
      </c>
      <c r="D3160" t="inlineStr">
        <is>
          <t>IPCA</t>
        </is>
      </c>
      <c r="E3160" t="n">
        <v>0.009488792934583046</v>
      </c>
      <c r="F3160" t="inlineStr">
        <is>
          <t>MENSAL</t>
        </is>
      </c>
      <c r="G3160" t="n">
        <v>45529</v>
      </c>
      <c r="H3160" t="n">
        <v>45529</v>
      </c>
      <c r="I3160" t="inlineStr">
        <is>
          <t>042</t>
        </is>
      </c>
      <c r="J3160" t="inlineStr">
        <is>
          <t>CARTEIRA</t>
        </is>
      </c>
      <c r="K3160" t="inlineStr">
        <is>
          <t>CONTRATO</t>
        </is>
      </c>
      <c r="L3160" t="n">
        <v>4834.34</v>
      </c>
      <c r="M3160" t="inlineStr"/>
      <c r="N3160" t="inlineStr"/>
      <c r="O3160" s="142">
        <f>DATE(YEAR(H3160),MONTH(H3160),1)</f>
        <v/>
      </c>
      <c r="P3160" s="132">
        <f>IF(H3160&gt;$L$3,"Futuro","Atraso")</f>
        <v/>
      </c>
      <c r="Q3160">
        <f>12*(YEAR(H3160)-YEAR($L$3))+(MONTH(H3160)-MONTH($L$3))</f>
        <v/>
      </c>
      <c r="R3160" s="366">
        <f>IF(N3160="IBIRAPITANGA FASE 3",IF(P3160="Atraso",M3160,M3160/(1+$J$2)^Q3160),IF(P3160="Atraso",M3160,M3160/(1+$J$1)^Q3160))</f>
        <v/>
      </c>
    </row>
    <row r="3161">
      <c r="A3161" t="inlineStr">
        <is>
          <t>Q018L02</t>
        </is>
      </c>
      <c r="B3161" t="inlineStr">
        <is>
          <t>IVONICE SOUZA OLIVEIRA RIBEIRO</t>
        </is>
      </c>
      <c r="C3161" t="n">
        <v>1</v>
      </c>
      <c r="D3161" t="inlineStr">
        <is>
          <t>IPCA</t>
        </is>
      </c>
      <c r="E3161" t="n">
        <v>0.009488792934583046</v>
      </c>
      <c r="F3161" t="inlineStr">
        <is>
          <t>MENSAL</t>
        </is>
      </c>
      <c r="G3161" t="n">
        <v>45560</v>
      </c>
      <c r="H3161" t="n">
        <v>45560</v>
      </c>
      <c r="I3161" t="inlineStr">
        <is>
          <t>043</t>
        </is>
      </c>
      <c r="J3161" t="inlineStr">
        <is>
          <t>CARTEIRA</t>
        </is>
      </c>
      <c r="K3161" t="inlineStr">
        <is>
          <t>CONTRATO</t>
        </is>
      </c>
      <c r="L3161" t="n">
        <v>4834.34</v>
      </c>
      <c r="M3161" t="inlineStr"/>
      <c r="N3161" t="inlineStr"/>
      <c r="O3161" s="142">
        <f>DATE(YEAR(H3161),MONTH(H3161),1)</f>
        <v/>
      </c>
      <c r="P3161" s="132">
        <f>IF(H3161&gt;$L$3,"Futuro","Atraso")</f>
        <v/>
      </c>
      <c r="Q3161">
        <f>12*(YEAR(H3161)-YEAR($L$3))+(MONTH(H3161)-MONTH($L$3))</f>
        <v/>
      </c>
      <c r="R3161" s="366">
        <f>IF(N3161="IBIRAPITANGA FASE 3",IF(P3161="Atraso",M3161,M3161/(1+$J$2)^Q3161),IF(P3161="Atraso",M3161,M3161/(1+$J$1)^Q3161))</f>
        <v/>
      </c>
    </row>
    <row r="3162">
      <c r="A3162" t="inlineStr">
        <is>
          <t>Q018L02</t>
        </is>
      </c>
      <c r="B3162" t="inlineStr">
        <is>
          <t>IVONICE SOUZA OLIVEIRA RIBEIRO</t>
        </is>
      </c>
      <c r="C3162" t="n">
        <v>1</v>
      </c>
      <c r="D3162" t="inlineStr">
        <is>
          <t>IPCA</t>
        </is>
      </c>
      <c r="E3162" t="n">
        <v>0.009488792934583046</v>
      </c>
      <c r="F3162" t="inlineStr">
        <is>
          <t>MENSAL</t>
        </is>
      </c>
      <c r="G3162" t="n">
        <v>45590</v>
      </c>
      <c r="H3162" t="n">
        <v>45590</v>
      </c>
      <c r="I3162" t="inlineStr">
        <is>
          <t>044</t>
        </is>
      </c>
      <c r="J3162" t="inlineStr">
        <is>
          <t>CARTEIRA</t>
        </is>
      </c>
      <c r="K3162" t="inlineStr">
        <is>
          <t>CONTRATO</t>
        </is>
      </c>
      <c r="L3162" t="n">
        <v>4834.34</v>
      </c>
      <c r="M3162" t="inlineStr"/>
      <c r="N3162" t="inlineStr"/>
      <c r="O3162" s="142">
        <f>DATE(YEAR(H3162),MONTH(H3162),1)</f>
        <v/>
      </c>
      <c r="P3162" s="132">
        <f>IF(H3162&gt;$L$3,"Futuro","Atraso")</f>
        <v/>
      </c>
      <c r="Q3162">
        <f>12*(YEAR(H3162)-YEAR($L$3))+(MONTH(H3162)-MONTH($L$3))</f>
        <v/>
      </c>
      <c r="R3162" s="366">
        <f>IF(N3162="IBIRAPITANGA FASE 3",IF(P3162="Atraso",M3162,M3162/(1+$J$2)^Q3162),IF(P3162="Atraso",M3162,M3162/(1+$J$1)^Q3162))</f>
        <v/>
      </c>
    </row>
    <row r="3163">
      <c r="A3163" t="inlineStr">
        <is>
          <t>Q018L02</t>
        </is>
      </c>
      <c r="B3163" t="inlineStr">
        <is>
          <t>IVONICE SOUZA OLIVEIRA RIBEIRO</t>
        </is>
      </c>
      <c r="C3163" t="n">
        <v>1</v>
      </c>
      <c r="D3163" t="inlineStr">
        <is>
          <t>IPCA</t>
        </is>
      </c>
      <c r="E3163" t="n">
        <v>0.009488792934583046</v>
      </c>
      <c r="F3163" t="inlineStr">
        <is>
          <t>MENSAL</t>
        </is>
      </c>
      <c r="G3163" t="n">
        <v>45621</v>
      </c>
      <c r="H3163" t="n">
        <v>45621</v>
      </c>
      <c r="I3163" t="inlineStr">
        <is>
          <t>045</t>
        </is>
      </c>
      <c r="J3163" t="inlineStr">
        <is>
          <t>CARTEIRA</t>
        </is>
      </c>
      <c r="K3163" t="inlineStr">
        <is>
          <t>CONTRATO</t>
        </is>
      </c>
      <c r="L3163" t="n">
        <v>4834.34</v>
      </c>
      <c r="M3163" t="inlineStr"/>
      <c r="N3163" t="inlineStr"/>
      <c r="O3163" s="142">
        <f>DATE(YEAR(H3163),MONTH(H3163),1)</f>
        <v/>
      </c>
      <c r="P3163" s="132">
        <f>IF(H3163&gt;$L$3,"Futuro","Atraso")</f>
        <v/>
      </c>
      <c r="Q3163">
        <f>12*(YEAR(H3163)-YEAR($L$3))+(MONTH(H3163)-MONTH($L$3))</f>
        <v/>
      </c>
      <c r="R3163" s="366">
        <f>IF(N3163="IBIRAPITANGA FASE 3",IF(P3163="Atraso",M3163,M3163/(1+$J$2)^Q3163),IF(P3163="Atraso",M3163,M3163/(1+$J$1)^Q3163))</f>
        <v/>
      </c>
    </row>
    <row r="3164">
      <c r="A3164" t="inlineStr">
        <is>
          <t>Q018L02</t>
        </is>
      </c>
      <c r="B3164" t="inlineStr">
        <is>
          <t>IVONICE SOUZA OLIVEIRA RIBEIRO</t>
        </is>
      </c>
      <c r="C3164" t="n">
        <v>1</v>
      </c>
      <c r="D3164" t="inlineStr">
        <is>
          <t>IPCA</t>
        </is>
      </c>
      <c r="E3164" t="n">
        <v>0.009488792934583046</v>
      </c>
      <c r="F3164" t="inlineStr">
        <is>
          <t>MENSAL</t>
        </is>
      </c>
      <c r="G3164" t="n">
        <v>45651</v>
      </c>
      <c r="H3164" t="n">
        <v>45651</v>
      </c>
      <c r="I3164" t="inlineStr">
        <is>
          <t>046</t>
        </is>
      </c>
      <c r="J3164" t="inlineStr">
        <is>
          <t>CARTEIRA</t>
        </is>
      </c>
      <c r="K3164" t="inlineStr">
        <is>
          <t>CONTRATO</t>
        </is>
      </c>
      <c r="L3164" t="n">
        <v>4834.34</v>
      </c>
      <c r="M3164" t="inlineStr"/>
      <c r="N3164" t="inlineStr"/>
      <c r="O3164" s="142">
        <f>DATE(YEAR(H3164),MONTH(H3164),1)</f>
        <v/>
      </c>
      <c r="P3164" s="132">
        <f>IF(H3164&gt;$L$3,"Futuro","Atraso")</f>
        <v/>
      </c>
      <c r="Q3164">
        <f>12*(YEAR(H3164)-YEAR($L$3))+(MONTH(H3164)-MONTH($L$3))</f>
        <v/>
      </c>
      <c r="R3164" s="366">
        <f>IF(N3164="IBIRAPITANGA FASE 3",IF(P3164="Atraso",M3164,M3164/(1+$J$2)^Q3164),IF(P3164="Atraso",M3164,M3164/(1+$J$1)^Q3164))</f>
        <v/>
      </c>
    </row>
    <row r="3165">
      <c r="A3165" t="inlineStr">
        <is>
          <t>Q018L02</t>
        </is>
      </c>
      <c r="B3165" t="inlineStr">
        <is>
          <t>IVONICE SOUZA OLIVEIRA RIBEIRO</t>
        </is>
      </c>
      <c r="C3165" t="n">
        <v>1</v>
      </c>
      <c r="D3165" t="inlineStr">
        <is>
          <t>IPCA</t>
        </is>
      </c>
      <c r="E3165" t="n">
        <v>0.009488792934583046</v>
      </c>
      <c r="F3165" t="inlineStr">
        <is>
          <t>MENSAL</t>
        </is>
      </c>
      <c r="G3165" t="n">
        <v>45682</v>
      </c>
      <c r="H3165" t="n">
        <v>45682</v>
      </c>
      <c r="I3165" t="inlineStr">
        <is>
          <t>047</t>
        </is>
      </c>
      <c r="J3165" t="inlineStr">
        <is>
          <t>CARTEIRA</t>
        </is>
      </c>
      <c r="K3165" t="inlineStr">
        <is>
          <t>CONTRATO</t>
        </is>
      </c>
      <c r="L3165" t="n">
        <v>4834.34</v>
      </c>
      <c r="M3165" t="inlineStr"/>
      <c r="N3165" t="inlineStr"/>
      <c r="O3165" s="142">
        <f>DATE(YEAR(H3165),MONTH(H3165),1)</f>
        <v/>
      </c>
      <c r="P3165" s="132">
        <f>IF(H3165&gt;$L$3,"Futuro","Atraso")</f>
        <v/>
      </c>
      <c r="Q3165">
        <f>12*(YEAR(H3165)-YEAR($L$3))+(MONTH(H3165)-MONTH($L$3))</f>
        <v/>
      </c>
      <c r="R3165" s="366">
        <f>IF(N3165="IBIRAPITANGA FASE 3",IF(P3165="Atraso",M3165,M3165/(1+$J$2)^Q3165),IF(P3165="Atraso",M3165,M3165/(1+$J$1)^Q3165))</f>
        <v/>
      </c>
    </row>
    <row r="3166">
      <c r="A3166" t="inlineStr">
        <is>
          <t>Q018L02</t>
        </is>
      </c>
      <c r="B3166" t="inlineStr">
        <is>
          <t>IVONICE SOUZA OLIVEIRA RIBEIRO</t>
        </is>
      </c>
      <c r="C3166" t="n">
        <v>1</v>
      </c>
      <c r="D3166" t="inlineStr">
        <is>
          <t>IPCA</t>
        </is>
      </c>
      <c r="E3166" t="n">
        <v>0.009488792934583046</v>
      </c>
      <c r="F3166" t="inlineStr">
        <is>
          <t>MENSAL</t>
        </is>
      </c>
      <c r="G3166" t="n">
        <v>45713</v>
      </c>
      <c r="H3166" t="n">
        <v>45713</v>
      </c>
      <c r="I3166" t="inlineStr">
        <is>
          <t>048</t>
        </is>
      </c>
      <c r="J3166" t="inlineStr">
        <is>
          <t>CARTEIRA</t>
        </is>
      </c>
      <c r="K3166" t="inlineStr">
        <is>
          <t>CONTRATO</t>
        </is>
      </c>
      <c r="L3166" t="n">
        <v>4834.34</v>
      </c>
      <c r="M3166" t="inlineStr"/>
      <c r="N3166" t="inlineStr"/>
      <c r="O3166" s="142">
        <f>DATE(YEAR(H3166),MONTH(H3166),1)</f>
        <v/>
      </c>
      <c r="P3166" s="132">
        <f>IF(H3166&gt;$L$3,"Futuro","Atraso")</f>
        <v/>
      </c>
      <c r="Q3166">
        <f>12*(YEAR(H3166)-YEAR($L$3))+(MONTH(H3166)-MONTH($L$3))</f>
        <v/>
      </c>
      <c r="R3166" s="366">
        <f>IF(N3166="IBIRAPITANGA FASE 3",IF(P3166="Atraso",M3166,M3166/(1+$J$2)^Q3166),IF(P3166="Atraso",M3166,M3166/(1+$J$1)^Q3166))</f>
        <v/>
      </c>
    </row>
    <row r="3167">
      <c r="A3167" t="inlineStr">
        <is>
          <t>Q018L02</t>
        </is>
      </c>
      <c r="B3167" t="inlineStr">
        <is>
          <t>IVONICE SOUZA OLIVEIRA RIBEIRO</t>
        </is>
      </c>
      <c r="C3167" t="n">
        <v>1</v>
      </c>
      <c r="D3167" t="inlineStr">
        <is>
          <t>IPCA</t>
        </is>
      </c>
      <c r="E3167" t="n">
        <v>0.009488792934583046</v>
      </c>
      <c r="F3167" t="inlineStr">
        <is>
          <t>MENSAL</t>
        </is>
      </c>
      <c r="G3167" t="n">
        <v>45741</v>
      </c>
      <c r="H3167" t="n">
        <v>45741</v>
      </c>
      <c r="I3167" t="inlineStr">
        <is>
          <t>049</t>
        </is>
      </c>
      <c r="J3167" t="inlineStr">
        <is>
          <t>CARTEIRA</t>
        </is>
      </c>
      <c r="K3167" t="inlineStr">
        <is>
          <t>CONTRATO</t>
        </is>
      </c>
      <c r="L3167" t="n">
        <v>4834.34</v>
      </c>
      <c r="M3167" t="inlineStr"/>
      <c r="N3167" t="inlineStr"/>
      <c r="O3167" s="142">
        <f>DATE(YEAR(H3167),MONTH(H3167),1)</f>
        <v/>
      </c>
      <c r="P3167" s="132">
        <f>IF(H3167&gt;$L$3,"Futuro","Atraso")</f>
        <v/>
      </c>
      <c r="Q3167">
        <f>12*(YEAR(H3167)-YEAR($L$3))+(MONTH(H3167)-MONTH($L$3))</f>
        <v/>
      </c>
      <c r="R3167" s="366">
        <f>IF(N3167="IBIRAPITANGA FASE 3",IF(P3167="Atraso",M3167,M3167/(1+$J$2)^Q3167),IF(P3167="Atraso",M3167,M3167/(1+$J$1)^Q3167))</f>
        <v/>
      </c>
    </row>
    <row r="3168">
      <c r="A3168" t="inlineStr">
        <is>
          <t>Q018L02</t>
        </is>
      </c>
      <c r="B3168" t="inlineStr">
        <is>
          <t>IVONICE SOUZA OLIVEIRA RIBEIRO</t>
        </is>
      </c>
      <c r="C3168" t="n">
        <v>1</v>
      </c>
      <c r="D3168" t="inlineStr">
        <is>
          <t>IPCA</t>
        </is>
      </c>
      <c r="E3168" t="n">
        <v>0.009488792934583046</v>
      </c>
      <c r="F3168" t="inlineStr">
        <is>
          <t>MENSAL</t>
        </is>
      </c>
      <c r="G3168" t="n">
        <v>45772</v>
      </c>
      <c r="H3168" t="n">
        <v>45772</v>
      </c>
      <c r="I3168" t="inlineStr">
        <is>
          <t>050</t>
        </is>
      </c>
      <c r="J3168" t="inlineStr">
        <is>
          <t>CARTEIRA</t>
        </is>
      </c>
      <c r="K3168" t="inlineStr">
        <is>
          <t>CONTRATO</t>
        </is>
      </c>
      <c r="L3168" t="n">
        <v>4834.34</v>
      </c>
      <c r="M3168" t="inlineStr"/>
      <c r="N3168" t="inlineStr"/>
      <c r="O3168" s="142">
        <f>DATE(YEAR(H3168),MONTH(H3168),1)</f>
        <v/>
      </c>
      <c r="P3168" s="132">
        <f>IF(H3168&gt;$L$3,"Futuro","Atraso")</f>
        <v/>
      </c>
      <c r="Q3168">
        <f>12*(YEAR(H3168)-YEAR($L$3))+(MONTH(H3168)-MONTH($L$3))</f>
        <v/>
      </c>
      <c r="R3168" s="366">
        <f>IF(N3168="IBIRAPITANGA FASE 3",IF(P3168="Atraso",M3168,M3168/(1+$J$2)^Q3168),IF(P3168="Atraso",M3168,M3168/(1+$J$1)^Q3168))</f>
        <v/>
      </c>
    </row>
    <row r="3169">
      <c r="A3169" t="inlineStr">
        <is>
          <t>Q018L02</t>
        </is>
      </c>
      <c r="B3169" t="inlineStr">
        <is>
          <t>IVONICE SOUZA OLIVEIRA RIBEIRO</t>
        </is>
      </c>
      <c r="C3169" t="n">
        <v>1</v>
      </c>
      <c r="D3169" t="inlineStr">
        <is>
          <t>IPCA</t>
        </is>
      </c>
      <c r="E3169" t="n">
        <v>0.009488792934583046</v>
      </c>
      <c r="F3169" t="inlineStr">
        <is>
          <t>MENSAL</t>
        </is>
      </c>
      <c r="G3169" t="n">
        <v>45802</v>
      </c>
      <c r="H3169" t="n">
        <v>45802</v>
      </c>
      <c r="I3169" t="inlineStr">
        <is>
          <t>051</t>
        </is>
      </c>
      <c r="J3169" t="inlineStr">
        <is>
          <t>CARTEIRA</t>
        </is>
      </c>
      <c r="K3169" t="inlineStr">
        <is>
          <t>CONTRATO</t>
        </is>
      </c>
      <c r="L3169" t="n">
        <v>4834.34</v>
      </c>
      <c r="M3169" t="inlineStr"/>
      <c r="N3169" t="inlineStr"/>
      <c r="O3169" s="142">
        <f>DATE(YEAR(H3169),MONTH(H3169),1)</f>
        <v/>
      </c>
      <c r="P3169" s="132">
        <f>IF(H3169&gt;$L$3,"Futuro","Atraso")</f>
        <v/>
      </c>
      <c r="Q3169">
        <f>12*(YEAR(H3169)-YEAR($L$3))+(MONTH(H3169)-MONTH($L$3))</f>
        <v/>
      </c>
      <c r="R3169" s="366">
        <f>IF(N3169="IBIRAPITANGA FASE 3",IF(P3169="Atraso",M3169,M3169/(1+$J$2)^Q3169),IF(P3169="Atraso",M3169,M3169/(1+$J$1)^Q3169))</f>
        <v/>
      </c>
    </row>
    <row r="3170">
      <c r="A3170" t="inlineStr">
        <is>
          <t>Q018L02</t>
        </is>
      </c>
      <c r="B3170" t="inlineStr">
        <is>
          <t>IVONICE SOUZA OLIVEIRA RIBEIRO</t>
        </is>
      </c>
      <c r="C3170" t="n">
        <v>1</v>
      </c>
      <c r="D3170" t="inlineStr">
        <is>
          <t>IPCA</t>
        </is>
      </c>
      <c r="E3170" t="n">
        <v>0.009488792934583046</v>
      </c>
      <c r="F3170" t="inlineStr">
        <is>
          <t>MENSAL</t>
        </is>
      </c>
      <c r="G3170" t="n">
        <v>45833</v>
      </c>
      <c r="H3170" t="n">
        <v>45833</v>
      </c>
      <c r="I3170" t="inlineStr">
        <is>
          <t>052</t>
        </is>
      </c>
      <c r="J3170" t="inlineStr">
        <is>
          <t>CARTEIRA</t>
        </is>
      </c>
      <c r="K3170" t="inlineStr">
        <is>
          <t>CONTRATO</t>
        </is>
      </c>
      <c r="L3170" t="n">
        <v>4834.34</v>
      </c>
      <c r="M3170" t="inlineStr"/>
      <c r="N3170" t="inlineStr"/>
      <c r="O3170" s="142">
        <f>DATE(YEAR(H3170),MONTH(H3170),1)</f>
        <v/>
      </c>
      <c r="P3170" s="132">
        <f>IF(H3170&gt;$L$3,"Futuro","Atraso")</f>
        <v/>
      </c>
      <c r="Q3170">
        <f>12*(YEAR(H3170)-YEAR($L$3))+(MONTH(H3170)-MONTH($L$3))</f>
        <v/>
      </c>
      <c r="R3170" s="366">
        <f>IF(N3170="IBIRAPITANGA FASE 3",IF(P3170="Atraso",M3170,M3170/(1+$J$2)^Q3170),IF(P3170="Atraso",M3170,M3170/(1+$J$1)^Q3170))</f>
        <v/>
      </c>
    </row>
    <row r="3171">
      <c r="A3171" t="inlineStr">
        <is>
          <t>Q018L02</t>
        </is>
      </c>
      <c r="B3171" t="inlineStr">
        <is>
          <t>IVONICE SOUZA OLIVEIRA RIBEIRO</t>
        </is>
      </c>
      <c r="C3171" t="n">
        <v>1</v>
      </c>
      <c r="D3171" t="inlineStr">
        <is>
          <t>IPCA</t>
        </is>
      </c>
      <c r="E3171" t="n">
        <v>0.009488792934583046</v>
      </c>
      <c r="F3171" t="inlineStr">
        <is>
          <t>MENSAL</t>
        </is>
      </c>
      <c r="G3171" t="n">
        <v>45863</v>
      </c>
      <c r="H3171" t="n">
        <v>45863</v>
      </c>
      <c r="I3171" t="inlineStr">
        <is>
          <t>053</t>
        </is>
      </c>
      <c r="J3171" t="inlineStr">
        <is>
          <t>CARTEIRA</t>
        </is>
      </c>
      <c r="K3171" t="inlineStr">
        <is>
          <t>CONTRATO</t>
        </is>
      </c>
      <c r="L3171" t="n">
        <v>4834.34</v>
      </c>
      <c r="M3171" t="inlineStr"/>
      <c r="N3171" t="inlineStr"/>
      <c r="O3171" s="142">
        <f>DATE(YEAR(H3171),MONTH(H3171),1)</f>
        <v/>
      </c>
      <c r="P3171" s="132">
        <f>IF(H3171&gt;$L$3,"Futuro","Atraso")</f>
        <v/>
      </c>
      <c r="Q3171">
        <f>12*(YEAR(H3171)-YEAR($L$3))+(MONTH(H3171)-MONTH($L$3))</f>
        <v/>
      </c>
      <c r="R3171" s="366">
        <f>IF(N3171="IBIRAPITANGA FASE 3",IF(P3171="Atraso",M3171,M3171/(1+$J$2)^Q3171),IF(P3171="Atraso",M3171,M3171/(1+$J$1)^Q3171))</f>
        <v/>
      </c>
    </row>
    <row r="3172">
      <c r="A3172" t="inlineStr">
        <is>
          <t>Q018L02</t>
        </is>
      </c>
      <c r="B3172" t="inlineStr">
        <is>
          <t>IVONICE SOUZA OLIVEIRA RIBEIRO</t>
        </is>
      </c>
      <c r="C3172" t="n">
        <v>1</v>
      </c>
      <c r="D3172" t="inlineStr">
        <is>
          <t>IPCA</t>
        </is>
      </c>
      <c r="E3172" t="n">
        <v>0.009488792934583046</v>
      </c>
      <c r="F3172" t="inlineStr">
        <is>
          <t>MENSAL</t>
        </is>
      </c>
      <c r="G3172" t="n">
        <v>45894</v>
      </c>
      <c r="H3172" t="n">
        <v>45894</v>
      </c>
      <c r="I3172" t="inlineStr">
        <is>
          <t>054</t>
        </is>
      </c>
      <c r="J3172" t="inlineStr">
        <is>
          <t>CARTEIRA</t>
        </is>
      </c>
      <c r="K3172" t="inlineStr">
        <is>
          <t>CONTRATO</t>
        </is>
      </c>
      <c r="L3172" t="n">
        <v>4834.34</v>
      </c>
      <c r="M3172" t="inlineStr"/>
      <c r="N3172" t="inlineStr"/>
      <c r="O3172" s="142">
        <f>DATE(YEAR(H3172),MONTH(H3172),1)</f>
        <v/>
      </c>
      <c r="P3172" s="132">
        <f>IF(H3172&gt;$L$3,"Futuro","Atraso")</f>
        <v/>
      </c>
      <c r="Q3172">
        <f>12*(YEAR(H3172)-YEAR($L$3))+(MONTH(H3172)-MONTH($L$3))</f>
        <v/>
      </c>
      <c r="R3172" s="366">
        <f>IF(N3172="IBIRAPITANGA FASE 3",IF(P3172="Atraso",M3172,M3172/(1+$J$2)^Q3172),IF(P3172="Atraso",M3172,M3172/(1+$J$1)^Q3172))</f>
        <v/>
      </c>
    </row>
    <row r="3173">
      <c r="A3173" t="inlineStr">
        <is>
          <t>Q018L02</t>
        </is>
      </c>
      <c r="B3173" t="inlineStr">
        <is>
          <t>IVONICE SOUZA OLIVEIRA RIBEIRO</t>
        </is>
      </c>
      <c r="C3173" t="n">
        <v>1</v>
      </c>
      <c r="D3173" t="inlineStr">
        <is>
          <t>IPCA</t>
        </is>
      </c>
      <c r="E3173" t="n">
        <v>0.009488792934583046</v>
      </c>
      <c r="F3173" t="inlineStr">
        <is>
          <t>MENSAL</t>
        </is>
      </c>
      <c r="G3173" t="n">
        <v>45925</v>
      </c>
      <c r="H3173" t="n">
        <v>45925</v>
      </c>
      <c r="I3173" t="inlineStr">
        <is>
          <t>055</t>
        </is>
      </c>
      <c r="J3173" t="inlineStr">
        <is>
          <t>CARTEIRA</t>
        </is>
      </c>
      <c r="K3173" t="inlineStr">
        <is>
          <t>CONTRATO</t>
        </is>
      </c>
      <c r="L3173" t="n">
        <v>4834.34</v>
      </c>
      <c r="M3173" t="inlineStr"/>
      <c r="N3173" t="inlineStr"/>
      <c r="O3173" s="142">
        <f>DATE(YEAR(H3173),MONTH(H3173),1)</f>
        <v/>
      </c>
      <c r="P3173" s="132">
        <f>IF(H3173&gt;$L$3,"Futuro","Atraso")</f>
        <v/>
      </c>
      <c r="Q3173">
        <f>12*(YEAR(H3173)-YEAR($L$3))+(MONTH(H3173)-MONTH($L$3))</f>
        <v/>
      </c>
      <c r="R3173" s="366">
        <f>IF(N3173="IBIRAPITANGA FASE 3",IF(P3173="Atraso",M3173,M3173/(1+$J$2)^Q3173),IF(P3173="Atraso",M3173,M3173/(1+$J$1)^Q3173))</f>
        <v/>
      </c>
    </row>
    <row r="3174">
      <c r="A3174" t="inlineStr">
        <is>
          <t>Q018L02</t>
        </is>
      </c>
      <c r="B3174" t="inlineStr">
        <is>
          <t>IVONICE SOUZA OLIVEIRA RIBEIRO</t>
        </is>
      </c>
      <c r="C3174" t="n">
        <v>1</v>
      </c>
      <c r="D3174" t="inlineStr">
        <is>
          <t>IPCA</t>
        </is>
      </c>
      <c r="E3174" t="n">
        <v>0.009488792934583046</v>
      </c>
      <c r="F3174" t="inlineStr">
        <is>
          <t>MENSAL</t>
        </is>
      </c>
      <c r="G3174" t="n">
        <v>45955</v>
      </c>
      <c r="H3174" t="n">
        <v>45955</v>
      </c>
      <c r="I3174" t="inlineStr">
        <is>
          <t>056</t>
        </is>
      </c>
      <c r="J3174" t="inlineStr">
        <is>
          <t>CARTEIRA</t>
        </is>
      </c>
      <c r="K3174" t="inlineStr">
        <is>
          <t>CONTRATO</t>
        </is>
      </c>
      <c r="L3174" t="n">
        <v>4834.34</v>
      </c>
      <c r="M3174" t="inlineStr"/>
      <c r="N3174" t="inlineStr"/>
      <c r="O3174" s="142">
        <f>DATE(YEAR(H3174),MONTH(H3174),1)</f>
        <v/>
      </c>
      <c r="P3174" s="132">
        <f>IF(H3174&gt;$L$3,"Futuro","Atraso")</f>
        <v/>
      </c>
      <c r="Q3174">
        <f>12*(YEAR(H3174)-YEAR($L$3))+(MONTH(H3174)-MONTH($L$3))</f>
        <v/>
      </c>
      <c r="R3174" s="366">
        <f>IF(N3174="IBIRAPITANGA FASE 3",IF(P3174="Atraso",M3174,M3174/(1+$J$2)^Q3174),IF(P3174="Atraso",M3174,M3174/(1+$J$1)^Q3174))</f>
        <v/>
      </c>
    </row>
    <row r="3175">
      <c r="A3175" t="inlineStr">
        <is>
          <t>Q018L02</t>
        </is>
      </c>
      <c r="B3175" t="inlineStr">
        <is>
          <t>IVONICE SOUZA OLIVEIRA RIBEIRO</t>
        </is>
      </c>
      <c r="C3175" t="n">
        <v>1</v>
      </c>
      <c r="D3175" t="inlineStr">
        <is>
          <t>IPCA</t>
        </is>
      </c>
      <c r="E3175" t="n">
        <v>0.009488792934583046</v>
      </c>
      <c r="F3175" t="inlineStr">
        <is>
          <t>MENSAL</t>
        </is>
      </c>
      <c r="G3175" t="n">
        <v>45986</v>
      </c>
      <c r="H3175" t="n">
        <v>45986</v>
      </c>
      <c r="I3175" t="inlineStr">
        <is>
          <t>057</t>
        </is>
      </c>
      <c r="J3175" t="inlineStr">
        <is>
          <t>CARTEIRA</t>
        </is>
      </c>
      <c r="K3175" t="inlineStr">
        <is>
          <t>CONTRATO</t>
        </is>
      </c>
      <c r="L3175" t="n">
        <v>4834.34</v>
      </c>
      <c r="M3175" t="inlineStr"/>
      <c r="N3175" t="inlineStr"/>
      <c r="O3175" s="142">
        <f>DATE(YEAR(H3175),MONTH(H3175),1)</f>
        <v/>
      </c>
      <c r="P3175" s="132">
        <f>IF(H3175&gt;$L$3,"Futuro","Atraso")</f>
        <v/>
      </c>
      <c r="Q3175">
        <f>12*(YEAR(H3175)-YEAR($L$3))+(MONTH(H3175)-MONTH($L$3))</f>
        <v/>
      </c>
      <c r="R3175" s="366">
        <f>IF(N3175="IBIRAPITANGA FASE 3",IF(P3175="Atraso",M3175,M3175/(1+$J$2)^Q3175),IF(P3175="Atraso",M3175,M3175/(1+$J$1)^Q3175))</f>
        <v/>
      </c>
    </row>
    <row r="3176">
      <c r="A3176" t="inlineStr">
        <is>
          <t>Q018L02</t>
        </is>
      </c>
      <c r="B3176" t="inlineStr">
        <is>
          <t>IVONICE SOUZA OLIVEIRA RIBEIRO</t>
        </is>
      </c>
      <c r="C3176" t="n">
        <v>1</v>
      </c>
      <c r="D3176" t="inlineStr">
        <is>
          <t>IPCA</t>
        </is>
      </c>
      <c r="E3176" t="n">
        <v>0.009488792934583046</v>
      </c>
      <c r="F3176" t="inlineStr">
        <is>
          <t>MENSAL</t>
        </is>
      </c>
      <c r="G3176" t="n">
        <v>46016</v>
      </c>
      <c r="H3176" t="n">
        <v>46016</v>
      </c>
      <c r="I3176" t="inlineStr">
        <is>
          <t>058</t>
        </is>
      </c>
      <c r="J3176" t="inlineStr">
        <is>
          <t>CARTEIRA</t>
        </is>
      </c>
      <c r="K3176" t="inlineStr">
        <is>
          <t>CONTRATO</t>
        </is>
      </c>
      <c r="L3176" t="n">
        <v>4834.34</v>
      </c>
      <c r="M3176" t="inlineStr"/>
      <c r="N3176" t="inlineStr"/>
      <c r="O3176" s="142">
        <f>DATE(YEAR(H3176),MONTH(H3176),1)</f>
        <v/>
      </c>
      <c r="P3176" s="132">
        <f>IF(H3176&gt;$L$3,"Futuro","Atraso")</f>
        <v/>
      </c>
      <c r="Q3176">
        <f>12*(YEAR(H3176)-YEAR($L$3))+(MONTH(H3176)-MONTH($L$3))</f>
        <v/>
      </c>
      <c r="R3176" s="366">
        <f>IF(N3176="IBIRAPITANGA FASE 3",IF(P3176="Atraso",M3176,M3176/(1+$J$2)^Q3176),IF(P3176="Atraso",M3176,M3176/(1+$J$1)^Q3176))</f>
        <v/>
      </c>
    </row>
    <row r="3177">
      <c r="A3177" t="inlineStr">
        <is>
          <t>Q018L02</t>
        </is>
      </c>
      <c r="B3177" t="inlineStr">
        <is>
          <t>IVONICE SOUZA OLIVEIRA RIBEIRO</t>
        </is>
      </c>
      <c r="C3177" t="n">
        <v>1</v>
      </c>
      <c r="D3177" t="inlineStr">
        <is>
          <t>IPCA</t>
        </is>
      </c>
      <c r="E3177" t="n">
        <v>0.009488792934583046</v>
      </c>
      <c r="F3177" t="inlineStr">
        <is>
          <t>MENSAL</t>
        </is>
      </c>
      <c r="G3177" t="n">
        <v>46047</v>
      </c>
      <c r="H3177" t="n">
        <v>46047</v>
      </c>
      <c r="I3177" t="inlineStr">
        <is>
          <t>059</t>
        </is>
      </c>
      <c r="J3177" t="inlineStr">
        <is>
          <t>CARTEIRA</t>
        </is>
      </c>
      <c r="K3177" t="inlineStr">
        <is>
          <t>CONTRATO</t>
        </is>
      </c>
      <c r="L3177" t="n">
        <v>4834.34</v>
      </c>
      <c r="M3177" t="inlineStr"/>
      <c r="N3177" t="inlineStr"/>
      <c r="O3177" s="142">
        <f>DATE(YEAR(H3177),MONTH(H3177),1)</f>
        <v/>
      </c>
      <c r="P3177" s="132">
        <f>IF(H3177&gt;$L$3,"Futuro","Atraso")</f>
        <v/>
      </c>
      <c r="Q3177">
        <f>12*(YEAR(H3177)-YEAR($L$3))+(MONTH(H3177)-MONTH($L$3))</f>
        <v/>
      </c>
      <c r="R3177" s="366">
        <f>IF(N3177="IBIRAPITANGA FASE 3",IF(P3177="Atraso",M3177,M3177/(1+$J$2)^Q3177),IF(P3177="Atraso",M3177,M3177/(1+$J$1)^Q3177))</f>
        <v/>
      </c>
    </row>
    <row r="3178">
      <c r="A3178" t="inlineStr">
        <is>
          <t>Q018L02</t>
        </is>
      </c>
      <c r="B3178" t="inlineStr">
        <is>
          <t>IVONICE SOUZA OLIVEIRA RIBEIRO</t>
        </is>
      </c>
      <c r="C3178" t="n">
        <v>1</v>
      </c>
      <c r="D3178" t="inlineStr">
        <is>
          <t>IPCA</t>
        </is>
      </c>
      <c r="E3178" t="n">
        <v>0.009488792934583046</v>
      </c>
      <c r="F3178" t="inlineStr">
        <is>
          <t>MENSAL</t>
        </is>
      </c>
      <c r="G3178" t="n">
        <v>46078</v>
      </c>
      <c r="H3178" t="n">
        <v>46078</v>
      </c>
      <c r="I3178" t="inlineStr">
        <is>
          <t>060</t>
        </is>
      </c>
      <c r="J3178" t="inlineStr">
        <is>
          <t>CARTEIRA</t>
        </is>
      </c>
      <c r="K3178" t="inlineStr">
        <is>
          <t>CONTRATO</t>
        </is>
      </c>
      <c r="L3178" t="n">
        <v>4834.34</v>
      </c>
      <c r="M3178" t="inlineStr"/>
      <c r="N3178" t="inlineStr"/>
      <c r="O3178" s="142">
        <f>DATE(YEAR(H3178),MONTH(H3178),1)</f>
        <v/>
      </c>
      <c r="P3178" s="132">
        <f>IF(H3178&gt;$L$3,"Futuro","Atraso")</f>
        <v/>
      </c>
      <c r="Q3178">
        <f>12*(YEAR(H3178)-YEAR($L$3))+(MONTH(H3178)-MONTH($L$3))</f>
        <v/>
      </c>
      <c r="R3178" s="366">
        <f>IF(N3178="IBIRAPITANGA FASE 3",IF(P3178="Atraso",M3178,M3178/(1+$J$2)^Q3178),IF(P3178="Atraso",M3178,M3178/(1+$J$1)^Q3178))</f>
        <v/>
      </c>
    </row>
    <row r="3179">
      <c r="A3179" t="inlineStr">
        <is>
          <t>Q018L02</t>
        </is>
      </c>
      <c r="B3179" t="inlineStr">
        <is>
          <t>IVONICE SOUZA OLIVEIRA RIBEIRO</t>
        </is>
      </c>
      <c r="C3179" t="n">
        <v>1</v>
      </c>
      <c r="D3179" t="inlineStr">
        <is>
          <t>IPCA</t>
        </is>
      </c>
      <c r="E3179" t="n">
        <v>0.009488792934583046</v>
      </c>
      <c r="F3179" t="inlineStr">
        <is>
          <t>MENSAL</t>
        </is>
      </c>
      <c r="G3179" t="n">
        <v>46106</v>
      </c>
      <c r="H3179" t="n">
        <v>46106</v>
      </c>
      <c r="I3179" t="inlineStr">
        <is>
          <t>061</t>
        </is>
      </c>
      <c r="J3179" t="inlineStr">
        <is>
          <t>CARTEIRA</t>
        </is>
      </c>
      <c r="K3179" t="inlineStr">
        <is>
          <t>CONTRATO</t>
        </is>
      </c>
      <c r="L3179" t="n">
        <v>4834.34</v>
      </c>
      <c r="M3179" t="inlineStr"/>
      <c r="N3179" t="inlineStr"/>
      <c r="O3179" s="142">
        <f>DATE(YEAR(H3179),MONTH(H3179),1)</f>
        <v/>
      </c>
      <c r="P3179" s="132">
        <f>IF(H3179&gt;$L$3,"Futuro","Atraso")</f>
        <v/>
      </c>
      <c r="Q3179">
        <f>12*(YEAR(H3179)-YEAR($L$3))+(MONTH(H3179)-MONTH($L$3))</f>
        <v/>
      </c>
      <c r="R3179" s="366">
        <f>IF(N3179="IBIRAPITANGA FASE 3",IF(P3179="Atraso",M3179,M3179/(1+$J$2)^Q3179),IF(P3179="Atraso",M3179,M3179/(1+$J$1)^Q3179))</f>
        <v/>
      </c>
    </row>
    <row r="3180">
      <c r="A3180" t="inlineStr">
        <is>
          <t>Q018L02</t>
        </is>
      </c>
      <c r="B3180" t="inlineStr">
        <is>
          <t>IVONICE SOUZA OLIVEIRA RIBEIRO</t>
        </is>
      </c>
      <c r="C3180" t="n">
        <v>1</v>
      </c>
      <c r="D3180" t="inlineStr">
        <is>
          <t>IPCA</t>
        </is>
      </c>
      <c r="E3180" t="n">
        <v>0.009488792934583046</v>
      </c>
      <c r="F3180" t="inlineStr">
        <is>
          <t>MENSAL</t>
        </is>
      </c>
      <c r="G3180" t="n">
        <v>46137</v>
      </c>
      <c r="H3180" t="n">
        <v>46137</v>
      </c>
      <c r="I3180" t="inlineStr">
        <is>
          <t>062</t>
        </is>
      </c>
      <c r="J3180" t="inlineStr">
        <is>
          <t>CARTEIRA</t>
        </is>
      </c>
      <c r="K3180" t="inlineStr">
        <is>
          <t>CONTRATO</t>
        </is>
      </c>
      <c r="L3180" t="n">
        <v>4834.34</v>
      </c>
      <c r="M3180" t="inlineStr"/>
      <c r="N3180" t="inlineStr"/>
      <c r="O3180" s="142">
        <f>DATE(YEAR(H3180),MONTH(H3180),1)</f>
        <v/>
      </c>
      <c r="P3180" s="132">
        <f>IF(H3180&gt;$L$3,"Futuro","Atraso")</f>
        <v/>
      </c>
      <c r="Q3180">
        <f>12*(YEAR(H3180)-YEAR($L$3))+(MONTH(H3180)-MONTH($L$3))</f>
        <v/>
      </c>
      <c r="R3180" s="366">
        <f>IF(N3180="IBIRAPITANGA FASE 3",IF(P3180="Atraso",M3180,M3180/(1+$J$2)^Q3180),IF(P3180="Atraso",M3180,M3180/(1+$J$1)^Q3180))</f>
        <v/>
      </c>
    </row>
    <row r="3181">
      <c r="A3181" t="inlineStr">
        <is>
          <t>Q018L02</t>
        </is>
      </c>
      <c r="B3181" t="inlineStr">
        <is>
          <t>IVONICE SOUZA OLIVEIRA RIBEIRO</t>
        </is>
      </c>
      <c r="C3181" t="n">
        <v>1</v>
      </c>
      <c r="D3181" t="inlineStr">
        <is>
          <t>IPCA</t>
        </is>
      </c>
      <c r="E3181" t="n">
        <v>0.009488792934583046</v>
      </c>
      <c r="F3181" t="inlineStr">
        <is>
          <t>MENSAL</t>
        </is>
      </c>
      <c r="G3181" t="n">
        <v>46167</v>
      </c>
      <c r="H3181" t="n">
        <v>46167</v>
      </c>
      <c r="I3181" t="inlineStr">
        <is>
          <t>063</t>
        </is>
      </c>
      <c r="J3181" t="inlineStr">
        <is>
          <t>CARTEIRA</t>
        </is>
      </c>
      <c r="K3181" t="inlineStr">
        <is>
          <t>CONTRATO</t>
        </is>
      </c>
      <c r="L3181" t="n">
        <v>4834.34</v>
      </c>
      <c r="M3181" t="inlineStr"/>
      <c r="N3181" t="inlineStr"/>
      <c r="O3181" s="142">
        <f>DATE(YEAR(H3181),MONTH(H3181),1)</f>
        <v/>
      </c>
      <c r="P3181" s="132">
        <f>IF(H3181&gt;$L$3,"Futuro","Atraso")</f>
        <v/>
      </c>
      <c r="Q3181">
        <f>12*(YEAR(H3181)-YEAR($L$3))+(MONTH(H3181)-MONTH($L$3))</f>
        <v/>
      </c>
      <c r="R3181" s="366">
        <f>IF(N3181="IBIRAPITANGA FASE 3",IF(P3181="Atraso",M3181,M3181/(1+$J$2)^Q3181),IF(P3181="Atraso",M3181,M3181/(1+$J$1)^Q3181))</f>
        <v/>
      </c>
    </row>
    <row r="3182">
      <c r="A3182" t="inlineStr">
        <is>
          <t>Q018L02</t>
        </is>
      </c>
      <c r="B3182" t="inlineStr">
        <is>
          <t>IVONICE SOUZA OLIVEIRA RIBEIRO</t>
        </is>
      </c>
      <c r="C3182" t="n">
        <v>1</v>
      </c>
      <c r="D3182" t="inlineStr">
        <is>
          <t>IPCA</t>
        </is>
      </c>
      <c r="E3182" t="n">
        <v>0.009488792934583046</v>
      </c>
      <c r="F3182" t="inlineStr">
        <is>
          <t>MENSAL</t>
        </is>
      </c>
      <c r="G3182" t="n">
        <v>46198</v>
      </c>
      <c r="H3182" t="n">
        <v>46198</v>
      </c>
      <c r="I3182" t="inlineStr">
        <is>
          <t>064</t>
        </is>
      </c>
      <c r="J3182" t="inlineStr">
        <is>
          <t>CARTEIRA</t>
        </is>
      </c>
      <c r="K3182" t="inlineStr">
        <is>
          <t>CONTRATO</t>
        </is>
      </c>
      <c r="L3182" t="n">
        <v>4834.34</v>
      </c>
      <c r="M3182" t="inlineStr"/>
      <c r="N3182" t="inlineStr"/>
      <c r="O3182" s="142">
        <f>DATE(YEAR(H3182),MONTH(H3182),1)</f>
        <v/>
      </c>
      <c r="P3182" s="132">
        <f>IF(H3182&gt;$L$3,"Futuro","Atraso")</f>
        <v/>
      </c>
      <c r="Q3182">
        <f>12*(YEAR(H3182)-YEAR($L$3))+(MONTH(H3182)-MONTH($L$3))</f>
        <v/>
      </c>
      <c r="R3182" s="366">
        <f>IF(N3182="IBIRAPITANGA FASE 3",IF(P3182="Atraso",M3182,M3182/(1+$J$2)^Q3182),IF(P3182="Atraso",M3182,M3182/(1+$J$1)^Q3182))</f>
        <v/>
      </c>
    </row>
    <row r="3183">
      <c r="A3183" t="inlineStr">
        <is>
          <t>Q018L02</t>
        </is>
      </c>
      <c r="B3183" t="inlineStr">
        <is>
          <t>IVONICE SOUZA OLIVEIRA RIBEIRO</t>
        </is>
      </c>
      <c r="C3183" t="n">
        <v>1</v>
      </c>
      <c r="D3183" t="inlineStr">
        <is>
          <t>IPCA</t>
        </is>
      </c>
      <c r="E3183" t="n">
        <v>0.009488792934583046</v>
      </c>
      <c r="F3183" t="inlineStr">
        <is>
          <t>MENSAL</t>
        </is>
      </c>
      <c r="G3183" t="n">
        <v>46228</v>
      </c>
      <c r="H3183" t="n">
        <v>46228</v>
      </c>
      <c r="I3183" t="inlineStr">
        <is>
          <t>065</t>
        </is>
      </c>
      <c r="J3183" t="inlineStr">
        <is>
          <t>CARTEIRA</t>
        </is>
      </c>
      <c r="K3183" t="inlineStr">
        <is>
          <t>CONTRATO</t>
        </is>
      </c>
      <c r="L3183" t="n">
        <v>4834.34</v>
      </c>
      <c r="M3183" t="inlineStr"/>
      <c r="N3183" t="inlineStr"/>
      <c r="O3183" s="142">
        <f>DATE(YEAR(H3183),MONTH(H3183),1)</f>
        <v/>
      </c>
      <c r="P3183" s="132">
        <f>IF(H3183&gt;$L$3,"Futuro","Atraso")</f>
        <v/>
      </c>
      <c r="Q3183">
        <f>12*(YEAR(H3183)-YEAR($L$3))+(MONTH(H3183)-MONTH($L$3))</f>
        <v/>
      </c>
      <c r="R3183" s="366">
        <f>IF(N3183="IBIRAPITANGA FASE 3",IF(P3183="Atraso",M3183,M3183/(1+$J$2)^Q3183),IF(P3183="Atraso",M3183,M3183/(1+$J$1)^Q3183))</f>
        <v/>
      </c>
    </row>
    <row r="3184">
      <c r="A3184" t="inlineStr">
        <is>
          <t>Q018L02</t>
        </is>
      </c>
      <c r="B3184" t="inlineStr">
        <is>
          <t>IVONICE SOUZA OLIVEIRA RIBEIRO</t>
        </is>
      </c>
      <c r="C3184" t="n">
        <v>1</v>
      </c>
      <c r="D3184" t="inlineStr">
        <is>
          <t>IPCA</t>
        </is>
      </c>
      <c r="E3184" t="n">
        <v>0.009488792934583046</v>
      </c>
      <c r="F3184" t="inlineStr">
        <is>
          <t>MENSAL</t>
        </is>
      </c>
      <c r="G3184" t="n">
        <v>46259</v>
      </c>
      <c r="H3184" t="n">
        <v>46259</v>
      </c>
      <c r="I3184" t="inlineStr">
        <is>
          <t>066</t>
        </is>
      </c>
      <c r="J3184" t="inlineStr">
        <is>
          <t>CARTEIRA</t>
        </is>
      </c>
      <c r="K3184" t="inlineStr">
        <is>
          <t>CONTRATO</t>
        </is>
      </c>
      <c r="L3184" t="n">
        <v>4834.34</v>
      </c>
      <c r="M3184" t="inlineStr"/>
      <c r="N3184" t="inlineStr"/>
      <c r="O3184" s="142">
        <f>DATE(YEAR(H3184),MONTH(H3184),1)</f>
        <v/>
      </c>
      <c r="P3184" s="132">
        <f>IF(H3184&gt;$L$3,"Futuro","Atraso")</f>
        <v/>
      </c>
      <c r="Q3184">
        <f>12*(YEAR(H3184)-YEAR($L$3))+(MONTH(H3184)-MONTH($L$3))</f>
        <v/>
      </c>
      <c r="R3184" s="366">
        <f>IF(N3184="IBIRAPITANGA FASE 3",IF(P3184="Atraso",M3184,M3184/(1+$J$2)^Q3184),IF(P3184="Atraso",M3184,M3184/(1+$J$1)^Q3184))</f>
        <v/>
      </c>
    </row>
    <row r="3185">
      <c r="A3185" t="inlineStr">
        <is>
          <t>Q018L02</t>
        </is>
      </c>
      <c r="B3185" t="inlineStr">
        <is>
          <t>IVONICE SOUZA OLIVEIRA RIBEIRO</t>
        </is>
      </c>
      <c r="C3185" t="n">
        <v>1</v>
      </c>
      <c r="D3185" t="inlineStr">
        <is>
          <t>IPCA</t>
        </is>
      </c>
      <c r="E3185" t="n">
        <v>0.009488792934583046</v>
      </c>
      <c r="F3185" t="inlineStr">
        <is>
          <t>MENSAL</t>
        </is>
      </c>
      <c r="G3185" t="n">
        <v>46290</v>
      </c>
      <c r="H3185" t="n">
        <v>46290</v>
      </c>
      <c r="I3185" t="inlineStr">
        <is>
          <t>067</t>
        </is>
      </c>
      <c r="J3185" t="inlineStr">
        <is>
          <t>CARTEIRA</t>
        </is>
      </c>
      <c r="K3185" t="inlineStr">
        <is>
          <t>CONTRATO</t>
        </is>
      </c>
      <c r="L3185" t="n">
        <v>4834.34</v>
      </c>
      <c r="M3185" t="inlineStr"/>
      <c r="N3185" t="inlineStr"/>
      <c r="O3185" s="142">
        <f>DATE(YEAR(H3185),MONTH(H3185),1)</f>
        <v/>
      </c>
      <c r="P3185" s="132">
        <f>IF(H3185&gt;$L$3,"Futuro","Atraso")</f>
        <v/>
      </c>
      <c r="Q3185">
        <f>12*(YEAR(H3185)-YEAR($L$3))+(MONTH(H3185)-MONTH($L$3))</f>
        <v/>
      </c>
      <c r="R3185" s="366">
        <f>IF(N3185="IBIRAPITANGA FASE 3",IF(P3185="Atraso",M3185,M3185/(1+$J$2)^Q3185),IF(P3185="Atraso",M3185,M3185/(1+$J$1)^Q3185))</f>
        <v/>
      </c>
    </row>
    <row r="3186">
      <c r="A3186" t="inlineStr">
        <is>
          <t>Q018L02</t>
        </is>
      </c>
      <c r="B3186" t="inlineStr">
        <is>
          <t>IVONICE SOUZA OLIVEIRA RIBEIRO</t>
        </is>
      </c>
      <c r="C3186" t="n">
        <v>1</v>
      </c>
      <c r="D3186" t="inlineStr">
        <is>
          <t>IPCA</t>
        </is>
      </c>
      <c r="E3186" t="n">
        <v>0.009488792934583046</v>
      </c>
      <c r="F3186" t="inlineStr">
        <is>
          <t>MENSAL</t>
        </is>
      </c>
      <c r="G3186" t="n">
        <v>46320</v>
      </c>
      <c r="H3186" t="n">
        <v>46320</v>
      </c>
      <c r="I3186" t="inlineStr">
        <is>
          <t>068</t>
        </is>
      </c>
      <c r="J3186" t="inlineStr">
        <is>
          <t>CARTEIRA</t>
        </is>
      </c>
      <c r="K3186" t="inlineStr">
        <is>
          <t>CONTRATO</t>
        </is>
      </c>
      <c r="L3186" t="n">
        <v>4834.34</v>
      </c>
      <c r="M3186" t="inlineStr"/>
      <c r="N3186" t="inlineStr"/>
      <c r="O3186" s="142">
        <f>DATE(YEAR(H3186),MONTH(H3186),1)</f>
        <v/>
      </c>
      <c r="P3186" s="132">
        <f>IF(H3186&gt;$L$3,"Futuro","Atraso")</f>
        <v/>
      </c>
      <c r="Q3186">
        <f>12*(YEAR(H3186)-YEAR($L$3))+(MONTH(H3186)-MONTH($L$3))</f>
        <v/>
      </c>
      <c r="R3186" s="366">
        <f>IF(N3186="IBIRAPITANGA FASE 3",IF(P3186="Atraso",M3186,M3186/(1+$J$2)^Q3186),IF(P3186="Atraso",M3186,M3186/(1+$J$1)^Q3186))</f>
        <v/>
      </c>
    </row>
    <row r="3187">
      <c r="A3187" t="inlineStr">
        <is>
          <t>Q018L02</t>
        </is>
      </c>
      <c r="B3187" t="inlineStr">
        <is>
          <t>IVONICE SOUZA OLIVEIRA RIBEIRO</t>
        </is>
      </c>
      <c r="C3187" t="n">
        <v>1</v>
      </c>
      <c r="D3187" t="inlineStr">
        <is>
          <t>IPCA</t>
        </is>
      </c>
      <c r="E3187" t="n">
        <v>0.009488792934583046</v>
      </c>
      <c r="F3187" t="inlineStr">
        <is>
          <t>MENSAL</t>
        </is>
      </c>
      <c r="G3187" t="n">
        <v>46351</v>
      </c>
      <c r="H3187" t="n">
        <v>46351</v>
      </c>
      <c r="I3187" t="inlineStr">
        <is>
          <t>069</t>
        </is>
      </c>
      <c r="J3187" t="inlineStr">
        <is>
          <t>CARTEIRA</t>
        </is>
      </c>
      <c r="K3187" t="inlineStr">
        <is>
          <t>CONTRATO</t>
        </is>
      </c>
      <c r="L3187" t="n">
        <v>4834.34</v>
      </c>
      <c r="M3187" t="inlineStr"/>
      <c r="N3187" t="inlineStr"/>
      <c r="O3187" s="142">
        <f>DATE(YEAR(H3187),MONTH(H3187),1)</f>
        <v/>
      </c>
      <c r="P3187" s="132">
        <f>IF(H3187&gt;$L$3,"Futuro","Atraso")</f>
        <v/>
      </c>
      <c r="Q3187">
        <f>12*(YEAR(H3187)-YEAR($L$3))+(MONTH(H3187)-MONTH($L$3))</f>
        <v/>
      </c>
      <c r="R3187" s="366">
        <f>IF(N3187="IBIRAPITANGA FASE 3",IF(P3187="Atraso",M3187,M3187/(1+$J$2)^Q3187),IF(P3187="Atraso",M3187,M3187/(1+$J$1)^Q3187))</f>
        <v/>
      </c>
    </row>
    <row r="3188">
      <c r="A3188" t="inlineStr">
        <is>
          <t>Q018L02</t>
        </is>
      </c>
      <c r="B3188" t="inlineStr">
        <is>
          <t>IVONICE SOUZA OLIVEIRA RIBEIRO</t>
        </is>
      </c>
      <c r="C3188" t="n">
        <v>1</v>
      </c>
      <c r="D3188" t="inlineStr">
        <is>
          <t>IPCA</t>
        </is>
      </c>
      <c r="E3188" t="n">
        <v>0.009488792934583046</v>
      </c>
      <c r="F3188" t="inlineStr">
        <is>
          <t>MENSAL</t>
        </is>
      </c>
      <c r="G3188" t="n">
        <v>46381</v>
      </c>
      <c r="H3188" t="n">
        <v>46381</v>
      </c>
      <c r="I3188" t="inlineStr">
        <is>
          <t>070</t>
        </is>
      </c>
      <c r="J3188" t="inlineStr">
        <is>
          <t>CARTEIRA</t>
        </is>
      </c>
      <c r="K3188" t="inlineStr">
        <is>
          <t>CONTRATO</t>
        </is>
      </c>
      <c r="L3188" t="n">
        <v>4834.34</v>
      </c>
      <c r="M3188" t="inlineStr"/>
      <c r="N3188" t="inlineStr"/>
      <c r="O3188" s="142">
        <f>DATE(YEAR(H3188),MONTH(H3188),1)</f>
        <v/>
      </c>
      <c r="P3188" s="132">
        <f>IF(H3188&gt;$L$3,"Futuro","Atraso")</f>
        <v/>
      </c>
      <c r="Q3188">
        <f>12*(YEAR(H3188)-YEAR($L$3))+(MONTH(H3188)-MONTH($L$3))</f>
        <v/>
      </c>
      <c r="R3188" s="366">
        <f>IF(N3188="IBIRAPITANGA FASE 3",IF(P3188="Atraso",M3188,M3188/(1+$J$2)^Q3188),IF(P3188="Atraso",M3188,M3188/(1+$J$1)^Q3188))</f>
        <v/>
      </c>
    </row>
    <row r="3189">
      <c r="A3189" t="inlineStr">
        <is>
          <t>Q018L02</t>
        </is>
      </c>
      <c r="B3189" t="inlineStr">
        <is>
          <t>IVONICE SOUZA OLIVEIRA RIBEIRO</t>
        </is>
      </c>
      <c r="C3189" t="n">
        <v>1</v>
      </c>
      <c r="D3189" t="inlineStr">
        <is>
          <t>IPCA</t>
        </is>
      </c>
      <c r="E3189" t="n">
        <v>0.009488792934583046</v>
      </c>
      <c r="F3189" t="inlineStr">
        <is>
          <t>MENSAL</t>
        </is>
      </c>
      <c r="G3189" t="n">
        <v>46412</v>
      </c>
      <c r="H3189" t="n">
        <v>46412</v>
      </c>
      <c r="I3189" t="inlineStr">
        <is>
          <t>071</t>
        </is>
      </c>
      <c r="J3189" t="inlineStr">
        <is>
          <t>CARTEIRA</t>
        </is>
      </c>
      <c r="K3189" t="inlineStr">
        <is>
          <t>CONTRATO</t>
        </is>
      </c>
      <c r="L3189" t="n">
        <v>4834.34</v>
      </c>
      <c r="M3189" t="inlineStr"/>
      <c r="N3189" t="inlineStr"/>
      <c r="O3189" s="142">
        <f>DATE(YEAR(H3189),MONTH(H3189),1)</f>
        <v/>
      </c>
      <c r="P3189" s="132">
        <f>IF(H3189&gt;$L$3,"Futuro","Atraso")</f>
        <v/>
      </c>
      <c r="Q3189">
        <f>12*(YEAR(H3189)-YEAR($L$3))+(MONTH(H3189)-MONTH($L$3))</f>
        <v/>
      </c>
      <c r="R3189" s="366">
        <f>IF(N3189="IBIRAPITANGA FASE 3",IF(P3189="Atraso",M3189,M3189/(1+$J$2)^Q3189),IF(P3189="Atraso",M3189,M3189/(1+$J$1)^Q3189))</f>
        <v/>
      </c>
    </row>
    <row r="3190">
      <c r="A3190" t="inlineStr">
        <is>
          <t>Q018L02</t>
        </is>
      </c>
      <c r="B3190" t="inlineStr">
        <is>
          <t>IVONICE SOUZA OLIVEIRA RIBEIRO</t>
        </is>
      </c>
      <c r="C3190" t="n">
        <v>1</v>
      </c>
      <c r="D3190" t="inlineStr">
        <is>
          <t>IPCA</t>
        </is>
      </c>
      <c r="E3190" t="n">
        <v>0.009488792934583046</v>
      </c>
      <c r="F3190" t="inlineStr">
        <is>
          <t>MENSAL</t>
        </is>
      </c>
      <c r="G3190" t="n">
        <v>46443</v>
      </c>
      <c r="H3190" t="n">
        <v>46443</v>
      </c>
      <c r="I3190" t="inlineStr">
        <is>
          <t>072</t>
        </is>
      </c>
      <c r="J3190" t="inlineStr">
        <is>
          <t>CARTEIRA</t>
        </is>
      </c>
      <c r="K3190" t="inlineStr">
        <is>
          <t>CONTRATO</t>
        </is>
      </c>
      <c r="L3190" t="n">
        <v>4834.34</v>
      </c>
      <c r="M3190" t="inlineStr"/>
      <c r="N3190" t="inlineStr"/>
      <c r="O3190" s="142">
        <f>DATE(YEAR(H3190),MONTH(H3190),1)</f>
        <v/>
      </c>
      <c r="P3190" s="132">
        <f>IF(H3190&gt;$L$3,"Futuro","Atraso")</f>
        <v/>
      </c>
      <c r="Q3190">
        <f>12*(YEAR(H3190)-YEAR($L$3))+(MONTH(H3190)-MONTH($L$3))</f>
        <v/>
      </c>
      <c r="R3190" s="366">
        <f>IF(N3190="IBIRAPITANGA FASE 3",IF(P3190="Atraso",M3190,M3190/(1+$J$2)^Q3190),IF(P3190="Atraso",M3190,M3190/(1+$J$1)^Q3190))</f>
        <v/>
      </c>
    </row>
    <row r="3191">
      <c r="A3191" t="inlineStr">
        <is>
          <t>Q018L02</t>
        </is>
      </c>
      <c r="B3191" t="inlineStr">
        <is>
          <t>IVONICE SOUZA OLIVEIRA RIBEIRO</t>
        </is>
      </c>
      <c r="C3191" t="n">
        <v>1</v>
      </c>
      <c r="D3191" t="inlineStr">
        <is>
          <t>IPCA</t>
        </is>
      </c>
      <c r="E3191" t="n">
        <v>0.009488792934583046</v>
      </c>
      <c r="F3191" t="inlineStr">
        <is>
          <t>MENSAL</t>
        </is>
      </c>
      <c r="G3191" t="n">
        <v>46471</v>
      </c>
      <c r="H3191" t="n">
        <v>46471</v>
      </c>
      <c r="I3191" t="inlineStr">
        <is>
          <t>073</t>
        </is>
      </c>
      <c r="J3191" t="inlineStr">
        <is>
          <t>CARTEIRA</t>
        </is>
      </c>
      <c r="K3191" t="inlineStr">
        <is>
          <t>CONTRATO</t>
        </is>
      </c>
      <c r="L3191" t="n">
        <v>4834.34</v>
      </c>
      <c r="M3191" t="inlineStr"/>
      <c r="N3191" t="inlineStr"/>
      <c r="O3191" s="142">
        <f>DATE(YEAR(H3191),MONTH(H3191),1)</f>
        <v/>
      </c>
      <c r="P3191" s="132">
        <f>IF(H3191&gt;$L$3,"Futuro","Atraso")</f>
        <v/>
      </c>
      <c r="Q3191">
        <f>12*(YEAR(H3191)-YEAR($L$3))+(MONTH(H3191)-MONTH($L$3))</f>
        <v/>
      </c>
      <c r="R3191" s="366">
        <f>IF(N3191="IBIRAPITANGA FASE 3",IF(P3191="Atraso",M3191,M3191/(1+$J$2)^Q3191),IF(P3191="Atraso",M3191,M3191/(1+$J$1)^Q3191))</f>
        <v/>
      </c>
    </row>
    <row r="3192">
      <c r="A3192" t="inlineStr">
        <is>
          <t>Q018L02</t>
        </is>
      </c>
      <c r="B3192" t="inlineStr">
        <is>
          <t>IVONICE SOUZA OLIVEIRA RIBEIRO</t>
        </is>
      </c>
      <c r="C3192" t="n">
        <v>1</v>
      </c>
      <c r="D3192" t="inlineStr">
        <is>
          <t>IPCA</t>
        </is>
      </c>
      <c r="E3192" t="n">
        <v>0.009488792934583046</v>
      </c>
      <c r="F3192" t="inlineStr">
        <is>
          <t>MENSAL</t>
        </is>
      </c>
      <c r="G3192" t="n">
        <v>46502</v>
      </c>
      <c r="H3192" t="n">
        <v>46502</v>
      </c>
      <c r="I3192" t="inlineStr">
        <is>
          <t>074</t>
        </is>
      </c>
      <c r="J3192" t="inlineStr">
        <is>
          <t>CARTEIRA</t>
        </is>
      </c>
      <c r="K3192" t="inlineStr">
        <is>
          <t>CONTRATO</t>
        </is>
      </c>
      <c r="L3192" t="n">
        <v>4834.34</v>
      </c>
      <c r="M3192" t="inlineStr"/>
      <c r="N3192" t="inlineStr"/>
      <c r="O3192" s="142">
        <f>DATE(YEAR(H3192),MONTH(H3192),1)</f>
        <v/>
      </c>
      <c r="P3192" s="132">
        <f>IF(H3192&gt;$L$3,"Futuro","Atraso")</f>
        <v/>
      </c>
      <c r="Q3192">
        <f>12*(YEAR(H3192)-YEAR($L$3))+(MONTH(H3192)-MONTH($L$3))</f>
        <v/>
      </c>
      <c r="R3192" s="366">
        <f>IF(N3192="IBIRAPITANGA FASE 3",IF(P3192="Atraso",M3192,M3192/(1+$J$2)^Q3192),IF(P3192="Atraso",M3192,M3192/(1+$J$1)^Q3192))</f>
        <v/>
      </c>
    </row>
    <row r="3193">
      <c r="A3193" t="inlineStr">
        <is>
          <t>Q018L02</t>
        </is>
      </c>
      <c r="B3193" t="inlineStr">
        <is>
          <t>IVONICE SOUZA OLIVEIRA RIBEIRO</t>
        </is>
      </c>
      <c r="C3193" t="n">
        <v>1</v>
      </c>
      <c r="D3193" t="inlineStr">
        <is>
          <t>IPCA</t>
        </is>
      </c>
      <c r="E3193" t="n">
        <v>0.009488792934583046</v>
      </c>
      <c r="F3193" t="inlineStr">
        <is>
          <t>MENSAL</t>
        </is>
      </c>
      <c r="G3193" t="n">
        <v>46532</v>
      </c>
      <c r="H3193" t="n">
        <v>46532</v>
      </c>
      <c r="I3193" t="inlineStr">
        <is>
          <t>075</t>
        </is>
      </c>
      <c r="J3193" t="inlineStr">
        <is>
          <t>CARTEIRA</t>
        </is>
      </c>
      <c r="K3193" t="inlineStr">
        <is>
          <t>CONTRATO</t>
        </is>
      </c>
      <c r="L3193" t="n">
        <v>4834.34</v>
      </c>
      <c r="M3193" t="inlineStr"/>
      <c r="N3193" t="inlineStr"/>
      <c r="O3193" s="142">
        <f>DATE(YEAR(H3193),MONTH(H3193),1)</f>
        <v/>
      </c>
      <c r="P3193" s="132">
        <f>IF(H3193&gt;$L$3,"Futuro","Atraso")</f>
        <v/>
      </c>
      <c r="Q3193">
        <f>12*(YEAR(H3193)-YEAR($L$3))+(MONTH(H3193)-MONTH($L$3))</f>
        <v/>
      </c>
      <c r="R3193" s="366">
        <f>IF(N3193="IBIRAPITANGA FASE 3",IF(P3193="Atraso",M3193,M3193/(1+$J$2)^Q3193),IF(P3193="Atraso",M3193,M3193/(1+$J$1)^Q3193))</f>
        <v/>
      </c>
    </row>
    <row r="3194">
      <c r="A3194" t="inlineStr">
        <is>
          <t>Q018L02</t>
        </is>
      </c>
      <c r="B3194" t="inlineStr">
        <is>
          <t>IVONICE SOUZA OLIVEIRA RIBEIRO</t>
        </is>
      </c>
      <c r="C3194" t="n">
        <v>1</v>
      </c>
      <c r="D3194" t="inlineStr">
        <is>
          <t>IPCA</t>
        </is>
      </c>
      <c r="E3194" t="n">
        <v>0.009488792934583046</v>
      </c>
      <c r="F3194" t="inlineStr">
        <is>
          <t>MENSAL</t>
        </is>
      </c>
      <c r="G3194" t="n">
        <v>46563</v>
      </c>
      <c r="H3194" t="n">
        <v>46563</v>
      </c>
      <c r="I3194" t="inlineStr">
        <is>
          <t>076</t>
        </is>
      </c>
      <c r="J3194" t="inlineStr">
        <is>
          <t>CARTEIRA</t>
        </is>
      </c>
      <c r="K3194" t="inlineStr">
        <is>
          <t>CONTRATO</t>
        </is>
      </c>
      <c r="L3194" t="n">
        <v>4834.34</v>
      </c>
      <c r="M3194" t="inlineStr"/>
      <c r="N3194" t="inlineStr"/>
      <c r="O3194" s="142">
        <f>DATE(YEAR(H3194),MONTH(H3194),1)</f>
        <v/>
      </c>
      <c r="P3194" s="132">
        <f>IF(H3194&gt;$L$3,"Futuro","Atraso")</f>
        <v/>
      </c>
      <c r="Q3194">
        <f>12*(YEAR(H3194)-YEAR($L$3))+(MONTH(H3194)-MONTH($L$3))</f>
        <v/>
      </c>
      <c r="R3194" s="366">
        <f>IF(N3194="IBIRAPITANGA FASE 3",IF(P3194="Atraso",M3194,M3194/(1+$J$2)^Q3194),IF(P3194="Atraso",M3194,M3194/(1+$J$1)^Q3194))</f>
        <v/>
      </c>
    </row>
    <row r="3195">
      <c r="A3195" t="inlineStr">
        <is>
          <t>Q018L02</t>
        </is>
      </c>
      <c r="B3195" t="inlineStr">
        <is>
          <t>IVONICE SOUZA OLIVEIRA RIBEIRO</t>
        </is>
      </c>
      <c r="C3195" t="n">
        <v>1</v>
      </c>
      <c r="D3195" t="inlineStr">
        <is>
          <t>IPCA</t>
        </is>
      </c>
      <c r="E3195" t="n">
        <v>0.009488792934583046</v>
      </c>
      <c r="F3195" t="inlineStr">
        <is>
          <t>MENSAL</t>
        </is>
      </c>
      <c r="G3195" t="n">
        <v>46593</v>
      </c>
      <c r="H3195" t="n">
        <v>46593</v>
      </c>
      <c r="I3195" t="inlineStr">
        <is>
          <t>077</t>
        </is>
      </c>
      <c r="J3195" t="inlineStr">
        <is>
          <t>CARTEIRA</t>
        </is>
      </c>
      <c r="K3195" t="inlineStr">
        <is>
          <t>CONTRATO</t>
        </is>
      </c>
      <c r="L3195" t="n">
        <v>4834.34</v>
      </c>
      <c r="M3195" t="inlineStr"/>
      <c r="N3195" t="inlineStr"/>
      <c r="O3195" s="142">
        <f>DATE(YEAR(H3195),MONTH(H3195),1)</f>
        <v/>
      </c>
      <c r="P3195" s="132">
        <f>IF(H3195&gt;$L$3,"Futuro","Atraso")</f>
        <v/>
      </c>
      <c r="Q3195">
        <f>12*(YEAR(H3195)-YEAR($L$3))+(MONTH(H3195)-MONTH($L$3))</f>
        <v/>
      </c>
      <c r="R3195" s="366">
        <f>IF(N3195="IBIRAPITANGA FASE 3",IF(P3195="Atraso",M3195,M3195/(1+$J$2)^Q3195),IF(P3195="Atraso",M3195,M3195/(1+$J$1)^Q3195))</f>
        <v/>
      </c>
    </row>
    <row r="3196">
      <c r="A3196" t="inlineStr">
        <is>
          <t>Q018L02</t>
        </is>
      </c>
      <c r="B3196" t="inlineStr">
        <is>
          <t>IVONICE SOUZA OLIVEIRA RIBEIRO</t>
        </is>
      </c>
      <c r="C3196" t="n">
        <v>1</v>
      </c>
      <c r="D3196" t="inlineStr">
        <is>
          <t>IPCA</t>
        </is>
      </c>
      <c r="E3196" t="n">
        <v>0.009488792934583046</v>
      </c>
      <c r="F3196" t="inlineStr">
        <is>
          <t>MENSAL</t>
        </is>
      </c>
      <c r="G3196" t="n">
        <v>46624</v>
      </c>
      <c r="H3196" t="n">
        <v>46624</v>
      </c>
      <c r="I3196" t="inlineStr">
        <is>
          <t>078</t>
        </is>
      </c>
      <c r="J3196" t="inlineStr">
        <is>
          <t>CARTEIRA</t>
        </is>
      </c>
      <c r="K3196" t="inlineStr">
        <is>
          <t>CONTRATO</t>
        </is>
      </c>
      <c r="L3196" t="n">
        <v>4834.34</v>
      </c>
      <c r="M3196" t="inlineStr"/>
      <c r="N3196" t="inlineStr"/>
      <c r="O3196" s="142">
        <f>DATE(YEAR(H3196),MONTH(H3196),1)</f>
        <v/>
      </c>
      <c r="P3196" s="132">
        <f>IF(H3196&gt;$L$3,"Futuro","Atraso")</f>
        <v/>
      </c>
      <c r="Q3196">
        <f>12*(YEAR(H3196)-YEAR($L$3))+(MONTH(H3196)-MONTH($L$3))</f>
        <v/>
      </c>
      <c r="R3196" s="366">
        <f>IF(N3196="IBIRAPITANGA FASE 3",IF(P3196="Atraso",M3196,M3196/(1+$J$2)^Q3196),IF(P3196="Atraso",M3196,M3196/(1+$J$1)^Q3196))</f>
        <v/>
      </c>
    </row>
    <row r="3197">
      <c r="A3197" t="inlineStr">
        <is>
          <t>Q018L02</t>
        </is>
      </c>
      <c r="B3197" t="inlineStr">
        <is>
          <t>IVONICE SOUZA OLIVEIRA RIBEIRO</t>
        </is>
      </c>
      <c r="C3197" t="n">
        <v>1</v>
      </c>
      <c r="D3197" t="inlineStr">
        <is>
          <t>IPCA</t>
        </is>
      </c>
      <c r="E3197" t="n">
        <v>0.009488792934583046</v>
      </c>
      <c r="F3197" t="inlineStr">
        <is>
          <t>MENSAL</t>
        </is>
      </c>
      <c r="G3197" t="n">
        <v>46655</v>
      </c>
      <c r="H3197" t="n">
        <v>46655</v>
      </c>
      <c r="I3197" t="inlineStr">
        <is>
          <t>079</t>
        </is>
      </c>
      <c r="J3197" t="inlineStr">
        <is>
          <t>CARTEIRA</t>
        </is>
      </c>
      <c r="K3197" t="inlineStr">
        <is>
          <t>CONTRATO</t>
        </is>
      </c>
      <c r="L3197" t="n">
        <v>4834.34</v>
      </c>
      <c r="M3197" t="inlineStr"/>
      <c r="N3197" t="inlineStr"/>
      <c r="O3197" s="142">
        <f>DATE(YEAR(H3197),MONTH(H3197),1)</f>
        <v/>
      </c>
      <c r="P3197" s="132">
        <f>IF(H3197&gt;$L$3,"Futuro","Atraso")</f>
        <v/>
      </c>
      <c r="Q3197">
        <f>12*(YEAR(H3197)-YEAR($L$3))+(MONTH(H3197)-MONTH($L$3))</f>
        <v/>
      </c>
      <c r="R3197" s="366">
        <f>IF(N3197="IBIRAPITANGA FASE 3",IF(P3197="Atraso",M3197,M3197/(1+$J$2)^Q3197),IF(P3197="Atraso",M3197,M3197/(1+$J$1)^Q3197))</f>
        <v/>
      </c>
    </row>
    <row r="3198">
      <c r="A3198" t="inlineStr">
        <is>
          <t>Q018L02</t>
        </is>
      </c>
      <c r="B3198" t="inlineStr">
        <is>
          <t>IVONICE SOUZA OLIVEIRA RIBEIRO</t>
        </is>
      </c>
      <c r="C3198" t="n">
        <v>1</v>
      </c>
      <c r="D3198" t="inlineStr">
        <is>
          <t>IPCA</t>
        </is>
      </c>
      <c r="E3198" t="n">
        <v>0.009488792934583046</v>
      </c>
      <c r="F3198" t="inlineStr">
        <is>
          <t>MENSAL</t>
        </is>
      </c>
      <c r="G3198" t="n">
        <v>46685</v>
      </c>
      <c r="H3198" t="n">
        <v>46685</v>
      </c>
      <c r="I3198" t="inlineStr">
        <is>
          <t>080</t>
        </is>
      </c>
      <c r="J3198" t="inlineStr">
        <is>
          <t>CARTEIRA</t>
        </is>
      </c>
      <c r="K3198" t="inlineStr">
        <is>
          <t>CONTRATO</t>
        </is>
      </c>
      <c r="L3198" t="n">
        <v>4834.34</v>
      </c>
      <c r="M3198" t="inlineStr"/>
      <c r="N3198" t="inlineStr"/>
      <c r="O3198" s="142">
        <f>DATE(YEAR(H3198),MONTH(H3198),1)</f>
        <v/>
      </c>
      <c r="P3198" s="132">
        <f>IF(H3198&gt;$L$3,"Futuro","Atraso")</f>
        <v/>
      </c>
      <c r="Q3198">
        <f>12*(YEAR(H3198)-YEAR($L$3))+(MONTH(H3198)-MONTH($L$3))</f>
        <v/>
      </c>
      <c r="R3198" s="366">
        <f>IF(N3198="IBIRAPITANGA FASE 3",IF(P3198="Atraso",M3198,M3198/(1+$J$2)^Q3198),IF(P3198="Atraso",M3198,M3198/(1+$J$1)^Q3198))</f>
        <v/>
      </c>
    </row>
    <row r="3199">
      <c r="A3199" t="inlineStr">
        <is>
          <t>Q018L02</t>
        </is>
      </c>
      <c r="B3199" t="inlineStr">
        <is>
          <t>IVONICE SOUZA OLIVEIRA RIBEIRO</t>
        </is>
      </c>
      <c r="C3199" t="n">
        <v>1</v>
      </c>
      <c r="D3199" t="inlineStr">
        <is>
          <t>IPCA</t>
        </is>
      </c>
      <c r="E3199" t="n">
        <v>0.009488792934583046</v>
      </c>
      <c r="F3199" t="inlineStr">
        <is>
          <t>MENSAL</t>
        </is>
      </c>
      <c r="G3199" t="n">
        <v>46716</v>
      </c>
      <c r="H3199" t="n">
        <v>46716</v>
      </c>
      <c r="I3199" t="inlineStr">
        <is>
          <t>081</t>
        </is>
      </c>
      <c r="J3199" t="inlineStr">
        <is>
          <t>CARTEIRA</t>
        </is>
      </c>
      <c r="K3199" t="inlineStr">
        <is>
          <t>CONTRATO</t>
        </is>
      </c>
      <c r="L3199" t="n">
        <v>4834.34</v>
      </c>
      <c r="M3199" t="inlineStr"/>
      <c r="N3199" t="inlineStr"/>
      <c r="O3199" s="142">
        <f>DATE(YEAR(H3199),MONTH(H3199),1)</f>
        <v/>
      </c>
      <c r="P3199" s="132">
        <f>IF(H3199&gt;$L$3,"Futuro","Atraso")</f>
        <v/>
      </c>
      <c r="Q3199">
        <f>12*(YEAR(H3199)-YEAR($L$3))+(MONTH(H3199)-MONTH($L$3))</f>
        <v/>
      </c>
      <c r="R3199" s="366">
        <f>IF(N3199="IBIRAPITANGA FASE 3",IF(P3199="Atraso",M3199,M3199/(1+$J$2)^Q3199),IF(P3199="Atraso",M3199,M3199/(1+$J$1)^Q3199))</f>
        <v/>
      </c>
    </row>
    <row r="3200">
      <c r="A3200" t="inlineStr">
        <is>
          <t>Q018L02</t>
        </is>
      </c>
      <c r="B3200" t="inlineStr">
        <is>
          <t>IVONICE SOUZA OLIVEIRA RIBEIRO</t>
        </is>
      </c>
      <c r="C3200" t="n">
        <v>1</v>
      </c>
      <c r="D3200" t="inlineStr">
        <is>
          <t>IPCA</t>
        </is>
      </c>
      <c r="E3200" t="n">
        <v>0.009488792934583046</v>
      </c>
      <c r="F3200" t="inlineStr">
        <is>
          <t>MENSAL</t>
        </is>
      </c>
      <c r="G3200" t="n">
        <v>46746</v>
      </c>
      <c r="H3200" t="n">
        <v>46746</v>
      </c>
      <c r="I3200" t="inlineStr">
        <is>
          <t>082</t>
        </is>
      </c>
      <c r="J3200" t="inlineStr">
        <is>
          <t>CARTEIRA</t>
        </is>
      </c>
      <c r="K3200" t="inlineStr">
        <is>
          <t>CONTRATO</t>
        </is>
      </c>
      <c r="L3200" t="n">
        <v>4834.34</v>
      </c>
      <c r="M3200" t="inlineStr"/>
      <c r="N3200" t="inlineStr"/>
      <c r="O3200" s="142">
        <f>DATE(YEAR(H3200),MONTH(H3200),1)</f>
        <v/>
      </c>
      <c r="P3200" s="132">
        <f>IF(H3200&gt;$L$3,"Futuro","Atraso")</f>
        <v/>
      </c>
      <c r="Q3200">
        <f>12*(YEAR(H3200)-YEAR($L$3))+(MONTH(H3200)-MONTH($L$3))</f>
        <v/>
      </c>
      <c r="R3200" s="366">
        <f>IF(N3200="IBIRAPITANGA FASE 3",IF(P3200="Atraso",M3200,M3200/(1+$J$2)^Q3200),IF(P3200="Atraso",M3200,M3200/(1+$J$1)^Q3200))</f>
        <v/>
      </c>
    </row>
    <row r="3201">
      <c r="A3201" t="inlineStr">
        <is>
          <t>Q018L02</t>
        </is>
      </c>
      <c r="B3201" t="inlineStr">
        <is>
          <t>IVONICE SOUZA OLIVEIRA RIBEIRO</t>
        </is>
      </c>
      <c r="C3201" t="n">
        <v>1</v>
      </c>
      <c r="D3201" t="inlineStr">
        <is>
          <t>IPCA</t>
        </is>
      </c>
      <c r="E3201" t="n">
        <v>0.009488792934583046</v>
      </c>
      <c r="F3201" t="inlineStr">
        <is>
          <t>MENSAL</t>
        </is>
      </c>
      <c r="G3201" t="n">
        <v>46777</v>
      </c>
      <c r="H3201" t="n">
        <v>46777</v>
      </c>
      <c r="I3201" t="inlineStr">
        <is>
          <t>083</t>
        </is>
      </c>
      <c r="J3201" t="inlineStr">
        <is>
          <t>CARTEIRA</t>
        </is>
      </c>
      <c r="K3201" t="inlineStr">
        <is>
          <t>CONTRATO</t>
        </is>
      </c>
      <c r="L3201" t="n">
        <v>4834.34</v>
      </c>
      <c r="M3201" t="inlineStr"/>
      <c r="N3201" t="inlineStr"/>
      <c r="O3201" s="142">
        <f>DATE(YEAR(H3201),MONTH(H3201),1)</f>
        <v/>
      </c>
      <c r="P3201" s="132">
        <f>IF(H3201&gt;$L$3,"Futuro","Atraso")</f>
        <v/>
      </c>
      <c r="Q3201">
        <f>12*(YEAR(H3201)-YEAR($L$3))+(MONTH(H3201)-MONTH($L$3))</f>
        <v/>
      </c>
      <c r="R3201" s="366">
        <f>IF(N3201="IBIRAPITANGA FASE 3",IF(P3201="Atraso",M3201,M3201/(1+$J$2)^Q3201),IF(P3201="Atraso",M3201,M3201/(1+$J$1)^Q3201))</f>
        <v/>
      </c>
    </row>
    <row r="3202">
      <c r="A3202" t="inlineStr">
        <is>
          <t>Q018L02</t>
        </is>
      </c>
      <c r="B3202" t="inlineStr">
        <is>
          <t>IVONICE SOUZA OLIVEIRA RIBEIRO</t>
        </is>
      </c>
      <c r="C3202" t="n">
        <v>1</v>
      </c>
      <c r="D3202" t="inlineStr">
        <is>
          <t>IPCA</t>
        </is>
      </c>
      <c r="E3202" t="n">
        <v>0.009488792934583046</v>
      </c>
      <c r="F3202" t="inlineStr">
        <is>
          <t>MENSAL</t>
        </is>
      </c>
      <c r="G3202" t="n">
        <v>46808</v>
      </c>
      <c r="H3202" t="n">
        <v>46808</v>
      </c>
      <c r="I3202" t="inlineStr">
        <is>
          <t>084</t>
        </is>
      </c>
      <c r="J3202" t="inlineStr">
        <is>
          <t>CARTEIRA</t>
        </is>
      </c>
      <c r="K3202" t="inlineStr">
        <is>
          <t>CONTRATO</t>
        </is>
      </c>
      <c r="L3202" t="n">
        <v>4834.34</v>
      </c>
      <c r="M3202" t="inlineStr"/>
      <c r="N3202" t="inlineStr"/>
      <c r="O3202" s="142">
        <f>DATE(YEAR(H3202),MONTH(H3202),1)</f>
        <v/>
      </c>
      <c r="P3202" s="132">
        <f>IF(H3202&gt;$L$3,"Futuro","Atraso")</f>
        <v/>
      </c>
      <c r="Q3202">
        <f>12*(YEAR(H3202)-YEAR($L$3))+(MONTH(H3202)-MONTH($L$3))</f>
        <v/>
      </c>
      <c r="R3202" s="366">
        <f>IF(N3202="IBIRAPITANGA FASE 3",IF(P3202="Atraso",M3202,M3202/(1+$J$2)^Q3202),IF(P3202="Atraso",M3202,M3202/(1+$J$1)^Q3202))</f>
        <v/>
      </c>
    </row>
    <row r="3203">
      <c r="A3203" t="inlineStr">
        <is>
          <t>Q018L02</t>
        </is>
      </c>
      <c r="B3203" t="inlineStr">
        <is>
          <t>IVONICE SOUZA OLIVEIRA RIBEIRO</t>
        </is>
      </c>
      <c r="C3203" t="n">
        <v>1</v>
      </c>
      <c r="D3203" t="inlineStr">
        <is>
          <t>IPCA</t>
        </is>
      </c>
      <c r="E3203" t="n">
        <v>0.009488792934583046</v>
      </c>
      <c r="F3203" t="inlineStr">
        <is>
          <t>MENSAL</t>
        </is>
      </c>
      <c r="G3203" t="n">
        <v>46837</v>
      </c>
      <c r="H3203" t="n">
        <v>46837</v>
      </c>
      <c r="I3203" t="inlineStr">
        <is>
          <t>085</t>
        </is>
      </c>
      <c r="J3203" t="inlineStr">
        <is>
          <t>CARTEIRA</t>
        </is>
      </c>
      <c r="K3203" t="inlineStr">
        <is>
          <t>CONTRATO</t>
        </is>
      </c>
      <c r="L3203" t="n">
        <v>4834.34</v>
      </c>
      <c r="M3203" t="inlineStr"/>
      <c r="N3203" t="inlineStr"/>
      <c r="O3203" s="142">
        <f>DATE(YEAR(H3203),MONTH(H3203),1)</f>
        <v/>
      </c>
      <c r="P3203" s="132">
        <f>IF(H3203&gt;$L$3,"Futuro","Atraso")</f>
        <v/>
      </c>
      <c r="Q3203">
        <f>12*(YEAR(H3203)-YEAR($L$3))+(MONTH(H3203)-MONTH($L$3))</f>
        <v/>
      </c>
      <c r="R3203" s="366">
        <f>IF(N3203="IBIRAPITANGA FASE 3",IF(P3203="Atraso",M3203,M3203/(1+$J$2)^Q3203),IF(P3203="Atraso",M3203,M3203/(1+$J$1)^Q3203))</f>
        <v/>
      </c>
    </row>
    <row r="3204">
      <c r="A3204" t="inlineStr">
        <is>
          <t>Q018L02</t>
        </is>
      </c>
      <c r="B3204" t="inlineStr">
        <is>
          <t>IVONICE SOUZA OLIVEIRA RIBEIRO</t>
        </is>
      </c>
      <c r="C3204" t="n">
        <v>1</v>
      </c>
      <c r="D3204" t="inlineStr">
        <is>
          <t>IPCA</t>
        </is>
      </c>
      <c r="E3204" t="n">
        <v>0.009488792934583046</v>
      </c>
      <c r="F3204" t="inlineStr">
        <is>
          <t>MENSAL</t>
        </is>
      </c>
      <c r="G3204" t="n">
        <v>46868</v>
      </c>
      <c r="H3204" t="n">
        <v>46868</v>
      </c>
      <c r="I3204" t="inlineStr">
        <is>
          <t>086</t>
        </is>
      </c>
      <c r="J3204" t="inlineStr">
        <is>
          <t>CARTEIRA</t>
        </is>
      </c>
      <c r="K3204" t="inlineStr">
        <is>
          <t>CONTRATO</t>
        </is>
      </c>
      <c r="L3204" t="n">
        <v>4834.34</v>
      </c>
      <c r="M3204" t="inlineStr"/>
      <c r="N3204" t="inlineStr"/>
      <c r="O3204" s="142">
        <f>DATE(YEAR(H3204),MONTH(H3204),1)</f>
        <v/>
      </c>
      <c r="P3204" s="132">
        <f>IF(H3204&gt;$L$3,"Futuro","Atraso")</f>
        <v/>
      </c>
      <c r="Q3204">
        <f>12*(YEAR(H3204)-YEAR($L$3))+(MONTH(H3204)-MONTH($L$3))</f>
        <v/>
      </c>
      <c r="R3204" s="366">
        <f>IF(N3204="IBIRAPITANGA FASE 3",IF(P3204="Atraso",M3204,M3204/(1+$J$2)^Q3204),IF(P3204="Atraso",M3204,M3204/(1+$J$1)^Q3204))</f>
        <v/>
      </c>
    </row>
    <row r="3205">
      <c r="A3205" t="inlineStr">
        <is>
          <t>Q018L02</t>
        </is>
      </c>
      <c r="B3205" t="inlineStr">
        <is>
          <t>IVONICE SOUZA OLIVEIRA RIBEIRO</t>
        </is>
      </c>
      <c r="C3205" t="n">
        <v>1</v>
      </c>
      <c r="D3205" t="inlineStr">
        <is>
          <t>IPCA</t>
        </is>
      </c>
      <c r="E3205" t="n">
        <v>0.009488792934583046</v>
      </c>
      <c r="F3205" t="inlineStr">
        <is>
          <t>MENSAL</t>
        </is>
      </c>
      <c r="G3205" t="n">
        <v>46898</v>
      </c>
      <c r="H3205" t="n">
        <v>46898</v>
      </c>
      <c r="I3205" t="inlineStr">
        <is>
          <t>087</t>
        </is>
      </c>
      <c r="J3205" t="inlineStr">
        <is>
          <t>CARTEIRA</t>
        </is>
      </c>
      <c r="K3205" t="inlineStr">
        <is>
          <t>CONTRATO</t>
        </is>
      </c>
      <c r="L3205" t="n">
        <v>4834.34</v>
      </c>
      <c r="M3205" t="inlineStr"/>
      <c r="N3205" t="inlineStr"/>
      <c r="O3205" s="142">
        <f>DATE(YEAR(H3205),MONTH(H3205),1)</f>
        <v/>
      </c>
      <c r="P3205" s="132">
        <f>IF(H3205&gt;$L$3,"Futuro","Atraso")</f>
        <v/>
      </c>
      <c r="Q3205">
        <f>12*(YEAR(H3205)-YEAR($L$3))+(MONTH(H3205)-MONTH($L$3))</f>
        <v/>
      </c>
      <c r="R3205" s="366">
        <f>IF(N3205="IBIRAPITANGA FASE 3",IF(P3205="Atraso",M3205,M3205/(1+$J$2)^Q3205),IF(P3205="Atraso",M3205,M3205/(1+$J$1)^Q3205))</f>
        <v/>
      </c>
    </row>
    <row r="3206">
      <c r="A3206" t="inlineStr">
        <is>
          <t>Q018L02</t>
        </is>
      </c>
      <c r="B3206" t="inlineStr">
        <is>
          <t>IVONICE SOUZA OLIVEIRA RIBEIRO</t>
        </is>
      </c>
      <c r="C3206" t="n">
        <v>1</v>
      </c>
      <c r="D3206" t="inlineStr">
        <is>
          <t>IPCA</t>
        </is>
      </c>
      <c r="E3206" t="n">
        <v>0.009488792934583046</v>
      </c>
      <c r="F3206" t="inlineStr">
        <is>
          <t>MENSAL</t>
        </is>
      </c>
      <c r="G3206" t="n">
        <v>46929</v>
      </c>
      <c r="H3206" t="n">
        <v>46929</v>
      </c>
      <c r="I3206" t="inlineStr">
        <is>
          <t>088</t>
        </is>
      </c>
      <c r="J3206" t="inlineStr">
        <is>
          <t>CARTEIRA</t>
        </is>
      </c>
      <c r="K3206" t="inlineStr">
        <is>
          <t>CONTRATO</t>
        </is>
      </c>
      <c r="L3206" t="n">
        <v>4834.34</v>
      </c>
      <c r="M3206" t="inlineStr"/>
      <c r="N3206" t="inlineStr"/>
      <c r="O3206" s="142">
        <f>DATE(YEAR(H3206),MONTH(H3206),1)</f>
        <v/>
      </c>
      <c r="P3206" s="132">
        <f>IF(H3206&gt;$L$3,"Futuro","Atraso")</f>
        <v/>
      </c>
      <c r="Q3206">
        <f>12*(YEAR(H3206)-YEAR($L$3))+(MONTH(H3206)-MONTH($L$3))</f>
        <v/>
      </c>
      <c r="R3206" s="366">
        <f>IF(N3206="IBIRAPITANGA FASE 3",IF(P3206="Atraso",M3206,M3206/(1+$J$2)^Q3206),IF(P3206="Atraso",M3206,M3206/(1+$J$1)^Q3206))</f>
        <v/>
      </c>
    </row>
    <row r="3207">
      <c r="A3207" t="inlineStr">
        <is>
          <t>Q018L02</t>
        </is>
      </c>
      <c r="B3207" t="inlineStr">
        <is>
          <t>IVONICE SOUZA OLIVEIRA RIBEIRO</t>
        </is>
      </c>
      <c r="C3207" t="n">
        <v>1</v>
      </c>
      <c r="D3207" t="inlineStr">
        <is>
          <t>IPCA</t>
        </is>
      </c>
      <c r="E3207" t="n">
        <v>0.009488792934583046</v>
      </c>
      <c r="F3207" t="inlineStr">
        <is>
          <t>MENSAL</t>
        </is>
      </c>
      <c r="G3207" t="n">
        <v>46959</v>
      </c>
      <c r="H3207" t="n">
        <v>46959</v>
      </c>
      <c r="I3207" t="inlineStr">
        <is>
          <t>089</t>
        </is>
      </c>
      <c r="J3207" t="inlineStr">
        <is>
          <t>CARTEIRA</t>
        </is>
      </c>
      <c r="K3207" t="inlineStr">
        <is>
          <t>CONTRATO</t>
        </is>
      </c>
      <c r="L3207" t="n">
        <v>4834.34</v>
      </c>
      <c r="M3207" t="inlineStr"/>
      <c r="N3207" t="inlineStr"/>
      <c r="O3207" s="142">
        <f>DATE(YEAR(H3207),MONTH(H3207),1)</f>
        <v/>
      </c>
      <c r="P3207" s="132">
        <f>IF(H3207&gt;$L$3,"Futuro","Atraso")</f>
        <v/>
      </c>
      <c r="Q3207">
        <f>12*(YEAR(H3207)-YEAR($L$3))+(MONTH(H3207)-MONTH($L$3))</f>
        <v/>
      </c>
      <c r="R3207" s="366">
        <f>IF(N3207="IBIRAPITANGA FASE 3",IF(P3207="Atraso",M3207,M3207/(1+$J$2)^Q3207),IF(P3207="Atraso",M3207,M3207/(1+$J$1)^Q3207))</f>
        <v/>
      </c>
    </row>
    <row r="3208">
      <c r="A3208" t="inlineStr">
        <is>
          <t>Q018L02</t>
        </is>
      </c>
      <c r="B3208" t="inlineStr">
        <is>
          <t>IVONICE SOUZA OLIVEIRA RIBEIRO</t>
        </is>
      </c>
      <c r="C3208" t="n">
        <v>1</v>
      </c>
      <c r="D3208" t="inlineStr">
        <is>
          <t>IPCA</t>
        </is>
      </c>
      <c r="E3208" t="n">
        <v>0.009488792934583046</v>
      </c>
      <c r="F3208" t="inlineStr">
        <is>
          <t>MENSAL</t>
        </is>
      </c>
      <c r="G3208" t="n">
        <v>46990</v>
      </c>
      <c r="H3208" t="n">
        <v>46990</v>
      </c>
      <c r="I3208" t="inlineStr">
        <is>
          <t>090</t>
        </is>
      </c>
      <c r="J3208" t="inlineStr">
        <is>
          <t>CARTEIRA</t>
        </is>
      </c>
      <c r="K3208" t="inlineStr">
        <is>
          <t>CONTRATO</t>
        </is>
      </c>
      <c r="L3208" t="n">
        <v>4834.34</v>
      </c>
      <c r="M3208" t="inlineStr"/>
      <c r="N3208" t="inlineStr"/>
      <c r="O3208" s="142">
        <f>DATE(YEAR(H3208),MONTH(H3208),1)</f>
        <v/>
      </c>
      <c r="P3208" s="132">
        <f>IF(H3208&gt;$L$3,"Futuro","Atraso")</f>
        <v/>
      </c>
      <c r="Q3208">
        <f>12*(YEAR(H3208)-YEAR($L$3))+(MONTH(H3208)-MONTH($L$3))</f>
        <v/>
      </c>
      <c r="R3208" s="366">
        <f>IF(N3208="IBIRAPITANGA FASE 3",IF(P3208="Atraso",M3208,M3208/(1+$J$2)^Q3208),IF(P3208="Atraso",M3208,M3208/(1+$J$1)^Q3208))</f>
        <v/>
      </c>
    </row>
    <row r="3209">
      <c r="A3209" t="inlineStr">
        <is>
          <t>Q018L02</t>
        </is>
      </c>
      <c r="B3209" t="inlineStr">
        <is>
          <t>IVONICE SOUZA OLIVEIRA RIBEIRO</t>
        </is>
      </c>
      <c r="C3209" t="n">
        <v>1</v>
      </c>
      <c r="D3209" t="inlineStr">
        <is>
          <t>IPCA</t>
        </is>
      </c>
      <c r="E3209" t="n">
        <v>0.009488792934583046</v>
      </c>
      <c r="F3209" t="inlineStr">
        <is>
          <t>MENSAL</t>
        </is>
      </c>
      <c r="G3209" t="n">
        <v>47021</v>
      </c>
      <c r="H3209" t="n">
        <v>47021</v>
      </c>
      <c r="I3209" t="inlineStr">
        <is>
          <t>091</t>
        </is>
      </c>
      <c r="J3209" t="inlineStr">
        <is>
          <t>CARTEIRA</t>
        </is>
      </c>
      <c r="K3209" t="inlineStr">
        <is>
          <t>CONTRATO</t>
        </is>
      </c>
      <c r="L3209" t="n">
        <v>4834.34</v>
      </c>
      <c r="M3209" t="inlineStr"/>
      <c r="N3209" t="inlineStr"/>
      <c r="O3209" s="142">
        <f>DATE(YEAR(H3209),MONTH(H3209),1)</f>
        <v/>
      </c>
      <c r="P3209" s="132">
        <f>IF(H3209&gt;$L$3,"Futuro","Atraso")</f>
        <v/>
      </c>
      <c r="Q3209">
        <f>12*(YEAR(H3209)-YEAR($L$3))+(MONTH(H3209)-MONTH($L$3))</f>
        <v/>
      </c>
      <c r="R3209" s="366">
        <f>IF(N3209="IBIRAPITANGA FASE 3",IF(P3209="Atraso",M3209,M3209/(1+$J$2)^Q3209),IF(P3209="Atraso",M3209,M3209/(1+$J$1)^Q3209))</f>
        <v/>
      </c>
    </row>
    <row r="3210">
      <c r="A3210" t="inlineStr">
        <is>
          <t>Q018L02</t>
        </is>
      </c>
      <c r="B3210" t="inlineStr">
        <is>
          <t>IVONICE SOUZA OLIVEIRA RIBEIRO</t>
        </is>
      </c>
      <c r="C3210" t="n">
        <v>1</v>
      </c>
      <c r="D3210" t="inlineStr">
        <is>
          <t>IPCA</t>
        </is>
      </c>
      <c r="E3210" t="n">
        <v>0.009488792934583046</v>
      </c>
      <c r="F3210" t="inlineStr">
        <is>
          <t>MENSAL</t>
        </is>
      </c>
      <c r="G3210" t="n">
        <v>47051</v>
      </c>
      <c r="H3210" t="n">
        <v>47051</v>
      </c>
      <c r="I3210" t="inlineStr">
        <is>
          <t>092</t>
        </is>
      </c>
      <c r="J3210" t="inlineStr">
        <is>
          <t>CARTEIRA</t>
        </is>
      </c>
      <c r="K3210" t="inlineStr">
        <is>
          <t>CONTRATO</t>
        </is>
      </c>
      <c r="L3210" t="n">
        <v>4834.34</v>
      </c>
      <c r="M3210" t="inlineStr"/>
      <c r="N3210" t="inlineStr"/>
      <c r="O3210" s="142">
        <f>DATE(YEAR(H3210),MONTH(H3210),1)</f>
        <v/>
      </c>
      <c r="P3210" s="132">
        <f>IF(H3210&gt;$L$3,"Futuro","Atraso")</f>
        <v/>
      </c>
      <c r="Q3210">
        <f>12*(YEAR(H3210)-YEAR($L$3))+(MONTH(H3210)-MONTH($L$3))</f>
        <v/>
      </c>
      <c r="R3210" s="366">
        <f>IF(N3210="IBIRAPITANGA FASE 3",IF(P3210="Atraso",M3210,M3210/(1+$J$2)^Q3210),IF(P3210="Atraso",M3210,M3210/(1+$J$1)^Q3210))</f>
        <v/>
      </c>
    </row>
    <row r="3211">
      <c r="A3211" t="inlineStr">
        <is>
          <t>Q018L02</t>
        </is>
      </c>
      <c r="B3211" t="inlineStr">
        <is>
          <t>IVONICE SOUZA OLIVEIRA RIBEIRO</t>
        </is>
      </c>
      <c r="C3211" t="n">
        <v>1</v>
      </c>
      <c r="D3211" t="inlineStr">
        <is>
          <t>IPCA</t>
        </is>
      </c>
      <c r="E3211" t="n">
        <v>0.009488792934583046</v>
      </c>
      <c r="F3211" t="inlineStr">
        <is>
          <t>MENSAL</t>
        </is>
      </c>
      <c r="G3211" t="n">
        <v>47082</v>
      </c>
      <c r="H3211" t="n">
        <v>47082</v>
      </c>
      <c r="I3211" t="inlineStr">
        <is>
          <t>093</t>
        </is>
      </c>
      <c r="J3211" t="inlineStr">
        <is>
          <t>CARTEIRA</t>
        </is>
      </c>
      <c r="K3211" t="inlineStr">
        <is>
          <t>CONTRATO</t>
        </is>
      </c>
      <c r="L3211" t="n">
        <v>4834.34</v>
      </c>
      <c r="M3211" t="inlineStr"/>
      <c r="N3211" t="inlineStr"/>
      <c r="O3211" s="142">
        <f>DATE(YEAR(H3211),MONTH(H3211),1)</f>
        <v/>
      </c>
      <c r="P3211" s="132">
        <f>IF(H3211&gt;$L$3,"Futuro","Atraso")</f>
        <v/>
      </c>
      <c r="Q3211">
        <f>12*(YEAR(H3211)-YEAR($L$3))+(MONTH(H3211)-MONTH($L$3))</f>
        <v/>
      </c>
      <c r="R3211" s="366">
        <f>IF(N3211="IBIRAPITANGA FASE 3",IF(P3211="Atraso",M3211,M3211/(1+$J$2)^Q3211),IF(P3211="Atraso",M3211,M3211/(1+$J$1)^Q3211))</f>
        <v/>
      </c>
    </row>
    <row r="3212">
      <c r="A3212" t="inlineStr">
        <is>
          <t>Q018L02</t>
        </is>
      </c>
      <c r="B3212" t="inlineStr">
        <is>
          <t>IVONICE SOUZA OLIVEIRA RIBEIRO</t>
        </is>
      </c>
      <c r="C3212" t="n">
        <v>1</v>
      </c>
      <c r="D3212" t="inlineStr">
        <is>
          <t>IPCA</t>
        </is>
      </c>
      <c r="E3212" t="n">
        <v>0.009488792934583046</v>
      </c>
      <c r="F3212" t="inlineStr">
        <is>
          <t>MENSAL</t>
        </is>
      </c>
      <c r="G3212" t="n">
        <v>47112</v>
      </c>
      <c r="H3212" t="n">
        <v>47112</v>
      </c>
      <c r="I3212" t="inlineStr">
        <is>
          <t>094</t>
        </is>
      </c>
      <c r="J3212" t="inlineStr">
        <is>
          <t>CARTEIRA</t>
        </is>
      </c>
      <c r="K3212" t="inlineStr">
        <is>
          <t>CONTRATO</t>
        </is>
      </c>
      <c r="L3212" t="n">
        <v>4834.34</v>
      </c>
      <c r="M3212" t="inlineStr"/>
      <c r="N3212" t="inlineStr"/>
      <c r="O3212" s="142">
        <f>DATE(YEAR(H3212),MONTH(H3212),1)</f>
        <v/>
      </c>
      <c r="P3212" s="132">
        <f>IF(H3212&gt;$L$3,"Futuro","Atraso")</f>
        <v/>
      </c>
      <c r="Q3212">
        <f>12*(YEAR(H3212)-YEAR($L$3))+(MONTH(H3212)-MONTH($L$3))</f>
        <v/>
      </c>
      <c r="R3212" s="366">
        <f>IF(N3212="IBIRAPITANGA FASE 3",IF(P3212="Atraso",M3212,M3212/(1+$J$2)^Q3212),IF(P3212="Atraso",M3212,M3212/(1+$J$1)^Q3212))</f>
        <v/>
      </c>
    </row>
    <row r="3213">
      <c r="A3213" t="inlineStr">
        <is>
          <t>Q018L02</t>
        </is>
      </c>
      <c r="B3213" t="inlineStr">
        <is>
          <t>IVONICE SOUZA OLIVEIRA RIBEIRO</t>
        </is>
      </c>
      <c r="C3213" t="n">
        <v>1</v>
      </c>
      <c r="D3213" t="inlineStr">
        <is>
          <t>IPCA</t>
        </is>
      </c>
      <c r="E3213" t="n">
        <v>0.009488792934583046</v>
      </c>
      <c r="F3213" t="inlineStr">
        <is>
          <t>MENSAL</t>
        </is>
      </c>
      <c r="G3213" t="n">
        <v>47143</v>
      </c>
      <c r="H3213" t="n">
        <v>47143</v>
      </c>
      <c r="I3213" t="inlineStr">
        <is>
          <t>095</t>
        </is>
      </c>
      <c r="J3213" t="inlineStr">
        <is>
          <t>CARTEIRA</t>
        </is>
      </c>
      <c r="K3213" t="inlineStr">
        <is>
          <t>CONTRATO</t>
        </is>
      </c>
      <c r="L3213" t="n">
        <v>4834.34</v>
      </c>
      <c r="M3213" t="inlineStr"/>
      <c r="N3213" t="inlineStr"/>
      <c r="O3213" s="142">
        <f>DATE(YEAR(H3213),MONTH(H3213),1)</f>
        <v/>
      </c>
      <c r="P3213" s="132">
        <f>IF(H3213&gt;$L$3,"Futuro","Atraso")</f>
        <v/>
      </c>
      <c r="Q3213">
        <f>12*(YEAR(H3213)-YEAR($L$3))+(MONTH(H3213)-MONTH($L$3))</f>
        <v/>
      </c>
      <c r="R3213" s="366">
        <f>IF(N3213="IBIRAPITANGA FASE 3",IF(P3213="Atraso",M3213,M3213/(1+$J$2)^Q3213),IF(P3213="Atraso",M3213,M3213/(1+$J$1)^Q3213))</f>
        <v/>
      </c>
    </row>
    <row r="3214">
      <c r="A3214" t="inlineStr">
        <is>
          <t>Q018L02</t>
        </is>
      </c>
      <c r="B3214" t="inlineStr">
        <is>
          <t>IVONICE SOUZA OLIVEIRA RIBEIRO</t>
        </is>
      </c>
      <c r="C3214" t="n">
        <v>1</v>
      </c>
      <c r="D3214" t="inlineStr">
        <is>
          <t>IPCA</t>
        </is>
      </c>
      <c r="E3214" t="n">
        <v>0.009488792934583046</v>
      </c>
      <c r="F3214" t="inlineStr">
        <is>
          <t>MENSAL</t>
        </is>
      </c>
      <c r="G3214" t="n">
        <v>47174</v>
      </c>
      <c r="H3214" t="n">
        <v>47174</v>
      </c>
      <c r="I3214" t="inlineStr">
        <is>
          <t>096</t>
        </is>
      </c>
      <c r="J3214" t="inlineStr">
        <is>
          <t>CARTEIRA</t>
        </is>
      </c>
      <c r="K3214" t="inlineStr">
        <is>
          <t>CONTRATO</t>
        </is>
      </c>
      <c r="L3214" t="n">
        <v>4834.34</v>
      </c>
      <c r="M3214" t="inlineStr"/>
      <c r="N3214" t="inlineStr"/>
      <c r="O3214" s="142">
        <f>DATE(YEAR(H3214),MONTH(H3214),1)</f>
        <v/>
      </c>
      <c r="P3214" s="132">
        <f>IF(H3214&gt;$L$3,"Futuro","Atraso")</f>
        <v/>
      </c>
      <c r="Q3214">
        <f>12*(YEAR(H3214)-YEAR($L$3))+(MONTH(H3214)-MONTH($L$3))</f>
        <v/>
      </c>
      <c r="R3214" s="366">
        <f>IF(N3214="IBIRAPITANGA FASE 3",IF(P3214="Atraso",M3214,M3214/(1+$J$2)^Q3214),IF(P3214="Atraso",M3214,M3214/(1+$J$1)^Q3214))</f>
        <v/>
      </c>
    </row>
    <row r="3215">
      <c r="A3215" t="inlineStr">
        <is>
          <t>Q018L02</t>
        </is>
      </c>
      <c r="B3215" t="inlineStr">
        <is>
          <t>IVONICE SOUZA OLIVEIRA RIBEIRO</t>
        </is>
      </c>
      <c r="C3215" t="n">
        <v>1</v>
      </c>
      <c r="D3215" t="inlineStr">
        <is>
          <t>IPCA</t>
        </is>
      </c>
      <c r="E3215" t="n">
        <v>0.009488792934583046</v>
      </c>
      <c r="F3215" t="inlineStr">
        <is>
          <t>MENSAL</t>
        </is>
      </c>
      <c r="G3215" t="n">
        <v>47202</v>
      </c>
      <c r="H3215" t="n">
        <v>47202</v>
      </c>
      <c r="I3215" t="inlineStr">
        <is>
          <t>097</t>
        </is>
      </c>
      <c r="J3215" t="inlineStr">
        <is>
          <t>CARTEIRA</t>
        </is>
      </c>
      <c r="K3215" t="inlineStr">
        <is>
          <t>CONTRATO</t>
        </is>
      </c>
      <c r="L3215" t="n">
        <v>4834.34</v>
      </c>
      <c r="M3215" t="inlineStr"/>
      <c r="N3215" t="inlineStr"/>
      <c r="O3215" s="142">
        <f>DATE(YEAR(H3215),MONTH(H3215),1)</f>
        <v/>
      </c>
      <c r="P3215" s="132">
        <f>IF(H3215&gt;$L$3,"Futuro","Atraso")</f>
        <v/>
      </c>
      <c r="Q3215">
        <f>12*(YEAR(H3215)-YEAR($L$3))+(MONTH(H3215)-MONTH($L$3))</f>
        <v/>
      </c>
      <c r="R3215" s="366">
        <f>IF(N3215="IBIRAPITANGA FASE 3",IF(P3215="Atraso",M3215,M3215/(1+$J$2)^Q3215),IF(P3215="Atraso",M3215,M3215/(1+$J$1)^Q3215))</f>
        <v/>
      </c>
    </row>
    <row r="3216">
      <c r="A3216" t="inlineStr">
        <is>
          <t>Q018L02</t>
        </is>
      </c>
      <c r="B3216" t="inlineStr">
        <is>
          <t>IVONICE SOUZA OLIVEIRA RIBEIRO</t>
        </is>
      </c>
      <c r="C3216" t="n">
        <v>1</v>
      </c>
      <c r="D3216" t="inlineStr">
        <is>
          <t>IPCA</t>
        </is>
      </c>
      <c r="E3216" t="n">
        <v>0.009488792934583046</v>
      </c>
      <c r="F3216" t="inlineStr">
        <is>
          <t>MENSAL</t>
        </is>
      </c>
      <c r="G3216" t="n">
        <v>47233</v>
      </c>
      <c r="H3216" t="n">
        <v>47233</v>
      </c>
      <c r="I3216" t="inlineStr">
        <is>
          <t>098</t>
        </is>
      </c>
      <c r="J3216" t="inlineStr">
        <is>
          <t>CARTEIRA</t>
        </is>
      </c>
      <c r="K3216" t="inlineStr">
        <is>
          <t>CONTRATO</t>
        </is>
      </c>
      <c r="L3216" t="n">
        <v>4834.34</v>
      </c>
      <c r="M3216" t="inlineStr"/>
      <c r="N3216" t="inlineStr"/>
      <c r="O3216" s="142">
        <f>DATE(YEAR(H3216),MONTH(H3216),1)</f>
        <v/>
      </c>
      <c r="P3216" s="132">
        <f>IF(H3216&gt;$L$3,"Futuro","Atraso")</f>
        <v/>
      </c>
      <c r="Q3216">
        <f>12*(YEAR(H3216)-YEAR($L$3))+(MONTH(H3216)-MONTH($L$3))</f>
        <v/>
      </c>
      <c r="R3216" s="366">
        <f>IF(N3216="IBIRAPITANGA FASE 3",IF(P3216="Atraso",M3216,M3216/(1+$J$2)^Q3216),IF(P3216="Atraso",M3216,M3216/(1+$J$1)^Q3216))</f>
        <v/>
      </c>
    </row>
    <row r="3217">
      <c r="A3217" t="inlineStr">
        <is>
          <t>Q018L02</t>
        </is>
      </c>
      <c r="B3217" t="inlineStr">
        <is>
          <t>IVONICE SOUZA OLIVEIRA RIBEIRO</t>
        </is>
      </c>
      <c r="C3217" t="n">
        <v>1</v>
      </c>
      <c r="D3217" t="inlineStr">
        <is>
          <t>IPCA</t>
        </is>
      </c>
      <c r="E3217" t="n">
        <v>0.009488792934583046</v>
      </c>
      <c r="F3217" t="inlineStr">
        <is>
          <t>MENSAL</t>
        </is>
      </c>
      <c r="G3217" t="n">
        <v>47263</v>
      </c>
      <c r="H3217" t="n">
        <v>47263</v>
      </c>
      <c r="I3217" t="inlineStr">
        <is>
          <t>099</t>
        </is>
      </c>
      <c r="J3217" t="inlineStr">
        <is>
          <t>CARTEIRA</t>
        </is>
      </c>
      <c r="K3217" t="inlineStr">
        <is>
          <t>CONTRATO</t>
        </is>
      </c>
      <c r="L3217" t="n">
        <v>4834.34</v>
      </c>
      <c r="M3217" t="inlineStr"/>
      <c r="N3217" t="inlineStr"/>
      <c r="O3217" s="142">
        <f>DATE(YEAR(H3217),MONTH(H3217),1)</f>
        <v/>
      </c>
      <c r="P3217" s="132">
        <f>IF(H3217&gt;$L$3,"Futuro","Atraso")</f>
        <v/>
      </c>
      <c r="Q3217">
        <f>12*(YEAR(H3217)-YEAR($L$3))+(MONTH(H3217)-MONTH($L$3))</f>
        <v/>
      </c>
      <c r="R3217" s="366">
        <f>IF(N3217="IBIRAPITANGA FASE 3",IF(P3217="Atraso",M3217,M3217/(1+$J$2)^Q3217),IF(P3217="Atraso",M3217,M3217/(1+$J$1)^Q3217))</f>
        <v/>
      </c>
    </row>
    <row r="3218">
      <c r="A3218" t="inlineStr">
        <is>
          <t>Q018L02</t>
        </is>
      </c>
      <c r="B3218" t="inlineStr">
        <is>
          <t>IVONICE SOUZA OLIVEIRA RIBEIRO</t>
        </is>
      </c>
      <c r="C3218" t="n">
        <v>1</v>
      </c>
      <c r="D3218" t="inlineStr">
        <is>
          <t>IPCA</t>
        </is>
      </c>
      <c r="E3218" t="n">
        <v>0.009488792934583046</v>
      </c>
      <c r="F3218" t="inlineStr">
        <is>
          <t>MENSAL</t>
        </is>
      </c>
      <c r="G3218" t="n">
        <v>47294</v>
      </c>
      <c r="H3218" t="n">
        <v>47294</v>
      </c>
      <c r="I3218" t="inlineStr">
        <is>
          <t>100</t>
        </is>
      </c>
      <c r="J3218" t="inlineStr">
        <is>
          <t>CARTEIRA</t>
        </is>
      </c>
      <c r="K3218" t="inlineStr">
        <is>
          <t>CONTRATO</t>
        </is>
      </c>
      <c r="L3218" t="n">
        <v>4834.34</v>
      </c>
      <c r="M3218" t="inlineStr"/>
      <c r="N3218" t="inlineStr"/>
      <c r="O3218" s="142">
        <f>DATE(YEAR(H3218),MONTH(H3218),1)</f>
        <v/>
      </c>
      <c r="P3218" s="132">
        <f>IF(H3218&gt;$L$3,"Futuro","Atraso")</f>
        <v/>
      </c>
      <c r="Q3218">
        <f>12*(YEAR(H3218)-YEAR($L$3))+(MONTH(H3218)-MONTH($L$3))</f>
        <v/>
      </c>
      <c r="R3218" s="366">
        <f>IF(N3218="IBIRAPITANGA FASE 3",IF(P3218="Atraso",M3218,M3218/(1+$J$2)^Q3218),IF(P3218="Atraso",M3218,M3218/(1+$J$1)^Q3218))</f>
        <v/>
      </c>
    </row>
    <row r="3219">
      <c r="A3219" t="inlineStr">
        <is>
          <t>Q018L02</t>
        </is>
      </c>
      <c r="B3219" t="inlineStr">
        <is>
          <t>IVONICE SOUZA OLIVEIRA RIBEIRO</t>
        </is>
      </c>
      <c r="C3219" t="n">
        <v>1</v>
      </c>
      <c r="D3219" t="inlineStr">
        <is>
          <t>IPCA</t>
        </is>
      </c>
      <c r="E3219" t="n">
        <v>0.009488792934583046</v>
      </c>
      <c r="F3219" t="inlineStr">
        <is>
          <t>MENSAL</t>
        </is>
      </c>
      <c r="G3219" t="n">
        <v>47324</v>
      </c>
      <c r="H3219" t="n">
        <v>47324</v>
      </c>
      <c r="I3219" t="inlineStr">
        <is>
          <t>101</t>
        </is>
      </c>
      <c r="J3219" t="inlineStr">
        <is>
          <t>CARTEIRA</t>
        </is>
      </c>
      <c r="K3219" t="inlineStr">
        <is>
          <t>CONTRATO</t>
        </is>
      </c>
      <c r="L3219" t="n">
        <v>4834.34</v>
      </c>
      <c r="M3219" t="inlineStr"/>
      <c r="N3219" t="inlineStr"/>
      <c r="O3219" s="142">
        <f>DATE(YEAR(H3219),MONTH(H3219),1)</f>
        <v/>
      </c>
      <c r="P3219" s="132">
        <f>IF(H3219&gt;$L$3,"Futuro","Atraso")</f>
        <v/>
      </c>
      <c r="Q3219">
        <f>12*(YEAR(H3219)-YEAR($L$3))+(MONTH(H3219)-MONTH($L$3))</f>
        <v/>
      </c>
      <c r="R3219" s="366">
        <f>IF(N3219="IBIRAPITANGA FASE 3",IF(P3219="Atraso",M3219,M3219/(1+$J$2)^Q3219),IF(P3219="Atraso",M3219,M3219/(1+$J$1)^Q3219))</f>
        <v/>
      </c>
    </row>
    <row r="3220">
      <c r="A3220" t="inlineStr">
        <is>
          <t>Q018L02</t>
        </is>
      </c>
      <c r="B3220" t="inlineStr">
        <is>
          <t>IVONICE SOUZA OLIVEIRA RIBEIRO</t>
        </is>
      </c>
      <c r="C3220" t="n">
        <v>1</v>
      </c>
      <c r="D3220" t="inlineStr">
        <is>
          <t>IPCA</t>
        </is>
      </c>
      <c r="E3220" t="n">
        <v>0.009488792934583046</v>
      </c>
      <c r="F3220" t="inlineStr">
        <is>
          <t>MENSAL</t>
        </is>
      </c>
      <c r="G3220" t="n">
        <v>47355</v>
      </c>
      <c r="H3220" t="n">
        <v>47355</v>
      </c>
      <c r="I3220" t="inlineStr">
        <is>
          <t>102</t>
        </is>
      </c>
      <c r="J3220" t="inlineStr">
        <is>
          <t>CARTEIRA</t>
        </is>
      </c>
      <c r="K3220" t="inlineStr">
        <is>
          <t>CONTRATO</t>
        </is>
      </c>
      <c r="L3220" t="n">
        <v>4834.34</v>
      </c>
      <c r="M3220" t="inlineStr"/>
      <c r="N3220" t="inlineStr"/>
      <c r="O3220" s="142">
        <f>DATE(YEAR(H3220),MONTH(H3220),1)</f>
        <v/>
      </c>
      <c r="P3220" s="132">
        <f>IF(H3220&gt;$L$3,"Futuro","Atraso")</f>
        <v/>
      </c>
      <c r="Q3220">
        <f>12*(YEAR(H3220)-YEAR($L$3))+(MONTH(H3220)-MONTH($L$3))</f>
        <v/>
      </c>
      <c r="R3220" s="366">
        <f>IF(N3220="IBIRAPITANGA FASE 3",IF(P3220="Atraso",M3220,M3220/(1+$J$2)^Q3220),IF(P3220="Atraso",M3220,M3220/(1+$J$1)^Q3220))</f>
        <v/>
      </c>
    </row>
    <row r="3221">
      <c r="A3221" t="inlineStr">
        <is>
          <t>Q018L02</t>
        </is>
      </c>
      <c r="B3221" t="inlineStr">
        <is>
          <t>IVONICE SOUZA OLIVEIRA RIBEIRO</t>
        </is>
      </c>
      <c r="C3221" t="n">
        <v>1</v>
      </c>
      <c r="D3221" t="inlineStr">
        <is>
          <t>IPCA</t>
        </is>
      </c>
      <c r="E3221" t="n">
        <v>0.009488792934583046</v>
      </c>
      <c r="F3221" t="inlineStr">
        <is>
          <t>MENSAL</t>
        </is>
      </c>
      <c r="G3221" t="n">
        <v>47386</v>
      </c>
      <c r="H3221" t="n">
        <v>47386</v>
      </c>
      <c r="I3221" t="inlineStr">
        <is>
          <t>103</t>
        </is>
      </c>
      <c r="J3221" t="inlineStr">
        <is>
          <t>CARTEIRA</t>
        </is>
      </c>
      <c r="K3221" t="inlineStr">
        <is>
          <t>CONTRATO</t>
        </is>
      </c>
      <c r="L3221" t="n">
        <v>4834.34</v>
      </c>
      <c r="M3221" t="inlineStr"/>
      <c r="N3221" t="inlineStr"/>
      <c r="O3221" s="142">
        <f>DATE(YEAR(H3221),MONTH(H3221),1)</f>
        <v/>
      </c>
      <c r="P3221" s="132">
        <f>IF(H3221&gt;$L$3,"Futuro","Atraso")</f>
        <v/>
      </c>
      <c r="Q3221">
        <f>12*(YEAR(H3221)-YEAR($L$3))+(MONTH(H3221)-MONTH($L$3))</f>
        <v/>
      </c>
      <c r="R3221" s="366">
        <f>IF(N3221="IBIRAPITANGA FASE 3",IF(P3221="Atraso",M3221,M3221/(1+$J$2)^Q3221),IF(P3221="Atraso",M3221,M3221/(1+$J$1)^Q3221))</f>
        <v/>
      </c>
    </row>
    <row r="3222">
      <c r="A3222" t="inlineStr">
        <is>
          <t>Q018L02</t>
        </is>
      </c>
      <c r="B3222" t="inlineStr">
        <is>
          <t>IVONICE SOUZA OLIVEIRA RIBEIRO</t>
        </is>
      </c>
      <c r="C3222" t="n">
        <v>1</v>
      </c>
      <c r="D3222" t="inlineStr">
        <is>
          <t>IPCA</t>
        </is>
      </c>
      <c r="E3222" t="n">
        <v>0.009488792934583046</v>
      </c>
      <c r="F3222" t="inlineStr">
        <is>
          <t>MENSAL</t>
        </is>
      </c>
      <c r="G3222" t="n">
        <v>47416</v>
      </c>
      <c r="H3222" t="n">
        <v>47416</v>
      </c>
      <c r="I3222" t="inlineStr">
        <is>
          <t>104</t>
        </is>
      </c>
      <c r="J3222" t="inlineStr">
        <is>
          <t>CARTEIRA</t>
        </is>
      </c>
      <c r="K3222" t="inlineStr">
        <is>
          <t>CONTRATO</t>
        </is>
      </c>
      <c r="L3222" t="n">
        <v>4834.34</v>
      </c>
      <c r="M3222" t="inlineStr"/>
      <c r="N3222" t="inlineStr"/>
      <c r="O3222" s="142">
        <f>DATE(YEAR(H3222),MONTH(H3222),1)</f>
        <v/>
      </c>
      <c r="P3222" s="132">
        <f>IF(H3222&gt;$L$3,"Futuro","Atraso")</f>
        <v/>
      </c>
      <c r="Q3222">
        <f>12*(YEAR(H3222)-YEAR($L$3))+(MONTH(H3222)-MONTH($L$3))</f>
        <v/>
      </c>
      <c r="R3222" s="366">
        <f>IF(N3222="IBIRAPITANGA FASE 3",IF(P3222="Atraso",M3222,M3222/(1+$J$2)^Q3222),IF(P3222="Atraso",M3222,M3222/(1+$J$1)^Q3222))</f>
        <v/>
      </c>
    </row>
    <row r="3223">
      <c r="A3223" t="inlineStr">
        <is>
          <t>Q018L02</t>
        </is>
      </c>
      <c r="B3223" t="inlineStr">
        <is>
          <t>IVONICE SOUZA OLIVEIRA RIBEIRO</t>
        </is>
      </c>
      <c r="C3223" t="n">
        <v>1</v>
      </c>
      <c r="D3223" t="inlineStr">
        <is>
          <t>IPCA</t>
        </is>
      </c>
      <c r="E3223" t="n">
        <v>0.009488792934583046</v>
      </c>
      <c r="F3223" t="inlineStr">
        <is>
          <t>MENSAL</t>
        </is>
      </c>
      <c r="G3223" t="n">
        <v>47447</v>
      </c>
      <c r="H3223" t="n">
        <v>47447</v>
      </c>
      <c r="I3223" t="inlineStr">
        <is>
          <t>105</t>
        </is>
      </c>
      <c r="J3223" t="inlineStr">
        <is>
          <t>CARTEIRA</t>
        </is>
      </c>
      <c r="K3223" t="inlineStr">
        <is>
          <t>CONTRATO</t>
        </is>
      </c>
      <c r="L3223" t="n">
        <v>4834.34</v>
      </c>
      <c r="M3223" t="inlineStr"/>
      <c r="N3223" t="inlineStr"/>
      <c r="O3223" s="142">
        <f>DATE(YEAR(H3223),MONTH(H3223),1)</f>
        <v/>
      </c>
      <c r="P3223" s="132">
        <f>IF(H3223&gt;$L$3,"Futuro","Atraso")</f>
        <v/>
      </c>
      <c r="Q3223">
        <f>12*(YEAR(H3223)-YEAR($L$3))+(MONTH(H3223)-MONTH($L$3))</f>
        <v/>
      </c>
      <c r="R3223" s="366">
        <f>IF(N3223="IBIRAPITANGA FASE 3",IF(P3223="Atraso",M3223,M3223/(1+$J$2)^Q3223),IF(P3223="Atraso",M3223,M3223/(1+$J$1)^Q3223))</f>
        <v/>
      </c>
    </row>
    <row r="3224">
      <c r="A3224" t="inlineStr">
        <is>
          <t>Q018L02</t>
        </is>
      </c>
      <c r="B3224" t="inlineStr">
        <is>
          <t>IVONICE SOUZA OLIVEIRA RIBEIRO</t>
        </is>
      </c>
      <c r="C3224" t="n">
        <v>1</v>
      </c>
      <c r="D3224" t="inlineStr">
        <is>
          <t>IPCA</t>
        </is>
      </c>
      <c r="E3224" t="n">
        <v>0.009488792934583046</v>
      </c>
      <c r="F3224" t="inlineStr">
        <is>
          <t>MENSAL</t>
        </is>
      </c>
      <c r="G3224" t="n">
        <v>47477</v>
      </c>
      <c r="H3224" t="n">
        <v>47477</v>
      </c>
      <c r="I3224" t="inlineStr">
        <is>
          <t>106</t>
        </is>
      </c>
      <c r="J3224" t="inlineStr">
        <is>
          <t>CARTEIRA</t>
        </is>
      </c>
      <c r="K3224" t="inlineStr">
        <is>
          <t>CONTRATO</t>
        </is>
      </c>
      <c r="L3224" t="n">
        <v>4834.34</v>
      </c>
      <c r="M3224" t="inlineStr"/>
      <c r="N3224" t="inlineStr"/>
      <c r="O3224" s="142">
        <f>DATE(YEAR(H3224),MONTH(H3224),1)</f>
        <v/>
      </c>
      <c r="P3224" s="132">
        <f>IF(H3224&gt;$L$3,"Futuro","Atraso")</f>
        <v/>
      </c>
      <c r="Q3224">
        <f>12*(YEAR(H3224)-YEAR($L$3))+(MONTH(H3224)-MONTH($L$3))</f>
        <v/>
      </c>
      <c r="R3224" s="366">
        <f>IF(N3224="IBIRAPITANGA FASE 3",IF(P3224="Atraso",M3224,M3224/(1+$J$2)^Q3224),IF(P3224="Atraso",M3224,M3224/(1+$J$1)^Q3224))</f>
        <v/>
      </c>
    </row>
    <row r="3225">
      <c r="A3225" t="inlineStr">
        <is>
          <t>Q018L02</t>
        </is>
      </c>
      <c r="B3225" t="inlineStr">
        <is>
          <t>IVONICE SOUZA OLIVEIRA RIBEIRO</t>
        </is>
      </c>
      <c r="C3225" t="n">
        <v>1</v>
      </c>
      <c r="D3225" t="inlineStr">
        <is>
          <t>IPCA</t>
        </is>
      </c>
      <c r="E3225" t="n">
        <v>0.009488792934583046</v>
      </c>
      <c r="F3225" t="inlineStr">
        <is>
          <t>MENSAL</t>
        </is>
      </c>
      <c r="G3225" t="n">
        <v>47508</v>
      </c>
      <c r="H3225" t="n">
        <v>47508</v>
      </c>
      <c r="I3225" t="inlineStr">
        <is>
          <t>107</t>
        </is>
      </c>
      <c r="J3225" t="inlineStr">
        <is>
          <t>CARTEIRA</t>
        </is>
      </c>
      <c r="K3225" t="inlineStr">
        <is>
          <t>CONTRATO</t>
        </is>
      </c>
      <c r="L3225" t="n">
        <v>4834.34</v>
      </c>
      <c r="M3225" t="inlineStr"/>
      <c r="N3225" t="inlineStr"/>
      <c r="O3225" s="142">
        <f>DATE(YEAR(H3225),MONTH(H3225),1)</f>
        <v/>
      </c>
      <c r="P3225" s="132">
        <f>IF(H3225&gt;$L$3,"Futuro","Atraso")</f>
        <v/>
      </c>
      <c r="Q3225">
        <f>12*(YEAR(H3225)-YEAR($L$3))+(MONTH(H3225)-MONTH($L$3))</f>
        <v/>
      </c>
      <c r="R3225" s="366">
        <f>IF(N3225="IBIRAPITANGA FASE 3",IF(P3225="Atraso",M3225,M3225/(1+$J$2)^Q3225),IF(P3225="Atraso",M3225,M3225/(1+$J$1)^Q3225))</f>
        <v/>
      </c>
    </row>
    <row r="3226">
      <c r="A3226" t="inlineStr">
        <is>
          <t>Q018L02</t>
        </is>
      </c>
      <c r="B3226" t="inlineStr">
        <is>
          <t>IVONICE SOUZA OLIVEIRA RIBEIRO</t>
        </is>
      </c>
      <c r="C3226" t="n">
        <v>1</v>
      </c>
      <c r="D3226" t="inlineStr">
        <is>
          <t>IPCA</t>
        </is>
      </c>
      <c r="E3226" t="n">
        <v>0.009488792934583046</v>
      </c>
      <c r="F3226" t="inlineStr">
        <is>
          <t>MENSAL</t>
        </is>
      </c>
      <c r="G3226" t="n">
        <v>47539</v>
      </c>
      <c r="H3226" t="n">
        <v>47539</v>
      </c>
      <c r="I3226" t="inlineStr">
        <is>
          <t>108</t>
        </is>
      </c>
      <c r="J3226" t="inlineStr">
        <is>
          <t>CARTEIRA</t>
        </is>
      </c>
      <c r="K3226" t="inlineStr">
        <is>
          <t>CONTRATO</t>
        </is>
      </c>
      <c r="L3226" t="n">
        <v>4834.34</v>
      </c>
      <c r="M3226" t="inlineStr"/>
      <c r="N3226" t="inlineStr"/>
      <c r="O3226" s="142">
        <f>DATE(YEAR(H3226),MONTH(H3226),1)</f>
        <v/>
      </c>
      <c r="P3226" s="132">
        <f>IF(H3226&gt;$L$3,"Futuro","Atraso")</f>
        <v/>
      </c>
      <c r="Q3226">
        <f>12*(YEAR(H3226)-YEAR($L$3))+(MONTH(H3226)-MONTH($L$3))</f>
        <v/>
      </c>
      <c r="R3226" s="366">
        <f>IF(N3226="IBIRAPITANGA FASE 3",IF(P3226="Atraso",M3226,M3226/(1+$J$2)^Q3226),IF(P3226="Atraso",M3226,M3226/(1+$J$1)^Q3226))</f>
        <v/>
      </c>
    </row>
    <row r="3227">
      <c r="A3227" t="inlineStr">
        <is>
          <t>Q018L02</t>
        </is>
      </c>
      <c r="B3227" t="inlineStr">
        <is>
          <t>IVONICE SOUZA OLIVEIRA RIBEIRO</t>
        </is>
      </c>
      <c r="C3227" t="n">
        <v>1</v>
      </c>
      <c r="D3227" t="inlineStr">
        <is>
          <t>IPCA</t>
        </is>
      </c>
      <c r="E3227" t="n">
        <v>0.009488792934583046</v>
      </c>
      <c r="F3227" t="inlineStr">
        <is>
          <t>MENSAL</t>
        </is>
      </c>
      <c r="G3227" t="n">
        <v>47567</v>
      </c>
      <c r="H3227" t="n">
        <v>47567</v>
      </c>
      <c r="I3227" t="inlineStr">
        <is>
          <t>109</t>
        </is>
      </c>
      <c r="J3227" t="inlineStr">
        <is>
          <t>CARTEIRA</t>
        </is>
      </c>
      <c r="K3227" t="inlineStr">
        <is>
          <t>CONTRATO</t>
        </is>
      </c>
      <c r="L3227" t="n">
        <v>4834.34</v>
      </c>
      <c r="M3227" t="inlineStr"/>
      <c r="N3227" t="inlineStr"/>
      <c r="O3227" s="142">
        <f>DATE(YEAR(H3227),MONTH(H3227),1)</f>
        <v/>
      </c>
      <c r="P3227" s="132">
        <f>IF(H3227&gt;$L$3,"Futuro","Atraso")</f>
        <v/>
      </c>
      <c r="Q3227">
        <f>12*(YEAR(H3227)-YEAR($L$3))+(MONTH(H3227)-MONTH($L$3))</f>
        <v/>
      </c>
      <c r="R3227" s="366">
        <f>IF(N3227="IBIRAPITANGA FASE 3",IF(P3227="Atraso",M3227,M3227/(1+$J$2)^Q3227),IF(P3227="Atraso",M3227,M3227/(1+$J$1)^Q3227))</f>
        <v/>
      </c>
    </row>
    <row r="3228">
      <c r="A3228" t="inlineStr">
        <is>
          <t>Q018L02</t>
        </is>
      </c>
      <c r="B3228" t="inlineStr">
        <is>
          <t>IVONICE SOUZA OLIVEIRA RIBEIRO</t>
        </is>
      </c>
      <c r="C3228" t="n">
        <v>1</v>
      </c>
      <c r="D3228" t="inlineStr">
        <is>
          <t>IPCA</t>
        </is>
      </c>
      <c r="E3228" t="n">
        <v>0.009488792934583046</v>
      </c>
      <c r="F3228" t="inlineStr">
        <is>
          <t>MENSAL</t>
        </is>
      </c>
      <c r="G3228" t="n">
        <v>47598</v>
      </c>
      <c r="H3228" t="n">
        <v>47598</v>
      </c>
      <c r="I3228" t="inlineStr">
        <is>
          <t>110</t>
        </is>
      </c>
      <c r="J3228" t="inlineStr">
        <is>
          <t>CARTEIRA</t>
        </is>
      </c>
      <c r="K3228" t="inlineStr">
        <is>
          <t>CONTRATO</t>
        </is>
      </c>
      <c r="L3228" t="n">
        <v>4834.34</v>
      </c>
      <c r="M3228" t="inlineStr"/>
      <c r="N3228" t="inlineStr"/>
      <c r="O3228" s="142">
        <f>DATE(YEAR(H3228),MONTH(H3228),1)</f>
        <v/>
      </c>
      <c r="P3228" s="132">
        <f>IF(H3228&gt;$L$3,"Futuro","Atraso")</f>
        <v/>
      </c>
      <c r="Q3228">
        <f>12*(YEAR(H3228)-YEAR($L$3))+(MONTH(H3228)-MONTH($L$3))</f>
        <v/>
      </c>
      <c r="R3228" s="366">
        <f>IF(N3228="IBIRAPITANGA FASE 3",IF(P3228="Atraso",M3228,M3228/(1+$J$2)^Q3228),IF(P3228="Atraso",M3228,M3228/(1+$J$1)^Q3228))</f>
        <v/>
      </c>
    </row>
    <row r="3229">
      <c r="A3229" t="inlineStr">
        <is>
          <t>Q018L02</t>
        </is>
      </c>
      <c r="B3229" t="inlineStr">
        <is>
          <t>IVONICE SOUZA OLIVEIRA RIBEIRO</t>
        </is>
      </c>
      <c r="C3229" t="n">
        <v>1</v>
      </c>
      <c r="D3229" t="inlineStr">
        <is>
          <t>IPCA</t>
        </is>
      </c>
      <c r="E3229" t="n">
        <v>0.009488792934583046</v>
      </c>
      <c r="F3229" t="inlineStr">
        <is>
          <t>MENSAL</t>
        </is>
      </c>
      <c r="G3229" t="n">
        <v>47628</v>
      </c>
      <c r="H3229" t="n">
        <v>47628</v>
      </c>
      <c r="I3229" t="inlineStr">
        <is>
          <t>111</t>
        </is>
      </c>
      <c r="J3229" t="inlineStr">
        <is>
          <t>CARTEIRA</t>
        </is>
      </c>
      <c r="K3229" t="inlineStr">
        <is>
          <t>CONTRATO</t>
        </is>
      </c>
      <c r="L3229" t="n">
        <v>4834.34</v>
      </c>
      <c r="M3229" t="inlineStr"/>
      <c r="N3229" t="inlineStr"/>
      <c r="O3229" s="142">
        <f>DATE(YEAR(H3229),MONTH(H3229),1)</f>
        <v/>
      </c>
      <c r="P3229" s="132">
        <f>IF(H3229&gt;$L$3,"Futuro","Atraso")</f>
        <v/>
      </c>
      <c r="Q3229">
        <f>12*(YEAR(H3229)-YEAR($L$3))+(MONTH(H3229)-MONTH($L$3))</f>
        <v/>
      </c>
      <c r="R3229" s="366">
        <f>IF(N3229="IBIRAPITANGA FASE 3",IF(P3229="Atraso",M3229,M3229/(1+$J$2)^Q3229),IF(P3229="Atraso",M3229,M3229/(1+$J$1)^Q3229))</f>
        <v/>
      </c>
    </row>
    <row r="3230">
      <c r="A3230" t="inlineStr">
        <is>
          <t>Q018L02</t>
        </is>
      </c>
      <c r="B3230" t="inlineStr">
        <is>
          <t>IVONICE SOUZA OLIVEIRA RIBEIRO</t>
        </is>
      </c>
      <c r="C3230" t="n">
        <v>1</v>
      </c>
      <c r="D3230" t="inlineStr">
        <is>
          <t>IPCA</t>
        </is>
      </c>
      <c r="E3230" t="n">
        <v>0.009488792934583046</v>
      </c>
      <c r="F3230" t="inlineStr">
        <is>
          <t>MENSAL</t>
        </is>
      </c>
      <c r="G3230" t="n">
        <v>47659</v>
      </c>
      <c r="H3230" t="n">
        <v>47659</v>
      </c>
      <c r="I3230" t="inlineStr">
        <is>
          <t>112</t>
        </is>
      </c>
      <c r="J3230" t="inlineStr">
        <is>
          <t>CARTEIRA</t>
        </is>
      </c>
      <c r="K3230" t="inlineStr">
        <is>
          <t>CONTRATO</t>
        </is>
      </c>
      <c r="L3230" t="n">
        <v>4834.34</v>
      </c>
      <c r="M3230" t="inlineStr"/>
      <c r="N3230" t="inlineStr"/>
      <c r="O3230" s="142">
        <f>DATE(YEAR(H3230),MONTH(H3230),1)</f>
        <v/>
      </c>
      <c r="P3230" s="132">
        <f>IF(H3230&gt;$L$3,"Futuro","Atraso")</f>
        <v/>
      </c>
      <c r="Q3230">
        <f>12*(YEAR(H3230)-YEAR($L$3))+(MONTH(H3230)-MONTH($L$3))</f>
        <v/>
      </c>
      <c r="R3230" s="366">
        <f>IF(N3230="IBIRAPITANGA FASE 3",IF(P3230="Atraso",M3230,M3230/(1+$J$2)^Q3230),IF(P3230="Atraso",M3230,M3230/(1+$J$1)^Q3230))</f>
        <v/>
      </c>
    </row>
    <row r="3231">
      <c r="A3231" t="inlineStr">
        <is>
          <t>Q018L02</t>
        </is>
      </c>
      <c r="B3231" t="inlineStr">
        <is>
          <t>IVONICE SOUZA OLIVEIRA RIBEIRO</t>
        </is>
      </c>
      <c r="C3231" t="n">
        <v>1</v>
      </c>
      <c r="D3231" t="inlineStr">
        <is>
          <t>IPCA</t>
        </is>
      </c>
      <c r="E3231" t="n">
        <v>0.009488792934583046</v>
      </c>
      <c r="F3231" t="inlineStr">
        <is>
          <t>MENSAL</t>
        </is>
      </c>
      <c r="G3231" t="n">
        <v>47689</v>
      </c>
      <c r="H3231" t="n">
        <v>47689</v>
      </c>
      <c r="I3231" t="inlineStr">
        <is>
          <t>113</t>
        </is>
      </c>
      <c r="J3231" t="inlineStr">
        <is>
          <t>CARTEIRA</t>
        </is>
      </c>
      <c r="K3231" t="inlineStr">
        <is>
          <t>CONTRATO</t>
        </is>
      </c>
      <c r="L3231" t="n">
        <v>4834.34</v>
      </c>
      <c r="M3231" t="inlineStr"/>
      <c r="N3231" t="inlineStr"/>
      <c r="O3231" s="142">
        <f>DATE(YEAR(H3231),MONTH(H3231),1)</f>
        <v/>
      </c>
      <c r="P3231" s="132">
        <f>IF(H3231&gt;$L$3,"Futuro","Atraso")</f>
        <v/>
      </c>
      <c r="Q3231">
        <f>12*(YEAR(H3231)-YEAR($L$3))+(MONTH(H3231)-MONTH($L$3))</f>
        <v/>
      </c>
      <c r="R3231" s="366">
        <f>IF(N3231="IBIRAPITANGA FASE 3",IF(P3231="Atraso",M3231,M3231/(1+$J$2)^Q3231),IF(P3231="Atraso",M3231,M3231/(1+$J$1)^Q3231))</f>
        <v/>
      </c>
    </row>
    <row r="3232">
      <c r="A3232" t="inlineStr">
        <is>
          <t>Q018L02</t>
        </is>
      </c>
      <c r="B3232" t="inlineStr">
        <is>
          <t>IVONICE SOUZA OLIVEIRA RIBEIRO</t>
        </is>
      </c>
      <c r="C3232" t="n">
        <v>1</v>
      </c>
      <c r="D3232" t="inlineStr">
        <is>
          <t>IPCA</t>
        </is>
      </c>
      <c r="E3232" t="n">
        <v>0.009488792934583046</v>
      </c>
      <c r="F3232" t="inlineStr">
        <is>
          <t>MENSAL</t>
        </is>
      </c>
      <c r="G3232" t="n">
        <v>47720</v>
      </c>
      <c r="H3232" t="n">
        <v>47720</v>
      </c>
      <c r="I3232" t="inlineStr">
        <is>
          <t>114</t>
        </is>
      </c>
      <c r="J3232" t="inlineStr">
        <is>
          <t>CARTEIRA</t>
        </is>
      </c>
      <c r="K3232" t="inlineStr">
        <is>
          <t>CONTRATO</t>
        </is>
      </c>
      <c r="L3232" t="n">
        <v>4834.34</v>
      </c>
      <c r="M3232" t="inlineStr"/>
      <c r="N3232" t="inlineStr"/>
      <c r="O3232" s="142">
        <f>DATE(YEAR(H3232),MONTH(H3232),1)</f>
        <v/>
      </c>
      <c r="P3232" s="132">
        <f>IF(H3232&gt;$L$3,"Futuro","Atraso")</f>
        <v/>
      </c>
      <c r="Q3232">
        <f>12*(YEAR(H3232)-YEAR($L$3))+(MONTH(H3232)-MONTH($L$3))</f>
        <v/>
      </c>
      <c r="R3232" s="366">
        <f>IF(N3232="IBIRAPITANGA FASE 3",IF(P3232="Atraso",M3232,M3232/(1+$J$2)^Q3232),IF(P3232="Atraso",M3232,M3232/(1+$J$1)^Q3232))</f>
        <v/>
      </c>
    </row>
    <row r="3233">
      <c r="A3233" t="inlineStr">
        <is>
          <t>Q018L02</t>
        </is>
      </c>
      <c r="B3233" t="inlineStr">
        <is>
          <t>IVONICE SOUZA OLIVEIRA RIBEIRO</t>
        </is>
      </c>
      <c r="C3233" t="n">
        <v>1</v>
      </c>
      <c r="D3233" t="inlineStr">
        <is>
          <t>IPCA</t>
        </is>
      </c>
      <c r="E3233" t="n">
        <v>0.009488792934583046</v>
      </c>
      <c r="F3233" t="inlineStr">
        <is>
          <t>MENSAL</t>
        </is>
      </c>
      <c r="G3233" t="n">
        <v>47751</v>
      </c>
      <c r="H3233" t="n">
        <v>47751</v>
      </c>
      <c r="I3233" t="inlineStr">
        <is>
          <t>115</t>
        </is>
      </c>
      <c r="J3233" t="inlineStr">
        <is>
          <t>CARTEIRA</t>
        </is>
      </c>
      <c r="K3233" t="inlineStr">
        <is>
          <t>CONTRATO</t>
        </is>
      </c>
      <c r="L3233" t="n">
        <v>4834.34</v>
      </c>
      <c r="M3233" t="inlineStr"/>
      <c r="N3233" t="inlineStr"/>
      <c r="O3233" s="142">
        <f>DATE(YEAR(H3233),MONTH(H3233),1)</f>
        <v/>
      </c>
      <c r="P3233" s="132">
        <f>IF(H3233&gt;$L$3,"Futuro","Atraso")</f>
        <v/>
      </c>
      <c r="Q3233">
        <f>12*(YEAR(H3233)-YEAR($L$3))+(MONTH(H3233)-MONTH($L$3))</f>
        <v/>
      </c>
      <c r="R3233" s="366">
        <f>IF(N3233="IBIRAPITANGA FASE 3",IF(P3233="Atraso",M3233,M3233/(1+$J$2)^Q3233),IF(P3233="Atraso",M3233,M3233/(1+$J$1)^Q3233))</f>
        <v/>
      </c>
    </row>
    <row r="3234">
      <c r="A3234" t="inlineStr">
        <is>
          <t>Q018L02</t>
        </is>
      </c>
      <c r="B3234" t="inlineStr">
        <is>
          <t>IVONICE SOUZA OLIVEIRA RIBEIRO</t>
        </is>
      </c>
      <c r="C3234" t="n">
        <v>1</v>
      </c>
      <c r="D3234" t="inlineStr">
        <is>
          <t>IPCA</t>
        </is>
      </c>
      <c r="E3234" t="n">
        <v>0.009488792934583046</v>
      </c>
      <c r="F3234" t="inlineStr">
        <is>
          <t>MENSAL</t>
        </is>
      </c>
      <c r="G3234" t="n">
        <v>47781</v>
      </c>
      <c r="H3234" t="n">
        <v>47781</v>
      </c>
      <c r="I3234" t="inlineStr">
        <is>
          <t>116</t>
        </is>
      </c>
      <c r="J3234" t="inlineStr">
        <is>
          <t>CARTEIRA</t>
        </is>
      </c>
      <c r="K3234" t="inlineStr">
        <is>
          <t>CONTRATO</t>
        </is>
      </c>
      <c r="L3234" t="n">
        <v>4834.34</v>
      </c>
      <c r="M3234" t="inlineStr"/>
      <c r="N3234" t="inlineStr"/>
      <c r="O3234" s="142">
        <f>DATE(YEAR(H3234),MONTH(H3234),1)</f>
        <v/>
      </c>
      <c r="P3234" s="132">
        <f>IF(H3234&gt;$L$3,"Futuro","Atraso")</f>
        <v/>
      </c>
      <c r="Q3234">
        <f>12*(YEAR(H3234)-YEAR($L$3))+(MONTH(H3234)-MONTH($L$3))</f>
        <v/>
      </c>
      <c r="R3234" s="366">
        <f>IF(N3234="IBIRAPITANGA FASE 3",IF(P3234="Atraso",M3234,M3234/(1+$J$2)^Q3234),IF(P3234="Atraso",M3234,M3234/(1+$J$1)^Q3234))</f>
        <v/>
      </c>
    </row>
    <row r="3235">
      <c r="A3235" t="inlineStr">
        <is>
          <t>Q018L02</t>
        </is>
      </c>
      <c r="B3235" t="inlineStr">
        <is>
          <t>IVONICE SOUZA OLIVEIRA RIBEIRO</t>
        </is>
      </c>
      <c r="C3235" t="n">
        <v>1</v>
      </c>
      <c r="D3235" t="inlineStr">
        <is>
          <t>IPCA</t>
        </is>
      </c>
      <c r="E3235" t="n">
        <v>0.009488792934583046</v>
      </c>
      <c r="F3235" t="inlineStr">
        <is>
          <t>MENSAL</t>
        </is>
      </c>
      <c r="G3235" t="n">
        <v>47812</v>
      </c>
      <c r="H3235" t="n">
        <v>47812</v>
      </c>
      <c r="I3235" t="inlineStr">
        <is>
          <t>117</t>
        </is>
      </c>
      <c r="J3235" t="inlineStr">
        <is>
          <t>CARTEIRA</t>
        </is>
      </c>
      <c r="K3235" t="inlineStr">
        <is>
          <t>CONTRATO</t>
        </is>
      </c>
      <c r="L3235" t="n">
        <v>4834.34</v>
      </c>
      <c r="M3235" t="inlineStr"/>
      <c r="N3235" t="inlineStr"/>
      <c r="O3235" s="142">
        <f>DATE(YEAR(H3235),MONTH(H3235),1)</f>
        <v/>
      </c>
      <c r="P3235" s="132">
        <f>IF(H3235&gt;$L$3,"Futuro","Atraso")</f>
        <v/>
      </c>
      <c r="Q3235">
        <f>12*(YEAR(H3235)-YEAR($L$3))+(MONTH(H3235)-MONTH($L$3))</f>
        <v/>
      </c>
      <c r="R3235" s="366">
        <f>IF(N3235="IBIRAPITANGA FASE 3",IF(P3235="Atraso",M3235,M3235/(1+$J$2)^Q3235),IF(P3235="Atraso",M3235,M3235/(1+$J$1)^Q3235))</f>
        <v/>
      </c>
    </row>
    <row r="3236">
      <c r="A3236" t="inlineStr">
        <is>
          <t>Q018L02</t>
        </is>
      </c>
      <c r="B3236" t="inlineStr">
        <is>
          <t>IVONICE SOUZA OLIVEIRA RIBEIRO</t>
        </is>
      </c>
      <c r="C3236" t="n">
        <v>1</v>
      </c>
      <c r="D3236" t="inlineStr">
        <is>
          <t>IPCA</t>
        </is>
      </c>
      <c r="E3236" t="n">
        <v>0.009488792934583046</v>
      </c>
      <c r="F3236" t="inlineStr">
        <is>
          <t>MENSAL</t>
        </is>
      </c>
      <c r="G3236" t="n">
        <v>47842</v>
      </c>
      <c r="H3236" t="n">
        <v>47842</v>
      </c>
      <c r="I3236" t="inlineStr">
        <is>
          <t>118</t>
        </is>
      </c>
      <c r="J3236" t="inlineStr">
        <is>
          <t>CARTEIRA</t>
        </is>
      </c>
      <c r="K3236" t="inlineStr">
        <is>
          <t>CONTRATO</t>
        </is>
      </c>
      <c r="L3236" t="n">
        <v>4834.34</v>
      </c>
      <c r="M3236" t="inlineStr"/>
      <c r="N3236" t="inlineStr"/>
      <c r="O3236" s="142">
        <f>DATE(YEAR(H3236),MONTH(H3236),1)</f>
        <v/>
      </c>
      <c r="P3236" s="132">
        <f>IF(H3236&gt;$L$3,"Futuro","Atraso")</f>
        <v/>
      </c>
      <c r="Q3236">
        <f>12*(YEAR(H3236)-YEAR($L$3))+(MONTH(H3236)-MONTH($L$3))</f>
        <v/>
      </c>
      <c r="R3236" s="366">
        <f>IF(N3236="IBIRAPITANGA FASE 3",IF(P3236="Atraso",M3236,M3236/(1+$J$2)^Q3236),IF(P3236="Atraso",M3236,M3236/(1+$J$1)^Q3236))</f>
        <v/>
      </c>
    </row>
    <row r="3237">
      <c r="A3237" t="inlineStr">
        <is>
          <t>Q018L02</t>
        </is>
      </c>
      <c r="B3237" t="inlineStr">
        <is>
          <t>IVONICE SOUZA OLIVEIRA RIBEIRO</t>
        </is>
      </c>
      <c r="C3237" t="n">
        <v>1</v>
      </c>
      <c r="D3237" t="inlineStr">
        <is>
          <t>IPCA</t>
        </is>
      </c>
      <c r="E3237" t="n">
        <v>0.009488792934583046</v>
      </c>
      <c r="F3237" t="inlineStr">
        <is>
          <t>MENSAL</t>
        </is>
      </c>
      <c r="G3237" t="n">
        <v>47873</v>
      </c>
      <c r="H3237" t="n">
        <v>47873</v>
      </c>
      <c r="I3237" t="inlineStr">
        <is>
          <t>119</t>
        </is>
      </c>
      <c r="J3237" t="inlineStr">
        <is>
          <t>CARTEIRA</t>
        </is>
      </c>
      <c r="K3237" t="inlineStr">
        <is>
          <t>CONTRATO</t>
        </is>
      </c>
      <c r="L3237" t="n">
        <v>4834.34</v>
      </c>
      <c r="M3237" t="inlineStr"/>
      <c r="N3237" t="inlineStr"/>
      <c r="O3237" s="142">
        <f>DATE(YEAR(H3237),MONTH(H3237),1)</f>
        <v/>
      </c>
      <c r="P3237" s="132">
        <f>IF(H3237&gt;$L$3,"Futuro","Atraso")</f>
        <v/>
      </c>
      <c r="Q3237">
        <f>12*(YEAR(H3237)-YEAR($L$3))+(MONTH(H3237)-MONTH($L$3))</f>
        <v/>
      </c>
      <c r="R3237" s="366">
        <f>IF(N3237="IBIRAPITANGA FASE 3",IF(P3237="Atraso",M3237,M3237/(1+$J$2)^Q3237),IF(P3237="Atraso",M3237,M3237/(1+$J$1)^Q3237))</f>
        <v/>
      </c>
    </row>
    <row r="3238">
      <c r="A3238" t="inlineStr">
        <is>
          <t>Q018L02</t>
        </is>
      </c>
      <c r="B3238" t="inlineStr">
        <is>
          <t>IVONICE SOUZA OLIVEIRA RIBEIRO</t>
        </is>
      </c>
      <c r="C3238" t="n">
        <v>1</v>
      </c>
      <c r="D3238" t="inlineStr">
        <is>
          <t>IPCA</t>
        </is>
      </c>
      <c r="E3238" t="n">
        <v>0.009488792934583046</v>
      </c>
      <c r="F3238" t="inlineStr">
        <is>
          <t>MENSAL</t>
        </is>
      </c>
      <c r="G3238" t="n">
        <v>47904</v>
      </c>
      <c r="H3238" t="n">
        <v>47904</v>
      </c>
      <c r="I3238" t="inlineStr">
        <is>
          <t>120</t>
        </is>
      </c>
      <c r="J3238" t="inlineStr">
        <is>
          <t>CARTEIRA</t>
        </is>
      </c>
      <c r="K3238" t="inlineStr">
        <is>
          <t>CONTRATO</t>
        </is>
      </c>
      <c r="L3238" t="n">
        <v>4834.34</v>
      </c>
      <c r="M3238" t="inlineStr"/>
      <c r="N3238" t="inlineStr"/>
      <c r="O3238" s="142">
        <f>DATE(YEAR(H3238),MONTH(H3238),1)</f>
        <v/>
      </c>
      <c r="P3238" s="132">
        <f>IF(H3238&gt;$L$3,"Futuro","Atraso")</f>
        <v/>
      </c>
      <c r="Q3238">
        <f>12*(YEAR(H3238)-YEAR($L$3))+(MONTH(H3238)-MONTH($L$3))</f>
        <v/>
      </c>
      <c r="R3238" s="366">
        <f>IF(N3238="IBIRAPITANGA FASE 3",IF(P3238="Atraso",M3238,M3238/(1+$J$2)^Q3238),IF(P3238="Atraso",M3238,M3238/(1+$J$1)^Q3238))</f>
        <v/>
      </c>
    </row>
    <row r="3239">
      <c r="A3239" t="inlineStr">
        <is>
          <t>Q018L03</t>
        </is>
      </c>
      <c r="B3239" t="inlineStr">
        <is>
          <t>IVETE SIQUEIRA FERNANDES</t>
        </is>
      </c>
      <c r="C3239" t="n">
        <v>1</v>
      </c>
      <c r="D3239" t="inlineStr">
        <is>
          <t>IPCA</t>
        </is>
      </c>
      <c r="E3239" t="n">
        <v>0.009488792934583046</v>
      </c>
      <c r="F3239" t="inlineStr">
        <is>
          <t>MENSAL</t>
        </is>
      </c>
      <c r="G3239" t="n">
        <v>45122</v>
      </c>
      <c r="H3239" t="n">
        <v>45122</v>
      </c>
      <c r="I3239" t="inlineStr">
        <is>
          <t>051</t>
        </is>
      </c>
      <c r="J3239" t="inlineStr">
        <is>
          <t>CARTEIRA</t>
        </is>
      </c>
      <c r="K3239" t="inlineStr">
        <is>
          <t>CONTRATO</t>
        </is>
      </c>
      <c r="L3239" t="n">
        <v>3500.17</v>
      </c>
      <c r="M3239" t="inlineStr"/>
      <c r="N3239" t="inlineStr"/>
      <c r="O3239" s="142">
        <f>DATE(YEAR(H3239),MONTH(H3239),1)</f>
        <v/>
      </c>
      <c r="P3239" s="132">
        <f>IF(H3239&gt;$L$3,"Futuro","Atraso")</f>
        <v/>
      </c>
      <c r="Q3239">
        <f>12*(YEAR(H3239)-YEAR($L$3))+(MONTH(H3239)-MONTH($L$3))</f>
        <v/>
      </c>
      <c r="R3239" s="366">
        <f>IF(N3239="IBIRAPITANGA FASE 3",IF(P3239="Atraso",M3239,M3239/(1+$J$2)^Q3239),IF(P3239="Atraso",M3239,M3239/(1+$J$1)^Q3239))</f>
        <v/>
      </c>
    </row>
    <row r="3240">
      <c r="A3240" t="inlineStr">
        <is>
          <t>Q018L03</t>
        </is>
      </c>
      <c r="B3240" t="inlineStr">
        <is>
          <t>IVETE SIQUEIRA FERNANDES</t>
        </is>
      </c>
      <c r="C3240" t="n">
        <v>1</v>
      </c>
      <c r="D3240" t="inlineStr">
        <is>
          <t>IPCA</t>
        </is>
      </c>
      <c r="E3240" t="n">
        <v>0.009488792934583046</v>
      </c>
      <c r="F3240" t="inlineStr">
        <is>
          <t>MENSAL</t>
        </is>
      </c>
      <c r="G3240" t="n">
        <v>45153</v>
      </c>
      <c r="H3240" t="n">
        <v>45153</v>
      </c>
      <c r="I3240" t="inlineStr">
        <is>
          <t>052</t>
        </is>
      </c>
      <c r="J3240" t="inlineStr">
        <is>
          <t>CARTEIRA</t>
        </is>
      </c>
      <c r="K3240" t="inlineStr">
        <is>
          <t>CONTRATO</t>
        </is>
      </c>
      <c r="L3240" t="n">
        <v>3433.01</v>
      </c>
      <c r="M3240" t="inlineStr"/>
      <c r="N3240" t="inlineStr"/>
      <c r="O3240" s="142">
        <f>DATE(YEAR(H3240),MONTH(H3240),1)</f>
        <v/>
      </c>
      <c r="P3240" s="132">
        <f>IF(H3240&gt;$L$3,"Futuro","Atraso")</f>
        <v/>
      </c>
      <c r="Q3240">
        <f>12*(YEAR(H3240)-YEAR($L$3))+(MONTH(H3240)-MONTH($L$3))</f>
        <v/>
      </c>
      <c r="R3240" s="366">
        <f>IF(N3240="IBIRAPITANGA FASE 3",IF(P3240="Atraso",M3240,M3240/(1+$J$2)^Q3240),IF(P3240="Atraso",M3240,M3240/(1+$J$1)^Q3240))</f>
        <v/>
      </c>
    </row>
    <row r="3241">
      <c r="A3241" t="inlineStr">
        <is>
          <t>Q018L03</t>
        </is>
      </c>
      <c r="B3241" t="inlineStr">
        <is>
          <t>IVETE SIQUEIRA FERNANDES</t>
        </is>
      </c>
      <c r="C3241" t="n">
        <v>1</v>
      </c>
      <c r="D3241" t="inlineStr">
        <is>
          <t>IPCA</t>
        </is>
      </c>
      <c r="E3241" t="n">
        <v>0.009488792934583046</v>
      </c>
      <c r="F3241" t="inlineStr">
        <is>
          <t>MENSAL</t>
        </is>
      </c>
      <c r="G3241" t="n">
        <v>45184</v>
      </c>
      <c r="H3241" t="n">
        <v>45184</v>
      </c>
      <c r="I3241" t="inlineStr">
        <is>
          <t>053</t>
        </is>
      </c>
      <c r="J3241" t="inlineStr">
        <is>
          <t>CARTEIRA</t>
        </is>
      </c>
      <c r="K3241" t="inlineStr">
        <is>
          <t>CONTRATO</t>
        </is>
      </c>
      <c r="L3241" t="n">
        <v>3366.79</v>
      </c>
      <c r="M3241" t="inlineStr"/>
      <c r="N3241" t="inlineStr"/>
      <c r="O3241" s="142">
        <f>DATE(YEAR(H3241),MONTH(H3241),1)</f>
        <v/>
      </c>
      <c r="P3241" s="132">
        <f>IF(H3241&gt;$L$3,"Futuro","Atraso")</f>
        <v/>
      </c>
      <c r="Q3241">
        <f>12*(YEAR(H3241)-YEAR($L$3))+(MONTH(H3241)-MONTH($L$3))</f>
        <v/>
      </c>
      <c r="R3241" s="366">
        <f>IF(N3241="IBIRAPITANGA FASE 3",IF(P3241="Atraso",M3241,M3241/(1+$J$2)^Q3241),IF(P3241="Atraso",M3241,M3241/(1+$J$1)^Q3241))</f>
        <v/>
      </c>
    </row>
    <row r="3242">
      <c r="A3242" t="inlineStr">
        <is>
          <t>Q018L03</t>
        </is>
      </c>
      <c r="B3242" t="inlineStr">
        <is>
          <t>IVETE SIQUEIRA FERNANDES</t>
        </is>
      </c>
      <c r="C3242" t="n">
        <v>1</v>
      </c>
      <c r="D3242" t="inlineStr">
        <is>
          <t>IPCA</t>
        </is>
      </c>
      <c r="E3242" t="n">
        <v>0.009488792934583046</v>
      </c>
      <c r="F3242" t="inlineStr">
        <is>
          <t>MENSAL</t>
        </is>
      </c>
      <c r="G3242" t="n">
        <v>45214</v>
      </c>
      <c r="H3242" t="n">
        <v>45214</v>
      </c>
      <c r="I3242" t="inlineStr">
        <is>
          <t>054</t>
        </is>
      </c>
      <c r="J3242" t="inlineStr">
        <is>
          <t>CARTEIRA</t>
        </is>
      </c>
      <c r="K3242" t="inlineStr">
        <is>
          <t>CONTRATO</t>
        </is>
      </c>
      <c r="L3242" t="n">
        <v>3290.26</v>
      </c>
      <c r="M3242" t="inlineStr"/>
      <c r="N3242" t="inlineStr"/>
      <c r="O3242" s="142">
        <f>DATE(YEAR(H3242),MONTH(H3242),1)</f>
        <v/>
      </c>
      <c r="P3242" s="132">
        <f>IF(H3242&gt;$L$3,"Futuro","Atraso")</f>
        <v/>
      </c>
      <c r="Q3242">
        <f>12*(YEAR(H3242)-YEAR($L$3))+(MONTH(H3242)-MONTH($L$3))</f>
        <v/>
      </c>
      <c r="R3242" s="366">
        <f>IF(N3242="IBIRAPITANGA FASE 3",IF(P3242="Atraso",M3242,M3242/(1+$J$2)^Q3242),IF(P3242="Atraso",M3242,M3242/(1+$J$1)^Q3242))</f>
        <v/>
      </c>
    </row>
    <row r="3243">
      <c r="A3243" t="inlineStr">
        <is>
          <t>Q018L03</t>
        </is>
      </c>
      <c r="B3243" t="inlineStr">
        <is>
          <t>IVETE SIQUEIRA FERNANDES</t>
        </is>
      </c>
      <c r="C3243" t="n">
        <v>1</v>
      </c>
      <c r="D3243" t="inlineStr">
        <is>
          <t>IPCA</t>
        </is>
      </c>
      <c r="E3243" t="n">
        <v>0.009488792934583046</v>
      </c>
      <c r="F3243" t="inlineStr">
        <is>
          <t>MENSAL</t>
        </is>
      </c>
      <c r="G3243" t="n">
        <v>45245</v>
      </c>
      <c r="H3243" t="n">
        <v>45245</v>
      </c>
      <c r="I3243" t="inlineStr">
        <is>
          <t>055</t>
        </is>
      </c>
      <c r="J3243" t="inlineStr">
        <is>
          <t>CARTEIRA</t>
        </is>
      </c>
      <c r="K3243" t="inlineStr">
        <is>
          <t>CONTRATO</t>
        </is>
      </c>
      <c r="L3243" t="n">
        <v>3290.26</v>
      </c>
      <c r="M3243" t="inlineStr"/>
      <c r="N3243" t="inlineStr"/>
      <c r="O3243" s="142">
        <f>DATE(YEAR(H3243),MONTH(H3243),1)</f>
        <v/>
      </c>
      <c r="P3243" s="132">
        <f>IF(H3243&gt;$L$3,"Futuro","Atraso")</f>
        <v/>
      </c>
      <c r="Q3243">
        <f>12*(YEAR(H3243)-YEAR($L$3))+(MONTH(H3243)-MONTH($L$3))</f>
        <v/>
      </c>
      <c r="R3243" s="366">
        <f>IF(N3243="IBIRAPITANGA FASE 3",IF(P3243="Atraso",M3243,M3243/(1+$J$2)^Q3243),IF(P3243="Atraso",M3243,M3243/(1+$J$1)^Q3243))</f>
        <v/>
      </c>
    </row>
    <row r="3244">
      <c r="A3244" t="inlineStr">
        <is>
          <t>Q018L03</t>
        </is>
      </c>
      <c r="B3244" t="inlineStr">
        <is>
          <t>IVETE SIQUEIRA FERNANDES</t>
        </is>
      </c>
      <c r="C3244" t="n">
        <v>1</v>
      </c>
      <c r="D3244" t="inlineStr">
        <is>
          <t>IPCA</t>
        </is>
      </c>
      <c r="E3244" t="n">
        <v>0.009488792934583046</v>
      </c>
      <c r="F3244" t="inlineStr">
        <is>
          <t>MENSAL</t>
        </is>
      </c>
      <c r="G3244" t="n">
        <v>45275</v>
      </c>
      <c r="H3244" t="n">
        <v>45275</v>
      </c>
      <c r="I3244" t="inlineStr">
        <is>
          <t>056</t>
        </is>
      </c>
      <c r="J3244" t="inlineStr">
        <is>
          <t>CARTEIRA</t>
        </is>
      </c>
      <c r="K3244" t="inlineStr">
        <is>
          <t>CONTRATO</t>
        </is>
      </c>
      <c r="L3244" t="n">
        <v>3290.26</v>
      </c>
      <c r="M3244" t="inlineStr"/>
      <c r="N3244" t="inlineStr"/>
      <c r="O3244" s="142">
        <f>DATE(YEAR(H3244),MONTH(H3244),1)</f>
        <v/>
      </c>
      <c r="P3244" s="132">
        <f>IF(H3244&gt;$L$3,"Futuro","Atraso")</f>
        <v/>
      </c>
      <c r="Q3244">
        <f>12*(YEAR(H3244)-YEAR($L$3))+(MONTH(H3244)-MONTH($L$3))</f>
        <v/>
      </c>
      <c r="R3244" s="366">
        <f>IF(N3244="IBIRAPITANGA FASE 3",IF(P3244="Atraso",M3244,M3244/(1+$J$2)^Q3244),IF(P3244="Atraso",M3244,M3244/(1+$J$1)^Q3244))</f>
        <v/>
      </c>
    </row>
    <row r="3245">
      <c r="A3245" t="inlineStr">
        <is>
          <t>Q018L03</t>
        </is>
      </c>
      <c r="B3245" t="inlineStr">
        <is>
          <t>IVETE SIQUEIRA FERNANDES</t>
        </is>
      </c>
      <c r="C3245" t="n">
        <v>1</v>
      </c>
      <c r="D3245" t="inlineStr">
        <is>
          <t>IPCA</t>
        </is>
      </c>
      <c r="E3245" t="n">
        <v>0.009488792934583046</v>
      </c>
      <c r="F3245" t="inlineStr">
        <is>
          <t>MENSAL</t>
        </is>
      </c>
      <c r="G3245" t="n">
        <v>45306</v>
      </c>
      <c r="H3245" t="n">
        <v>45306</v>
      </c>
      <c r="I3245" t="inlineStr">
        <is>
          <t>057</t>
        </is>
      </c>
      <c r="J3245" t="inlineStr">
        <is>
          <t>CARTEIRA</t>
        </is>
      </c>
      <c r="K3245" t="inlineStr">
        <is>
          <t>CONTRATO</t>
        </is>
      </c>
      <c r="L3245" t="n">
        <v>3290.26</v>
      </c>
      <c r="M3245" t="inlineStr"/>
      <c r="N3245" t="inlineStr"/>
      <c r="O3245" s="142">
        <f>DATE(YEAR(H3245),MONTH(H3245),1)</f>
        <v/>
      </c>
      <c r="P3245" s="132">
        <f>IF(H3245&gt;$L$3,"Futuro","Atraso")</f>
        <v/>
      </c>
      <c r="Q3245">
        <f>12*(YEAR(H3245)-YEAR($L$3))+(MONTH(H3245)-MONTH($L$3))</f>
        <v/>
      </c>
      <c r="R3245" s="366">
        <f>IF(N3245="IBIRAPITANGA FASE 3",IF(P3245="Atraso",M3245,M3245/(1+$J$2)^Q3245),IF(P3245="Atraso",M3245,M3245/(1+$J$1)^Q3245))</f>
        <v/>
      </c>
    </row>
    <row r="3246">
      <c r="A3246" t="inlineStr">
        <is>
          <t>Q018L03</t>
        </is>
      </c>
      <c r="B3246" t="inlineStr">
        <is>
          <t>IVETE SIQUEIRA FERNANDES</t>
        </is>
      </c>
      <c r="C3246" t="n">
        <v>1</v>
      </c>
      <c r="D3246" t="inlineStr">
        <is>
          <t>IPCA</t>
        </is>
      </c>
      <c r="E3246" t="n">
        <v>0.009488792934583046</v>
      </c>
      <c r="F3246" t="inlineStr">
        <is>
          <t>MENSAL</t>
        </is>
      </c>
      <c r="G3246" t="n">
        <v>45337</v>
      </c>
      <c r="H3246" t="n">
        <v>45337</v>
      </c>
      <c r="I3246" t="inlineStr">
        <is>
          <t>058</t>
        </is>
      </c>
      <c r="J3246" t="inlineStr">
        <is>
          <t>CARTEIRA</t>
        </is>
      </c>
      <c r="K3246" t="inlineStr">
        <is>
          <t>CONTRATO</t>
        </is>
      </c>
      <c r="L3246" t="n">
        <v>3290.26</v>
      </c>
      <c r="M3246" t="inlineStr"/>
      <c r="N3246" t="inlineStr"/>
      <c r="O3246" s="142">
        <f>DATE(YEAR(H3246),MONTH(H3246),1)</f>
        <v/>
      </c>
      <c r="P3246" s="132">
        <f>IF(H3246&gt;$L$3,"Futuro","Atraso")</f>
        <v/>
      </c>
      <c r="Q3246">
        <f>12*(YEAR(H3246)-YEAR($L$3))+(MONTH(H3246)-MONTH($L$3))</f>
        <v/>
      </c>
      <c r="R3246" s="366">
        <f>IF(N3246="IBIRAPITANGA FASE 3",IF(P3246="Atraso",M3246,M3246/(1+$J$2)^Q3246),IF(P3246="Atraso",M3246,M3246/(1+$J$1)^Q3246))</f>
        <v/>
      </c>
    </row>
    <row r="3247">
      <c r="A3247" t="inlineStr">
        <is>
          <t>Q018L03</t>
        </is>
      </c>
      <c r="B3247" t="inlineStr">
        <is>
          <t>IVETE SIQUEIRA FERNANDES</t>
        </is>
      </c>
      <c r="C3247" t="n">
        <v>1</v>
      </c>
      <c r="D3247" t="inlineStr">
        <is>
          <t>IPCA</t>
        </is>
      </c>
      <c r="E3247" t="n">
        <v>0.009488792934583046</v>
      </c>
      <c r="F3247" t="inlineStr">
        <is>
          <t>MENSAL</t>
        </is>
      </c>
      <c r="G3247" t="n">
        <v>45366</v>
      </c>
      <c r="H3247" t="n">
        <v>45366</v>
      </c>
      <c r="I3247" t="inlineStr">
        <is>
          <t>059</t>
        </is>
      </c>
      <c r="J3247" t="inlineStr">
        <is>
          <t>CARTEIRA</t>
        </is>
      </c>
      <c r="K3247" t="inlineStr">
        <is>
          <t>CONTRATO</t>
        </is>
      </c>
      <c r="L3247" t="n">
        <v>3290.26</v>
      </c>
      <c r="M3247" t="inlineStr"/>
      <c r="N3247" t="inlineStr"/>
      <c r="O3247" s="142">
        <f>DATE(YEAR(H3247),MONTH(H3247),1)</f>
        <v/>
      </c>
      <c r="P3247" s="132">
        <f>IF(H3247&gt;$L$3,"Futuro","Atraso")</f>
        <v/>
      </c>
      <c r="Q3247">
        <f>12*(YEAR(H3247)-YEAR($L$3))+(MONTH(H3247)-MONTH($L$3))</f>
        <v/>
      </c>
      <c r="R3247" s="366">
        <f>IF(N3247="IBIRAPITANGA FASE 3",IF(P3247="Atraso",M3247,M3247/(1+$J$2)^Q3247),IF(P3247="Atraso",M3247,M3247/(1+$J$1)^Q3247))</f>
        <v/>
      </c>
    </row>
    <row r="3248">
      <c r="A3248" t="inlineStr">
        <is>
          <t>Q018L03</t>
        </is>
      </c>
      <c r="B3248" t="inlineStr">
        <is>
          <t>IVETE SIQUEIRA FERNANDES</t>
        </is>
      </c>
      <c r="C3248" t="n">
        <v>1</v>
      </c>
      <c r="D3248" t="inlineStr">
        <is>
          <t>IPCA</t>
        </is>
      </c>
      <c r="E3248" t="n">
        <v>0.009488792934583046</v>
      </c>
      <c r="F3248" t="inlineStr">
        <is>
          <t>MENSAL</t>
        </is>
      </c>
      <c r="G3248" t="n">
        <v>45397</v>
      </c>
      <c r="H3248" t="n">
        <v>45397</v>
      </c>
      <c r="I3248" t="inlineStr">
        <is>
          <t>060</t>
        </is>
      </c>
      <c r="J3248" t="inlineStr">
        <is>
          <t>CARTEIRA</t>
        </is>
      </c>
      <c r="K3248" t="inlineStr">
        <is>
          <t>CONTRATO</t>
        </is>
      </c>
      <c r="L3248" t="n">
        <v>3290.26</v>
      </c>
      <c r="M3248" t="inlineStr"/>
      <c r="N3248" t="inlineStr"/>
      <c r="O3248" s="142">
        <f>DATE(YEAR(H3248),MONTH(H3248),1)</f>
        <v/>
      </c>
      <c r="P3248" s="132">
        <f>IF(H3248&gt;$L$3,"Futuro","Atraso")</f>
        <v/>
      </c>
      <c r="Q3248">
        <f>12*(YEAR(H3248)-YEAR($L$3))+(MONTH(H3248)-MONTH($L$3))</f>
        <v/>
      </c>
      <c r="R3248" s="366">
        <f>IF(N3248="IBIRAPITANGA FASE 3",IF(P3248="Atraso",M3248,M3248/(1+$J$2)^Q3248),IF(P3248="Atraso",M3248,M3248/(1+$J$1)^Q3248))</f>
        <v/>
      </c>
    </row>
    <row r="3249">
      <c r="A3249" t="inlineStr">
        <is>
          <t>Q018L03</t>
        </is>
      </c>
      <c r="B3249" t="inlineStr">
        <is>
          <t>IVETE SIQUEIRA FERNANDES</t>
        </is>
      </c>
      <c r="C3249" t="n">
        <v>1</v>
      </c>
      <c r="D3249" t="inlineStr">
        <is>
          <t>IPCA</t>
        </is>
      </c>
      <c r="E3249" t="n">
        <v>0.009488792934583046</v>
      </c>
      <c r="F3249" t="inlineStr">
        <is>
          <t>MENSAL</t>
        </is>
      </c>
      <c r="G3249" t="n">
        <v>45427</v>
      </c>
      <c r="H3249" t="n">
        <v>45427</v>
      </c>
      <c r="I3249" t="inlineStr">
        <is>
          <t>061</t>
        </is>
      </c>
      <c r="J3249" t="inlineStr">
        <is>
          <t>CARTEIRA</t>
        </is>
      </c>
      <c r="K3249" t="inlineStr">
        <is>
          <t>CONTRATO</t>
        </is>
      </c>
      <c r="L3249" t="n">
        <v>3290.26</v>
      </c>
      <c r="M3249" t="inlineStr"/>
      <c r="N3249" t="inlineStr"/>
      <c r="O3249" s="142">
        <f>DATE(YEAR(H3249),MONTH(H3249),1)</f>
        <v/>
      </c>
      <c r="P3249" s="132">
        <f>IF(H3249&gt;$L$3,"Futuro","Atraso")</f>
        <v/>
      </c>
      <c r="Q3249">
        <f>12*(YEAR(H3249)-YEAR($L$3))+(MONTH(H3249)-MONTH($L$3))</f>
        <v/>
      </c>
      <c r="R3249" s="366">
        <f>IF(N3249="IBIRAPITANGA FASE 3",IF(P3249="Atraso",M3249,M3249/(1+$J$2)^Q3249),IF(P3249="Atraso",M3249,M3249/(1+$J$1)^Q3249))</f>
        <v/>
      </c>
    </row>
    <row r="3250">
      <c r="A3250" t="inlineStr">
        <is>
          <t>Q018L03</t>
        </is>
      </c>
      <c r="B3250" t="inlineStr">
        <is>
          <t>IVETE SIQUEIRA FERNANDES</t>
        </is>
      </c>
      <c r="C3250" t="n">
        <v>1</v>
      </c>
      <c r="D3250" t="inlineStr">
        <is>
          <t>IPCA</t>
        </is>
      </c>
      <c r="E3250" t="n">
        <v>0.009488792934583046</v>
      </c>
      <c r="F3250" t="inlineStr">
        <is>
          <t>MENSAL</t>
        </is>
      </c>
      <c r="G3250" t="n">
        <v>45458</v>
      </c>
      <c r="H3250" t="n">
        <v>45458</v>
      </c>
      <c r="I3250" t="inlineStr">
        <is>
          <t>062</t>
        </is>
      </c>
      <c r="J3250" t="inlineStr">
        <is>
          <t>CARTEIRA</t>
        </is>
      </c>
      <c r="K3250" t="inlineStr">
        <is>
          <t>CONTRATO</t>
        </is>
      </c>
      <c r="L3250" t="n">
        <v>3290.26</v>
      </c>
      <c r="M3250" t="inlineStr"/>
      <c r="N3250" t="inlineStr"/>
      <c r="O3250" s="142">
        <f>DATE(YEAR(H3250),MONTH(H3250),1)</f>
        <v/>
      </c>
      <c r="P3250" s="132">
        <f>IF(H3250&gt;$L$3,"Futuro","Atraso")</f>
        <v/>
      </c>
      <c r="Q3250">
        <f>12*(YEAR(H3250)-YEAR($L$3))+(MONTH(H3250)-MONTH($L$3))</f>
        <v/>
      </c>
      <c r="R3250" s="366">
        <f>IF(N3250="IBIRAPITANGA FASE 3",IF(P3250="Atraso",M3250,M3250/(1+$J$2)^Q3250),IF(P3250="Atraso",M3250,M3250/(1+$J$1)^Q3250))</f>
        <v/>
      </c>
    </row>
    <row r="3251">
      <c r="A3251" t="inlineStr">
        <is>
          <t>Q018L03</t>
        </is>
      </c>
      <c r="B3251" t="inlineStr">
        <is>
          <t>IVETE SIQUEIRA FERNANDES</t>
        </is>
      </c>
      <c r="C3251" t="n">
        <v>1</v>
      </c>
      <c r="D3251" t="inlineStr">
        <is>
          <t>IPCA</t>
        </is>
      </c>
      <c r="E3251" t="n">
        <v>0.009488792934583046</v>
      </c>
      <c r="F3251" t="inlineStr">
        <is>
          <t>MENSAL</t>
        </is>
      </c>
      <c r="G3251" t="n">
        <v>45488</v>
      </c>
      <c r="H3251" t="n">
        <v>45488</v>
      </c>
      <c r="I3251" t="inlineStr">
        <is>
          <t>063</t>
        </is>
      </c>
      <c r="J3251" t="inlineStr">
        <is>
          <t>CARTEIRA</t>
        </is>
      </c>
      <c r="K3251" t="inlineStr">
        <is>
          <t>CONTRATO</t>
        </is>
      </c>
      <c r="L3251" t="n">
        <v>3290.26</v>
      </c>
      <c r="M3251" t="inlineStr"/>
      <c r="N3251" t="inlineStr"/>
      <c r="O3251" s="142">
        <f>DATE(YEAR(H3251),MONTH(H3251),1)</f>
        <v/>
      </c>
      <c r="P3251" s="132">
        <f>IF(H3251&gt;$L$3,"Futuro","Atraso")</f>
        <v/>
      </c>
      <c r="Q3251">
        <f>12*(YEAR(H3251)-YEAR($L$3))+(MONTH(H3251)-MONTH($L$3))</f>
        <v/>
      </c>
      <c r="R3251" s="366">
        <f>IF(N3251="IBIRAPITANGA FASE 3",IF(P3251="Atraso",M3251,M3251/(1+$J$2)^Q3251),IF(P3251="Atraso",M3251,M3251/(1+$J$1)^Q3251))</f>
        <v/>
      </c>
    </row>
    <row r="3252">
      <c r="A3252" t="inlineStr">
        <is>
          <t>Q018L03</t>
        </is>
      </c>
      <c r="B3252" t="inlineStr">
        <is>
          <t>IVETE SIQUEIRA FERNANDES</t>
        </is>
      </c>
      <c r="C3252" t="n">
        <v>1</v>
      </c>
      <c r="D3252" t="inlineStr">
        <is>
          <t>IPCA</t>
        </is>
      </c>
      <c r="E3252" t="n">
        <v>0.009488792934583046</v>
      </c>
      <c r="F3252" t="inlineStr">
        <is>
          <t>MENSAL</t>
        </is>
      </c>
      <c r="G3252" t="n">
        <v>45519</v>
      </c>
      <c r="H3252" t="n">
        <v>45519</v>
      </c>
      <c r="I3252" t="inlineStr">
        <is>
          <t>064</t>
        </is>
      </c>
      <c r="J3252" t="inlineStr">
        <is>
          <t>CARTEIRA</t>
        </is>
      </c>
      <c r="K3252" t="inlineStr">
        <is>
          <t>CONTRATO</t>
        </is>
      </c>
      <c r="L3252" t="n">
        <v>3290.26</v>
      </c>
      <c r="M3252" t="inlineStr"/>
      <c r="N3252" t="inlineStr"/>
      <c r="O3252" s="142">
        <f>DATE(YEAR(H3252),MONTH(H3252),1)</f>
        <v/>
      </c>
      <c r="P3252" s="132">
        <f>IF(H3252&gt;$L$3,"Futuro","Atraso")</f>
        <v/>
      </c>
      <c r="Q3252">
        <f>12*(YEAR(H3252)-YEAR($L$3))+(MONTH(H3252)-MONTH($L$3))</f>
        <v/>
      </c>
      <c r="R3252" s="366">
        <f>IF(N3252="IBIRAPITANGA FASE 3",IF(P3252="Atraso",M3252,M3252/(1+$J$2)^Q3252),IF(P3252="Atraso",M3252,M3252/(1+$J$1)^Q3252))</f>
        <v/>
      </c>
    </row>
    <row r="3253">
      <c r="A3253" t="inlineStr">
        <is>
          <t>Q018L03</t>
        </is>
      </c>
      <c r="B3253" t="inlineStr">
        <is>
          <t>IVETE SIQUEIRA FERNANDES</t>
        </is>
      </c>
      <c r="C3253" t="n">
        <v>1</v>
      </c>
      <c r="D3253" t="inlineStr">
        <is>
          <t>IPCA</t>
        </is>
      </c>
      <c r="E3253" t="n">
        <v>0.009488792934583046</v>
      </c>
      <c r="F3253" t="inlineStr">
        <is>
          <t>MENSAL</t>
        </is>
      </c>
      <c r="G3253" t="n">
        <v>45550</v>
      </c>
      <c r="H3253" t="n">
        <v>45550</v>
      </c>
      <c r="I3253" t="inlineStr">
        <is>
          <t>065</t>
        </is>
      </c>
      <c r="J3253" t="inlineStr">
        <is>
          <t>CARTEIRA</t>
        </is>
      </c>
      <c r="K3253" t="inlineStr">
        <is>
          <t>CONTRATO</t>
        </is>
      </c>
      <c r="L3253" t="n">
        <v>3290.26</v>
      </c>
      <c r="M3253" t="inlineStr"/>
      <c r="N3253" t="inlineStr"/>
      <c r="O3253" s="142">
        <f>DATE(YEAR(H3253),MONTH(H3253),1)</f>
        <v/>
      </c>
      <c r="P3253" s="132">
        <f>IF(H3253&gt;$L$3,"Futuro","Atraso")</f>
        <v/>
      </c>
      <c r="Q3253">
        <f>12*(YEAR(H3253)-YEAR($L$3))+(MONTH(H3253)-MONTH($L$3))</f>
        <v/>
      </c>
      <c r="R3253" s="366">
        <f>IF(N3253="IBIRAPITANGA FASE 3",IF(P3253="Atraso",M3253,M3253/(1+$J$2)^Q3253),IF(P3253="Atraso",M3253,M3253/(1+$J$1)^Q3253))</f>
        <v/>
      </c>
    </row>
    <row r="3254">
      <c r="A3254" t="inlineStr">
        <is>
          <t>Q018L03</t>
        </is>
      </c>
      <c r="B3254" t="inlineStr">
        <is>
          <t>IVETE SIQUEIRA FERNANDES</t>
        </is>
      </c>
      <c r="C3254" t="n">
        <v>1</v>
      </c>
      <c r="D3254" t="inlineStr">
        <is>
          <t>IPCA</t>
        </is>
      </c>
      <c r="E3254" t="n">
        <v>0.009488792934583046</v>
      </c>
      <c r="F3254" t="inlineStr">
        <is>
          <t>MENSAL</t>
        </is>
      </c>
      <c r="G3254" t="n">
        <v>45580</v>
      </c>
      <c r="H3254" t="n">
        <v>45580</v>
      </c>
      <c r="I3254" t="inlineStr">
        <is>
          <t>066</t>
        </is>
      </c>
      <c r="J3254" t="inlineStr">
        <is>
          <t>CARTEIRA</t>
        </is>
      </c>
      <c r="K3254" t="inlineStr">
        <is>
          <t>CONTRATO</t>
        </is>
      </c>
      <c r="L3254" t="n">
        <v>3290.26</v>
      </c>
      <c r="M3254" t="inlineStr"/>
      <c r="N3254" t="inlineStr"/>
      <c r="O3254" s="142">
        <f>DATE(YEAR(H3254),MONTH(H3254),1)</f>
        <v/>
      </c>
      <c r="P3254" s="132">
        <f>IF(H3254&gt;$L$3,"Futuro","Atraso")</f>
        <v/>
      </c>
      <c r="Q3254">
        <f>12*(YEAR(H3254)-YEAR($L$3))+(MONTH(H3254)-MONTH($L$3))</f>
        <v/>
      </c>
      <c r="R3254" s="366">
        <f>IF(N3254="IBIRAPITANGA FASE 3",IF(P3254="Atraso",M3254,M3254/(1+$J$2)^Q3254),IF(P3254="Atraso",M3254,M3254/(1+$J$1)^Q3254))</f>
        <v/>
      </c>
    </row>
    <row r="3255">
      <c r="A3255" t="inlineStr">
        <is>
          <t>Q018L03</t>
        </is>
      </c>
      <c r="B3255" t="inlineStr">
        <is>
          <t>IVETE SIQUEIRA FERNANDES</t>
        </is>
      </c>
      <c r="C3255" t="n">
        <v>1</v>
      </c>
      <c r="D3255" t="inlineStr">
        <is>
          <t>IPCA</t>
        </is>
      </c>
      <c r="E3255" t="n">
        <v>0.009488792934583046</v>
      </c>
      <c r="F3255" t="inlineStr">
        <is>
          <t>MENSAL</t>
        </is>
      </c>
      <c r="G3255" t="n">
        <v>45611</v>
      </c>
      <c r="H3255" t="n">
        <v>45611</v>
      </c>
      <c r="I3255" t="inlineStr">
        <is>
          <t>067</t>
        </is>
      </c>
      <c r="J3255" t="inlineStr">
        <is>
          <t>CARTEIRA</t>
        </is>
      </c>
      <c r="K3255" t="inlineStr">
        <is>
          <t>CONTRATO</t>
        </is>
      </c>
      <c r="L3255" t="n">
        <v>3290.26</v>
      </c>
      <c r="M3255" t="inlineStr"/>
      <c r="N3255" t="inlineStr"/>
      <c r="O3255" s="142">
        <f>DATE(YEAR(H3255),MONTH(H3255),1)</f>
        <v/>
      </c>
      <c r="P3255" s="132">
        <f>IF(H3255&gt;$L$3,"Futuro","Atraso")</f>
        <v/>
      </c>
      <c r="Q3255">
        <f>12*(YEAR(H3255)-YEAR($L$3))+(MONTH(H3255)-MONTH($L$3))</f>
        <v/>
      </c>
      <c r="R3255" s="366">
        <f>IF(N3255="IBIRAPITANGA FASE 3",IF(P3255="Atraso",M3255,M3255/(1+$J$2)^Q3255),IF(P3255="Atraso",M3255,M3255/(1+$J$1)^Q3255))</f>
        <v/>
      </c>
    </row>
    <row r="3256">
      <c r="A3256" t="inlineStr">
        <is>
          <t>Q018L03</t>
        </is>
      </c>
      <c r="B3256" t="inlineStr">
        <is>
          <t>IVETE SIQUEIRA FERNANDES</t>
        </is>
      </c>
      <c r="C3256" t="n">
        <v>1</v>
      </c>
      <c r="D3256" t="inlineStr">
        <is>
          <t>IPCA</t>
        </is>
      </c>
      <c r="E3256" t="n">
        <v>0.009488792934583046</v>
      </c>
      <c r="F3256" t="inlineStr">
        <is>
          <t>MENSAL</t>
        </is>
      </c>
      <c r="G3256" t="n">
        <v>45641</v>
      </c>
      <c r="H3256" t="n">
        <v>45641</v>
      </c>
      <c r="I3256" t="inlineStr">
        <is>
          <t>068</t>
        </is>
      </c>
      <c r="J3256" t="inlineStr">
        <is>
          <t>CARTEIRA</t>
        </is>
      </c>
      <c r="K3256" t="inlineStr">
        <is>
          <t>CONTRATO</t>
        </is>
      </c>
      <c r="L3256" t="n">
        <v>3290.26</v>
      </c>
      <c r="M3256" t="inlineStr"/>
      <c r="N3256" t="inlineStr"/>
      <c r="O3256" s="142">
        <f>DATE(YEAR(H3256),MONTH(H3256),1)</f>
        <v/>
      </c>
      <c r="P3256" s="132">
        <f>IF(H3256&gt;$L$3,"Futuro","Atraso")</f>
        <v/>
      </c>
      <c r="Q3256">
        <f>12*(YEAR(H3256)-YEAR($L$3))+(MONTH(H3256)-MONTH($L$3))</f>
        <v/>
      </c>
      <c r="R3256" s="366">
        <f>IF(N3256="IBIRAPITANGA FASE 3",IF(P3256="Atraso",M3256,M3256/(1+$J$2)^Q3256),IF(P3256="Atraso",M3256,M3256/(1+$J$1)^Q3256))</f>
        <v/>
      </c>
    </row>
    <row r="3257">
      <c r="A3257" t="inlineStr">
        <is>
          <t>Q018L03</t>
        </is>
      </c>
      <c r="B3257" t="inlineStr">
        <is>
          <t>IVETE SIQUEIRA FERNANDES</t>
        </is>
      </c>
      <c r="C3257" t="n">
        <v>1</v>
      </c>
      <c r="D3257" t="inlineStr">
        <is>
          <t>IPCA</t>
        </is>
      </c>
      <c r="E3257" t="n">
        <v>0.009488792934583046</v>
      </c>
      <c r="F3257" t="inlineStr">
        <is>
          <t>MENSAL</t>
        </is>
      </c>
      <c r="G3257" t="n">
        <v>45672</v>
      </c>
      <c r="H3257" t="n">
        <v>45672</v>
      </c>
      <c r="I3257" t="inlineStr">
        <is>
          <t>069</t>
        </is>
      </c>
      <c r="J3257" t="inlineStr">
        <is>
          <t>CARTEIRA</t>
        </is>
      </c>
      <c r="K3257" t="inlineStr">
        <is>
          <t>CONTRATO</t>
        </is>
      </c>
      <c r="L3257" t="n">
        <v>3290.26</v>
      </c>
      <c r="M3257" t="inlineStr"/>
      <c r="N3257" t="inlineStr"/>
      <c r="O3257" s="142">
        <f>DATE(YEAR(H3257),MONTH(H3257),1)</f>
        <v/>
      </c>
      <c r="P3257" s="132">
        <f>IF(H3257&gt;$L$3,"Futuro","Atraso")</f>
        <v/>
      </c>
      <c r="Q3257">
        <f>12*(YEAR(H3257)-YEAR($L$3))+(MONTH(H3257)-MONTH($L$3))</f>
        <v/>
      </c>
      <c r="R3257" s="366">
        <f>IF(N3257="IBIRAPITANGA FASE 3",IF(P3257="Atraso",M3257,M3257/(1+$J$2)^Q3257),IF(P3257="Atraso",M3257,M3257/(1+$J$1)^Q3257))</f>
        <v/>
      </c>
    </row>
    <row r="3258">
      <c r="A3258" t="inlineStr">
        <is>
          <t>Q018L03</t>
        </is>
      </c>
      <c r="B3258" t="inlineStr">
        <is>
          <t>IVETE SIQUEIRA FERNANDES</t>
        </is>
      </c>
      <c r="C3258" t="n">
        <v>1</v>
      </c>
      <c r="D3258" t="inlineStr">
        <is>
          <t>IPCA</t>
        </is>
      </c>
      <c r="E3258" t="n">
        <v>0.009488792934583046</v>
      </c>
      <c r="F3258" t="inlineStr">
        <is>
          <t>MENSAL</t>
        </is>
      </c>
      <c r="G3258" t="n">
        <v>45703</v>
      </c>
      <c r="H3258" t="n">
        <v>45703</v>
      </c>
      <c r="I3258" t="inlineStr">
        <is>
          <t>070</t>
        </is>
      </c>
      <c r="J3258" t="inlineStr">
        <is>
          <t>CARTEIRA</t>
        </is>
      </c>
      <c r="K3258" t="inlineStr">
        <is>
          <t>CONTRATO</t>
        </is>
      </c>
      <c r="L3258" t="n">
        <v>3290.26</v>
      </c>
      <c r="M3258" t="inlineStr"/>
      <c r="N3258" t="inlineStr"/>
      <c r="O3258" s="142">
        <f>DATE(YEAR(H3258),MONTH(H3258),1)</f>
        <v/>
      </c>
      <c r="P3258" s="132">
        <f>IF(H3258&gt;$L$3,"Futuro","Atraso")</f>
        <v/>
      </c>
      <c r="Q3258">
        <f>12*(YEAR(H3258)-YEAR($L$3))+(MONTH(H3258)-MONTH($L$3))</f>
        <v/>
      </c>
      <c r="R3258" s="366">
        <f>IF(N3258="IBIRAPITANGA FASE 3",IF(P3258="Atraso",M3258,M3258/(1+$J$2)^Q3258),IF(P3258="Atraso",M3258,M3258/(1+$J$1)^Q3258))</f>
        <v/>
      </c>
    </row>
    <row r="3259">
      <c r="A3259" t="inlineStr">
        <is>
          <t>Q018L03</t>
        </is>
      </c>
      <c r="B3259" t="inlineStr">
        <is>
          <t>IVETE SIQUEIRA FERNANDES</t>
        </is>
      </c>
      <c r="C3259" t="n">
        <v>1</v>
      </c>
      <c r="D3259" t="inlineStr">
        <is>
          <t>IPCA</t>
        </is>
      </c>
      <c r="E3259" t="n">
        <v>0.009488792934583046</v>
      </c>
      <c r="F3259" t="inlineStr">
        <is>
          <t>MENSAL</t>
        </is>
      </c>
      <c r="G3259" t="n">
        <v>45731</v>
      </c>
      <c r="H3259" t="n">
        <v>45731</v>
      </c>
      <c r="I3259" t="inlineStr">
        <is>
          <t>071</t>
        </is>
      </c>
      <c r="J3259" t="inlineStr">
        <is>
          <t>CARTEIRA</t>
        </is>
      </c>
      <c r="K3259" t="inlineStr">
        <is>
          <t>CONTRATO</t>
        </is>
      </c>
      <c r="L3259" t="n">
        <v>3290.26</v>
      </c>
      <c r="M3259" t="inlineStr"/>
      <c r="N3259" t="inlineStr"/>
      <c r="O3259" s="142">
        <f>DATE(YEAR(H3259),MONTH(H3259),1)</f>
        <v/>
      </c>
      <c r="P3259" s="132">
        <f>IF(H3259&gt;$L$3,"Futuro","Atraso")</f>
        <v/>
      </c>
      <c r="Q3259">
        <f>12*(YEAR(H3259)-YEAR($L$3))+(MONTH(H3259)-MONTH($L$3))</f>
        <v/>
      </c>
      <c r="R3259" s="366">
        <f>IF(N3259="IBIRAPITANGA FASE 3",IF(P3259="Atraso",M3259,M3259/(1+$J$2)^Q3259),IF(P3259="Atraso",M3259,M3259/(1+$J$1)^Q3259))</f>
        <v/>
      </c>
    </row>
    <row r="3260">
      <c r="A3260" t="inlineStr">
        <is>
          <t>Q018L03</t>
        </is>
      </c>
      <c r="B3260" t="inlineStr">
        <is>
          <t>IVETE SIQUEIRA FERNANDES</t>
        </is>
      </c>
      <c r="C3260" t="n">
        <v>1</v>
      </c>
      <c r="D3260" t="inlineStr">
        <is>
          <t>IPCA</t>
        </is>
      </c>
      <c r="E3260" t="n">
        <v>0.009488792934583046</v>
      </c>
      <c r="F3260" t="inlineStr">
        <is>
          <t>MENSAL</t>
        </is>
      </c>
      <c r="G3260" t="n">
        <v>45762</v>
      </c>
      <c r="H3260" t="n">
        <v>45762</v>
      </c>
      <c r="I3260" t="inlineStr">
        <is>
          <t>072</t>
        </is>
      </c>
      <c r="J3260" t="inlineStr">
        <is>
          <t>CARTEIRA</t>
        </is>
      </c>
      <c r="K3260" t="inlineStr">
        <is>
          <t>CONTRATO</t>
        </is>
      </c>
      <c r="L3260" t="n">
        <v>3290.26</v>
      </c>
      <c r="M3260" t="inlineStr"/>
      <c r="N3260" t="inlineStr"/>
      <c r="O3260" s="142">
        <f>DATE(YEAR(H3260),MONTH(H3260),1)</f>
        <v/>
      </c>
      <c r="P3260" s="132">
        <f>IF(H3260&gt;$L$3,"Futuro","Atraso")</f>
        <v/>
      </c>
      <c r="Q3260">
        <f>12*(YEAR(H3260)-YEAR($L$3))+(MONTH(H3260)-MONTH($L$3))</f>
        <v/>
      </c>
      <c r="R3260" s="366">
        <f>IF(N3260="IBIRAPITANGA FASE 3",IF(P3260="Atraso",M3260,M3260/(1+$J$2)^Q3260),IF(P3260="Atraso",M3260,M3260/(1+$J$1)^Q3260))</f>
        <v/>
      </c>
    </row>
    <row r="3261">
      <c r="A3261" t="inlineStr">
        <is>
          <t>Q018L03</t>
        </is>
      </c>
      <c r="B3261" t="inlineStr">
        <is>
          <t>IVETE SIQUEIRA FERNANDES</t>
        </is>
      </c>
      <c r="C3261" t="n">
        <v>1</v>
      </c>
      <c r="D3261" t="inlineStr">
        <is>
          <t>IPCA</t>
        </is>
      </c>
      <c r="E3261" t="n">
        <v>0.009488792934583046</v>
      </c>
      <c r="F3261" t="inlineStr">
        <is>
          <t>MENSAL</t>
        </is>
      </c>
      <c r="G3261" t="n">
        <v>45792</v>
      </c>
      <c r="H3261" t="n">
        <v>45792</v>
      </c>
      <c r="I3261" t="inlineStr">
        <is>
          <t>073</t>
        </is>
      </c>
      <c r="J3261" t="inlineStr">
        <is>
          <t>CARTEIRA</t>
        </is>
      </c>
      <c r="K3261" t="inlineStr">
        <is>
          <t>CONTRATO</t>
        </is>
      </c>
      <c r="L3261" t="n">
        <v>3290.26</v>
      </c>
      <c r="M3261" t="inlineStr"/>
      <c r="N3261" t="inlineStr"/>
      <c r="O3261" s="142">
        <f>DATE(YEAR(H3261),MONTH(H3261),1)</f>
        <v/>
      </c>
      <c r="P3261" s="132">
        <f>IF(H3261&gt;$L$3,"Futuro","Atraso")</f>
        <v/>
      </c>
      <c r="Q3261">
        <f>12*(YEAR(H3261)-YEAR($L$3))+(MONTH(H3261)-MONTH($L$3))</f>
        <v/>
      </c>
      <c r="R3261" s="366">
        <f>IF(N3261="IBIRAPITANGA FASE 3",IF(P3261="Atraso",M3261,M3261/(1+$J$2)^Q3261),IF(P3261="Atraso",M3261,M3261/(1+$J$1)^Q3261))</f>
        <v/>
      </c>
    </row>
    <row r="3262">
      <c r="A3262" t="inlineStr">
        <is>
          <t>Q018L03</t>
        </is>
      </c>
      <c r="B3262" t="inlineStr">
        <is>
          <t>IVETE SIQUEIRA FERNANDES</t>
        </is>
      </c>
      <c r="C3262" t="n">
        <v>1</v>
      </c>
      <c r="D3262" t="inlineStr">
        <is>
          <t>IPCA</t>
        </is>
      </c>
      <c r="E3262" t="n">
        <v>0.009488792934583046</v>
      </c>
      <c r="F3262" t="inlineStr">
        <is>
          <t>MENSAL</t>
        </is>
      </c>
      <c r="G3262" t="n">
        <v>45823</v>
      </c>
      <c r="H3262" t="n">
        <v>45823</v>
      </c>
      <c r="I3262" t="inlineStr">
        <is>
          <t>074</t>
        </is>
      </c>
      <c r="J3262" t="inlineStr">
        <is>
          <t>CARTEIRA</t>
        </is>
      </c>
      <c r="K3262" t="inlineStr">
        <is>
          <t>CONTRATO</t>
        </is>
      </c>
      <c r="L3262" t="n">
        <v>3290.26</v>
      </c>
      <c r="M3262" t="inlineStr"/>
      <c r="N3262" t="inlineStr"/>
      <c r="O3262" s="142">
        <f>DATE(YEAR(H3262),MONTH(H3262),1)</f>
        <v/>
      </c>
      <c r="P3262" s="132">
        <f>IF(H3262&gt;$L$3,"Futuro","Atraso")</f>
        <v/>
      </c>
      <c r="Q3262">
        <f>12*(YEAR(H3262)-YEAR($L$3))+(MONTH(H3262)-MONTH($L$3))</f>
        <v/>
      </c>
      <c r="R3262" s="366">
        <f>IF(N3262="IBIRAPITANGA FASE 3",IF(P3262="Atraso",M3262,M3262/(1+$J$2)^Q3262),IF(P3262="Atraso",M3262,M3262/(1+$J$1)^Q3262))</f>
        <v/>
      </c>
    </row>
    <row r="3263">
      <c r="A3263" t="inlineStr">
        <is>
          <t>Q018L03</t>
        </is>
      </c>
      <c r="B3263" t="inlineStr">
        <is>
          <t>IVETE SIQUEIRA FERNANDES</t>
        </is>
      </c>
      <c r="C3263" t="n">
        <v>1</v>
      </c>
      <c r="D3263" t="inlineStr">
        <is>
          <t>IPCA</t>
        </is>
      </c>
      <c r="E3263" t="n">
        <v>0.009488792934583046</v>
      </c>
      <c r="F3263" t="inlineStr">
        <is>
          <t>MENSAL</t>
        </is>
      </c>
      <c r="G3263" t="n">
        <v>45853</v>
      </c>
      <c r="H3263" t="n">
        <v>45853</v>
      </c>
      <c r="I3263" t="inlineStr">
        <is>
          <t>075</t>
        </is>
      </c>
      <c r="J3263" t="inlineStr">
        <is>
          <t>CARTEIRA</t>
        </is>
      </c>
      <c r="K3263" t="inlineStr">
        <is>
          <t>CONTRATO</t>
        </is>
      </c>
      <c r="L3263" t="n">
        <v>3290.26</v>
      </c>
      <c r="M3263" t="inlineStr"/>
      <c r="N3263" t="inlineStr"/>
      <c r="O3263" s="142">
        <f>DATE(YEAR(H3263),MONTH(H3263),1)</f>
        <v/>
      </c>
      <c r="P3263" s="132">
        <f>IF(H3263&gt;$L$3,"Futuro","Atraso")</f>
        <v/>
      </c>
      <c r="Q3263">
        <f>12*(YEAR(H3263)-YEAR($L$3))+(MONTH(H3263)-MONTH($L$3))</f>
        <v/>
      </c>
      <c r="R3263" s="366">
        <f>IF(N3263="IBIRAPITANGA FASE 3",IF(P3263="Atraso",M3263,M3263/(1+$J$2)^Q3263),IF(P3263="Atraso",M3263,M3263/(1+$J$1)^Q3263))</f>
        <v/>
      </c>
    </row>
    <row r="3264">
      <c r="A3264" t="inlineStr">
        <is>
          <t>Q018L03</t>
        </is>
      </c>
      <c r="B3264" t="inlineStr">
        <is>
          <t>IVETE SIQUEIRA FERNANDES</t>
        </is>
      </c>
      <c r="C3264" t="n">
        <v>1</v>
      </c>
      <c r="D3264" t="inlineStr">
        <is>
          <t>IPCA</t>
        </is>
      </c>
      <c r="E3264" t="n">
        <v>0.009488792934583046</v>
      </c>
      <c r="F3264" t="inlineStr">
        <is>
          <t>MENSAL</t>
        </is>
      </c>
      <c r="G3264" t="n">
        <v>45884</v>
      </c>
      <c r="H3264" t="n">
        <v>45884</v>
      </c>
      <c r="I3264" t="inlineStr">
        <is>
          <t>076</t>
        </is>
      </c>
      <c r="J3264" t="inlineStr">
        <is>
          <t>CARTEIRA</t>
        </is>
      </c>
      <c r="K3264" t="inlineStr">
        <is>
          <t>CONTRATO</t>
        </is>
      </c>
      <c r="L3264" t="n">
        <v>3290.26</v>
      </c>
      <c r="M3264" t="inlineStr"/>
      <c r="N3264" t="inlineStr"/>
      <c r="O3264" s="142">
        <f>DATE(YEAR(H3264),MONTH(H3264),1)</f>
        <v/>
      </c>
      <c r="P3264" s="132">
        <f>IF(H3264&gt;$L$3,"Futuro","Atraso")</f>
        <v/>
      </c>
      <c r="Q3264">
        <f>12*(YEAR(H3264)-YEAR($L$3))+(MONTH(H3264)-MONTH($L$3))</f>
        <v/>
      </c>
      <c r="R3264" s="366">
        <f>IF(N3264="IBIRAPITANGA FASE 3",IF(P3264="Atraso",M3264,M3264/(1+$J$2)^Q3264),IF(P3264="Atraso",M3264,M3264/(1+$J$1)^Q3264))</f>
        <v/>
      </c>
    </row>
    <row r="3265">
      <c r="A3265" t="inlineStr">
        <is>
          <t>Q018L03</t>
        </is>
      </c>
      <c r="B3265" t="inlineStr">
        <is>
          <t>IVETE SIQUEIRA FERNANDES</t>
        </is>
      </c>
      <c r="C3265" t="n">
        <v>1</v>
      </c>
      <c r="D3265" t="inlineStr">
        <is>
          <t>IPCA</t>
        </is>
      </c>
      <c r="E3265" t="n">
        <v>0.009488792934583046</v>
      </c>
      <c r="F3265" t="inlineStr">
        <is>
          <t>MENSAL</t>
        </is>
      </c>
      <c r="G3265" t="n">
        <v>45915</v>
      </c>
      <c r="H3265" t="n">
        <v>45915</v>
      </c>
      <c r="I3265" t="inlineStr">
        <is>
          <t>077</t>
        </is>
      </c>
      <c r="J3265" t="inlineStr">
        <is>
          <t>CARTEIRA</t>
        </is>
      </c>
      <c r="K3265" t="inlineStr">
        <is>
          <t>CONTRATO</t>
        </is>
      </c>
      <c r="L3265" t="n">
        <v>3290.26</v>
      </c>
      <c r="M3265" t="inlineStr"/>
      <c r="N3265" t="inlineStr"/>
      <c r="O3265" s="142">
        <f>DATE(YEAR(H3265),MONTH(H3265),1)</f>
        <v/>
      </c>
      <c r="P3265" s="132">
        <f>IF(H3265&gt;$L$3,"Futuro","Atraso")</f>
        <v/>
      </c>
      <c r="Q3265">
        <f>12*(YEAR(H3265)-YEAR($L$3))+(MONTH(H3265)-MONTH($L$3))</f>
        <v/>
      </c>
      <c r="R3265" s="366">
        <f>IF(N3265="IBIRAPITANGA FASE 3",IF(P3265="Atraso",M3265,M3265/(1+$J$2)^Q3265),IF(P3265="Atraso",M3265,M3265/(1+$J$1)^Q3265))</f>
        <v/>
      </c>
    </row>
    <row r="3266">
      <c r="A3266" t="inlineStr">
        <is>
          <t>Q018L03</t>
        </is>
      </c>
      <c r="B3266" t="inlineStr">
        <is>
          <t>IVETE SIQUEIRA FERNANDES</t>
        </is>
      </c>
      <c r="C3266" t="n">
        <v>1</v>
      </c>
      <c r="D3266" t="inlineStr">
        <is>
          <t>IPCA</t>
        </is>
      </c>
      <c r="E3266" t="n">
        <v>0.009488792934583046</v>
      </c>
      <c r="F3266" t="inlineStr">
        <is>
          <t>MENSAL</t>
        </is>
      </c>
      <c r="G3266" t="n">
        <v>45945</v>
      </c>
      <c r="H3266" t="n">
        <v>45945</v>
      </c>
      <c r="I3266" t="inlineStr">
        <is>
          <t>078</t>
        </is>
      </c>
      <c r="J3266" t="inlineStr">
        <is>
          <t>CARTEIRA</t>
        </is>
      </c>
      <c r="K3266" t="inlineStr">
        <is>
          <t>CONTRATO</t>
        </is>
      </c>
      <c r="L3266" t="n">
        <v>3290.26</v>
      </c>
      <c r="M3266" t="inlineStr"/>
      <c r="N3266" t="inlineStr"/>
      <c r="O3266" s="142">
        <f>DATE(YEAR(H3266),MONTH(H3266),1)</f>
        <v/>
      </c>
      <c r="P3266" s="132">
        <f>IF(H3266&gt;$L$3,"Futuro","Atraso")</f>
        <v/>
      </c>
      <c r="Q3266">
        <f>12*(YEAR(H3266)-YEAR($L$3))+(MONTH(H3266)-MONTH($L$3))</f>
        <v/>
      </c>
      <c r="R3266" s="366">
        <f>IF(N3266="IBIRAPITANGA FASE 3",IF(P3266="Atraso",M3266,M3266/(1+$J$2)^Q3266),IF(P3266="Atraso",M3266,M3266/(1+$J$1)^Q3266))</f>
        <v/>
      </c>
    </row>
    <row r="3267">
      <c r="A3267" t="inlineStr">
        <is>
          <t>Q018L03</t>
        </is>
      </c>
      <c r="B3267" t="inlineStr">
        <is>
          <t>IVETE SIQUEIRA FERNANDES</t>
        </is>
      </c>
      <c r="C3267" t="n">
        <v>1</v>
      </c>
      <c r="D3267" t="inlineStr">
        <is>
          <t>IPCA</t>
        </is>
      </c>
      <c r="E3267" t="n">
        <v>0.009488792934583046</v>
      </c>
      <c r="F3267" t="inlineStr">
        <is>
          <t>MENSAL</t>
        </is>
      </c>
      <c r="G3267" t="n">
        <v>45976</v>
      </c>
      <c r="H3267" t="n">
        <v>45976</v>
      </c>
      <c r="I3267" t="inlineStr">
        <is>
          <t>079</t>
        </is>
      </c>
      <c r="J3267" t="inlineStr">
        <is>
          <t>CARTEIRA</t>
        </is>
      </c>
      <c r="K3267" t="inlineStr">
        <is>
          <t>CONTRATO</t>
        </is>
      </c>
      <c r="L3267" t="n">
        <v>3290.26</v>
      </c>
      <c r="M3267" t="inlineStr"/>
      <c r="N3267" t="inlineStr"/>
      <c r="O3267" s="142">
        <f>DATE(YEAR(H3267),MONTH(H3267),1)</f>
        <v/>
      </c>
      <c r="P3267" s="132">
        <f>IF(H3267&gt;$L$3,"Futuro","Atraso")</f>
        <v/>
      </c>
      <c r="Q3267">
        <f>12*(YEAR(H3267)-YEAR($L$3))+(MONTH(H3267)-MONTH($L$3))</f>
        <v/>
      </c>
      <c r="R3267" s="366">
        <f>IF(N3267="IBIRAPITANGA FASE 3",IF(P3267="Atraso",M3267,M3267/(1+$J$2)^Q3267),IF(P3267="Atraso",M3267,M3267/(1+$J$1)^Q3267))</f>
        <v/>
      </c>
    </row>
    <row r="3268">
      <c r="A3268" t="inlineStr">
        <is>
          <t>Q018L03</t>
        </is>
      </c>
      <c r="B3268" t="inlineStr">
        <is>
          <t>IVETE SIQUEIRA FERNANDES</t>
        </is>
      </c>
      <c r="C3268" t="n">
        <v>1</v>
      </c>
      <c r="D3268" t="inlineStr">
        <is>
          <t>IPCA</t>
        </is>
      </c>
      <c r="E3268" t="n">
        <v>0.009488792934583046</v>
      </c>
      <c r="F3268" t="inlineStr">
        <is>
          <t>MENSAL</t>
        </is>
      </c>
      <c r="G3268" t="n">
        <v>46006</v>
      </c>
      <c r="H3268" t="n">
        <v>46006</v>
      </c>
      <c r="I3268" t="inlineStr">
        <is>
          <t>080</t>
        </is>
      </c>
      <c r="J3268" t="inlineStr">
        <is>
          <t>CARTEIRA</t>
        </is>
      </c>
      <c r="K3268" t="inlineStr">
        <is>
          <t>CONTRATO</t>
        </is>
      </c>
      <c r="L3268" t="n">
        <v>3290.26</v>
      </c>
      <c r="M3268" t="inlineStr"/>
      <c r="N3268" t="inlineStr"/>
      <c r="O3268" s="142">
        <f>DATE(YEAR(H3268),MONTH(H3268),1)</f>
        <v/>
      </c>
      <c r="P3268" s="132">
        <f>IF(H3268&gt;$L$3,"Futuro","Atraso")</f>
        <v/>
      </c>
      <c r="Q3268">
        <f>12*(YEAR(H3268)-YEAR($L$3))+(MONTH(H3268)-MONTH($L$3))</f>
        <v/>
      </c>
      <c r="R3268" s="366">
        <f>IF(N3268="IBIRAPITANGA FASE 3",IF(P3268="Atraso",M3268,M3268/(1+$J$2)^Q3268),IF(P3268="Atraso",M3268,M3268/(1+$J$1)^Q3268))</f>
        <v/>
      </c>
    </row>
    <row r="3269">
      <c r="A3269" t="inlineStr">
        <is>
          <t>Q018L03</t>
        </is>
      </c>
      <c r="B3269" t="inlineStr">
        <is>
          <t>IVETE SIQUEIRA FERNANDES</t>
        </is>
      </c>
      <c r="C3269" t="n">
        <v>1</v>
      </c>
      <c r="D3269" t="inlineStr">
        <is>
          <t>IPCA</t>
        </is>
      </c>
      <c r="E3269" t="n">
        <v>0.009488792934583046</v>
      </c>
      <c r="F3269" t="inlineStr">
        <is>
          <t>MENSAL</t>
        </is>
      </c>
      <c r="G3269" t="n">
        <v>46037</v>
      </c>
      <c r="H3269" t="n">
        <v>46037</v>
      </c>
      <c r="I3269" t="inlineStr">
        <is>
          <t>081</t>
        </is>
      </c>
      <c r="J3269" t="inlineStr">
        <is>
          <t>CARTEIRA</t>
        </is>
      </c>
      <c r="K3269" t="inlineStr">
        <is>
          <t>CONTRATO</t>
        </is>
      </c>
      <c r="L3269" t="n">
        <v>3290.26</v>
      </c>
      <c r="M3269" t="inlineStr"/>
      <c r="N3269" t="inlineStr"/>
      <c r="O3269" s="142">
        <f>DATE(YEAR(H3269),MONTH(H3269),1)</f>
        <v/>
      </c>
      <c r="P3269" s="132">
        <f>IF(H3269&gt;$L$3,"Futuro","Atraso")</f>
        <v/>
      </c>
      <c r="Q3269">
        <f>12*(YEAR(H3269)-YEAR($L$3))+(MONTH(H3269)-MONTH($L$3))</f>
        <v/>
      </c>
      <c r="R3269" s="366">
        <f>IF(N3269="IBIRAPITANGA FASE 3",IF(P3269="Atraso",M3269,M3269/(1+$J$2)^Q3269),IF(P3269="Atraso",M3269,M3269/(1+$J$1)^Q3269))</f>
        <v/>
      </c>
    </row>
    <row r="3270">
      <c r="A3270" t="inlineStr">
        <is>
          <t>Q018L03</t>
        </is>
      </c>
      <c r="B3270" t="inlineStr">
        <is>
          <t>IVETE SIQUEIRA FERNANDES</t>
        </is>
      </c>
      <c r="C3270" t="n">
        <v>1</v>
      </c>
      <c r="D3270" t="inlineStr">
        <is>
          <t>IPCA</t>
        </is>
      </c>
      <c r="E3270" t="n">
        <v>0.009488792934583046</v>
      </c>
      <c r="F3270" t="inlineStr">
        <is>
          <t>MENSAL</t>
        </is>
      </c>
      <c r="G3270" t="n">
        <v>46068</v>
      </c>
      <c r="H3270" t="n">
        <v>46068</v>
      </c>
      <c r="I3270" t="inlineStr">
        <is>
          <t>082</t>
        </is>
      </c>
      <c r="J3270" t="inlineStr">
        <is>
          <t>CARTEIRA</t>
        </is>
      </c>
      <c r="K3270" t="inlineStr">
        <is>
          <t>CONTRATO</t>
        </is>
      </c>
      <c r="L3270" t="n">
        <v>3290.26</v>
      </c>
      <c r="M3270" t="inlineStr"/>
      <c r="N3270" t="inlineStr"/>
      <c r="O3270" s="142">
        <f>DATE(YEAR(H3270),MONTH(H3270),1)</f>
        <v/>
      </c>
      <c r="P3270" s="132">
        <f>IF(H3270&gt;$L$3,"Futuro","Atraso")</f>
        <v/>
      </c>
      <c r="Q3270">
        <f>12*(YEAR(H3270)-YEAR($L$3))+(MONTH(H3270)-MONTH($L$3))</f>
        <v/>
      </c>
      <c r="R3270" s="366">
        <f>IF(N3270="IBIRAPITANGA FASE 3",IF(P3270="Atraso",M3270,M3270/(1+$J$2)^Q3270),IF(P3270="Atraso",M3270,M3270/(1+$J$1)^Q3270))</f>
        <v/>
      </c>
    </row>
    <row r="3271">
      <c r="A3271" t="inlineStr">
        <is>
          <t>Q018L03</t>
        </is>
      </c>
      <c r="B3271" t="inlineStr">
        <is>
          <t>IVETE SIQUEIRA FERNANDES</t>
        </is>
      </c>
      <c r="C3271" t="n">
        <v>1</v>
      </c>
      <c r="D3271" t="inlineStr">
        <is>
          <t>IPCA</t>
        </is>
      </c>
      <c r="E3271" t="n">
        <v>0.009488792934583046</v>
      </c>
      <c r="F3271" t="inlineStr">
        <is>
          <t>MENSAL</t>
        </is>
      </c>
      <c r="G3271" t="n">
        <v>46096</v>
      </c>
      <c r="H3271" t="n">
        <v>46096</v>
      </c>
      <c r="I3271" t="inlineStr">
        <is>
          <t>083</t>
        </is>
      </c>
      <c r="J3271" t="inlineStr">
        <is>
          <t>CARTEIRA</t>
        </is>
      </c>
      <c r="K3271" t="inlineStr">
        <is>
          <t>CONTRATO</t>
        </is>
      </c>
      <c r="L3271" t="n">
        <v>3290.26</v>
      </c>
      <c r="M3271" t="inlineStr"/>
      <c r="N3271" t="inlineStr"/>
      <c r="O3271" s="142">
        <f>DATE(YEAR(H3271),MONTH(H3271),1)</f>
        <v/>
      </c>
      <c r="P3271" s="132">
        <f>IF(H3271&gt;$L$3,"Futuro","Atraso")</f>
        <v/>
      </c>
      <c r="Q3271">
        <f>12*(YEAR(H3271)-YEAR($L$3))+(MONTH(H3271)-MONTH($L$3))</f>
        <v/>
      </c>
      <c r="R3271" s="366">
        <f>IF(N3271="IBIRAPITANGA FASE 3",IF(P3271="Atraso",M3271,M3271/(1+$J$2)^Q3271),IF(P3271="Atraso",M3271,M3271/(1+$J$1)^Q3271))</f>
        <v/>
      </c>
    </row>
    <row r="3272">
      <c r="A3272" t="inlineStr">
        <is>
          <t>Q018L03</t>
        </is>
      </c>
      <c r="B3272" t="inlineStr">
        <is>
          <t>IVETE SIQUEIRA FERNANDES</t>
        </is>
      </c>
      <c r="C3272" t="n">
        <v>1</v>
      </c>
      <c r="D3272" t="inlineStr">
        <is>
          <t>IPCA</t>
        </is>
      </c>
      <c r="E3272" t="n">
        <v>0.009488792934583046</v>
      </c>
      <c r="F3272" t="inlineStr">
        <is>
          <t>MENSAL</t>
        </is>
      </c>
      <c r="G3272" t="n">
        <v>46127</v>
      </c>
      <c r="H3272" t="n">
        <v>46127</v>
      </c>
      <c r="I3272" t="inlineStr">
        <is>
          <t>084</t>
        </is>
      </c>
      <c r="J3272" t="inlineStr">
        <is>
          <t>CARTEIRA</t>
        </is>
      </c>
      <c r="K3272" t="inlineStr">
        <is>
          <t>CONTRATO</t>
        </is>
      </c>
      <c r="L3272" t="n">
        <v>3290.26</v>
      </c>
      <c r="M3272" t="inlineStr"/>
      <c r="N3272" t="inlineStr"/>
      <c r="O3272" s="142">
        <f>DATE(YEAR(H3272),MONTH(H3272),1)</f>
        <v/>
      </c>
      <c r="P3272" s="132">
        <f>IF(H3272&gt;$L$3,"Futuro","Atraso")</f>
        <v/>
      </c>
      <c r="Q3272">
        <f>12*(YEAR(H3272)-YEAR($L$3))+(MONTH(H3272)-MONTH($L$3))</f>
        <v/>
      </c>
      <c r="R3272" s="366">
        <f>IF(N3272="IBIRAPITANGA FASE 3",IF(P3272="Atraso",M3272,M3272/(1+$J$2)^Q3272),IF(P3272="Atraso",M3272,M3272/(1+$J$1)^Q3272))</f>
        <v/>
      </c>
    </row>
    <row r="3273">
      <c r="A3273" t="inlineStr">
        <is>
          <t>Q018L03</t>
        </is>
      </c>
      <c r="B3273" t="inlineStr">
        <is>
          <t>IVETE SIQUEIRA FERNANDES</t>
        </is>
      </c>
      <c r="C3273" t="n">
        <v>1</v>
      </c>
      <c r="D3273" t="inlineStr">
        <is>
          <t>IPCA</t>
        </is>
      </c>
      <c r="E3273" t="n">
        <v>0.009488792934583046</v>
      </c>
      <c r="F3273" t="inlineStr">
        <is>
          <t>MENSAL</t>
        </is>
      </c>
      <c r="G3273" t="n">
        <v>46157</v>
      </c>
      <c r="H3273" t="n">
        <v>46157</v>
      </c>
      <c r="I3273" t="inlineStr">
        <is>
          <t>085</t>
        </is>
      </c>
      <c r="J3273" t="inlineStr">
        <is>
          <t>CARTEIRA</t>
        </is>
      </c>
      <c r="K3273" t="inlineStr">
        <is>
          <t>CONTRATO</t>
        </is>
      </c>
      <c r="L3273" t="n">
        <v>3290.26</v>
      </c>
      <c r="M3273" t="inlineStr"/>
      <c r="N3273" t="inlineStr"/>
      <c r="O3273" s="142">
        <f>DATE(YEAR(H3273),MONTH(H3273),1)</f>
        <v/>
      </c>
      <c r="P3273" s="132">
        <f>IF(H3273&gt;$L$3,"Futuro","Atraso")</f>
        <v/>
      </c>
      <c r="Q3273">
        <f>12*(YEAR(H3273)-YEAR($L$3))+(MONTH(H3273)-MONTH($L$3))</f>
        <v/>
      </c>
      <c r="R3273" s="366">
        <f>IF(N3273="IBIRAPITANGA FASE 3",IF(P3273="Atraso",M3273,M3273/(1+$J$2)^Q3273),IF(P3273="Atraso",M3273,M3273/(1+$J$1)^Q3273))</f>
        <v/>
      </c>
    </row>
    <row r="3274">
      <c r="A3274" t="inlineStr">
        <is>
          <t>Q018L03</t>
        </is>
      </c>
      <c r="B3274" t="inlineStr">
        <is>
          <t>IVETE SIQUEIRA FERNANDES</t>
        </is>
      </c>
      <c r="C3274" t="n">
        <v>1</v>
      </c>
      <c r="D3274" t="inlineStr">
        <is>
          <t>IPCA</t>
        </is>
      </c>
      <c r="E3274" t="n">
        <v>0.009488792934583046</v>
      </c>
      <c r="F3274" t="inlineStr">
        <is>
          <t>MENSAL</t>
        </is>
      </c>
      <c r="G3274" t="n">
        <v>46188</v>
      </c>
      <c r="H3274" t="n">
        <v>46188</v>
      </c>
      <c r="I3274" t="inlineStr">
        <is>
          <t>086</t>
        </is>
      </c>
      <c r="J3274" t="inlineStr">
        <is>
          <t>CARTEIRA</t>
        </is>
      </c>
      <c r="K3274" t="inlineStr">
        <is>
          <t>CONTRATO</t>
        </is>
      </c>
      <c r="L3274" t="n">
        <v>3290.26</v>
      </c>
      <c r="M3274" t="inlineStr"/>
      <c r="N3274" t="inlineStr"/>
      <c r="O3274" s="142">
        <f>DATE(YEAR(H3274),MONTH(H3274),1)</f>
        <v/>
      </c>
      <c r="P3274" s="132">
        <f>IF(H3274&gt;$L$3,"Futuro","Atraso")</f>
        <v/>
      </c>
      <c r="Q3274">
        <f>12*(YEAR(H3274)-YEAR($L$3))+(MONTH(H3274)-MONTH($L$3))</f>
        <v/>
      </c>
      <c r="R3274" s="366">
        <f>IF(N3274="IBIRAPITANGA FASE 3",IF(P3274="Atraso",M3274,M3274/(1+$J$2)^Q3274),IF(P3274="Atraso",M3274,M3274/(1+$J$1)^Q3274))</f>
        <v/>
      </c>
    </row>
    <row r="3275">
      <c r="A3275" t="inlineStr">
        <is>
          <t>Q018L03</t>
        </is>
      </c>
      <c r="B3275" t="inlineStr">
        <is>
          <t>IVETE SIQUEIRA FERNANDES</t>
        </is>
      </c>
      <c r="C3275" t="n">
        <v>1</v>
      </c>
      <c r="D3275" t="inlineStr">
        <is>
          <t>IPCA</t>
        </is>
      </c>
      <c r="E3275" t="n">
        <v>0.009488792934583046</v>
      </c>
      <c r="F3275" t="inlineStr">
        <is>
          <t>MENSAL</t>
        </is>
      </c>
      <c r="G3275" t="n">
        <v>46218</v>
      </c>
      <c r="H3275" t="n">
        <v>46218</v>
      </c>
      <c r="I3275" t="inlineStr">
        <is>
          <t>087</t>
        </is>
      </c>
      <c r="J3275" t="inlineStr">
        <is>
          <t>CARTEIRA</t>
        </is>
      </c>
      <c r="K3275" t="inlineStr">
        <is>
          <t>CONTRATO</t>
        </is>
      </c>
      <c r="L3275" t="n">
        <v>3290.26</v>
      </c>
      <c r="M3275" t="inlineStr"/>
      <c r="N3275" t="inlineStr"/>
      <c r="O3275" s="142">
        <f>DATE(YEAR(H3275),MONTH(H3275),1)</f>
        <v/>
      </c>
      <c r="P3275" s="132">
        <f>IF(H3275&gt;$L$3,"Futuro","Atraso")</f>
        <v/>
      </c>
      <c r="Q3275">
        <f>12*(YEAR(H3275)-YEAR($L$3))+(MONTH(H3275)-MONTH($L$3))</f>
        <v/>
      </c>
      <c r="R3275" s="366">
        <f>IF(N3275="IBIRAPITANGA FASE 3",IF(P3275="Atraso",M3275,M3275/(1+$J$2)^Q3275),IF(P3275="Atraso",M3275,M3275/(1+$J$1)^Q3275))</f>
        <v/>
      </c>
    </row>
    <row r="3276">
      <c r="A3276" t="inlineStr">
        <is>
          <t>Q018L03</t>
        </is>
      </c>
      <c r="B3276" t="inlineStr">
        <is>
          <t>IVETE SIQUEIRA FERNANDES</t>
        </is>
      </c>
      <c r="C3276" t="n">
        <v>1</v>
      </c>
      <c r="D3276" t="inlineStr">
        <is>
          <t>IPCA</t>
        </is>
      </c>
      <c r="E3276" t="n">
        <v>0.009488792934583046</v>
      </c>
      <c r="F3276" t="inlineStr">
        <is>
          <t>MENSAL</t>
        </is>
      </c>
      <c r="G3276" t="n">
        <v>46249</v>
      </c>
      <c r="H3276" t="n">
        <v>46249</v>
      </c>
      <c r="I3276" t="inlineStr">
        <is>
          <t>088</t>
        </is>
      </c>
      <c r="J3276" t="inlineStr">
        <is>
          <t>CARTEIRA</t>
        </is>
      </c>
      <c r="K3276" t="inlineStr">
        <is>
          <t>CONTRATO</t>
        </is>
      </c>
      <c r="L3276" t="n">
        <v>3290.26</v>
      </c>
      <c r="M3276" t="inlineStr"/>
      <c r="N3276" t="inlineStr"/>
      <c r="O3276" s="142">
        <f>DATE(YEAR(H3276),MONTH(H3276),1)</f>
        <v/>
      </c>
      <c r="P3276" s="132">
        <f>IF(H3276&gt;$L$3,"Futuro","Atraso")</f>
        <v/>
      </c>
      <c r="Q3276">
        <f>12*(YEAR(H3276)-YEAR($L$3))+(MONTH(H3276)-MONTH($L$3))</f>
        <v/>
      </c>
      <c r="R3276" s="366">
        <f>IF(N3276="IBIRAPITANGA FASE 3",IF(P3276="Atraso",M3276,M3276/(1+$J$2)^Q3276),IF(P3276="Atraso",M3276,M3276/(1+$J$1)^Q3276))</f>
        <v/>
      </c>
    </row>
    <row r="3277">
      <c r="A3277" t="inlineStr">
        <is>
          <t>Q018L03</t>
        </is>
      </c>
      <c r="B3277" t="inlineStr">
        <is>
          <t>IVETE SIQUEIRA FERNANDES</t>
        </is>
      </c>
      <c r="C3277" t="n">
        <v>1</v>
      </c>
      <c r="D3277" t="inlineStr">
        <is>
          <t>IPCA</t>
        </is>
      </c>
      <c r="E3277" t="n">
        <v>0.009488792934583046</v>
      </c>
      <c r="F3277" t="inlineStr">
        <is>
          <t>MENSAL</t>
        </is>
      </c>
      <c r="G3277" t="n">
        <v>46280</v>
      </c>
      <c r="H3277" t="n">
        <v>46280</v>
      </c>
      <c r="I3277" t="inlineStr">
        <is>
          <t>089</t>
        </is>
      </c>
      <c r="J3277" t="inlineStr">
        <is>
          <t>CARTEIRA</t>
        </is>
      </c>
      <c r="K3277" t="inlineStr">
        <is>
          <t>CONTRATO</t>
        </is>
      </c>
      <c r="L3277" t="n">
        <v>3290.26</v>
      </c>
      <c r="M3277" t="inlineStr"/>
      <c r="N3277" t="inlineStr"/>
      <c r="O3277" s="142">
        <f>DATE(YEAR(H3277),MONTH(H3277),1)</f>
        <v/>
      </c>
      <c r="P3277" s="132">
        <f>IF(H3277&gt;$L$3,"Futuro","Atraso")</f>
        <v/>
      </c>
      <c r="Q3277">
        <f>12*(YEAR(H3277)-YEAR($L$3))+(MONTH(H3277)-MONTH($L$3))</f>
        <v/>
      </c>
      <c r="R3277" s="366">
        <f>IF(N3277="IBIRAPITANGA FASE 3",IF(P3277="Atraso",M3277,M3277/(1+$J$2)^Q3277),IF(P3277="Atraso",M3277,M3277/(1+$J$1)^Q3277))</f>
        <v/>
      </c>
    </row>
    <row r="3278">
      <c r="A3278" t="inlineStr">
        <is>
          <t>Q018L03</t>
        </is>
      </c>
      <c r="B3278" t="inlineStr">
        <is>
          <t>IVETE SIQUEIRA FERNANDES</t>
        </is>
      </c>
      <c r="C3278" t="n">
        <v>1</v>
      </c>
      <c r="D3278" t="inlineStr">
        <is>
          <t>IPCA</t>
        </is>
      </c>
      <c r="E3278" t="n">
        <v>0.009488792934583046</v>
      </c>
      <c r="F3278" t="inlineStr">
        <is>
          <t>MENSAL</t>
        </is>
      </c>
      <c r="G3278" t="n">
        <v>46310</v>
      </c>
      <c r="H3278" t="n">
        <v>46310</v>
      </c>
      <c r="I3278" t="inlineStr">
        <is>
          <t>090</t>
        </is>
      </c>
      <c r="J3278" t="inlineStr">
        <is>
          <t>CARTEIRA</t>
        </is>
      </c>
      <c r="K3278" t="inlineStr">
        <is>
          <t>CONTRATO</t>
        </is>
      </c>
      <c r="L3278" t="n">
        <v>3290.26</v>
      </c>
      <c r="M3278" t="inlineStr"/>
      <c r="N3278" t="inlineStr"/>
      <c r="O3278" s="142">
        <f>DATE(YEAR(H3278),MONTH(H3278),1)</f>
        <v/>
      </c>
      <c r="P3278" s="132">
        <f>IF(H3278&gt;$L$3,"Futuro","Atraso")</f>
        <v/>
      </c>
      <c r="Q3278">
        <f>12*(YEAR(H3278)-YEAR($L$3))+(MONTH(H3278)-MONTH($L$3))</f>
        <v/>
      </c>
      <c r="R3278" s="366">
        <f>IF(N3278="IBIRAPITANGA FASE 3",IF(P3278="Atraso",M3278,M3278/(1+$J$2)^Q3278),IF(P3278="Atraso",M3278,M3278/(1+$J$1)^Q3278))</f>
        <v/>
      </c>
    </row>
    <row r="3279">
      <c r="A3279" t="inlineStr">
        <is>
          <t>Q018L03</t>
        </is>
      </c>
      <c r="B3279" t="inlineStr">
        <is>
          <t>IVETE SIQUEIRA FERNANDES</t>
        </is>
      </c>
      <c r="C3279" t="n">
        <v>1</v>
      </c>
      <c r="D3279" t="inlineStr">
        <is>
          <t>IPCA</t>
        </is>
      </c>
      <c r="E3279" t="n">
        <v>0.009488792934583046</v>
      </c>
      <c r="F3279" t="inlineStr">
        <is>
          <t>MENSAL</t>
        </is>
      </c>
      <c r="G3279" t="n">
        <v>46341</v>
      </c>
      <c r="H3279" t="n">
        <v>46341</v>
      </c>
      <c r="I3279" t="inlineStr">
        <is>
          <t>091</t>
        </is>
      </c>
      <c r="J3279" t="inlineStr">
        <is>
          <t>CARTEIRA</t>
        </is>
      </c>
      <c r="K3279" t="inlineStr">
        <is>
          <t>CONTRATO</t>
        </is>
      </c>
      <c r="L3279" t="n">
        <v>3290.26</v>
      </c>
      <c r="M3279" t="inlineStr"/>
      <c r="N3279" t="inlineStr"/>
      <c r="O3279" s="142">
        <f>DATE(YEAR(H3279),MONTH(H3279),1)</f>
        <v/>
      </c>
      <c r="P3279" s="132">
        <f>IF(H3279&gt;$L$3,"Futuro","Atraso")</f>
        <v/>
      </c>
      <c r="Q3279">
        <f>12*(YEAR(H3279)-YEAR($L$3))+(MONTH(H3279)-MONTH($L$3))</f>
        <v/>
      </c>
      <c r="R3279" s="366">
        <f>IF(N3279="IBIRAPITANGA FASE 3",IF(P3279="Atraso",M3279,M3279/(1+$J$2)^Q3279),IF(P3279="Atraso",M3279,M3279/(1+$J$1)^Q3279))</f>
        <v/>
      </c>
    </row>
    <row r="3280">
      <c r="A3280" t="inlineStr">
        <is>
          <t>Q018L03</t>
        </is>
      </c>
      <c r="B3280" t="inlineStr">
        <is>
          <t>IVETE SIQUEIRA FERNANDES</t>
        </is>
      </c>
      <c r="C3280" t="n">
        <v>1</v>
      </c>
      <c r="D3280" t="inlineStr">
        <is>
          <t>IPCA</t>
        </is>
      </c>
      <c r="E3280" t="n">
        <v>0.009488792934583046</v>
      </c>
      <c r="F3280" t="inlineStr">
        <is>
          <t>MENSAL</t>
        </is>
      </c>
      <c r="G3280" t="n">
        <v>46371</v>
      </c>
      <c r="H3280" t="n">
        <v>46371</v>
      </c>
      <c r="I3280" t="inlineStr">
        <is>
          <t>092</t>
        </is>
      </c>
      <c r="J3280" t="inlineStr">
        <is>
          <t>CARTEIRA</t>
        </is>
      </c>
      <c r="K3280" t="inlineStr">
        <is>
          <t>CONTRATO</t>
        </is>
      </c>
      <c r="L3280" t="n">
        <v>3290.26</v>
      </c>
      <c r="M3280" t="inlineStr"/>
      <c r="N3280" t="inlineStr"/>
      <c r="O3280" s="142">
        <f>DATE(YEAR(H3280),MONTH(H3280),1)</f>
        <v/>
      </c>
      <c r="P3280" s="132">
        <f>IF(H3280&gt;$L$3,"Futuro","Atraso")</f>
        <v/>
      </c>
      <c r="Q3280">
        <f>12*(YEAR(H3280)-YEAR($L$3))+(MONTH(H3280)-MONTH($L$3))</f>
        <v/>
      </c>
      <c r="R3280" s="366">
        <f>IF(N3280="IBIRAPITANGA FASE 3",IF(P3280="Atraso",M3280,M3280/(1+$J$2)^Q3280),IF(P3280="Atraso",M3280,M3280/(1+$J$1)^Q3280))</f>
        <v/>
      </c>
    </row>
    <row r="3281">
      <c r="A3281" t="inlineStr">
        <is>
          <t>Q018L03</t>
        </is>
      </c>
      <c r="B3281" t="inlineStr">
        <is>
          <t>IVETE SIQUEIRA FERNANDES</t>
        </is>
      </c>
      <c r="C3281" t="n">
        <v>1</v>
      </c>
      <c r="D3281" t="inlineStr">
        <is>
          <t>IPCA</t>
        </is>
      </c>
      <c r="E3281" t="n">
        <v>0.009488792934583046</v>
      </c>
      <c r="F3281" t="inlineStr">
        <is>
          <t>MENSAL</t>
        </is>
      </c>
      <c r="G3281" t="n">
        <v>46402</v>
      </c>
      <c r="H3281" t="n">
        <v>46402</v>
      </c>
      <c r="I3281" t="inlineStr">
        <is>
          <t>093</t>
        </is>
      </c>
      <c r="J3281" t="inlineStr">
        <is>
          <t>CARTEIRA</t>
        </is>
      </c>
      <c r="K3281" t="inlineStr">
        <is>
          <t>CONTRATO</t>
        </is>
      </c>
      <c r="L3281" t="n">
        <v>3290.26</v>
      </c>
      <c r="M3281" t="inlineStr"/>
      <c r="N3281" t="inlineStr"/>
      <c r="O3281" s="142">
        <f>DATE(YEAR(H3281),MONTH(H3281),1)</f>
        <v/>
      </c>
      <c r="P3281" s="132">
        <f>IF(H3281&gt;$L$3,"Futuro","Atraso")</f>
        <v/>
      </c>
      <c r="Q3281">
        <f>12*(YEAR(H3281)-YEAR($L$3))+(MONTH(H3281)-MONTH($L$3))</f>
        <v/>
      </c>
      <c r="R3281" s="366">
        <f>IF(N3281="IBIRAPITANGA FASE 3",IF(P3281="Atraso",M3281,M3281/(1+$J$2)^Q3281),IF(P3281="Atraso",M3281,M3281/(1+$J$1)^Q3281))</f>
        <v/>
      </c>
    </row>
    <row r="3282">
      <c r="A3282" t="inlineStr">
        <is>
          <t>Q018L03</t>
        </is>
      </c>
      <c r="B3282" t="inlineStr">
        <is>
          <t>IVETE SIQUEIRA FERNANDES</t>
        </is>
      </c>
      <c r="C3282" t="n">
        <v>1</v>
      </c>
      <c r="D3282" t="inlineStr">
        <is>
          <t>IPCA</t>
        </is>
      </c>
      <c r="E3282" t="n">
        <v>0.009488792934583046</v>
      </c>
      <c r="F3282" t="inlineStr">
        <is>
          <t>MENSAL</t>
        </is>
      </c>
      <c r="G3282" t="n">
        <v>46433</v>
      </c>
      <c r="H3282" t="n">
        <v>46433</v>
      </c>
      <c r="I3282" t="inlineStr">
        <is>
          <t>094</t>
        </is>
      </c>
      <c r="J3282" t="inlineStr">
        <is>
          <t>CARTEIRA</t>
        </is>
      </c>
      <c r="K3282" t="inlineStr">
        <is>
          <t>CONTRATO</t>
        </is>
      </c>
      <c r="L3282" t="n">
        <v>3290.26</v>
      </c>
      <c r="M3282" t="inlineStr"/>
      <c r="N3282" t="inlineStr"/>
      <c r="O3282" s="142">
        <f>DATE(YEAR(H3282),MONTH(H3282),1)</f>
        <v/>
      </c>
      <c r="P3282" s="132">
        <f>IF(H3282&gt;$L$3,"Futuro","Atraso")</f>
        <v/>
      </c>
      <c r="Q3282">
        <f>12*(YEAR(H3282)-YEAR($L$3))+(MONTH(H3282)-MONTH($L$3))</f>
        <v/>
      </c>
      <c r="R3282" s="366">
        <f>IF(N3282="IBIRAPITANGA FASE 3",IF(P3282="Atraso",M3282,M3282/(1+$J$2)^Q3282),IF(P3282="Atraso",M3282,M3282/(1+$J$1)^Q3282))</f>
        <v/>
      </c>
    </row>
    <row r="3283">
      <c r="A3283" t="inlineStr">
        <is>
          <t>Q018L03</t>
        </is>
      </c>
      <c r="B3283" t="inlineStr">
        <is>
          <t>IVETE SIQUEIRA FERNANDES</t>
        </is>
      </c>
      <c r="C3283" t="n">
        <v>1</v>
      </c>
      <c r="D3283" t="inlineStr">
        <is>
          <t>IPCA</t>
        </is>
      </c>
      <c r="E3283" t="n">
        <v>0.009488792934583046</v>
      </c>
      <c r="F3283" t="inlineStr">
        <is>
          <t>MENSAL</t>
        </is>
      </c>
      <c r="G3283" t="n">
        <v>46461</v>
      </c>
      <c r="H3283" t="n">
        <v>46461</v>
      </c>
      <c r="I3283" t="inlineStr">
        <is>
          <t>095</t>
        </is>
      </c>
      <c r="J3283" t="inlineStr">
        <is>
          <t>CARTEIRA</t>
        </is>
      </c>
      <c r="K3283" t="inlineStr">
        <is>
          <t>CONTRATO</t>
        </is>
      </c>
      <c r="L3283" t="n">
        <v>3290.26</v>
      </c>
      <c r="M3283" t="inlineStr"/>
      <c r="N3283" t="inlineStr"/>
      <c r="O3283" s="142">
        <f>DATE(YEAR(H3283),MONTH(H3283),1)</f>
        <v/>
      </c>
      <c r="P3283" s="132">
        <f>IF(H3283&gt;$L$3,"Futuro","Atraso")</f>
        <v/>
      </c>
      <c r="Q3283">
        <f>12*(YEAR(H3283)-YEAR($L$3))+(MONTH(H3283)-MONTH($L$3))</f>
        <v/>
      </c>
      <c r="R3283" s="366">
        <f>IF(N3283="IBIRAPITANGA FASE 3",IF(P3283="Atraso",M3283,M3283/(1+$J$2)^Q3283),IF(P3283="Atraso",M3283,M3283/(1+$J$1)^Q3283))</f>
        <v/>
      </c>
    </row>
    <row r="3284">
      <c r="A3284" t="inlineStr">
        <is>
          <t>Q018L03</t>
        </is>
      </c>
      <c r="B3284" t="inlineStr">
        <is>
          <t>IVETE SIQUEIRA FERNANDES</t>
        </is>
      </c>
      <c r="C3284" t="n">
        <v>1</v>
      </c>
      <c r="D3284" t="inlineStr">
        <is>
          <t>IPCA</t>
        </is>
      </c>
      <c r="E3284" t="n">
        <v>0.009488792934583046</v>
      </c>
      <c r="F3284" t="inlineStr">
        <is>
          <t>MENSAL</t>
        </is>
      </c>
      <c r="G3284" t="n">
        <v>46492</v>
      </c>
      <c r="H3284" t="n">
        <v>46492</v>
      </c>
      <c r="I3284" t="inlineStr">
        <is>
          <t>096</t>
        </is>
      </c>
      <c r="J3284" t="inlineStr">
        <is>
          <t>CARTEIRA</t>
        </is>
      </c>
      <c r="K3284" t="inlineStr">
        <is>
          <t>CONTRATO</t>
        </is>
      </c>
      <c r="L3284" t="n">
        <v>3290.26</v>
      </c>
      <c r="M3284" t="inlineStr"/>
      <c r="N3284" t="inlineStr"/>
      <c r="O3284" s="142">
        <f>DATE(YEAR(H3284),MONTH(H3284),1)</f>
        <v/>
      </c>
      <c r="P3284" s="132">
        <f>IF(H3284&gt;$L$3,"Futuro","Atraso")</f>
        <v/>
      </c>
      <c r="Q3284">
        <f>12*(YEAR(H3284)-YEAR($L$3))+(MONTH(H3284)-MONTH($L$3))</f>
        <v/>
      </c>
      <c r="R3284" s="366">
        <f>IF(N3284="IBIRAPITANGA FASE 3",IF(P3284="Atraso",M3284,M3284/(1+$J$2)^Q3284),IF(P3284="Atraso",M3284,M3284/(1+$J$1)^Q3284))</f>
        <v/>
      </c>
    </row>
    <row r="3285">
      <c r="A3285" t="inlineStr">
        <is>
          <t>Q018L04</t>
        </is>
      </c>
      <c r="B3285" t="inlineStr">
        <is>
          <t>ELIZABETH CRISTINA WAKAI ZOMPERO</t>
        </is>
      </c>
      <c r="C3285" t="n">
        <v>1</v>
      </c>
      <c r="D3285" t="inlineStr">
        <is>
          <t>IPCA</t>
        </is>
      </c>
      <c r="E3285" t="n">
        <v>0.009488792934583046</v>
      </c>
      <c r="F3285" t="inlineStr">
        <is>
          <t>MENSAL</t>
        </is>
      </c>
      <c r="G3285" t="n">
        <v>45229</v>
      </c>
      <c r="H3285" t="n">
        <v>45229</v>
      </c>
      <c r="I3285" t="inlineStr">
        <is>
          <t>055</t>
        </is>
      </c>
      <c r="J3285" t="inlineStr">
        <is>
          <t>CARTEIRA</t>
        </is>
      </c>
      <c r="K3285" t="inlineStr">
        <is>
          <t>CONTRATO</t>
        </is>
      </c>
      <c r="L3285" t="n">
        <v>2558.27</v>
      </c>
      <c r="M3285" t="inlineStr"/>
      <c r="N3285" t="inlineStr"/>
      <c r="O3285" s="142">
        <f>DATE(YEAR(H3285),MONTH(H3285),1)</f>
        <v/>
      </c>
      <c r="P3285" s="132">
        <f>IF(H3285&gt;$L$3,"Futuro","Atraso")</f>
        <v/>
      </c>
      <c r="Q3285">
        <f>12*(YEAR(H3285)-YEAR($L$3))+(MONTH(H3285)-MONTH($L$3))</f>
        <v/>
      </c>
      <c r="R3285" s="366">
        <f>IF(N3285="IBIRAPITANGA FASE 3",IF(P3285="Atraso",M3285,M3285/(1+$J$2)^Q3285),IF(P3285="Atraso",M3285,M3285/(1+$J$1)^Q3285))</f>
        <v/>
      </c>
    </row>
    <row r="3286">
      <c r="A3286" t="inlineStr">
        <is>
          <t>Q018L04</t>
        </is>
      </c>
      <c r="B3286" t="inlineStr">
        <is>
          <t>ELIZABETH CRISTINA WAKAI ZOMPERO</t>
        </is>
      </c>
      <c r="C3286" t="n">
        <v>1</v>
      </c>
      <c r="D3286" t="inlineStr">
        <is>
          <t>IPCA</t>
        </is>
      </c>
      <c r="E3286" t="n">
        <v>0.009488792934583046</v>
      </c>
      <c r="F3286" t="inlineStr">
        <is>
          <t>MENSAL</t>
        </is>
      </c>
      <c r="G3286" t="n">
        <v>45260</v>
      </c>
      <c r="H3286" t="n">
        <v>45260</v>
      </c>
      <c r="I3286" t="inlineStr">
        <is>
          <t>056</t>
        </is>
      </c>
      <c r="J3286" t="inlineStr">
        <is>
          <t>CARTEIRA</t>
        </is>
      </c>
      <c r="K3286" t="inlineStr">
        <is>
          <t>CONTRATO</t>
        </is>
      </c>
      <c r="L3286" t="n">
        <v>2558.27</v>
      </c>
      <c r="M3286" t="inlineStr"/>
      <c r="N3286" t="inlineStr"/>
      <c r="O3286" s="142">
        <f>DATE(YEAR(H3286),MONTH(H3286),1)</f>
        <v/>
      </c>
      <c r="P3286" s="132">
        <f>IF(H3286&gt;$L$3,"Futuro","Atraso")</f>
        <v/>
      </c>
      <c r="Q3286">
        <f>12*(YEAR(H3286)-YEAR($L$3))+(MONTH(H3286)-MONTH($L$3))</f>
        <v/>
      </c>
      <c r="R3286" s="366">
        <f>IF(N3286="IBIRAPITANGA FASE 3",IF(P3286="Atraso",M3286,M3286/(1+$J$2)^Q3286),IF(P3286="Atraso",M3286,M3286/(1+$J$1)^Q3286))</f>
        <v/>
      </c>
    </row>
    <row r="3287">
      <c r="A3287" t="inlineStr">
        <is>
          <t>Q018L04</t>
        </is>
      </c>
      <c r="B3287" t="inlineStr">
        <is>
          <t>ELIZABETH CRISTINA WAKAI ZOMPERO</t>
        </is>
      </c>
      <c r="C3287" t="n">
        <v>1</v>
      </c>
      <c r="D3287" t="inlineStr">
        <is>
          <t>IPCA</t>
        </is>
      </c>
      <c r="E3287" t="n">
        <v>0.009488792934583046</v>
      </c>
      <c r="F3287" t="inlineStr">
        <is>
          <t>MENSAL</t>
        </is>
      </c>
      <c r="G3287" t="n">
        <v>45290</v>
      </c>
      <c r="H3287" t="n">
        <v>45290</v>
      </c>
      <c r="I3287" t="inlineStr">
        <is>
          <t>057</t>
        </is>
      </c>
      <c r="J3287" t="inlineStr">
        <is>
          <t>CARTEIRA</t>
        </is>
      </c>
      <c r="K3287" t="inlineStr">
        <is>
          <t>CONTRATO</t>
        </is>
      </c>
      <c r="L3287" t="n">
        <v>2558.27</v>
      </c>
      <c r="M3287" t="inlineStr"/>
      <c r="N3287" t="inlineStr"/>
      <c r="O3287" s="142">
        <f>DATE(YEAR(H3287),MONTH(H3287),1)</f>
        <v/>
      </c>
      <c r="P3287" s="132">
        <f>IF(H3287&gt;$L$3,"Futuro","Atraso")</f>
        <v/>
      </c>
      <c r="Q3287">
        <f>12*(YEAR(H3287)-YEAR($L$3))+(MONTH(H3287)-MONTH($L$3))</f>
        <v/>
      </c>
      <c r="R3287" s="366">
        <f>IF(N3287="IBIRAPITANGA FASE 3",IF(P3287="Atraso",M3287,M3287/(1+$J$2)^Q3287),IF(P3287="Atraso",M3287,M3287/(1+$J$1)^Q3287))</f>
        <v/>
      </c>
    </row>
    <row r="3288">
      <c r="A3288" t="inlineStr">
        <is>
          <t>Q018L04</t>
        </is>
      </c>
      <c r="B3288" t="inlineStr">
        <is>
          <t>ELIZABETH CRISTINA WAKAI ZOMPERO</t>
        </is>
      </c>
      <c r="C3288" t="n">
        <v>1</v>
      </c>
      <c r="D3288" t="inlineStr">
        <is>
          <t>IPCA</t>
        </is>
      </c>
      <c r="E3288" t="n">
        <v>0.009488792934583046</v>
      </c>
      <c r="F3288" t="inlineStr">
        <is>
          <t>MENSAL</t>
        </is>
      </c>
      <c r="G3288" t="n">
        <v>45321</v>
      </c>
      <c r="H3288" t="n">
        <v>45321</v>
      </c>
      <c r="I3288" t="inlineStr">
        <is>
          <t>058</t>
        </is>
      </c>
      <c r="J3288" t="inlineStr">
        <is>
          <t>CARTEIRA</t>
        </is>
      </c>
      <c r="K3288" t="inlineStr">
        <is>
          <t>CONTRATO</t>
        </is>
      </c>
      <c r="L3288" t="n">
        <v>2558.27</v>
      </c>
      <c r="M3288" t="inlineStr"/>
      <c r="N3288" t="inlineStr"/>
      <c r="O3288" s="142">
        <f>DATE(YEAR(H3288),MONTH(H3288),1)</f>
        <v/>
      </c>
      <c r="P3288" s="132">
        <f>IF(H3288&gt;$L$3,"Futuro","Atraso")</f>
        <v/>
      </c>
      <c r="Q3288">
        <f>12*(YEAR(H3288)-YEAR($L$3))+(MONTH(H3288)-MONTH($L$3))</f>
        <v/>
      </c>
      <c r="R3288" s="366">
        <f>IF(N3288="IBIRAPITANGA FASE 3",IF(P3288="Atraso",M3288,M3288/(1+$J$2)^Q3288),IF(P3288="Atraso",M3288,M3288/(1+$J$1)^Q3288))</f>
        <v/>
      </c>
    </row>
    <row r="3289">
      <c r="A3289" t="inlineStr">
        <is>
          <t>Q018L04</t>
        </is>
      </c>
      <c r="B3289" t="inlineStr">
        <is>
          <t>ELIZABETH CRISTINA WAKAI ZOMPERO</t>
        </is>
      </c>
      <c r="C3289" t="n">
        <v>1</v>
      </c>
      <c r="D3289" t="inlineStr">
        <is>
          <t>IPCA</t>
        </is>
      </c>
      <c r="E3289" t="n">
        <v>0.009488792934583046</v>
      </c>
      <c r="F3289" t="inlineStr">
        <is>
          <t>MENSAL</t>
        </is>
      </c>
      <c r="G3289" t="n">
        <v>45351</v>
      </c>
      <c r="H3289" t="n">
        <v>45351</v>
      </c>
      <c r="I3289" t="inlineStr">
        <is>
          <t>059</t>
        </is>
      </c>
      <c r="J3289" t="inlineStr">
        <is>
          <t>CARTEIRA</t>
        </is>
      </c>
      <c r="K3289" t="inlineStr">
        <is>
          <t>CONTRATO</t>
        </is>
      </c>
      <c r="L3289" t="n">
        <v>2558.27</v>
      </c>
      <c r="M3289" t="inlineStr"/>
      <c r="N3289" t="inlineStr"/>
      <c r="O3289" s="142">
        <f>DATE(YEAR(H3289),MONTH(H3289),1)</f>
        <v/>
      </c>
      <c r="P3289" s="132">
        <f>IF(H3289&gt;$L$3,"Futuro","Atraso")</f>
        <v/>
      </c>
      <c r="Q3289">
        <f>12*(YEAR(H3289)-YEAR($L$3))+(MONTH(H3289)-MONTH($L$3))</f>
        <v/>
      </c>
      <c r="R3289" s="366">
        <f>IF(N3289="IBIRAPITANGA FASE 3",IF(P3289="Atraso",M3289,M3289/(1+$J$2)^Q3289),IF(P3289="Atraso",M3289,M3289/(1+$J$1)^Q3289))</f>
        <v/>
      </c>
    </row>
    <row r="3290">
      <c r="A3290" t="inlineStr">
        <is>
          <t>Q018L04</t>
        </is>
      </c>
      <c r="B3290" t="inlineStr">
        <is>
          <t>ELIZABETH CRISTINA WAKAI ZOMPERO</t>
        </is>
      </c>
      <c r="C3290" t="n">
        <v>1</v>
      </c>
      <c r="D3290" t="inlineStr">
        <is>
          <t>IPCA</t>
        </is>
      </c>
      <c r="E3290" t="n">
        <v>0.009488792934583046</v>
      </c>
      <c r="F3290" t="inlineStr">
        <is>
          <t>MENSAL</t>
        </is>
      </c>
      <c r="G3290" t="n">
        <v>45381</v>
      </c>
      <c r="H3290" t="n">
        <v>45381</v>
      </c>
      <c r="I3290" t="inlineStr">
        <is>
          <t>060</t>
        </is>
      </c>
      <c r="J3290" t="inlineStr">
        <is>
          <t>CARTEIRA</t>
        </is>
      </c>
      <c r="K3290" t="inlineStr">
        <is>
          <t>CONTRATO</t>
        </is>
      </c>
      <c r="L3290" t="n">
        <v>2558.27</v>
      </c>
      <c r="M3290" t="inlineStr"/>
      <c r="N3290" t="inlineStr"/>
      <c r="O3290" s="142">
        <f>DATE(YEAR(H3290),MONTH(H3290),1)</f>
        <v/>
      </c>
      <c r="P3290" s="132">
        <f>IF(H3290&gt;$L$3,"Futuro","Atraso")</f>
        <v/>
      </c>
      <c r="Q3290">
        <f>12*(YEAR(H3290)-YEAR($L$3))+(MONTH(H3290)-MONTH($L$3))</f>
        <v/>
      </c>
      <c r="R3290" s="366">
        <f>IF(N3290="IBIRAPITANGA FASE 3",IF(P3290="Atraso",M3290,M3290/(1+$J$2)^Q3290),IF(P3290="Atraso",M3290,M3290/(1+$J$1)^Q3290))</f>
        <v/>
      </c>
    </row>
    <row r="3291">
      <c r="A3291" t="inlineStr">
        <is>
          <t>Q018L04</t>
        </is>
      </c>
      <c r="B3291" t="inlineStr">
        <is>
          <t>ELIZABETH CRISTINA WAKAI ZOMPERO</t>
        </is>
      </c>
      <c r="C3291" t="n">
        <v>1</v>
      </c>
      <c r="D3291" t="inlineStr">
        <is>
          <t>IPCA</t>
        </is>
      </c>
      <c r="E3291" t="n">
        <v>0.009488792934583046</v>
      </c>
      <c r="F3291" t="inlineStr">
        <is>
          <t>MENSAL</t>
        </is>
      </c>
      <c r="G3291" t="n">
        <v>45412</v>
      </c>
      <c r="H3291" t="n">
        <v>45412</v>
      </c>
      <c r="I3291" t="inlineStr">
        <is>
          <t>061</t>
        </is>
      </c>
      <c r="J3291" t="inlineStr">
        <is>
          <t>CARTEIRA</t>
        </is>
      </c>
      <c r="K3291" t="inlineStr">
        <is>
          <t>CONTRATO</t>
        </is>
      </c>
      <c r="L3291" t="n">
        <v>2558.27</v>
      </c>
      <c r="M3291" t="inlineStr"/>
      <c r="N3291" t="inlineStr"/>
      <c r="O3291" s="142">
        <f>DATE(YEAR(H3291),MONTH(H3291),1)</f>
        <v/>
      </c>
      <c r="P3291" s="132">
        <f>IF(H3291&gt;$L$3,"Futuro","Atraso")</f>
        <v/>
      </c>
      <c r="Q3291">
        <f>12*(YEAR(H3291)-YEAR($L$3))+(MONTH(H3291)-MONTH($L$3))</f>
        <v/>
      </c>
      <c r="R3291" s="366">
        <f>IF(N3291="IBIRAPITANGA FASE 3",IF(P3291="Atraso",M3291,M3291/(1+$J$2)^Q3291),IF(P3291="Atraso",M3291,M3291/(1+$J$1)^Q3291))</f>
        <v/>
      </c>
    </row>
    <row r="3292">
      <c r="A3292" t="inlineStr">
        <is>
          <t>Q018L04</t>
        </is>
      </c>
      <c r="B3292" t="inlineStr">
        <is>
          <t>ELIZABETH CRISTINA WAKAI ZOMPERO</t>
        </is>
      </c>
      <c r="C3292" t="n">
        <v>1</v>
      </c>
      <c r="D3292" t="inlineStr">
        <is>
          <t>IPCA</t>
        </is>
      </c>
      <c r="E3292" t="n">
        <v>0.009488792934583046</v>
      </c>
      <c r="F3292" t="inlineStr">
        <is>
          <t>MENSAL</t>
        </is>
      </c>
      <c r="G3292" t="n">
        <v>45442</v>
      </c>
      <c r="H3292" t="n">
        <v>45442</v>
      </c>
      <c r="I3292" t="inlineStr">
        <is>
          <t>062</t>
        </is>
      </c>
      <c r="J3292" t="inlineStr">
        <is>
          <t>CARTEIRA</t>
        </is>
      </c>
      <c r="K3292" t="inlineStr">
        <is>
          <t>CONTRATO</t>
        </is>
      </c>
      <c r="L3292" t="n">
        <v>2558.27</v>
      </c>
      <c r="M3292" t="inlineStr"/>
      <c r="N3292" t="inlineStr"/>
      <c r="O3292" s="142">
        <f>DATE(YEAR(H3292),MONTH(H3292),1)</f>
        <v/>
      </c>
      <c r="P3292" s="132">
        <f>IF(H3292&gt;$L$3,"Futuro","Atraso")</f>
        <v/>
      </c>
      <c r="Q3292">
        <f>12*(YEAR(H3292)-YEAR($L$3))+(MONTH(H3292)-MONTH($L$3))</f>
        <v/>
      </c>
      <c r="R3292" s="366">
        <f>IF(N3292="IBIRAPITANGA FASE 3",IF(P3292="Atraso",M3292,M3292/(1+$J$2)^Q3292),IF(P3292="Atraso",M3292,M3292/(1+$J$1)^Q3292))</f>
        <v/>
      </c>
    </row>
    <row r="3293">
      <c r="A3293" t="inlineStr">
        <is>
          <t>Q018L04</t>
        </is>
      </c>
      <c r="B3293" t="inlineStr">
        <is>
          <t>ELIZABETH CRISTINA WAKAI ZOMPERO</t>
        </is>
      </c>
      <c r="C3293" t="n">
        <v>1</v>
      </c>
      <c r="D3293" t="inlineStr">
        <is>
          <t>IPCA</t>
        </is>
      </c>
      <c r="E3293" t="n">
        <v>0.009488792934583046</v>
      </c>
      <c r="F3293" t="inlineStr">
        <is>
          <t>MENSAL</t>
        </is>
      </c>
      <c r="G3293" t="n">
        <v>45473</v>
      </c>
      <c r="H3293" t="n">
        <v>45473</v>
      </c>
      <c r="I3293" t="inlineStr">
        <is>
          <t>063</t>
        </is>
      </c>
      <c r="J3293" t="inlineStr">
        <is>
          <t>CARTEIRA</t>
        </is>
      </c>
      <c r="K3293" t="inlineStr">
        <is>
          <t>CONTRATO</t>
        </is>
      </c>
      <c r="L3293" t="n">
        <v>2558.27</v>
      </c>
      <c r="M3293" t="inlineStr"/>
      <c r="N3293" t="inlineStr"/>
      <c r="O3293" s="142">
        <f>DATE(YEAR(H3293),MONTH(H3293),1)</f>
        <v/>
      </c>
      <c r="P3293" s="132">
        <f>IF(H3293&gt;$L$3,"Futuro","Atraso")</f>
        <v/>
      </c>
      <c r="Q3293">
        <f>12*(YEAR(H3293)-YEAR($L$3))+(MONTH(H3293)-MONTH($L$3))</f>
        <v/>
      </c>
      <c r="R3293" s="366">
        <f>IF(N3293="IBIRAPITANGA FASE 3",IF(P3293="Atraso",M3293,M3293/(1+$J$2)^Q3293),IF(P3293="Atraso",M3293,M3293/(1+$J$1)^Q3293))</f>
        <v/>
      </c>
    </row>
    <row r="3294">
      <c r="A3294" t="inlineStr">
        <is>
          <t>Q018L04</t>
        </is>
      </c>
      <c r="B3294" t="inlineStr">
        <is>
          <t>ELIZABETH CRISTINA WAKAI ZOMPERO</t>
        </is>
      </c>
      <c r="C3294" t="n">
        <v>1</v>
      </c>
      <c r="D3294" t="inlineStr">
        <is>
          <t>IPCA</t>
        </is>
      </c>
      <c r="E3294" t="n">
        <v>0.009488792934583046</v>
      </c>
      <c r="F3294" t="inlineStr">
        <is>
          <t>MENSAL</t>
        </is>
      </c>
      <c r="G3294" t="n">
        <v>45503</v>
      </c>
      <c r="H3294" t="n">
        <v>45503</v>
      </c>
      <c r="I3294" t="inlineStr">
        <is>
          <t>064</t>
        </is>
      </c>
      <c r="J3294" t="inlineStr">
        <is>
          <t>CARTEIRA</t>
        </is>
      </c>
      <c r="K3294" t="inlineStr">
        <is>
          <t>CONTRATO</t>
        </is>
      </c>
      <c r="L3294" t="n">
        <v>2558.27</v>
      </c>
      <c r="M3294" t="inlineStr"/>
      <c r="N3294" t="inlineStr"/>
      <c r="O3294" s="142">
        <f>DATE(YEAR(H3294),MONTH(H3294),1)</f>
        <v/>
      </c>
      <c r="P3294" s="132">
        <f>IF(H3294&gt;$L$3,"Futuro","Atraso")</f>
        <v/>
      </c>
      <c r="Q3294">
        <f>12*(YEAR(H3294)-YEAR($L$3))+(MONTH(H3294)-MONTH($L$3))</f>
        <v/>
      </c>
      <c r="R3294" s="366">
        <f>IF(N3294="IBIRAPITANGA FASE 3",IF(P3294="Atraso",M3294,M3294/(1+$J$2)^Q3294),IF(P3294="Atraso",M3294,M3294/(1+$J$1)^Q3294))</f>
        <v/>
      </c>
    </row>
    <row r="3295">
      <c r="A3295" t="inlineStr">
        <is>
          <t>Q018L04</t>
        </is>
      </c>
      <c r="B3295" t="inlineStr">
        <is>
          <t>ELIZABETH CRISTINA WAKAI ZOMPERO</t>
        </is>
      </c>
      <c r="C3295" t="n">
        <v>1</v>
      </c>
      <c r="D3295" t="inlineStr">
        <is>
          <t>IPCA</t>
        </is>
      </c>
      <c r="E3295" t="n">
        <v>0.009488792934583046</v>
      </c>
      <c r="F3295" t="inlineStr">
        <is>
          <t>MENSAL</t>
        </is>
      </c>
      <c r="G3295" t="n">
        <v>45534</v>
      </c>
      <c r="H3295" t="n">
        <v>45534</v>
      </c>
      <c r="I3295" t="inlineStr">
        <is>
          <t>065</t>
        </is>
      </c>
      <c r="J3295" t="inlineStr">
        <is>
          <t>CARTEIRA</t>
        </is>
      </c>
      <c r="K3295" t="inlineStr">
        <is>
          <t>CONTRATO</t>
        </is>
      </c>
      <c r="L3295" t="n">
        <v>2558.27</v>
      </c>
      <c r="M3295" t="inlineStr"/>
      <c r="N3295" t="inlineStr"/>
      <c r="O3295" s="142">
        <f>DATE(YEAR(H3295),MONTH(H3295),1)</f>
        <v/>
      </c>
      <c r="P3295" s="132">
        <f>IF(H3295&gt;$L$3,"Futuro","Atraso")</f>
        <v/>
      </c>
      <c r="Q3295">
        <f>12*(YEAR(H3295)-YEAR($L$3))+(MONTH(H3295)-MONTH($L$3))</f>
        <v/>
      </c>
      <c r="R3295" s="366">
        <f>IF(N3295="IBIRAPITANGA FASE 3",IF(P3295="Atraso",M3295,M3295/(1+$J$2)^Q3295),IF(P3295="Atraso",M3295,M3295/(1+$J$1)^Q3295))</f>
        <v/>
      </c>
    </row>
    <row r="3296">
      <c r="A3296" t="inlineStr">
        <is>
          <t>Q018L04</t>
        </is>
      </c>
      <c r="B3296" t="inlineStr">
        <is>
          <t>ELIZABETH CRISTINA WAKAI ZOMPERO</t>
        </is>
      </c>
      <c r="C3296" t="n">
        <v>1</v>
      </c>
      <c r="D3296" t="inlineStr">
        <is>
          <t>IPCA</t>
        </is>
      </c>
      <c r="E3296" t="n">
        <v>0.009488792934583046</v>
      </c>
      <c r="F3296" t="inlineStr">
        <is>
          <t>MENSAL</t>
        </is>
      </c>
      <c r="G3296" t="n">
        <v>45565</v>
      </c>
      <c r="H3296" t="n">
        <v>45565</v>
      </c>
      <c r="I3296" t="inlineStr">
        <is>
          <t>066</t>
        </is>
      </c>
      <c r="J3296" t="inlineStr">
        <is>
          <t>CARTEIRA</t>
        </is>
      </c>
      <c r="K3296" t="inlineStr">
        <is>
          <t>CONTRATO</t>
        </is>
      </c>
      <c r="L3296" t="n">
        <v>2558.27</v>
      </c>
      <c r="M3296" t="inlineStr"/>
      <c r="N3296" t="inlineStr"/>
      <c r="O3296" s="142">
        <f>DATE(YEAR(H3296),MONTH(H3296),1)</f>
        <v/>
      </c>
      <c r="P3296" s="132">
        <f>IF(H3296&gt;$L$3,"Futuro","Atraso")</f>
        <v/>
      </c>
      <c r="Q3296">
        <f>12*(YEAR(H3296)-YEAR($L$3))+(MONTH(H3296)-MONTH($L$3))</f>
        <v/>
      </c>
      <c r="R3296" s="366">
        <f>IF(N3296="IBIRAPITANGA FASE 3",IF(P3296="Atraso",M3296,M3296/(1+$J$2)^Q3296),IF(P3296="Atraso",M3296,M3296/(1+$J$1)^Q3296))</f>
        <v/>
      </c>
    </row>
    <row r="3297">
      <c r="A3297" t="inlineStr">
        <is>
          <t>Q018L04</t>
        </is>
      </c>
      <c r="B3297" t="inlineStr">
        <is>
          <t>ELIZABETH CRISTINA WAKAI ZOMPERO</t>
        </is>
      </c>
      <c r="C3297" t="n">
        <v>1</v>
      </c>
      <c r="D3297" t="inlineStr">
        <is>
          <t>IPCA</t>
        </is>
      </c>
      <c r="E3297" t="n">
        <v>0.009488792934583046</v>
      </c>
      <c r="F3297" t="inlineStr">
        <is>
          <t>MENSAL</t>
        </is>
      </c>
      <c r="G3297" t="n">
        <v>45595</v>
      </c>
      <c r="H3297" t="n">
        <v>45595</v>
      </c>
      <c r="I3297" t="inlineStr">
        <is>
          <t>067</t>
        </is>
      </c>
      <c r="J3297" t="inlineStr">
        <is>
          <t>CARTEIRA</t>
        </is>
      </c>
      <c r="K3297" t="inlineStr">
        <is>
          <t>CONTRATO</t>
        </is>
      </c>
      <c r="L3297" t="n">
        <v>2558.27</v>
      </c>
      <c r="M3297" t="inlineStr"/>
      <c r="N3297" t="inlineStr"/>
      <c r="O3297" s="142">
        <f>DATE(YEAR(H3297),MONTH(H3297),1)</f>
        <v/>
      </c>
      <c r="P3297" s="132">
        <f>IF(H3297&gt;$L$3,"Futuro","Atraso")</f>
        <v/>
      </c>
      <c r="Q3297">
        <f>12*(YEAR(H3297)-YEAR($L$3))+(MONTH(H3297)-MONTH($L$3))</f>
        <v/>
      </c>
      <c r="R3297" s="366">
        <f>IF(N3297="IBIRAPITANGA FASE 3",IF(P3297="Atraso",M3297,M3297/(1+$J$2)^Q3297),IF(P3297="Atraso",M3297,M3297/(1+$J$1)^Q3297))</f>
        <v/>
      </c>
    </row>
    <row r="3298">
      <c r="A3298" t="inlineStr">
        <is>
          <t>Q018L04</t>
        </is>
      </c>
      <c r="B3298" t="inlineStr">
        <is>
          <t>ELIZABETH CRISTINA WAKAI ZOMPERO</t>
        </is>
      </c>
      <c r="C3298" t="n">
        <v>1</v>
      </c>
      <c r="D3298" t="inlineStr">
        <is>
          <t>IPCA</t>
        </is>
      </c>
      <c r="E3298" t="n">
        <v>0.009488792934583046</v>
      </c>
      <c r="F3298" t="inlineStr">
        <is>
          <t>MENSAL</t>
        </is>
      </c>
      <c r="G3298" t="n">
        <v>45626</v>
      </c>
      <c r="H3298" t="n">
        <v>45626</v>
      </c>
      <c r="I3298" t="inlineStr">
        <is>
          <t>068</t>
        </is>
      </c>
      <c r="J3298" t="inlineStr">
        <is>
          <t>CARTEIRA</t>
        </is>
      </c>
      <c r="K3298" t="inlineStr">
        <is>
          <t>CONTRATO</t>
        </is>
      </c>
      <c r="L3298" t="n">
        <v>2558.27</v>
      </c>
      <c r="M3298" t="inlineStr"/>
      <c r="N3298" t="inlineStr"/>
      <c r="O3298" s="142">
        <f>DATE(YEAR(H3298),MONTH(H3298),1)</f>
        <v/>
      </c>
      <c r="P3298" s="132">
        <f>IF(H3298&gt;$L$3,"Futuro","Atraso")</f>
        <v/>
      </c>
      <c r="Q3298">
        <f>12*(YEAR(H3298)-YEAR($L$3))+(MONTH(H3298)-MONTH($L$3))</f>
        <v/>
      </c>
      <c r="R3298" s="366">
        <f>IF(N3298="IBIRAPITANGA FASE 3",IF(P3298="Atraso",M3298,M3298/(1+$J$2)^Q3298),IF(P3298="Atraso",M3298,M3298/(1+$J$1)^Q3298))</f>
        <v/>
      </c>
    </row>
    <row r="3299">
      <c r="A3299" t="inlineStr">
        <is>
          <t>Q018L04</t>
        </is>
      </c>
      <c r="B3299" t="inlineStr">
        <is>
          <t>ELIZABETH CRISTINA WAKAI ZOMPERO</t>
        </is>
      </c>
      <c r="C3299" t="n">
        <v>1</v>
      </c>
      <c r="D3299" t="inlineStr">
        <is>
          <t>IPCA</t>
        </is>
      </c>
      <c r="E3299" t="n">
        <v>0.009488792934583046</v>
      </c>
      <c r="F3299" t="inlineStr">
        <is>
          <t>MENSAL</t>
        </is>
      </c>
      <c r="G3299" t="n">
        <v>45656</v>
      </c>
      <c r="H3299" t="n">
        <v>45656</v>
      </c>
      <c r="I3299" t="inlineStr">
        <is>
          <t>069</t>
        </is>
      </c>
      <c r="J3299" t="inlineStr">
        <is>
          <t>CARTEIRA</t>
        </is>
      </c>
      <c r="K3299" t="inlineStr">
        <is>
          <t>CONTRATO</t>
        </is>
      </c>
      <c r="L3299" t="n">
        <v>2558.27</v>
      </c>
      <c r="M3299" t="inlineStr"/>
      <c r="N3299" t="inlineStr"/>
      <c r="O3299" s="142">
        <f>DATE(YEAR(H3299),MONTH(H3299),1)</f>
        <v/>
      </c>
      <c r="P3299" s="132">
        <f>IF(H3299&gt;$L$3,"Futuro","Atraso")</f>
        <v/>
      </c>
      <c r="Q3299">
        <f>12*(YEAR(H3299)-YEAR($L$3))+(MONTH(H3299)-MONTH($L$3))</f>
        <v/>
      </c>
      <c r="R3299" s="366">
        <f>IF(N3299="IBIRAPITANGA FASE 3",IF(P3299="Atraso",M3299,M3299/(1+$J$2)^Q3299),IF(P3299="Atraso",M3299,M3299/(1+$J$1)^Q3299))</f>
        <v/>
      </c>
    </row>
    <row r="3300">
      <c r="A3300" t="inlineStr">
        <is>
          <t>Q018L04</t>
        </is>
      </c>
      <c r="B3300" t="inlineStr">
        <is>
          <t>ELIZABETH CRISTINA WAKAI ZOMPERO</t>
        </is>
      </c>
      <c r="C3300" t="n">
        <v>1</v>
      </c>
      <c r="D3300" t="inlineStr">
        <is>
          <t>IPCA</t>
        </is>
      </c>
      <c r="E3300" t="n">
        <v>0.009488792934583046</v>
      </c>
      <c r="F3300" t="inlineStr">
        <is>
          <t>MENSAL</t>
        </is>
      </c>
      <c r="G3300" t="n">
        <v>45687</v>
      </c>
      <c r="H3300" t="n">
        <v>45687</v>
      </c>
      <c r="I3300" t="inlineStr">
        <is>
          <t>070</t>
        </is>
      </c>
      <c r="J3300" t="inlineStr">
        <is>
          <t>CARTEIRA</t>
        </is>
      </c>
      <c r="K3300" t="inlineStr">
        <is>
          <t>CONTRATO</t>
        </is>
      </c>
      <c r="L3300" t="n">
        <v>2558.27</v>
      </c>
      <c r="M3300" t="inlineStr"/>
      <c r="N3300" t="inlineStr"/>
      <c r="O3300" s="142">
        <f>DATE(YEAR(H3300),MONTH(H3300),1)</f>
        <v/>
      </c>
      <c r="P3300" s="132">
        <f>IF(H3300&gt;$L$3,"Futuro","Atraso")</f>
        <v/>
      </c>
      <c r="Q3300">
        <f>12*(YEAR(H3300)-YEAR($L$3))+(MONTH(H3300)-MONTH($L$3))</f>
        <v/>
      </c>
      <c r="R3300" s="366">
        <f>IF(N3300="IBIRAPITANGA FASE 3",IF(P3300="Atraso",M3300,M3300/(1+$J$2)^Q3300),IF(P3300="Atraso",M3300,M3300/(1+$J$1)^Q3300))</f>
        <v/>
      </c>
    </row>
    <row r="3301">
      <c r="A3301" t="inlineStr">
        <is>
          <t>Q018L04</t>
        </is>
      </c>
      <c r="B3301" t="inlineStr">
        <is>
          <t>ELIZABETH CRISTINA WAKAI ZOMPERO</t>
        </is>
      </c>
      <c r="C3301" t="n">
        <v>1</v>
      </c>
      <c r="D3301" t="inlineStr">
        <is>
          <t>IPCA</t>
        </is>
      </c>
      <c r="E3301" t="n">
        <v>0.009488792934583046</v>
      </c>
      <c r="F3301" t="inlineStr">
        <is>
          <t>MENSAL</t>
        </is>
      </c>
      <c r="G3301" t="n">
        <v>45716</v>
      </c>
      <c r="H3301" t="n">
        <v>45716</v>
      </c>
      <c r="I3301" t="inlineStr">
        <is>
          <t>071</t>
        </is>
      </c>
      <c r="J3301" t="inlineStr">
        <is>
          <t>CARTEIRA</t>
        </is>
      </c>
      <c r="K3301" t="inlineStr">
        <is>
          <t>CONTRATO</t>
        </is>
      </c>
      <c r="L3301" t="n">
        <v>2558.27</v>
      </c>
      <c r="M3301" t="inlineStr"/>
      <c r="N3301" t="inlineStr"/>
      <c r="O3301" s="142">
        <f>DATE(YEAR(H3301),MONTH(H3301),1)</f>
        <v/>
      </c>
      <c r="P3301" s="132">
        <f>IF(H3301&gt;$L$3,"Futuro","Atraso")</f>
        <v/>
      </c>
      <c r="Q3301">
        <f>12*(YEAR(H3301)-YEAR($L$3))+(MONTH(H3301)-MONTH($L$3))</f>
        <v/>
      </c>
      <c r="R3301" s="366">
        <f>IF(N3301="IBIRAPITANGA FASE 3",IF(P3301="Atraso",M3301,M3301/(1+$J$2)^Q3301),IF(P3301="Atraso",M3301,M3301/(1+$J$1)^Q3301))</f>
        <v/>
      </c>
    </row>
    <row r="3302">
      <c r="A3302" t="inlineStr">
        <is>
          <t>Q018L04</t>
        </is>
      </c>
      <c r="B3302" t="inlineStr">
        <is>
          <t>ELIZABETH CRISTINA WAKAI ZOMPERO</t>
        </is>
      </c>
      <c r="C3302" t="n">
        <v>1</v>
      </c>
      <c r="D3302" t="inlineStr">
        <is>
          <t>IPCA</t>
        </is>
      </c>
      <c r="E3302" t="n">
        <v>0.009488792934583046</v>
      </c>
      <c r="F3302" t="inlineStr">
        <is>
          <t>MENSAL</t>
        </is>
      </c>
      <c r="G3302" t="n">
        <v>45746</v>
      </c>
      <c r="H3302" t="n">
        <v>45746</v>
      </c>
      <c r="I3302" t="inlineStr">
        <is>
          <t>072</t>
        </is>
      </c>
      <c r="J3302" t="inlineStr">
        <is>
          <t>CARTEIRA</t>
        </is>
      </c>
      <c r="K3302" t="inlineStr">
        <is>
          <t>CONTRATO</t>
        </is>
      </c>
      <c r="L3302" t="n">
        <v>2558.27</v>
      </c>
      <c r="M3302" t="inlineStr"/>
      <c r="N3302" t="inlineStr"/>
      <c r="O3302" s="142">
        <f>DATE(YEAR(H3302),MONTH(H3302),1)</f>
        <v/>
      </c>
      <c r="P3302" s="132">
        <f>IF(H3302&gt;$L$3,"Futuro","Atraso")</f>
        <v/>
      </c>
      <c r="Q3302">
        <f>12*(YEAR(H3302)-YEAR($L$3))+(MONTH(H3302)-MONTH($L$3))</f>
        <v/>
      </c>
      <c r="R3302" s="366">
        <f>IF(N3302="IBIRAPITANGA FASE 3",IF(P3302="Atraso",M3302,M3302/(1+$J$2)^Q3302),IF(P3302="Atraso",M3302,M3302/(1+$J$1)^Q3302))</f>
        <v/>
      </c>
    </row>
    <row r="3303">
      <c r="A3303" t="inlineStr">
        <is>
          <t>Q018L04</t>
        </is>
      </c>
      <c r="B3303" t="inlineStr">
        <is>
          <t>ELIZABETH CRISTINA WAKAI ZOMPERO</t>
        </is>
      </c>
      <c r="C3303" t="n">
        <v>1</v>
      </c>
      <c r="D3303" t="inlineStr">
        <is>
          <t>IPCA</t>
        </is>
      </c>
      <c r="E3303" t="n">
        <v>0.009488792934583046</v>
      </c>
      <c r="F3303" t="inlineStr">
        <is>
          <t>MENSAL</t>
        </is>
      </c>
      <c r="G3303" t="n">
        <v>45777</v>
      </c>
      <c r="H3303" t="n">
        <v>45777</v>
      </c>
      <c r="I3303" t="inlineStr">
        <is>
          <t>073</t>
        </is>
      </c>
      <c r="J3303" t="inlineStr">
        <is>
          <t>CARTEIRA</t>
        </is>
      </c>
      <c r="K3303" t="inlineStr">
        <is>
          <t>CONTRATO</t>
        </is>
      </c>
      <c r="L3303" t="n">
        <v>2558.27</v>
      </c>
      <c r="M3303" t="inlineStr"/>
      <c r="N3303" t="inlineStr"/>
      <c r="O3303" s="142">
        <f>DATE(YEAR(H3303),MONTH(H3303),1)</f>
        <v/>
      </c>
      <c r="P3303" s="132">
        <f>IF(H3303&gt;$L$3,"Futuro","Atraso")</f>
        <v/>
      </c>
      <c r="Q3303">
        <f>12*(YEAR(H3303)-YEAR($L$3))+(MONTH(H3303)-MONTH($L$3))</f>
        <v/>
      </c>
      <c r="R3303" s="366">
        <f>IF(N3303="IBIRAPITANGA FASE 3",IF(P3303="Atraso",M3303,M3303/(1+$J$2)^Q3303),IF(P3303="Atraso",M3303,M3303/(1+$J$1)^Q3303))</f>
        <v/>
      </c>
    </row>
    <row r="3304">
      <c r="A3304" t="inlineStr">
        <is>
          <t>Q018L04</t>
        </is>
      </c>
      <c r="B3304" t="inlineStr">
        <is>
          <t>ELIZABETH CRISTINA WAKAI ZOMPERO</t>
        </is>
      </c>
      <c r="C3304" t="n">
        <v>1</v>
      </c>
      <c r="D3304" t="inlineStr">
        <is>
          <t>IPCA</t>
        </is>
      </c>
      <c r="E3304" t="n">
        <v>0.009488792934583046</v>
      </c>
      <c r="F3304" t="inlineStr">
        <is>
          <t>MENSAL</t>
        </is>
      </c>
      <c r="G3304" t="n">
        <v>45807</v>
      </c>
      <c r="H3304" t="n">
        <v>45807</v>
      </c>
      <c r="I3304" t="inlineStr">
        <is>
          <t>074</t>
        </is>
      </c>
      <c r="J3304" t="inlineStr">
        <is>
          <t>CARTEIRA</t>
        </is>
      </c>
      <c r="K3304" t="inlineStr">
        <is>
          <t>CONTRATO</t>
        </is>
      </c>
      <c r="L3304" t="n">
        <v>2558.27</v>
      </c>
      <c r="M3304" t="inlineStr"/>
      <c r="N3304" t="inlineStr"/>
      <c r="O3304" s="142">
        <f>DATE(YEAR(H3304),MONTH(H3304),1)</f>
        <v/>
      </c>
      <c r="P3304" s="132">
        <f>IF(H3304&gt;$L$3,"Futuro","Atraso")</f>
        <v/>
      </c>
      <c r="Q3304">
        <f>12*(YEAR(H3304)-YEAR($L$3))+(MONTH(H3304)-MONTH($L$3))</f>
        <v/>
      </c>
      <c r="R3304" s="366">
        <f>IF(N3304="IBIRAPITANGA FASE 3",IF(P3304="Atraso",M3304,M3304/(1+$J$2)^Q3304),IF(P3304="Atraso",M3304,M3304/(1+$J$1)^Q3304))</f>
        <v/>
      </c>
    </row>
    <row r="3305">
      <c r="A3305" t="inlineStr">
        <is>
          <t>Q018L04</t>
        </is>
      </c>
      <c r="B3305" t="inlineStr">
        <is>
          <t>ELIZABETH CRISTINA WAKAI ZOMPERO</t>
        </is>
      </c>
      <c r="C3305" t="n">
        <v>1</v>
      </c>
      <c r="D3305" t="inlineStr">
        <is>
          <t>IPCA</t>
        </is>
      </c>
      <c r="E3305" t="n">
        <v>0.009488792934583046</v>
      </c>
      <c r="F3305" t="inlineStr">
        <is>
          <t>MENSAL</t>
        </is>
      </c>
      <c r="G3305" t="n">
        <v>45838</v>
      </c>
      <c r="H3305" t="n">
        <v>45838</v>
      </c>
      <c r="I3305" t="inlineStr">
        <is>
          <t>075</t>
        </is>
      </c>
      <c r="J3305" t="inlineStr">
        <is>
          <t>CARTEIRA</t>
        </is>
      </c>
      <c r="K3305" t="inlineStr">
        <is>
          <t>CONTRATO</t>
        </is>
      </c>
      <c r="L3305" t="n">
        <v>2558.27</v>
      </c>
      <c r="M3305" t="inlineStr"/>
      <c r="N3305" t="inlineStr"/>
      <c r="O3305" s="142">
        <f>DATE(YEAR(H3305),MONTH(H3305),1)</f>
        <v/>
      </c>
      <c r="P3305" s="132">
        <f>IF(H3305&gt;$L$3,"Futuro","Atraso")</f>
        <v/>
      </c>
      <c r="Q3305">
        <f>12*(YEAR(H3305)-YEAR($L$3))+(MONTH(H3305)-MONTH($L$3))</f>
        <v/>
      </c>
      <c r="R3305" s="366">
        <f>IF(N3305="IBIRAPITANGA FASE 3",IF(P3305="Atraso",M3305,M3305/(1+$J$2)^Q3305),IF(P3305="Atraso",M3305,M3305/(1+$J$1)^Q3305))</f>
        <v/>
      </c>
    </row>
    <row r="3306">
      <c r="A3306" t="inlineStr">
        <is>
          <t>Q018L04</t>
        </is>
      </c>
      <c r="B3306" t="inlineStr">
        <is>
          <t>ELIZABETH CRISTINA WAKAI ZOMPERO</t>
        </is>
      </c>
      <c r="C3306" t="n">
        <v>1</v>
      </c>
      <c r="D3306" t="inlineStr">
        <is>
          <t>IPCA</t>
        </is>
      </c>
      <c r="E3306" t="n">
        <v>0.009488792934583046</v>
      </c>
      <c r="F3306" t="inlineStr">
        <is>
          <t>MENSAL</t>
        </is>
      </c>
      <c r="G3306" t="n">
        <v>45868</v>
      </c>
      <c r="H3306" t="n">
        <v>45868</v>
      </c>
      <c r="I3306" t="inlineStr">
        <is>
          <t>076</t>
        </is>
      </c>
      <c r="J3306" t="inlineStr">
        <is>
          <t>CARTEIRA</t>
        </is>
      </c>
      <c r="K3306" t="inlineStr">
        <is>
          <t>CONTRATO</t>
        </is>
      </c>
      <c r="L3306" t="n">
        <v>2558.27</v>
      </c>
      <c r="M3306" t="inlineStr"/>
      <c r="N3306" t="inlineStr"/>
      <c r="O3306" s="142">
        <f>DATE(YEAR(H3306),MONTH(H3306),1)</f>
        <v/>
      </c>
      <c r="P3306" s="132">
        <f>IF(H3306&gt;$L$3,"Futuro","Atraso")</f>
        <v/>
      </c>
      <c r="Q3306">
        <f>12*(YEAR(H3306)-YEAR($L$3))+(MONTH(H3306)-MONTH($L$3))</f>
        <v/>
      </c>
      <c r="R3306" s="366">
        <f>IF(N3306="IBIRAPITANGA FASE 3",IF(P3306="Atraso",M3306,M3306/(1+$J$2)^Q3306),IF(P3306="Atraso",M3306,M3306/(1+$J$1)^Q3306))</f>
        <v/>
      </c>
    </row>
    <row r="3307">
      <c r="A3307" t="inlineStr">
        <is>
          <t>Q018L04</t>
        </is>
      </c>
      <c r="B3307" t="inlineStr">
        <is>
          <t>ELIZABETH CRISTINA WAKAI ZOMPERO</t>
        </is>
      </c>
      <c r="C3307" t="n">
        <v>1</v>
      </c>
      <c r="D3307" t="inlineStr">
        <is>
          <t>IPCA</t>
        </is>
      </c>
      <c r="E3307" t="n">
        <v>0.009488792934583046</v>
      </c>
      <c r="F3307" t="inlineStr">
        <is>
          <t>MENSAL</t>
        </is>
      </c>
      <c r="G3307" t="n">
        <v>45899</v>
      </c>
      <c r="H3307" t="n">
        <v>45899</v>
      </c>
      <c r="I3307" t="inlineStr">
        <is>
          <t>077</t>
        </is>
      </c>
      <c r="J3307" t="inlineStr">
        <is>
          <t>CARTEIRA</t>
        </is>
      </c>
      <c r="K3307" t="inlineStr">
        <is>
          <t>CONTRATO</t>
        </is>
      </c>
      <c r="L3307" t="n">
        <v>2558.27</v>
      </c>
      <c r="M3307" t="inlineStr"/>
      <c r="N3307" t="inlineStr"/>
      <c r="O3307" s="142">
        <f>DATE(YEAR(H3307),MONTH(H3307),1)</f>
        <v/>
      </c>
      <c r="P3307" s="132">
        <f>IF(H3307&gt;$L$3,"Futuro","Atraso")</f>
        <v/>
      </c>
      <c r="Q3307">
        <f>12*(YEAR(H3307)-YEAR($L$3))+(MONTH(H3307)-MONTH($L$3))</f>
        <v/>
      </c>
      <c r="R3307" s="366">
        <f>IF(N3307="IBIRAPITANGA FASE 3",IF(P3307="Atraso",M3307,M3307/(1+$J$2)^Q3307),IF(P3307="Atraso",M3307,M3307/(1+$J$1)^Q3307))</f>
        <v/>
      </c>
    </row>
    <row r="3308">
      <c r="A3308" t="inlineStr">
        <is>
          <t>Q018L04</t>
        </is>
      </c>
      <c r="B3308" t="inlineStr">
        <is>
          <t>ELIZABETH CRISTINA WAKAI ZOMPERO</t>
        </is>
      </c>
      <c r="C3308" t="n">
        <v>1</v>
      </c>
      <c r="D3308" t="inlineStr">
        <is>
          <t>IPCA</t>
        </is>
      </c>
      <c r="E3308" t="n">
        <v>0.009488792934583046</v>
      </c>
      <c r="F3308" t="inlineStr">
        <is>
          <t>MENSAL</t>
        </is>
      </c>
      <c r="G3308" t="n">
        <v>45930</v>
      </c>
      <c r="H3308" t="n">
        <v>45930</v>
      </c>
      <c r="I3308" t="inlineStr">
        <is>
          <t>078</t>
        </is>
      </c>
      <c r="J3308" t="inlineStr">
        <is>
          <t>CARTEIRA</t>
        </is>
      </c>
      <c r="K3308" t="inlineStr">
        <is>
          <t>CONTRATO</t>
        </is>
      </c>
      <c r="L3308" t="n">
        <v>2558.27</v>
      </c>
      <c r="M3308" t="inlineStr"/>
      <c r="N3308" t="inlineStr"/>
      <c r="O3308" s="142">
        <f>DATE(YEAR(H3308),MONTH(H3308),1)</f>
        <v/>
      </c>
      <c r="P3308" s="132">
        <f>IF(H3308&gt;$L$3,"Futuro","Atraso")</f>
        <v/>
      </c>
      <c r="Q3308">
        <f>12*(YEAR(H3308)-YEAR($L$3))+(MONTH(H3308)-MONTH($L$3))</f>
        <v/>
      </c>
      <c r="R3308" s="366">
        <f>IF(N3308="IBIRAPITANGA FASE 3",IF(P3308="Atraso",M3308,M3308/(1+$J$2)^Q3308),IF(P3308="Atraso",M3308,M3308/(1+$J$1)^Q3308))</f>
        <v/>
      </c>
    </row>
    <row r="3309">
      <c r="A3309" t="inlineStr">
        <is>
          <t>Q018L04</t>
        </is>
      </c>
      <c r="B3309" t="inlineStr">
        <is>
          <t>ELIZABETH CRISTINA WAKAI ZOMPERO</t>
        </is>
      </c>
      <c r="C3309" t="n">
        <v>1</v>
      </c>
      <c r="D3309" t="inlineStr">
        <is>
          <t>IPCA</t>
        </is>
      </c>
      <c r="E3309" t="n">
        <v>0.009488792934583046</v>
      </c>
      <c r="F3309" t="inlineStr">
        <is>
          <t>MENSAL</t>
        </is>
      </c>
      <c r="G3309" t="n">
        <v>45960</v>
      </c>
      <c r="H3309" t="n">
        <v>45960</v>
      </c>
      <c r="I3309" t="inlineStr">
        <is>
          <t>079</t>
        </is>
      </c>
      <c r="J3309" t="inlineStr">
        <is>
          <t>CARTEIRA</t>
        </is>
      </c>
      <c r="K3309" t="inlineStr">
        <is>
          <t>CONTRATO</t>
        </is>
      </c>
      <c r="L3309" t="n">
        <v>2558.27</v>
      </c>
      <c r="M3309" t="inlineStr"/>
      <c r="N3309" t="inlineStr"/>
      <c r="O3309" s="142">
        <f>DATE(YEAR(H3309),MONTH(H3309),1)</f>
        <v/>
      </c>
      <c r="P3309" s="132">
        <f>IF(H3309&gt;$L$3,"Futuro","Atraso")</f>
        <v/>
      </c>
      <c r="Q3309">
        <f>12*(YEAR(H3309)-YEAR($L$3))+(MONTH(H3309)-MONTH($L$3))</f>
        <v/>
      </c>
      <c r="R3309" s="366">
        <f>IF(N3309="IBIRAPITANGA FASE 3",IF(P3309="Atraso",M3309,M3309/(1+$J$2)^Q3309),IF(P3309="Atraso",M3309,M3309/(1+$J$1)^Q3309))</f>
        <v/>
      </c>
    </row>
    <row r="3310">
      <c r="A3310" t="inlineStr">
        <is>
          <t>Q018L04</t>
        </is>
      </c>
      <c r="B3310" t="inlineStr">
        <is>
          <t>ELIZABETH CRISTINA WAKAI ZOMPERO</t>
        </is>
      </c>
      <c r="C3310" t="n">
        <v>1</v>
      </c>
      <c r="D3310" t="inlineStr">
        <is>
          <t>IPCA</t>
        </is>
      </c>
      <c r="E3310" t="n">
        <v>0.009488792934583046</v>
      </c>
      <c r="F3310" t="inlineStr">
        <is>
          <t>MENSAL</t>
        </is>
      </c>
      <c r="G3310" t="n">
        <v>45991</v>
      </c>
      <c r="H3310" t="n">
        <v>45991</v>
      </c>
      <c r="I3310" t="inlineStr">
        <is>
          <t>080</t>
        </is>
      </c>
      <c r="J3310" t="inlineStr">
        <is>
          <t>CARTEIRA</t>
        </is>
      </c>
      <c r="K3310" t="inlineStr">
        <is>
          <t>CONTRATO</t>
        </is>
      </c>
      <c r="L3310" t="n">
        <v>2558.27</v>
      </c>
      <c r="M3310" t="inlineStr"/>
      <c r="N3310" t="inlineStr"/>
      <c r="O3310" s="142">
        <f>DATE(YEAR(H3310),MONTH(H3310),1)</f>
        <v/>
      </c>
      <c r="P3310" s="132">
        <f>IF(H3310&gt;$L$3,"Futuro","Atraso")</f>
        <v/>
      </c>
      <c r="Q3310">
        <f>12*(YEAR(H3310)-YEAR($L$3))+(MONTH(H3310)-MONTH($L$3))</f>
        <v/>
      </c>
      <c r="R3310" s="366">
        <f>IF(N3310="IBIRAPITANGA FASE 3",IF(P3310="Atraso",M3310,M3310/(1+$J$2)^Q3310),IF(P3310="Atraso",M3310,M3310/(1+$J$1)^Q3310))</f>
        <v/>
      </c>
    </row>
    <row r="3311">
      <c r="A3311" t="inlineStr">
        <is>
          <t>Q018L04</t>
        </is>
      </c>
      <c r="B3311" t="inlineStr">
        <is>
          <t>ELIZABETH CRISTINA WAKAI ZOMPERO</t>
        </is>
      </c>
      <c r="C3311" t="n">
        <v>1</v>
      </c>
      <c r="D3311" t="inlineStr">
        <is>
          <t>IPCA</t>
        </is>
      </c>
      <c r="E3311" t="n">
        <v>0.009488792934583046</v>
      </c>
      <c r="F3311" t="inlineStr">
        <is>
          <t>MENSAL</t>
        </is>
      </c>
      <c r="G3311" t="n">
        <v>46021</v>
      </c>
      <c r="H3311" t="n">
        <v>46021</v>
      </c>
      <c r="I3311" t="inlineStr">
        <is>
          <t>081</t>
        </is>
      </c>
      <c r="J3311" t="inlineStr">
        <is>
          <t>CARTEIRA</t>
        </is>
      </c>
      <c r="K3311" t="inlineStr">
        <is>
          <t>CONTRATO</t>
        </is>
      </c>
      <c r="L3311" t="n">
        <v>2558.27</v>
      </c>
      <c r="M3311" t="inlineStr"/>
      <c r="N3311" t="inlineStr"/>
      <c r="O3311" s="142">
        <f>DATE(YEAR(H3311),MONTH(H3311),1)</f>
        <v/>
      </c>
      <c r="P3311" s="132">
        <f>IF(H3311&gt;$L$3,"Futuro","Atraso")</f>
        <v/>
      </c>
      <c r="Q3311">
        <f>12*(YEAR(H3311)-YEAR($L$3))+(MONTH(H3311)-MONTH($L$3))</f>
        <v/>
      </c>
      <c r="R3311" s="366">
        <f>IF(N3311="IBIRAPITANGA FASE 3",IF(P3311="Atraso",M3311,M3311/(1+$J$2)^Q3311),IF(P3311="Atraso",M3311,M3311/(1+$J$1)^Q3311))</f>
        <v/>
      </c>
    </row>
    <row r="3312">
      <c r="A3312" t="inlineStr">
        <is>
          <t>Q018L04</t>
        </is>
      </c>
      <c r="B3312" t="inlineStr">
        <is>
          <t>ELIZABETH CRISTINA WAKAI ZOMPERO</t>
        </is>
      </c>
      <c r="C3312" t="n">
        <v>1</v>
      </c>
      <c r="D3312" t="inlineStr">
        <is>
          <t>IPCA</t>
        </is>
      </c>
      <c r="E3312" t="n">
        <v>0.009488792934583046</v>
      </c>
      <c r="F3312" t="inlineStr">
        <is>
          <t>MENSAL</t>
        </is>
      </c>
      <c r="G3312" t="n">
        <v>46052</v>
      </c>
      <c r="H3312" t="n">
        <v>46052</v>
      </c>
      <c r="I3312" t="inlineStr">
        <is>
          <t>082</t>
        </is>
      </c>
      <c r="J3312" t="inlineStr">
        <is>
          <t>CARTEIRA</t>
        </is>
      </c>
      <c r="K3312" t="inlineStr">
        <is>
          <t>CONTRATO</t>
        </is>
      </c>
      <c r="L3312" t="n">
        <v>2558.27</v>
      </c>
      <c r="M3312" t="inlineStr"/>
      <c r="N3312" t="inlineStr"/>
      <c r="O3312" s="142">
        <f>DATE(YEAR(H3312),MONTH(H3312),1)</f>
        <v/>
      </c>
      <c r="P3312" s="132">
        <f>IF(H3312&gt;$L$3,"Futuro","Atraso")</f>
        <v/>
      </c>
      <c r="Q3312">
        <f>12*(YEAR(H3312)-YEAR($L$3))+(MONTH(H3312)-MONTH($L$3))</f>
        <v/>
      </c>
      <c r="R3312" s="366">
        <f>IF(N3312="IBIRAPITANGA FASE 3",IF(P3312="Atraso",M3312,M3312/(1+$J$2)^Q3312),IF(P3312="Atraso",M3312,M3312/(1+$J$1)^Q3312))</f>
        <v/>
      </c>
    </row>
    <row r="3313">
      <c r="A3313" t="inlineStr">
        <is>
          <t>Q018L04</t>
        </is>
      </c>
      <c r="B3313" t="inlineStr">
        <is>
          <t>ELIZABETH CRISTINA WAKAI ZOMPERO</t>
        </is>
      </c>
      <c r="C3313" t="n">
        <v>1</v>
      </c>
      <c r="D3313" t="inlineStr">
        <is>
          <t>IPCA</t>
        </is>
      </c>
      <c r="E3313" t="n">
        <v>0.009488792934583046</v>
      </c>
      <c r="F3313" t="inlineStr">
        <is>
          <t>MENSAL</t>
        </is>
      </c>
      <c r="G3313" t="n">
        <v>46081</v>
      </c>
      <c r="H3313" t="n">
        <v>46081</v>
      </c>
      <c r="I3313" t="inlineStr">
        <is>
          <t>083</t>
        </is>
      </c>
      <c r="J3313" t="inlineStr">
        <is>
          <t>CARTEIRA</t>
        </is>
      </c>
      <c r="K3313" t="inlineStr">
        <is>
          <t>CONTRATO</t>
        </is>
      </c>
      <c r="L3313" t="n">
        <v>2558.27</v>
      </c>
      <c r="M3313" t="inlineStr"/>
      <c r="N3313" t="inlineStr"/>
      <c r="O3313" s="142">
        <f>DATE(YEAR(H3313),MONTH(H3313),1)</f>
        <v/>
      </c>
      <c r="P3313" s="132">
        <f>IF(H3313&gt;$L$3,"Futuro","Atraso")</f>
        <v/>
      </c>
      <c r="Q3313">
        <f>12*(YEAR(H3313)-YEAR($L$3))+(MONTH(H3313)-MONTH($L$3))</f>
        <v/>
      </c>
      <c r="R3313" s="366">
        <f>IF(N3313="IBIRAPITANGA FASE 3",IF(P3313="Atraso",M3313,M3313/(1+$J$2)^Q3313),IF(P3313="Atraso",M3313,M3313/(1+$J$1)^Q3313))</f>
        <v/>
      </c>
    </row>
    <row r="3314">
      <c r="A3314" t="inlineStr">
        <is>
          <t>Q018L04</t>
        </is>
      </c>
      <c r="B3314" t="inlineStr">
        <is>
          <t>ELIZABETH CRISTINA WAKAI ZOMPERO</t>
        </is>
      </c>
      <c r="C3314" t="n">
        <v>1</v>
      </c>
      <c r="D3314" t="inlineStr">
        <is>
          <t>IPCA</t>
        </is>
      </c>
      <c r="E3314" t="n">
        <v>0.009488792934583046</v>
      </c>
      <c r="F3314" t="inlineStr">
        <is>
          <t>MENSAL</t>
        </is>
      </c>
      <c r="G3314" t="n">
        <v>46111</v>
      </c>
      <c r="H3314" t="n">
        <v>46111</v>
      </c>
      <c r="I3314" t="inlineStr">
        <is>
          <t>084</t>
        </is>
      </c>
      <c r="J3314" t="inlineStr">
        <is>
          <t>CARTEIRA</t>
        </is>
      </c>
      <c r="K3314" t="inlineStr">
        <is>
          <t>CONTRATO</t>
        </is>
      </c>
      <c r="L3314" t="n">
        <v>2558.27</v>
      </c>
      <c r="M3314" t="inlineStr"/>
      <c r="N3314" t="inlineStr"/>
      <c r="O3314" s="142">
        <f>DATE(YEAR(H3314),MONTH(H3314),1)</f>
        <v/>
      </c>
      <c r="P3314" s="132">
        <f>IF(H3314&gt;$L$3,"Futuro","Atraso")</f>
        <v/>
      </c>
      <c r="Q3314">
        <f>12*(YEAR(H3314)-YEAR($L$3))+(MONTH(H3314)-MONTH($L$3))</f>
        <v/>
      </c>
      <c r="R3314" s="366">
        <f>IF(N3314="IBIRAPITANGA FASE 3",IF(P3314="Atraso",M3314,M3314/(1+$J$2)^Q3314),IF(P3314="Atraso",M3314,M3314/(1+$J$1)^Q3314))</f>
        <v/>
      </c>
    </row>
    <row r="3315">
      <c r="A3315" t="inlineStr">
        <is>
          <t>Q018L04</t>
        </is>
      </c>
      <c r="B3315" t="inlineStr">
        <is>
          <t>ELIZABETH CRISTINA WAKAI ZOMPERO</t>
        </is>
      </c>
      <c r="C3315" t="n">
        <v>1</v>
      </c>
      <c r="D3315" t="inlineStr">
        <is>
          <t>IPCA</t>
        </is>
      </c>
      <c r="E3315" t="n">
        <v>0.009488792934583046</v>
      </c>
      <c r="F3315" t="inlineStr">
        <is>
          <t>MENSAL</t>
        </is>
      </c>
      <c r="G3315" t="n">
        <v>46142</v>
      </c>
      <c r="H3315" t="n">
        <v>46142</v>
      </c>
      <c r="I3315" t="inlineStr">
        <is>
          <t>085</t>
        </is>
      </c>
      <c r="J3315" t="inlineStr">
        <is>
          <t>CARTEIRA</t>
        </is>
      </c>
      <c r="K3315" t="inlineStr">
        <is>
          <t>CONTRATO</t>
        </is>
      </c>
      <c r="L3315" t="n">
        <v>2558.27</v>
      </c>
      <c r="M3315" t="inlineStr"/>
      <c r="N3315" t="inlineStr"/>
      <c r="O3315" s="142">
        <f>DATE(YEAR(H3315),MONTH(H3315),1)</f>
        <v/>
      </c>
      <c r="P3315" s="132">
        <f>IF(H3315&gt;$L$3,"Futuro","Atraso")</f>
        <v/>
      </c>
      <c r="Q3315">
        <f>12*(YEAR(H3315)-YEAR($L$3))+(MONTH(H3315)-MONTH($L$3))</f>
        <v/>
      </c>
      <c r="R3315" s="366">
        <f>IF(N3315="IBIRAPITANGA FASE 3",IF(P3315="Atraso",M3315,M3315/(1+$J$2)^Q3315),IF(P3315="Atraso",M3315,M3315/(1+$J$1)^Q3315))</f>
        <v/>
      </c>
    </row>
    <row r="3316">
      <c r="A3316" t="inlineStr">
        <is>
          <t>Q018L04</t>
        </is>
      </c>
      <c r="B3316" t="inlineStr">
        <is>
          <t>ELIZABETH CRISTINA WAKAI ZOMPERO</t>
        </is>
      </c>
      <c r="C3316" t="n">
        <v>1</v>
      </c>
      <c r="D3316" t="inlineStr">
        <is>
          <t>IPCA</t>
        </is>
      </c>
      <c r="E3316" t="n">
        <v>0.009488792934583046</v>
      </c>
      <c r="F3316" t="inlineStr">
        <is>
          <t>MENSAL</t>
        </is>
      </c>
      <c r="G3316" t="n">
        <v>46172</v>
      </c>
      <c r="H3316" t="n">
        <v>46172</v>
      </c>
      <c r="I3316" t="inlineStr">
        <is>
          <t>086</t>
        </is>
      </c>
      <c r="J3316" t="inlineStr">
        <is>
          <t>CARTEIRA</t>
        </is>
      </c>
      <c r="K3316" t="inlineStr">
        <is>
          <t>CONTRATO</t>
        </is>
      </c>
      <c r="L3316" t="n">
        <v>2558.27</v>
      </c>
      <c r="M3316" t="inlineStr"/>
      <c r="N3316" t="inlineStr"/>
      <c r="O3316" s="142">
        <f>DATE(YEAR(H3316),MONTH(H3316),1)</f>
        <v/>
      </c>
      <c r="P3316" s="132">
        <f>IF(H3316&gt;$L$3,"Futuro","Atraso")</f>
        <v/>
      </c>
      <c r="Q3316">
        <f>12*(YEAR(H3316)-YEAR($L$3))+(MONTH(H3316)-MONTH($L$3))</f>
        <v/>
      </c>
      <c r="R3316" s="366">
        <f>IF(N3316="IBIRAPITANGA FASE 3",IF(P3316="Atraso",M3316,M3316/(1+$J$2)^Q3316),IF(P3316="Atraso",M3316,M3316/(1+$J$1)^Q3316))</f>
        <v/>
      </c>
    </row>
    <row r="3317">
      <c r="A3317" t="inlineStr">
        <is>
          <t>Q018L04</t>
        </is>
      </c>
      <c r="B3317" t="inlineStr">
        <is>
          <t>ELIZABETH CRISTINA WAKAI ZOMPERO</t>
        </is>
      </c>
      <c r="C3317" t="n">
        <v>1</v>
      </c>
      <c r="D3317" t="inlineStr">
        <is>
          <t>IPCA</t>
        </is>
      </c>
      <c r="E3317" t="n">
        <v>0.009488792934583046</v>
      </c>
      <c r="F3317" t="inlineStr">
        <is>
          <t>MENSAL</t>
        </is>
      </c>
      <c r="G3317" t="n">
        <v>46203</v>
      </c>
      <c r="H3317" t="n">
        <v>46203</v>
      </c>
      <c r="I3317" t="inlineStr">
        <is>
          <t>087</t>
        </is>
      </c>
      <c r="J3317" t="inlineStr">
        <is>
          <t>CARTEIRA</t>
        </is>
      </c>
      <c r="K3317" t="inlineStr">
        <is>
          <t>CONTRATO</t>
        </is>
      </c>
      <c r="L3317" t="n">
        <v>2558.27</v>
      </c>
      <c r="M3317" t="inlineStr"/>
      <c r="N3317" t="inlineStr"/>
      <c r="O3317" s="142">
        <f>DATE(YEAR(H3317),MONTH(H3317),1)</f>
        <v/>
      </c>
      <c r="P3317" s="132">
        <f>IF(H3317&gt;$L$3,"Futuro","Atraso")</f>
        <v/>
      </c>
      <c r="Q3317">
        <f>12*(YEAR(H3317)-YEAR($L$3))+(MONTH(H3317)-MONTH($L$3))</f>
        <v/>
      </c>
      <c r="R3317" s="366">
        <f>IF(N3317="IBIRAPITANGA FASE 3",IF(P3317="Atraso",M3317,M3317/(1+$J$2)^Q3317),IF(P3317="Atraso",M3317,M3317/(1+$J$1)^Q3317))</f>
        <v/>
      </c>
    </row>
    <row r="3318">
      <c r="A3318" t="inlineStr">
        <is>
          <t>Q018L04</t>
        </is>
      </c>
      <c r="B3318" t="inlineStr">
        <is>
          <t>ELIZABETH CRISTINA WAKAI ZOMPERO</t>
        </is>
      </c>
      <c r="C3318" t="n">
        <v>1</v>
      </c>
      <c r="D3318" t="inlineStr">
        <is>
          <t>IPCA</t>
        </is>
      </c>
      <c r="E3318" t="n">
        <v>0.009488792934583046</v>
      </c>
      <c r="F3318" t="inlineStr">
        <is>
          <t>MENSAL</t>
        </is>
      </c>
      <c r="G3318" t="n">
        <v>46233</v>
      </c>
      <c r="H3318" t="n">
        <v>46233</v>
      </c>
      <c r="I3318" t="inlineStr">
        <is>
          <t>088</t>
        </is>
      </c>
      <c r="J3318" t="inlineStr">
        <is>
          <t>CARTEIRA</t>
        </is>
      </c>
      <c r="K3318" t="inlineStr">
        <is>
          <t>CONTRATO</t>
        </is>
      </c>
      <c r="L3318" t="n">
        <v>2558.27</v>
      </c>
      <c r="M3318" t="inlineStr"/>
      <c r="N3318" t="inlineStr"/>
      <c r="O3318" s="142">
        <f>DATE(YEAR(H3318),MONTH(H3318),1)</f>
        <v/>
      </c>
      <c r="P3318" s="132">
        <f>IF(H3318&gt;$L$3,"Futuro","Atraso")</f>
        <v/>
      </c>
      <c r="Q3318">
        <f>12*(YEAR(H3318)-YEAR($L$3))+(MONTH(H3318)-MONTH($L$3))</f>
        <v/>
      </c>
      <c r="R3318" s="366">
        <f>IF(N3318="IBIRAPITANGA FASE 3",IF(P3318="Atraso",M3318,M3318/(1+$J$2)^Q3318),IF(P3318="Atraso",M3318,M3318/(1+$J$1)^Q3318))</f>
        <v/>
      </c>
    </row>
    <row r="3319">
      <c r="A3319" t="inlineStr">
        <is>
          <t>Q018L04</t>
        </is>
      </c>
      <c r="B3319" t="inlineStr">
        <is>
          <t>ELIZABETH CRISTINA WAKAI ZOMPERO</t>
        </is>
      </c>
      <c r="C3319" t="n">
        <v>1</v>
      </c>
      <c r="D3319" t="inlineStr">
        <is>
          <t>IPCA</t>
        </is>
      </c>
      <c r="E3319" t="n">
        <v>0.009488792934583046</v>
      </c>
      <c r="F3319" t="inlineStr">
        <is>
          <t>MENSAL</t>
        </is>
      </c>
      <c r="G3319" t="n">
        <v>46264</v>
      </c>
      <c r="H3319" t="n">
        <v>46264</v>
      </c>
      <c r="I3319" t="inlineStr">
        <is>
          <t>089</t>
        </is>
      </c>
      <c r="J3319" t="inlineStr">
        <is>
          <t>CARTEIRA</t>
        </is>
      </c>
      <c r="K3319" t="inlineStr">
        <is>
          <t>CONTRATO</t>
        </is>
      </c>
      <c r="L3319" t="n">
        <v>2558.27</v>
      </c>
      <c r="M3319" t="inlineStr"/>
      <c r="N3319" t="inlineStr"/>
      <c r="O3319" s="142">
        <f>DATE(YEAR(H3319),MONTH(H3319),1)</f>
        <v/>
      </c>
      <c r="P3319" s="132">
        <f>IF(H3319&gt;$L$3,"Futuro","Atraso")</f>
        <v/>
      </c>
      <c r="Q3319">
        <f>12*(YEAR(H3319)-YEAR($L$3))+(MONTH(H3319)-MONTH($L$3))</f>
        <v/>
      </c>
      <c r="R3319" s="366">
        <f>IF(N3319="IBIRAPITANGA FASE 3",IF(P3319="Atraso",M3319,M3319/(1+$J$2)^Q3319),IF(P3319="Atraso",M3319,M3319/(1+$J$1)^Q3319))</f>
        <v/>
      </c>
    </row>
    <row r="3320">
      <c r="A3320" t="inlineStr">
        <is>
          <t>Q018L04</t>
        </is>
      </c>
      <c r="B3320" t="inlineStr">
        <is>
          <t>ELIZABETH CRISTINA WAKAI ZOMPERO</t>
        </is>
      </c>
      <c r="C3320" t="n">
        <v>1</v>
      </c>
      <c r="D3320" t="inlineStr">
        <is>
          <t>IPCA</t>
        </is>
      </c>
      <c r="E3320" t="n">
        <v>0.009488792934583046</v>
      </c>
      <c r="F3320" t="inlineStr">
        <is>
          <t>MENSAL</t>
        </is>
      </c>
      <c r="G3320" t="n">
        <v>46295</v>
      </c>
      <c r="H3320" t="n">
        <v>46295</v>
      </c>
      <c r="I3320" t="inlineStr">
        <is>
          <t>090</t>
        </is>
      </c>
      <c r="J3320" t="inlineStr">
        <is>
          <t>CARTEIRA</t>
        </is>
      </c>
      <c r="K3320" t="inlineStr">
        <is>
          <t>CONTRATO</t>
        </is>
      </c>
      <c r="L3320" t="n">
        <v>2558.27</v>
      </c>
      <c r="M3320" t="inlineStr"/>
      <c r="N3320" t="inlineStr"/>
      <c r="O3320" s="142">
        <f>DATE(YEAR(H3320),MONTH(H3320),1)</f>
        <v/>
      </c>
      <c r="P3320" s="132">
        <f>IF(H3320&gt;$L$3,"Futuro","Atraso")</f>
        <v/>
      </c>
      <c r="Q3320">
        <f>12*(YEAR(H3320)-YEAR($L$3))+(MONTH(H3320)-MONTH($L$3))</f>
        <v/>
      </c>
      <c r="R3320" s="366">
        <f>IF(N3320="IBIRAPITANGA FASE 3",IF(P3320="Atraso",M3320,M3320/(1+$J$2)^Q3320),IF(P3320="Atraso",M3320,M3320/(1+$J$1)^Q3320))</f>
        <v/>
      </c>
    </row>
    <row r="3321">
      <c r="A3321" t="inlineStr">
        <is>
          <t>Q018L04</t>
        </is>
      </c>
      <c r="B3321" t="inlineStr">
        <is>
          <t>ELIZABETH CRISTINA WAKAI ZOMPERO</t>
        </is>
      </c>
      <c r="C3321" t="n">
        <v>1</v>
      </c>
      <c r="D3321" t="inlineStr">
        <is>
          <t>IPCA</t>
        </is>
      </c>
      <c r="E3321" t="n">
        <v>0.009488792934583046</v>
      </c>
      <c r="F3321" t="inlineStr">
        <is>
          <t>MENSAL</t>
        </is>
      </c>
      <c r="G3321" t="n">
        <v>46325</v>
      </c>
      <c r="H3321" t="n">
        <v>46325</v>
      </c>
      <c r="I3321" t="inlineStr">
        <is>
          <t>091</t>
        </is>
      </c>
      <c r="J3321" t="inlineStr">
        <is>
          <t>CARTEIRA</t>
        </is>
      </c>
      <c r="K3321" t="inlineStr">
        <is>
          <t>CONTRATO</t>
        </is>
      </c>
      <c r="L3321" t="n">
        <v>2558.27</v>
      </c>
      <c r="M3321" t="inlineStr"/>
      <c r="N3321" t="inlineStr"/>
      <c r="O3321" s="142">
        <f>DATE(YEAR(H3321),MONTH(H3321),1)</f>
        <v/>
      </c>
      <c r="P3321" s="132">
        <f>IF(H3321&gt;$L$3,"Futuro","Atraso")</f>
        <v/>
      </c>
      <c r="Q3321">
        <f>12*(YEAR(H3321)-YEAR($L$3))+(MONTH(H3321)-MONTH($L$3))</f>
        <v/>
      </c>
      <c r="R3321" s="366">
        <f>IF(N3321="IBIRAPITANGA FASE 3",IF(P3321="Atraso",M3321,M3321/(1+$J$2)^Q3321),IF(P3321="Atraso",M3321,M3321/(1+$J$1)^Q3321))</f>
        <v/>
      </c>
    </row>
    <row r="3322">
      <c r="A3322" t="inlineStr">
        <is>
          <t>Q018L04</t>
        </is>
      </c>
      <c r="B3322" t="inlineStr">
        <is>
          <t>ELIZABETH CRISTINA WAKAI ZOMPERO</t>
        </is>
      </c>
      <c r="C3322" t="n">
        <v>1</v>
      </c>
      <c r="D3322" t="inlineStr">
        <is>
          <t>IPCA</t>
        </is>
      </c>
      <c r="E3322" t="n">
        <v>0.009488792934583046</v>
      </c>
      <c r="F3322" t="inlineStr">
        <is>
          <t>MENSAL</t>
        </is>
      </c>
      <c r="G3322" t="n">
        <v>46356</v>
      </c>
      <c r="H3322" t="n">
        <v>46356</v>
      </c>
      <c r="I3322" t="inlineStr">
        <is>
          <t>092</t>
        </is>
      </c>
      <c r="J3322" t="inlineStr">
        <is>
          <t>CARTEIRA</t>
        </is>
      </c>
      <c r="K3322" t="inlineStr">
        <is>
          <t>CONTRATO</t>
        </is>
      </c>
      <c r="L3322" t="n">
        <v>2558.27</v>
      </c>
      <c r="M3322" t="inlineStr"/>
      <c r="N3322" t="inlineStr"/>
      <c r="O3322" s="142">
        <f>DATE(YEAR(H3322),MONTH(H3322),1)</f>
        <v/>
      </c>
      <c r="P3322" s="132">
        <f>IF(H3322&gt;$L$3,"Futuro","Atraso")</f>
        <v/>
      </c>
      <c r="Q3322">
        <f>12*(YEAR(H3322)-YEAR($L$3))+(MONTH(H3322)-MONTH($L$3))</f>
        <v/>
      </c>
      <c r="R3322" s="366">
        <f>IF(N3322="IBIRAPITANGA FASE 3",IF(P3322="Atraso",M3322,M3322/(1+$J$2)^Q3322),IF(P3322="Atraso",M3322,M3322/(1+$J$1)^Q3322))</f>
        <v/>
      </c>
    </row>
    <row r="3323">
      <c r="A3323" t="inlineStr">
        <is>
          <t>Q018L04</t>
        </is>
      </c>
      <c r="B3323" t="inlineStr">
        <is>
          <t>ELIZABETH CRISTINA WAKAI ZOMPERO</t>
        </is>
      </c>
      <c r="C3323" t="n">
        <v>1</v>
      </c>
      <c r="D3323" t="inlineStr">
        <is>
          <t>IPCA</t>
        </is>
      </c>
      <c r="E3323" t="n">
        <v>0.009488792934583046</v>
      </c>
      <c r="F3323" t="inlineStr">
        <is>
          <t>MENSAL</t>
        </is>
      </c>
      <c r="G3323" t="n">
        <v>46386</v>
      </c>
      <c r="H3323" t="n">
        <v>46386</v>
      </c>
      <c r="I3323" t="inlineStr">
        <is>
          <t>093</t>
        </is>
      </c>
      <c r="J3323" t="inlineStr">
        <is>
          <t>CARTEIRA</t>
        </is>
      </c>
      <c r="K3323" t="inlineStr">
        <is>
          <t>CONTRATO</t>
        </is>
      </c>
      <c r="L3323" t="n">
        <v>2558.27</v>
      </c>
      <c r="M3323" t="inlineStr"/>
      <c r="N3323" t="inlineStr"/>
      <c r="O3323" s="142">
        <f>DATE(YEAR(H3323),MONTH(H3323),1)</f>
        <v/>
      </c>
      <c r="P3323" s="132">
        <f>IF(H3323&gt;$L$3,"Futuro","Atraso")</f>
        <v/>
      </c>
      <c r="Q3323">
        <f>12*(YEAR(H3323)-YEAR($L$3))+(MONTH(H3323)-MONTH($L$3))</f>
        <v/>
      </c>
      <c r="R3323" s="366">
        <f>IF(N3323="IBIRAPITANGA FASE 3",IF(P3323="Atraso",M3323,M3323/(1+$J$2)^Q3323),IF(P3323="Atraso",M3323,M3323/(1+$J$1)^Q3323))</f>
        <v/>
      </c>
    </row>
    <row r="3324">
      <c r="A3324" t="inlineStr">
        <is>
          <t>Q018L04</t>
        </is>
      </c>
      <c r="B3324" t="inlineStr">
        <is>
          <t>ELIZABETH CRISTINA WAKAI ZOMPERO</t>
        </is>
      </c>
      <c r="C3324" t="n">
        <v>1</v>
      </c>
      <c r="D3324" t="inlineStr">
        <is>
          <t>IPCA</t>
        </is>
      </c>
      <c r="E3324" t="n">
        <v>0.009488792934583046</v>
      </c>
      <c r="F3324" t="inlineStr">
        <is>
          <t>MENSAL</t>
        </is>
      </c>
      <c r="G3324" t="n">
        <v>46417</v>
      </c>
      <c r="H3324" t="n">
        <v>46417</v>
      </c>
      <c r="I3324" t="inlineStr">
        <is>
          <t>094</t>
        </is>
      </c>
      <c r="J3324" t="inlineStr">
        <is>
          <t>CARTEIRA</t>
        </is>
      </c>
      <c r="K3324" t="inlineStr">
        <is>
          <t>CONTRATO</t>
        </is>
      </c>
      <c r="L3324" t="n">
        <v>2558.27</v>
      </c>
      <c r="M3324" t="inlineStr"/>
      <c r="N3324" t="inlineStr"/>
      <c r="O3324" s="142">
        <f>DATE(YEAR(H3324),MONTH(H3324),1)</f>
        <v/>
      </c>
      <c r="P3324" s="132">
        <f>IF(H3324&gt;$L$3,"Futuro","Atraso")</f>
        <v/>
      </c>
      <c r="Q3324">
        <f>12*(YEAR(H3324)-YEAR($L$3))+(MONTH(H3324)-MONTH($L$3))</f>
        <v/>
      </c>
      <c r="R3324" s="366">
        <f>IF(N3324="IBIRAPITANGA FASE 3",IF(P3324="Atraso",M3324,M3324/(1+$J$2)^Q3324),IF(P3324="Atraso",M3324,M3324/(1+$J$1)^Q3324))</f>
        <v/>
      </c>
    </row>
    <row r="3325">
      <c r="A3325" t="inlineStr">
        <is>
          <t>Q018L04</t>
        </is>
      </c>
      <c r="B3325" t="inlineStr">
        <is>
          <t>ELIZABETH CRISTINA WAKAI ZOMPERO</t>
        </is>
      </c>
      <c r="C3325" t="n">
        <v>1</v>
      </c>
      <c r="D3325" t="inlineStr">
        <is>
          <t>IPCA</t>
        </is>
      </c>
      <c r="E3325" t="n">
        <v>0.009488792934583046</v>
      </c>
      <c r="F3325" t="inlineStr">
        <is>
          <t>MENSAL</t>
        </is>
      </c>
      <c r="G3325" t="n">
        <v>46446</v>
      </c>
      <c r="H3325" t="n">
        <v>46446</v>
      </c>
      <c r="I3325" t="inlineStr">
        <is>
          <t>095</t>
        </is>
      </c>
      <c r="J3325" t="inlineStr">
        <is>
          <t>CARTEIRA</t>
        </is>
      </c>
      <c r="K3325" t="inlineStr">
        <is>
          <t>CONTRATO</t>
        </is>
      </c>
      <c r="L3325" t="n">
        <v>2558.27</v>
      </c>
      <c r="M3325" t="inlineStr"/>
      <c r="N3325" t="inlineStr"/>
      <c r="O3325" s="142">
        <f>DATE(YEAR(H3325),MONTH(H3325),1)</f>
        <v/>
      </c>
      <c r="P3325" s="132">
        <f>IF(H3325&gt;$L$3,"Futuro","Atraso")</f>
        <v/>
      </c>
      <c r="Q3325">
        <f>12*(YEAR(H3325)-YEAR($L$3))+(MONTH(H3325)-MONTH($L$3))</f>
        <v/>
      </c>
      <c r="R3325" s="366">
        <f>IF(N3325="IBIRAPITANGA FASE 3",IF(P3325="Atraso",M3325,M3325/(1+$J$2)^Q3325),IF(P3325="Atraso",M3325,M3325/(1+$J$1)^Q3325))</f>
        <v/>
      </c>
    </row>
    <row r="3326">
      <c r="A3326" t="inlineStr">
        <is>
          <t>Q018L04</t>
        </is>
      </c>
      <c r="B3326" t="inlineStr">
        <is>
          <t>ELIZABETH CRISTINA WAKAI ZOMPERO</t>
        </is>
      </c>
      <c r="C3326" t="n">
        <v>1</v>
      </c>
      <c r="D3326" t="inlineStr">
        <is>
          <t>IPCA</t>
        </is>
      </c>
      <c r="E3326" t="n">
        <v>0.009488792934583046</v>
      </c>
      <c r="F3326" t="inlineStr">
        <is>
          <t>MENSAL</t>
        </is>
      </c>
      <c r="G3326" t="n">
        <v>46476</v>
      </c>
      <c r="H3326" t="n">
        <v>46476</v>
      </c>
      <c r="I3326" t="inlineStr">
        <is>
          <t>096</t>
        </is>
      </c>
      <c r="J3326" t="inlineStr">
        <is>
          <t>CARTEIRA</t>
        </is>
      </c>
      <c r="K3326" t="inlineStr">
        <is>
          <t>CONTRATO</t>
        </is>
      </c>
      <c r="L3326" t="n">
        <v>2558.27</v>
      </c>
      <c r="M3326" t="inlineStr"/>
      <c r="N3326" t="inlineStr"/>
      <c r="O3326" s="142">
        <f>DATE(YEAR(H3326),MONTH(H3326),1)</f>
        <v/>
      </c>
      <c r="P3326" s="132">
        <f>IF(H3326&gt;$L$3,"Futuro","Atraso")</f>
        <v/>
      </c>
      <c r="Q3326">
        <f>12*(YEAR(H3326)-YEAR($L$3))+(MONTH(H3326)-MONTH($L$3))</f>
        <v/>
      </c>
      <c r="R3326" s="366">
        <f>IF(N3326="IBIRAPITANGA FASE 3",IF(P3326="Atraso",M3326,M3326/(1+$J$2)^Q3326),IF(P3326="Atraso",M3326,M3326/(1+$J$1)^Q3326))</f>
        <v/>
      </c>
    </row>
    <row r="3327">
      <c r="A3327" t="inlineStr">
        <is>
          <t>Q018L05</t>
        </is>
      </c>
      <c r="B3327" t="inlineStr">
        <is>
          <t>GUSTAVO SOUSA DE MELLO</t>
        </is>
      </c>
      <c r="C3327" t="n">
        <v>1</v>
      </c>
      <c r="D3327" t="inlineStr">
        <is>
          <t>IPCA</t>
        </is>
      </c>
      <c r="E3327" t="n">
        <v>0.009488792934583046</v>
      </c>
      <c r="F3327" t="inlineStr">
        <is>
          <t>MENSAL</t>
        </is>
      </c>
      <c r="G3327" t="n">
        <v>45229</v>
      </c>
      <c r="H3327" t="n">
        <v>45229</v>
      </c>
      <c r="I3327" t="inlineStr">
        <is>
          <t>055</t>
        </is>
      </c>
      <c r="J3327" t="inlineStr">
        <is>
          <t>CARTEIRA</t>
        </is>
      </c>
      <c r="K3327" t="inlineStr">
        <is>
          <t>CONTRATO</t>
        </is>
      </c>
      <c r="L3327" t="n">
        <v>2638.19</v>
      </c>
      <c r="M3327" t="inlineStr"/>
      <c r="N3327" t="inlineStr"/>
      <c r="O3327" s="142">
        <f>DATE(YEAR(H3327),MONTH(H3327),1)</f>
        <v/>
      </c>
      <c r="P3327" s="132">
        <f>IF(H3327&gt;$L$3,"Futuro","Atraso")</f>
        <v/>
      </c>
      <c r="Q3327">
        <f>12*(YEAR(H3327)-YEAR($L$3))+(MONTH(H3327)-MONTH($L$3))</f>
        <v/>
      </c>
      <c r="R3327" s="366">
        <f>IF(N3327="IBIRAPITANGA FASE 3",IF(P3327="Atraso",M3327,M3327/(1+$J$2)^Q3327),IF(P3327="Atraso",M3327,M3327/(1+$J$1)^Q3327))</f>
        <v/>
      </c>
    </row>
    <row r="3328">
      <c r="A3328" t="inlineStr">
        <is>
          <t>Q018L05</t>
        </is>
      </c>
      <c r="B3328" t="inlineStr">
        <is>
          <t>GUSTAVO SOUSA DE MELLO</t>
        </is>
      </c>
      <c r="C3328" t="n">
        <v>1</v>
      </c>
      <c r="D3328" t="inlineStr">
        <is>
          <t>IPCA</t>
        </is>
      </c>
      <c r="E3328" t="n">
        <v>0.009488792934583046</v>
      </c>
      <c r="F3328" t="inlineStr">
        <is>
          <t>MENSAL</t>
        </is>
      </c>
      <c r="G3328" t="n">
        <v>45260</v>
      </c>
      <c r="H3328" t="n">
        <v>45260</v>
      </c>
      <c r="I3328" t="inlineStr">
        <is>
          <t>056</t>
        </is>
      </c>
      <c r="J3328" t="inlineStr">
        <is>
          <t>CARTEIRA</t>
        </is>
      </c>
      <c r="K3328" t="inlineStr">
        <is>
          <t>CONTRATO</t>
        </is>
      </c>
      <c r="L3328" t="n">
        <v>2558.27</v>
      </c>
      <c r="M3328" t="inlineStr"/>
      <c r="N3328" t="inlineStr"/>
      <c r="O3328" s="142">
        <f>DATE(YEAR(H3328),MONTH(H3328),1)</f>
        <v/>
      </c>
      <c r="P3328" s="132">
        <f>IF(H3328&gt;$L$3,"Futuro","Atraso")</f>
        <v/>
      </c>
      <c r="Q3328">
        <f>12*(YEAR(H3328)-YEAR($L$3))+(MONTH(H3328)-MONTH($L$3))</f>
        <v/>
      </c>
      <c r="R3328" s="366">
        <f>IF(N3328="IBIRAPITANGA FASE 3",IF(P3328="Atraso",M3328,M3328/(1+$J$2)^Q3328),IF(P3328="Atraso",M3328,M3328/(1+$J$1)^Q3328))</f>
        <v/>
      </c>
    </row>
    <row r="3329">
      <c r="A3329" t="inlineStr">
        <is>
          <t>Q018L05</t>
        </is>
      </c>
      <c r="B3329" t="inlineStr">
        <is>
          <t>GUSTAVO SOUSA DE MELLO</t>
        </is>
      </c>
      <c r="C3329" t="n">
        <v>1</v>
      </c>
      <c r="D3329" t="inlineStr">
        <is>
          <t>IPCA</t>
        </is>
      </c>
      <c r="E3329" t="n">
        <v>0.009488792934583046</v>
      </c>
      <c r="F3329" t="inlineStr">
        <is>
          <t>MENSAL</t>
        </is>
      </c>
      <c r="G3329" t="n">
        <v>45290</v>
      </c>
      <c r="H3329" t="n">
        <v>45290</v>
      </c>
      <c r="I3329" t="inlineStr">
        <is>
          <t>057</t>
        </is>
      </c>
      <c r="J3329" t="inlineStr">
        <is>
          <t>CARTEIRA</t>
        </is>
      </c>
      <c r="K3329" t="inlineStr">
        <is>
          <t>CONTRATO</t>
        </is>
      </c>
      <c r="L3329" t="n">
        <v>2558.27</v>
      </c>
      <c r="M3329" t="inlineStr"/>
      <c r="N3329" t="inlineStr"/>
      <c r="O3329" s="142">
        <f>DATE(YEAR(H3329),MONTH(H3329),1)</f>
        <v/>
      </c>
      <c r="P3329" s="132">
        <f>IF(H3329&gt;$L$3,"Futuro","Atraso")</f>
        <v/>
      </c>
      <c r="Q3329">
        <f>12*(YEAR(H3329)-YEAR($L$3))+(MONTH(H3329)-MONTH($L$3))</f>
        <v/>
      </c>
      <c r="R3329" s="366">
        <f>IF(N3329="IBIRAPITANGA FASE 3",IF(P3329="Atraso",M3329,M3329/(1+$J$2)^Q3329),IF(P3329="Atraso",M3329,M3329/(1+$J$1)^Q3329))</f>
        <v/>
      </c>
    </row>
    <row r="3330">
      <c r="A3330" t="inlineStr">
        <is>
          <t>Q018L05</t>
        </is>
      </c>
      <c r="B3330" t="inlineStr">
        <is>
          <t>GUSTAVO SOUSA DE MELLO</t>
        </is>
      </c>
      <c r="C3330" t="n">
        <v>1</v>
      </c>
      <c r="D3330" t="inlineStr">
        <is>
          <t>IPCA</t>
        </is>
      </c>
      <c r="E3330" t="n">
        <v>0.009488792934583046</v>
      </c>
      <c r="F3330" t="inlineStr">
        <is>
          <t>MENSAL</t>
        </is>
      </c>
      <c r="G3330" t="n">
        <v>45321</v>
      </c>
      <c r="H3330" t="n">
        <v>45321</v>
      </c>
      <c r="I3330" t="inlineStr">
        <is>
          <t>058</t>
        </is>
      </c>
      <c r="J3330" t="inlineStr">
        <is>
          <t>CARTEIRA</t>
        </is>
      </c>
      <c r="K3330" t="inlineStr">
        <is>
          <t>CONTRATO</t>
        </is>
      </c>
      <c r="L3330" t="n">
        <v>2558.27</v>
      </c>
      <c r="M3330" t="inlineStr"/>
      <c r="N3330" t="inlineStr"/>
      <c r="O3330" s="142">
        <f>DATE(YEAR(H3330),MONTH(H3330),1)</f>
        <v/>
      </c>
      <c r="P3330" s="132">
        <f>IF(H3330&gt;$L$3,"Futuro","Atraso")</f>
        <v/>
      </c>
      <c r="Q3330">
        <f>12*(YEAR(H3330)-YEAR($L$3))+(MONTH(H3330)-MONTH($L$3))</f>
        <v/>
      </c>
      <c r="R3330" s="366">
        <f>IF(N3330="IBIRAPITANGA FASE 3",IF(P3330="Atraso",M3330,M3330/(1+$J$2)^Q3330),IF(P3330="Atraso",M3330,M3330/(1+$J$1)^Q3330))</f>
        <v/>
      </c>
    </row>
    <row r="3331">
      <c r="A3331" t="inlineStr">
        <is>
          <t>Q018L05</t>
        </is>
      </c>
      <c r="B3331" t="inlineStr">
        <is>
          <t>GUSTAVO SOUSA DE MELLO</t>
        </is>
      </c>
      <c r="C3331" t="n">
        <v>1</v>
      </c>
      <c r="D3331" t="inlineStr">
        <is>
          <t>IPCA</t>
        </is>
      </c>
      <c r="E3331" t="n">
        <v>0.009488792934583046</v>
      </c>
      <c r="F3331" t="inlineStr">
        <is>
          <t>MENSAL</t>
        </is>
      </c>
      <c r="G3331" t="n">
        <v>45351</v>
      </c>
      <c r="H3331" t="n">
        <v>45351</v>
      </c>
      <c r="I3331" t="inlineStr">
        <is>
          <t>059</t>
        </is>
      </c>
      <c r="J3331" t="inlineStr">
        <is>
          <t>CARTEIRA</t>
        </is>
      </c>
      <c r="K3331" t="inlineStr">
        <is>
          <t>CONTRATO</t>
        </is>
      </c>
      <c r="L3331" t="n">
        <v>2558.27</v>
      </c>
      <c r="M3331" t="inlineStr"/>
      <c r="N3331" t="inlineStr"/>
      <c r="O3331" s="142">
        <f>DATE(YEAR(H3331),MONTH(H3331),1)</f>
        <v/>
      </c>
      <c r="P3331" s="132">
        <f>IF(H3331&gt;$L$3,"Futuro","Atraso")</f>
        <v/>
      </c>
      <c r="Q3331">
        <f>12*(YEAR(H3331)-YEAR($L$3))+(MONTH(H3331)-MONTH($L$3))</f>
        <v/>
      </c>
      <c r="R3331" s="366">
        <f>IF(N3331="IBIRAPITANGA FASE 3",IF(P3331="Atraso",M3331,M3331/(1+$J$2)^Q3331),IF(P3331="Atraso",M3331,M3331/(1+$J$1)^Q3331))</f>
        <v/>
      </c>
    </row>
    <row r="3332">
      <c r="A3332" t="inlineStr">
        <is>
          <t>Q018L05</t>
        </is>
      </c>
      <c r="B3332" t="inlineStr">
        <is>
          <t>GUSTAVO SOUSA DE MELLO</t>
        </is>
      </c>
      <c r="C3332" t="n">
        <v>1</v>
      </c>
      <c r="D3332" t="inlineStr">
        <is>
          <t>IPCA</t>
        </is>
      </c>
      <c r="E3332" t="n">
        <v>0.009488792934583046</v>
      </c>
      <c r="F3332" t="inlineStr">
        <is>
          <t>MENSAL</t>
        </is>
      </c>
      <c r="G3332" t="n">
        <v>45381</v>
      </c>
      <c r="H3332" t="n">
        <v>45381</v>
      </c>
      <c r="I3332" t="inlineStr">
        <is>
          <t>060</t>
        </is>
      </c>
      <c r="J3332" t="inlineStr">
        <is>
          <t>CARTEIRA</t>
        </is>
      </c>
      <c r="K3332" t="inlineStr">
        <is>
          <t>CONTRATO</t>
        </is>
      </c>
      <c r="L3332" t="n">
        <v>2558.27</v>
      </c>
      <c r="M3332" t="inlineStr"/>
      <c r="N3332" t="inlineStr"/>
      <c r="O3332" s="142">
        <f>DATE(YEAR(H3332),MONTH(H3332),1)</f>
        <v/>
      </c>
      <c r="P3332" s="132">
        <f>IF(H3332&gt;$L$3,"Futuro","Atraso")</f>
        <v/>
      </c>
      <c r="Q3332">
        <f>12*(YEAR(H3332)-YEAR($L$3))+(MONTH(H3332)-MONTH($L$3))</f>
        <v/>
      </c>
      <c r="R3332" s="366">
        <f>IF(N3332="IBIRAPITANGA FASE 3",IF(P3332="Atraso",M3332,M3332/(1+$J$2)^Q3332),IF(P3332="Atraso",M3332,M3332/(1+$J$1)^Q3332))</f>
        <v/>
      </c>
    </row>
    <row r="3333">
      <c r="A3333" t="inlineStr">
        <is>
          <t>Q018L05</t>
        </is>
      </c>
      <c r="B3333" t="inlineStr">
        <is>
          <t>GUSTAVO SOUSA DE MELLO</t>
        </is>
      </c>
      <c r="C3333" t="n">
        <v>1</v>
      </c>
      <c r="D3333" t="inlineStr">
        <is>
          <t>IPCA</t>
        </is>
      </c>
      <c r="E3333" t="n">
        <v>0.009488792934583046</v>
      </c>
      <c r="F3333" t="inlineStr">
        <is>
          <t>MENSAL</t>
        </is>
      </c>
      <c r="G3333" t="n">
        <v>45412</v>
      </c>
      <c r="H3333" t="n">
        <v>45412</v>
      </c>
      <c r="I3333" t="inlineStr">
        <is>
          <t>061</t>
        </is>
      </c>
      <c r="J3333" t="inlineStr">
        <is>
          <t>CARTEIRA</t>
        </is>
      </c>
      <c r="K3333" t="inlineStr">
        <is>
          <t>CONTRATO</t>
        </is>
      </c>
      <c r="L3333" t="n">
        <v>2558.27</v>
      </c>
      <c r="M3333" t="inlineStr"/>
      <c r="N3333" t="inlineStr"/>
      <c r="O3333" s="142">
        <f>DATE(YEAR(H3333),MONTH(H3333),1)</f>
        <v/>
      </c>
      <c r="P3333" s="132">
        <f>IF(H3333&gt;$L$3,"Futuro","Atraso")</f>
        <v/>
      </c>
      <c r="Q3333">
        <f>12*(YEAR(H3333)-YEAR($L$3))+(MONTH(H3333)-MONTH($L$3))</f>
        <v/>
      </c>
      <c r="R3333" s="366">
        <f>IF(N3333="IBIRAPITANGA FASE 3",IF(P3333="Atraso",M3333,M3333/(1+$J$2)^Q3333),IF(P3333="Atraso",M3333,M3333/(1+$J$1)^Q3333))</f>
        <v/>
      </c>
    </row>
    <row r="3334">
      <c r="A3334" t="inlineStr">
        <is>
          <t>Q018L05</t>
        </is>
      </c>
      <c r="B3334" t="inlineStr">
        <is>
          <t>GUSTAVO SOUSA DE MELLO</t>
        </is>
      </c>
      <c r="C3334" t="n">
        <v>1</v>
      </c>
      <c r="D3334" t="inlineStr">
        <is>
          <t>IPCA</t>
        </is>
      </c>
      <c r="E3334" t="n">
        <v>0.009488792934583046</v>
      </c>
      <c r="F3334" t="inlineStr">
        <is>
          <t>MENSAL</t>
        </is>
      </c>
      <c r="G3334" t="n">
        <v>45442</v>
      </c>
      <c r="H3334" t="n">
        <v>45442</v>
      </c>
      <c r="I3334" t="inlineStr">
        <is>
          <t>062</t>
        </is>
      </c>
      <c r="J3334" t="inlineStr">
        <is>
          <t>CARTEIRA</t>
        </is>
      </c>
      <c r="K3334" t="inlineStr">
        <is>
          <t>CONTRATO</t>
        </is>
      </c>
      <c r="L3334" t="n">
        <v>2558.27</v>
      </c>
      <c r="M3334" t="inlineStr"/>
      <c r="N3334" t="inlineStr"/>
      <c r="O3334" s="142">
        <f>DATE(YEAR(H3334),MONTH(H3334),1)</f>
        <v/>
      </c>
      <c r="P3334" s="132">
        <f>IF(H3334&gt;$L$3,"Futuro","Atraso")</f>
        <v/>
      </c>
      <c r="Q3334">
        <f>12*(YEAR(H3334)-YEAR($L$3))+(MONTH(H3334)-MONTH($L$3))</f>
        <v/>
      </c>
      <c r="R3334" s="366">
        <f>IF(N3334="IBIRAPITANGA FASE 3",IF(P3334="Atraso",M3334,M3334/(1+$J$2)^Q3334),IF(P3334="Atraso",M3334,M3334/(1+$J$1)^Q3334))</f>
        <v/>
      </c>
    </row>
    <row r="3335">
      <c r="A3335" t="inlineStr">
        <is>
          <t>Q018L05</t>
        </is>
      </c>
      <c r="B3335" t="inlineStr">
        <is>
          <t>GUSTAVO SOUSA DE MELLO</t>
        </is>
      </c>
      <c r="C3335" t="n">
        <v>1</v>
      </c>
      <c r="D3335" t="inlineStr">
        <is>
          <t>IPCA</t>
        </is>
      </c>
      <c r="E3335" t="n">
        <v>0.009488792934583046</v>
      </c>
      <c r="F3335" t="inlineStr">
        <is>
          <t>MENSAL</t>
        </is>
      </c>
      <c r="G3335" t="n">
        <v>45473</v>
      </c>
      <c r="H3335" t="n">
        <v>45473</v>
      </c>
      <c r="I3335" t="inlineStr">
        <is>
          <t>063</t>
        </is>
      </c>
      <c r="J3335" t="inlineStr">
        <is>
          <t>CARTEIRA</t>
        </is>
      </c>
      <c r="K3335" t="inlineStr">
        <is>
          <t>CONTRATO</t>
        </is>
      </c>
      <c r="L3335" t="n">
        <v>2558.27</v>
      </c>
      <c r="M3335" t="inlineStr"/>
      <c r="N3335" t="inlineStr"/>
      <c r="O3335" s="142">
        <f>DATE(YEAR(H3335),MONTH(H3335),1)</f>
        <v/>
      </c>
      <c r="P3335" s="132">
        <f>IF(H3335&gt;$L$3,"Futuro","Atraso")</f>
        <v/>
      </c>
      <c r="Q3335">
        <f>12*(YEAR(H3335)-YEAR($L$3))+(MONTH(H3335)-MONTH($L$3))</f>
        <v/>
      </c>
      <c r="R3335" s="366">
        <f>IF(N3335="IBIRAPITANGA FASE 3",IF(P3335="Atraso",M3335,M3335/(1+$J$2)^Q3335),IF(P3335="Atraso",M3335,M3335/(1+$J$1)^Q3335))</f>
        <v/>
      </c>
    </row>
    <row r="3336">
      <c r="A3336" t="inlineStr">
        <is>
          <t>Q018L05</t>
        </is>
      </c>
      <c r="B3336" t="inlineStr">
        <is>
          <t>GUSTAVO SOUSA DE MELLO</t>
        </is>
      </c>
      <c r="C3336" t="n">
        <v>1</v>
      </c>
      <c r="D3336" t="inlineStr">
        <is>
          <t>IPCA</t>
        </is>
      </c>
      <c r="E3336" t="n">
        <v>0.009488792934583046</v>
      </c>
      <c r="F3336" t="inlineStr">
        <is>
          <t>MENSAL</t>
        </is>
      </c>
      <c r="G3336" t="n">
        <v>45503</v>
      </c>
      <c r="H3336" t="n">
        <v>45503</v>
      </c>
      <c r="I3336" t="inlineStr">
        <is>
          <t>064</t>
        </is>
      </c>
      <c r="J3336" t="inlineStr">
        <is>
          <t>CARTEIRA</t>
        </is>
      </c>
      <c r="K3336" t="inlineStr">
        <is>
          <t>CONTRATO</t>
        </is>
      </c>
      <c r="L3336" t="n">
        <v>2558.27</v>
      </c>
      <c r="M3336" t="inlineStr"/>
      <c r="N3336" t="inlineStr"/>
      <c r="O3336" s="142">
        <f>DATE(YEAR(H3336),MONTH(H3336),1)</f>
        <v/>
      </c>
      <c r="P3336" s="132">
        <f>IF(H3336&gt;$L$3,"Futuro","Atraso")</f>
        <v/>
      </c>
      <c r="Q3336">
        <f>12*(YEAR(H3336)-YEAR($L$3))+(MONTH(H3336)-MONTH($L$3))</f>
        <v/>
      </c>
      <c r="R3336" s="366">
        <f>IF(N3336="IBIRAPITANGA FASE 3",IF(P3336="Atraso",M3336,M3336/(1+$J$2)^Q3336),IF(P3336="Atraso",M3336,M3336/(1+$J$1)^Q3336))</f>
        <v/>
      </c>
    </row>
    <row r="3337">
      <c r="A3337" t="inlineStr">
        <is>
          <t>Q018L05</t>
        </is>
      </c>
      <c r="B3337" t="inlineStr">
        <is>
          <t>GUSTAVO SOUSA DE MELLO</t>
        </is>
      </c>
      <c r="C3337" t="n">
        <v>1</v>
      </c>
      <c r="D3337" t="inlineStr">
        <is>
          <t>IPCA</t>
        </is>
      </c>
      <c r="E3337" t="n">
        <v>0.009488792934583046</v>
      </c>
      <c r="F3337" t="inlineStr">
        <is>
          <t>MENSAL</t>
        </is>
      </c>
      <c r="G3337" t="n">
        <v>45534</v>
      </c>
      <c r="H3337" t="n">
        <v>45534</v>
      </c>
      <c r="I3337" t="inlineStr">
        <is>
          <t>065</t>
        </is>
      </c>
      <c r="J3337" t="inlineStr">
        <is>
          <t>CARTEIRA</t>
        </is>
      </c>
      <c r="K3337" t="inlineStr">
        <is>
          <t>CONTRATO</t>
        </is>
      </c>
      <c r="L3337" t="n">
        <v>2558.27</v>
      </c>
      <c r="M3337" t="inlineStr"/>
      <c r="N3337" t="inlineStr"/>
      <c r="O3337" s="142">
        <f>DATE(YEAR(H3337),MONTH(H3337),1)</f>
        <v/>
      </c>
      <c r="P3337" s="132">
        <f>IF(H3337&gt;$L$3,"Futuro","Atraso")</f>
        <v/>
      </c>
      <c r="Q3337">
        <f>12*(YEAR(H3337)-YEAR($L$3))+(MONTH(H3337)-MONTH($L$3))</f>
        <v/>
      </c>
      <c r="R3337" s="366">
        <f>IF(N3337="IBIRAPITANGA FASE 3",IF(P3337="Atraso",M3337,M3337/(1+$J$2)^Q3337),IF(P3337="Atraso",M3337,M3337/(1+$J$1)^Q3337))</f>
        <v/>
      </c>
    </row>
    <row r="3338">
      <c r="A3338" t="inlineStr">
        <is>
          <t>Q018L05</t>
        </is>
      </c>
      <c r="B3338" t="inlineStr">
        <is>
          <t>GUSTAVO SOUSA DE MELLO</t>
        </is>
      </c>
      <c r="C3338" t="n">
        <v>1</v>
      </c>
      <c r="D3338" t="inlineStr">
        <is>
          <t>IPCA</t>
        </is>
      </c>
      <c r="E3338" t="n">
        <v>0.009488792934583046</v>
      </c>
      <c r="F3338" t="inlineStr">
        <is>
          <t>MENSAL</t>
        </is>
      </c>
      <c r="G3338" t="n">
        <v>45565</v>
      </c>
      <c r="H3338" t="n">
        <v>45565</v>
      </c>
      <c r="I3338" t="inlineStr">
        <is>
          <t>066</t>
        </is>
      </c>
      <c r="J3338" t="inlineStr">
        <is>
          <t>CARTEIRA</t>
        </is>
      </c>
      <c r="K3338" t="inlineStr">
        <is>
          <t>CONTRATO</t>
        </is>
      </c>
      <c r="L3338" t="n">
        <v>2558.27</v>
      </c>
      <c r="M3338" t="inlineStr"/>
      <c r="N3338" t="inlineStr"/>
      <c r="O3338" s="142">
        <f>DATE(YEAR(H3338),MONTH(H3338),1)</f>
        <v/>
      </c>
      <c r="P3338" s="132">
        <f>IF(H3338&gt;$L$3,"Futuro","Atraso")</f>
        <v/>
      </c>
      <c r="Q3338">
        <f>12*(YEAR(H3338)-YEAR($L$3))+(MONTH(H3338)-MONTH($L$3))</f>
        <v/>
      </c>
      <c r="R3338" s="366">
        <f>IF(N3338="IBIRAPITANGA FASE 3",IF(P3338="Atraso",M3338,M3338/(1+$J$2)^Q3338),IF(P3338="Atraso",M3338,M3338/(1+$J$1)^Q3338))</f>
        <v/>
      </c>
    </row>
    <row r="3339">
      <c r="A3339" t="inlineStr">
        <is>
          <t>Q018L05</t>
        </is>
      </c>
      <c r="B3339" t="inlineStr">
        <is>
          <t>GUSTAVO SOUSA DE MELLO</t>
        </is>
      </c>
      <c r="C3339" t="n">
        <v>1</v>
      </c>
      <c r="D3339" t="inlineStr">
        <is>
          <t>IPCA</t>
        </is>
      </c>
      <c r="E3339" t="n">
        <v>0.009488792934583046</v>
      </c>
      <c r="F3339" t="inlineStr">
        <is>
          <t>MENSAL</t>
        </is>
      </c>
      <c r="G3339" t="n">
        <v>45595</v>
      </c>
      <c r="H3339" t="n">
        <v>45595</v>
      </c>
      <c r="I3339" t="inlineStr">
        <is>
          <t>067</t>
        </is>
      </c>
      <c r="J3339" t="inlineStr">
        <is>
          <t>CARTEIRA</t>
        </is>
      </c>
      <c r="K3339" t="inlineStr">
        <is>
          <t>CONTRATO</t>
        </is>
      </c>
      <c r="L3339" t="n">
        <v>2558.27</v>
      </c>
      <c r="M3339" t="inlineStr"/>
      <c r="N3339" t="inlineStr"/>
      <c r="O3339" s="142">
        <f>DATE(YEAR(H3339),MONTH(H3339),1)</f>
        <v/>
      </c>
      <c r="P3339" s="132">
        <f>IF(H3339&gt;$L$3,"Futuro","Atraso")</f>
        <v/>
      </c>
      <c r="Q3339">
        <f>12*(YEAR(H3339)-YEAR($L$3))+(MONTH(H3339)-MONTH($L$3))</f>
        <v/>
      </c>
      <c r="R3339" s="366">
        <f>IF(N3339="IBIRAPITANGA FASE 3",IF(P3339="Atraso",M3339,M3339/(1+$J$2)^Q3339),IF(P3339="Atraso",M3339,M3339/(1+$J$1)^Q3339))</f>
        <v/>
      </c>
    </row>
    <row r="3340">
      <c r="A3340" t="inlineStr">
        <is>
          <t>Q018L05</t>
        </is>
      </c>
      <c r="B3340" t="inlineStr">
        <is>
          <t>GUSTAVO SOUSA DE MELLO</t>
        </is>
      </c>
      <c r="C3340" t="n">
        <v>1</v>
      </c>
      <c r="D3340" t="inlineStr">
        <is>
          <t>IPCA</t>
        </is>
      </c>
      <c r="E3340" t="n">
        <v>0.009488792934583046</v>
      </c>
      <c r="F3340" t="inlineStr">
        <is>
          <t>MENSAL</t>
        </is>
      </c>
      <c r="G3340" t="n">
        <v>45626</v>
      </c>
      <c r="H3340" t="n">
        <v>45626</v>
      </c>
      <c r="I3340" t="inlineStr">
        <is>
          <t>068</t>
        </is>
      </c>
      <c r="J3340" t="inlineStr">
        <is>
          <t>CARTEIRA</t>
        </is>
      </c>
      <c r="K3340" t="inlineStr">
        <is>
          <t>CONTRATO</t>
        </is>
      </c>
      <c r="L3340" t="n">
        <v>2558.27</v>
      </c>
      <c r="M3340" t="inlineStr"/>
      <c r="N3340" t="inlineStr"/>
      <c r="O3340" s="142">
        <f>DATE(YEAR(H3340),MONTH(H3340),1)</f>
        <v/>
      </c>
      <c r="P3340" s="132">
        <f>IF(H3340&gt;$L$3,"Futuro","Atraso")</f>
        <v/>
      </c>
      <c r="Q3340">
        <f>12*(YEAR(H3340)-YEAR($L$3))+(MONTH(H3340)-MONTH($L$3))</f>
        <v/>
      </c>
      <c r="R3340" s="366">
        <f>IF(N3340="IBIRAPITANGA FASE 3",IF(P3340="Atraso",M3340,M3340/(1+$J$2)^Q3340),IF(P3340="Atraso",M3340,M3340/(1+$J$1)^Q3340))</f>
        <v/>
      </c>
    </row>
    <row r="3341">
      <c r="A3341" t="inlineStr">
        <is>
          <t>Q018L05</t>
        </is>
      </c>
      <c r="B3341" t="inlineStr">
        <is>
          <t>GUSTAVO SOUSA DE MELLO</t>
        </is>
      </c>
      <c r="C3341" t="n">
        <v>1</v>
      </c>
      <c r="D3341" t="inlineStr">
        <is>
          <t>IPCA</t>
        </is>
      </c>
      <c r="E3341" t="n">
        <v>0.009488792934583046</v>
      </c>
      <c r="F3341" t="inlineStr">
        <is>
          <t>MENSAL</t>
        </is>
      </c>
      <c r="G3341" t="n">
        <v>45656</v>
      </c>
      <c r="H3341" t="n">
        <v>45656</v>
      </c>
      <c r="I3341" t="inlineStr">
        <is>
          <t>069</t>
        </is>
      </c>
      <c r="J3341" t="inlineStr">
        <is>
          <t>CARTEIRA</t>
        </is>
      </c>
      <c r="K3341" t="inlineStr">
        <is>
          <t>CONTRATO</t>
        </is>
      </c>
      <c r="L3341" t="n">
        <v>2558.27</v>
      </c>
      <c r="M3341" t="inlineStr"/>
      <c r="N3341" t="inlineStr"/>
      <c r="O3341" s="142">
        <f>DATE(YEAR(H3341),MONTH(H3341),1)</f>
        <v/>
      </c>
      <c r="P3341" s="132">
        <f>IF(H3341&gt;$L$3,"Futuro","Atraso")</f>
        <v/>
      </c>
      <c r="Q3341">
        <f>12*(YEAR(H3341)-YEAR($L$3))+(MONTH(H3341)-MONTH($L$3))</f>
        <v/>
      </c>
      <c r="R3341" s="366">
        <f>IF(N3341="IBIRAPITANGA FASE 3",IF(P3341="Atraso",M3341,M3341/(1+$J$2)^Q3341),IF(P3341="Atraso",M3341,M3341/(1+$J$1)^Q3341))</f>
        <v/>
      </c>
    </row>
    <row r="3342">
      <c r="A3342" t="inlineStr">
        <is>
          <t>Q018L05</t>
        </is>
      </c>
      <c r="B3342" t="inlineStr">
        <is>
          <t>GUSTAVO SOUSA DE MELLO</t>
        </is>
      </c>
      <c r="C3342" t="n">
        <v>1</v>
      </c>
      <c r="D3342" t="inlineStr">
        <is>
          <t>IPCA</t>
        </is>
      </c>
      <c r="E3342" t="n">
        <v>0.009488792934583046</v>
      </c>
      <c r="F3342" t="inlineStr">
        <is>
          <t>MENSAL</t>
        </is>
      </c>
      <c r="G3342" t="n">
        <v>45687</v>
      </c>
      <c r="H3342" t="n">
        <v>45687</v>
      </c>
      <c r="I3342" t="inlineStr">
        <is>
          <t>070</t>
        </is>
      </c>
      <c r="J3342" t="inlineStr">
        <is>
          <t>CARTEIRA</t>
        </is>
      </c>
      <c r="K3342" t="inlineStr">
        <is>
          <t>CONTRATO</t>
        </is>
      </c>
      <c r="L3342" t="n">
        <v>2558.27</v>
      </c>
      <c r="M3342" t="inlineStr"/>
      <c r="N3342" t="inlineStr"/>
      <c r="O3342" s="142">
        <f>DATE(YEAR(H3342),MONTH(H3342),1)</f>
        <v/>
      </c>
      <c r="P3342" s="132">
        <f>IF(H3342&gt;$L$3,"Futuro","Atraso")</f>
        <v/>
      </c>
      <c r="Q3342">
        <f>12*(YEAR(H3342)-YEAR($L$3))+(MONTH(H3342)-MONTH($L$3))</f>
        <v/>
      </c>
      <c r="R3342" s="366">
        <f>IF(N3342="IBIRAPITANGA FASE 3",IF(P3342="Atraso",M3342,M3342/(1+$J$2)^Q3342),IF(P3342="Atraso",M3342,M3342/(1+$J$1)^Q3342))</f>
        <v/>
      </c>
    </row>
    <row r="3343">
      <c r="A3343" t="inlineStr">
        <is>
          <t>Q018L05</t>
        </is>
      </c>
      <c r="B3343" t="inlineStr">
        <is>
          <t>GUSTAVO SOUSA DE MELLO</t>
        </is>
      </c>
      <c r="C3343" t="n">
        <v>1</v>
      </c>
      <c r="D3343" t="inlineStr">
        <is>
          <t>IPCA</t>
        </is>
      </c>
      <c r="E3343" t="n">
        <v>0.009488792934583046</v>
      </c>
      <c r="F3343" t="inlineStr">
        <is>
          <t>MENSAL</t>
        </is>
      </c>
      <c r="G3343" t="n">
        <v>45716</v>
      </c>
      <c r="H3343" t="n">
        <v>45716</v>
      </c>
      <c r="I3343" t="inlineStr">
        <is>
          <t>071</t>
        </is>
      </c>
      <c r="J3343" t="inlineStr">
        <is>
          <t>CARTEIRA</t>
        </is>
      </c>
      <c r="K3343" t="inlineStr">
        <is>
          <t>CONTRATO</t>
        </is>
      </c>
      <c r="L3343" t="n">
        <v>2558.27</v>
      </c>
      <c r="M3343" t="inlineStr"/>
      <c r="N3343" t="inlineStr"/>
      <c r="O3343" s="142">
        <f>DATE(YEAR(H3343),MONTH(H3343),1)</f>
        <v/>
      </c>
      <c r="P3343" s="132">
        <f>IF(H3343&gt;$L$3,"Futuro","Atraso")</f>
        <v/>
      </c>
      <c r="Q3343">
        <f>12*(YEAR(H3343)-YEAR($L$3))+(MONTH(H3343)-MONTH($L$3))</f>
        <v/>
      </c>
      <c r="R3343" s="366">
        <f>IF(N3343="IBIRAPITANGA FASE 3",IF(P3343="Atraso",M3343,M3343/(1+$J$2)^Q3343),IF(P3343="Atraso",M3343,M3343/(1+$J$1)^Q3343))</f>
        <v/>
      </c>
    </row>
    <row r="3344">
      <c r="A3344" t="inlineStr">
        <is>
          <t>Q018L05</t>
        </is>
      </c>
      <c r="B3344" t="inlineStr">
        <is>
          <t>GUSTAVO SOUSA DE MELLO</t>
        </is>
      </c>
      <c r="C3344" t="n">
        <v>1</v>
      </c>
      <c r="D3344" t="inlineStr">
        <is>
          <t>IPCA</t>
        </is>
      </c>
      <c r="E3344" t="n">
        <v>0.009488792934583046</v>
      </c>
      <c r="F3344" t="inlineStr">
        <is>
          <t>MENSAL</t>
        </is>
      </c>
      <c r="G3344" t="n">
        <v>45746</v>
      </c>
      <c r="H3344" t="n">
        <v>45746</v>
      </c>
      <c r="I3344" t="inlineStr">
        <is>
          <t>072</t>
        </is>
      </c>
      <c r="J3344" t="inlineStr">
        <is>
          <t>CARTEIRA</t>
        </is>
      </c>
      <c r="K3344" t="inlineStr">
        <is>
          <t>CONTRATO</t>
        </is>
      </c>
      <c r="L3344" t="n">
        <v>2558.27</v>
      </c>
      <c r="M3344" t="inlineStr"/>
      <c r="N3344" t="inlineStr"/>
      <c r="O3344" s="142">
        <f>DATE(YEAR(H3344),MONTH(H3344),1)</f>
        <v/>
      </c>
      <c r="P3344" s="132">
        <f>IF(H3344&gt;$L$3,"Futuro","Atraso")</f>
        <v/>
      </c>
      <c r="Q3344">
        <f>12*(YEAR(H3344)-YEAR($L$3))+(MONTH(H3344)-MONTH($L$3))</f>
        <v/>
      </c>
      <c r="R3344" s="366">
        <f>IF(N3344="IBIRAPITANGA FASE 3",IF(P3344="Atraso",M3344,M3344/(1+$J$2)^Q3344),IF(P3344="Atraso",M3344,M3344/(1+$J$1)^Q3344))</f>
        <v/>
      </c>
    </row>
    <row r="3345">
      <c r="A3345" t="inlineStr">
        <is>
          <t>Q018L05</t>
        </is>
      </c>
      <c r="B3345" t="inlineStr">
        <is>
          <t>GUSTAVO SOUSA DE MELLO</t>
        </is>
      </c>
      <c r="C3345" t="n">
        <v>1</v>
      </c>
      <c r="D3345" t="inlineStr">
        <is>
          <t>IPCA</t>
        </is>
      </c>
      <c r="E3345" t="n">
        <v>0.009488792934583046</v>
      </c>
      <c r="F3345" t="inlineStr">
        <is>
          <t>MENSAL</t>
        </is>
      </c>
      <c r="G3345" t="n">
        <v>45777</v>
      </c>
      <c r="H3345" t="n">
        <v>45777</v>
      </c>
      <c r="I3345" t="inlineStr">
        <is>
          <t>073</t>
        </is>
      </c>
      <c r="J3345" t="inlineStr">
        <is>
          <t>CARTEIRA</t>
        </is>
      </c>
      <c r="K3345" t="inlineStr">
        <is>
          <t>CONTRATO</t>
        </is>
      </c>
      <c r="L3345" t="n">
        <v>2558.27</v>
      </c>
      <c r="M3345" t="inlineStr"/>
      <c r="N3345" t="inlineStr"/>
      <c r="O3345" s="142">
        <f>DATE(YEAR(H3345),MONTH(H3345),1)</f>
        <v/>
      </c>
      <c r="P3345" s="132">
        <f>IF(H3345&gt;$L$3,"Futuro","Atraso")</f>
        <v/>
      </c>
      <c r="Q3345">
        <f>12*(YEAR(H3345)-YEAR($L$3))+(MONTH(H3345)-MONTH($L$3))</f>
        <v/>
      </c>
      <c r="R3345" s="366">
        <f>IF(N3345="IBIRAPITANGA FASE 3",IF(P3345="Atraso",M3345,M3345/(1+$J$2)^Q3345),IF(P3345="Atraso",M3345,M3345/(1+$J$1)^Q3345))</f>
        <v/>
      </c>
    </row>
    <row r="3346">
      <c r="A3346" t="inlineStr">
        <is>
          <t>Q018L05</t>
        </is>
      </c>
      <c r="B3346" t="inlineStr">
        <is>
          <t>GUSTAVO SOUSA DE MELLO</t>
        </is>
      </c>
      <c r="C3346" t="n">
        <v>1</v>
      </c>
      <c r="D3346" t="inlineStr">
        <is>
          <t>IPCA</t>
        </is>
      </c>
      <c r="E3346" t="n">
        <v>0.009488792934583046</v>
      </c>
      <c r="F3346" t="inlineStr">
        <is>
          <t>MENSAL</t>
        </is>
      </c>
      <c r="G3346" t="n">
        <v>45807</v>
      </c>
      <c r="H3346" t="n">
        <v>45807</v>
      </c>
      <c r="I3346" t="inlineStr">
        <is>
          <t>074</t>
        </is>
      </c>
      <c r="J3346" t="inlineStr">
        <is>
          <t>CARTEIRA</t>
        </is>
      </c>
      <c r="K3346" t="inlineStr">
        <is>
          <t>CONTRATO</t>
        </is>
      </c>
      <c r="L3346" t="n">
        <v>2558.27</v>
      </c>
      <c r="M3346" t="inlineStr"/>
      <c r="N3346" t="inlineStr"/>
      <c r="O3346" s="142">
        <f>DATE(YEAR(H3346),MONTH(H3346),1)</f>
        <v/>
      </c>
      <c r="P3346" s="132">
        <f>IF(H3346&gt;$L$3,"Futuro","Atraso")</f>
        <v/>
      </c>
      <c r="Q3346">
        <f>12*(YEAR(H3346)-YEAR($L$3))+(MONTH(H3346)-MONTH($L$3))</f>
        <v/>
      </c>
      <c r="R3346" s="366">
        <f>IF(N3346="IBIRAPITANGA FASE 3",IF(P3346="Atraso",M3346,M3346/(1+$J$2)^Q3346),IF(P3346="Atraso",M3346,M3346/(1+$J$1)^Q3346))</f>
        <v/>
      </c>
    </row>
    <row r="3347">
      <c r="A3347" t="inlineStr">
        <is>
          <t>Q018L05</t>
        </is>
      </c>
      <c r="B3347" t="inlineStr">
        <is>
          <t>GUSTAVO SOUSA DE MELLO</t>
        </is>
      </c>
      <c r="C3347" t="n">
        <v>1</v>
      </c>
      <c r="D3347" t="inlineStr">
        <is>
          <t>IPCA</t>
        </is>
      </c>
      <c r="E3347" t="n">
        <v>0.009488792934583046</v>
      </c>
      <c r="F3347" t="inlineStr">
        <is>
          <t>MENSAL</t>
        </is>
      </c>
      <c r="G3347" t="n">
        <v>45838</v>
      </c>
      <c r="H3347" t="n">
        <v>45838</v>
      </c>
      <c r="I3347" t="inlineStr">
        <is>
          <t>075</t>
        </is>
      </c>
      <c r="J3347" t="inlineStr">
        <is>
          <t>CARTEIRA</t>
        </is>
      </c>
      <c r="K3347" t="inlineStr">
        <is>
          <t>CONTRATO</t>
        </is>
      </c>
      <c r="L3347" t="n">
        <v>2558.27</v>
      </c>
      <c r="M3347" t="inlineStr"/>
      <c r="N3347" t="inlineStr"/>
      <c r="O3347" s="142">
        <f>DATE(YEAR(H3347),MONTH(H3347),1)</f>
        <v/>
      </c>
      <c r="P3347" s="132">
        <f>IF(H3347&gt;$L$3,"Futuro","Atraso")</f>
        <v/>
      </c>
      <c r="Q3347">
        <f>12*(YEAR(H3347)-YEAR($L$3))+(MONTH(H3347)-MONTH($L$3))</f>
        <v/>
      </c>
      <c r="R3347" s="366">
        <f>IF(N3347="IBIRAPITANGA FASE 3",IF(P3347="Atraso",M3347,M3347/(1+$J$2)^Q3347),IF(P3347="Atraso",M3347,M3347/(1+$J$1)^Q3347))</f>
        <v/>
      </c>
    </row>
    <row r="3348">
      <c r="A3348" t="inlineStr">
        <is>
          <t>Q018L05</t>
        </is>
      </c>
      <c r="B3348" t="inlineStr">
        <is>
          <t>GUSTAVO SOUSA DE MELLO</t>
        </is>
      </c>
      <c r="C3348" t="n">
        <v>1</v>
      </c>
      <c r="D3348" t="inlineStr">
        <is>
          <t>IPCA</t>
        </is>
      </c>
      <c r="E3348" t="n">
        <v>0.009488792934583046</v>
      </c>
      <c r="F3348" t="inlineStr">
        <is>
          <t>MENSAL</t>
        </is>
      </c>
      <c r="G3348" t="n">
        <v>45868</v>
      </c>
      <c r="H3348" t="n">
        <v>45868</v>
      </c>
      <c r="I3348" t="inlineStr">
        <is>
          <t>076</t>
        </is>
      </c>
      <c r="J3348" t="inlineStr">
        <is>
          <t>CARTEIRA</t>
        </is>
      </c>
      <c r="K3348" t="inlineStr">
        <is>
          <t>CONTRATO</t>
        </is>
      </c>
      <c r="L3348" t="n">
        <v>2558.27</v>
      </c>
      <c r="M3348" t="inlineStr"/>
      <c r="N3348" t="inlineStr"/>
      <c r="O3348" s="142">
        <f>DATE(YEAR(H3348),MONTH(H3348),1)</f>
        <v/>
      </c>
      <c r="P3348" s="132">
        <f>IF(H3348&gt;$L$3,"Futuro","Atraso")</f>
        <v/>
      </c>
      <c r="Q3348">
        <f>12*(YEAR(H3348)-YEAR($L$3))+(MONTH(H3348)-MONTH($L$3))</f>
        <v/>
      </c>
      <c r="R3348" s="366">
        <f>IF(N3348="IBIRAPITANGA FASE 3",IF(P3348="Atraso",M3348,M3348/(1+$J$2)^Q3348),IF(P3348="Atraso",M3348,M3348/(1+$J$1)^Q3348))</f>
        <v/>
      </c>
    </row>
    <row r="3349">
      <c r="A3349" t="inlineStr">
        <is>
          <t>Q018L05</t>
        </is>
      </c>
      <c r="B3349" t="inlineStr">
        <is>
          <t>GUSTAVO SOUSA DE MELLO</t>
        </is>
      </c>
      <c r="C3349" t="n">
        <v>1</v>
      </c>
      <c r="D3349" t="inlineStr">
        <is>
          <t>IPCA</t>
        </is>
      </c>
      <c r="E3349" t="n">
        <v>0.009488792934583046</v>
      </c>
      <c r="F3349" t="inlineStr">
        <is>
          <t>MENSAL</t>
        </is>
      </c>
      <c r="G3349" t="n">
        <v>45899</v>
      </c>
      <c r="H3349" t="n">
        <v>45899</v>
      </c>
      <c r="I3349" t="inlineStr">
        <is>
          <t>077</t>
        </is>
      </c>
      <c r="J3349" t="inlineStr">
        <is>
          <t>CARTEIRA</t>
        </is>
      </c>
      <c r="K3349" t="inlineStr">
        <is>
          <t>CONTRATO</t>
        </is>
      </c>
      <c r="L3349" t="n">
        <v>2558.27</v>
      </c>
      <c r="M3349" t="inlineStr"/>
      <c r="N3349" t="inlineStr"/>
      <c r="O3349" s="142">
        <f>DATE(YEAR(H3349),MONTH(H3349),1)</f>
        <v/>
      </c>
      <c r="P3349" s="132">
        <f>IF(H3349&gt;$L$3,"Futuro","Atraso")</f>
        <v/>
      </c>
      <c r="Q3349">
        <f>12*(YEAR(H3349)-YEAR($L$3))+(MONTH(H3349)-MONTH($L$3))</f>
        <v/>
      </c>
      <c r="R3349" s="366">
        <f>IF(N3349="IBIRAPITANGA FASE 3",IF(P3349="Atraso",M3349,M3349/(1+$J$2)^Q3349),IF(P3349="Atraso",M3349,M3349/(1+$J$1)^Q3349))</f>
        <v/>
      </c>
    </row>
    <row r="3350">
      <c r="A3350" t="inlineStr">
        <is>
          <t>Q018L05</t>
        </is>
      </c>
      <c r="B3350" t="inlineStr">
        <is>
          <t>GUSTAVO SOUSA DE MELLO</t>
        </is>
      </c>
      <c r="C3350" t="n">
        <v>1</v>
      </c>
      <c r="D3350" t="inlineStr">
        <is>
          <t>IPCA</t>
        </is>
      </c>
      <c r="E3350" t="n">
        <v>0.009488792934583046</v>
      </c>
      <c r="F3350" t="inlineStr">
        <is>
          <t>MENSAL</t>
        </is>
      </c>
      <c r="G3350" t="n">
        <v>45930</v>
      </c>
      <c r="H3350" t="n">
        <v>45930</v>
      </c>
      <c r="I3350" t="inlineStr">
        <is>
          <t>078</t>
        </is>
      </c>
      <c r="J3350" t="inlineStr">
        <is>
          <t>CARTEIRA</t>
        </is>
      </c>
      <c r="K3350" t="inlineStr">
        <is>
          <t>CONTRATO</t>
        </is>
      </c>
      <c r="L3350" t="n">
        <v>2558.27</v>
      </c>
      <c r="M3350" t="inlineStr"/>
      <c r="N3350" t="inlineStr"/>
      <c r="O3350" s="142">
        <f>DATE(YEAR(H3350),MONTH(H3350),1)</f>
        <v/>
      </c>
      <c r="P3350" s="132">
        <f>IF(H3350&gt;$L$3,"Futuro","Atraso")</f>
        <v/>
      </c>
      <c r="Q3350">
        <f>12*(YEAR(H3350)-YEAR($L$3))+(MONTH(H3350)-MONTH($L$3))</f>
        <v/>
      </c>
      <c r="R3350" s="366">
        <f>IF(N3350="IBIRAPITANGA FASE 3",IF(P3350="Atraso",M3350,M3350/(1+$J$2)^Q3350),IF(P3350="Atraso",M3350,M3350/(1+$J$1)^Q3350))</f>
        <v/>
      </c>
    </row>
    <row r="3351">
      <c r="A3351" t="inlineStr">
        <is>
          <t>Q018L05</t>
        </is>
      </c>
      <c r="B3351" t="inlineStr">
        <is>
          <t>GUSTAVO SOUSA DE MELLO</t>
        </is>
      </c>
      <c r="C3351" t="n">
        <v>1</v>
      </c>
      <c r="D3351" t="inlineStr">
        <is>
          <t>IPCA</t>
        </is>
      </c>
      <c r="E3351" t="n">
        <v>0.009488792934583046</v>
      </c>
      <c r="F3351" t="inlineStr">
        <is>
          <t>MENSAL</t>
        </is>
      </c>
      <c r="G3351" t="n">
        <v>45960</v>
      </c>
      <c r="H3351" t="n">
        <v>45960</v>
      </c>
      <c r="I3351" t="inlineStr">
        <is>
          <t>079</t>
        </is>
      </c>
      <c r="J3351" t="inlineStr">
        <is>
          <t>CARTEIRA</t>
        </is>
      </c>
      <c r="K3351" t="inlineStr">
        <is>
          <t>CONTRATO</t>
        </is>
      </c>
      <c r="L3351" t="n">
        <v>2558.27</v>
      </c>
      <c r="M3351" t="inlineStr"/>
      <c r="N3351" t="inlineStr"/>
      <c r="O3351" s="142">
        <f>DATE(YEAR(H3351),MONTH(H3351),1)</f>
        <v/>
      </c>
      <c r="P3351" s="132">
        <f>IF(H3351&gt;$L$3,"Futuro","Atraso")</f>
        <v/>
      </c>
      <c r="Q3351">
        <f>12*(YEAR(H3351)-YEAR($L$3))+(MONTH(H3351)-MONTH($L$3))</f>
        <v/>
      </c>
      <c r="R3351" s="366">
        <f>IF(N3351="IBIRAPITANGA FASE 3",IF(P3351="Atraso",M3351,M3351/(1+$J$2)^Q3351),IF(P3351="Atraso",M3351,M3351/(1+$J$1)^Q3351))</f>
        <v/>
      </c>
    </row>
    <row r="3352">
      <c r="A3352" t="inlineStr">
        <is>
          <t>Q018L05</t>
        </is>
      </c>
      <c r="B3352" t="inlineStr">
        <is>
          <t>GUSTAVO SOUSA DE MELLO</t>
        </is>
      </c>
      <c r="C3352" t="n">
        <v>1</v>
      </c>
      <c r="D3352" t="inlineStr">
        <is>
          <t>IPCA</t>
        </is>
      </c>
      <c r="E3352" t="n">
        <v>0.009488792934583046</v>
      </c>
      <c r="F3352" t="inlineStr">
        <is>
          <t>MENSAL</t>
        </is>
      </c>
      <c r="G3352" t="n">
        <v>45991</v>
      </c>
      <c r="H3352" t="n">
        <v>45991</v>
      </c>
      <c r="I3352" t="inlineStr">
        <is>
          <t>080</t>
        </is>
      </c>
      <c r="J3352" t="inlineStr">
        <is>
          <t>CARTEIRA</t>
        </is>
      </c>
      <c r="K3352" t="inlineStr">
        <is>
          <t>CONTRATO</t>
        </is>
      </c>
      <c r="L3352" t="n">
        <v>2558.27</v>
      </c>
      <c r="M3352" t="inlineStr"/>
      <c r="N3352" t="inlineStr"/>
      <c r="O3352" s="142">
        <f>DATE(YEAR(H3352),MONTH(H3352),1)</f>
        <v/>
      </c>
      <c r="P3352" s="132">
        <f>IF(H3352&gt;$L$3,"Futuro","Atraso")</f>
        <v/>
      </c>
      <c r="Q3352">
        <f>12*(YEAR(H3352)-YEAR($L$3))+(MONTH(H3352)-MONTH($L$3))</f>
        <v/>
      </c>
      <c r="R3352" s="366">
        <f>IF(N3352="IBIRAPITANGA FASE 3",IF(P3352="Atraso",M3352,M3352/(1+$J$2)^Q3352),IF(P3352="Atraso",M3352,M3352/(1+$J$1)^Q3352))</f>
        <v/>
      </c>
    </row>
    <row r="3353">
      <c r="A3353" t="inlineStr">
        <is>
          <t>Q018L05</t>
        </is>
      </c>
      <c r="B3353" t="inlineStr">
        <is>
          <t>GUSTAVO SOUSA DE MELLO</t>
        </is>
      </c>
      <c r="C3353" t="n">
        <v>1</v>
      </c>
      <c r="D3353" t="inlineStr">
        <is>
          <t>IPCA</t>
        </is>
      </c>
      <c r="E3353" t="n">
        <v>0.009488792934583046</v>
      </c>
      <c r="F3353" t="inlineStr">
        <is>
          <t>MENSAL</t>
        </is>
      </c>
      <c r="G3353" t="n">
        <v>46021</v>
      </c>
      <c r="H3353" t="n">
        <v>46021</v>
      </c>
      <c r="I3353" t="inlineStr">
        <is>
          <t>081</t>
        </is>
      </c>
      <c r="J3353" t="inlineStr">
        <is>
          <t>CARTEIRA</t>
        </is>
      </c>
      <c r="K3353" t="inlineStr">
        <is>
          <t>CONTRATO</t>
        </is>
      </c>
      <c r="L3353" t="n">
        <v>2558.27</v>
      </c>
      <c r="M3353" t="inlineStr"/>
      <c r="N3353" t="inlineStr"/>
      <c r="O3353" s="142">
        <f>DATE(YEAR(H3353),MONTH(H3353),1)</f>
        <v/>
      </c>
      <c r="P3353" s="132">
        <f>IF(H3353&gt;$L$3,"Futuro","Atraso")</f>
        <v/>
      </c>
      <c r="Q3353">
        <f>12*(YEAR(H3353)-YEAR($L$3))+(MONTH(H3353)-MONTH($L$3))</f>
        <v/>
      </c>
      <c r="R3353" s="366">
        <f>IF(N3353="IBIRAPITANGA FASE 3",IF(P3353="Atraso",M3353,M3353/(1+$J$2)^Q3353),IF(P3353="Atraso",M3353,M3353/(1+$J$1)^Q3353))</f>
        <v/>
      </c>
    </row>
    <row r="3354">
      <c r="A3354" t="inlineStr">
        <is>
          <t>Q018L05</t>
        </is>
      </c>
      <c r="B3354" t="inlineStr">
        <is>
          <t>GUSTAVO SOUSA DE MELLO</t>
        </is>
      </c>
      <c r="C3354" t="n">
        <v>1</v>
      </c>
      <c r="D3354" t="inlineStr">
        <is>
          <t>IPCA</t>
        </is>
      </c>
      <c r="E3354" t="n">
        <v>0.009488792934583046</v>
      </c>
      <c r="F3354" t="inlineStr">
        <is>
          <t>MENSAL</t>
        </is>
      </c>
      <c r="G3354" t="n">
        <v>46052</v>
      </c>
      <c r="H3354" t="n">
        <v>46052</v>
      </c>
      <c r="I3354" t="inlineStr">
        <is>
          <t>082</t>
        </is>
      </c>
      <c r="J3354" t="inlineStr">
        <is>
          <t>CARTEIRA</t>
        </is>
      </c>
      <c r="K3354" t="inlineStr">
        <is>
          <t>CONTRATO</t>
        </is>
      </c>
      <c r="L3354" t="n">
        <v>2558.27</v>
      </c>
      <c r="M3354" t="inlineStr"/>
      <c r="N3354" t="inlineStr"/>
      <c r="O3354" s="142">
        <f>DATE(YEAR(H3354),MONTH(H3354),1)</f>
        <v/>
      </c>
      <c r="P3354" s="132">
        <f>IF(H3354&gt;$L$3,"Futuro","Atraso")</f>
        <v/>
      </c>
      <c r="Q3354">
        <f>12*(YEAR(H3354)-YEAR($L$3))+(MONTH(H3354)-MONTH($L$3))</f>
        <v/>
      </c>
      <c r="R3354" s="366">
        <f>IF(N3354="IBIRAPITANGA FASE 3",IF(P3354="Atraso",M3354,M3354/(1+$J$2)^Q3354),IF(P3354="Atraso",M3354,M3354/(1+$J$1)^Q3354))</f>
        <v/>
      </c>
    </row>
    <row r="3355">
      <c r="A3355" t="inlineStr">
        <is>
          <t>Q018L05</t>
        </is>
      </c>
      <c r="B3355" t="inlineStr">
        <is>
          <t>GUSTAVO SOUSA DE MELLO</t>
        </is>
      </c>
      <c r="C3355" t="n">
        <v>1</v>
      </c>
      <c r="D3355" t="inlineStr">
        <is>
          <t>IPCA</t>
        </is>
      </c>
      <c r="E3355" t="n">
        <v>0.009488792934583046</v>
      </c>
      <c r="F3355" t="inlineStr">
        <is>
          <t>MENSAL</t>
        </is>
      </c>
      <c r="G3355" t="n">
        <v>46081</v>
      </c>
      <c r="H3355" t="n">
        <v>46081</v>
      </c>
      <c r="I3355" t="inlineStr">
        <is>
          <t>083</t>
        </is>
      </c>
      <c r="J3355" t="inlineStr">
        <is>
          <t>CARTEIRA</t>
        </is>
      </c>
      <c r="K3355" t="inlineStr">
        <is>
          <t>CONTRATO</t>
        </is>
      </c>
      <c r="L3355" t="n">
        <v>2558.27</v>
      </c>
      <c r="M3355" t="inlineStr"/>
      <c r="N3355" t="inlineStr"/>
      <c r="O3355" s="142">
        <f>DATE(YEAR(H3355),MONTH(H3355),1)</f>
        <v/>
      </c>
      <c r="P3355" s="132">
        <f>IF(H3355&gt;$L$3,"Futuro","Atraso")</f>
        <v/>
      </c>
      <c r="Q3355">
        <f>12*(YEAR(H3355)-YEAR($L$3))+(MONTH(H3355)-MONTH($L$3))</f>
        <v/>
      </c>
      <c r="R3355" s="366">
        <f>IF(N3355="IBIRAPITANGA FASE 3",IF(P3355="Atraso",M3355,M3355/(1+$J$2)^Q3355),IF(P3355="Atraso",M3355,M3355/(1+$J$1)^Q3355))</f>
        <v/>
      </c>
    </row>
    <row r="3356">
      <c r="A3356" t="inlineStr">
        <is>
          <t>Q018L05</t>
        </is>
      </c>
      <c r="B3356" t="inlineStr">
        <is>
          <t>GUSTAVO SOUSA DE MELLO</t>
        </is>
      </c>
      <c r="C3356" t="n">
        <v>1</v>
      </c>
      <c r="D3356" t="inlineStr">
        <is>
          <t>IPCA</t>
        </is>
      </c>
      <c r="E3356" t="n">
        <v>0.009488792934583046</v>
      </c>
      <c r="F3356" t="inlineStr">
        <is>
          <t>MENSAL</t>
        </is>
      </c>
      <c r="G3356" t="n">
        <v>46111</v>
      </c>
      <c r="H3356" t="n">
        <v>46111</v>
      </c>
      <c r="I3356" t="inlineStr">
        <is>
          <t>084</t>
        </is>
      </c>
      <c r="J3356" t="inlineStr">
        <is>
          <t>CARTEIRA</t>
        </is>
      </c>
      <c r="K3356" t="inlineStr">
        <is>
          <t>CONTRATO</t>
        </is>
      </c>
      <c r="L3356" t="n">
        <v>2558.27</v>
      </c>
      <c r="M3356" t="inlineStr"/>
      <c r="N3356" t="inlineStr"/>
      <c r="O3356" s="142">
        <f>DATE(YEAR(H3356),MONTH(H3356),1)</f>
        <v/>
      </c>
      <c r="P3356" s="132">
        <f>IF(H3356&gt;$L$3,"Futuro","Atraso")</f>
        <v/>
      </c>
      <c r="Q3356">
        <f>12*(YEAR(H3356)-YEAR($L$3))+(MONTH(H3356)-MONTH($L$3))</f>
        <v/>
      </c>
      <c r="R3356" s="366">
        <f>IF(N3356="IBIRAPITANGA FASE 3",IF(P3356="Atraso",M3356,M3356/(1+$J$2)^Q3356),IF(P3356="Atraso",M3356,M3356/(1+$J$1)^Q3356))</f>
        <v/>
      </c>
    </row>
    <row r="3357">
      <c r="A3357" t="inlineStr">
        <is>
          <t>Q018L05</t>
        </is>
      </c>
      <c r="B3357" t="inlineStr">
        <is>
          <t>GUSTAVO SOUSA DE MELLO</t>
        </is>
      </c>
      <c r="C3357" t="n">
        <v>1</v>
      </c>
      <c r="D3357" t="inlineStr">
        <is>
          <t>IPCA</t>
        </is>
      </c>
      <c r="E3357" t="n">
        <v>0.009488792934583046</v>
      </c>
      <c r="F3357" t="inlineStr">
        <is>
          <t>MENSAL</t>
        </is>
      </c>
      <c r="G3357" t="n">
        <v>46142</v>
      </c>
      <c r="H3357" t="n">
        <v>46142</v>
      </c>
      <c r="I3357" t="inlineStr">
        <is>
          <t>085</t>
        </is>
      </c>
      <c r="J3357" t="inlineStr">
        <is>
          <t>CARTEIRA</t>
        </is>
      </c>
      <c r="K3357" t="inlineStr">
        <is>
          <t>CONTRATO</t>
        </is>
      </c>
      <c r="L3357" t="n">
        <v>2558.27</v>
      </c>
      <c r="M3357" t="inlineStr"/>
      <c r="N3357" t="inlineStr"/>
      <c r="O3357" s="142">
        <f>DATE(YEAR(H3357),MONTH(H3357),1)</f>
        <v/>
      </c>
      <c r="P3357" s="132">
        <f>IF(H3357&gt;$L$3,"Futuro","Atraso")</f>
        <v/>
      </c>
      <c r="Q3357">
        <f>12*(YEAR(H3357)-YEAR($L$3))+(MONTH(H3357)-MONTH($L$3))</f>
        <v/>
      </c>
      <c r="R3357" s="366">
        <f>IF(N3357="IBIRAPITANGA FASE 3",IF(P3357="Atraso",M3357,M3357/(1+$J$2)^Q3357),IF(P3357="Atraso",M3357,M3357/(1+$J$1)^Q3357))</f>
        <v/>
      </c>
    </row>
    <row r="3358">
      <c r="A3358" t="inlineStr">
        <is>
          <t>Q018L05</t>
        </is>
      </c>
      <c r="B3358" t="inlineStr">
        <is>
          <t>GUSTAVO SOUSA DE MELLO</t>
        </is>
      </c>
      <c r="C3358" t="n">
        <v>1</v>
      </c>
      <c r="D3358" t="inlineStr">
        <is>
          <t>IPCA</t>
        </is>
      </c>
      <c r="E3358" t="n">
        <v>0.009488792934583046</v>
      </c>
      <c r="F3358" t="inlineStr">
        <is>
          <t>MENSAL</t>
        </is>
      </c>
      <c r="G3358" t="n">
        <v>46172</v>
      </c>
      <c r="H3358" t="n">
        <v>46172</v>
      </c>
      <c r="I3358" t="inlineStr">
        <is>
          <t>086</t>
        </is>
      </c>
      <c r="J3358" t="inlineStr">
        <is>
          <t>CARTEIRA</t>
        </is>
      </c>
      <c r="K3358" t="inlineStr">
        <is>
          <t>CONTRATO</t>
        </is>
      </c>
      <c r="L3358" t="n">
        <v>2558.27</v>
      </c>
      <c r="M3358" t="inlineStr"/>
      <c r="N3358" t="inlineStr"/>
      <c r="O3358" s="142">
        <f>DATE(YEAR(H3358),MONTH(H3358),1)</f>
        <v/>
      </c>
      <c r="P3358" s="132">
        <f>IF(H3358&gt;$L$3,"Futuro","Atraso")</f>
        <v/>
      </c>
      <c r="Q3358">
        <f>12*(YEAR(H3358)-YEAR($L$3))+(MONTH(H3358)-MONTH($L$3))</f>
        <v/>
      </c>
      <c r="R3358" s="366">
        <f>IF(N3358="IBIRAPITANGA FASE 3",IF(P3358="Atraso",M3358,M3358/(1+$J$2)^Q3358),IF(P3358="Atraso",M3358,M3358/(1+$J$1)^Q3358))</f>
        <v/>
      </c>
    </row>
    <row r="3359">
      <c r="A3359" t="inlineStr">
        <is>
          <t>Q018L05</t>
        </is>
      </c>
      <c r="B3359" t="inlineStr">
        <is>
          <t>GUSTAVO SOUSA DE MELLO</t>
        </is>
      </c>
      <c r="C3359" t="n">
        <v>1</v>
      </c>
      <c r="D3359" t="inlineStr">
        <is>
          <t>IPCA</t>
        </is>
      </c>
      <c r="E3359" t="n">
        <v>0.009488792934583046</v>
      </c>
      <c r="F3359" t="inlineStr">
        <is>
          <t>MENSAL</t>
        </is>
      </c>
      <c r="G3359" t="n">
        <v>46203</v>
      </c>
      <c r="H3359" t="n">
        <v>46203</v>
      </c>
      <c r="I3359" t="inlineStr">
        <is>
          <t>087</t>
        </is>
      </c>
      <c r="J3359" t="inlineStr">
        <is>
          <t>CARTEIRA</t>
        </is>
      </c>
      <c r="K3359" t="inlineStr">
        <is>
          <t>CONTRATO</t>
        </is>
      </c>
      <c r="L3359" t="n">
        <v>2558.27</v>
      </c>
      <c r="M3359" t="inlineStr"/>
      <c r="N3359" t="inlineStr"/>
      <c r="O3359" s="142">
        <f>DATE(YEAR(H3359),MONTH(H3359),1)</f>
        <v/>
      </c>
      <c r="P3359" s="132">
        <f>IF(H3359&gt;$L$3,"Futuro","Atraso")</f>
        <v/>
      </c>
      <c r="Q3359">
        <f>12*(YEAR(H3359)-YEAR($L$3))+(MONTH(H3359)-MONTH($L$3))</f>
        <v/>
      </c>
      <c r="R3359" s="366">
        <f>IF(N3359="IBIRAPITANGA FASE 3",IF(P3359="Atraso",M3359,M3359/(1+$J$2)^Q3359),IF(P3359="Atraso",M3359,M3359/(1+$J$1)^Q3359))</f>
        <v/>
      </c>
    </row>
    <row r="3360">
      <c r="A3360" t="inlineStr">
        <is>
          <t>Q018L05</t>
        </is>
      </c>
      <c r="B3360" t="inlineStr">
        <is>
          <t>GUSTAVO SOUSA DE MELLO</t>
        </is>
      </c>
      <c r="C3360" t="n">
        <v>1</v>
      </c>
      <c r="D3360" t="inlineStr">
        <is>
          <t>IPCA</t>
        </is>
      </c>
      <c r="E3360" t="n">
        <v>0.009488792934583046</v>
      </c>
      <c r="F3360" t="inlineStr">
        <is>
          <t>MENSAL</t>
        </is>
      </c>
      <c r="G3360" t="n">
        <v>46233</v>
      </c>
      <c r="H3360" t="n">
        <v>46233</v>
      </c>
      <c r="I3360" t="inlineStr">
        <is>
          <t>088</t>
        </is>
      </c>
      <c r="J3360" t="inlineStr">
        <is>
          <t>CARTEIRA</t>
        </is>
      </c>
      <c r="K3360" t="inlineStr">
        <is>
          <t>CONTRATO</t>
        </is>
      </c>
      <c r="L3360" t="n">
        <v>2558.27</v>
      </c>
      <c r="M3360" t="inlineStr"/>
      <c r="N3360" t="inlineStr"/>
      <c r="O3360" s="142">
        <f>DATE(YEAR(H3360),MONTH(H3360),1)</f>
        <v/>
      </c>
      <c r="P3360" s="132">
        <f>IF(H3360&gt;$L$3,"Futuro","Atraso")</f>
        <v/>
      </c>
      <c r="Q3360">
        <f>12*(YEAR(H3360)-YEAR($L$3))+(MONTH(H3360)-MONTH($L$3))</f>
        <v/>
      </c>
      <c r="R3360" s="366">
        <f>IF(N3360="IBIRAPITANGA FASE 3",IF(P3360="Atraso",M3360,M3360/(1+$J$2)^Q3360),IF(P3360="Atraso",M3360,M3360/(1+$J$1)^Q3360))</f>
        <v/>
      </c>
    </row>
    <row r="3361">
      <c r="A3361" t="inlineStr">
        <is>
          <t>Q018L05</t>
        </is>
      </c>
      <c r="B3361" t="inlineStr">
        <is>
          <t>GUSTAVO SOUSA DE MELLO</t>
        </is>
      </c>
      <c r="C3361" t="n">
        <v>1</v>
      </c>
      <c r="D3361" t="inlineStr">
        <is>
          <t>IPCA</t>
        </is>
      </c>
      <c r="E3361" t="n">
        <v>0.009488792934583046</v>
      </c>
      <c r="F3361" t="inlineStr">
        <is>
          <t>MENSAL</t>
        </is>
      </c>
      <c r="G3361" t="n">
        <v>46264</v>
      </c>
      <c r="H3361" t="n">
        <v>46264</v>
      </c>
      <c r="I3361" t="inlineStr">
        <is>
          <t>089</t>
        </is>
      </c>
      <c r="J3361" t="inlineStr">
        <is>
          <t>CARTEIRA</t>
        </is>
      </c>
      <c r="K3361" t="inlineStr">
        <is>
          <t>CONTRATO</t>
        </is>
      </c>
      <c r="L3361" t="n">
        <v>2558.27</v>
      </c>
      <c r="M3361" t="inlineStr"/>
      <c r="N3361" t="inlineStr"/>
      <c r="O3361" s="142">
        <f>DATE(YEAR(H3361),MONTH(H3361),1)</f>
        <v/>
      </c>
      <c r="P3361" s="132">
        <f>IF(H3361&gt;$L$3,"Futuro","Atraso")</f>
        <v/>
      </c>
      <c r="Q3361">
        <f>12*(YEAR(H3361)-YEAR($L$3))+(MONTH(H3361)-MONTH($L$3))</f>
        <v/>
      </c>
      <c r="R3361" s="366">
        <f>IF(N3361="IBIRAPITANGA FASE 3",IF(P3361="Atraso",M3361,M3361/(1+$J$2)^Q3361),IF(P3361="Atraso",M3361,M3361/(1+$J$1)^Q3361))</f>
        <v/>
      </c>
    </row>
    <row r="3362">
      <c r="A3362" t="inlineStr">
        <is>
          <t>Q018L05</t>
        </is>
      </c>
      <c r="B3362" t="inlineStr">
        <is>
          <t>GUSTAVO SOUSA DE MELLO</t>
        </is>
      </c>
      <c r="C3362" t="n">
        <v>1</v>
      </c>
      <c r="D3362" t="inlineStr">
        <is>
          <t>IPCA</t>
        </is>
      </c>
      <c r="E3362" t="n">
        <v>0.009488792934583046</v>
      </c>
      <c r="F3362" t="inlineStr">
        <is>
          <t>MENSAL</t>
        </is>
      </c>
      <c r="G3362" t="n">
        <v>46295</v>
      </c>
      <c r="H3362" t="n">
        <v>46295</v>
      </c>
      <c r="I3362" t="inlineStr">
        <is>
          <t>090</t>
        </is>
      </c>
      <c r="J3362" t="inlineStr">
        <is>
          <t>CARTEIRA</t>
        </is>
      </c>
      <c r="K3362" t="inlineStr">
        <is>
          <t>CONTRATO</t>
        </is>
      </c>
      <c r="L3362" t="n">
        <v>2558.27</v>
      </c>
      <c r="M3362" t="inlineStr"/>
      <c r="N3362" t="inlineStr"/>
      <c r="O3362" s="142">
        <f>DATE(YEAR(H3362),MONTH(H3362),1)</f>
        <v/>
      </c>
      <c r="P3362" s="132">
        <f>IF(H3362&gt;$L$3,"Futuro","Atraso")</f>
        <v/>
      </c>
      <c r="Q3362">
        <f>12*(YEAR(H3362)-YEAR($L$3))+(MONTH(H3362)-MONTH($L$3))</f>
        <v/>
      </c>
      <c r="R3362" s="366">
        <f>IF(N3362="IBIRAPITANGA FASE 3",IF(P3362="Atraso",M3362,M3362/(1+$J$2)^Q3362),IF(P3362="Atraso",M3362,M3362/(1+$J$1)^Q3362))</f>
        <v/>
      </c>
    </row>
    <row r="3363">
      <c r="A3363" t="inlineStr">
        <is>
          <t>Q018L05</t>
        </is>
      </c>
      <c r="B3363" t="inlineStr">
        <is>
          <t>GUSTAVO SOUSA DE MELLO</t>
        </is>
      </c>
      <c r="C3363" t="n">
        <v>1</v>
      </c>
      <c r="D3363" t="inlineStr">
        <is>
          <t>IPCA</t>
        </is>
      </c>
      <c r="E3363" t="n">
        <v>0.009488792934583046</v>
      </c>
      <c r="F3363" t="inlineStr">
        <is>
          <t>MENSAL</t>
        </is>
      </c>
      <c r="G3363" t="n">
        <v>46325</v>
      </c>
      <c r="H3363" t="n">
        <v>46325</v>
      </c>
      <c r="I3363" t="inlineStr">
        <is>
          <t>091</t>
        </is>
      </c>
      <c r="J3363" t="inlineStr">
        <is>
          <t>CARTEIRA</t>
        </is>
      </c>
      <c r="K3363" t="inlineStr">
        <is>
          <t>CONTRATO</t>
        </is>
      </c>
      <c r="L3363" t="n">
        <v>2558.27</v>
      </c>
      <c r="M3363" t="inlineStr"/>
      <c r="N3363" t="inlineStr"/>
      <c r="O3363" s="142">
        <f>DATE(YEAR(H3363),MONTH(H3363),1)</f>
        <v/>
      </c>
      <c r="P3363" s="132">
        <f>IF(H3363&gt;$L$3,"Futuro","Atraso")</f>
        <v/>
      </c>
      <c r="Q3363">
        <f>12*(YEAR(H3363)-YEAR($L$3))+(MONTH(H3363)-MONTH($L$3))</f>
        <v/>
      </c>
      <c r="R3363" s="366">
        <f>IF(N3363="IBIRAPITANGA FASE 3",IF(P3363="Atraso",M3363,M3363/(1+$J$2)^Q3363),IF(P3363="Atraso",M3363,M3363/(1+$J$1)^Q3363))</f>
        <v/>
      </c>
    </row>
    <row r="3364">
      <c r="A3364" t="inlineStr">
        <is>
          <t>Q018L05</t>
        </is>
      </c>
      <c r="B3364" t="inlineStr">
        <is>
          <t>GUSTAVO SOUSA DE MELLO</t>
        </is>
      </c>
      <c r="C3364" t="n">
        <v>1</v>
      </c>
      <c r="D3364" t="inlineStr">
        <is>
          <t>IPCA</t>
        </is>
      </c>
      <c r="E3364" t="n">
        <v>0.009488792934583046</v>
      </c>
      <c r="F3364" t="inlineStr">
        <is>
          <t>MENSAL</t>
        </is>
      </c>
      <c r="G3364" t="n">
        <v>46356</v>
      </c>
      <c r="H3364" t="n">
        <v>46356</v>
      </c>
      <c r="I3364" t="inlineStr">
        <is>
          <t>092</t>
        </is>
      </c>
      <c r="J3364" t="inlineStr">
        <is>
          <t>CARTEIRA</t>
        </is>
      </c>
      <c r="K3364" t="inlineStr">
        <is>
          <t>CONTRATO</t>
        </is>
      </c>
      <c r="L3364" t="n">
        <v>2558.27</v>
      </c>
      <c r="M3364" t="inlineStr"/>
      <c r="N3364" t="inlineStr"/>
      <c r="O3364" s="142">
        <f>DATE(YEAR(H3364),MONTH(H3364),1)</f>
        <v/>
      </c>
      <c r="P3364" s="132">
        <f>IF(H3364&gt;$L$3,"Futuro","Atraso")</f>
        <v/>
      </c>
      <c r="Q3364">
        <f>12*(YEAR(H3364)-YEAR($L$3))+(MONTH(H3364)-MONTH($L$3))</f>
        <v/>
      </c>
      <c r="R3364" s="366">
        <f>IF(N3364="IBIRAPITANGA FASE 3",IF(P3364="Atraso",M3364,M3364/(1+$J$2)^Q3364),IF(P3364="Atraso",M3364,M3364/(1+$J$1)^Q3364))</f>
        <v/>
      </c>
    </row>
    <row r="3365">
      <c r="A3365" t="inlineStr">
        <is>
          <t>Q018L05</t>
        </is>
      </c>
      <c r="B3365" t="inlineStr">
        <is>
          <t>GUSTAVO SOUSA DE MELLO</t>
        </is>
      </c>
      <c r="C3365" t="n">
        <v>1</v>
      </c>
      <c r="D3365" t="inlineStr">
        <is>
          <t>IPCA</t>
        </is>
      </c>
      <c r="E3365" t="n">
        <v>0.009488792934583046</v>
      </c>
      <c r="F3365" t="inlineStr">
        <is>
          <t>MENSAL</t>
        </is>
      </c>
      <c r="G3365" t="n">
        <v>46386</v>
      </c>
      <c r="H3365" t="n">
        <v>46386</v>
      </c>
      <c r="I3365" t="inlineStr">
        <is>
          <t>093</t>
        </is>
      </c>
      <c r="J3365" t="inlineStr">
        <is>
          <t>CARTEIRA</t>
        </is>
      </c>
      <c r="K3365" t="inlineStr">
        <is>
          <t>CONTRATO</t>
        </is>
      </c>
      <c r="L3365" t="n">
        <v>2558.27</v>
      </c>
      <c r="M3365" t="inlineStr"/>
      <c r="N3365" t="inlineStr"/>
      <c r="O3365" s="142">
        <f>DATE(YEAR(H3365),MONTH(H3365),1)</f>
        <v/>
      </c>
      <c r="P3365" s="132">
        <f>IF(H3365&gt;$L$3,"Futuro","Atraso")</f>
        <v/>
      </c>
      <c r="Q3365">
        <f>12*(YEAR(H3365)-YEAR($L$3))+(MONTH(H3365)-MONTH($L$3))</f>
        <v/>
      </c>
      <c r="R3365" s="366">
        <f>IF(N3365="IBIRAPITANGA FASE 3",IF(P3365="Atraso",M3365,M3365/(1+$J$2)^Q3365),IF(P3365="Atraso",M3365,M3365/(1+$J$1)^Q3365))</f>
        <v/>
      </c>
    </row>
    <row r="3366">
      <c r="A3366" t="inlineStr">
        <is>
          <t>Q018L05</t>
        </is>
      </c>
      <c r="B3366" t="inlineStr">
        <is>
          <t>GUSTAVO SOUSA DE MELLO</t>
        </is>
      </c>
      <c r="C3366" t="n">
        <v>1</v>
      </c>
      <c r="D3366" t="inlineStr">
        <is>
          <t>IPCA</t>
        </is>
      </c>
      <c r="E3366" t="n">
        <v>0.009488792934583046</v>
      </c>
      <c r="F3366" t="inlineStr">
        <is>
          <t>MENSAL</t>
        </is>
      </c>
      <c r="G3366" t="n">
        <v>46417</v>
      </c>
      <c r="H3366" t="n">
        <v>46417</v>
      </c>
      <c r="I3366" t="inlineStr">
        <is>
          <t>094</t>
        </is>
      </c>
      <c r="J3366" t="inlineStr">
        <is>
          <t>CARTEIRA</t>
        </is>
      </c>
      <c r="K3366" t="inlineStr">
        <is>
          <t>CONTRATO</t>
        </is>
      </c>
      <c r="L3366" t="n">
        <v>2558.27</v>
      </c>
      <c r="M3366" t="inlineStr"/>
      <c r="N3366" t="inlineStr"/>
      <c r="O3366" s="142">
        <f>DATE(YEAR(H3366),MONTH(H3366),1)</f>
        <v/>
      </c>
      <c r="P3366" s="132">
        <f>IF(H3366&gt;$L$3,"Futuro","Atraso")</f>
        <v/>
      </c>
      <c r="Q3366">
        <f>12*(YEAR(H3366)-YEAR($L$3))+(MONTH(H3366)-MONTH($L$3))</f>
        <v/>
      </c>
      <c r="R3366" s="366">
        <f>IF(N3366="IBIRAPITANGA FASE 3",IF(P3366="Atraso",M3366,M3366/(1+$J$2)^Q3366),IF(P3366="Atraso",M3366,M3366/(1+$J$1)^Q3366))</f>
        <v/>
      </c>
    </row>
    <row r="3367">
      <c r="A3367" t="inlineStr">
        <is>
          <t>Q018L05</t>
        </is>
      </c>
      <c r="B3367" t="inlineStr">
        <is>
          <t>GUSTAVO SOUSA DE MELLO</t>
        </is>
      </c>
      <c r="C3367" t="n">
        <v>1</v>
      </c>
      <c r="D3367" t="inlineStr">
        <is>
          <t>IPCA</t>
        </is>
      </c>
      <c r="E3367" t="n">
        <v>0.009488792934583046</v>
      </c>
      <c r="F3367" t="inlineStr">
        <is>
          <t>MENSAL</t>
        </is>
      </c>
      <c r="G3367" t="n">
        <v>46446</v>
      </c>
      <c r="H3367" t="n">
        <v>46446</v>
      </c>
      <c r="I3367" t="inlineStr">
        <is>
          <t>095</t>
        </is>
      </c>
      <c r="J3367" t="inlineStr">
        <is>
          <t>CARTEIRA</t>
        </is>
      </c>
      <c r="K3367" t="inlineStr">
        <is>
          <t>CONTRATO</t>
        </is>
      </c>
      <c r="L3367" t="n">
        <v>2558.27</v>
      </c>
      <c r="M3367" t="inlineStr"/>
      <c r="N3367" t="inlineStr"/>
      <c r="O3367" s="142">
        <f>DATE(YEAR(H3367),MONTH(H3367),1)</f>
        <v/>
      </c>
      <c r="P3367" s="132">
        <f>IF(H3367&gt;$L$3,"Futuro","Atraso")</f>
        <v/>
      </c>
      <c r="Q3367">
        <f>12*(YEAR(H3367)-YEAR($L$3))+(MONTH(H3367)-MONTH($L$3))</f>
        <v/>
      </c>
      <c r="R3367" s="366">
        <f>IF(N3367="IBIRAPITANGA FASE 3",IF(P3367="Atraso",M3367,M3367/(1+$J$2)^Q3367),IF(P3367="Atraso",M3367,M3367/(1+$J$1)^Q3367))</f>
        <v/>
      </c>
    </row>
    <row r="3368">
      <c r="A3368" t="inlineStr">
        <is>
          <t>Q018L05</t>
        </is>
      </c>
      <c r="B3368" t="inlineStr">
        <is>
          <t>GUSTAVO SOUSA DE MELLO</t>
        </is>
      </c>
      <c r="C3368" t="n">
        <v>1</v>
      </c>
      <c r="D3368" t="inlineStr">
        <is>
          <t>IPCA</t>
        </is>
      </c>
      <c r="E3368" t="n">
        <v>0.009488792934583046</v>
      </c>
      <c r="F3368" t="inlineStr">
        <is>
          <t>MENSAL</t>
        </is>
      </c>
      <c r="G3368" t="n">
        <v>46476</v>
      </c>
      <c r="H3368" t="n">
        <v>46476</v>
      </c>
      <c r="I3368" t="inlineStr">
        <is>
          <t>096</t>
        </is>
      </c>
      <c r="J3368" t="inlineStr">
        <is>
          <t>CARTEIRA</t>
        </is>
      </c>
      <c r="K3368" t="inlineStr">
        <is>
          <t>CONTRATO</t>
        </is>
      </c>
      <c r="L3368" t="n">
        <v>2558.27</v>
      </c>
      <c r="M3368" t="inlineStr"/>
      <c r="N3368" t="inlineStr"/>
      <c r="O3368" s="142">
        <f>DATE(YEAR(H3368),MONTH(H3368),1)</f>
        <v/>
      </c>
      <c r="P3368" s="132">
        <f>IF(H3368&gt;$L$3,"Futuro","Atraso")</f>
        <v/>
      </c>
      <c r="Q3368">
        <f>12*(YEAR(H3368)-YEAR($L$3))+(MONTH(H3368)-MONTH($L$3))</f>
        <v/>
      </c>
      <c r="R3368" s="366">
        <f>IF(N3368="IBIRAPITANGA FASE 3",IF(P3368="Atraso",M3368,M3368/(1+$J$2)^Q3368),IF(P3368="Atraso",M3368,M3368/(1+$J$1)^Q3368))</f>
        <v/>
      </c>
    </row>
    <row r="3369">
      <c r="A3369" t="inlineStr">
        <is>
          <t>Q019L05</t>
        </is>
      </c>
      <c r="B3369" t="inlineStr">
        <is>
          <t>ARLEN FERREIRA DO NASCIMENTO</t>
        </is>
      </c>
      <c r="C3369" t="n">
        <v>1</v>
      </c>
      <c r="D3369" t="inlineStr">
        <is>
          <t>IPCA</t>
        </is>
      </c>
      <c r="E3369" t="n">
        <v>0</v>
      </c>
      <c r="F3369" t="inlineStr">
        <is>
          <t>MENSAL</t>
        </is>
      </c>
      <c r="G3369" t="n">
        <v>45179</v>
      </c>
      <c r="H3369" t="n">
        <v>45179</v>
      </c>
      <c r="I3369" t="inlineStr">
        <is>
          <t>043</t>
        </is>
      </c>
      <c r="J3369" t="inlineStr">
        <is>
          <t>CARTEIRA</t>
        </is>
      </c>
      <c r="K3369" t="inlineStr">
        <is>
          <t>CONTRATO</t>
        </is>
      </c>
      <c r="L3369" t="n">
        <v>2306.63</v>
      </c>
      <c r="M3369" t="inlineStr"/>
      <c r="N3369" t="inlineStr"/>
      <c r="O3369" s="142">
        <f>DATE(YEAR(H3369),MONTH(H3369),1)</f>
        <v/>
      </c>
      <c r="P3369" s="132">
        <f>IF(H3369&gt;$L$3,"Futuro","Atraso")</f>
        <v/>
      </c>
      <c r="Q3369">
        <f>12*(YEAR(H3369)-YEAR($L$3))+(MONTH(H3369)-MONTH($L$3))</f>
        <v/>
      </c>
      <c r="R3369" s="366">
        <f>IF(N3369="IBIRAPITANGA FASE 3",IF(P3369="Atraso",M3369,M3369/(1+$J$2)^Q3369),IF(P3369="Atraso",M3369,M3369/(1+$J$1)^Q3369))</f>
        <v/>
      </c>
    </row>
    <row r="3370">
      <c r="A3370" t="inlineStr">
        <is>
          <t>Q019L05</t>
        </is>
      </c>
      <c r="B3370" t="inlineStr">
        <is>
          <t>ARLEN FERREIRA DO NASCIMENTO</t>
        </is>
      </c>
      <c r="C3370" t="n">
        <v>1</v>
      </c>
      <c r="D3370" t="inlineStr">
        <is>
          <t>IPCA</t>
        </is>
      </c>
      <c r="E3370" t="n">
        <v>0</v>
      </c>
      <c r="F3370" t="inlineStr">
        <is>
          <t>MENSAL</t>
        </is>
      </c>
      <c r="G3370" t="n">
        <v>45209</v>
      </c>
      <c r="H3370" t="n">
        <v>45209</v>
      </c>
      <c r="I3370" t="inlineStr">
        <is>
          <t>044</t>
        </is>
      </c>
      <c r="J3370" t="inlineStr">
        <is>
          <t>CARTEIRA</t>
        </is>
      </c>
      <c r="K3370" t="inlineStr">
        <is>
          <t>CONTRATO</t>
        </is>
      </c>
      <c r="L3370" t="n">
        <v>2250.09</v>
      </c>
      <c r="M3370" t="inlineStr"/>
      <c r="N3370" t="inlineStr"/>
      <c r="O3370" s="142">
        <f>DATE(YEAR(H3370),MONTH(H3370),1)</f>
        <v/>
      </c>
      <c r="P3370" s="132">
        <f>IF(H3370&gt;$L$3,"Futuro","Atraso")</f>
        <v/>
      </c>
      <c r="Q3370">
        <f>12*(YEAR(H3370)-YEAR($L$3))+(MONTH(H3370)-MONTH($L$3))</f>
        <v/>
      </c>
      <c r="R3370" s="366">
        <f>IF(N3370="IBIRAPITANGA FASE 3",IF(P3370="Atraso",M3370,M3370/(1+$J$2)^Q3370),IF(P3370="Atraso",M3370,M3370/(1+$J$1)^Q3370))</f>
        <v/>
      </c>
    </row>
    <row r="3371">
      <c r="A3371" t="inlineStr">
        <is>
          <t>Q019L05</t>
        </is>
      </c>
      <c r="B3371" t="inlineStr">
        <is>
          <t>ARLEN FERREIRA DO NASCIMENTO</t>
        </is>
      </c>
      <c r="C3371" t="n">
        <v>1</v>
      </c>
      <c r="D3371" t="inlineStr">
        <is>
          <t>IPCA</t>
        </is>
      </c>
      <c r="E3371" t="n">
        <v>0</v>
      </c>
      <c r="F3371" t="inlineStr">
        <is>
          <t>MENSAL</t>
        </is>
      </c>
      <c r="G3371" t="n">
        <v>45240</v>
      </c>
      <c r="H3371" t="n">
        <v>45240</v>
      </c>
      <c r="I3371" t="inlineStr">
        <is>
          <t>045</t>
        </is>
      </c>
      <c r="J3371" t="inlineStr">
        <is>
          <t>CARTEIRA</t>
        </is>
      </c>
      <c r="K3371" t="inlineStr">
        <is>
          <t>CONTRATO</t>
        </is>
      </c>
      <c r="L3371" t="n">
        <v>2250.09</v>
      </c>
      <c r="M3371" t="inlineStr"/>
      <c r="N3371" t="inlineStr"/>
      <c r="O3371" s="142">
        <f>DATE(YEAR(H3371),MONTH(H3371),1)</f>
        <v/>
      </c>
      <c r="P3371" s="132">
        <f>IF(H3371&gt;$L$3,"Futuro","Atraso")</f>
        <v/>
      </c>
      <c r="Q3371">
        <f>12*(YEAR(H3371)-YEAR($L$3))+(MONTH(H3371)-MONTH($L$3))</f>
        <v/>
      </c>
      <c r="R3371" s="366">
        <f>IF(N3371="IBIRAPITANGA FASE 3",IF(P3371="Atraso",M3371,M3371/(1+$J$2)^Q3371),IF(P3371="Atraso",M3371,M3371/(1+$J$1)^Q3371))</f>
        <v/>
      </c>
    </row>
    <row r="3372">
      <c r="A3372" t="inlineStr">
        <is>
          <t>Q019L05</t>
        </is>
      </c>
      <c r="B3372" t="inlineStr">
        <is>
          <t>ARLEN FERREIRA DO NASCIMENTO</t>
        </is>
      </c>
      <c r="C3372" t="n">
        <v>1</v>
      </c>
      <c r="D3372" t="inlineStr">
        <is>
          <t>IPCA</t>
        </is>
      </c>
      <c r="E3372" t="n">
        <v>0</v>
      </c>
      <c r="F3372" t="inlineStr">
        <is>
          <t>MENSAL</t>
        </is>
      </c>
      <c r="G3372" t="n">
        <v>45270</v>
      </c>
      <c r="H3372" t="n">
        <v>45270</v>
      </c>
      <c r="I3372" t="inlineStr">
        <is>
          <t>046</t>
        </is>
      </c>
      <c r="J3372" t="inlineStr">
        <is>
          <t>CARTEIRA</t>
        </is>
      </c>
      <c r="K3372" t="inlineStr">
        <is>
          <t>CONTRATO</t>
        </is>
      </c>
      <c r="L3372" t="n">
        <v>2250.09</v>
      </c>
      <c r="M3372" t="inlineStr"/>
      <c r="N3372" t="inlineStr"/>
      <c r="O3372" s="142">
        <f>DATE(YEAR(H3372),MONTH(H3372),1)</f>
        <v/>
      </c>
      <c r="P3372" s="132">
        <f>IF(H3372&gt;$L$3,"Futuro","Atraso")</f>
        <v/>
      </c>
      <c r="Q3372">
        <f>12*(YEAR(H3372)-YEAR($L$3))+(MONTH(H3372)-MONTH($L$3))</f>
        <v/>
      </c>
      <c r="R3372" s="366">
        <f>IF(N3372="IBIRAPITANGA FASE 3",IF(P3372="Atraso",M3372,M3372/(1+$J$2)^Q3372),IF(P3372="Atraso",M3372,M3372/(1+$J$1)^Q3372))</f>
        <v/>
      </c>
    </row>
    <row r="3373">
      <c r="A3373" t="inlineStr">
        <is>
          <t>Q019L05</t>
        </is>
      </c>
      <c r="B3373" t="inlineStr">
        <is>
          <t>ARLEN FERREIRA DO NASCIMENTO</t>
        </is>
      </c>
      <c r="C3373" t="n">
        <v>1</v>
      </c>
      <c r="D3373" t="inlineStr">
        <is>
          <t>IPCA</t>
        </is>
      </c>
      <c r="E3373" t="n">
        <v>0</v>
      </c>
      <c r="F3373" t="inlineStr">
        <is>
          <t>MENSAL</t>
        </is>
      </c>
      <c r="G3373" t="n">
        <v>45301</v>
      </c>
      <c r="H3373" t="n">
        <v>45301</v>
      </c>
      <c r="I3373" t="inlineStr">
        <is>
          <t>047</t>
        </is>
      </c>
      <c r="J3373" t="inlineStr">
        <is>
          <t>CARTEIRA</t>
        </is>
      </c>
      <c r="K3373" t="inlineStr">
        <is>
          <t>CONTRATO</t>
        </is>
      </c>
      <c r="L3373" t="n">
        <v>2250.09</v>
      </c>
      <c r="M3373" t="inlineStr"/>
      <c r="N3373" t="inlineStr"/>
      <c r="O3373" s="142">
        <f>DATE(YEAR(H3373),MONTH(H3373),1)</f>
        <v/>
      </c>
      <c r="P3373" s="132">
        <f>IF(H3373&gt;$L$3,"Futuro","Atraso")</f>
        <v/>
      </c>
      <c r="Q3373">
        <f>12*(YEAR(H3373)-YEAR($L$3))+(MONTH(H3373)-MONTH($L$3))</f>
        <v/>
      </c>
      <c r="R3373" s="366">
        <f>IF(N3373="IBIRAPITANGA FASE 3",IF(P3373="Atraso",M3373,M3373/(1+$J$2)^Q3373),IF(P3373="Atraso",M3373,M3373/(1+$J$1)^Q3373))</f>
        <v/>
      </c>
    </row>
    <row r="3374">
      <c r="A3374" t="inlineStr">
        <is>
          <t>Q019L05</t>
        </is>
      </c>
      <c r="B3374" t="inlineStr">
        <is>
          <t>ARLEN FERREIRA DO NASCIMENTO</t>
        </is>
      </c>
      <c r="C3374" t="n">
        <v>1</v>
      </c>
      <c r="D3374" t="inlineStr">
        <is>
          <t>IPCA</t>
        </is>
      </c>
      <c r="E3374" t="n">
        <v>0</v>
      </c>
      <c r="F3374" t="inlineStr">
        <is>
          <t>MENSAL</t>
        </is>
      </c>
      <c r="G3374" t="n">
        <v>45332</v>
      </c>
      <c r="H3374" t="n">
        <v>45332</v>
      </c>
      <c r="I3374" t="inlineStr">
        <is>
          <t>048</t>
        </is>
      </c>
      <c r="J3374" t="inlineStr">
        <is>
          <t>CARTEIRA</t>
        </is>
      </c>
      <c r="K3374" t="inlineStr">
        <is>
          <t>CONTRATO</t>
        </is>
      </c>
      <c r="L3374" t="n">
        <v>2250.09</v>
      </c>
      <c r="M3374" t="inlineStr"/>
      <c r="N3374" t="inlineStr"/>
      <c r="O3374" s="142">
        <f>DATE(YEAR(H3374),MONTH(H3374),1)</f>
        <v/>
      </c>
      <c r="P3374" s="132">
        <f>IF(H3374&gt;$L$3,"Futuro","Atraso")</f>
        <v/>
      </c>
      <c r="Q3374">
        <f>12*(YEAR(H3374)-YEAR($L$3))+(MONTH(H3374)-MONTH($L$3))</f>
        <v/>
      </c>
      <c r="R3374" s="366">
        <f>IF(N3374="IBIRAPITANGA FASE 3",IF(P3374="Atraso",M3374,M3374/(1+$J$2)^Q3374),IF(P3374="Atraso",M3374,M3374/(1+$J$1)^Q3374))</f>
        <v/>
      </c>
    </row>
    <row r="3375">
      <c r="A3375" t="inlineStr">
        <is>
          <t>Q019L06</t>
        </is>
      </c>
      <c r="B3375" t="inlineStr">
        <is>
          <t>LUCIANO MOURAO</t>
        </is>
      </c>
      <c r="C3375" t="n">
        <v>1</v>
      </c>
      <c r="D3375" t="inlineStr">
        <is>
          <t>IPCA</t>
        </is>
      </c>
      <c r="E3375" t="n">
        <v>0.009488792934583046</v>
      </c>
      <c r="F3375" t="inlineStr">
        <is>
          <t>MENSAL</t>
        </is>
      </c>
      <c r="G3375" t="n">
        <v>45209</v>
      </c>
      <c r="H3375" t="n">
        <v>45209</v>
      </c>
      <c r="I3375" t="inlineStr">
        <is>
          <t>044</t>
        </is>
      </c>
      <c r="J3375" t="inlineStr">
        <is>
          <t>CARTEIRA</t>
        </is>
      </c>
      <c r="K3375" t="inlineStr">
        <is>
          <t>CONTRATO</t>
        </is>
      </c>
      <c r="L3375" t="n">
        <v>1792.43</v>
      </c>
      <c r="M3375" t="inlineStr"/>
      <c r="N3375" t="inlineStr"/>
      <c r="O3375" s="142">
        <f>DATE(YEAR(H3375),MONTH(H3375),1)</f>
        <v/>
      </c>
      <c r="P3375" s="132">
        <f>IF(H3375&gt;$L$3,"Futuro","Atraso")</f>
        <v/>
      </c>
      <c r="Q3375">
        <f>12*(YEAR(H3375)-YEAR($L$3))+(MONTH(H3375)-MONTH($L$3))</f>
        <v/>
      </c>
      <c r="R3375" s="366">
        <f>IF(N3375="IBIRAPITANGA FASE 3",IF(P3375="Atraso",M3375,M3375/(1+$J$2)^Q3375),IF(P3375="Atraso",M3375,M3375/(1+$J$1)^Q3375))</f>
        <v/>
      </c>
    </row>
    <row r="3376">
      <c r="A3376" t="inlineStr">
        <is>
          <t>Q019L06</t>
        </is>
      </c>
      <c r="B3376" t="inlineStr">
        <is>
          <t>LUCIANO MOURAO</t>
        </is>
      </c>
      <c r="C3376" t="n">
        <v>1</v>
      </c>
      <c r="D3376" t="inlineStr">
        <is>
          <t>IPCA</t>
        </is>
      </c>
      <c r="E3376" t="n">
        <v>0.009488792934583046</v>
      </c>
      <c r="F3376" t="inlineStr">
        <is>
          <t>MENSAL</t>
        </is>
      </c>
      <c r="G3376" t="n">
        <v>45240</v>
      </c>
      <c r="H3376" t="n">
        <v>45240</v>
      </c>
      <c r="I3376" t="inlineStr">
        <is>
          <t>045</t>
        </is>
      </c>
      <c r="J3376" t="inlineStr">
        <is>
          <t>CARTEIRA</t>
        </is>
      </c>
      <c r="K3376" t="inlineStr">
        <is>
          <t>CONTRATO</t>
        </is>
      </c>
      <c r="L3376" t="n">
        <v>1792.43</v>
      </c>
      <c r="M3376" t="inlineStr"/>
      <c r="N3376" t="inlineStr"/>
      <c r="O3376" s="142">
        <f>DATE(YEAR(H3376),MONTH(H3376),1)</f>
        <v/>
      </c>
      <c r="P3376" s="132">
        <f>IF(H3376&gt;$L$3,"Futuro","Atraso")</f>
        <v/>
      </c>
      <c r="Q3376">
        <f>12*(YEAR(H3376)-YEAR($L$3))+(MONTH(H3376)-MONTH($L$3))</f>
        <v/>
      </c>
      <c r="R3376" s="366">
        <f>IF(N3376="IBIRAPITANGA FASE 3",IF(P3376="Atraso",M3376,M3376/(1+$J$2)^Q3376),IF(P3376="Atraso",M3376,M3376/(1+$J$1)^Q3376))</f>
        <v/>
      </c>
    </row>
    <row r="3377">
      <c r="A3377" t="inlineStr">
        <is>
          <t>Q019L06</t>
        </is>
      </c>
      <c r="B3377" t="inlineStr">
        <is>
          <t>LUCIANO MOURAO</t>
        </is>
      </c>
      <c r="C3377" t="n">
        <v>1</v>
      </c>
      <c r="D3377" t="inlineStr">
        <is>
          <t>IPCA</t>
        </is>
      </c>
      <c r="E3377" t="n">
        <v>0.009488792934583046</v>
      </c>
      <c r="F3377" t="inlineStr">
        <is>
          <t>MENSAL</t>
        </is>
      </c>
      <c r="G3377" t="n">
        <v>45270</v>
      </c>
      <c r="H3377" t="n">
        <v>45270</v>
      </c>
      <c r="I3377" t="inlineStr">
        <is>
          <t>046</t>
        </is>
      </c>
      <c r="J3377" t="inlineStr">
        <is>
          <t>CARTEIRA</t>
        </is>
      </c>
      <c r="K3377" t="inlineStr">
        <is>
          <t>CONTRATO</t>
        </is>
      </c>
      <c r="L3377" t="n">
        <v>1792.43</v>
      </c>
      <c r="M3377" t="inlineStr"/>
      <c r="N3377" t="inlineStr"/>
      <c r="O3377" s="142">
        <f>DATE(YEAR(H3377),MONTH(H3377),1)</f>
        <v/>
      </c>
      <c r="P3377" s="132">
        <f>IF(H3377&gt;$L$3,"Futuro","Atraso")</f>
        <v/>
      </c>
      <c r="Q3377">
        <f>12*(YEAR(H3377)-YEAR($L$3))+(MONTH(H3377)-MONTH($L$3))</f>
        <v/>
      </c>
      <c r="R3377" s="366">
        <f>IF(N3377="IBIRAPITANGA FASE 3",IF(P3377="Atraso",M3377,M3377/(1+$J$2)^Q3377),IF(P3377="Atraso",M3377,M3377/(1+$J$1)^Q3377))</f>
        <v/>
      </c>
    </row>
    <row r="3378">
      <c r="A3378" t="inlineStr">
        <is>
          <t>Q019L06</t>
        </is>
      </c>
      <c r="B3378" t="inlineStr">
        <is>
          <t>LUCIANO MOURAO</t>
        </is>
      </c>
      <c r="C3378" t="n">
        <v>1</v>
      </c>
      <c r="D3378" t="inlineStr">
        <is>
          <t>IPCA</t>
        </is>
      </c>
      <c r="E3378" t="n">
        <v>0.009488792934583046</v>
      </c>
      <c r="F3378" t="inlineStr">
        <is>
          <t>MENSAL</t>
        </is>
      </c>
      <c r="G3378" t="n">
        <v>45301</v>
      </c>
      <c r="H3378" t="n">
        <v>45301</v>
      </c>
      <c r="I3378" t="inlineStr">
        <is>
          <t>047</t>
        </is>
      </c>
      <c r="J3378" t="inlineStr">
        <is>
          <t>CARTEIRA</t>
        </is>
      </c>
      <c r="K3378" t="inlineStr">
        <is>
          <t>CONTRATO</t>
        </is>
      </c>
      <c r="L3378" t="n">
        <v>1792.43</v>
      </c>
      <c r="M3378" t="inlineStr"/>
      <c r="N3378" t="inlineStr"/>
      <c r="O3378" s="142">
        <f>DATE(YEAR(H3378),MONTH(H3378),1)</f>
        <v/>
      </c>
      <c r="P3378" s="132">
        <f>IF(H3378&gt;$L$3,"Futuro","Atraso")</f>
        <v/>
      </c>
      <c r="Q3378">
        <f>12*(YEAR(H3378)-YEAR($L$3))+(MONTH(H3378)-MONTH($L$3))</f>
        <v/>
      </c>
      <c r="R3378" s="366">
        <f>IF(N3378="IBIRAPITANGA FASE 3",IF(P3378="Atraso",M3378,M3378/(1+$J$2)^Q3378),IF(P3378="Atraso",M3378,M3378/(1+$J$1)^Q3378))</f>
        <v/>
      </c>
    </row>
    <row r="3379">
      <c r="A3379" t="inlineStr">
        <is>
          <t>Q019L06</t>
        </is>
      </c>
      <c r="B3379" t="inlineStr">
        <is>
          <t>LUCIANO MOURAO</t>
        </is>
      </c>
      <c r="C3379" t="n">
        <v>1</v>
      </c>
      <c r="D3379" t="inlineStr">
        <is>
          <t>IPCA</t>
        </is>
      </c>
      <c r="E3379" t="n">
        <v>0.009488792934583046</v>
      </c>
      <c r="F3379" t="inlineStr">
        <is>
          <t>MENSAL</t>
        </is>
      </c>
      <c r="G3379" t="n">
        <v>45332</v>
      </c>
      <c r="H3379" t="n">
        <v>45332</v>
      </c>
      <c r="I3379" t="inlineStr">
        <is>
          <t>048</t>
        </is>
      </c>
      <c r="J3379" t="inlineStr">
        <is>
          <t>CARTEIRA</t>
        </is>
      </c>
      <c r="K3379" t="inlineStr">
        <is>
          <t>CONTRATO</t>
        </is>
      </c>
      <c r="L3379" t="n">
        <v>1792.43</v>
      </c>
      <c r="M3379" t="inlineStr"/>
      <c r="N3379" t="inlineStr"/>
      <c r="O3379" s="142">
        <f>DATE(YEAR(H3379),MONTH(H3379),1)</f>
        <v/>
      </c>
      <c r="P3379" s="132">
        <f>IF(H3379&gt;$L$3,"Futuro","Atraso")</f>
        <v/>
      </c>
      <c r="Q3379">
        <f>12*(YEAR(H3379)-YEAR($L$3))+(MONTH(H3379)-MONTH($L$3))</f>
        <v/>
      </c>
      <c r="R3379" s="366">
        <f>IF(N3379="IBIRAPITANGA FASE 3",IF(P3379="Atraso",M3379,M3379/(1+$J$2)^Q3379),IF(P3379="Atraso",M3379,M3379/(1+$J$1)^Q3379))</f>
        <v/>
      </c>
    </row>
    <row r="3380">
      <c r="A3380" t="inlineStr">
        <is>
          <t>Q019L06</t>
        </is>
      </c>
      <c r="B3380" t="inlineStr">
        <is>
          <t>LUCIANO MOURAO</t>
        </is>
      </c>
      <c r="C3380" t="n">
        <v>1</v>
      </c>
      <c r="D3380" t="inlineStr">
        <is>
          <t>IPCA</t>
        </is>
      </c>
      <c r="E3380" t="n">
        <v>0.009488792934583046</v>
      </c>
      <c r="F3380" t="inlineStr">
        <is>
          <t>MENSAL</t>
        </is>
      </c>
      <c r="G3380" t="n">
        <v>45361</v>
      </c>
      <c r="H3380" t="n">
        <v>45361</v>
      </c>
      <c r="I3380" t="inlineStr">
        <is>
          <t>049</t>
        </is>
      </c>
      <c r="J3380" t="inlineStr">
        <is>
          <t>CARTEIRA</t>
        </is>
      </c>
      <c r="K3380" t="inlineStr">
        <is>
          <t>CONTRATO</t>
        </is>
      </c>
      <c r="L3380" t="n">
        <v>1792.43</v>
      </c>
      <c r="M3380" t="inlineStr"/>
      <c r="N3380" t="inlineStr"/>
      <c r="O3380" s="142">
        <f>DATE(YEAR(H3380),MONTH(H3380),1)</f>
        <v/>
      </c>
      <c r="P3380" s="132">
        <f>IF(H3380&gt;$L$3,"Futuro","Atraso")</f>
        <v/>
      </c>
      <c r="Q3380">
        <f>12*(YEAR(H3380)-YEAR($L$3))+(MONTH(H3380)-MONTH($L$3))</f>
        <v/>
      </c>
      <c r="R3380" s="366">
        <f>IF(N3380="IBIRAPITANGA FASE 3",IF(P3380="Atraso",M3380,M3380/(1+$J$2)^Q3380),IF(P3380="Atraso",M3380,M3380/(1+$J$1)^Q3380))</f>
        <v/>
      </c>
    </row>
    <row r="3381">
      <c r="A3381" t="inlineStr">
        <is>
          <t>Q019L06</t>
        </is>
      </c>
      <c r="B3381" t="inlineStr">
        <is>
          <t>LUCIANO MOURAO</t>
        </is>
      </c>
      <c r="C3381" t="n">
        <v>1</v>
      </c>
      <c r="D3381" t="inlineStr">
        <is>
          <t>IPCA</t>
        </is>
      </c>
      <c r="E3381" t="n">
        <v>0.009488792934583046</v>
      </c>
      <c r="F3381" t="inlineStr">
        <is>
          <t>MENSAL</t>
        </is>
      </c>
      <c r="G3381" t="n">
        <v>45361</v>
      </c>
      <c r="H3381" t="n">
        <v>45361</v>
      </c>
      <c r="I3381" t="inlineStr">
        <is>
          <t>004</t>
        </is>
      </c>
      <c r="J3381" t="inlineStr">
        <is>
          <t>CARTEIRA</t>
        </is>
      </c>
      <c r="K3381" t="inlineStr">
        <is>
          <t>CONTRATO</t>
        </is>
      </c>
      <c r="L3381" t="n">
        <v>9715.17</v>
      </c>
      <c r="M3381" t="inlineStr"/>
      <c r="N3381" t="inlineStr"/>
      <c r="O3381" s="142">
        <f>DATE(YEAR(H3381),MONTH(H3381),1)</f>
        <v/>
      </c>
      <c r="P3381" s="132">
        <f>IF(H3381&gt;$L$3,"Futuro","Atraso")</f>
        <v/>
      </c>
      <c r="Q3381">
        <f>12*(YEAR(H3381)-YEAR($L$3))+(MONTH(H3381)-MONTH($L$3))</f>
        <v/>
      </c>
      <c r="R3381" s="366">
        <f>IF(N3381="IBIRAPITANGA FASE 3",IF(P3381="Atraso",M3381,M3381/(1+$J$2)^Q3381),IF(P3381="Atraso",M3381,M3381/(1+$J$1)^Q3381))</f>
        <v/>
      </c>
    </row>
    <row r="3382">
      <c r="A3382" t="inlineStr">
        <is>
          <t>Q019L06</t>
        </is>
      </c>
      <c r="B3382" t="inlineStr">
        <is>
          <t>LUCIANO MOURAO</t>
        </is>
      </c>
      <c r="C3382" t="n">
        <v>1</v>
      </c>
      <c r="D3382" t="inlineStr">
        <is>
          <t>IPCA</t>
        </is>
      </c>
      <c r="E3382" t="n">
        <v>0.009488792934583046</v>
      </c>
      <c r="F3382" t="inlineStr">
        <is>
          <t>MENSAL</t>
        </is>
      </c>
      <c r="G3382" t="n">
        <v>45392</v>
      </c>
      <c r="H3382" t="n">
        <v>45392</v>
      </c>
      <c r="I3382" t="inlineStr">
        <is>
          <t>050</t>
        </is>
      </c>
      <c r="J3382" t="inlineStr">
        <is>
          <t>CARTEIRA</t>
        </is>
      </c>
      <c r="K3382" t="inlineStr">
        <is>
          <t>CONTRATO</t>
        </is>
      </c>
      <c r="L3382" t="n">
        <v>1792.43</v>
      </c>
      <c r="M3382" t="inlineStr"/>
      <c r="N3382" t="inlineStr"/>
      <c r="O3382" s="142">
        <f>DATE(YEAR(H3382),MONTH(H3382),1)</f>
        <v/>
      </c>
      <c r="P3382" s="132">
        <f>IF(H3382&gt;$L$3,"Futuro","Atraso")</f>
        <v/>
      </c>
      <c r="Q3382">
        <f>12*(YEAR(H3382)-YEAR($L$3))+(MONTH(H3382)-MONTH($L$3))</f>
        <v/>
      </c>
      <c r="R3382" s="366">
        <f>IF(N3382="IBIRAPITANGA FASE 3",IF(P3382="Atraso",M3382,M3382/(1+$J$2)^Q3382),IF(P3382="Atraso",M3382,M3382/(1+$J$1)^Q3382))</f>
        <v/>
      </c>
    </row>
    <row r="3383">
      <c r="A3383" t="inlineStr">
        <is>
          <t>Q019L06</t>
        </is>
      </c>
      <c r="B3383" t="inlineStr">
        <is>
          <t>LUCIANO MOURAO</t>
        </is>
      </c>
      <c r="C3383" t="n">
        <v>1</v>
      </c>
      <c r="D3383" t="inlineStr">
        <is>
          <t>IPCA</t>
        </is>
      </c>
      <c r="E3383" t="n">
        <v>0.009488792934583046</v>
      </c>
      <c r="F3383" t="inlineStr">
        <is>
          <t>MENSAL</t>
        </is>
      </c>
      <c r="G3383" t="n">
        <v>45422</v>
      </c>
      <c r="H3383" t="n">
        <v>45422</v>
      </c>
      <c r="I3383" t="inlineStr">
        <is>
          <t>051</t>
        </is>
      </c>
      <c r="J3383" t="inlineStr">
        <is>
          <t>CARTEIRA</t>
        </is>
      </c>
      <c r="K3383" t="inlineStr">
        <is>
          <t>CONTRATO</t>
        </is>
      </c>
      <c r="L3383" t="n">
        <v>1792.43</v>
      </c>
      <c r="M3383" t="inlineStr"/>
      <c r="N3383" t="inlineStr"/>
      <c r="O3383" s="142">
        <f>DATE(YEAR(H3383),MONTH(H3383),1)</f>
        <v/>
      </c>
      <c r="P3383" s="132">
        <f>IF(H3383&gt;$L$3,"Futuro","Atraso")</f>
        <v/>
      </c>
      <c r="Q3383">
        <f>12*(YEAR(H3383)-YEAR($L$3))+(MONTH(H3383)-MONTH($L$3))</f>
        <v/>
      </c>
      <c r="R3383" s="366">
        <f>IF(N3383="IBIRAPITANGA FASE 3",IF(P3383="Atraso",M3383,M3383/(1+$J$2)^Q3383),IF(P3383="Atraso",M3383,M3383/(1+$J$1)^Q3383))</f>
        <v/>
      </c>
    </row>
    <row r="3384">
      <c r="A3384" t="inlineStr">
        <is>
          <t>Q019L06</t>
        </is>
      </c>
      <c r="B3384" t="inlineStr">
        <is>
          <t>LUCIANO MOURAO</t>
        </is>
      </c>
      <c r="C3384" t="n">
        <v>1</v>
      </c>
      <c r="D3384" t="inlineStr">
        <is>
          <t>IPCA</t>
        </is>
      </c>
      <c r="E3384" t="n">
        <v>0.009488792934583046</v>
      </c>
      <c r="F3384" t="inlineStr">
        <is>
          <t>MENSAL</t>
        </is>
      </c>
      <c r="G3384" t="n">
        <v>45453</v>
      </c>
      <c r="H3384" t="n">
        <v>45453</v>
      </c>
      <c r="I3384" t="inlineStr">
        <is>
          <t>052</t>
        </is>
      </c>
      <c r="J3384" t="inlineStr">
        <is>
          <t>CARTEIRA</t>
        </is>
      </c>
      <c r="K3384" t="inlineStr">
        <is>
          <t>CONTRATO</t>
        </is>
      </c>
      <c r="L3384" t="n">
        <v>1792.43</v>
      </c>
      <c r="M3384" t="inlineStr"/>
      <c r="N3384" t="inlineStr"/>
      <c r="O3384" s="142">
        <f>DATE(YEAR(H3384),MONTH(H3384),1)</f>
        <v/>
      </c>
      <c r="P3384" s="132">
        <f>IF(H3384&gt;$L$3,"Futuro","Atraso")</f>
        <v/>
      </c>
      <c r="Q3384">
        <f>12*(YEAR(H3384)-YEAR($L$3))+(MONTH(H3384)-MONTH($L$3))</f>
        <v/>
      </c>
      <c r="R3384" s="366">
        <f>IF(N3384="IBIRAPITANGA FASE 3",IF(P3384="Atraso",M3384,M3384/(1+$J$2)^Q3384),IF(P3384="Atraso",M3384,M3384/(1+$J$1)^Q3384))</f>
        <v/>
      </c>
    </row>
    <row r="3385">
      <c r="A3385" t="inlineStr">
        <is>
          <t>Q019L06</t>
        </is>
      </c>
      <c r="B3385" t="inlineStr">
        <is>
          <t>LUCIANO MOURAO</t>
        </is>
      </c>
      <c r="C3385" t="n">
        <v>1</v>
      </c>
      <c r="D3385" t="inlineStr">
        <is>
          <t>IPCA</t>
        </is>
      </c>
      <c r="E3385" t="n">
        <v>0.009488792934583046</v>
      </c>
      <c r="F3385" t="inlineStr">
        <is>
          <t>MENSAL</t>
        </is>
      </c>
      <c r="G3385" t="n">
        <v>45483</v>
      </c>
      <c r="H3385" t="n">
        <v>45483</v>
      </c>
      <c r="I3385" t="inlineStr">
        <is>
          <t>053</t>
        </is>
      </c>
      <c r="J3385" t="inlineStr">
        <is>
          <t>CARTEIRA</t>
        </is>
      </c>
      <c r="K3385" t="inlineStr">
        <is>
          <t>CONTRATO</t>
        </is>
      </c>
      <c r="L3385" t="n">
        <v>1792.43</v>
      </c>
      <c r="M3385" t="inlineStr"/>
      <c r="N3385" t="inlineStr"/>
      <c r="O3385" s="142">
        <f>DATE(YEAR(H3385),MONTH(H3385),1)</f>
        <v/>
      </c>
      <c r="P3385" s="132">
        <f>IF(H3385&gt;$L$3,"Futuro","Atraso")</f>
        <v/>
      </c>
      <c r="Q3385">
        <f>12*(YEAR(H3385)-YEAR($L$3))+(MONTH(H3385)-MONTH($L$3))</f>
        <v/>
      </c>
      <c r="R3385" s="366">
        <f>IF(N3385="IBIRAPITANGA FASE 3",IF(P3385="Atraso",M3385,M3385/(1+$J$2)^Q3385),IF(P3385="Atraso",M3385,M3385/(1+$J$1)^Q3385))</f>
        <v/>
      </c>
    </row>
    <row r="3386">
      <c r="A3386" t="inlineStr">
        <is>
          <t>Q019L06</t>
        </is>
      </c>
      <c r="B3386" t="inlineStr">
        <is>
          <t>LUCIANO MOURAO</t>
        </is>
      </c>
      <c r="C3386" t="n">
        <v>1</v>
      </c>
      <c r="D3386" t="inlineStr">
        <is>
          <t>IPCA</t>
        </is>
      </c>
      <c r="E3386" t="n">
        <v>0.009488792934583046</v>
      </c>
      <c r="F3386" t="inlineStr">
        <is>
          <t>MENSAL</t>
        </is>
      </c>
      <c r="G3386" t="n">
        <v>45514</v>
      </c>
      <c r="H3386" t="n">
        <v>45514</v>
      </c>
      <c r="I3386" t="inlineStr">
        <is>
          <t>054</t>
        </is>
      </c>
      <c r="J3386" t="inlineStr">
        <is>
          <t>CARTEIRA</t>
        </is>
      </c>
      <c r="K3386" t="inlineStr">
        <is>
          <t>CONTRATO</t>
        </is>
      </c>
      <c r="L3386" t="n">
        <v>1792.43</v>
      </c>
      <c r="M3386" t="inlineStr"/>
      <c r="N3386" t="inlineStr"/>
      <c r="O3386" s="142">
        <f>DATE(YEAR(H3386),MONTH(H3386),1)</f>
        <v/>
      </c>
      <c r="P3386" s="132">
        <f>IF(H3386&gt;$L$3,"Futuro","Atraso")</f>
        <v/>
      </c>
      <c r="Q3386">
        <f>12*(YEAR(H3386)-YEAR($L$3))+(MONTH(H3386)-MONTH($L$3))</f>
        <v/>
      </c>
      <c r="R3386" s="366">
        <f>IF(N3386="IBIRAPITANGA FASE 3",IF(P3386="Atraso",M3386,M3386/(1+$J$2)^Q3386),IF(P3386="Atraso",M3386,M3386/(1+$J$1)^Q3386))</f>
        <v/>
      </c>
    </row>
    <row r="3387">
      <c r="A3387" t="inlineStr">
        <is>
          <t>Q019L06</t>
        </is>
      </c>
      <c r="B3387" t="inlineStr">
        <is>
          <t>LUCIANO MOURAO</t>
        </is>
      </c>
      <c r="C3387" t="n">
        <v>1</v>
      </c>
      <c r="D3387" t="inlineStr">
        <is>
          <t>IPCA</t>
        </is>
      </c>
      <c r="E3387" t="n">
        <v>0.009488792934583046</v>
      </c>
      <c r="F3387" t="inlineStr">
        <is>
          <t>MENSAL</t>
        </is>
      </c>
      <c r="G3387" t="n">
        <v>45545</v>
      </c>
      <c r="H3387" t="n">
        <v>45545</v>
      </c>
      <c r="I3387" t="inlineStr">
        <is>
          <t>055</t>
        </is>
      </c>
      <c r="J3387" t="inlineStr">
        <is>
          <t>CARTEIRA</t>
        </is>
      </c>
      <c r="K3387" t="inlineStr">
        <is>
          <t>CONTRATO</t>
        </is>
      </c>
      <c r="L3387" t="n">
        <v>1792.43</v>
      </c>
      <c r="M3387" t="inlineStr"/>
      <c r="N3387" t="inlineStr"/>
      <c r="O3387" s="142">
        <f>DATE(YEAR(H3387),MONTH(H3387),1)</f>
        <v/>
      </c>
      <c r="P3387" s="132">
        <f>IF(H3387&gt;$L$3,"Futuro","Atraso")</f>
        <v/>
      </c>
      <c r="Q3387">
        <f>12*(YEAR(H3387)-YEAR($L$3))+(MONTH(H3387)-MONTH($L$3))</f>
        <v/>
      </c>
      <c r="R3387" s="366">
        <f>IF(N3387="IBIRAPITANGA FASE 3",IF(P3387="Atraso",M3387,M3387/(1+$J$2)^Q3387),IF(P3387="Atraso",M3387,M3387/(1+$J$1)^Q3387))</f>
        <v/>
      </c>
    </row>
    <row r="3388">
      <c r="A3388" t="inlineStr">
        <is>
          <t>Q019L06</t>
        </is>
      </c>
      <c r="B3388" t="inlineStr">
        <is>
          <t>LUCIANO MOURAO</t>
        </is>
      </c>
      <c r="C3388" t="n">
        <v>1</v>
      </c>
      <c r="D3388" t="inlineStr">
        <is>
          <t>IPCA</t>
        </is>
      </c>
      <c r="E3388" t="n">
        <v>0.009488792934583046</v>
      </c>
      <c r="F3388" t="inlineStr">
        <is>
          <t>MENSAL</t>
        </is>
      </c>
      <c r="G3388" t="n">
        <v>45575</v>
      </c>
      <c r="H3388" t="n">
        <v>45575</v>
      </c>
      <c r="I3388" t="inlineStr">
        <is>
          <t>056</t>
        </is>
      </c>
      <c r="J3388" t="inlineStr">
        <is>
          <t>CARTEIRA</t>
        </is>
      </c>
      <c r="K3388" t="inlineStr">
        <is>
          <t>CONTRATO</t>
        </is>
      </c>
      <c r="L3388" t="n">
        <v>1792.43</v>
      </c>
      <c r="M3388" t="inlineStr"/>
      <c r="N3388" t="inlineStr"/>
      <c r="O3388" s="142">
        <f>DATE(YEAR(H3388),MONTH(H3388),1)</f>
        <v/>
      </c>
      <c r="P3388" s="132">
        <f>IF(H3388&gt;$L$3,"Futuro","Atraso")</f>
        <v/>
      </c>
      <c r="Q3388">
        <f>12*(YEAR(H3388)-YEAR($L$3))+(MONTH(H3388)-MONTH($L$3))</f>
        <v/>
      </c>
      <c r="R3388" s="366">
        <f>IF(N3388="IBIRAPITANGA FASE 3",IF(P3388="Atraso",M3388,M3388/(1+$J$2)^Q3388),IF(P3388="Atraso",M3388,M3388/(1+$J$1)^Q3388))</f>
        <v/>
      </c>
    </row>
    <row r="3389">
      <c r="A3389" t="inlineStr">
        <is>
          <t>Q019L06</t>
        </is>
      </c>
      <c r="B3389" t="inlineStr">
        <is>
          <t>LUCIANO MOURAO</t>
        </is>
      </c>
      <c r="C3389" t="n">
        <v>1</v>
      </c>
      <c r="D3389" t="inlineStr">
        <is>
          <t>IPCA</t>
        </is>
      </c>
      <c r="E3389" t="n">
        <v>0.009488792934583046</v>
      </c>
      <c r="F3389" t="inlineStr">
        <is>
          <t>MENSAL</t>
        </is>
      </c>
      <c r="G3389" t="n">
        <v>45606</v>
      </c>
      <c r="H3389" t="n">
        <v>45606</v>
      </c>
      <c r="I3389" t="inlineStr">
        <is>
          <t>057</t>
        </is>
      </c>
      <c r="J3389" t="inlineStr">
        <is>
          <t>CARTEIRA</t>
        </is>
      </c>
      <c r="K3389" t="inlineStr">
        <is>
          <t>CONTRATO</t>
        </is>
      </c>
      <c r="L3389" t="n">
        <v>1792.43</v>
      </c>
      <c r="M3389" t="inlineStr"/>
      <c r="N3389" t="inlineStr"/>
      <c r="O3389" s="142">
        <f>DATE(YEAR(H3389),MONTH(H3389),1)</f>
        <v/>
      </c>
      <c r="P3389" s="132">
        <f>IF(H3389&gt;$L$3,"Futuro","Atraso")</f>
        <v/>
      </c>
      <c r="Q3389">
        <f>12*(YEAR(H3389)-YEAR($L$3))+(MONTH(H3389)-MONTH($L$3))</f>
        <v/>
      </c>
      <c r="R3389" s="366">
        <f>IF(N3389="IBIRAPITANGA FASE 3",IF(P3389="Atraso",M3389,M3389/(1+$J$2)^Q3389),IF(P3389="Atraso",M3389,M3389/(1+$J$1)^Q3389))</f>
        <v/>
      </c>
    </row>
    <row r="3390">
      <c r="A3390" t="inlineStr">
        <is>
          <t>Q019L06</t>
        </is>
      </c>
      <c r="B3390" t="inlineStr">
        <is>
          <t>LUCIANO MOURAO</t>
        </is>
      </c>
      <c r="C3390" t="n">
        <v>1</v>
      </c>
      <c r="D3390" t="inlineStr">
        <is>
          <t>IPCA</t>
        </is>
      </c>
      <c r="E3390" t="n">
        <v>0.009488792934583046</v>
      </c>
      <c r="F3390" t="inlineStr">
        <is>
          <t>MENSAL</t>
        </is>
      </c>
      <c r="G3390" t="n">
        <v>45636</v>
      </c>
      <c r="H3390" t="n">
        <v>45636</v>
      </c>
      <c r="I3390" t="inlineStr">
        <is>
          <t>058</t>
        </is>
      </c>
      <c r="J3390" t="inlineStr">
        <is>
          <t>CARTEIRA</t>
        </is>
      </c>
      <c r="K3390" t="inlineStr">
        <is>
          <t>CONTRATO</t>
        </is>
      </c>
      <c r="L3390" t="n">
        <v>1792.43</v>
      </c>
      <c r="M3390" t="inlineStr"/>
      <c r="N3390" t="inlineStr"/>
      <c r="O3390" s="142">
        <f>DATE(YEAR(H3390),MONTH(H3390),1)</f>
        <v/>
      </c>
      <c r="P3390" s="132">
        <f>IF(H3390&gt;$L$3,"Futuro","Atraso")</f>
        <v/>
      </c>
      <c r="Q3390">
        <f>12*(YEAR(H3390)-YEAR($L$3))+(MONTH(H3390)-MONTH($L$3))</f>
        <v/>
      </c>
      <c r="R3390" s="366">
        <f>IF(N3390="IBIRAPITANGA FASE 3",IF(P3390="Atraso",M3390,M3390/(1+$J$2)^Q3390),IF(P3390="Atraso",M3390,M3390/(1+$J$1)^Q3390))</f>
        <v/>
      </c>
    </row>
    <row r="3391">
      <c r="A3391" t="inlineStr">
        <is>
          <t>Q019L06</t>
        </is>
      </c>
      <c r="B3391" t="inlineStr">
        <is>
          <t>LUCIANO MOURAO</t>
        </is>
      </c>
      <c r="C3391" t="n">
        <v>1</v>
      </c>
      <c r="D3391" t="inlineStr">
        <is>
          <t>IPCA</t>
        </is>
      </c>
      <c r="E3391" t="n">
        <v>0.009488792934583046</v>
      </c>
      <c r="F3391" t="inlineStr">
        <is>
          <t>MENSAL</t>
        </is>
      </c>
      <c r="G3391" t="n">
        <v>45667</v>
      </c>
      <c r="H3391" t="n">
        <v>45667</v>
      </c>
      <c r="I3391" t="inlineStr">
        <is>
          <t>059</t>
        </is>
      </c>
      <c r="J3391" t="inlineStr">
        <is>
          <t>CARTEIRA</t>
        </is>
      </c>
      <c r="K3391" t="inlineStr">
        <is>
          <t>CONTRATO</t>
        </is>
      </c>
      <c r="L3391" t="n">
        <v>1792.43</v>
      </c>
      <c r="M3391" t="inlineStr"/>
      <c r="N3391" t="inlineStr"/>
      <c r="O3391" s="142">
        <f>DATE(YEAR(H3391),MONTH(H3391),1)</f>
        <v/>
      </c>
      <c r="P3391" s="132">
        <f>IF(H3391&gt;$L$3,"Futuro","Atraso")</f>
        <v/>
      </c>
      <c r="Q3391">
        <f>12*(YEAR(H3391)-YEAR($L$3))+(MONTH(H3391)-MONTH($L$3))</f>
        <v/>
      </c>
      <c r="R3391" s="366">
        <f>IF(N3391="IBIRAPITANGA FASE 3",IF(P3391="Atraso",M3391,M3391/(1+$J$2)^Q3391),IF(P3391="Atraso",M3391,M3391/(1+$J$1)^Q3391))</f>
        <v/>
      </c>
    </row>
    <row r="3392">
      <c r="A3392" t="inlineStr">
        <is>
          <t>Q019L06</t>
        </is>
      </c>
      <c r="B3392" t="inlineStr">
        <is>
          <t>LUCIANO MOURAO</t>
        </is>
      </c>
      <c r="C3392" t="n">
        <v>1</v>
      </c>
      <c r="D3392" t="inlineStr">
        <is>
          <t>IPCA</t>
        </is>
      </c>
      <c r="E3392" t="n">
        <v>0.009488792934583046</v>
      </c>
      <c r="F3392" t="inlineStr">
        <is>
          <t>MENSAL</t>
        </is>
      </c>
      <c r="G3392" t="n">
        <v>45698</v>
      </c>
      <c r="H3392" t="n">
        <v>45698</v>
      </c>
      <c r="I3392" t="inlineStr">
        <is>
          <t>060</t>
        </is>
      </c>
      <c r="J3392" t="inlineStr">
        <is>
          <t>CARTEIRA</t>
        </is>
      </c>
      <c r="K3392" t="inlineStr">
        <is>
          <t>CONTRATO</t>
        </is>
      </c>
      <c r="L3392" t="n">
        <v>1792.43</v>
      </c>
      <c r="M3392" t="inlineStr"/>
      <c r="N3392" t="inlineStr"/>
      <c r="O3392" s="142">
        <f>DATE(YEAR(H3392),MONTH(H3392),1)</f>
        <v/>
      </c>
      <c r="P3392" s="132">
        <f>IF(H3392&gt;$L$3,"Futuro","Atraso")</f>
        <v/>
      </c>
      <c r="Q3392">
        <f>12*(YEAR(H3392)-YEAR($L$3))+(MONTH(H3392)-MONTH($L$3))</f>
        <v/>
      </c>
      <c r="R3392" s="366">
        <f>IF(N3392="IBIRAPITANGA FASE 3",IF(P3392="Atraso",M3392,M3392/(1+$J$2)^Q3392),IF(P3392="Atraso",M3392,M3392/(1+$J$1)^Q3392))</f>
        <v/>
      </c>
    </row>
    <row r="3393">
      <c r="A3393" t="inlineStr">
        <is>
          <t>Q019L06</t>
        </is>
      </c>
      <c r="B3393" t="inlineStr">
        <is>
          <t>LUCIANO MOURAO</t>
        </is>
      </c>
      <c r="C3393" t="n">
        <v>1</v>
      </c>
      <c r="D3393" t="inlineStr">
        <is>
          <t>IPCA</t>
        </is>
      </c>
      <c r="E3393" t="n">
        <v>0.009488792934583046</v>
      </c>
      <c r="F3393" t="inlineStr">
        <is>
          <t>MENSAL</t>
        </is>
      </c>
      <c r="G3393" t="n">
        <v>45726</v>
      </c>
      <c r="H3393" t="n">
        <v>45726</v>
      </c>
      <c r="I3393" t="inlineStr">
        <is>
          <t>061</t>
        </is>
      </c>
      <c r="J3393" t="inlineStr">
        <is>
          <t>CARTEIRA</t>
        </is>
      </c>
      <c r="K3393" t="inlineStr">
        <is>
          <t>CONTRATO</t>
        </is>
      </c>
      <c r="L3393" t="n">
        <v>1792.43</v>
      </c>
      <c r="M3393" t="inlineStr"/>
      <c r="N3393" t="inlineStr"/>
      <c r="O3393" s="142">
        <f>DATE(YEAR(H3393),MONTH(H3393),1)</f>
        <v/>
      </c>
      <c r="P3393" s="132">
        <f>IF(H3393&gt;$L$3,"Futuro","Atraso")</f>
        <v/>
      </c>
      <c r="Q3393">
        <f>12*(YEAR(H3393)-YEAR($L$3))+(MONTH(H3393)-MONTH($L$3))</f>
        <v/>
      </c>
      <c r="R3393" s="366">
        <f>IF(N3393="IBIRAPITANGA FASE 3",IF(P3393="Atraso",M3393,M3393/(1+$J$2)^Q3393),IF(P3393="Atraso",M3393,M3393/(1+$J$1)^Q3393))</f>
        <v/>
      </c>
    </row>
    <row r="3394">
      <c r="A3394" t="inlineStr">
        <is>
          <t>Q019L06</t>
        </is>
      </c>
      <c r="B3394" t="inlineStr">
        <is>
          <t>LUCIANO MOURAO</t>
        </is>
      </c>
      <c r="C3394" t="n">
        <v>1</v>
      </c>
      <c r="D3394" t="inlineStr">
        <is>
          <t>IPCA</t>
        </is>
      </c>
      <c r="E3394" t="n">
        <v>0.009488792934583046</v>
      </c>
      <c r="F3394" t="inlineStr">
        <is>
          <t>MENSAL</t>
        </is>
      </c>
      <c r="G3394" t="n">
        <v>45726</v>
      </c>
      <c r="H3394" t="n">
        <v>45726</v>
      </c>
      <c r="I3394" t="inlineStr">
        <is>
          <t>005</t>
        </is>
      </c>
      <c r="J3394" t="inlineStr">
        <is>
          <t>CARTEIRA</t>
        </is>
      </c>
      <c r="K3394" t="inlineStr">
        <is>
          <t>CONTRATO</t>
        </is>
      </c>
      <c r="L3394" t="n">
        <v>9715.17</v>
      </c>
      <c r="M3394" t="inlineStr"/>
      <c r="N3394" t="inlineStr"/>
      <c r="O3394" s="142">
        <f>DATE(YEAR(H3394),MONTH(H3394),1)</f>
        <v/>
      </c>
      <c r="P3394" s="132">
        <f>IF(H3394&gt;$L$3,"Futuro","Atraso")</f>
        <v/>
      </c>
      <c r="Q3394">
        <f>12*(YEAR(H3394)-YEAR($L$3))+(MONTH(H3394)-MONTH($L$3))</f>
        <v/>
      </c>
      <c r="R3394" s="366">
        <f>IF(N3394="IBIRAPITANGA FASE 3",IF(P3394="Atraso",M3394,M3394/(1+$J$2)^Q3394),IF(P3394="Atraso",M3394,M3394/(1+$J$1)^Q3394))</f>
        <v/>
      </c>
    </row>
    <row r="3395">
      <c r="A3395" t="inlineStr">
        <is>
          <t>Q019L06</t>
        </is>
      </c>
      <c r="B3395" t="inlineStr">
        <is>
          <t>LUCIANO MOURAO</t>
        </is>
      </c>
      <c r="C3395" t="n">
        <v>1</v>
      </c>
      <c r="D3395" t="inlineStr">
        <is>
          <t>IPCA</t>
        </is>
      </c>
      <c r="E3395" t="n">
        <v>0.009488792934583046</v>
      </c>
      <c r="F3395" t="inlineStr">
        <is>
          <t>MENSAL</t>
        </is>
      </c>
      <c r="G3395" t="n">
        <v>45757</v>
      </c>
      <c r="H3395" t="n">
        <v>45757</v>
      </c>
      <c r="I3395" t="inlineStr">
        <is>
          <t>062</t>
        </is>
      </c>
      <c r="J3395" t="inlineStr">
        <is>
          <t>CARTEIRA</t>
        </is>
      </c>
      <c r="K3395" t="inlineStr">
        <is>
          <t>CONTRATO</t>
        </is>
      </c>
      <c r="L3395" t="n">
        <v>1792.43</v>
      </c>
      <c r="M3395" t="inlineStr"/>
      <c r="N3395" t="inlineStr"/>
      <c r="O3395" s="142">
        <f>DATE(YEAR(H3395),MONTH(H3395),1)</f>
        <v/>
      </c>
      <c r="P3395" s="132">
        <f>IF(H3395&gt;$L$3,"Futuro","Atraso")</f>
        <v/>
      </c>
      <c r="Q3395">
        <f>12*(YEAR(H3395)-YEAR($L$3))+(MONTH(H3395)-MONTH($L$3))</f>
        <v/>
      </c>
      <c r="R3395" s="366">
        <f>IF(N3395="IBIRAPITANGA FASE 3",IF(P3395="Atraso",M3395,M3395/(1+$J$2)^Q3395),IF(P3395="Atraso",M3395,M3395/(1+$J$1)^Q3395))</f>
        <v/>
      </c>
    </row>
    <row r="3396">
      <c r="A3396" t="inlineStr">
        <is>
          <t>Q019L06</t>
        </is>
      </c>
      <c r="B3396" t="inlineStr">
        <is>
          <t>LUCIANO MOURAO</t>
        </is>
      </c>
      <c r="C3396" t="n">
        <v>1</v>
      </c>
      <c r="D3396" t="inlineStr">
        <is>
          <t>IPCA</t>
        </is>
      </c>
      <c r="E3396" t="n">
        <v>0.009488792934583046</v>
      </c>
      <c r="F3396" t="inlineStr">
        <is>
          <t>MENSAL</t>
        </is>
      </c>
      <c r="G3396" t="n">
        <v>45787</v>
      </c>
      <c r="H3396" t="n">
        <v>45787</v>
      </c>
      <c r="I3396" t="inlineStr">
        <is>
          <t>063</t>
        </is>
      </c>
      <c r="J3396" t="inlineStr">
        <is>
          <t>CARTEIRA</t>
        </is>
      </c>
      <c r="K3396" t="inlineStr">
        <is>
          <t>CONTRATO</t>
        </is>
      </c>
      <c r="L3396" t="n">
        <v>1792.43</v>
      </c>
      <c r="M3396" t="inlineStr"/>
      <c r="N3396" t="inlineStr"/>
      <c r="O3396" s="142">
        <f>DATE(YEAR(H3396),MONTH(H3396),1)</f>
        <v/>
      </c>
      <c r="P3396" s="132">
        <f>IF(H3396&gt;$L$3,"Futuro","Atraso")</f>
        <v/>
      </c>
      <c r="Q3396">
        <f>12*(YEAR(H3396)-YEAR($L$3))+(MONTH(H3396)-MONTH($L$3))</f>
        <v/>
      </c>
      <c r="R3396" s="366">
        <f>IF(N3396="IBIRAPITANGA FASE 3",IF(P3396="Atraso",M3396,M3396/(1+$J$2)^Q3396),IF(P3396="Atraso",M3396,M3396/(1+$J$1)^Q3396))</f>
        <v/>
      </c>
    </row>
    <row r="3397">
      <c r="A3397" t="inlineStr">
        <is>
          <t>Q019L06</t>
        </is>
      </c>
      <c r="B3397" t="inlineStr">
        <is>
          <t>LUCIANO MOURAO</t>
        </is>
      </c>
      <c r="C3397" t="n">
        <v>1</v>
      </c>
      <c r="D3397" t="inlineStr">
        <is>
          <t>IPCA</t>
        </is>
      </c>
      <c r="E3397" t="n">
        <v>0.009488792934583046</v>
      </c>
      <c r="F3397" t="inlineStr">
        <is>
          <t>MENSAL</t>
        </is>
      </c>
      <c r="G3397" t="n">
        <v>45818</v>
      </c>
      <c r="H3397" t="n">
        <v>45818</v>
      </c>
      <c r="I3397" t="inlineStr">
        <is>
          <t>064</t>
        </is>
      </c>
      <c r="J3397" t="inlineStr">
        <is>
          <t>CARTEIRA</t>
        </is>
      </c>
      <c r="K3397" t="inlineStr">
        <is>
          <t>CONTRATO</t>
        </is>
      </c>
      <c r="L3397" t="n">
        <v>1792.43</v>
      </c>
      <c r="M3397" t="inlineStr"/>
      <c r="N3397" t="inlineStr"/>
      <c r="O3397" s="142">
        <f>DATE(YEAR(H3397),MONTH(H3397),1)</f>
        <v/>
      </c>
      <c r="P3397" s="132">
        <f>IF(H3397&gt;$L$3,"Futuro","Atraso")</f>
        <v/>
      </c>
      <c r="Q3397">
        <f>12*(YEAR(H3397)-YEAR($L$3))+(MONTH(H3397)-MONTH($L$3))</f>
        <v/>
      </c>
      <c r="R3397" s="366">
        <f>IF(N3397="IBIRAPITANGA FASE 3",IF(P3397="Atraso",M3397,M3397/(1+$J$2)^Q3397),IF(P3397="Atraso",M3397,M3397/(1+$J$1)^Q3397))</f>
        <v/>
      </c>
    </row>
    <row r="3398">
      <c r="A3398" t="inlineStr">
        <is>
          <t>Q019L06</t>
        </is>
      </c>
      <c r="B3398" t="inlineStr">
        <is>
          <t>LUCIANO MOURAO</t>
        </is>
      </c>
      <c r="C3398" t="n">
        <v>1</v>
      </c>
      <c r="D3398" t="inlineStr">
        <is>
          <t>IPCA</t>
        </is>
      </c>
      <c r="E3398" t="n">
        <v>0.009488792934583046</v>
      </c>
      <c r="F3398" t="inlineStr">
        <is>
          <t>MENSAL</t>
        </is>
      </c>
      <c r="G3398" t="n">
        <v>45848</v>
      </c>
      <c r="H3398" t="n">
        <v>45848</v>
      </c>
      <c r="I3398" t="inlineStr">
        <is>
          <t>065</t>
        </is>
      </c>
      <c r="J3398" t="inlineStr">
        <is>
          <t>CARTEIRA</t>
        </is>
      </c>
      <c r="K3398" t="inlineStr">
        <is>
          <t>CONTRATO</t>
        </is>
      </c>
      <c r="L3398" t="n">
        <v>1792.43</v>
      </c>
      <c r="M3398" t="inlineStr"/>
      <c r="N3398" t="inlineStr"/>
      <c r="O3398" s="142">
        <f>DATE(YEAR(H3398),MONTH(H3398),1)</f>
        <v/>
      </c>
      <c r="P3398" s="132">
        <f>IF(H3398&gt;$L$3,"Futuro","Atraso")</f>
        <v/>
      </c>
      <c r="Q3398">
        <f>12*(YEAR(H3398)-YEAR($L$3))+(MONTH(H3398)-MONTH($L$3))</f>
        <v/>
      </c>
      <c r="R3398" s="366">
        <f>IF(N3398="IBIRAPITANGA FASE 3",IF(P3398="Atraso",M3398,M3398/(1+$J$2)^Q3398),IF(P3398="Atraso",M3398,M3398/(1+$J$1)^Q3398))</f>
        <v/>
      </c>
    </row>
    <row r="3399">
      <c r="A3399" t="inlineStr">
        <is>
          <t>Q019L06</t>
        </is>
      </c>
      <c r="B3399" t="inlineStr">
        <is>
          <t>LUCIANO MOURAO</t>
        </is>
      </c>
      <c r="C3399" t="n">
        <v>1</v>
      </c>
      <c r="D3399" t="inlineStr">
        <is>
          <t>IPCA</t>
        </is>
      </c>
      <c r="E3399" t="n">
        <v>0.009488792934583046</v>
      </c>
      <c r="F3399" t="inlineStr">
        <is>
          <t>MENSAL</t>
        </is>
      </c>
      <c r="G3399" t="n">
        <v>45879</v>
      </c>
      <c r="H3399" t="n">
        <v>45879</v>
      </c>
      <c r="I3399" t="inlineStr">
        <is>
          <t>066</t>
        </is>
      </c>
      <c r="J3399" t="inlineStr">
        <is>
          <t>CARTEIRA</t>
        </is>
      </c>
      <c r="K3399" t="inlineStr">
        <is>
          <t>CONTRATO</t>
        </is>
      </c>
      <c r="L3399" t="n">
        <v>1792.43</v>
      </c>
      <c r="M3399" t="inlineStr"/>
      <c r="N3399" t="inlineStr"/>
      <c r="O3399" s="142">
        <f>DATE(YEAR(H3399),MONTH(H3399),1)</f>
        <v/>
      </c>
      <c r="P3399" s="132">
        <f>IF(H3399&gt;$L$3,"Futuro","Atraso")</f>
        <v/>
      </c>
      <c r="Q3399">
        <f>12*(YEAR(H3399)-YEAR($L$3))+(MONTH(H3399)-MONTH($L$3))</f>
        <v/>
      </c>
      <c r="R3399" s="366">
        <f>IF(N3399="IBIRAPITANGA FASE 3",IF(P3399="Atraso",M3399,M3399/(1+$J$2)^Q3399),IF(P3399="Atraso",M3399,M3399/(1+$J$1)^Q3399))</f>
        <v/>
      </c>
    </row>
    <row r="3400">
      <c r="A3400" t="inlineStr">
        <is>
          <t>Q019L06</t>
        </is>
      </c>
      <c r="B3400" t="inlineStr">
        <is>
          <t>LUCIANO MOURAO</t>
        </is>
      </c>
      <c r="C3400" t="n">
        <v>1</v>
      </c>
      <c r="D3400" t="inlineStr">
        <is>
          <t>IPCA</t>
        </is>
      </c>
      <c r="E3400" t="n">
        <v>0.009488792934583046</v>
      </c>
      <c r="F3400" t="inlineStr">
        <is>
          <t>MENSAL</t>
        </is>
      </c>
      <c r="G3400" t="n">
        <v>45910</v>
      </c>
      <c r="H3400" t="n">
        <v>45910</v>
      </c>
      <c r="I3400" t="inlineStr">
        <is>
          <t>067</t>
        </is>
      </c>
      <c r="J3400" t="inlineStr">
        <is>
          <t>CARTEIRA</t>
        </is>
      </c>
      <c r="K3400" t="inlineStr">
        <is>
          <t>CONTRATO</t>
        </is>
      </c>
      <c r="L3400" t="n">
        <v>1792.43</v>
      </c>
      <c r="M3400" t="inlineStr"/>
      <c r="N3400" t="inlineStr"/>
      <c r="O3400" s="142">
        <f>DATE(YEAR(H3400),MONTH(H3400),1)</f>
        <v/>
      </c>
      <c r="P3400" s="132">
        <f>IF(H3400&gt;$L$3,"Futuro","Atraso")</f>
        <v/>
      </c>
      <c r="Q3400">
        <f>12*(YEAR(H3400)-YEAR($L$3))+(MONTH(H3400)-MONTH($L$3))</f>
        <v/>
      </c>
      <c r="R3400" s="366">
        <f>IF(N3400="IBIRAPITANGA FASE 3",IF(P3400="Atraso",M3400,M3400/(1+$J$2)^Q3400),IF(P3400="Atraso",M3400,M3400/(1+$J$1)^Q3400))</f>
        <v/>
      </c>
    </row>
    <row r="3401">
      <c r="A3401" t="inlineStr">
        <is>
          <t>Q019L06</t>
        </is>
      </c>
      <c r="B3401" t="inlineStr">
        <is>
          <t>LUCIANO MOURAO</t>
        </is>
      </c>
      <c r="C3401" t="n">
        <v>1</v>
      </c>
      <c r="D3401" t="inlineStr">
        <is>
          <t>IPCA</t>
        </is>
      </c>
      <c r="E3401" t="n">
        <v>0.009488792934583046</v>
      </c>
      <c r="F3401" t="inlineStr">
        <is>
          <t>MENSAL</t>
        </is>
      </c>
      <c r="G3401" t="n">
        <v>45940</v>
      </c>
      <c r="H3401" t="n">
        <v>45940</v>
      </c>
      <c r="I3401" t="inlineStr">
        <is>
          <t>068</t>
        </is>
      </c>
      <c r="J3401" t="inlineStr">
        <is>
          <t>CARTEIRA</t>
        </is>
      </c>
      <c r="K3401" t="inlineStr">
        <is>
          <t>CONTRATO</t>
        </is>
      </c>
      <c r="L3401" t="n">
        <v>1792.43</v>
      </c>
      <c r="M3401" t="inlineStr"/>
      <c r="N3401" t="inlineStr"/>
      <c r="O3401" s="142">
        <f>DATE(YEAR(H3401),MONTH(H3401),1)</f>
        <v/>
      </c>
      <c r="P3401" s="132">
        <f>IF(H3401&gt;$L$3,"Futuro","Atraso")</f>
        <v/>
      </c>
      <c r="Q3401">
        <f>12*(YEAR(H3401)-YEAR($L$3))+(MONTH(H3401)-MONTH($L$3))</f>
        <v/>
      </c>
      <c r="R3401" s="366">
        <f>IF(N3401="IBIRAPITANGA FASE 3",IF(P3401="Atraso",M3401,M3401/(1+$J$2)^Q3401),IF(P3401="Atraso",M3401,M3401/(1+$J$1)^Q3401))</f>
        <v/>
      </c>
    </row>
    <row r="3402">
      <c r="A3402" t="inlineStr">
        <is>
          <t>Q019L06</t>
        </is>
      </c>
      <c r="B3402" t="inlineStr">
        <is>
          <t>LUCIANO MOURAO</t>
        </is>
      </c>
      <c r="C3402" t="n">
        <v>1</v>
      </c>
      <c r="D3402" t="inlineStr">
        <is>
          <t>IPCA</t>
        </is>
      </c>
      <c r="E3402" t="n">
        <v>0.009488792934583046</v>
      </c>
      <c r="F3402" t="inlineStr">
        <is>
          <t>MENSAL</t>
        </is>
      </c>
      <c r="G3402" t="n">
        <v>45971</v>
      </c>
      <c r="H3402" t="n">
        <v>45971</v>
      </c>
      <c r="I3402" t="inlineStr">
        <is>
          <t>069</t>
        </is>
      </c>
      <c r="J3402" t="inlineStr">
        <is>
          <t>CARTEIRA</t>
        </is>
      </c>
      <c r="K3402" t="inlineStr">
        <is>
          <t>CONTRATO</t>
        </is>
      </c>
      <c r="L3402" t="n">
        <v>1792.43</v>
      </c>
      <c r="M3402" t="inlineStr"/>
      <c r="N3402" t="inlineStr"/>
      <c r="O3402" s="142">
        <f>DATE(YEAR(H3402),MONTH(H3402),1)</f>
        <v/>
      </c>
      <c r="P3402" s="132">
        <f>IF(H3402&gt;$L$3,"Futuro","Atraso")</f>
        <v/>
      </c>
      <c r="Q3402">
        <f>12*(YEAR(H3402)-YEAR($L$3))+(MONTH(H3402)-MONTH($L$3))</f>
        <v/>
      </c>
      <c r="R3402" s="366">
        <f>IF(N3402="IBIRAPITANGA FASE 3",IF(P3402="Atraso",M3402,M3402/(1+$J$2)^Q3402),IF(P3402="Atraso",M3402,M3402/(1+$J$1)^Q3402))</f>
        <v/>
      </c>
    </row>
    <row r="3403">
      <c r="A3403" t="inlineStr">
        <is>
          <t>Q019L06</t>
        </is>
      </c>
      <c r="B3403" t="inlineStr">
        <is>
          <t>LUCIANO MOURAO</t>
        </is>
      </c>
      <c r="C3403" t="n">
        <v>1</v>
      </c>
      <c r="D3403" t="inlineStr">
        <is>
          <t>IPCA</t>
        </is>
      </c>
      <c r="E3403" t="n">
        <v>0.009488792934583046</v>
      </c>
      <c r="F3403" t="inlineStr">
        <is>
          <t>MENSAL</t>
        </is>
      </c>
      <c r="G3403" t="n">
        <v>46001</v>
      </c>
      <c r="H3403" t="n">
        <v>46001</v>
      </c>
      <c r="I3403" t="inlineStr">
        <is>
          <t>070</t>
        </is>
      </c>
      <c r="J3403" t="inlineStr">
        <is>
          <t>CARTEIRA</t>
        </is>
      </c>
      <c r="K3403" t="inlineStr">
        <is>
          <t>CONTRATO</t>
        </is>
      </c>
      <c r="L3403" t="n">
        <v>1792.43</v>
      </c>
      <c r="M3403" t="inlineStr"/>
      <c r="N3403" t="inlineStr"/>
      <c r="O3403" s="142">
        <f>DATE(YEAR(H3403),MONTH(H3403),1)</f>
        <v/>
      </c>
      <c r="P3403" s="132">
        <f>IF(H3403&gt;$L$3,"Futuro","Atraso")</f>
        <v/>
      </c>
      <c r="Q3403">
        <f>12*(YEAR(H3403)-YEAR($L$3))+(MONTH(H3403)-MONTH($L$3))</f>
        <v/>
      </c>
      <c r="R3403" s="366">
        <f>IF(N3403="IBIRAPITANGA FASE 3",IF(P3403="Atraso",M3403,M3403/(1+$J$2)^Q3403),IF(P3403="Atraso",M3403,M3403/(1+$J$1)^Q3403))</f>
        <v/>
      </c>
    </row>
    <row r="3404">
      <c r="A3404" t="inlineStr">
        <is>
          <t>Q019L06</t>
        </is>
      </c>
      <c r="B3404" t="inlineStr">
        <is>
          <t>LUCIANO MOURAO</t>
        </is>
      </c>
      <c r="C3404" t="n">
        <v>1</v>
      </c>
      <c r="D3404" t="inlineStr">
        <is>
          <t>IPCA</t>
        </is>
      </c>
      <c r="E3404" t="n">
        <v>0.009488792934583046</v>
      </c>
      <c r="F3404" t="inlineStr">
        <is>
          <t>MENSAL</t>
        </is>
      </c>
      <c r="G3404" t="n">
        <v>46032</v>
      </c>
      <c r="H3404" t="n">
        <v>46032</v>
      </c>
      <c r="I3404" t="inlineStr">
        <is>
          <t>071</t>
        </is>
      </c>
      <c r="J3404" t="inlineStr">
        <is>
          <t>CARTEIRA</t>
        </is>
      </c>
      <c r="K3404" t="inlineStr">
        <is>
          <t>CONTRATO</t>
        </is>
      </c>
      <c r="L3404" t="n">
        <v>1792.43</v>
      </c>
      <c r="M3404" t="inlineStr"/>
      <c r="N3404" t="inlineStr"/>
      <c r="O3404" s="142">
        <f>DATE(YEAR(H3404),MONTH(H3404),1)</f>
        <v/>
      </c>
      <c r="P3404" s="132">
        <f>IF(H3404&gt;$L$3,"Futuro","Atraso")</f>
        <v/>
      </c>
      <c r="Q3404">
        <f>12*(YEAR(H3404)-YEAR($L$3))+(MONTH(H3404)-MONTH($L$3))</f>
        <v/>
      </c>
      <c r="R3404" s="366">
        <f>IF(N3404="IBIRAPITANGA FASE 3",IF(P3404="Atraso",M3404,M3404/(1+$J$2)^Q3404),IF(P3404="Atraso",M3404,M3404/(1+$J$1)^Q3404))</f>
        <v/>
      </c>
    </row>
    <row r="3405">
      <c r="A3405" t="inlineStr">
        <is>
          <t>Q019L06</t>
        </is>
      </c>
      <c r="B3405" t="inlineStr">
        <is>
          <t>LUCIANO MOURAO</t>
        </is>
      </c>
      <c r="C3405" t="n">
        <v>1</v>
      </c>
      <c r="D3405" t="inlineStr">
        <is>
          <t>IPCA</t>
        </is>
      </c>
      <c r="E3405" t="n">
        <v>0.009488792934583046</v>
      </c>
      <c r="F3405" t="inlineStr">
        <is>
          <t>MENSAL</t>
        </is>
      </c>
      <c r="G3405" t="n">
        <v>46063</v>
      </c>
      <c r="H3405" t="n">
        <v>46063</v>
      </c>
      <c r="I3405" t="inlineStr">
        <is>
          <t>072</t>
        </is>
      </c>
      <c r="J3405" t="inlineStr">
        <is>
          <t>CARTEIRA</t>
        </is>
      </c>
      <c r="K3405" t="inlineStr">
        <is>
          <t>CONTRATO</t>
        </is>
      </c>
      <c r="L3405" t="n">
        <v>1792.43</v>
      </c>
      <c r="M3405" t="inlineStr"/>
      <c r="N3405" t="inlineStr"/>
      <c r="O3405" s="142">
        <f>DATE(YEAR(H3405),MONTH(H3405),1)</f>
        <v/>
      </c>
      <c r="P3405" s="132">
        <f>IF(H3405&gt;$L$3,"Futuro","Atraso")</f>
        <v/>
      </c>
      <c r="Q3405">
        <f>12*(YEAR(H3405)-YEAR($L$3))+(MONTH(H3405)-MONTH($L$3))</f>
        <v/>
      </c>
      <c r="R3405" s="366">
        <f>IF(N3405="IBIRAPITANGA FASE 3",IF(P3405="Atraso",M3405,M3405/(1+$J$2)^Q3405),IF(P3405="Atraso",M3405,M3405/(1+$J$1)^Q3405))</f>
        <v/>
      </c>
    </row>
    <row r="3406">
      <c r="A3406" t="inlineStr">
        <is>
          <t>Q019L06</t>
        </is>
      </c>
      <c r="B3406" t="inlineStr">
        <is>
          <t>LUCIANO MOURAO</t>
        </is>
      </c>
      <c r="C3406" t="n">
        <v>1</v>
      </c>
      <c r="D3406" t="inlineStr">
        <is>
          <t>IPCA</t>
        </is>
      </c>
      <c r="E3406" t="n">
        <v>0.009488792934583046</v>
      </c>
      <c r="F3406" t="inlineStr">
        <is>
          <t>MENSAL</t>
        </is>
      </c>
      <c r="G3406" t="n">
        <v>46091</v>
      </c>
      <c r="H3406" t="n">
        <v>46091</v>
      </c>
      <c r="I3406" t="inlineStr">
        <is>
          <t>073</t>
        </is>
      </c>
      <c r="J3406" t="inlineStr">
        <is>
          <t>CARTEIRA</t>
        </is>
      </c>
      <c r="K3406" t="inlineStr">
        <is>
          <t>CONTRATO</t>
        </is>
      </c>
      <c r="L3406" t="n">
        <v>1792.43</v>
      </c>
      <c r="M3406" t="inlineStr"/>
      <c r="N3406" t="inlineStr"/>
      <c r="O3406" s="142">
        <f>DATE(YEAR(H3406),MONTH(H3406),1)</f>
        <v/>
      </c>
      <c r="P3406" s="132">
        <f>IF(H3406&gt;$L$3,"Futuro","Atraso")</f>
        <v/>
      </c>
      <c r="Q3406">
        <f>12*(YEAR(H3406)-YEAR($L$3))+(MONTH(H3406)-MONTH($L$3))</f>
        <v/>
      </c>
      <c r="R3406" s="366">
        <f>IF(N3406="IBIRAPITANGA FASE 3",IF(P3406="Atraso",M3406,M3406/(1+$J$2)^Q3406),IF(P3406="Atraso",M3406,M3406/(1+$J$1)^Q3406))</f>
        <v/>
      </c>
    </row>
    <row r="3407">
      <c r="A3407" t="inlineStr">
        <is>
          <t>Q019L06</t>
        </is>
      </c>
      <c r="B3407" t="inlineStr">
        <is>
          <t>LUCIANO MOURAO</t>
        </is>
      </c>
      <c r="C3407" t="n">
        <v>1</v>
      </c>
      <c r="D3407" t="inlineStr">
        <is>
          <t>IPCA</t>
        </is>
      </c>
      <c r="E3407" t="n">
        <v>0.009488792934583046</v>
      </c>
      <c r="F3407" t="inlineStr">
        <is>
          <t>MENSAL</t>
        </is>
      </c>
      <c r="G3407" t="n">
        <v>46091</v>
      </c>
      <c r="H3407" t="n">
        <v>46091</v>
      </c>
      <c r="I3407" t="inlineStr">
        <is>
          <t>006</t>
        </is>
      </c>
      <c r="J3407" t="inlineStr">
        <is>
          <t>CARTEIRA</t>
        </is>
      </c>
      <c r="K3407" t="inlineStr">
        <is>
          <t>CONTRATO</t>
        </is>
      </c>
      <c r="L3407" t="n">
        <v>9715.17</v>
      </c>
      <c r="M3407" t="inlineStr"/>
      <c r="N3407" t="inlineStr"/>
      <c r="O3407" s="142">
        <f>DATE(YEAR(H3407),MONTH(H3407),1)</f>
        <v/>
      </c>
      <c r="P3407" s="132">
        <f>IF(H3407&gt;$L$3,"Futuro","Atraso")</f>
        <v/>
      </c>
      <c r="Q3407">
        <f>12*(YEAR(H3407)-YEAR($L$3))+(MONTH(H3407)-MONTH($L$3))</f>
        <v/>
      </c>
      <c r="R3407" s="366">
        <f>IF(N3407="IBIRAPITANGA FASE 3",IF(P3407="Atraso",M3407,M3407/(1+$J$2)^Q3407),IF(P3407="Atraso",M3407,M3407/(1+$J$1)^Q3407))</f>
        <v/>
      </c>
    </row>
    <row r="3408">
      <c r="A3408" t="inlineStr">
        <is>
          <t>Q019L06</t>
        </is>
      </c>
      <c r="B3408" t="inlineStr">
        <is>
          <t>LUCIANO MOURAO</t>
        </is>
      </c>
      <c r="C3408" t="n">
        <v>1</v>
      </c>
      <c r="D3408" t="inlineStr">
        <is>
          <t>IPCA</t>
        </is>
      </c>
      <c r="E3408" t="n">
        <v>0.009488792934583046</v>
      </c>
      <c r="F3408" t="inlineStr">
        <is>
          <t>MENSAL</t>
        </is>
      </c>
      <c r="G3408" t="n">
        <v>46122</v>
      </c>
      <c r="H3408" t="n">
        <v>46122</v>
      </c>
      <c r="I3408" t="inlineStr">
        <is>
          <t>074</t>
        </is>
      </c>
      <c r="J3408" t="inlineStr">
        <is>
          <t>CARTEIRA</t>
        </is>
      </c>
      <c r="K3408" t="inlineStr">
        <is>
          <t>CONTRATO</t>
        </is>
      </c>
      <c r="L3408" t="n">
        <v>1792.43</v>
      </c>
      <c r="M3408" t="inlineStr"/>
      <c r="N3408" t="inlineStr"/>
      <c r="O3408" s="142">
        <f>DATE(YEAR(H3408),MONTH(H3408),1)</f>
        <v/>
      </c>
      <c r="P3408" s="132">
        <f>IF(H3408&gt;$L$3,"Futuro","Atraso")</f>
        <v/>
      </c>
      <c r="Q3408">
        <f>12*(YEAR(H3408)-YEAR($L$3))+(MONTH(H3408)-MONTH($L$3))</f>
        <v/>
      </c>
      <c r="R3408" s="366">
        <f>IF(N3408="IBIRAPITANGA FASE 3",IF(P3408="Atraso",M3408,M3408/(1+$J$2)^Q3408),IF(P3408="Atraso",M3408,M3408/(1+$J$1)^Q3408))</f>
        <v/>
      </c>
    </row>
    <row r="3409">
      <c r="A3409" t="inlineStr">
        <is>
          <t>Q019L06</t>
        </is>
      </c>
      <c r="B3409" t="inlineStr">
        <is>
          <t>LUCIANO MOURAO</t>
        </is>
      </c>
      <c r="C3409" t="n">
        <v>1</v>
      </c>
      <c r="D3409" t="inlineStr">
        <is>
          <t>IPCA</t>
        </is>
      </c>
      <c r="E3409" t="n">
        <v>0.009488792934583046</v>
      </c>
      <c r="F3409" t="inlineStr">
        <is>
          <t>MENSAL</t>
        </is>
      </c>
      <c r="G3409" t="n">
        <v>46152</v>
      </c>
      <c r="H3409" t="n">
        <v>46152</v>
      </c>
      <c r="I3409" t="inlineStr">
        <is>
          <t>075</t>
        </is>
      </c>
      <c r="J3409" t="inlineStr">
        <is>
          <t>CARTEIRA</t>
        </is>
      </c>
      <c r="K3409" t="inlineStr">
        <is>
          <t>CONTRATO</t>
        </is>
      </c>
      <c r="L3409" t="n">
        <v>1792.43</v>
      </c>
      <c r="M3409" t="inlineStr"/>
      <c r="N3409" t="inlineStr"/>
      <c r="O3409" s="142">
        <f>DATE(YEAR(H3409),MONTH(H3409),1)</f>
        <v/>
      </c>
      <c r="P3409" s="132">
        <f>IF(H3409&gt;$L$3,"Futuro","Atraso")</f>
        <v/>
      </c>
      <c r="Q3409">
        <f>12*(YEAR(H3409)-YEAR($L$3))+(MONTH(H3409)-MONTH($L$3))</f>
        <v/>
      </c>
      <c r="R3409" s="366">
        <f>IF(N3409="IBIRAPITANGA FASE 3",IF(P3409="Atraso",M3409,M3409/(1+$J$2)^Q3409),IF(P3409="Atraso",M3409,M3409/(1+$J$1)^Q3409))</f>
        <v/>
      </c>
    </row>
    <row r="3410">
      <c r="A3410" t="inlineStr">
        <is>
          <t>Q019L06</t>
        </is>
      </c>
      <c r="B3410" t="inlineStr">
        <is>
          <t>LUCIANO MOURAO</t>
        </is>
      </c>
      <c r="C3410" t="n">
        <v>1</v>
      </c>
      <c r="D3410" t="inlineStr">
        <is>
          <t>IPCA</t>
        </is>
      </c>
      <c r="E3410" t="n">
        <v>0.009488792934583046</v>
      </c>
      <c r="F3410" t="inlineStr">
        <is>
          <t>MENSAL</t>
        </is>
      </c>
      <c r="G3410" t="n">
        <v>46183</v>
      </c>
      <c r="H3410" t="n">
        <v>46183</v>
      </c>
      <c r="I3410" t="inlineStr">
        <is>
          <t>076</t>
        </is>
      </c>
      <c r="J3410" t="inlineStr">
        <is>
          <t>CARTEIRA</t>
        </is>
      </c>
      <c r="K3410" t="inlineStr">
        <is>
          <t>CONTRATO</t>
        </is>
      </c>
      <c r="L3410" t="n">
        <v>1792.43</v>
      </c>
      <c r="M3410" t="inlineStr"/>
      <c r="N3410" t="inlineStr"/>
      <c r="O3410" s="142">
        <f>DATE(YEAR(H3410),MONTH(H3410),1)</f>
        <v/>
      </c>
      <c r="P3410" s="132">
        <f>IF(H3410&gt;$L$3,"Futuro","Atraso")</f>
        <v/>
      </c>
      <c r="Q3410">
        <f>12*(YEAR(H3410)-YEAR($L$3))+(MONTH(H3410)-MONTH($L$3))</f>
        <v/>
      </c>
      <c r="R3410" s="366">
        <f>IF(N3410="IBIRAPITANGA FASE 3",IF(P3410="Atraso",M3410,M3410/(1+$J$2)^Q3410),IF(P3410="Atraso",M3410,M3410/(1+$J$1)^Q3410))</f>
        <v/>
      </c>
    </row>
    <row r="3411">
      <c r="A3411" t="inlineStr">
        <is>
          <t>Q019L06</t>
        </is>
      </c>
      <c r="B3411" t="inlineStr">
        <is>
          <t>LUCIANO MOURAO</t>
        </is>
      </c>
      <c r="C3411" t="n">
        <v>1</v>
      </c>
      <c r="D3411" t="inlineStr">
        <is>
          <t>IPCA</t>
        </is>
      </c>
      <c r="E3411" t="n">
        <v>0.009488792934583046</v>
      </c>
      <c r="F3411" t="inlineStr">
        <is>
          <t>MENSAL</t>
        </is>
      </c>
      <c r="G3411" t="n">
        <v>46213</v>
      </c>
      <c r="H3411" t="n">
        <v>46213</v>
      </c>
      <c r="I3411" t="inlineStr">
        <is>
          <t>077</t>
        </is>
      </c>
      <c r="J3411" t="inlineStr">
        <is>
          <t>CARTEIRA</t>
        </is>
      </c>
      <c r="K3411" t="inlineStr">
        <is>
          <t>CONTRATO</t>
        </is>
      </c>
      <c r="L3411" t="n">
        <v>1792.43</v>
      </c>
      <c r="M3411" t="inlineStr"/>
      <c r="N3411" t="inlineStr"/>
      <c r="O3411" s="142">
        <f>DATE(YEAR(H3411),MONTH(H3411),1)</f>
        <v/>
      </c>
      <c r="P3411" s="132">
        <f>IF(H3411&gt;$L$3,"Futuro","Atraso")</f>
        <v/>
      </c>
      <c r="Q3411">
        <f>12*(YEAR(H3411)-YEAR($L$3))+(MONTH(H3411)-MONTH($L$3))</f>
        <v/>
      </c>
      <c r="R3411" s="366">
        <f>IF(N3411="IBIRAPITANGA FASE 3",IF(P3411="Atraso",M3411,M3411/(1+$J$2)^Q3411),IF(P3411="Atraso",M3411,M3411/(1+$J$1)^Q3411))</f>
        <v/>
      </c>
    </row>
    <row r="3412">
      <c r="A3412" t="inlineStr">
        <is>
          <t>Q019L06</t>
        </is>
      </c>
      <c r="B3412" t="inlineStr">
        <is>
          <t>LUCIANO MOURAO</t>
        </is>
      </c>
      <c r="C3412" t="n">
        <v>1</v>
      </c>
      <c r="D3412" t="inlineStr">
        <is>
          <t>IPCA</t>
        </is>
      </c>
      <c r="E3412" t="n">
        <v>0.009488792934583046</v>
      </c>
      <c r="F3412" t="inlineStr">
        <is>
          <t>MENSAL</t>
        </is>
      </c>
      <c r="G3412" t="n">
        <v>46244</v>
      </c>
      <c r="H3412" t="n">
        <v>46244</v>
      </c>
      <c r="I3412" t="inlineStr">
        <is>
          <t>078</t>
        </is>
      </c>
      <c r="J3412" t="inlineStr">
        <is>
          <t>CARTEIRA</t>
        </is>
      </c>
      <c r="K3412" t="inlineStr">
        <is>
          <t>CONTRATO</t>
        </is>
      </c>
      <c r="L3412" t="n">
        <v>1792.43</v>
      </c>
      <c r="M3412" t="inlineStr"/>
      <c r="N3412" t="inlineStr"/>
      <c r="O3412" s="142">
        <f>DATE(YEAR(H3412),MONTH(H3412),1)</f>
        <v/>
      </c>
      <c r="P3412" s="132">
        <f>IF(H3412&gt;$L$3,"Futuro","Atraso")</f>
        <v/>
      </c>
      <c r="Q3412">
        <f>12*(YEAR(H3412)-YEAR($L$3))+(MONTH(H3412)-MONTH($L$3))</f>
        <v/>
      </c>
      <c r="R3412" s="366">
        <f>IF(N3412="IBIRAPITANGA FASE 3",IF(P3412="Atraso",M3412,M3412/(1+$J$2)^Q3412),IF(P3412="Atraso",M3412,M3412/(1+$J$1)^Q3412))</f>
        <v/>
      </c>
    </row>
    <row r="3413">
      <c r="A3413" t="inlineStr">
        <is>
          <t>Q019L06</t>
        </is>
      </c>
      <c r="B3413" t="inlineStr">
        <is>
          <t>LUCIANO MOURAO</t>
        </is>
      </c>
      <c r="C3413" t="n">
        <v>1</v>
      </c>
      <c r="D3413" t="inlineStr">
        <is>
          <t>IPCA</t>
        </is>
      </c>
      <c r="E3413" t="n">
        <v>0.009488792934583046</v>
      </c>
      <c r="F3413" t="inlineStr">
        <is>
          <t>MENSAL</t>
        </is>
      </c>
      <c r="G3413" t="n">
        <v>46275</v>
      </c>
      <c r="H3413" t="n">
        <v>46275</v>
      </c>
      <c r="I3413" t="inlineStr">
        <is>
          <t>079</t>
        </is>
      </c>
      <c r="J3413" t="inlineStr">
        <is>
          <t>CARTEIRA</t>
        </is>
      </c>
      <c r="K3413" t="inlineStr">
        <is>
          <t>CONTRATO</t>
        </is>
      </c>
      <c r="L3413" t="n">
        <v>1792.43</v>
      </c>
      <c r="M3413" t="inlineStr"/>
      <c r="N3413" t="inlineStr"/>
      <c r="O3413" s="142">
        <f>DATE(YEAR(H3413),MONTH(H3413),1)</f>
        <v/>
      </c>
      <c r="P3413" s="132">
        <f>IF(H3413&gt;$L$3,"Futuro","Atraso")</f>
        <v/>
      </c>
      <c r="Q3413">
        <f>12*(YEAR(H3413)-YEAR($L$3))+(MONTH(H3413)-MONTH($L$3))</f>
        <v/>
      </c>
      <c r="R3413" s="366">
        <f>IF(N3413="IBIRAPITANGA FASE 3",IF(P3413="Atraso",M3413,M3413/(1+$J$2)^Q3413),IF(P3413="Atraso",M3413,M3413/(1+$J$1)^Q3413))</f>
        <v/>
      </c>
    </row>
    <row r="3414">
      <c r="A3414" t="inlineStr">
        <is>
          <t>Q019L06</t>
        </is>
      </c>
      <c r="B3414" t="inlineStr">
        <is>
          <t>LUCIANO MOURAO</t>
        </is>
      </c>
      <c r="C3414" t="n">
        <v>1</v>
      </c>
      <c r="D3414" t="inlineStr">
        <is>
          <t>IPCA</t>
        </is>
      </c>
      <c r="E3414" t="n">
        <v>0.009488792934583046</v>
      </c>
      <c r="F3414" t="inlineStr">
        <is>
          <t>MENSAL</t>
        </is>
      </c>
      <c r="G3414" t="n">
        <v>46305</v>
      </c>
      <c r="H3414" t="n">
        <v>46305</v>
      </c>
      <c r="I3414" t="inlineStr">
        <is>
          <t>080</t>
        </is>
      </c>
      <c r="J3414" t="inlineStr">
        <is>
          <t>CARTEIRA</t>
        </is>
      </c>
      <c r="K3414" t="inlineStr">
        <is>
          <t>CONTRATO</t>
        </is>
      </c>
      <c r="L3414" t="n">
        <v>1792.43</v>
      </c>
      <c r="M3414" t="inlineStr"/>
      <c r="N3414" t="inlineStr"/>
      <c r="O3414" s="142">
        <f>DATE(YEAR(H3414),MONTH(H3414),1)</f>
        <v/>
      </c>
      <c r="P3414" s="132">
        <f>IF(H3414&gt;$L$3,"Futuro","Atraso")</f>
        <v/>
      </c>
      <c r="Q3414">
        <f>12*(YEAR(H3414)-YEAR($L$3))+(MONTH(H3414)-MONTH($L$3))</f>
        <v/>
      </c>
      <c r="R3414" s="366">
        <f>IF(N3414="IBIRAPITANGA FASE 3",IF(P3414="Atraso",M3414,M3414/(1+$J$2)^Q3414),IF(P3414="Atraso",M3414,M3414/(1+$J$1)^Q3414))</f>
        <v/>
      </c>
    </row>
    <row r="3415">
      <c r="A3415" t="inlineStr">
        <is>
          <t>Q019L06</t>
        </is>
      </c>
      <c r="B3415" t="inlineStr">
        <is>
          <t>LUCIANO MOURAO</t>
        </is>
      </c>
      <c r="C3415" t="n">
        <v>1</v>
      </c>
      <c r="D3415" t="inlineStr">
        <is>
          <t>IPCA</t>
        </is>
      </c>
      <c r="E3415" t="n">
        <v>0.009488792934583046</v>
      </c>
      <c r="F3415" t="inlineStr">
        <is>
          <t>MENSAL</t>
        </is>
      </c>
      <c r="G3415" t="n">
        <v>46456</v>
      </c>
      <c r="H3415" t="n">
        <v>46456</v>
      </c>
      <c r="I3415" t="inlineStr">
        <is>
          <t>007</t>
        </is>
      </c>
      <c r="J3415" t="inlineStr">
        <is>
          <t>CARTEIRA</t>
        </is>
      </c>
      <c r="K3415" t="inlineStr">
        <is>
          <t>CONTRATO</t>
        </is>
      </c>
      <c r="L3415" t="n">
        <v>9715.17</v>
      </c>
      <c r="M3415" t="inlineStr"/>
      <c r="N3415" t="inlineStr"/>
      <c r="O3415" s="142">
        <f>DATE(YEAR(H3415),MONTH(H3415),1)</f>
        <v/>
      </c>
      <c r="P3415" s="132">
        <f>IF(H3415&gt;$L$3,"Futuro","Atraso")</f>
        <v/>
      </c>
      <c r="Q3415">
        <f>12*(YEAR(H3415)-YEAR($L$3))+(MONTH(H3415)-MONTH($L$3))</f>
        <v/>
      </c>
      <c r="R3415" s="366">
        <f>IF(N3415="IBIRAPITANGA FASE 3",IF(P3415="Atraso",M3415,M3415/(1+$J$2)^Q3415),IF(P3415="Atraso",M3415,M3415/(1+$J$1)^Q3415))</f>
        <v/>
      </c>
    </row>
    <row r="3416">
      <c r="A3416" t="inlineStr">
        <is>
          <t>Q019L06</t>
        </is>
      </c>
      <c r="B3416" t="inlineStr">
        <is>
          <t>LUCIANO MOURAO</t>
        </is>
      </c>
      <c r="C3416" t="n">
        <v>1</v>
      </c>
      <c r="D3416" t="inlineStr">
        <is>
          <t>IPCA</t>
        </is>
      </c>
      <c r="E3416" t="n">
        <v>0.009488792934583046</v>
      </c>
      <c r="F3416" t="inlineStr">
        <is>
          <t>MENSAL</t>
        </is>
      </c>
      <c r="G3416" t="n">
        <v>46822</v>
      </c>
      <c r="H3416" t="n">
        <v>46822</v>
      </c>
      <c r="I3416" t="inlineStr">
        <is>
          <t>008</t>
        </is>
      </c>
      <c r="J3416" t="inlineStr">
        <is>
          <t>CARTEIRA</t>
        </is>
      </c>
      <c r="K3416" t="inlineStr">
        <is>
          <t>CONTRATO</t>
        </is>
      </c>
      <c r="L3416" t="n">
        <v>9715.17</v>
      </c>
      <c r="M3416" t="inlineStr"/>
      <c r="N3416" t="inlineStr"/>
      <c r="O3416" s="142">
        <f>DATE(YEAR(H3416),MONTH(H3416),1)</f>
        <v/>
      </c>
      <c r="P3416" s="132">
        <f>IF(H3416&gt;$L$3,"Futuro","Atraso")</f>
        <v/>
      </c>
      <c r="Q3416">
        <f>12*(YEAR(H3416)-YEAR($L$3))+(MONTH(H3416)-MONTH($L$3))</f>
        <v/>
      </c>
      <c r="R3416" s="366">
        <f>IF(N3416="IBIRAPITANGA FASE 3",IF(P3416="Atraso",M3416,M3416/(1+$J$2)^Q3416),IF(P3416="Atraso",M3416,M3416/(1+$J$1)^Q3416))</f>
        <v/>
      </c>
    </row>
    <row r="3417">
      <c r="A3417" t="inlineStr">
        <is>
          <t>Q019L06</t>
        </is>
      </c>
      <c r="B3417" t="inlineStr">
        <is>
          <t>LUCIANO MOURAO</t>
        </is>
      </c>
      <c r="C3417" t="n">
        <v>1</v>
      </c>
      <c r="D3417" t="inlineStr">
        <is>
          <t>IPCA</t>
        </is>
      </c>
      <c r="E3417" t="n">
        <v>0.009488792934583046</v>
      </c>
      <c r="F3417" t="inlineStr">
        <is>
          <t>MENSAL</t>
        </is>
      </c>
      <c r="G3417" t="n">
        <v>47187</v>
      </c>
      <c r="H3417" t="n">
        <v>47187</v>
      </c>
      <c r="I3417" t="inlineStr">
        <is>
          <t>009</t>
        </is>
      </c>
      <c r="J3417" t="inlineStr">
        <is>
          <t>CARTEIRA</t>
        </is>
      </c>
      <c r="K3417" t="inlineStr">
        <is>
          <t>CONTRATO</t>
        </is>
      </c>
      <c r="L3417" t="n">
        <v>9715.17</v>
      </c>
      <c r="M3417" t="inlineStr"/>
      <c r="N3417" t="inlineStr"/>
      <c r="O3417" s="142">
        <f>DATE(YEAR(H3417),MONTH(H3417),1)</f>
        <v/>
      </c>
      <c r="P3417" s="132">
        <f>IF(H3417&gt;$L$3,"Futuro","Atraso")</f>
        <v/>
      </c>
      <c r="Q3417">
        <f>12*(YEAR(H3417)-YEAR($L$3))+(MONTH(H3417)-MONTH($L$3))</f>
        <v/>
      </c>
      <c r="R3417" s="366">
        <f>IF(N3417="IBIRAPITANGA FASE 3",IF(P3417="Atraso",M3417,M3417/(1+$J$2)^Q3417),IF(P3417="Atraso",M3417,M3417/(1+$J$1)^Q3417))</f>
        <v/>
      </c>
    </row>
    <row r="3418">
      <c r="A3418" t="inlineStr">
        <is>
          <t>Q019L06</t>
        </is>
      </c>
      <c r="B3418" t="inlineStr">
        <is>
          <t>LUCIANO MOURAO</t>
        </is>
      </c>
      <c r="C3418" t="n">
        <v>1</v>
      </c>
      <c r="D3418" t="inlineStr">
        <is>
          <t>IPCA</t>
        </is>
      </c>
      <c r="E3418" t="n">
        <v>0.009488792934583046</v>
      </c>
      <c r="F3418" t="inlineStr">
        <is>
          <t>MENSAL</t>
        </is>
      </c>
      <c r="G3418" t="n">
        <v>47552</v>
      </c>
      <c r="H3418" t="n">
        <v>47552</v>
      </c>
      <c r="I3418" t="inlineStr">
        <is>
          <t>010</t>
        </is>
      </c>
      <c r="J3418" t="inlineStr">
        <is>
          <t>CARTEIRA</t>
        </is>
      </c>
      <c r="K3418" t="inlineStr">
        <is>
          <t>CONTRATO</t>
        </is>
      </c>
      <c r="L3418" t="n">
        <v>9715.17</v>
      </c>
      <c r="M3418" t="inlineStr"/>
      <c r="N3418" t="inlineStr"/>
      <c r="O3418" s="142">
        <f>DATE(YEAR(H3418),MONTH(H3418),1)</f>
        <v/>
      </c>
      <c r="P3418" s="132">
        <f>IF(H3418&gt;$L$3,"Futuro","Atraso")</f>
        <v/>
      </c>
      <c r="Q3418">
        <f>12*(YEAR(H3418)-YEAR($L$3))+(MONTH(H3418)-MONTH($L$3))</f>
        <v/>
      </c>
      <c r="R3418" s="366">
        <f>IF(N3418="IBIRAPITANGA FASE 3",IF(P3418="Atraso",M3418,M3418/(1+$J$2)^Q3418),IF(P3418="Atraso",M3418,M3418/(1+$J$1)^Q3418))</f>
        <v/>
      </c>
    </row>
    <row r="3419">
      <c r="A3419" t="inlineStr">
        <is>
          <t>Q019L08</t>
        </is>
      </c>
      <c r="B3419" t="inlineStr">
        <is>
          <t>STHEFANY DIAS RODRIGUES</t>
        </is>
      </c>
      <c r="C3419" t="n">
        <v>1</v>
      </c>
      <c r="D3419" t="inlineStr">
        <is>
          <t>IPCA</t>
        </is>
      </c>
      <c r="E3419" t="n">
        <v>0</v>
      </c>
      <c r="F3419" t="inlineStr">
        <is>
          <t>MENSAL</t>
        </is>
      </c>
      <c r="G3419" t="n">
        <v>45214</v>
      </c>
      <c r="H3419" t="n">
        <v>45214</v>
      </c>
      <c r="I3419" t="inlineStr">
        <is>
          <t>038</t>
        </is>
      </c>
      <c r="J3419" t="inlineStr">
        <is>
          <t>CARTEIRA</t>
        </is>
      </c>
      <c r="K3419" t="inlineStr">
        <is>
          <t>CONTRATO</t>
        </is>
      </c>
      <c r="L3419" t="n">
        <v>7059.17</v>
      </c>
      <c r="M3419" t="inlineStr"/>
      <c r="N3419" t="inlineStr"/>
      <c r="O3419" s="142">
        <f>DATE(YEAR(H3419),MONTH(H3419),1)</f>
        <v/>
      </c>
      <c r="P3419" s="132">
        <f>IF(H3419&gt;$L$3,"Futuro","Atraso")</f>
        <v/>
      </c>
      <c r="Q3419">
        <f>12*(YEAR(H3419)-YEAR($L$3))+(MONTH(H3419)-MONTH($L$3))</f>
        <v/>
      </c>
      <c r="R3419" s="366">
        <f>IF(N3419="IBIRAPITANGA FASE 3",IF(P3419="Atraso",M3419,M3419/(1+$J$2)^Q3419),IF(P3419="Atraso",M3419,M3419/(1+$J$1)^Q3419))</f>
        <v/>
      </c>
    </row>
    <row r="3420">
      <c r="A3420" t="inlineStr">
        <is>
          <t>Q019L08</t>
        </is>
      </c>
      <c r="B3420" t="inlineStr">
        <is>
          <t>STHEFANY DIAS RODRIGUES</t>
        </is>
      </c>
      <c r="C3420" t="n">
        <v>1</v>
      </c>
      <c r="D3420" t="inlineStr">
        <is>
          <t>IPCA</t>
        </is>
      </c>
      <c r="E3420" t="n">
        <v>0</v>
      </c>
      <c r="F3420" t="inlineStr">
        <is>
          <t>MENSAL</t>
        </is>
      </c>
      <c r="G3420" t="n">
        <v>45245</v>
      </c>
      <c r="H3420" t="n">
        <v>45245</v>
      </c>
      <c r="I3420" t="inlineStr">
        <is>
          <t>039</t>
        </is>
      </c>
      <c r="J3420" t="inlineStr">
        <is>
          <t>CARTEIRA</t>
        </is>
      </c>
      <c r="K3420" t="inlineStr">
        <is>
          <t>CONTRATO</t>
        </is>
      </c>
      <c r="L3420" t="n">
        <v>7059.17</v>
      </c>
      <c r="M3420" t="inlineStr"/>
      <c r="N3420" t="inlineStr"/>
      <c r="O3420" s="142">
        <f>DATE(YEAR(H3420),MONTH(H3420),1)</f>
        <v/>
      </c>
      <c r="P3420" s="132">
        <f>IF(H3420&gt;$L$3,"Futuro","Atraso")</f>
        <v/>
      </c>
      <c r="Q3420">
        <f>12*(YEAR(H3420)-YEAR($L$3))+(MONTH(H3420)-MONTH($L$3))</f>
        <v/>
      </c>
      <c r="R3420" s="366">
        <f>IF(N3420="IBIRAPITANGA FASE 3",IF(P3420="Atraso",M3420,M3420/(1+$J$2)^Q3420),IF(P3420="Atraso",M3420,M3420/(1+$J$1)^Q3420))</f>
        <v/>
      </c>
    </row>
    <row r="3421">
      <c r="A3421" t="inlineStr">
        <is>
          <t>Q019L08</t>
        </is>
      </c>
      <c r="B3421" t="inlineStr">
        <is>
          <t>STHEFANY DIAS RODRIGUES</t>
        </is>
      </c>
      <c r="C3421" t="n">
        <v>1</v>
      </c>
      <c r="D3421" t="inlineStr">
        <is>
          <t>IPCA</t>
        </is>
      </c>
      <c r="E3421" t="n">
        <v>0</v>
      </c>
      <c r="F3421" t="inlineStr">
        <is>
          <t>MENSAL</t>
        </is>
      </c>
      <c r="G3421" t="n">
        <v>45275</v>
      </c>
      <c r="H3421" t="n">
        <v>45275</v>
      </c>
      <c r="I3421" t="inlineStr">
        <is>
          <t>040</t>
        </is>
      </c>
      <c r="J3421" t="inlineStr">
        <is>
          <t>CARTEIRA</t>
        </is>
      </c>
      <c r="K3421" t="inlineStr">
        <is>
          <t>CONTRATO</t>
        </is>
      </c>
      <c r="L3421" t="n">
        <v>7059.17</v>
      </c>
      <c r="M3421" t="inlineStr"/>
      <c r="N3421" t="inlineStr"/>
      <c r="O3421" s="142">
        <f>DATE(YEAR(H3421),MONTH(H3421),1)</f>
        <v/>
      </c>
      <c r="P3421" s="132">
        <f>IF(H3421&gt;$L$3,"Futuro","Atraso")</f>
        <v/>
      </c>
      <c r="Q3421">
        <f>12*(YEAR(H3421)-YEAR($L$3))+(MONTH(H3421)-MONTH($L$3))</f>
        <v/>
      </c>
      <c r="R3421" s="366">
        <f>IF(N3421="IBIRAPITANGA FASE 3",IF(P3421="Atraso",M3421,M3421/(1+$J$2)^Q3421),IF(P3421="Atraso",M3421,M3421/(1+$J$1)^Q3421))</f>
        <v/>
      </c>
    </row>
    <row r="3422">
      <c r="A3422" t="inlineStr">
        <is>
          <t>Q019L08</t>
        </is>
      </c>
      <c r="B3422" t="inlineStr">
        <is>
          <t>STHEFANY DIAS RODRIGUES</t>
        </is>
      </c>
      <c r="C3422" t="n">
        <v>1</v>
      </c>
      <c r="D3422" t="inlineStr">
        <is>
          <t>IPCA</t>
        </is>
      </c>
      <c r="E3422" t="n">
        <v>0</v>
      </c>
      <c r="F3422" t="inlineStr">
        <is>
          <t>MENSAL</t>
        </is>
      </c>
      <c r="G3422" t="n">
        <v>45306</v>
      </c>
      <c r="H3422" t="n">
        <v>45306</v>
      </c>
      <c r="I3422" t="inlineStr">
        <is>
          <t>041</t>
        </is>
      </c>
      <c r="J3422" t="inlineStr">
        <is>
          <t>CARTEIRA</t>
        </is>
      </c>
      <c r="K3422" t="inlineStr">
        <is>
          <t>CONTRATO</t>
        </is>
      </c>
      <c r="L3422" t="n">
        <v>7059.17</v>
      </c>
      <c r="M3422" t="inlineStr"/>
      <c r="N3422" t="inlineStr"/>
      <c r="O3422" s="142">
        <f>DATE(YEAR(H3422),MONTH(H3422),1)</f>
        <v/>
      </c>
      <c r="P3422" s="132">
        <f>IF(H3422&gt;$L$3,"Futuro","Atraso")</f>
        <v/>
      </c>
      <c r="Q3422">
        <f>12*(YEAR(H3422)-YEAR($L$3))+(MONTH(H3422)-MONTH($L$3))</f>
        <v/>
      </c>
      <c r="R3422" s="366">
        <f>IF(N3422="IBIRAPITANGA FASE 3",IF(P3422="Atraso",M3422,M3422/(1+$J$2)^Q3422),IF(P3422="Atraso",M3422,M3422/(1+$J$1)^Q3422))</f>
        <v/>
      </c>
    </row>
    <row r="3423">
      <c r="A3423" t="inlineStr">
        <is>
          <t>Q019L08</t>
        </is>
      </c>
      <c r="B3423" t="inlineStr">
        <is>
          <t>STHEFANY DIAS RODRIGUES</t>
        </is>
      </c>
      <c r="C3423" t="n">
        <v>1</v>
      </c>
      <c r="D3423" t="inlineStr">
        <is>
          <t>IPCA</t>
        </is>
      </c>
      <c r="E3423" t="n">
        <v>0</v>
      </c>
      <c r="F3423" t="inlineStr">
        <is>
          <t>MENSAL</t>
        </is>
      </c>
      <c r="G3423" t="n">
        <v>45337</v>
      </c>
      <c r="H3423" t="n">
        <v>45337</v>
      </c>
      <c r="I3423" t="inlineStr">
        <is>
          <t>042</t>
        </is>
      </c>
      <c r="J3423" t="inlineStr">
        <is>
          <t>CARTEIRA</t>
        </is>
      </c>
      <c r="K3423" t="inlineStr">
        <is>
          <t>CONTRATO</t>
        </is>
      </c>
      <c r="L3423" t="n">
        <v>7059.17</v>
      </c>
      <c r="M3423" t="inlineStr"/>
      <c r="N3423" t="inlineStr"/>
      <c r="O3423" s="142">
        <f>DATE(YEAR(H3423),MONTH(H3423),1)</f>
        <v/>
      </c>
      <c r="P3423" s="132">
        <f>IF(H3423&gt;$L$3,"Futuro","Atraso")</f>
        <v/>
      </c>
      <c r="Q3423">
        <f>12*(YEAR(H3423)-YEAR($L$3))+(MONTH(H3423)-MONTH($L$3))</f>
        <v/>
      </c>
      <c r="R3423" s="366">
        <f>IF(N3423="IBIRAPITANGA FASE 3",IF(P3423="Atraso",M3423,M3423/(1+$J$2)^Q3423),IF(P3423="Atraso",M3423,M3423/(1+$J$1)^Q3423))</f>
        <v/>
      </c>
    </row>
    <row r="3424">
      <c r="A3424" t="inlineStr">
        <is>
          <t>Q019L08</t>
        </is>
      </c>
      <c r="B3424" t="inlineStr">
        <is>
          <t>STHEFANY DIAS RODRIGUES</t>
        </is>
      </c>
      <c r="C3424" t="n">
        <v>1</v>
      </c>
      <c r="D3424" t="inlineStr">
        <is>
          <t>IPCA</t>
        </is>
      </c>
      <c r="E3424" t="n">
        <v>0</v>
      </c>
      <c r="F3424" t="inlineStr">
        <is>
          <t>MENSAL</t>
        </is>
      </c>
      <c r="G3424" t="n">
        <v>45366</v>
      </c>
      <c r="H3424" t="n">
        <v>45366</v>
      </c>
      <c r="I3424" t="inlineStr">
        <is>
          <t>043</t>
        </is>
      </c>
      <c r="J3424" t="inlineStr">
        <is>
          <t>CARTEIRA</t>
        </is>
      </c>
      <c r="K3424" t="inlineStr">
        <is>
          <t>CONTRATO</t>
        </is>
      </c>
      <c r="L3424" t="n">
        <v>7059.17</v>
      </c>
      <c r="M3424" t="inlineStr"/>
      <c r="N3424" t="inlineStr"/>
      <c r="O3424" s="142">
        <f>DATE(YEAR(H3424),MONTH(H3424),1)</f>
        <v/>
      </c>
      <c r="P3424" s="132">
        <f>IF(H3424&gt;$L$3,"Futuro","Atraso")</f>
        <v/>
      </c>
      <c r="Q3424">
        <f>12*(YEAR(H3424)-YEAR($L$3))+(MONTH(H3424)-MONTH($L$3))</f>
        <v/>
      </c>
      <c r="R3424" s="366">
        <f>IF(N3424="IBIRAPITANGA FASE 3",IF(P3424="Atraso",M3424,M3424/(1+$J$2)^Q3424),IF(P3424="Atraso",M3424,M3424/(1+$J$1)^Q3424))</f>
        <v/>
      </c>
    </row>
    <row r="3425">
      <c r="A3425" t="inlineStr">
        <is>
          <t>Q019L08</t>
        </is>
      </c>
      <c r="B3425" t="inlineStr">
        <is>
          <t>STHEFANY DIAS RODRIGUES</t>
        </is>
      </c>
      <c r="C3425" t="n">
        <v>1</v>
      </c>
      <c r="D3425" t="inlineStr">
        <is>
          <t>IPCA</t>
        </is>
      </c>
      <c r="E3425" t="n">
        <v>0</v>
      </c>
      <c r="F3425" t="inlineStr">
        <is>
          <t>MENSAL</t>
        </is>
      </c>
      <c r="G3425" t="n">
        <v>45397</v>
      </c>
      <c r="H3425" t="n">
        <v>45397</v>
      </c>
      <c r="I3425" t="inlineStr">
        <is>
          <t>044</t>
        </is>
      </c>
      <c r="J3425" t="inlineStr">
        <is>
          <t>CARTEIRA</t>
        </is>
      </c>
      <c r="K3425" t="inlineStr">
        <is>
          <t>CONTRATO</t>
        </is>
      </c>
      <c r="L3425" t="n">
        <v>7059.17</v>
      </c>
      <c r="M3425" t="inlineStr"/>
      <c r="N3425" t="inlineStr"/>
      <c r="O3425" s="142">
        <f>DATE(YEAR(H3425),MONTH(H3425),1)</f>
        <v/>
      </c>
      <c r="P3425" s="132">
        <f>IF(H3425&gt;$L$3,"Futuro","Atraso")</f>
        <v/>
      </c>
      <c r="Q3425">
        <f>12*(YEAR(H3425)-YEAR($L$3))+(MONTH(H3425)-MONTH($L$3))</f>
        <v/>
      </c>
      <c r="R3425" s="366">
        <f>IF(N3425="IBIRAPITANGA FASE 3",IF(P3425="Atraso",M3425,M3425/(1+$J$2)^Q3425),IF(P3425="Atraso",M3425,M3425/(1+$J$1)^Q3425))</f>
        <v/>
      </c>
    </row>
    <row r="3426">
      <c r="A3426" t="inlineStr">
        <is>
          <t>Q019L08</t>
        </is>
      </c>
      <c r="B3426" t="inlineStr">
        <is>
          <t>STHEFANY DIAS RODRIGUES</t>
        </is>
      </c>
      <c r="C3426" t="n">
        <v>1</v>
      </c>
      <c r="D3426" t="inlineStr">
        <is>
          <t>IPCA</t>
        </is>
      </c>
      <c r="E3426" t="n">
        <v>0</v>
      </c>
      <c r="F3426" t="inlineStr">
        <is>
          <t>MENSAL</t>
        </is>
      </c>
      <c r="G3426" t="n">
        <v>45427</v>
      </c>
      <c r="H3426" t="n">
        <v>45427</v>
      </c>
      <c r="I3426" t="inlineStr">
        <is>
          <t>045</t>
        </is>
      </c>
      <c r="J3426" t="inlineStr">
        <is>
          <t>CARTEIRA</t>
        </is>
      </c>
      <c r="K3426" t="inlineStr">
        <is>
          <t>CONTRATO</t>
        </is>
      </c>
      <c r="L3426" t="n">
        <v>7059.17</v>
      </c>
      <c r="M3426" t="inlineStr"/>
      <c r="N3426" t="inlineStr"/>
      <c r="O3426" s="142">
        <f>DATE(YEAR(H3426),MONTH(H3426),1)</f>
        <v/>
      </c>
      <c r="P3426" s="132">
        <f>IF(H3426&gt;$L$3,"Futuro","Atraso")</f>
        <v/>
      </c>
      <c r="Q3426">
        <f>12*(YEAR(H3426)-YEAR($L$3))+(MONTH(H3426)-MONTH($L$3))</f>
        <v/>
      </c>
      <c r="R3426" s="366">
        <f>IF(N3426="IBIRAPITANGA FASE 3",IF(P3426="Atraso",M3426,M3426/(1+$J$2)^Q3426),IF(P3426="Atraso",M3426,M3426/(1+$J$1)^Q3426))</f>
        <v/>
      </c>
    </row>
    <row r="3427">
      <c r="A3427" t="inlineStr">
        <is>
          <t>Q019L08</t>
        </is>
      </c>
      <c r="B3427" t="inlineStr">
        <is>
          <t>STHEFANY DIAS RODRIGUES</t>
        </is>
      </c>
      <c r="C3427" t="n">
        <v>1</v>
      </c>
      <c r="D3427" t="inlineStr">
        <is>
          <t>IPCA</t>
        </is>
      </c>
      <c r="E3427" t="n">
        <v>0</v>
      </c>
      <c r="F3427" t="inlineStr">
        <is>
          <t>MENSAL</t>
        </is>
      </c>
      <c r="G3427" t="n">
        <v>45458</v>
      </c>
      <c r="H3427" t="n">
        <v>45458</v>
      </c>
      <c r="I3427" t="inlineStr">
        <is>
          <t>046</t>
        </is>
      </c>
      <c r="J3427" t="inlineStr">
        <is>
          <t>CARTEIRA</t>
        </is>
      </c>
      <c r="K3427" t="inlineStr">
        <is>
          <t>CONTRATO</t>
        </is>
      </c>
      <c r="L3427" t="n">
        <v>7059.17</v>
      </c>
      <c r="M3427" t="inlineStr"/>
      <c r="N3427" t="inlineStr"/>
      <c r="O3427" s="142">
        <f>DATE(YEAR(H3427),MONTH(H3427),1)</f>
        <v/>
      </c>
      <c r="P3427" s="132">
        <f>IF(H3427&gt;$L$3,"Futuro","Atraso")</f>
        <v/>
      </c>
      <c r="Q3427">
        <f>12*(YEAR(H3427)-YEAR($L$3))+(MONTH(H3427)-MONTH($L$3))</f>
        <v/>
      </c>
      <c r="R3427" s="366">
        <f>IF(N3427="IBIRAPITANGA FASE 3",IF(P3427="Atraso",M3427,M3427/(1+$J$2)^Q3427),IF(P3427="Atraso",M3427,M3427/(1+$J$1)^Q3427))</f>
        <v/>
      </c>
    </row>
    <row r="3428">
      <c r="A3428" t="inlineStr">
        <is>
          <t>Q019L08</t>
        </is>
      </c>
      <c r="B3428" t="inlineStr">
        <is>
          <t>STHEFANY DIAS RODRIGUES</t>
        </is>
      </c>
      <c r="C3428" t="n">
        <v>1</v>
      </c>
      <c r="D3428" t="inlineStr">
        <is>
          <t>IPCA</t>
        </is>
      </c>
      <c r="E3428" t="n">
        <v>0</v>
      </c>
      <c r="F3428" t="inlineStr">
        <is>
          <t>MENSAL</t>
        </is>
      </c>
      <c r="G3428" t="n">
        <v>45488</v>
      </c>
      <c r="H3428" t="n">
        <v>45488</v>
      </c>
      <c r="I3428" t="inlineStr">
        <is>
          <t>047</t>
        </is>
      </c>
      <c r="J3428" t="inlineStr">
        <is>
          <t>CARTEIRA</t>
        </is>
      </c>
      <c r="K3428" t="inlineStr">
        <is>
          <t>CONTRATO</t>
        </is>
      </c>
      <c r="L3428" t="n">
        <v>7059.17</v>
      </c>
      <c r="M3428" t="inlineStr"/>
      <c r="N3428" t="inlineStr"/>
      <c r="O3428" s="142">
        <f>DATE(YEAR(H3428),MONTH(H3428),1)</f>
        <v/>
      </c>
      <c r="P3428" s="132">
        <f>IF(H3428&gt;$L$3,"Futuro","Atraso")</f>
        <v/>
      </c>
      <c r="Q3428">
        <f>12*(YEAR(H3428)-YEAR($L$3))+(MONTH(H3428)-MONTH($L$3))</f>
        <v/>
      </c>
      <c r="R3428" s="366">
        <f>IF(N3428="IBIRAPITANGA FASE 3",IF(P3428="Atraso",M3428,M3428/(1+$J$2)^Q3428),IF(P3428="Atraso",M3428,M3428/(1+$J$1)^Q3428))</f>
        <v/>
      </c>
    </row>
    <row r="3429">
      <c r="A3429" t="inlineStr">
        <is>
          <t>Q019L08</t>
        </is>
      </c>
      <c r="B3429" t="inlineStr">
        <is>
          <t>STHEFANY DIAS RODRIGUES</t>
        </is>
      </c>
      <c r="C3429" t="n">
        <v>1</v>
      </c>
      <c r="D3429" t="inlineStr">
        <is>
          <t>IPCA</t>
        </is>
      </c>
      <c r="E3429" t="n">
        <v>0</v>
      </c>
      <c r="F3429" t="inlineStr">
        <is>
          <t>MENSAL</t>
        </is>
      </c>
      <c r="G3429" t="n">
        <v>45519</v>
      </c>
      <c r="H3429" t="n">
        <v>45519</v>
      </c>
      <c r="I3429" t="inlineStr">
        <is>
          <t>048</t>
        </is>
      </c>
      <c r="J3429" t="inlineStr">
        <is>
          <t>CARTEIRA</t>
        </is>
      </c>
      <c r="K3429" t="inlineStr">
        <is>
          <t>CONTRATO</t>
        </is>
      </c>
      <c r="L3429" t="n">
        <v>7059.17</v>
      </c>
      <c r="M3429" t="inlineStr"/>
      <c r="N3429" t="inlineStr"/>
      <c r="O3429" s="142">
        <f>DATE(YEAR(H3429),MONTH(H3429),1)</f>
        <v/>
      </c>
      <c r="P3429" s="132">
        <f>IF(H3429&gt;$L$3,"Futuro","Atraso")</f>
        <v/>
      </c>
      <c r="Q3429">
        <f>12*(YEAR(H3429)-YEAR($L$3))+(MONTH(H3429)-MONTH($L$3))</f>
        <v/>
      </c>
      <c r="R3429" s="366">
        <f>IF(N3429="IBIRAPITANGA FASE 3",IF(P3429="Atraso",M3429,M3429/(1+$J$2)^Q3429),IF(P3429="Atraso",M3429,M3429/(1+$J$1)^Q3429))</f>
        <v/>
      </c>
    </row>
    <row r="3430">
      <c r="A3430" t="inlineStr">
        <is>
          <t>Q020L01</t>
        </is>
      </c>
      <c r="B3430" t="inlineStr">
        <is>
          <t>GABRIEL  DE OLIVEIRA ALENCAR</t>
        </is>
      </c>
      <c r="C3430" t="n">
        <v>1</v>
      </c>
      <c r="D3430" t="inlineStr">
        <is>
          <t>IPCA</t>
        </is>
      </c>
      <c r="E3430" t="n">
        <v>0</v>
      </c>
      <c r="F3430" t="inlineStr">
        <is>
          <t>MENSAL</t>
        </is>
      </c>
      <c r="G3430" t="n">
        <v>45214</v>
      </c>
      <c r="H3430" t="n">
        <v>45214</v>
      </c>
      <c r="I3430" t="inlineStr">
        <is>
          <t>014</t>
        </is>
      </c>
      <c r="J3430" t="inlineStr">
        <is>
          <t>CARTEIRA</t>
        </is>
      </c>
      <c r="K3430" t="inlineStr">
        <is>
          <t>CONTRATO</t>
        </is>
      </c>
      <c r="L3430" t="n">
        <v>5930.35</v>
      </c>
      <c r="M3430" t="inlineStr"/>
      <c r="N3430" t="inlineStr"/>
      <c r="O3430" s="142">
        <f>DATE(YEAR(H3430),MONTH(H3430),1)</f>
        <v/>
      </c>
      <c r="P3430" s="132">
        <f>IF(H3430&gt;$L$3,"Futuro","Atraso")</f>
        <v/>
      </c>
      <c r="Q3430">
        <f>12*(YEAR(H3430)-YEAR($L$3))+(MONTH(H3430)-MONTH($L$3))</f>
        <v/>
      </c>
      <c r="R3430" s="366">
        <f>IF(N3430="IBIRAPITANGA FASE 3",IF(P3430="Atraso",M3430,M3430/(1+$J$2)^Q3430),IF(P3430="Atraso",M3430,M3430/(1+$J$1)^Q3430))</f>
        <v/>
      </c>
    </row>
    <row r="3431">
      <c r="A3431" t="inlineStr">
        <is>
          <t>Q020L01</t>
        </is>
      </c>
      <c r="B3431" t="inlineStr">
        <is>
          <t>GABRIEL  DE OLIVEIRA ALENCAR</t>
        </is>
      </c>
      <c r="C3431" t="n">
        <v>1</v>
      </c>
      <c r="D3431" t="inlineStr">
        <is>
          <t>IPCA</t>
        </is>
      </c>
      <c r="E3431" t="n">
        <v>0</v>
      </c>
      <c r="F3431" t="inlineStr">
        <is>
          <t>MENSAL</t>
        </is>
      </c>
      <c r="G3431" t="n">
        <v>45245</v>
      </c>
      <c r="H3431" t="n">
        <v>45245</v>
      </c>
      <c r="I3431" t="inlineStr">
        <is>
          <t>015</t>
        </is>
      </c>
      <c r="J3431" t="inlineStr">
        <is>
          <t>CARTEIRA</t>
        </is>
      </c>
      <c r="K3431" t="inlineStr">
        <is>
          <t>CONTRATO</t>
        </is>
      </c>
      <c r="L3431" t="n">
        <v>5930.35</v>
      </c>
      <c r="M3431" t="inlineStr"/>
      <c r="N3431" t="inlineStr"/>
      <c r="O3431" s="142">
        <f>DATE(YEAR(H3431),MONTH(H3431),1)</f>
        <v/>
      </c>
      <c r="P3431" s="132">
        <f>IF(H3431&gt;$L$3,"Futuro","Atraso")</f>
        <v/>
      </c>
      <c r="Q3431">
        <f>12*(YEAR(H3431)-YEAR($L$3))+(MONTH(H3431)-MONTH($L$3))</f>
        <v/>
      </c>
      <c r="R3431" s="366">
        <f>IF(N3431="IBIRAPITANGA FASE 3",IF(P3431="Atraso",M3431,M3431/(1+$J$2)^Q3431),IF(P3431="Atraso",M3431,M3431/(1+$J$1)^Q3431))</f>
        <v/>
      </c>
    </row>
    <row r="3432">
      <c r="A3432" t="inlineStr">
        <is>
          <t>Q020L01</t>
        </is>
      </c>
      <c r="B3432" t="inlineStr">
        <is>
          <t>GABRIEL  DE OLIVEIRA ALENCAR</t>
        </is>
      </c>
      <c r="C3432" t="n">
        <v>1</v>
      </c>
      <c r="D3432" t="inlineStr">
        <is>
          <t>IPCA</t>
        </is>
      </c>
      <c r="E3432" t="n">
        <v>0</v>
      </c>
      <c r="F3432" t="inlineStr">
        <is>
          <t>MENSAL</t>
        </is>
      </c>
      <c r="G3432" t="n">
        <v>45275</v>
      </c>
      <c r="H3432" t="n">
        <v>45275</v>
      </c>
      <c r="I3432" t="inlineStr">
        <is>
          <t>016</t>
        </is>
      </c>
      <c r="J3432" t="inlineStr">
        <is>
          <t>CARTEIRA</t>
        </is>
      </c>
      <c r="K3432" t="inlineStr">
        <is>
          <t>CONTRATO</t>
        </is>
      </c>
      <c r="L3432" t="n">
        <v>5930.35</v>
      </c>
      <c r="M3432" t="inlineStr"/>
      <c r="N3432" t="inlineStr"/>
      <c r="O3432" s="142">
        <f>DATE(YEAR(H3432),MONTH(H3432),1)</f>
        <v/>
      </c>
      <c r="P3432" s="132">
        <f>IF(H3432&gt;$L$3,"Futuro","Atraso")</f>
        <v/>
      </c>
      <c r="Q3432">
        <f>12*(YEAR(H3432)-YEAR($L$3))+(MONTH(H3432)-MONTH($L$3))</f>
        <v/>
      </c>
      <c r="R3432" s="366">
        <f>IF(N3432="IBIRAPITANGA FASE 3",IF(P3432="Atraso",M3432,M3432/(1+$J$2)^Q3432),IF(P3432="Atraso",M3432,M3432/(1+$J$1)^Q3432))</f>
        <v/>
      </c>
    </row>
    <row r="3433">
      <c r="A3433" t="inlineStr">
        <is>
          <t>Q020L01</t>
        </is>
      </c>
      <c r="B3433" t="inlineStr">
        <is>
          <t>GABRIEL  DE OLIVEIRA ALENCAR</t>
        </is>
      </c>
      <c r="C3433" t="n">
        <v>1</v>
      </c>
      <c r="D3433" t="inlineStr">
        <is>
          <t>IPCA</t>
        </is>
      </c>
      <c r="E3433" t="n">
        <v>0</v>
      </c>
      <c r="F3433" t="inlineStr">
        <is>
          <t>MENSAL</t>
        </is>
      </c>
      <c r="G3433" t="n">
        <v>45306</v>
      </c>
      <c r="H3433" t="n">
        <v>45306</v>
      </c>
      <c r="I3433" t="inlineStr">
        <is>
          <t>017</t>
        </is>
      </c>
      <c r="J3433" t="inlineStr">
        <is>
          <t>CARTEIRA</t>
        </is>
      </c>
      <c r="K3433" t="inlineStr">
        <is>
          <t>CONTRATO</t>
        </is>
      </c>
      <c r="L3433" t="n">
        <v>5930.35</v>
      </c>
      <c r="M3433" t="inlineStr"/>
      <c r="N3433" t="inlineStr"/>
      <c r="O3433" s="142">
        <f>DATE(YEAR(H3433),MONTH(H3433),1)</f>
        <v/>
      </c>
      <c r="P3433" s="132">
        <f>IF(H3433&gt;$L$3,"Futuro","Atraso")</f>
        <v/>
      </c>
      <c r="Q3433">
        <f>12*(YEAR(H3433)-YEAR($L$3))+(MONTH(H3433)-MONTH($L$3))</f>
        <v/>
      </c>
      <c r="R3433" s="366">
        <f>IF(N3433="IBIRAPITANGA FASE 3",IF(P3433="Atraso",M3433,M3433/(1+$J$2)^Q3433),IF(P3433="Atraso",M3433,M3433/(1+$J$1)^Q3433))</f>
        <v/>
      </c>
    </row>
    <row r="3434">
      <c r="A3434" t="inlineStr">
        <is>
          <t>Q020L01</t>
        </is>
      </c>
      <c r="B3434" t="inlineStr">
        <is>
          <t>GABRIEL  DE OLIVEIRA ALENCAR</t>
        </is>
      </c>
      <c r="C3434" t="n">
        <v>1</v>
      </c>
      <c r="D3434" t="inlineStr">
        <is>
          <t>IPCA</t>
        </is>
      </c>
      <c r="E3434" t="n">
        <v>0</v>
      </c>
      <c r="F3434" t="inlineStr">
        <is>
          <t>MENSAL</t>
        </is>
      </c>
      <c r="G3434" t="n">
        <v>45337</v>
      </c>
      <c r="H3434" t="n">
        <v>45337</v>
      </c>
      <c r="I3434" t="inlineStr">
        <is>
          <t>018</t>
        </is>
      </c>
      <c r="J3434" t="inlineStr">
        <is>
          <t>CARTEIRA</t>
        </is>
      </c>
      <c r="K3434" t="inlineStr">
        <is>
          <t>CONTRATO</t>
        </is>
      </c>
      <c r="L3434" t="n">
        <v>5930.35</v>
      </c>
      <c r="M3434" t="inlineStr"/>
      <c r="N3434" t="inlineStr"/>
      <c r="O3434" s="142">
        <f>DATE(YEAR(H3434),MONTH(H3434),1)</f>
        <v/>
      </c>
      <c r="P3434" s="132">
        <f>IF(H3434&gt;$L$3,"Futuro","Atraso")</f>
        <v/>
      </c>
      <c r="Q3434">
        <f>12*(YEAR(H3434)-YEAR($L$3))+(MONTH(H3434)-MONTH($L$3))</f>
        <v/>
      </c>
      <c r="R3434" s="366">
        <f>IF(N3434="IBIRAPITANGA FASE 3",IF(P3434="Atraso",M3434,M3434/(1+$J$2)^Q3434),IF(P3434="Atraso",M3434,M3434/(1+$J$1)^Q3434))</f>
        <v/>
      </c>
    </row>
    <row r="3435">
      <c r="A3435" t="inlineStr">
        <is>
          <t>Q020L01</t>
        </is>
      </c>
      <c r="B3435" t="inlineStr">
        <is>
          <t>GABRIEL  DE OLIVEIRA ALENCAR</t>
        </is>
      </c>
      <c r="C3435" t="n">
        <v>1</v>
      </c>
      <c r="D3435" t="inlineStr">
        <is>
          <t>IPCA</t>
        </is>
      </c>
      <c r="E3435" t="n">
        <v>0</v>
      </c>
      <c r="F3435" t="inlineStr">
        <is>
          <t>MENSAL</t>
        </is>
      </c>
      <c r="G3435" t="n">
        <v>45366</v>
      </c>
      <c r="H3435" t="n">
        <v>45366</v>
      </c>
      <c r="I3435" t="inlineStr">
        <is>
          <t>019</t>
        </is>
      </c>
      <c r="J3435" t="inlineStr">
        <is>
          <t>CARTEIRA</t>
        </is>
      </c>
      <c r="K3435" t="inlineStr">
        <is>
          <t>CONTRATO</t>
        </is>
      </c>
      <c r="L3435" t="n">
        <v>5930.35</v>
      </c>
      <c r="M3435" t="inlineStr"/>
      <c r="N3435" t="inlineStr"/>
      <c r="O3435" s="142">
        <f>DATE(YEAR(H3435),MONTH(H3435),1)</f>
        <v/>
      </c>
      <c r="P3435" s="132">
        <f>IF(H3435&gt;$L$3,"Futuro","Atraso")</f>
        <v/>
      </c>
      <c r="Q3435">
        <f>12*(YEAR(H3435)-YEAR($L$3))+(MONTH(H3435)-MONTH($L$3))</f>
        <v/>
      </c>
      <c r="R3435" s="366">
        <f>IF(N3435="IBIRAPITANGA FASE 3",IF(P3435="Atraso",M3435,M3435/(1+$J$2)^Q3435),IF(P3435="Atraso",M3435,M3435/(1+$J$1)^Q3435))</f>
        <v/>
      </c>
    </row>
    <row r="3436">
      <c r="A3436" t="inlineStr">
        <is>
          <t>Q020L01</t>
        </is>
      </c>
      <c r="B3436" t="inlineStr">
        <is>
          <t>GABRIEL  DE OLIVEIRA ALENCAR</t>
        </is>
      </c>
      <c r="C3436" t="n">
        <v>1</v>
      </c>
      <c r="D3436" t="inlineStr">
        <is>
          <t>IPCA</t>
        </is>
      </c>
      <c r="E3436" t="n">
        <v>0</v>
      </c>
      <c r="F3436" t="inlineStr">
        <is>
          <t>MENSAL</t>
        </is>
      </c>
      <c r="G3436" t="n">
        <v>45397</v>
      </c>
      <c r="H3436" t="n">
        <v>45397</v>
      </c>
      <c r="I3436" t="inlineStr">
        <is>
          <t>020</t>
        </is>
      </c>
      <c r="J3436" t="inlineStr">
        <is>
          <t>CARTEIRA</t>
        </is>
      </c>
      <c r="K3436" t="inlineStr">
        <is>
          <t>CONTRATO</t>
        </is>
      </c>
      <c r="L3436" t="n">
        <v>5930.35</v>
      </c>
      <c r="M3436" t="inlineStr"/>
      <c r="N3436" t="inlineStr"/>
      <c r="O3436" s="142">
        <f>DATE(YEAR(H3436),MONTH(H3436),1)</f>
        <v/>
      </c>
      <c r="P3436" s="132">
        <f>IF(H3436&gt;$L$3,"Futuro","Atraso")</f>
        <v/>
      </c>
      <c r="Q3436">
        <f>12*(YEAR(H3436)-YEAR($L$3))+(MONTH(H3436)-MONTH($L$3))</f>
        <v/>
      </c>
      <c r="R3436" s="366">
        <f>IF(N3436="IBIRAPITANGA FASE 3",IF(P3436="Atraso",M3436,M3436/(1+$J$2)^Q3436),IF(P3436="Atraso",M3436,M3436/(1+$J$1)^Q3436))</f>
        <v/>
      </c>
    </row>
    <row r="3437">
      <c r="A3437" t="inlineStr">
        <is>
          <t>Q020L01</t>
        </is>
      </c>
      <c r="B3437" t="inlineStr">
        <is>
          <t>GABRIEL  DE OLIVEIRA ALENCAR</t>
        </is>
      </c>
      <c r="C3437" t="n">
        <v>1</v>
      </c>
      <c r="D3437" t="inlineStr">
        <is>
          <t>IPCA</t>
        </is>
      </c>
      <c r="E3437" t="n">
        <v>0</v>
      </c>
      <c r="F3437" t="inlineStr">
        <is>
          <t>MENSAL</t>
        </is>
      </c>
      <c r="G3437" t="n">
        <v>45427</v>
      </c>
      <c r="H3437" t="n">
        <v>45427</v>
      </c>
      <c r="I3437" t="inlineStr">
        <is>
          <t>021</t>
        </is>
      </c>
      <c r="J3437" t="inlineStr">
        <is>
          <t>CARTEIRA</t>
        </is>
      </c>
      <c r="K3437" t="inlineStr">
        <is>
          <t>CONTRATO</t>
        </is>
      </c>
      <c r="L3437" t="n">
        <v>5930.35</v>
      </c>
      <c r="M3437" t="inlineStr"/>
      <c r="N3437" t="inlineStr"/>
      <c r="O3437" s="142">
        <f>DATE(YEAR(H3437),MONTH(H3437),1)</f>
        <v/>
      </c>
      <c r="P3437" s="132">
        <f>IF(H3437&gt;$L$3,"Futuro","Atraso")</f>
        <v/>
      </c>
      <c r="Q3437">
        <f>12*(YEAR(H3437)-YEAR($L$3))+(MONTH(H3437)-MONTH($L$3))</f>
        <v/>
      </c>
      <c r="R3437" s="366">
        <f>IF(N3437="IBIRAPITANGA FASE 3",IF(P3437="Atraso",M3437,M3437/(1+$J$2)^Q3437),IF(P3437="Atraso",M3437,M3437/(1+$J$1)^Q3437))</f>
        <v/>
      </c>
    </row>
    <row r="3438">
      <c r="A3438" t="inlineStr">
        <is>
          <t>Q020L01</t>
        </is>
      </c>
      <c r="B3438" t="inlineStr">
        <is>
          <t>GABRIEL  DE OLIVEIRA ALENCAR</t>
        </is>
      </c>
      <c r="C3438" t="n">
        <v>1</v>
      </c>
      <c r="D3438" t="inlineStr">
        <is>
          <t>IPCA</t>
        </is>
      </c>
      <c r="E3438" t="n">
        <v>0</v>
      </c>
      <c r="F3438" t="inlineStr">
        <is>
          <t>MENSAL</t>
        </is>
      </c>
      <c r="G3438" t="n">
        <v>45458</v>
      </c>
      <c r="H3438" t="n">
        <v>45458</v>
      </c>
      <c r="I3438" t="inlineStr">
        <is>
          <t>022</t>
        </is>
      </c>
      <c r="J3438" t="inlineStr">
        <is>
          <t>CARTEIRA</t>
        </is>
      </c>
      <c r="K3438" t="inlineStr">
        <is>
          <t>CONTRATO</t>
        </is>
      </c>
      <c r="L3438" t="n">
        <v>5930.35</v>
      </c>
      <c r="M3438" t="inlineStr"/>
      <c r="N3438" t="inlineStr"/>
      <c r="O3438" s="142">
        <f>DATE(YEAR(H3438),MONTH(H3438),1)</f>
        <v/>
      </c>
      <c r="P3438" s="132">
        <f>IF(H3438&gt;$L$3,"Futuro","Atraso")</f>
        <v/>
      </c>
      <c r="Q3438">
        <f>12*(YEAR(H3438)-YEAR($L$3))+(MONTH(H3438)-MONTH($L$3))</f>
        <v/>
      </c>
      <c r="R3438" s="366">
        <f>IF(N3438="IBIRAPITANGA FASE 3",IF(P3438="Atraso",M3438,M3438/(1+$J$2)^Q3438),IF(P3438="Atraso",M3438,M3438/(1+$J$1)^Q3438))</f>
        <v/>
      </c>
    </row>
    <row r="3439">
      <c r="A3439" t="inlineStr">
        <is>
          <t>Q020L01</t>
        </is>
      </c>
      <c r="B3439" t="inlineStr">
        <is>
          <t>GABRIEL  DE OLIVEIRA ALENCAR</t>
        </is>
      </c>
      <c r="C3439" t="n">
        <v>1</v>
      </c>
      <c r="D3439" t="inlineStr">
        <is>
          <t>IPCA</t>
        </is>
      </c>
      <c r="E3439" t="n">
        <v>0</v>
      </c>
      <c r="F3439" t="inlineStr">
        <is>
          <t>MENSAL</t>
        </is>
      </c>
      <c r="G3439" t="n">
        <v>45488</v>
      </c>
      <c r="H3439" t="n">
        <v>45488</v>
      </c>
      <c r="I3439" t="inlineStr">
        <is>
          <t>023</t>
        </is>
      </c>
      <c r="J3439" t="inlineStr">
        <is>
          <t>CARTEIRA</t>
        </is>
      </c>
      <c r="K3439" t="inlineStr">
        <is>
          <t>CONTRATO</t>
        </is>
      </c>
      <c r="L3439" t="n">
        <v>5930.35</v>
      </c>
      <c r="M3439" t="inlineStr"/>
      <c r="N3439" t="inlineStr"/>
      <c r="O3439" s="142">
        <f>DATE(YEAR(H3439),MONTH(H3439),1)</f>
        <v/>
      </c>
      <c r="P3439" s="132">
        <f>IF(H3439&gt;$L$3,"Futuro","Atraso")</f>
        <v/>
      </c>
      <c r="Q3439">
        <f>12*(YEAR(H3439)-YEAR($L$3))+(MONTH(H3439)-MONTH($L$3))</f>
        <v/>
      </c>
      <c r="R3439" s="366">
        <f>IF(N3439="IBIRAPITANGA FASE 3",IF(P3439="Atraso",M3439,M3439/(1+$J$2)^Q3439),IF(P3439="Atraso",M3439,M3439/(1+$J$1)^Q3439))</f>
        <v/>
      </c>
    </row>
    <row r="3440">
      <c r="A3440" t="inlineStr">
        <is>
          <t>Q020L01</t>
        </is>
      </c>
      <c r="B3440" t="inlineStr">
        <is>
          <t>GABRIEL  DE OLIVEIRA ALENCAR</t>
        </is>
      </c>
      <c r="C3440" t="n">
        <v>1</v>
      </c>
      <c r="D3440" t="inlineStr">
        <is>
          <t>IPCA</t>
        </is>
      </c>
      <c r="E3440" t="n">
        <v>0</v>
      </c>
      <c r="F3440" t="inlineStr">
        <is>
          <t>MENSAL</t>
        </is>
      </c>
      <c r="G3440" t="n">
        <v>45519</v>
      </c>
      <c r="H3440" t="n">
        <v>45519</v>
      </c>
      <c r="I3440" t="inlineStr">
        <is>
          <t>024</t>
        </is>
      </c>
      <c r="J3440" t="inlineStr">
        <is>
          <t>CARTEIRA</t>
        </is>
      </c>
      <c r="K3440" t="inlineStr">
        <is>
          <t>CONTRATO</t>
        </is>
      </c>
      <c r="L3440" t="n">
        <v>5930.35</v>
      </c>
      <c r="M3440" t="inlineStr"/>
      <c r="N3440" t="inlineStr"/>
      <c r="O3440" s="142">
        <f>DATE(YEAR(H3440),MONTH(H3440),1)</f>
        <v/>
      </c>
      <c r="P3440" s="132">
        <f>IF(H3440&gt;$L$3,"Futuro","Atraso")</f>
        <v/>
      </c>
      <c r="Q3440">
        <f>12*(YEAR(H3440)-YEAR($L$3))+(MONTH(H3440)-MONTH($L$3))</f>
        <v/>
      </c>
      <c r="R3440" s="366">
        <f>IF(N3440="IBIRAPITANGA FASE 3",IF(P3440="Atraso",M3440,M3440/(1+$J$2)^Q3440),IF(P3440="Atraso",M3440,M3440/(1+$J$1)^Q3440))</f>
        <v/>
      </c>
    </row>
    <row r="3441">
      <c r="A3441" t="inlineStr">
        <is>
          <t>Q020L01</t>
        </is>
      </c>
      <c r="B3441" t="inlineStr">
        <is>
          <t>GABRIEL  DE OLIVEIRA ALENCAR</t>
        </is>
      </c>
      <c r="C3441" t="n">
        <v>1</v>
      </c>
      <c r="D3441" t="inlineStr">
        <is>
          <t>IPCA</t>
        </is>
      </c>
      <c r="E3441" t="n">
        <v>0</v>
      </c>
      <c r="F3441" t="inlineStr">
        <is>
          <t>MENSAL</t>
        </is>
      </c>
      <c r="G3441" t="n">
        <v>45550</v>
      </c>
      <c r="H3441" t="n">
        <v>45550</v>
      </c>
      <c r="I3441" t="inlineStr">
        <is>
          <t>025</t>
        </is>
      </c>
      <c r="J3441" t="inlineStr">
        <is>
          <t>CARTEIRA</t>
        </is>
      </c>
      <c r="K3441" t="inlineStr">
        <is>
          <t>CONTRATO</t>
        </is>
      </c>
      <c r="L3441" t="n">
        <v>5930.35</v>
      </c>
      <c r="M3441" t="inlineStr"/>
      <c r="N3441" t="inlineStr"/>
      <c r="O3441" s="142">
        <f>DATE(YEAR(H3441),MONTH(H3441),1)</f>
        <v/>
      </c>
      <c r="P3441" s="132">
        <f>IF(H3441&gt;$L$3,"Futuro","Atraso")</f>
        <v/>
      </c>
      <c r="Q3441">
        <f>12*(YEAR(H3441)-YEAR($L$3))+(MONTH(H3441)-MONTH($L$3))</f>
        <v/>
      </c>
      <c r="R3441" s="366">
        <f>IF(N3441="IBIRAPITANGA FASE 3",IF(P3441="Atraso",M3441,M3441/(1+$J$2)^Q3441),IF(P3441="Atraso",M3441,M3441/(1+$J$1)^Q3441))</f>
        <v/>
      </c>
    </row>
    <row r="3442">
      <c r="A3442" t="inlineStr">
        <is>
          <t>Q020L01</t>
        </is>
      </c>
      <c r="B3442" t="inlineStr">
        <is>
          <t>GABRIEL  DE OLIVEIRA ALENCAR</t>
        </is>
      </c>
      <c r="C3442" t="n">
        <v>1</v>
      </c>
      <c r="D3442" t="inlineStr">
        <is>
          <t>IPCA</t>
        </is>
      </c>
      <c r="E3442" t="n">
        <v>0</v>
      </c>
      <c r="F3442" t="inlineStr">
        <is>
          <t>MENSAL</t>
        </is>
      </c>
      <c r="G3442" t="n">
        <v>45580</v>
      </c>
      <c r="H3442" t="n">
        <v>45580</v>
      </c>
      <c r="I3442" t="inlineStr">
        <is>
          <t>026</t>
        </is>
      </c>
      <c r="J3442" t="inlineStr">
        <is>
          <t>CARTEIRA</t>
        </is>
      </c>
      <c r="K3442" t="inlineStr">
        <is>
          <t>CONTRATO</t>
        </is>
      </c>
      <c r="L3442" t="n">
        <v>5930.35</v>
      </c>
      <c r="M3442" t="inlineStr"/>
      <c r="N3442" t="inlineStr"/>
      <c r="O3442" s="142">
        <f>DATE(YEAR(H3442),MONTH(H3442),1)</f>
        <v/>
      </c>
      <c r="P3442" s="132">
        <f>IF(H3442&gt;$L$3,"Futuro","Atraso")</f>
        <v/>
      </c>
      <c r="Q3442">
        <f>12*(YEAR(H3442)-YEAR($L$3))+(MONTH(H3442)-MONTH($L$3))</f>
        <v/>
      </c>
      <c r="R3442" s="366">
        <f>IF(N3442="IBIRAPITANGA FASE 3",IF(P3442="Atraso",M3442,M3442/(1+$J$2)^Q3442),IF(P3442="Atraso",M3442,M3442/(1+$J$1)^Q3442))</f>
        <v/>
      </c>
    </row>
    <row r="3443">
      <c r="A3443" t="inlineStr">
        <is>
          <t>Q020L01</t>
        </is>
      </c>
      <c r="B3443" t="inlineStr">
        <is>
          <t>GABRIEL  DE OLIVEIRA ALENCAR</t>
        </is>
      </c>
      <c r="C3443" t="n">
        <v>1</v>
      </c>
      <c r="D3443" t="inlineStr">
        <is>
          <t>IPCA</t>
        </is>
      </c>
      <c r="E3443" t="n">
        <v>0</v>
      </c>
      <c r="F3443" t="inlineStr">
        <is>
          <t>MENSAL</t>
        </is>
      </c>
      <c r="G3443" t="n">
        <v>45611</v>
      </c>
      <c r="H3443" t="n">
        <v>45611</v>
      </c>
      <c r="I3443" t="inlineStr">
        <is>
          <t>027</t>
        </is>
      </c>
      <c r="J3443" t="inlineStr">
        <is>
          <t>CARTEIRA</t>
        </is>
      </c>
      <c r="K3443" t="inlineStr">
        <is>
          <t>CONTRATO</t>
        </is>
      </c>
      <c r="L3443" t="n">
        <v>5930.35</v>
      </c>
      <c r="M3443" t="inlineStr"/>
      <c r="N3443" t="inlineStr"/>
      <c r="O3443" s="142">
        <f>DATE(YEAR(H3443),MONTH(H3443),1)</f>
        <v/>
      </c>
      <c r="P3443" s="132">
        <f>IF(H3443&gt;$L$3,"Futuro","Atraso")</f>
        <v/>
      </c>
      <c r="Q3443">
        <f>12*(YEAR(H3443)-YEAR($L$3))+(MONTH(H3443)-MONTH($L$3))</f>
        <v/>
      </c>
      <c r="R3443" s="366">
        <f>IF(N3443="IBIRAPITANGA FASE 3",IF(P3443="Atraso",M3443,M3443/(1+$J$2)^Q3443),IF(P3443="Atraso",M3443,M3443/(1+$J$1)^Q3443))</f>
        <v/>
      </c>
    </row>
    <row r="3444">
      <c r="A3444" t="inlineStr">
        <is>
          <t>Q020L01</t>
        </is>
      </c>
      <c r="B3444" t="inlineStr">
        <is>
          <t>GABRIEL  DE OLIVEIRA ALENCAR</t>
        </is>
      </c>
      <c r="C3444" t="n">
        <v>1</v>
      </c>
      <c r="D3444" t="inlineStr">
        <is>
          <t>IPCA</t>
        </is>
      </c>
      <c r="E3444" t="n">
        <v>0</v>
      </c>
      <c r="F3444" t="inlineStr">
        <is>
          <t>MENSAL</t>
        </is>
      </c>
      <c r="G3444" t="n">
        <v>45641</v>
      </c>
      <c r="H3444" t="n">
        <v>45641</v>
      </c>
      <c r="I3444" t="inlineStr">
        <is>
          <t>028</t>
        </is>
      </c>
      <c r="J3444" t="inlineStr">
        <is>
          <t>CARTEIRA</t>
        </is>
      </c>
      <c r="K3444" t="inlineStr">
        <is>
          <t>CONTRATO</t>
        </is>
      </c>
      <c r="L3444" t="n">
        <v>5930.35</v>
      </c>
      <c r="M3444" t="inlineStr"/>
      <c r="N3444" t="inlineStr"/>
      <c r="O3444" s="142">
        <f>DATE(YEAR(H3444),MONTH(H3444),1)</f>
        <v/>
      </c>
      <c r="P3444" s="132">
        <f>IF(H3444&gt;$L$3,"Futuro","Atraso")</f>
        <v/>
      </c>
      <c r="Q3444">
        <f>12*(YEAR(H3444)-YEAR($L$3))+(MONTH(H3444)-MONTH($L$3))</f>
        <v/>
      </c>
      <c r="R3444" s="366">
        <f>IF(N3444="IBIRAPITANGA FASE 3",IF(P3444="Atraso",M3444,M3444/(1+$J$2)^Q3444),IF(P3444="Atraso",M3444,M3444/(1+$J$1)^Q3444))</f>
        <v/>
      </c>
    </row>
    <row r="3445">
      <c r="A3445" t="inlineStr">
        <is>
          <t>Q020L01</t>
        </is>
      </c>
      <c r="B3445" t="inlineStr">
        <is>
          <t>GABRIEL  DE OLIVEIRA ALENCAR</t>
        </is>
      </c>
      <c r="C3445" t="n">
        <v>1</v>
      </c>
      <c r="D3445" t="inlineStr">
        <is>
          <t>IPCA</t>
        </is>
      </c>
      <c r="E3445" t="n">
        <v>0</v>
      </c>
      <c r="F3445" t="inlineStr">
        <is>
          <t>MENSAL</t>
        </is>
      </c>
      <c r="G3445" t="n">
        <v>45672</v>
      </c>
      <c r="H3445" t="n">
        <v>45672</v>
      </c>
      <c r="I3445" t="inlineStr">
        <is>
          <t>029</t>
        </is>
      </c>
      <c r="J3445" t="inlineStr">
        <is>
          <t>CARTEIRA</t>
        </is>
      </c>
      <c r="K3445" t="inlineStr">
        <is>
          <t>CONTRATO</t>
        </is>
      </c>
      <c r="L3445" t="n">
        <v>5930.35</v>
      </c>
      <c r="M3445" t="inlineStr"/>
      <c r="N3445" t="inlineStr"/>
      <c r="O3445" s="142">
        <f>DATE(YEAR(H3445),MONTH(H3445),1)</f>
        <v/>
      </c>
      <c r="P3445" s="132">
        <f>IF(H3445&gt;$L$3,"Futuro","Atraso")</f>
        <v/>
      </c>
      <c r="Q3445">
        <f>12*(YEAR(H3445)-YEAR($L$3))+(MONTH(H3445)-MONTH($L$3))</f>
        <v/>
      </c>
      <c r="R3445" s="366">
        <f>IF(N3445="IBIRAPITANGA FASE 3",IF(P3445="Atraso",M3445,M3445/(1+$J$2)^Q3445),IF(P3445="Atraso",M3445,M3445/(1+$J$1)^Q3445))</f>
        <v/>
      </c>
    </row>
    <row r="3446">
      <c r="A3446" t="inlineStr">
        <is>
          <t>Q020L01</t>
        </is>
      </c>
      <c r="B3446" t="inlineStr">
        <is>
          <t>GABRIEL  DE OLIVEIRA ALENCAR</t>
        </is>
      </c>
      <c r="C3446" t="n">
        <v>1</v>
      </c>
      <c r="D3446" t="inlineStr">
        <is>
          <t>IPCA</t>
        </is>
      </c>
      <c r="E3446" t="n">
        <v>0</v>
      </c>
      <c r="F3446" t="inlineStr">
        <is>
          <t>MENSAL</t>
        </is>
      </c>
      <c r="G3446" t="n">
        <v>45703</v>
      </c>
      <c r="H3446" t="n">
        <v>45703</v>
      </c>
      <c r="I3446" t="inlineStr">
        <is>
          <t>030</t>
        </is>
      </c>
      <c r="J3446" t="inlineStr">
        <is>
          <t>CARTEIRA</t>
        </is>
      </c>
      <c r="K3446" t="inlineStr">
        <is>
          <t>CONTRATO</t>
        </is>
      </c>
      <c r="L3446" t="n">
        <v>5930.35</v>
      </c>
      <c r="M3446" t="inlineStr"/>
      <c r="N3446" t="inlineStr"/>
      <c r="O3446" s="142">
        <f>DATE(YEAR(H3446),MONTH(H3446),1)</f>
        <v/>
      </c>
      <c r="P3446" s="132">
        <f>IF(H3446&gt;$L$3,"Futuro","Atraso")</f>
        <v/>
      </c>
      <c r="Q3446">
        <f>12*(YEAR(H3446)-YEAR($L$3))+(MONTH(H3446)-MONTH($L$3))</f>
        <v/>
      </c>
      <c r="R3446" s="366">
        <f>IF(N3446="IBIRAPITANGA FASE 3",IF(P3446="Atraso",M3446,M3446/(1+$J$2)^Q3446),IF(P3446="Atraso",M3446,M3446/(1+$J$1)^Q3446))</f>
        <v/>
      </c>
    </row>
    <row r="3447">
      <c r="A3447" t="inlineStr">
        <is>
          <t>Q020L01</t>
        </is>
      </c>
      <c r="B3447" t="inlineStr">
        <is>
          <t>GABRIEL  DE OLIVEIRA ALENCAR</t>
        </is>
      </c>
      <c r="C3447" t="n">
        <v>1</v>
      </c>
      <c r="D3447" t="inlineStr">
        <is>
          <t>IPCA</t>
        </is>
      </c>
      <c r="E3447" t="n">
        <v>0</v>
      </c>
      <c r="F3447" t="inlineStr">
        <is>
          <t>MENSAL</t>
        </is>
      </c>
      <c r="G3447" t="n">
        <v>45731</v>
      </c>
      <c r="H3447" t="n">
        <v>45731</v>
      </c>
      <c r="I3447" t="inlineStr">
        <is>
          <t>031</t>
        </is>
      </c>
      <c r="J3447" t="inlineStr">
        <is>
          <t>CARTEIRA</t>
        </is>
      </c>
      <c r="K3447" t="inlineStr">
        <is>
          <t>CONTRATO</t>
        </is>
      </c>
      <c r="L3447" t="n">
        <v>5930.35</v>
      </c>
      <c r="M3447" t="inlineStr"/>
      <c r="N3447" t="inlineStr"/>
      <c r="O3447" s="142">
        <f>DATE(YEAR(H3447),MONTH(H3447),1)</f>
        <v/>
      </c>
      <c r="P3447" s="132">
        <f>IF(H3447&gt;$L$3,"Futuro","Atraso")</f>
        <v/>
      </c>
      <c r="Q3447">
        <f>12*(YEAR(H3447)-YEAR($L$3))+(MONTH(H3447)-MONTH($L$3))</f>
        <v/>
      </c>
      <c r="R3447" s="366">
        <f>IF(N3447="IBIRAPITANGA FASE 3",IF(P3447="Atraso",M3447,M3447/(1+$J$2)^Q3447),IF(P3447="Atraso",M3447,M3447/(1+$J$1)^Q3447))</f>
        <v/>
      </c>
    </row>
    <row r="3448">
      <c r="A3448" t="inlineStr">
        <is>
          <t>Q020L01</t>
        </is>
      </c>
      <c r="B3448" t="inlineStr">
        <is>
          <t>GABRIEL  DE OLIVEIRA ALENCAR</t>
        </is>
      </c>
      <c r="C3448" t="n">
        <v>1</v>
      </c>
      <c r="D3448" t="inlineStr">
        <is>
          <t>IPCA</t>
        </is>
      </c>
      <c r="E3448" t="n">
        <v>0</v>
      </c>
      <c r="F3448" t="inlineStr">
        <is>
          <t>MENSAL</t>
        </is>
      </c>
      <c r="G3448" t="n">
        <v>45762</v>
      </c>
      <c r="H3448" t="n">
        <v>45762</v>
      </c>
      <c r="I3448" t="inlineStr">
        <is>
          <t>032</t>
        </is>
      </c>
      <c r="J3448" t="inlineStr">
        <is>
          <t>CARTEIRA</t>
        </is>
      </c>
      <c r="K3448" t="inlineStr">
        <is>
          <t>CONTRATO</t>
        </is>
      </c>
      <c r="L3448" t="n">
        <v>5930.35</v>
      </c>
      <c r="M3448" t="inlineStr"/>
      <c r="N3448" t="inlineStr"/>
      <c r="O3448" s="142">
        <f>DATE(YEAR(H3448),MONTH(H3448),1)</f>
        <v/>
      </c>
      <c r="P3448" s="132">
        <f>IF(H3448&gt;$L$3,"Futuro","Atraso")</f>
        <v/>
      </c>
      <c r="Q3448">
        <f>12*(YEAR(H3448)-YEAR($L$3))+(MONTH(H3448)-MONTH($L$3))</f>
        <v/>
      </c>
      <c r="R3448" s="366">
        <f>IF(N3448="IBIRAPITANGA FASE 3",IF(P3448="Atraso",M3448,M3448/(1+$J$2)^Q3448),IF(P3448="Atraso",M3448,M3448/(1+$J$1)^Q3448))</f>
        <v/>
      </c>
    </row>
    <row r="3449">
      <c r="A3449" t="inlineStr">
        <is>
          <t>Q020L01</t>
        </is>
      </c>
      <c r="B3449" t="inlineStr">
        <is>
          <t>GABRIEL  DE OLIVEIRA ALENCAR</t>
        </is>
      </c>
      <c r="C3449" t="n">
        <v>1</v>
      </c>
      <c r="D3449" t="inlineStr">
        <is>
          <t>IPCA</t>
        </is>
      </c>
      <c r="E3449" t="n">
        <v>0</v>
      </c>
      <c r="F3449" t="inlineStr">
        <is>
          <t>MENSAL</t>
        </is>
      </c>
      <c r="G3449" t="n">
        <v>45792</v>
      </c>
      <c r="H3449" t="n">
        <v>45792</v>
      </c>
      <c r="I3449" t="inlineStr">
        <is>
          <t>033</t>
        </is>
      </c>
      <c r="J3449" t="inlineStr">
        <is>
          <t>CARTEIRA</t>
        </is>
      </c>
      <c r="K3449" t="inlineStr">
        <is>
          <t>CONTRATO</t>
        </is>
      </c>
      <c r="L3449" t="n">
        <v>5930.35</v>
      </c>
      <c r="M3449" t="inlineStr"/>
      <c r="N3449" t="inlineStr"/>
      <c r="O3449" s="142">
        <f>DATE(YEAR(H3449),MONTH(H3449),1)</f>
        <v/>
      </c>
      <c r="P3449" s="132">
        <f>IF(H3449&gt;$L$3,"Futuro","Atraso")</f>
        <v/>
      </c>
      <c r="Q3449">
        <f>12*(YEAR(H3449)-YEAR($L$3))+(MONTH(H3449)-MONTH($L$3))</f>
        <v/>
      </c>
      <c r="R3449" s="366">
        <f>IF(N3449="IBIRAPITANGA FASE 3",IF(P3449="Atraso",M3449,M3449/(1+$J$2)^Q3449),IF(P3449="Atraso",M3449,M3449/(1+$J$1)^Q3449))</f>
        <v/>
      </c>
    </row>
    <row r="3450">
      <c r="A3450" t="inlineStr">
        <is>
          <t>Q020L01</t>
        </is>
      </c>
      <c r="B3450" t="inlineStr">
        <is>
          <t>GABRIEL  DE OLIVEIRA ALENCAR</t>
        </is>
      </c>
      <c r="C3450" t="n">
        <v>1</v>
      </c>
      <c r="D3450" t="inlineStr">
        <is>
          <t>IPCA</t>
        </is>
      </c>
      <c r="E3450" t="n">
        <v>0</v>
      </c>
      <c r="F3450" t="inlineStr">
        <is>
          <t>MENSAL</t>
        </is>
      </c>
      <c r="G3450" t="n">
        <v>45823</v>
      </c>
      <c r="H3450" t="n">
        <v>45823</v>
      </c>
      <c r="I3450" t="inlineStr">
        <is>
          <t>034</t>
        </is>
      </c>
      <c r="J3450" t="inlineStr">
        <is>
          <t>CARTEIRA</t>
        </is>
      </c>
      <c r="K3450" t="inlineStr">
        <is>
          <t>CONTRATO</t>
        </is>
      </c>
      <c r="L3450" t="n">
        <v>5930.35</v>
      </c>
      <c r="M3450" t="inlineStr"/>
      <c r="N3450" t="inlineStr"/>
      <c r="O3450" s="142">
        <f>DATE(YEAR(H3450),MONTH(H3450),1)</f>
        <v/>
      </c>
      <c r="P3450" s="132">
        <f>IF(H3450&gt;$L$3,"Futuro","Atraso")</f>
        <v/>
      </c>
      <c r="Q3450">
        <f>12*(YEAR(H3450)-YEAR($L$3))+(MONTH(H3450)-MONTH($L$3))</f>
        <v/>
      </c>
      <c r="R3450" s="366">
        <f>IF(N3450="IBIRAPITANGA FASE 3",IF(P3450="Atraso",M3450,M3450/(1+$J$2)^Q3450),IF(P3450="Atraso",M3450,M3450/(1+$J$1)^Q3450))</f>
        <v/>
      </c>
    </row>
    <row r="3451">
      <c r="A3451" t="inlineStr">
        <is>
          <t>Q020L01</t>
        </is>
      </c>
      <c r="B3451" t="inlineStr">
        <is>
          <t>GABRIEL  DE OLIVEIRA ALENCAR</t>
        </is>
      </c>
      <c r="C3451" t="n">
        <v>1</v>
      </c>
      <c r="D3451" t="inlineStr">
        <is>
          <t>IPCA</t>
        </is>
      </c>
      <c r="E3451" t="n">
        <v>0</v>
      </c>
      <c r="F3451" t="inlineStr">
        <is>
          <t>MENSAL</t>
        </is>
      </c>
      <c r="G3451" t="n">
        <v>45853</v>
      </c>
      <c r="H3451" t="n">
        <v>45853</v>
      </c>
      <c r="I3451" t="inlineStr">
        <is>
          <t>035</t>
        </is>
      </c>
      <c r="J3451" t="inlineStr">
        <is>
          <t>CARTEIRA</t>
        </is>
      </c>
      <c r="K3451" t="inlineStr">
        <is>
          <t>CONTRATO</t>
        </is>
      </c>
      <c r="L3451" t="n">
        <v>5930.35</v>
      </c>
      <c r="M3451" t="inlineStr"/>
      <c r="N3451" t="inlineStr"/>
      <c r="O3451" s="142">
        <f>DATE(YEAR(H3451),MONTH(H3451),1)</f>
        <v/>
      </c>
      <c r="P3451" s="132">
        <f>IF(H3451&gt;$L$3,"Futuro","Atraso")</f>
        <v/>
      </c>
      <c r="Q3451">
        <f>12*(YEAR(H3451)-YEAR($L$3))+(MONTH(H3451)-MONTH($L$3))</f>
        <v/>
      </c>
      <c r="R3451" s="366">
        <f>IF(N3451="IBIRAPITANGA FASE 3",IF(P3451="Atraso",M3451,M3451/(1+$J$2)^Q3451),IF(P3451="Atraso",M3451,M3451/(1+$J$1)^Q3451))</f>
        <v/>
      </c>
    </row>
    <row r="3452">
      <c r="A3452" t="inlineStr">
        <is>
          <t>Q020L01</t>
        </is>
      </c>
      <c r="B3452" t="inlineStr">
        <is>
          <t>GABRIEL  DE OLIVEIRA ALENCAR</t>
        </is>
      </c>
      <c r="C3452" t="n">
        <v>1</v>
      </c>
      <c r="D3452" t="inlineStr">
        <is>
          <t>IPCA</t>
        </is>
      </c>
      <c r="E3452" t="n">
        <v>0</v>
      </c>
      <c r="F3452" t="inlineStr">
        <is>
          <t>MENSAL</t>
        </is>
      </c>
      <c r="G3452" t="n">
        <v>45884</v>
      </c>
      <c r="H3452" t="n">
        <v>45884</v>
      </c>
      <c r="I3452" t="inlineStr">
        <is>
          <t>036</t>
        </is>
      </c>
      <c r="J3452" t="inlineStr">
        <is>
          <t>CARTEIRA</t>
        </is>
      </c>
      <c r="K3452" t="inlineStr">
        <is>
          <t>CONTRATO</t>
        </is>
      </c>
      <c r="L3452" t="n">
        <v>5930.35</v>
      </c>
      <c r="M3452" t="inlineStr"/>
      <c r="N3452" t="inlineStr"/>
      <c r="O3452" s="142">
        <f>DATE(YEAR(H3452),MONTH(H3452),1)</f>
        <v/>
      </c>
      <c r="P3452" s="132">
        <f>IF(H3452&gt;$L$3,"Futuro","Atraso")</f>
        <v/>
      </c>
      <c r="Q3452">
        <f>12*(YEAR(H3452)-YEAR($L$3))+(MONTH(H3452)-MONTH($L$3))</f>
        <v/>
      </c>
      <c r="R3452" s="366">
        <f>IF(N3452="IBIRAPITANGA FASE 3",IF(P3452="Atraso",M3452,M3452/(1+$J$2)^Q3452),IF(P3452="Atraso",M3452,M3452/(1+$J$1)^Q3452))</f>
        <v/>
      </c>
    </row>
    <row r="3453">
      <c r="A3453" t="inlineStr">
        <is>
          <t>Q020L01</t>
        </is>
      </c>
      <c r="B3453" t="inlineStr">
        <is>
          <t>GABRIEL  DE OLIVEIRA ALENCAR</t>
        </is>
      </c>
      <c r="C3453" t="n">
        <v>1</v>
      </c>
      <c r="D3453" t="inlineStr">
        <is>
          <t>IPCA</t>
        </is>
      </c>
      <c r="E3453" t="n">
        <v>0</v>
      </c>
      <c r="F3453" t="inlineStr">
        <is>
          <t>MENSAL</t>
        </is>
      </c>
      <c r="G3453" t="n">
        <v>45915</v>
      </c>
      <c r="H3453" t="n">
        <v>45915</v>
      </c>
      <c r="I3453" t="inlineStr">
        <is>
          <t>037</t>
        </is>
      </c>
      <c r="J3453" t="inlineStr">
        <is>
          <t>CARTEIRA</t>
        </is>
      </c>
      <c r="K3453" t="inlineStr">
        <is>
          <t>CONTRATO</t>
        </is>
      </c>
      <c r="L3453" t="n">
        <v>5930.35</v>
      </c>
      <c r="M3453" t="inlineStr"/>
      <c r="N3453" t="inlineStr"/>
      <c r="O3453" s="142">
        <f>DATE(YEAR(H3453),MONTH(H3453),1)</f>
        <v/>
      </c>
      <c r="P3453" s="132">
        <f>IF(H3453&gt;$L$3,"Futuro","Atraso")</f>
        <v/>
      </c>
      <c r="Q3453">
        <f>12*(YEAR(H3453)-YEAR($L$3))+(MONTH(H3453)-MONTH($L$3))</f>
        <v/>
      </c>
      <c r="R3453" s="366">
        <f>IF(N3453="IBIRAPITANGA FASE 3",IF(P3453="Atraso",M3453,M3453/(1+$J$2)^Q3453),IF(P3453="Atraso",M3453,M3453/(1+$J$1)^Q3453))</f>
        <v/>
      </c>
    </row>
    <row r="3454">
      <c r="A3454" t="inlineStr">
        <is>
          <t>Q020L01</t>
        </is>
      </c>
      <c r="B3454" t="inlineStr">
        <is>
          <t>GABRIEL  DE OLIVEIRA ALENCAR</t>
        </is>
      </c>
      <c r="C3454" t="n">
        <v>1</v>
      </c>
      <c r="D3454" t="inlineStr">
        <is>
          <t>IPCA</t>
        </is>
      </c>
      <c r="E3454" t="n">
        <v>0</v>
      </c>
      <c r="F3454" t="inlineStr">
        <is>
          <t>MENSAL</t>
        </is>
      </c>
      <c r="G3454" t="n">
        <v>45945</v>
      </c>
      <c r="H3454" t="n">
        <v>45945</v>
      </c>
      <c r="I3454" t="inlineStr">
        <is>
          <t>038</t>
        </is>
      </c>
      <c r="J3454" t="inlineStr">
        <is>
          <t>CARTEIRA</t>
        </is>
      </c>
      <c r="K3454" t="inlineStr">
        <is>
          <t>CONTRATO</t>
        </is>
      </c>
      <c r="L3454" t="n">
        <v>5930.35</v>
      </c>
      <c r="M3454" t="inlineStr"/>
      <c r="N3454" t="inlineStr"/>
      <c r="O3454" s="142">
        <f>DATE(YEAR(H3454),MONTH(H3454),1)</f>
        <v/>
      </c>
      <c r="P3454" s="132">
        <f>IF(H3454&gt;$L$3,"Futuro","Atraso")</f>
        <v/>
      </c>
      <c r="Q3454">
        <f>12*(YEAR(H3454)-YEAR($L$3))+(MONTH(H3454)-MONTH($L$3))</f>
        <v/>
      </c>
      <c r="R3454" s="366">
        <f>IF(N3454="IBIRAPITANGA FASE 3",IF(P3454="Atraso",M3454,M3454/(1+$J$2)^Q3454),IF(P3454="Atraso",M3454,M3454/(1+$J$1)^Q3454))</f>
        <v/>
      </c>
    </row>
    <row r="3455">
      <c r="A3455" t="inlineStr">
        <is>
          <t>Q020L01</t>
        </is>
      </c>
      <c r="B3455" t="inlineStr">
        <is>
          <t>GABRIEL  DE OLIVEIRA ALENCAR</t>
        </is>
      </c>
      <c r="C3455" t="n">
        <v>1</v>
      </c>
      <c r="D3455" t="inlineStr">
        <is>
          <t>IPCA</t>
        </is>
      </c>
      <c r="E3455" t="n">
        <v>0</v>
      </c>
      <c r="F3455" t="inlineStr">
        <is>
          <t>MENSAL</t>
        </is>
      </c>
      <c r="G3455" t="n">
        <v>45976</v>
      </c>
      <c r="H3455" t="n">
        <v>45976</v>
      </c>
      <c r="I3455" t="inlineStr">
        <is>
          <t>039</t>
        </is>
      </c>
      <c r="J3455" t="inlineStr">
        <is>
          <t>CARTEIRA</t>
        </is>
      </c>
      <c r="K3455" t="inlineStr">
        <is>
          <t>CONTRATO</t>
        </is>
      </c>
      <c r="L3455" t="n">
        <v>5930.35</v>
      </c>
      <c r="M3455" t="inlineStr"/>
      <c r="N3455" t="inlineStr"/>
      <c r="O3455" s="142">
        <f>DATE(YEAR(H3455),MONTH(H3455),1)</f>
        <v/>
      </c>
      <c r="P3455" s="132">
        <f>IF(H3455&gt;$L$3,"Futuro","Atraso")</f>
        <v/>
      </c>
      <c r="Q3455">
        <f>12*(YEAR(H3455)-YEAR($L$3))+(MONTH(H3455)-MONTH($L$3))</f>
        <v/>
      </c>
      <c r="R3455" s="366">
        <f>IF(N3455="IBIRAPITANGA FASE 3",IF(P3455="Atraso",M3455,M3455/(1+$J$2)^Q3455),IF(P3455="Atraso",M3455,M3455/(1+$J$1)^Q3455))</f>
        <v/>
      </c>
    </row>
    <row r="3456">
      <c r="A3456" t="inlineStr">
        <is>
          <t>Q020L01</t>
        </is>
      </c>
      <c r="B3456" t="inlineStr">
        <is>
          <t>GABRIEL  DE OLIVEIRA ALENCAR</t>
        </is>
      </c>
      <c r="C3456" t="n">
        <v>1</v>
      </c>
      <c r="D3456" t="inlineStr">
        <is>
          <t>IPCA</t>
        </is>
      </c>
      <c r="E3456" t="n">
        <v>0</v>
      </c>
      <c r="F3456" t="inlineStr">
        <is>
          <t>MENSAL</t>
        </is>
      </c>
      <c r="G3456" t="n">
        <v>46006</v>
      </c>
      <c r="H3456" t="n">
        <v>46006</v>
      </c>
      <c r="I3456" t="inlineStr">
        <is>
          <t>040</t>
        </is>
      </c>
      <c r="J3456" t="inlineStr">
        <is>
          <t>CARTEIRA</t>
        </is>
      </c>
      <c r="K3456" t="inlineStr">
        <is>
          <t>CONTRATO</t>
        </is>
      </c>
      <c r="L3456" t="n">
        <v>5930.35</v>
      </c>
      <c r="M3456" t="inlineStr"/>
      <c r="N3456" t="inlineStr"/>
      <c r="O3456" s="142">
        <f>DATE(YEAR(H3456),MONTH(H3456),1)</f>
        <v/>
      </c>
      <c r="P3456" s="132">
        <f>IF(H3456&gt;$L$3,"Futuro","Atraso")</f>
        <v/>
      </c>
      <c r="Q3456">
        <f>12*(YEAR(H3456)-YEAR($L$3))+(MONTH(H3456)-MONTH($L$3))</f>
        <v/>
      </c>
      <c r="R3456" s="366">
        <f>IF(N3456="IBIRAPITANGA FASE 3",IF(P3456="Atraso",M3456,M3456/(1+$J$2)^Q3456),IF(P3456="Atraso",M3456,M3456/(1+$J$1)^Q3456))</f>
        <v/>
      </c>
    </row>
    <row r="3457">
      <c r="A3457" t="inlineStr">
        <is>
          <t>Q020L01</t>
        </is>
      </c>
      <c r="B3457" t="inlineStr">
        <is>
          <t>GABRIEL  DE OLIVEIRA ALENCAR</t>
        </is>
      </c>
      <c r="C3457" t="n">
        <v>1</v>
      </c>
      <c r="D3457" t="inlineStr">
        <is>
          <t>IPCA</t>
        </is>
      </c>
      <c r="E3457" t="n">
        <v>0</v>
      </c>
      <c r="F3457" t="inlineStr">
        <is>
          <t>MENSAL</t>
        </is>
      </c>
      <c r="G3457" t="n">
        <v>46037</v>
      </c>
      <c r="H3457" t="n">
        <v>46037</v>
      </c>
      <c r="I3457" t="inlineStr">
        <is>
          <t>041</t>
        </is>
      </c>
      <c r="J3457" t="inlineStr">
        <is>
          <t>CARTEIRA</t>
        </is>
      </c>
      <c r="K3457" t="inlineStr">
        <is>
          <t>CONTRATO</t>
        </is>
      </c>
      <c r="L3457" t="n">
        <v>5930.35</v>
      </c>
      <c r="M3457" t="inlineStr"/>
      <c r="N3457" t="inlineStr"/>
      <c r="O3457" s="142">
        <f>DATE(YEAR(H3457),MONTH(H3457),1)</f>
        <v/>
      </c>
      <c r="P3457" s="132">
        <f>IF(H3457&gt;$L$3,"Futuro","Atraso")</f>
        <v/>
      </c>
      <c r="Q3457">
        <f>12*(YEAR(H3457)-YEAR($L$3))+(MONTH(H3457)-MONTH($L$3))</f>
        <v/>
      </c>
      <c r="R3457" s="366">
        <f>IF(N3457="IBIRAPITANGA FASE 3",IF(P3457="Atraso",M3457,M3457/(1+$J$2)^Q3457),IF(P3457="Atraso",M3457,M3457/(1+$J$1)^Q3457))</f>
        <v/>
      </c>
    </row>
    <row r="3458">
      <c r="A3458" t="inlineStr">
        <is>
          <t>Q020L01</t>
        </is>
      </c>
      <c r="B3458" t="inlineStr">
        <is>
          <t>GABRIEL  DE OLIVEIRA ALENCAR</t>
        </is>
      </c>
      <c r="C3458" t="n">
        <v>1</v>
      </c>
      <c r="D3458" t="inlineStr">
        <is>
          <t>IPCA</t>
        </is>
      </c>
      <c r="E3458" t="n">
        <v>0</v>
      </c>
      <c r="F3458" t="inlineStr">
        <is>
          <t>MENSAL</t>
        </is>
      </c>
      <c r="G3458" t="n">
        <v>46068</v>
      </c>
      <c r="H3458" t="n">
        <v>46068</v>
      </c>
      <c r="I3458" t="inlineStr">
        <is>
          <t>042</t>
        </is>
      </c>
      <c r="J3458" t="inlineStr">
        <is>
          <t>CARTEIRA</t>
        </is>
      </c>
      <c r="K3458" t="inlineStr">
        <is>
          <t>CONTRATO</t>
        </is>
      </c>
      <c r="L3458" t="n">
        <v>5930.35</v>
      </c>
      <c r="M3458" t="inlineStr"/>
      <c r="N3458" t="inlineStr"/>
      <c r="O3458" s="142">
        <f>DATE(YEAR(H3458),MONTH(H3458),1)</f>
        <v/>
      </c>
      <c r="P3458" s="132">
        <f>IF(H3458&gt;$L$3,"Futuro","Atraso")</f>
        <v/>
      </c>
      <c r="Q3458">
        <f>12*(YEAR(H3458)-YEAR($L$3))+(MONTH(H3458)-MONTH($L$3))</f>
        <v/>
      </c>
      <c r="R3458" s="366">
        <f>IF(N3458="IBIRAPITANGA FASE 3",IF(P3458="Atraso",M3458,M3458/(1+$J$2)^Q3458),IF(P3458="Atraso",M3458,M3458/(1+$J$1)^Q3458))</f>
        <v/>
      </c>
    </row>
    <row r="3459">
      <c r="A3459" t="inlineStr">
        <is>
          <t>Q020L01</t>
        </is>
      </c>
      <c r="B3459" t="inlineStr">
        <is>
          <t>GABRIEL  DE OLIVEIRA ALENCAR</t>
        </is>
      </c>
      <c r="C3459" t="n">
        <v>1</v>
      </c>
      <c r="D3459" t="inlineStr">
        <is>
          <t>IPCA</t>
        </is>
      </c>
      <c r="E3459" t="n">
        <v>0</v>
      </c>
      <c r="F3459" t="inlineStr">
        <is>
          <t>MENSAL</t>
        </is>
      </c>
      <c r="G3459" t="n">
        <v>46096</v>
      </c>
      <c r="H3459" t="n">
        <v>46096</v>
      </c>
      <c r="I3459" t="inlineStr">
        <is>
          <t>043</t>
        </is>
      </c>
      <c r="J3459" t="inlineStr">
        <is>
          <t>CARTEIRA</t>
        </is>
      </c>
      <c r="K3459" t="inlineStr">
        <is>
          <t>CONTRATO</t>
        </is>
      </c>
      <c r="L3459" t="n">
        <v>5930.35</v>
      </c>
      <c r="M3459" t="inlineStr"/>
      <c r="N3459" t="inlineStr"/>
      <c r="O3459" s="142">
        <f>DATE(YEAR(H3459),MONTH(H3459),1)</f>
        <v/>
      </c>
      <c r="P3459" s="132">
        <f>IF(H3459&gt;$L$3,"Futuro","Atraso")</f>
        <v/>
      </c>
      <c r="Q3459">
        <f>12*(YEAR(H3459)-YEAR($L$3))+(MONTH(H3459)-MONTH($L$3))</f>
        <v/>
      </c>
      <c r="R3459" s="366">
        <f>IF(N3459="IBIRAPITANGA FASE 3",IF(P3459="Atraso",M3459,M3459/(1+$J$2)^Q3459),IF(P3459="Atraso",M3459,M3459/(1+$J$1)^Q3459))</f>
        <v/>
      </c>
    </row>
    <row r="3460">
      <c r="A3460" t="inlineStr">
        <is>
          <t>Q020L01</t>
        </is>
      </c>
      <c r="B3460" t="inlineStr">
        <is>
          <t>GABRIEL  DE OLIVEIRA ALENCAR</t>
        </is>
      </c>
      <c r="C3460" t="n">
        <v>1</v>
      </c>
      <c r="D3460" t="inlineStr">
        <is>
          <t>IPCA</t>
        </is>
      </c>
      <c r="E3460" t="n">
        <v>0</v>
      </c>
      <c r="F3460" t="inlineStr">
        <is>
          <t>MENSAL</t>
        </is>
      </c>
      <c r="G3460" t="n">
        <v>46127</v>
      </c>
      <c r="H3460" t="n">
        <v>46127</v>
      </c>
      <c r="I3460" t="inlineStr">
        <is>
          <t>044</t>
        </is>
      </c>
      <c r="J3460" t="inlineStr">
        <is>
          <t>CARTEIRA</t>
        </is>
      </c>
      <c r="K3460" t="inlineStr">
        <is>
          <t>CONTRATO</t>
        </is>
      </c>
      <c r="L3460" t="n">
        <v>5930.35</v>
      </c>
      <c r="M3460" t="inlineStr"/>
      <c r="N3460" t="inlineStr"/>
      <c r="O3460" s="142">
        <f>DATE(YEAR(H3460),MONTH(H3460),1)</f>
        <v/>
      </c>
      <c r="P3460" s="132">
        <f>IF(H3460&gt;$L$3,"Futuro","Atraso")</f>
        <v/>
      </c>
      <c r="Q3460">
        <f>12*(YEAR(H3460)-YEAR($L$3))+(MONTH(H3460)-MONTH($L$3))</f>
        <v/>
      </c>
      <c r="R3460" s="366">
        <f>IF(N3460="IBIRAPITANGA FASE 3",IF(P3460="Atraso",M3460,M3460/(1+$J$2)^Q3460),IF(P3460="Atraso",M3460,M3460/(1+$J$1)^Q3460))</f>
        <v/>
      </c>
    </row>
    <row r="3461">
      <c r="A3461" t="inlineStr">
        <is>
          <t>Q020L01</t>
        </is>
      </c>
      <c r="B3461" t="inlineStr">
        <is>
          <t>GABRIEL  DE OLIVEIRA ALENCAR</t>
        </is>
      </c>
      <c r="C3461" t="n">
        <v>1</v>
      </c>
      <c r="D3461" t="inlineStr">
        <is>
          <t>IPCA</t>
        </is>
      </c>
      <c r="E3461" t="n">
        <v>0</v>
      </c>
      <c r="F3461" t="inlineStr">
        <is>
          <t>MENSAL</t>
        </is>
      </c>
      <c r="G3461" t="n">
        <v>46157</v>
      </c>
      <c r="H3461" t="n">
        <v>46157</v>
      </c>
      <c r="I3461" t="inlineStr">
        <is>
          <t>045</t>
        </is>
      </c>
      <c r="J3461" t="inlineStr">
        <is>
          <t>CARTEIRA</t>
        </is>
      </c>
      <c r="K3461" t="inlineStr">
        <is>
          <t>CONTRATO</t>
        </is>
      </c>
      <c r="L3461" t="n">
        <v>5930.35</v>
      </c>
      <c r="M3461" t="inlineStr"/>
      <c r="N3461" t="inlineStr"/>
      <c r="O3461" s="142">
        <f>DATE(YEAR(H3461),MONTH(H3461),1)</f>
        <v/>
      </c>
      <c r="P3461" s="132">
        <f>IF(H3461&gt;$L$3,"Futuro","Atraso")</f>
        <v/>
      </c>
      <c r="Q3461">
        <f>12*(YEAR(H3461)-YEAR($L$3))+(MONTH(H3461)-MONTH($L$3))</f>
        <v/>
      </c>
      <c r="R3461" s="366">
        <f>IF(N3461="IBIRAPITANGA FASE 3",IF(P3461="Atraso",M3461,M3461/(1+$J$2)^Q3461),IF(P3461="Atraso",M3461,M3461/(1+$J$1)^Q3461))</f>
        <v/>
      </c>
    </row>
    <row r="3462">
      <c r="A3462" t="inlineStr">
        <is>
          <t>Q020L01</t>
        </is>
      </c>
      <c r="B3462" t="inlineStr">
        <is>
          <t>GABRIEL  DE OLIVEIRA ALENCAR</t>
        </is>
      </c>
      <c r="C3462" t="n">
        <v>1</v>
      </c>
      <c r="D3462" t="inlineStr">
        <is>
          <t>IPCA</t>
        </is>
      </c>
      <c r="E3462" t="n">
        <v>0</v>
      </c>
      <c r="F3462" t="inlineStr">
        <is>
          <t>MENSAL</t>
        </is>
      </c>
      <c r="G3462" t="n">
        <v>46188</v>
      </c>
      <c r="H3462" t="n">
        <v>46188</v>
      </c>
      <c r="I3462" t="inlineStr">
        <is>
          <t>046</t>
        </is>
      </c>
      <c r="J3462" t="inlineStr">
        <is>
          <t>CARTEIRA</t>
        </is>
      </c>
      <c r="K3462" t="inlineStr">
        <is>
          <t>CONTRATO</t>
        </is>
      </c>
      <c r="L3462" t="n">
        <v>5930.35</v>
      </c>
      <c r="M3462" t="inlineStr"/>
      <c r="N3462" t="inlineStr"/>
      <c r="O3462" s="142">
        <f>DATE(YEAR(H3462),MONTH(H3462),1)</f>
        <v/>
      </c>
      <c r="P3462" s="132">
        <f>IF(H3462&gt;$L$3,"Futuro","Atraso")</f>
        <v/>
      </c>
      <c r="Q3462">
        <f>12*(YEAR(H3462)-YEAR($L$3))+(MONTH(H3462)-MONTH($L$3))</f>
        <v/>
      </c>
      <c r="R3462" s="366">
        <f>IF(N3462="IBIRAPITANGA FASE 3",IF(P3462="Atraso",M3462,M3462/(1+$J$2)^Q3462),IF(P3462="Atraso",M3462,M3462/(1+$J$1)^Q3462))</f>
        <v/>
      </c>
    </row>
    <row r="3463">
      <c r="A3463" t="inlineStr">
        <is>
          <t>Q020L01</t>
        </is>
      </c>
      <c r="B3463" t="inlineStr">
        <is>
          <t>GABRIEL  DE OLIVEIRA ALENCAR</t>
        </is>
      </c>
      <c r="C3463" t="n">
        <v>1</v>
      </c>
      <c r="D3463" t="inlineStr">
        <is>
          <t>IPCA</t>
        </is>
      </c>
      <c r="E3463" t="n">
        <v>0</v>
      </c>
      <c r="F3463" t="inlineStr">
        <is>
          <t>MENSAL</t>
        </is>
      </c>
      <c r="G3463" t="n">
        <v>46218</v>
      </c>
      <c r="H3463" t="n">
        <v>46218</v>
      </c>
      <c r="I3463" t="inlineStr">
        <is>
          <t>047</t>
        </is>
      </c>
      <c r="J3463" t="inlineStr">
        <is>
          <t>CARTEIRA</t>
        </is>
      </c>
      <c r="K3463" t="inlineStr">
        <is>
          <t>CONTRATO</t>
        </is>
      </c>
      <c r="L3463" t="n">
        <v>5930.35</v>
      </c>
      <c r="M3463" t="inlineStr"/>
      <c r="N3463" t="inlineStr"/>
      <c r="O3463" s="142">
        <f>DATE(YEAR(H3463),MONTH(H3463),1)</f>
        <v/>
      </c>
      <c r="P3463" s="132">
        <f>IF(H3463&gt;$L$3,"Futuro","Atraso")</f>
        <v/>
      </c>
      <c r="Q3463">
        <f>12*(YEAR(H3463)-YEAR($L$3))+(MONTH(H3463)-MONTH($L$3))</f>
        <v/>
      </c>
      <c r="R3463" s="366">
        <f>IF(N3463="IBIRAPITANGA FASE 3",IF(P3463="Atraso",M3463,M3463/(1+$J$2)^Q3463),IF(P3463="Atraso",M3463,M3463/(1+$J$1)^Q3463))</f>
        <v/>
      </c>
    </row>
    <row r="3464">
      <c r="A3464" t="inlineStr">
        <is>
          <t>Q020L01</t>
        </is>
      </c>
      <c r="B3464" t="inlineStr">
        <is>
          <t>GABRIEL  DE OLIVEIRA ALENCAR</t>
        </is>
      </c>
      <c r="C3464" t="n">
        <v>1</v>
      </c>
      <c r="D3464" t="inlineStr">
        <is>
          <t>IPCA</t>
        </is>
      </c>
      <c r="E3464" t="n">
        <v>0</v>
      </c>
      <c r="F3464" t="inlineStr">
        <is>
          <t>MENSAL</t>
        </is>
      </c>
      <c r="G3464" t="n">
        <v>46249</v>
      </c>
      <c r="H3464" t="n">
        <v>46249</v>
      </c>
      <c r="I3464" t="inlineStr">
        <is>
          <t>048</t>
        </is>
      </c>
      <c r="J3464" t="inlineStr">
        <is>
          <t>CARTEIRA</t>
        </is>
      </c>
      <c r="K3464" t="inlineStr">
        <is>
          <t>CONTRATO</t>
        </is>
      </c>
      <c r="L3464" t="n">
        <v>5930.35</v>
      </c>
      <c r="M3464" t="inlineStr"/>
      <c r="N3464" t="inlineStr"/>
      <c r="O3464" s="142">
        <f>DATE(YEAR(H3464),MONTH(H3464),1)</f>
        <v/>
      </c>
      <c r="P3464" s="132">
        <f>IF(H3464&gt;$L$3,"Futuro","Atraso")</f>
        <v/>
      </c>
      <c r="Q3464">
        <f>12*(YEAR(H3464)-YEAR($L$3))+(MONTH(H3464)-MONTH($L$3))</f>
        <v/>
      </c>
      <c r="R3464" s="366">
        <f>IF(N3464="IBIRAPITANGA FASE 3",IF(P3464="Atraso",M3464,M3464/(1+$J$2)^Q3464),IF(P3464="Atraso",M3464,M3464/(1+$J$1)^Q3464))</f>
        <v/>
      </c>
    </row>
    <row r="3465">
      <c r="A3465" t="inlineStr">
        <is>
          <t>Q020L02</t>
        </is>
      </c>
      <c r="B3465" t="inlineStr">
        <is>
          <t>ANDERSON FERNANDO DE CAMPOS</t>
        </is>
      </c>
      <c r="C3465" t="n">
        <v>1</v>
      </c>
      <c r="D3465" t="inlineStr">
        <is>
          <t>IPCA</t>
        </is>
      </c>
      <c r="E3465" t="n">
        <v>0</v>
      </c>
      <c r="F3465" t="inlineStr">
        <is>
          <t>MENSAL</t>
        </is>
      </c>
      <c r="G3465" t="n">
        <v>45209</v>
      </c>
      <c r="H3465" t="n">
        <v>45209</v>
      </c>
      <c r="I3465" t="inlineStr">
        <is>
          <t>040</t>
        </is>
      </c>
      <c r="J3465" t="inlineStr">
        <is>
          <t>CARTEIRA</t>
        </is>
      </c>
      <c r="K3465" t="inlineStr">
        <is>
          <t>CONTRATO</t>
        </is>
      </c>
      <c r="L3465" t="n">
        <v>3831.87</v>
      </c>
      <c r="M3465" t="inlineStr"/>
      <c r="N3465" t="inlineStr"/>
      <c r="O3465" s="142">
        <f>DATE(YEAR(H3465),MONTH(H3465),1)</f>
        <v/>
      </c>
      <c r="P3465" s="132">
        <f>IF(H3465&gt;$L$3,"Futuro","Atraso")</f>
        <v/>
      </c>
      <c r="Q3465">
        <f>12*(YEAR(H3465)-YEAR($L$3))+(MONTH(H3465)-MONTH($L$3))</f>
        <v/>
      </c>
      <c r="R3465" s="366">
        <f>IF(N3465="IBIRAPITANGA FASE 3",IF(P3465="Atraso",M3465,M3465/(1+$J$2)^Q3465),IF(P3465="Atraso",M3465,M3465/(1+$J$1)^Q3465))</f>
        <v/>
      </c>
    </row>
    <row r="3466">
      <c r="A3466" t="inlineStr">
        <is>
          <t>Q020L02</t>
        </is>
      </c>
      <c r="B3466" t="inlineStr">
        <is>
          <t>ANDERSON FERNANDO DE CAMPOS</t>
        </is>
      </c>
      <c r="C3466" t="n">
        <v>1</v>
      </c>
      <c r="D3466" t="inlineStr">
        <is>
          <t>IPCA</t>
        </is>
      </c>
      <c r="E3466" t="n">
        <v>0</v>
      </c>
      <c r="F3466" t="inlineStr">
        <is>
          <t>MENSAL</t>
        </is>
      </c>
      <c r="G3466" t="n">
        <v>45240</v>
      </c>
      <c r="H3466" t="n">
        <v>45240</v>
      </c>
      <c r="I3466" t="inlineStr">
        <is>
          <t>041</t>
        </is>
      </c>
      <c r="J3466" t="inlineStr">
        <is>
          <t>CARTEIRA</t>
        </is>
      </c>
      <c r="K3466" t="inlineStr">
        <is>
          <t>CONTRATO</t>
        </is>
      </c>
      <c r="L3466" t="n">
        <v>3831.87</v>
      </c>
      <c r="M3466" t="inlineStr"/>
      <c r="N3466" t="inlineStr"/>
      <c r="O3466" s="142">
        <f>DATE(YEAR(H3466),MONTH(H3466),1)</f>
        <v/>
      </c>
      <c r="P3466" s="132">
        <f>IF(H3466&gt;$L$3,"Futuro","Atraso")</f>
        <v/>
      </c>
      <c r="Q3466">
        <f>12*(YEAR(H3466)-YEAR($L$3))+(MONTH(H3466)-MONTH($L$3))</f>
        <v/>
      </c>
      <c r="R3466" s="366">
        <f>IF(N3466="IBIRAPITANGA FASE 3",IF(P3466="Atraso",M3466,M3466/(1+$J$2)^Q3466),IF(P3466="Atraso",M3466,M3466/(1+$J$1)^Q3466))</f>
        <v/>
      </c>
    </row>
    <row r="3467">
      <c r="A3467" t="inlineStr">
        <is>
          <t>Q020L02</t>
        </is>
      </c>
      <c r="B3467" t="inlineStr">
        <is>
          <t>ANDERSON FERNANDO DE CAMPOS</t>
        </is>
      </c>
      <c r="C3467" t="n">
        <v>1</v>
      </c>
      <c r="D3467" t="inlineStr">
        <is>
          <t>IPCA</t>
        </is>
      </c>
      <c r="E3467" t="n">
        <v>0</v>
      </c>
      <c r="F3467" t="inlineStr">
        <is>
          <t>MENSAL</t>
        </is>
      </c>
      <c r="G3467" t="n">
        <v>45270</v>
      </c>
      <c r="H3467" t="n">
        <v>45270</v>
      </c>
      <c r="I3467" t="inlineStr">
        <is>
          <t>042</t>
        </is>
      </c>
      <c r="J3467" t="inlineStr">
        <is>
          <t>CARTEIRA</t>
        </is>
      </c>
      <c r="K3467" t="inlineStr">
        <is>
          <t>CONTRATO</t>
        </is>
      </c>
      <c r="L3467" t="n">
        <v>3831.87</v>
      </c>
      <c r="M3467" t="inlineStr"/>
      <c r="N3467" t="inlineStr"/>
      <c r="O3467" s="142">
        <f>DATE(YEAR(H3467),MONTH(H3467),1)</f>
        <v/>
      </c>
      <c r="P3467" s="132">
        <f>IF(H3467&gt;$L$3,"Futuro","Atraso")</f>
        <v/>
      </c>
      <c r="Q3467">
        <f>12*(YEAR(H3467)-YEAR($L$3))+(MONTH(H3467)-MONTH($L$3))</f>
        <v/>
      </c>
      <c r="R3467" s="366">
        <f>IF(N3467="IBIRAPITANGA FASE 3",IF(P3467="Atraso",M3467,M3467/(1+$J$2)^Q3467),IF(P3467="Atraso",M3467,M3467/(1+$J$1)^Q3467))</f>
        <v/>
      </c>
    </row>
    <row r="3468">
      <c r="A3468" t="inlineStr">
        <is>
          <t>Q020L02</t>
        </is>
      </c>
      <c r="B3468" t="inlineStr">
        <is>
          <t>ANDERSON FERNANDO DE CAMPOS</t>
        </is>
      </c>
      <c r="C3468" t="n">
        <v>1</v>
      </c>
      <c r="D3468" t="inlineStr">
        <is>
          <t>IPCA</t>
        </is>
      </c>
      <c r="E3468" t="n">
        <v>0</v>
      </c>
      <c r="F3468" t="inlineStr">
        <is>
          <t>MENSAL</t>
        </is>
      </c>
      <c r="G3468" t="n">
        <v>45301</v>
      </c>
      <c r="H3468" t="n">
        <v>45301</v>
      </c>
      <c r="I3468" t="inlineStr">
        <is>
          <t>043</t>
        </is>
      </c>
      <c r="J3468" t="inlineStr">
        <is>
          <t>CARTEIRA</t>
        </is>
      </c>
      <c r="K3468" t="inlineStr">
        <is>
          <t>CONTRATO</t>
        </is>
      </c>
      <c r="L3468" t="n">
        <v>3831.87</v>
      </c>
      <c r="M3468" t="inlineStr"/>
      <c r="N3468" t="inlineStr"/>
      <c r="O3468" s="142">
        <f>DATE(YEAR(H3468),MONTH(H3468),1)</f>
        <v/>
      </c>
      <c r="P3468" s="132">
        <f>IF(H3468&gt;$L$3,"Futuro","Atraso")</f>
        <v/>
      </c>
      <c r="Q3468">
        <f>12*(YEAR(H3468)-YEAR($L$3))+(MONTH(H3468)-MONTH($L$3))</f>
        <v/>
      </c>
      <c r="R3468" s="366">
        <f>IF(N3468="IBIRAPITANGA FASE 3",IF(P3468="Atraso",M3468,M3468/(1+$J$2)^Q3468),IF(P3468="Atraso",M3468,M3468/(1+$J$1)^Q3468))</f>
        <v/>
      </c>
    </row>
    <row r="3469">
      <c r="A3469" t="inlineStr">
        <is>
          <t>Q020L02</t>
        </is>
      </c>
      <c r="B3469" t="inlineStr">
        <is>
          <t>ANDERSON FERNANDO DE CAMPOS</t>
        </is>
      </c>
      <c r="C3469" t="n">
        <v>1</v>
      </c>
      <c r="D3469" t="inlineStr">
        <is>
          <t>IPCA</t>
        </is>
      </c>
      <c r="E3469" t="n">
        <v>0</v>
      </c>
      <c r="F3469" t="inlineStr">
        <is>
          <t>MENSAL</t>
        </is>
      </c>
      <c r="G3469" t="n">
        <v>45332</v>
      </c>
      <c r="H3469" t="n">
        <v>45332</v>
      </c>
      <c r="I3469" t="inlineStr">
        <is>
          <t>044</t>
        </is>
      </c>
      <c r="J3469" t="inlineStr">
        <is>
          <t>CARTEIRA</t>
        </is>
      </c>
      <c r="K3469" t="inlineStr">
        <is>
          <t>CONTRATO</t>
        </is>
      </c>
      <c r="L3469" t="n">
        <v>3831.87</v>
      </c>
      <c r="M3469" t="inlineStr"/>
      <c r="N3469" t="inlineStr"/>
      <c r="O3469" s="142">
        <f>DATE(YEAR(H3469),MONTH(H3469),1)</f>
        <v/>
      </c>
      <c r="P3469" s="132">
        <f>IF(H3469&gt;$L$3,"Futuro","Atraso")</f>
        <v/>
      </c>
      <c r="Q3469">
        <f>12*(YEAR(H3469)-YEAR($L$3))+(MONTH(H3469)-MONTH($L$3))</f>
        <v/>
      </c>
      <c r="R3469" s="366">
        <f>IF(N3469="IBIRAPITANGA FASE 3",IF(P3469="Atraso",M3469,M3469/(1+$J$2)^Q3469),IF(P3469="Atraso",M3469,M3469/(1+$J$1)^Q3469))</f>
        <v/>
      </c>
    </row>
    <row r="3470">
      <c r="A3470" t="inlineStr">
        <is>
          <t>Q020L02</t>
        </is>
      </c>
      <c r="B3470" t="inlineStr">
        <is>
          <t>ANDERSON FERNANDO DE CAMPOS</t>
        </is>
      </c>
      <c r="C3470" t="n">
        <v>1</v>
      </c>
      <c r="D3470" t="inlineStr">
        <is>
          <t>IPCA</t>
        </is>
      </c>
      <c r="E3470" t="n">
        <v>0</v>
      </c>
      <c r="F3470" t="inlineStr">
        <is>
          <t>MENSAL</t>
        </is>
      </c>
      <c r="G3470" t="n">
        <v>45361</v>
      </c>
      <c r="H3470" t="n">
        <v>45361</v>
      </c>
      <c r="I3470" t="inlineStr">
        <is>
          <t>045</t>
        </is>
      </c>
      <c r="J3470" t="inlineStr">
        <is>
          <t>CARTEIRA</t>
        </is>
      </c>
      <c r="K3470" t="inlineStr">
        <is>
          <t>CONTRATO</t>
        </is>
      </c>
      <c r="L3470" t="n">
        <v>3831.87</v>
      </c>
      <c r="M3470" t="inlineStr"/>
      <c r="N3470" t="inlineStr"/>
      <c r="O3470" s="142">
        <f>DATE(YEAR(H3470),MONTH(H3470),1)</f>
        <v/>
      </c>
      <c r="P3470" s="132">
        <f>IF(H3470&gt;$L$3,"Futuro","Atraso")</f>
        <v/>
      </c>
      <c r="Q3470">
        <f>12*(YEAR(H3470)-YEAR($L$3))+(MONTH(H3470)-MONTH($L$3))</f>
        <v/>
      </c>
      <c r="R3470" s="366">
        <f>IF(N3470="IBIRAPITANGA FASE 3",IF(P3470="Atraso",M3470,M3470/(1+$J$2)^Q3470),IF(P3470="Atraso",M3470,M3470/(1+$J$1)^Q3470))</f>
        <v/>
      </c>
    </row>
    <row r="3471">
      <c r="A3471" t="inlineStr">
        <is>
          <t>Q020L02</t>
        </is>
      </c>
      <c r="B3471" t="inlineStr">
        <is>
          <t>ANDERSON FERNANDO DE CAMPOS</t>
        </is>
      </c>
      <c r="C3471" t="n">
        <v>1</v>
      </c>
      <c r="D3471" t="inlineStr">
        <is>
          <t>IPCA</t>
        </is>
      </c>
      <c r="E3471" t="n">
        <v>0</v>
      </c>
      <c r="F3471" t="inlineStr">
        <is>
          <t>MENSAL</t>
        </is>
      </c>
      <c r="G3471" t="n">
        <v>45392</v>
      </c>
      <c r="H3471" t="n">
        <v>45392</v>
      </c>
      <c r="I3471" t="inlineStr">
        <is>
          <t>046</t>
        </is>
      </c>
      <c r="J3471" t="inlineStr">
        <is>
          <t>CARTEIRA</t>
        </is>
      </c>
      <c r="K3471" t="inlineStr">
        <is>
          <t>CONTRATO</t>
        </is>
      </c>
      <c r="L3471" t="n">
        <v>3831.87</v>
      </c>
      <c r="M3471" t="inlineStr"/>
      <c r="N3471" t="inlineStr"/>
      <c r="O3471" s="142">
        <f>DATE(YEAR(H3471),MONTH(H3471),1)</f>
        <v/>
      </c>
      <c r="P3471" s="132">
        <f>IF(H3471&gt;$L$3,"Futuro","Atraso")</f>
        <v/>
      </c>
      <c r="Q3471">
        <f>12*(YEAR(H3471)-YEAR($L$3))+(MONTH(H3471)-MONTH($L$3))</f>
        <v/>
      </c>
      <c r="R3471" s="366">
        <f>IF(N3471="IBIRAPITANGA FASE 3",IF(P3471="Atraso",M3471,M3471/(1+$J$2)^Q3471),IF(P3471="Atraso",M3471,M3471/(1+$J$1)^Q3471))</f>
        <v/>
      </c>
    </row>
    <row r="3472">
      <c r="A3472" t="inlineStr">
        <is>
          <t>Q020L02</t>
        </is>
      </c>
      <c r="B3472" t="inlineStr">
        <is>
          <t>ANDERSON FERNANDO DE CAMPOS</t>
        </is>
      </c>
      <c r="C3472" t="n">
        <v>1</v>
      </c>
      <c r="D3472" t="inlineStr">
        <is>
          <t>IPCA</t>
        </is>
      </c>
      <c r="E3472" t="n">
        <v>0</v>
      </c>
      <c r="F3472" t="inlineStr">
        <is>
          <t>MENSAL</t>
        </is>
      </c>
      <c r="G3472" t="n">
        <v>45422</v>
      </c>
      <c r="H3472" t="n">
        <v>45422</v>
      </c>
      <c r="I3472" t="inlineStr">
        <is>
          <t>047</t>
        </is>
      </c>
      <c r="J3472" t="inlineStr">
        <is>
          <t>CARTEIRA</t>
        </is>
      </c>
      <c r="K3472" t="inlineStr">
        <is>
          <t>CONTRATO</t>
        </is>
      </c>
      <c r="L3472" t="n">
        <v>3831.87</v>
      </c>
      <c r="M3472" t="inlineStr"/>
      <c r="N3472" t="inlineStr"/>
      <c r="O3472" s="142">
        <f>DATE(YEAR(H3472),MONTH(H3472),1)</f>
        <v/>
      </c>
      <c r="P3472" s="132">
        <f>IF(H3472&gt;$L$3,"Futuro","Atraso")</f>
        <v/>
      </c>
      <c r="Q3472">
        <f>12*(YEAR(H3472)-YEAR($L$3))+(MONTH(H3472)-MONTH($L$3))</f>
        <v/>
      </c>
      <c r="R3472" s="366">
        <f>IF(N3472="IBIRAPITANGA FASE 3",IF(P3472="Atraso",M3472,M3472/(1+$J$2)^Q3472),IF(P3472="Atraso",M3472,M3472/(1+$J$1)^Q3472))</f>
        <v/>
      </c>
    </row>
    <row r="3473">
      <c r="A3473" t="inlineStr">
        <is>
          <t>Q020L02</t>
        </is>
      </c>
      <c r="B3473" t="inlineStr">
        <is>
          <t>ANDERSON FERNANDO DE CAMPOS</t>
        </is>
      </c>
      <c r="C3473" t="n">
        <v>1</v>
      </c>
      <c r="D3473" t="inlineStr">
        <is>
          <t>IPCA</t>
        </is>
      </c>
      <c r="E3473" t="n">
        <v>0</v>
      </c>
      <c r="F3473" t="inlineStr">
        <is>
          <t>MENSAL</t>
        </is>
      </c>
      <c r="G3473" t="n">
        <v>45453</v>
      </c>
      <c r="H3473" t="n">
        <v>45453</v>
      </c>
      <c r="I3473" t="inlineStr">
        <is>
          <t>048</t>
        </is>
      </c>
      <c r="J3473" t="inlineStr">
        <is>
          <t>CARTEIRA</t>
        </is>
      </c>
      <c r="K3473" t="inlineStr">
        <is>
          <t>CONTRATO</t>
        </is>
      </c>
      <c r="L3473" t="n">
        <v>3831.87</v>
      </c>
      <c r="M3473" t="inlineStr"/>
      <c r="N3473" t="inlineStr"/>
      <c r="O3473" s="142">
        <f>DATE(YEAR(H3473),MONTH(H3473),1)</f>
        <v/>
      </c>
      <c r="P3473" s="132">
        <f>IF(H3473&gt;$L$3,"Futuro","Atraso")</f>
        <v/>
      </c>
      <c r="Q3473">
        <f>12*(YEAR(H3473)-YEAR($L$3))+(MONTH(H3473)-MONTH($L$3))</f>
        <v/>
      </c>
      <c r="R3473" s="366">
        <f>IF(N3473="IBIRAPITANGA FASE 3",IF(P3473="Atraso",M3473,M3473/(1+$J$2)^Q3473),IF(P3473="Atraso",M3473,M3473/(1+$J$1)^Q3473))</f>
        <v/>
      </c>
    </row>
    <row r="3474">
      <c r="A3474" t="inlineStr">
        <is>
          <t>Q020L03</t>
        </is>
      </c>
      <c r="B3474" t="inlineStr">
        <is>
          <t>LUCAS SOUZA MARQUES</t>
        </is>
      </c>
      <c r="C3474" t="n">
        <v>1</v>
      </c>
      <c r="D3474" t="inlineStr">
        <is>
          <t>IPCA</t>
        </is>
      </c>
      <c r="E3474" t="n">
        <v>0.009488792934583046</v>
      </c>
      <c r="F3474" t="inlineStr">
        <is>
          <t>MENSAL</t>
        </is>
      </c>
      <c r="G3474" t="n">
        <v>45219</v>
      </c>
      <c r="H3474" t="n">
        <v>45219</v>
      </c>
      <c r="I3474" t="inlineStr">
        <is>
          <t>034</t>
        </is>
      </c>
      <c r="J3474" t="inlineStr">
        <is>
          <t>CARTEIRA</t>
        </is>
      </c>
      <c r="K3474" t="inlineStr">
        <is>
          <t>CONTRATO</t>
        </is>
      </c>
      <c r="L3474" t="n">
        <v>2518.43</v>
      </c>
      <c r="M3474" t="inlineStr"/>
      <c r="N3474" t="inlineStr"/>
      <c r="O3474" s="142">
        <f>DATE(YEAR(H3474),MONTH(H3474),1)</f>
        <v/>
      </c>
      <c r="P3474" s="132">
        <f>IF(H3474&gt;$L$3,"Futuro","Atraso")</f>
        <v/>
      </c>
      <c r="Q3474">
        <f>12*(YEAR(H3474)-YEAR($L$3))+(MONTH(H3474)-MONTH($L$3))</f>
        <v/>
      </c>
      <c r="R3474" s="366">
        <f>IF(N3474="IBIRAPITANGA FASE 3",IF(P3474="Atraso",M3474,M3474/(1+$J$2)^Q3474),IF(P3474="Atraso",M3474,M3474/(1+$J$1)^Q3474))</f>
        <v/>
      </c>
    </row>
    <row r="3475">
      <c r="A3475" t="inlineStr">
        <is>
          <t>Q020L03</t>
        </is>
      </c>
      <c r="B3475" t="inlineStr">
        <is>
          <t>LUCAS SOUZA MARQUES</t>
        </is>
      </c>
      <c r="C3475" t="n">
        <v>1</v>
      </c>
      <c r="D3475" t="inlineStr">
        <is>
          <t>IPCA</t>
        </is>
      </c>
      <c r="E3475" t="n">
        <v>0.009488792934583046</v>
      </c>
      <c r="F3475" t="inlineStr">
        <is>
          <t>MENSAL</t>
        </is>
      </c>
      <c r="G3475" t="n">
        <v>45250</v>
      </c>
      <c r="H3475" t="n">
        <v>45250</v>
      </c>
      <c r="I3475" t="inlineStr">
        <is>
          <t>035</t>
        </is>
      </c>
      <c r="J3475" t="inlineStr">
        <is>
          <t>CARTEIRA</t>
        </is>
      </c>
      <c r="K3475" t="inlineStr">
        <is>
          <t>CONTRATO</t>
        </is>
      </c>
      <c r="L3475" t="n">
        <v>2518.43</v>
      </c>
      <c r="M3475" t="inlineStr"/>
      <c r="N3475" t="inlineStr"/>
      <c r="O3475" s="142">
        <f>DATE(YEAR(H3475),MONTH(H3475),1)</f>
        <v/>
      </c>
      <c r="P3475" s="132">
        <f>IF(H3475&gt;$L$3,"Futuro","Atraso")</f>
        <v/>
      </c>
      <c r="Q3475">
        <f>12*(YEAR(H3475)-YEAR($L$3))+(MONTH(H3475)-MONTH($L$3))</f>
        <v/>
      </c>
      <c r="R3475" s="366">
        <f>IF(N3475="IBIRAPITANGA FASE 3",IF(P3475="Atraso",M3475,M3475/(1+$J$2)^Q3475),IF(P3475="Atraso",M3475,M3475/(1+$J$1)^Q3475))</f>
        <v/>
      </c>
    </row>
    <row r="3476">
      <c r="A3476" t="inlineStr">
        <is>
          <t>Q020L03</t>
        </is>
      </c>
      <c r="B3476" t="inlineStr">
        <is>
          <t>LUCAS SOUZA MARQUES</t>
        </is>
      </c>
      <c r="C3476" t="n">
        <v>1</v>
      </c>
      <c r="D3476" t="inlineStr">
        <is>
          <t>IPCA</t>
        </is>
      </c>
      <c r="E3476" t="n">
        <v>0.009488792934583046</v>
      </c>
      <c r="F3476" t="inlineStr">
        <is>
          <t>MENSAL</t>
        </is>
      </c>
      <c r="G3476" t="n">
        <v>45280</v>
      </c>
      <c r="H3476" t="n">
        <v>45280</v>
      </c>
      <c r="I3476" t="inlineStr">
        <is>
          <t>036</t>
        </is>
      </c>
      <c r="J3476" t="inlineStr">
        <is>
          <t>CARTEIRA</t>
        </is>
      </c>
      <c r="K3476" t="inlineStr">
        <is>
          <t>CONTRATO</t>
        </is>
      </c>
      <c r="L3476" t="n">
        <v>2518.43</v>
      </c>
      <c r="M3476" t="inlineStr"/>
      <c r="N3476" t="inlineStr"/>
      <c r="O3476" s="142">
        <f>DATE(YEAR(H3476),MONTH(H3476),1)</f>
        <v/>
      </c>
      <c r="P3476" s="132">
        <f>IF(H3476&gt;$L$3,"Futuro","Atraso")</f>
        <v/>
      </c>
      <c r="Q3476">
        <f>12*(YEAR(H3476)-YEAR($L$3))+(MONTH(H3476)-MONTH($L$3))</f>
        <v/>
      </c>
      <c r="R3476" s="366">
        <f>IF(N3476="IBIRAPITANGA FASE 3",IF(P3476="Atraso",M3476,M3476/(1+$J$2)^Q3476),IF(P3476="Atraso",M3476,M3476/(1+$J$1)^Q3476))</f>
        <v/>
      </c>
    </row>
    <row r="3477">
      <c r="A3477" t="inlineStr">
        <is>
          <t>Q020L03</t>
        </is>
      </c>
      <c r="B3477" t="inlineStr">
        <is>
          <t>LUCAS SOUZA MARQUES</t>
        </is>
      </c>
      <c r="C3477" t="n">
        <v>1</v>
      </c>
      <c r="D3477" t="inlineStr">
        <is>
          <t>IPCA</t>
        </is>
      </c>
      <c r="E3477" t="n">
        <v>0.009488792934583046</v>
      </c>
      <c r="F3477" t="inlineStr">
        <is>
          <t>MENSAL</t>
        </is>
      </c>
      <c r="G3477" t="n">
        <v>45311</v>
      </c>
      <c r="H3477" t="n">
        <v>45311</v>
      </c>
      <c r="I3477" t="inlineStr">
        <is>
          <t>037</t>
        </is>
      </c>
      <c r="J3477" t="inlineStr">
        <is>
          <t>CARTEIRA</t>
        </is>
      </c>
      <c r="K3477" t="inlineStr">
        <is>
          <t>CONTRATO</t>
        </is>
      </c>
      <c r="L3477" t="n">
        <v>2518.43</v>
      </c>
      <c r="M3477" t="inlineStr"/>
      <c r="N3477" t="inlineStr"/>
      <c r="O3477" s="142">
        <f>DATE(YEAR(H3477),MONTH(H3477),1)</f>
        <v/>
      </c>
      <c r="P3477" s="132">
        <f>IF(H3477&gt;$L$3,"Futuro","Atraso")</f>
        <v/>
      </c>
      <c r="Q3477">
        <f>12*(YEAR(H3477)-YEAR($L$3))+(MONTH(H3477)-MONTH($L$3))</f>
        <v/>
      </c>
      <c r="R3477" s="366">
        <f>IF(N3477="IBIRAPITANGA FASE 3",IF(P3477="Atraso",M3477,M3477/(1+$J$2)^Q3477),IF(P3477="Atraso",M3477,M3477/(1+$J$1)^Q3477))</f>
        <v/>
      </c>
    </row>
    <row r="3478">
      <c r="A3478" t="inlineStr">
        <is>
          <t>Q020L03</t>
        </is>
      </c>
      <c r="B3478" t="inlineStr">
        <is>
          <t>LUCAS SOUZA MARQUES</t>
        </is>
      </c>
      <c r="C3478" t="n">
        <v>1</v>
      </c>
      <c r="D3478" t="inlineStr">
        <is>
          <t>IPCA</t>
        </is>
      </c>
      <c r="E3478" t="n">
        <v>0.009488792934583046</v>
      </c>
      <c r="F3478" t="inlineStr">
        <is>
          <t>MENSAL</t>
        </is>
      </c>
      <c r="G3478" t="n">
        <v>45342</v>
      </c>
      <c r="H3478" t="n">
        <v>45342</v>
      </c>
      <c r="I3478" t="inlineStr">
        <is>
          <t>038</t>
        </is>
      </c>
      <c r="J3478" t="inlineStr">
        <is>
          <t>CARTEIRA</t>
        </is>
      </c>
      <c r="K3478" t="inlineStr">
        <is>
          <t>CONTRATO</t>
        </is>
      </c>
      <c r="L3478" t="n">
        <v>2518.43</v>
      </c>
      <c r="M3478" t="inlineStr"/>
      <c r="N3478" t="inlineStr"/>
      <c r="O3478" s="142">
        <f>DATE(YEAR(H3478),MONTH(H3478),1)</f>
        <v/>
      </c>
      <c r="P3478" s="132">
        <f>IF(H3478&gt;$L$3,"Futuro","Atraso")</f>
        <v/>
      </c>
      <c r="Q3478">
        <f>12*(YEAR(H3478)-YEAR($L$3))+(MONTH(H3478)-MONTH($L$3))</f>
        <v/>
      </c>
      <c r="R3478" s="366">
        <f>IF(N3478="IBIRAPITANGA FASE 3",IF(P3478="Atraso",M3478,M3478/(1+$J$2)^Q3478),IF(P3478="Atraso",M3478,M3478/(1+$J$1)^Q3478))</f>
        <v/>
      </c>
    </row>
    <row r="3479">
      <c r="A3479" t="inlineStr">
        <is>
          <t>Q020L03</t>
        </is>
      </c>
      <c r="B3479" t="inlineStr">
        <is>
          <t>LUCAS SOUZA MARQUES</t>
        </is>
      </c>
      <c r="C3479" t="n">
        <v>1</v>
      </c>
      <c r="D3479" t="inlineStr">
        <is>
          <t>IPCA</t>
        </is>
      </c>
      <c r="E3479" t="n">
        <v>0.009488792934583046</v>
      </c>
      <c r="F3479" t="inlineStr">
        <is>
          <t>MENSAL</t>
        </is>
      </c>
      <c r="G3479" t="n">
        <v>45371</v>
      </c>
      <c r="H3479" t="n">
        <v>45371</v>
      </c>
      <c r="I3479" t="inlineStr">
        <is>
          <t>039</t>
        </is>
      </c>
      <c r="J3479" t="inlineStr">
        <is>
          <t>CARTEIRA</t>
        </is>
      </c>
      <c r="K3479" t="inlineStr">
        <is>
          <t>CONTRATO</t>
        </is>
      </c>
      <c r="L3479" t="n">
        <v>2518.43</v>
      </c>
      <c r="M3479" t="inlineStr"/>
      <c r="N3479" t="inlineStr"/>
      <c r="O3479" s="142">
        <f>DATE(YEAR(H3479),MONTH(H3479),1)</f>
        <v/>
      </c>
      <c r="P3479" s="132">
        <f>IF(H3479&gt;$L$3,"Futuro","Atraso")</f>
        <v/>
      </c>
      <c r="Q3479">
        <f>12*(YEAR(H3479)-YEAR($L$3))+(MONTH(H3479)-MONTH($L$3))</f>
        <v/>
      </c>
      <c r="R3479" s="366">
        <f>IF(N3479="IBIRAPITANGA FASE 3",IF(P3479="Atraso",M3479,M3479/(1+$J$2)^Q3479),IF(P3479="Atraso",M3479,M3479/(1+$J$1)^Q3479))</f>
        <v/>
      </c>
    </row>
    <row r="3480">
      <c r="A3480" t="inlineStr">
        <is>
          <t>Q020L03</t>
        </is>
      </c>
      <c r="B3480" t="inlineStr">
        <is>
          <t>LUCAS SOUZA MARQUES</t>
        </is>
      </c>
      <c r="C3480" t="n">
        <v>1</v>
      </c>
      <c r="D3480" t="inlineStr">
        <is>
          <t>IPCA</t>
        </is>
      </c>
      <c r="E3480" t="n">
        <v>0.009488792934583046</v>
      </c>
      <c r="F3480" t="inlineStr">
        <is>
          <t>MENSAL</t>
        </is>
      </c>
      <c r="G3480" t="n">
        <v>45402</v>
      </c>
      <c r="H3480" t="n">
        <v>45402</v>
      </c>
      <c r="I3480" t="inlineStr">
        <is>
          <t>040</t>
        </is>
      </c>
      <c r="J3480" t="inlineStr">
        <is>
          <t>CARTEIRA</t>
        </is>
      </c>
      <c r="K3480" t="inlineStr">
        <is>
          <t>CONTRATO</t>
        </is>
      </c>
      <c r="L3480" t="n">
        <v>2518.43</v>
      </c>
      <c r="M3480" t="inlineStr"/>
      <c r="N3480" t="inlineStr"/>
      <c r="O3480" s="142">
        <f>DATE(YEAR(H3480),MONTH(H3480),1)</f>
        <v/>
      </c>
      <c r="P3480" s="132">
        <f>IF(H3480&gt;$L$3,"Futuro","Atraso")</f>
        <v/>
      </c>
      <c r="Q3480">
        <f>12*(YEAR(H3480)-YEAR($L$3))+(MONTH(H3480)-MONTH($L$3))</f>
        <v/>
      </c>
      <c r="R3480" s="366">
        <f>IF(N3480="IBIRAPITANGA FASE 3",IF(P3480="Atraso",M3480,M3480/(1+$J$2)^Q3480),IF(P3480="Atraso",M3480,M3480/(1+$J$1)^Q3480))</f>
        <v/>
      </c>
    </row>
    <row r="3481">
      <c r="A3481" t="inlineStr">
        <is>
          <t>Q020L03</t>
        </is>
      </c>
      <c r="B3481" t="inlineStr">
        <is>
          <t>LUCAS SOUZA MARQUES</t>
        </is>
      </c>
      <c r="C3481" t="n">
        <v>1</v>
      </c>
      <c r="D3481" t="inlineStr">
        <is>
          <t>IPCA</t>
        </is>
      </c>
      <c r="E3481" t="n">
        <v>0.009488792934583046</v>
      </c>
      <c r="F3481" t="inlineStr">
        <is>
          <t>MENSAL</t>
        </is>
      </c>
      <c r="G3481" t="n">
        <v>45432</v>
      </c>
      <c r="H3481" t="n">
        <v>45432</v>
      </c>
      <c r="I3481" t="inlineStr">
        <is>
          <t>041</t>
        </is>
      </c>
      <c r="J3481" t="inlineStr">
        <is>
          <t>CARTEIRA</t>
        </is>
      </c>
      <c r="K3481" t="inlineStr">
        <is>
          <t>CONTRATO</t>
        </is>
      </c>
      <c r="L3481" t="n">
        <v>2518.43</v>
      </c>
      <c r="M3481" t="inlineStr"/>
      <c r="N3481" t="inlineStr"/>
      <c r="O3481" s="142">
        <f>DATE(YEAR(H3481),MONTH(H3481),1)</f>
        <v/>
      </c>
      <c r="P3481" s="132">
        <f>IF(H3481&gt;$L$3,"Futuro","Atraso")</f>
        <v/>
      </c>
      <c r="Q3481">
        <f>12*(YEAR(H3481)-YEAR($L$3))+(MONTH(H3481)-MONTH($L$3))</f>
        <v/>
      </c>
      <c r="R3481" s="366">
        <f>IF(N3481="IBIRAPITANGA FASE 3",IF(P3481="Atraso",M3481,M3481/(1+$J$2)^Q3481),IF(P3481="Atraso",M3481,M3481/(1+$J$1)^Q3481))</f>
        <v/>
      </c>
    </row>
    <row r="3482">
      <c r="A3482" t="inlineStr">
        <is>
          <t>Q020L03</t>
        </is>
      </c>
      <c r="B3482" t="inlineStr">
        <is>
          <t>LUCAS SOUZA MARQUES</t>
        </is>
      </c>
      <c r="C3482" t="n">
        <v>1</v>
      </c>
      <c r="D3482" t="inlineStr">
        <is>
          <t>IPCA</t>
        </is>
      </c>
      <c r="E3482" t="n">
        <v>0.009488792934583046</v>
      </c>
      <c r="F3482" t="inlineStr">
        <is>
          <t>MENSAL</t>
        </is>
      </c>
      <c r="G3482" t="n">
        <v>45463</v>
      </c>
      <c r="H3482" t="n">
        <v>45463</v>
      </c>
      <c r="I3482" t="inlineStr">
        <is>
          <t>042</t>
        </is>
      </c>
      <c r="J3482" t="inlineStr">
        <is>
          <t>CARTEIRA</t>
        </is>
      </c>
      <c r="K3482" t="inlineStr">
        <is>
          <t>CONTRATO</t>
        </is>
      </c>
      <c r="L3482" t="n">
        <v>2518.43</v>
      </c>
      <c r="M3482" t="inlineStr"/>
      <c r="N3482" t="inlineStr"/>
      <c r="O3482" s="142">
        <f>DATE(YEAR(H3482),MONTH(H3482),1)</f>
        <v/>
      </c>
      <c r="P3482" s="132">
        <f>IF(H3482&gt;$L$3,"Futuro","Atraso")</f>
        <v/>
      </c>
      <c r="Q3482">
        <f>12*(YEAR(H3482)-YEAR($L$3))+(MONTH(H3482)-MONTH($L$3))</f>
        <v/>
      </c>
      <c r="R3482" s="366">
        <f>IF(N3482="IBIRAPITANGA FASE 3",IF(P3482="Atraso",M3482,M3482/(1+$J$2)^Q3482),IF(P3482="Atraso",M3482,M3482/(1+$J$1)^Q3482))</f>
        <v/>
      </c>
    </row>
    <row r="3483">
      <c r="A3483" t="inlineStr">
        <is>
          <t>Q020L03</t>
        </is>
      </c>
      <c r="B3483" t="inlineStr">
        <is>
          <t>LUCAS SOUZA MARQUES</t>
        </is>
      </c>
      <c r="C3483" t="n">
        <v>1</v>
      </c>
      <c r="D3483" t="inlineStr">
        <is>
          <t>IPCA</t>
        </is>
      </c>
      <c r="E3483" t="n">
        <v>0.009488792934583046</v>
      </c>
      <c r="F3483" t="inlineStr">
        <is>
          <t>MENSAL</t>
        </is>
      </c>
      <c r="G3483" t="n">
        <v>45493</v>
      </c>
      <c r="H3483" t="n">
        <v>45493</v>
      </c>
      <c r="I3483" t="inlineStr">
        <is>
          <t>043</t>
        </is>
      </c>
      <c r="J3483" t="inlineStr">
        <is>
          <t>CARTEIRA</t>
        </is>
      </c>
      <c r="K3483" t="inlineStr">
        <is>
          <t>CONTRATO</t>
        </is>
      </c>
      <c r="L3483" t="n">
        <v>2518.43</v>
      </c>
      <c r="M3483" t="inlineStr"/>
      <c r="N3483" t="inlineStr"/>
      <c r="O3483" s="142">
        <f>DATE(YEAR(H3483),MONTH(H3483),1)</f>
        <v/>
      </c>
      <c r="P3483" s="132">
        <f>IF(H3483&gt;$L$3,"Futuro","Atraso")</f>
        <v/>
      </c>
      <c r="Q3483">
        <f>12*(YEAR(H3483)-YEAR($L$3))+(MONTH(H3483)-MONTH($L$3))</f>
        <v/>
      </c>
      <c r="R3483" s="366">
        <f>IF(N3483="IBIRAPITANGA FASE 3",IF(P3483="Atraso",M3483,M3483/(1+$J$2)^Q3483),IF(P3483="Atraso",M3483,M3483/(1+$J$1)^Q3483))</f>
        <v/>
      </c>
    </row>
    <row r="3484">
      <c r="A3484" t="inlineStr">
        <is>
          <t>Q020L03</t>
        </is>
      </c>
      <c r="B3484" t="inlineStr">
        <is>
          <t>LUCAS SOUZA MARQUES</t>
        </is>
      </c>
      <c r="C3484" t="n">
        <v>1</v>
      </c>
      <c r="D3484" t="inlineStr">
        <is>
          <t>IPCA</t>
        </is>
      </c>
      <c r="E3484" t="n">
        <v>0.009488792934583046</v>
      </c>
      <c r="F3484" t="inlineStr">
        <is>
          <t>MENSAL</t>
        </is>
      </c>
      <c r="G3484" t="n">
        <v>45524</v>
      </c>
      <c r="H3484" t="n">
        <v>45524</v>
      </c>
      <c r="I3484" t="inlineStr">
        <is>
          <t>044</t>
        </is>
      </c>
      <c r="J3484" t="inlineStr">
        <is>
          <t>CARTEIRA</t>
        </is>
      </c>
      <c r="K3484" t="inlineStr">
        <is>
          <t>CONTRATO</t>
        </is>
      </c>
      <c r="L3484" t="n">
        <v>2518.43</v>
      </c>
      <c r="M3484" t="inlineStr"/>
      <c r="N3484" t="inlineStr"/>
      <c r="O3484" s="142">
        <f>DATE(YEAR(H3484),MONTH(H3484),1)</f>
        <v/>
      </c>
      <c r="P3484" s="132">
        <f>IF(H3484&gt;$L$3,"Futuro","Atraso")</f>
        <v/>
      </c>
      <c r="Q3484">
        <f>12*(YEAR(H3484)-YEAR($L$3))+(MONTH(H3484)-MONTH($L$3))</f>
        <v/>
      </c>
      <c r="R3484" s="366">
        <f>IF(N3484="IBIRAPITANGA FASE 3",IF(P3484="Atraso",M3484,M3484/(1+$J$2)^Q3484),IF(P3484="Atraso",M3484,M3484/(1+$J$1)^Q3484))</f>
        <v/>
      </c>
    </row>
    <row r="3485">
      <c r="A3485" t="inlineStr">
        <is>
          <t>Q020L03</t>
        </is>
      </c>
      <c r="B3485" t="inlineStr">
        <is>
          <t>LUCAS SOUZA MARQUES</t>
        </is>
      </c>
      <c r="C3485" t="n">
        <v>1</v>
      </c>
      <c r="D3485" t="inlineStr">
        <is>
          <t>IPCA</t>
        </is>
      </c>
      <c r="E3485" t="n">
        <v>0.009488792934583046</v>
      </c>
      <c r="F3485" t="inlineStr">
        <is>
          <t>MENSAL</t>
        </is>
      </c>
      <c r="G3485" t="n">
        <v>45555</v>
      </c>
      <c r="H3485" t="n">
        <v>45555</v>
      </c>
      <c r="I3485" t="inlineStr">
        <is>
          <t>045</t>
        </is>
      </c>
      <c r="J3485" t="inlineStr">
        <is>
          <t>CARTEIRA</t>
        </is>
      </c>
      <c r="K3485" t="inlineStr">
        <is>
          <t>CONTRATO</t>
        </is>
      </c>
      <c r="L3485" t="n">
        <v>2518.43</v>
      </c>
      <c r="M3485" t="inlineStr"/>
      <c r="N3485" t="inlineStr"/>
      <c r="O3485" s="142">
        <f>DATE(YEAR(H3485),MONTH(H3485),1)</f>
        <v/>
      </c>
      <c r="P3485" s="132">
        <f>IF(H3485&gt;$L$3,"Futuro","Atraso")</f>
        <v/>
      </c>
      <c r="Q3485">
        <f>12*(YEAR(H3485)-YEAR($L$3))+(MONTH(H3485)-MONTH($L$3))</f>
        <v/>
      </c>
      <c r="R3485" s="366">
        <f>IF(N3485="IBIRAPITANGA FASE 3",IF(P3485="Atraso",M3485,M3485/(1+$J$2)^Q3485),IF(P3485="Atraso",M3485,M3485/(1+$J$1)^Q3485))</f>
        <v/>
      </c>
    </row>
    <row r="3486">
      <c r="A3486" t="inlineStr">
        <is>
          <t>Q020L03</t>
        </is>
      </c>
      <c r="B3486" t="inlineStr">
        <is>
          <t>LUCAS SOUZA MARQUES</t>
        </is>
      </c>
      <c r="C3486" t="n">
        <v>1</v>
      </c>
      <c r="D3486" t="inlineStr">
        <is>
          <t>IPCA</t>
        </is>
      </c>
      <c r="E3486" t="n">
        <v>0.009488792934583046</v>
      </c>
      <c r="F3486" t="inlineStr">
        <is>
          <t>MENSAL</t>
        </is>
      </c>
      <c r="G3486" t="n">
        <v>45585</v>
      </c>
      <c r="H3486" t="n">
        <v>45585</v>
      </c>
      <c r="I3486" t="inlineStr">
        <is>
          <t>046</t>
        </is>
      </c>
      <c r="J3486" t="inlineStr">
        <is>
          <t>CARTEIRA</t>
        </is>
      </c>
      <c r="K3486" t="inlineStr">
        <is>
          <t>CONTRATO</t>
        </is>
      </c>
      <c r="L3486" t="n">
        <v>2518.43</v>
      </c>
      <c r="M3486" t="inlineStr"/>
      <c r="N3486" t="inlineStr"/>
      <c r="O3486" s="142">
        <f>DATE(YEAR(H3486),MONTH(H3486),1)</f>
        <v/>
      </c>
      <c r="P3486" s="132">
        <f>IF(H3486&gt;$L$3,"Futuro","Atraso")</f>
        <v/>
      </c>
      <c r="Q3486">
        <f>12*(YEAR(H3486)-YEAR($L$3))+(MONTH(H3486)-MONTH($L$3))</f>
        <v/>
      </c>
      <c r="R3486" s="366">
        <f>IF(N3486="IBIRAPITANGA FASE 3",IF(P3486="Atraso",M3486,M3486/(1+$J$2)^Q3486),IF(P3486="Atraso",M3486,M3486/(1+$J$1)^Q3486))</f>
        <v/>
      </c>
    </row>
    <row r="3487">
      <c r="A3487" t="inlineStr">
        <is>
          <t>Q020L03</t>
        </is>
      </c>
      <c r="B3487" t="inlineStr">
        <is>
          <t>LUCAS SOUZA MARQUES</t>
        </is>
      </c>
      <c r="C3487" t="n">
        <v>1</v>
      </c>
      <c r="D3487" t="inlineStr">
        <is>
          <t>IPCA</t>
        </is>
      </c>
      <c r="E3487" t="n">
        <v>0.009488792934583046</v>
      </c>
      <c r="F3487" t="inlineStr">
        <is>
          <t>MENSAL</t>
        </is>
      </c>
      <c r="G3487" t="n">
        <v>45616</v>
      </c>
      <c r="H3487" t="n">
        <v>45616</v>
      </c>
      <c r="I3487" t="inlineStr">
        <is>
          <t>047</t>
        </is>
      </c>
      <c r="J3487" t="inlineStr">
        <is>
          <t>CARTEIRA</t>
        </is>
      </c>
      <c r="K3487" t="inlineStr">
        <is>
          <t>CONTRATO</t>
        </is>
      </c>
      <c r="L3487" t="n">
        <v>2518.43</v>
      </c>
      <c r="M3487" t="inlineStr"/>
      <c r="N3487" t="inlineStr"/>
      <c r="O3487" s="142">
        <f>DATE(YEAR(H3487),MONTH(H3487),1)</f>
        <v/>
      </c>
      <c r="P3487" s="132">
        <f>IF(H3487&gt;$L$3,"Futuro","Atraso")</f>
        <v/>
      </c>
      <c r="Q3487">
        <f>12*(YEAR(H3487)-YEAR($L$3))+(MONTH(H3487)-MONTH($L$3))</f>
        <v/>
      </c>
      <c r="R3487" s="366">
        <f>IF(N3487="IBIRAPITANGA FASE 3",IF(P3487="Atraso",M3487,M3487/(1+$J$2)^Q3487),IF(P3487="Atraso",M3487,M3487/(1+$J$1)^Q3487))</f>
        <v/>
      </c>
    </row>
    <row r="3488">
      <c r="A3488" t="inlineStr">
        <is>
          <t>Q020L03</t>
        </is>
      </c>
      <c r="B3488" t="inlineStr">
        <is>
          <t>LUCAS SOUZA MARQUES</t>
        </is>
      </c>
      <c r="C3488" t="n">
        <v>1</v>
      </c>
      <c r="D3488" t="inlineStr">
        <is>
          <t>IPCA</t>
        </is>
      </c>
      <c r="E3488" t="n">
        <v>0.009488792934583046</v>
      </c>
      <c r="F3488" t="inlineStr">
        <is>
          <t>MENSAL</t>
        </is>
      </c>
      <c r="G3488" t="n">
        <v>45616</v>
      </c>
      <c r="H3488" t="n">
        <v>45616</v>
      </c>
      <c r="I3488" t="inlineStr">
        <is>
          <t>004</t>
        </is>
      </c>
      <c r="J3488" t="inlineStr">
        <is>
          <t>CARTEIRA</t>
        </is>
      </c>
      <c r="K3488" t="inlineStr">
        <is>
          <t>CONTRATO</t>
        </is>
      </c>
      <c r="L3488" t="n">
        <v>13649.7</v>
      </c>
      <c r="M3488" t="inlineStr"/>
      <c r="N3488" t="inlineStr"/>
      <c r="O3488" s="142">
        <f>DATE(YEAR(H3488),MONTH(H3488),1)</f>
        <v/>
      </c>
      <c r="P3488" s="132">
        <f>IF(H3488&gt;$L$3,"Futuro","Atraso")</f>
        <v/>
      </c>
      <c r="Q3488">
        <f>12*(YEAR(H3488)-YEAR($L$3))+(MONTH(H3488)-MONTH($L$3))</f>
        <v/>
      </c>
      <c r="R3488" s="366">
        <f>IF(N3488="IBIRAPITANGA FASE 3",IF(P3488="Atraso",M3488,M3488/(1+$J$2)^Q3488),IF(P3488="Atraso",M3488,M3488/(1+$J$1)^Q3488))</f>
        <v/>
      </c>
    </row>
    <row r="3489">
      <c r="A3489" t="inlineStr">
        <is>
          <t>Q020L03</t>
        </is>
      </c>
      <c r="B3489" t="inlineStr">
        <is>
          <t>LUCAS SOUZA MARQUES</t>
        </is>
      </c>
      <c r="C3489" t="n">
        <v>1</v>
      </c>
      <c r="D3489" t="inlineStr">
        <is>
          <t>IPCA</t>
        </is>
      </c>
      <c r="E3489" t="n">
        <v>0.009488792934583046</v>
      </c>
      <c r="F3489" t="inlineStr">
        <is>
          <t>MENSAL</t>
        </is>
      </c>
      <c r="G3489" t="n">
        <v>45646</v>
      </c>
      <c r="H3489" t="n">
        <v>45646</v>
      </c>
      <c r="I3489" t="inlineStr">
        <is>
          <t>048</t>
        </is>
      </c>
      <c r="J3489" t="inlineStr">
        <is>
          <t>CARTEIRA</t>
        </is>
      </c>
      <c r="K3489" t="inlineStr">
        <is>
          <t>CONTRATO</t>
        </is>
      </c>
      <c r="L3489" t="n">
        <v>2518.43</v>
      </c>
      <c r="M3489" t="inlineStr"/>
      <c r="N3489" t="inlineStr"/>
      <c r="O3489" s="142">
        <f>DATE(YEAR(H3489),MONTH(H3489),1)</f>
        <v/>
      </c>
      <c r="P3489" s="132">
        <f>IF(H3489&gt;$L$3,"Futuro","Atraso")</f>
        <v/>
      </c>
      <c r="Q3489">
        <f>12*(YEAR(H3489)-YEAR($L$3))+(MONTH(H3489)-MONTH($L$3))</f>
        <v/>
      </c>
      <c r="R3489" s="366">
        <f>IF(N3489="IBIRAPITANGA FASE 3",IF(P3489="Atraso",M3489,M3489/(1+$J$2)^Q3489),IF(P3489="Atraso",M3489,M3489/(1+$J$1)^Q3489))</f>
        <v/>
      </c>
    </row>
    <row r="3490">
      <c r="A3490" t="inlineStr">
        <is>
          <t>Q020L03</t>
        </is>
      </c>
      <c r="B3490" t="inlineStr">
        <is>
          <t>LUCAS SOUZA MARQUES</t>
        </is>
      </c>
      <c r="C3490" t="n">
        <v>1</v>
      </c>
      <c r="D3490" t="inlineStr">
        <is>
          <t>IPCA</t>
        </is>
      </c>
      <c r="E3490" t="n">
        <v>0.009488792934583046</v>
      </c>
      <c r="F3490" t="inlineStr">
        <is>
          <t>MENSAL</t>
        </is>
      </c>
      <c r="G3490" t="n">
        <v>45677</v>
      </c>
      <c r="H3490" t="n">
        <v>45677</v>
      </c>
      <c r="I3490" t="inlineStr">
        <is>
          <t>049</t>
        </is>
      </c>
      <c r="J3490" t="inlineStr">
        <is>
          <t>CARTEIRA</t>
        </is>
      </c>
      <c r="K3490" t="inlineStr">
        <is>
          <t>CONTRATO</t>
        </is>
      </c>
      <c r="L3490" t="n">
        <v>2518.43</v>
      </c>
      <c r="M3490" t="inlineStr"/>
      <c r="N3490" t="inlineStr"/>
      <c r="O3490" s="142">
        <f>DATE(YEAR(H3490),MONTH(H3490),1)</f>
        <v/>
      </c>
      <c r="P3490" s="132">
        <f>IF(H3490&gt;$L$3,"Futuro","Atraso")</f>
        <v/>
      </c>
      <c r="Q3490">
        <f>12*(YEAR(H3490)-YEAR($L$3))+(MONTH(H3490)-MONTH($L$3))</f>
        <v/>
      </c>
      <c r="R3490" s="366">
        <f>IF(N3490="IBIRAPITANGA FASE 3",IF(P3490="Atraso",M3490,M3490/(1+$J$2)^Q3490),IF(P3490="Atraso",M3490,M3490/(1+$J$1)^Q3490))</f>
        <v/>
      </c>
    </row>
    <row r="3491">
      <c r="A3491" t="inlineStr">
        <is>
          <t>Q020L03</t>
        </is>
      </c>
      <c r="B3491" t="inlineStr">
        <is>
          <t>LUCAS SOUZA MARQUES</t>
        </is>
      </c>
      <c r="C3491" t="n">
        <v>1</v>
      </c>
      <c r="D3491" t="inlineStr">
        <is>
          <t>IPCA</t>
        </is>
      </c>
      <c r="E3491" t="n">
        <v>0.009488792934583046</v>
      </c>
      <c r="F3491" t="inlineStr">
        <is>
          <t>MENSAL</t>
        </is>
      </c>
      <c r="G3491" t="n">
        <v>45708</v>
      </c>
      <c r="H3491" t="n">
        <v>45708</v>
      </c>
      <c r="I3491" t="inlineStr">
        <is>
          <t>050</t>
        </is>
      </c>
      <c r="J3491" t="inlineStr">
        <is>
          <t>CARTEIRA</t>
        </is>
      </c>
      <c r="K3491" t="inlineStr">
        <is>
          <t>CONTRATO</t>
        </is>
      </c>
      <c r="L3491" t="n">
        <v>2518.43</v>
      </c>
      <c r="M3491" t="inlineStr"/>
      <c r="N3491" t="inlineStr"/>
      <c r="O3491" s="142">
        <f>DATE(YEAR(H3491),MONTH(H3491),1)</f>
        <v/>
      </c>
      <c r="P3491" s="132">
        <f>IF(H3491&gt;$L$3,"Futuro","Atraso")</f>
        <v/>
      </c>
      <c r="Q3491">
        <f>12*(YEAR(H3491)-YEAR($L$3))+(MONTH(H3491)-MONTH($L$3))</f>
        <v/>
      </c>
      <c r="R3491" s="366">
        <f>IF(N3491="IBIRAPITANGA FASE 3",IF(P3491="Atraso",M3491,M3491/(1+$J$2)^Q3491),IF(P3491="Atraso",M3491,M3491/(1+$J$1)^Q3491))</f>
        <v/>
      </c>
    </row>
    <row r="3492">
      <c r="A3492" t="inlineStr">
        <is>
          <t>Q020L03</t>
        </is>
      </c>
      <c r="B3492" t="inlineStr">
        <is>
          <t>LUCAS SOUZA MARQUES</t>
        </is>
      </c>
      <c r="C3492" t="n">
        <v>1</v>
      </c>
      <c r="D3492" t="inlineStr">
        <is>
          <t>IPCA</t>
        </is>
      </c>
      <c r="E3492" t="n">
        <v>0.009488792934583046</v>
      </c>
      <c r="F3492" t="inlineStr">
        <is>
          <t>MENSAL</t>
        </is>
      </c>
      <c r="G3492" t="n">
        <v>45736</v>
      </c>
      <c r="H3492" t="n">
        <v>45736</v>
      </c>
      <c r="I3492" t="inlineStr">
        <is>
          <t>051</t>
        </is>
      </c>
      <c r="J3492" t="inlineStr">
        <is>
          <t>CARTEIRA</t>
        </is>
      </c>
      <c r="K3492" t="inlineStr">
        <is>
          <t>CONTRATO</t>
        </is>
      </c>
      <c r="L3492" t="n">
        <v>2518.43</v>
      </c>
      <c r="M3492" t="inlineStr"/>
      <c r="N3492" t="inlineStr"/>
      <c r="O3492" s="142">
        <f>DATE(YEAR(H3492),MONTH(H3492),1)</f>
        <v/>
      </c>
      <c r="P3492" s="132">
        <f>IF(H3492&gt;$L$3,"Futuro","Atraso")</f>
        <v/>
      </c>
      <c r="Q3492">
        <f>12*(YEAR(H3492)-YEAR($L$3))+(MONTH(H3492)-MONTH($L$3))</f>
        <v/>
      </c>
      <c r="R3492" s="366">
        <f>IF(N3492="IBIRAPITANGA FASE 3",IF(P3492="Atraso",M3492,M3492/(1+$J$2)^Q3492),IF(P3492="Atraso",M3492,M3492/(1+$J$1)^Q3492))</f>
        <v/>
      </c>
    </row>
    <row r="3493">
      <c r="A3493" t="inlineStr">
        <is>
          <t>Q020L03</t>
        </is>
      </c>
      <c r="B3493" t="inlineStr">
        <is>
          <t>LUCAS SOUZA MARQUES</t>
        </is>
      </c>
      <c r="C3493" t="n">
        <v>1</v>
      </c>
      <c r="D3493" t="inlineStr">
        <is>
          <t>IPCA</t>
        </is>
      </c>
      <c r="E3493" t="n">
        <v>0.009488792934583046</v>
      </c>
      <c r="F3493" t="inlineStr">
        <is>
          <t>MENSAL</t>
        </is>
      </c>
      <c r="G3493" t="n">
        <v>45767</v>
      </c>
      <c r="H3493" t="n">
        <v>45767</v>
      </c>
      <c r="I3493" t="inlineStr">
        <is>
          <t>052</t>
        </is>
      </c>
      <c r="J3493" t="inlineStr">
        <is>
          <t>CARTEIRA</t>
        </is>
      </c>
      <c r="K3493" t="inlineStr">
        <is>
          <t>CONTRATO</t>
        </is>
      </c>
      <c r="L3493" t="n">
        <v>2518.43</v>
      </c>
      <c r="M3493" t="inlineStr"/>
      <c r="N3493" t="inlineStr"/>
      <c r="O3493" s="142">
        <f>DATE(YEAR(H3493),MONTH(H3493),1)</f>
        <v/>
      </c>
      <c r="P3493" s="132">
        <f>IF(H3493&gt;$L$3,"Futuro","Atraso")</f>
        <v/>
      </c>
      <c r="Q3493">
        <f>12*(YEAR(H3493)-YEAR($L$3))+(MONTH(H3493)-MONTH($L$3))</f>
        <v/>
      </c>
      <c r="R3493" s="366">
        <f>IF(N3493="IBIRAPITANGA FASE 3",IF(P3493="Atraso",M3493,M3493/(1+$J$2)^Q3493),IF(P3493="Atraso",M3493,M3493/(1+$J$1)^Q3493))</f>
        <v/>
      </c>
    </row>
    <row r="3494">
      <c r="A3494" t="inlineStr">
        <is>
          <t>Q020L03</t>
        </is>
      </c>
      <c r="B3494" t="inlineStr">
        <is>
          <t>LUCAS SOUZA MARQUES</t>
        </is>
      </c>
      <c r="C3494" t="n">
        <v>1</v>
      </c>
      <c r="D3494" t="inlineStr">
        <is>
          <t>IPCA</t>
        </is>
      </c>
      <c r="E3494" t="n">
        <v>0.009488792934583046</v>
      </c>
      <c r="F3494" t="inlineStr">
        <is>
          <t>MENSAL</t>
        </is>
      </c>
      <c r="G3494" t="n">
        <v>45797</v>
      </c>
      <c r="H3494" t="n">
        <v>45797</v>
      </c>
      <c r="I3494" t="inlineStr">
        <is>
          <t>053</t>
        </is>
      </c>
      <c r="J3494" t="inlineStr">
        <is>
          <t>CARTEIRA</t>
        </is>
      </c>
      <c r="K3494" t="inlineStr">
        <is>
          <t>CONTRATO</t>
        </is>
      </c>
      <c r="L3494" t="n">
        <v>2518.43</v>
      </c>
      <c r="M3494" t="inlineStr"/>
      <c r="N3494" t="inlineStr"/>
      <c r="O3494" s="142">
        <f>DATE(YEAR(H3494),MONTH(H3494),1)</f>
        <v/>
      </c>
      <c r="P3494" s="132">
        <f>IF(H3494&gt;$L$3,"Futuro","Atraso")</f>
        <v/>
      </c>
      <c r="Q3494">
        <f>12*(YEAR(H3494)-YEAR($L$3))+(MONTH(H3494)-MONTH($L$3))</f>
        <v/>
      </c>
      <c r="R3494" s="366">
        <f>IF(N3494="IBIRAPITANGA FASE 3",IF(P3494="Atraso",M3494,M3494/(1+$J$2)^Q3494),IF(P3494="Atraso",M3494,M3494/(1+$J$1)^Q3494))</f>
        <v/>
      </c>
    </row>
    <row r="3495">
      <c r="A3495" t="inlineStr">
        <is>
          <t>Q020L03</t>
        </is>
      </c>
      <c r="B3495" t="inlineStr">
        <is>
          <t>LUCAS SOUZA MARQUES</t>
        </is>
      </c>
      <c r="C3495" t="n">
        <v>1</v>
      </c>
      <c r="D3495" t="inlineStr">
        <is>
          <t>IPCA</t>
        </is>
      </c>
      <c r="E3495" t="n">
        <v>0.009488792934583046</v>
      </c>
      <c r="F3495" t="inlineStr">
        <is>
          <t>MENSAL</t>
        </is>
      </c>
      <c r="G3495" t="n">
        <v>45828</v>
      </c>
      <c r="H3495" t="n">
        <v>45828</v>
      </c>
      <c r="I3495" t="inlineStr">
        <is>
          <t>054</t>
        </is>
      </c>
      <c r="J3495" t="inlineStr">
        <is>
          <t>CARTEIRA</t>
        </is>
      </c>
      <c r="K3495" t="inlineStr">
        <is>
          <t>CONTRATO</t>
        </is>
      </c>
      <c r="L3495" t="n">
        <v>2518.43</v>
      </c>
      <c r="M3495" t="inlineStr"/>
      <c r="N3495" t="inlineStr"/>
      <c r="O3495" s="142">
        <f>DATE(YEAR(H3495),MONTH(H3495),1)</f>
        <v/>
      </c>
      <c r="P3495" s="132">
        <f>IF(H3495&gt;$L$3,"Futuro","Atraso")</f>
        <v/>
      </c>
      <c r="Q3495">
        <f>12*(YEAR(H3495)-YEAR($L$3))+(MONTH(H3495)-MONTH($L$3))</f>
        <v/>
      </c>
      <c r="R3495" s="366">
        <f>IF(N3495="IBIRAPITANGA FASE 3",IF(P3495="Atraso",M3495,M3495/(1+$J$2)^Q3495),IF(P3495="Atraso",M3495,M3495/(1+$J$1)^Q3495))</f>
        <v/>
      </c>
    </row>
    <row r="3496">
      <c r="A3496" t="inlineStr">
        <is>
          <t>Q020L03</t>
        </is>
      </c>
      <c r="B3496" t="inlineStr">
        <is>
          <t>LUCAS SOUZA MARQUES</t>
        </is>
      </c>
      <c r="C3496" t="n">
        <v>1</v>
      </c>
      <c r="D3496" t="inlineStr">
        <is>
          <t>IPCA</t>
        </is>
      </c>
      <c r="E3496" t="n">
        <v>0.009488792934583046</v>
      </c>
      <c r="F3496" t="inlineStr">
        <is>
          <t>MENSAL</t>
        </is>
      </c>
      <c r="G3496" t="n">
        <v>45858</v>
      </c>
      <c r="H3496" t="n">
        <v>45858</v>
      </c>
      <c r="I3496" t="inlineStr">
        <is>
          <t>055</t>
        </is>
      </c>
      <c r="J3496" t="inlineStr">
        <is>
          <t>CARTEIRA</t>
        </is>
      </c>
      <c r="K3496" t="inlineStr">
        <is>
          <t>CONTRATO</t>
        </is>
      </c>
      <c r="L3496" t="n">
        <v>2518.43</v>
      </c>
      <c r="M3496" t="inlineStr"/>
      <c r="N3496" t="inlineStr"/>
      <c r="O3496" s="142">
        <f>DATE(YEAR(H3496),MONTH(H3496),1)</f>
        <v/>
      </c>
      <c r="P3496" s="132">
        <f>IF(H3496&gt;$L$3,"Futuro","Atraso")</f>
        <v/>
      </c>
      <c r="Q3496">
        <f>12*(YEAR(H3496)-YEAR($L$3))+(MONTH(H3496)-MONTH($L$3))</f>
        <v/>
      </c>
      <c r="R3496" s="366">
        <f>IF(N3496="IBIRAPITANGA FASE 3",IF(P3496="Atraso",M3496,M3496/(1+$J$2)^Q3496),IF(P3496="Atraso",M3496,M3496/(1+$J$1)^Q3496))</f>
        <v/>
      </c>
    </row>
    <row r="3497">
      <c r="A3497" t="inlineStr">
        <is>
          <t>Q020L03</t>
        </is>
      </c>
      <c r="B3497" t="inlineStr">
        <is>
          <t>LUCAS SOUZA MARQUES</t>
        </is>
      </c>
      <c r="C3497" t="n">
        <v>1</v>
      </c>
      <c r="D3497" t="inlineStr">
        <is>
          <t>IPCA</t>
        </is>
      </c>
      <c r="E3497" t="n">
        <v>0.009488792934583046</v>
      </c>
      <c r="F3497" t="inlineStr">
        <is>
          <t>MENSAL</t>
        </is>
      </c>
      <c r="G3497" t="n">
        <v>45889</v>
      </c>
      <c r="H3497" t="n">
        <v>45889</v>
      </c>
      <c r="I3497" t="inlineStr">
        <is>
          <t>056</t>
        </is>
      </c>
      <c r="J3497" t="inlineStr">
        <is>
          <t>CARTEIRA</t>
        </is>
      </c>
      <c r="K3497" t="inlineStr">
        <is>
          <t>CONTRATO</t>
        </is>
      </c>
      <c r="L3497" t="n">
        <v>2518.43</v>
      </c>
      <c r="M3497" t="inlineStr"/>
      <c r="N3497" t="inlineStr"/>
      <c r="O3497" s="142">
        <f>DATE(YEAR(H3497),MONTH(H3497),1)</f>
        <v/>
      </c>
      <c r="P3497" s="132">
        <f>IF(H3497&gt;$L$3,"Futuro","Atraso")</f>
        <v/>
      </c>
      <c r="Q3497">
        <f>12*(YEAR(H3497)-YEAR($L$3))+(MONTH(H3497)-MONTH($L$3))</f>
        <v/>
      </c>
      <c r="R3497" s="366">
        <f>IF(N3497="IBIRAPITANGA FASE 3",IF(P3497="Atraso",M3497,M3497/(1+$J$2)^Q3497),IF(P3497="Atraso",M3497,M3497/(1+$J$1)^Q3497))</f>
        <v/>
      </c>
    </row>
    <row r="3498">
      <c r="A3498" t="inlineStr">
        <is>
          <t>Q020L03</t>
        </is>
      </c>
      <c r="B3498" t="inlineStr">
        <is>
          <t>LUCAS SOUZA MARQUES</t>
        </is>
      </c>
      <c r="C3498" t="n">
        <v>1</v>
      </c>
      <c r="D3498" t="inlineStr">
        <is>
          <t>IPCA</t>
        </is>
      </c>
      <c r="E3498" t="n">
        <v>0.009488792934583046</v>
      </c>
      <c r="F3498" t="inlineStr">
        <is>
          <t>MENSAL</t>
        </is>
      </c>
      <c r="G3498" t="n">
        <v>45920</v>
      </c>
      <c r="H3498" t="n">
        <v>45920</v>
      </c>
      <c r="I3498" t="inlineStr">
        <is>
          <t>057</t>
        </is>
      </c>
      <c r="J3498" t="inlineStr">
        <is>
          <t>CARTEIRA</t>
        </is>
      </c>
      <c r="K3498" t="inlineStr">
        <is>
          <t>CONTRATO</t>
        </is>
      </c>
      <c r="L3498" t="n">
        <v>2518.43</v>
      </c>
      <c r="M3498" t="inlineStr"/>
      <c r="N3498" t="inlineStr"/>
      <c r="O3498" s="142">
        <f>DATE(YEAR(H3498),MONTH(H3498),1)</f>
        <v/>
      </c>
      <c r="P3498" s="132">
        <f>IF(H3498&gt;$L$3,"Futuro","Atraso")</f>
        <v/>
      </c>
      <c r="Q3498">
        <f>12*(YEAR(H3498)-YEAR($L$3))+(MONTH(H3498)-MONTH($L$3))</f>
        <v/>
      </c>
      <c r="R3498" s="366">
        <f>IF(N3498="IBIRAPITANGA FASE 3",IF(P3498="Atraso",M3498,M3498/(1+$J$2)^Q3498),IF(P3498="Atraso",M3498,M3498/(1+$J$1)^Q3498))</f>
        <v/>
      </c>
    </row>
    <row r="3499">
      <c r="A3499" t="inlineStr">
        <is>
          <t>Q020L03</t>
        </is>
      </c>
      <c r="B3499" t="inlineStr">
        <is>
          <t>LUCAS SOUZA MARQUES</t>
        </is>
      </c>
      <c r="C3499" t="n">
        <v>1</v>
      </c>
      <c r="D3499" t="inlineStr">
        <is>
          <t>IPCA</t>
        </is>
      </c>
      <c r="E3499" t="n">
        <v>0.009488792934583046</v>
      </c>
      <c r="F3499" t="inlineStr">
        <is>
          <t>MENSAL</t>
        </is>
      </c>
      <c r="G3499" t="n">
        <v>45950</v>
      </c>
      <c r="H3499" t="n">
        <v>45950</v>
      </c>
      <c r="I3499" t="inlineStr">
        <is>
          <t>058</t>
        </is>
      </c>
      <c r="J3499" t="inlineStr">
        <is>
          <t>CARTEIRA</t>
        </is>
      </c>
      <c r="K3499" t="inlineStr">
        <is>
          <t>CONTRATO</t>
        </is>
      </c>
      <c r="L3499" t="n">
        <v>2518.43</v>
      </c>
      <c r="M3499" t="inlineStr"/>
      <c r="N3499" t="inlineStr"/>
      <c r="O3499" s="142">
        <f>DATE(YEAR(H3499),MONTH(H3499),1)</f>
        <v/>
      </c>
      <c r="P3499" s="132">
        <f>IF(H3499&gt;$L$3,"Futuro","Atraso")</f>
        <v/>
      </c>
      <c r="Q3499">
        <f>12*(YEAR(H3499)-YEAR($L$3))+(MONTH(H3499)-MONTH($L$3))</f>
        <v/>
      </c>
      <c r="R3499" s="366">
        <f>IF(N3499="IBIRAPITANGA FASE 3",IF(P3499="Atraso",M3499,M3499/(1+$J$2)^Q3499),IF(P3499="Atraso",M3499,M3499/(1+$J$1)^Q3499))</f>
        <v/>
      </c>
    </row>
    <row r="3500">
      <c r="A3500" t="inlineStr">
        <is>
          <t>Q020L03</t>
        </is>
      </c>
      <c r="B3500" t="inlineStr">
        <is>
          <t>LUCAS SOUZA MARQUES</t>
        </is>
      </c>
      <c r="C3500" t="n">
        <v>1</v>
      </c>
      <c r="D3500" t="inlineStr">
        <is>
          <t>IPCA</t>
        </is>
      </c>
      <c r="E3500" t="n">
        <v>0.009488792934583046</v>
      </c>
      <c r="F3500" t="inlineStr">
        <is>
          <t>MENSAL</t>
        </is>
      </c>
      <c r="G3500" t="n">
        <v>45981</v>
      </c>
      <c r="H3500" t="n">
        <v>45981</v>
      </c>
      <c r="I3500" t="inlineStr">
        <is>
          <t>059</t>
        </is>
      </c>
      <c r="J3500" t="inlineStr">
        <is>
          <t>CARTEIRA</t>
        </is>
      </c>
      <c r="K3500" t="inlineStr">
        <is>
          <t>CONTRATO</t>
        </is>
      </c>
      <c r="L3500" t="n">
        <v>2518.43</v>
      </c>
      <c r="M3500" t="inlineStr"/>
      <c r="N3500" t="inlineStr"/>
      <c r="O3500" s="142">
        <f>DATE(YEAR(H3500),MONTH(H3500),1)</f>
        <v/>
      </c>
      <c r="P3500" s="132">
        <f>IF(H3500&gt;$L$3,"Futuro","Atraso")</f>
        <v/>
      </c>
      <c r="Q3500">
        <f>12*(YEAR(H3500)-YEAR($L$3))+(MONTH(H3500)-MONTH($L$3))</f>
        <v/>
      </c>
      <c r="R3500" s="366">
        <f>IF(N3500="IBIRAPITANGA FASE 3",IF(P3500="Atraso",M3500,M3500/(1+$J$2)^Q3500),IF(P3500="Atraso",M3500,M3500/(1+$J$1)^Q3500))</f>
        <v/>
      </c>
    </row>
    <row r="3501">
      <c r="A3501" t="inlineStr">
        <is>
          <t>Q020L03</t>
        </is>
      </c>
      <c r="B3501" t="inlineStr">
        <is>
          <t>LUCAS SOUZA MARQUES</t>
        </is>
      </c>
      <c r="C3501" t="n">
        <v>1</v>
      </c>
      <c r="D3501" t="inlineStr">
        <is>
          <t>IPCA</t>
        </is>
      </c>
      <c r="E3501" t="n">
        <v>0.009488792934583046</v>
      </c>
      <c r="F3501" t="inlineStr">
        <is>
          <t>MENSAL</t>
        </is>
      </c>
      <c r="G3501" t="n">
        <v>45981</v>
      </c>
      <c r="H3501" t="n">
        <v>45981</v>
      </c>
      <c r="I3501" t="inlineStr">
        <is>
          <t>005</t>
        </is>
      </c>
      <c r="J3501" t="inlineStr">
        <is>
          <t>CARTEIRA</t>
        </is>
      </c>
      <c r="K3501" t="inlineStr">
        <is>
          <t>CONTRATO</t>
        </is>
      </c>
      <c r="L3501" t="n">
        <v>13649.7</v>
      </c>
      <c r="M3501" t="inlineStr"/>
      <c r="N3501" t="inlineStr"/>
      <c r="O3501" s="142">
        <f>DATE(YEAR(H3501),MONTH(H3501),1)</f>
        <v/>
      </c>
      <c r="P3501" s="132">
        <f>IF(H3501&gt;$L$3,"Futuro","Atraso")</f>
        <v/>
      </c>
      <c r="Q3501">
        <f>12*(YEAR(H3501)-YEAR($L$3))+(MONTH(H3501)-MONTH($L$3))</f>
        <v/>
      </c>
      <c r="R3501" s="366">
        <f>IF(N3501="IBIRAPITANGA FASE 3",IF(P3501="Atraso",M3501,M3501/(1+$J$2)^Q3501),IF(P3501="Atraso",M3501,M3501/(1+$J$1)^Q3501))</f>
        <v/>
      </c>
    </row>
    <row r="3502">
      <c r="A3502" t="inlineStr">
        <is>
          <t>Q020L03</t>
        </is>
      </c>
      <c r="B3502" t="inlineStr">
        <is>
          <t>LUCAS SOUZA MARQUES</t>
        </is>
      </c>
      <c r="C3502" t="n">
        <v>1</v>
      </c>
      <c r="D3502" t="inlineStr">
        <is>
          <t>IPCA</t>
        </is>
      </c>
      <c r="E3502" t="n">
        <v>0.009488792934583046</v>
      </c>
      <c r="F3502" t="inlineStr">
        <is>
          <t>MENSAL</t>
        </is>
      </c>
      <c r="G3502" t="n">
        <v>46011</v>
      </c>
      <c r="H3502" t="n">
        <v>46011</v>
      </c>
      <c r="I3502" t="inlineStr">
        <is>
          <t>060</t>
        </is>
      </c>
      <c r="J3502" t="inlineStr">
        <is>
          <t>CARTEIRA</t>
        </is>
      </c>
      <c r="K3502" t="inlineStr">
        <is>
          <t>CONTRATO</t>
        </is>
      </c>
      <c r="L3502" t="n">
        <v>2518.43</v>
      </c>
      <c r="M3502" t="inlineStr"/>
      <c r="N3502" t="inlineStr"/>
      <c r="O3502" s="142">
        <f>DATE(YEAR(H3502),MONTH(H3502),1)</f>
        <v/>
      </c>
      <c r="P3502" s="132">
        <f>IF(H3502&gt;$L$3,"Futuro","Atraso")</f>
        <v/>
      </c>
      <c r="Q3502">
        <f>12*(YEAR(H3502)-YEAR($L$3))+(MONTH(H3502)-MONTH($L$3))</f>
        <v/>
      </c>
      <c r="R3502" s="366">
        <f>IF(N3502="IBIRAPITANGA FASE 3",IF(P3502="Atraso",M3502,M3502/(1+$J$2)^Q3502),IF(P3502="Atraso",M3502,M3502/(1+$J$1)^Q3502))</f>
        <v/>
      </c>
    </row>
    <row r="3503">
      <c r="A3503" t="inlineStr">
        <is>
          <t>Q020L03</t>
        </is>
      </c>
      <c r="B3503" t="inlineStr">
        <is>
          <t>LUCAS SOUZA MARQUES</t>
        </is>
      </c>
      <c r="C3503" t="n">
        <v>1</v>
      </c>
      <c r="D3503" t="inlineStr">
        <is>
          <t>IPCA</t>
        </is>
      </c>
      <c r="E3503" t="n">
        <v>0.009488792934583046</v>
      </c>
      <c r="F3503" t="inlineStr">
        <is>
          <t>MENSAL</t>
        </is>
      </c>
      <c r="G3503" t="n">
        <v>46042</v>
      </c>
      <c r="H3503" t="n">
        <v>46042</v>
      </c>
      <c r="I3503" t="inlineStr">
        <is>
          <t>061</t>
        </is>
      </c>
      <c r="J3503" t="inlineStr">
        <is>
          <t>CARTEIRA</t>
        </is>
      </c>
      <c r="K3503" t="inlineStr">
        <is>
          <t>CONTRATO</t>
        </is>
      </c>
      <c r="L3503" t="n">
        <v>2518.43</v>
      </c>
      <c r="M3503" t="inlineStr"/>
      <c r="N3503" t="inlineStr"/>
      <c r="O3503" s="142">
        <f>DATE(YEAR(H3503),MONTH(H3503),1)</f>
        <v/>
      </c>
      <c r="P3503" s="132">
        <f>IF(H3503&gt;$L$3,"Futuro","Atraso")</f>
        <v/>
      </c>
      <c r="Q3503">
        <f>12*(YEAR(H3503)-YEAR($L$3))+(MONTH(H3503)-MONTH($L$3))</f>
        <v/>
      </c>
      <c r="R3503" s="366">
        <f>IF(N3503="IBIRAPITANGA FASE 3",IF(P3503="Atraso",M3503,M3503/(1+$J$2)^Q3503),IF(P3503="Atraso",M3503,M3503/(1+$J$1)^Q3503))</f>
        <v/>
      </c>
    </row>
    <row r="3504">
      <c r="A3504" t="inlineStr">
        <is>
          <t>Q020L03</t>
        </is>
      </c>
      <c r="B3504" t="inlineStr">
        <is>
          <t>LUCAS SOUZA MARQUES</t>
        </is>
      </c>
      <c r="C3504" t="n">
        <v>1</v>
      </c>
      <c r="D3504" t="inlineStr">
        <is>
          <t>IPCA</t>
        </is>
      </c>
      <c r="E3504" t="n">
        <v>0.009488792934583046</v>
      </c>
      <c r="F3504" t="inlineStr">
        <is>
          <t>MENSAL</t>
        </is>
      </c>
      <c r="G3504" t="n">
        <v>46073</v>
      </c>
      <c r="H3504" t="n">
        <v>46073</v>
      </c>
      <c r="I3504" t="inlineStr">
        <is>
          <t>062</t>
        </is>
      </c>
      <c r="J3504" t="inlineStr">
        <is>
          <t>CARTEIRA</t>
        </is>
      </c>
      <c r="K3504" t="inlineStr">
        <is>
          <t>CONTRATO</t>
        </is>
      </c>
      <c r="L3504" t="n">
        <v>2518.43</v>
      </c>
      <c r="M3504" t="inlineStr"/>
      <c r="N3504" t="inlineStr"/>
      <c r="O3504" s="142">
        <f>DATE(YEAR(H3504),MONTH(H3504),1)</f>
        <v/>
      </c>
      <c r="P3504" s="132">
        <f>IF(H3504&gt;$L$3,"Futuro","Atraso")</f>
        <v/>
      </c>
      <c r="Q3504">
        <f>12*(YEAR(H3504)-YEAR($L$3))+(MONTH(H3504)-MONTH($L$3))</f>
        <v/>
      </c>
      <c r="R3504" s="366">
        <f>IF(N3504="IBIRAPITANGA FASE 3",IF(P3504="Atraso",M3504,M3504/(1+$J$2)^Q3504),IF(P3504="Atraso",M3504,M3504/(1+$J$1)^Q3504))</f>
        <v/>
      </c>
    </row>
    <row r="3505">
      <c r="A3505" t="inlineStr">
        <is>
          <t>Q020L03</t>
        </is>
      </c>
      <c r="B3505" t="inlineStr">
        <is>
          <t>LUCAS SOUZA MARQUES</t>
        </is>
      </c>
      <c r="C3505" t="n">
        <v>1</v>
      </c>
      <c r="D3505" t="inlineStr">
        <is>
          <t>IPCA</t>
        </is>
      </c>
      <c r="E3505" t="n">
        <v>0.009488792934583046</v>
      </c>
      <c r="F3505" t="inlineStr">
        <is>
          <t>MENSAL</t>
        </is>
      </c>
      <c r="G3505" t="n">
        <v>46101</v>
      </c>
      <c r="H3505" t="n">
        <v>46101</v>
      </c>
      <c r="I3505" t="inlineStr">
        <is>
          <t>063</t>
        </is>
      </c>
      <c r="J3505" t="inlineStr">
        <is>
          <t>CARTEIRA</t>
        </is>
      </c>
      <c r="K3505" t="inlineStr">
        <is>
          <t>CONTRATO</t>
        </is>
      </c>
      <c r="L3505" t="n">
        <v>2518.43</v>
      </c>
      <c r="M3505" t="inlineStr"/>
      <c r="N3505" t="inlineStr"/>
      <c r="O3505" s="142">
        <f>DATE(YEAR(H3505),MONTH(H3505),1)</f>
        <v/>
      </c>
      <c r="P3505" s="132">
        <f>IF(H3505&gt;$L$3,"Futuro","Atraso")</f>
        <v/>
      </c>
      <c r="Q3505">
        <f>12*(YEAR(H3505)-YEAR($L$3))+(MONTH(H3505)-MONTH($L$3))</f>
        <v/>
      </c>
      <c r="R3505" s="366">
        <f>IF(N3505="IBIRAPITANGA FASE 3",IF(P3505="Atraso",M3505,M3505/(1+$J$2)^Q3505),IF(P3505="Atraso",M3505,M3505/(1+$J$1)^Q3505))</f>
        <v/>
      </c>
    </row>
    <row r="3506">
      <c r="A3506" t="inlineStr">
        <is>
          <t>Q020L03</t>
        </is>
      </c>
      <c r="B3506" t="inlineStr">
        <is>
          <t>LUCAS SOUZA MARQUES</t>
        </is>
      </c>
      <c r="C3506" t="n">
        <v>1</v>
      </c>
      <c r="D3506" t="inlineStr">
        <is>
          <t>IPCA</t>
        </is>
      </c>
      <c r="E3506" t="n">
        <v>0.009488792934583046</v>
      </c>
      <c r="F3506" t="inlineStr">
        <is>
          <t>MENSAL</t>
        </is>
      </c>
      <c r="G3506" t="n">
        <v>46132</v>
      </c>
      <c r="H3506" t="n">
        <v>46132</v>
      </c>
      <c r="I3506" t="inlineStr">
        <is>
          <t>064</t>
        </is>
      </c>
      <c r="J3506" t="inlineStr">
        <is>
          <t>CARTEIRA</t>
        </is>
      </c>
      <c r="K3506" t="inlineStr">
        <is>
          <t>CONTRATO</t>
        </is>
      </c>
      <c r="L3506" t="n">
        <v>2518.43</v>
      </c>
      <c r="M3506" t="inlineStr"/>
      <c r="N3506" t="inlineStr"/>
      <c r="O3506" s="142">
        <f>DATE(YEAR(H3506),MONTH(H3506),1)</f>
        <v/>
      </c>
      <c r="P3506" s="132">
        <f>IF(H3506&gt;$L$3,"Futuro","Atraso")</f>
        <v/>
      </c>
      <c r="Q3506">
        <f>12*(YEAR(H3506)-YEAR($L$3))+(MONTH(H3506)-MONTH($L$3))</f>
        <v/>
      </c>
      <c r="R3506" s="366">
        <f>IF(N3506="IBIRAPITANGA FASE 3",IF(P3506="Atraso",M3506,M3506/(1+$J$2)^Q3506),IF(P3506="Atraso",M3506,M3506/(1+$J$1)^Q3506))</f>
        <v/>
      </c>
    </row>
    <row r="3507">
      <c r="A3507" t="inlineStr">
        <is>
          <t>Q020L03</t>
        </is>
      </c>
      <c r="B3507" t="inlineStr">
        <is>
          <t>LUCAS SOUZA MARQUES</t>
        </is>
      </c>
      <c r="C3507" t="n">
        <v>1</v>
      </c>
      <c r="D3507" t="inlineStr">
        <is>
          <t>IPCA</t>
        </is>
      </c>
      <c r="E3507" t="n">
        <v>0.009488792934583046</v>
      </c>
      <c r="F3507" t="inlineStr">
        <is>
          <t>MENSAL</t>
        </is>
      </c>
      <c r="G3507" t="n">
        <v>46162</v>
      </c>
      <c r="H3507" t="n">
        <v>46162</v>
      </c>
      <c r="I3507" t="inlineStr">
        <is>
          <t>065</t>
        </is>
      </c>
      <c r="J3507" t="inlineStr">
        <is>
          <t>CARTEIRA</t>
        </is>
      </c>
      <c r="K3507" t="inlineStr">
        <is>
          <t>CONTRATO</t>
        </is>
      </c>
      <c r="L3507" t="n">
        <v>2518.43</v>
      </c>
      <c r="M3507" t="inlineStr"/>
      <c r="N3507" t="inlineStr"/>
      <c r="O3507" s="142">
        <f>DATE(YEAR(H3507),MONTH(H3507),1)</f>
        <v/>
      </c>
      <c r="P3507" s="132">
        <f>IF(H3507&gt;$L$3,"Futuro","Atraso")</f>
        <v/>
      </c>
      <c r="Q3507">
        <f>12*(YEAR(H3507)-YEAR($L$3))+(MONTH(H3507)-MONTH($L$3))</f>
        <v/>
      </c>
      <c r="R3507" s="366">
        <f>IF(N3507="IBIRAPITANGA FASE 3",IF(P3507="Atraso",M3507,M3507/(1+$J$2)^Q3507),IF(P3507="Atraso",M3507,M3507/(1+$J$1)^Q3507))</f>
        <v/>
      </c>
    </row>
    <row r="3508">
      <c r="A3508" t="inlineStr">
        <is>
          <t>Q020L03</t>
        </is>
      </c>
      <c r="B3508" t="inlineStr">
        <is>
          <t>LUCAS SOUZA MARQUES</t>
        </is>
      </c>
      <c r="C3508" t="n">
        <v>1</v>
      </c>
      <c r="D3508" t="inlineStr">
        <is>
          <t>IPCA</t>
        </is>
      </c>
      <c r="E3508" t="n">
        <v>0.009488792934583046</v>
      </c>
      <c r="F3508" t="inlineStr">
        <is>
          <t>MENSAL</t>
        </is>
      </c>
      <c r="G3508" t="n">
        <v>46193</v>
      </c>
      <c r="H3508" t="n">
        <v>46193</v>
      </c>
      <c r="I3508" t="inlineStr">
        <is>
          <t>066</t>
        </is>
      </c>
      <c r="J3508" t="inlineStr">
        <is>
          <t>CARTEIRA</t>
        </is>
      </c>
      <c r="K3508" t="inlineStr">
        <is>
          <t>CONTRATO</t>
        </is>
      </c>
      <c r="L3508" t="n">
        <v>2518.43</v>
      </c>
      <c r="M3508" t="inlineStr"/>
      <c r="N3508" t="inlineStr"/>
      <c r="O3508" s="142">
        <f>DATE(YEAR(H3508),MONTH(H3508),1)</f>
        <v/>
      </c>
      <c r="P3508" s="132">
        <f>IF(H3508&gt;$L$3,"Futuro","Atraso")</f>
        <v/>
      </c>
      <c r="Q3508">
        <f>12*(YEAR(H3508)-YEAR($L$3))+(MONTH(H3508)-MONTH($L$3))</f>
        <v/>
      </c>
      <c r="R3508" s="366">
        <f>IF(N3508="IBIRAPITANGA FASE 3",IF(P3508="Atraso",M3508,M3508/(1+$J$2)^Q3508),IF(P3508="Atraso",M3508,M3508/(1+$J$1)^Q3508))</f>
        <v/>
      </c>
    </row>
    <row r="3509">
      <c r="A3509" t="inlineStr">
        <is>
          <t>Q020L03</t>
        </is>
      </c>
      <c r="B3509" t="inlineStr">
        <is>
          <t>LUCAS SOUZA MARQUES</t>
        </is>
      </c>
      <c r="C3509" t="n">
        <v>1</v>
      </c>
      <c r="D3509" t="inlineStr">
        <is>
          <t>IPCA</t>
        </is>
      </c>
      <c r="E3509" t="n">
        <v>0.009488792934583046</v>
      </c>
      <c r="F3509" t="inlineStr">
        <is>
          <t>MENSAL</t>
        </is>
      </c>
      <c r="G3509" t="n">
        <v>46223</v>
      </c>
      <c r="H3509" t="n">
        <v>46223</v>
      </c>
      <c r="I3509" t="inlineStr">
        <is>
          <t>067</t>
        </is>
      </c>
      <c r="J3509" t="inlineStr">
        <is>
          <t>CARTEIRA</t>
        </is>
      </c>
      <c r="K3509" t="inlineStr">
        <is>
          <t>CONTRATO</t>
        </is>
      </c>
      <c r="L3509" t="n">
        <v>2518.43</v>
      </c>
      <c r="M3509" t="inlineStr"/>
      <c r="N3509" t="inlineStr"/>
      <c r="O3509" s="142">
        <f>DATE(YEAR(H3509),MONTH(H3509),1)</f>
        <v/>
      </c>
      <c r="P3509" s="132">
        <f>IF(H3509&gt;$L$3,"Futuro","Atraso")</f>
        <v/>
      </c>
      <c r="Q3509">
        <f>12*(YEAR(H3509)-YEAR($L$3))+(MONTH(H3509)-MONTH($L$3))</f>
        <v/>
      </c>
      <c r="R3509" s="366">
        <f>IF(N3509="IBIRAPITANGA FASE 3",IF(P3509="Atraso",M3509,M3509/(1+$J$2)^Q3509),IF(P3509="Atraso",M3509,M3509/(1+$J$1)^Q3509))</f>
        <v/>
      </c>
    </row>
    <row r="3510">
      <c r="A3510" t="inlineStr">
        <is>
          <t>Q020L03</t>
        </is>
      </c>
      <c r="B3510" t="inlineStr">
        <is>
          <t>LUCAS SOUZA MARQUES</t>
        </is>
      </c>
      <c r="C3510" t="n">
        <v>1</v>
      </c>
      <c r="D3510" t="inlineStr">
        <is>
          <t>IPCA</t>
        </is>
      </c>
      <c r="E3510" t="n">
        <v>0.009488792934583046</v>
      </c>
      <c r="F3510" t="inlineStr">
        <is>
          <t>MENSAL</t>
        </is>
      </c>
      <c r="G3510" t="n">
        <v>46254</v>
      </c>
      <c r="H3510" t="n">
        <v>46254</v>
      </c>
      <c r="I3510" t="inlineStr">
        <is>
          <t>068</t>
        </is>
      </c>
      <c r="J3510" t="inlineStr">
        <is>
          <t>CARTEIRA</t>
        </is>
      </c>
      <c r="K3510" t="inlineStr">
        <is>
          <t>CONTRATO</t>
        </is>
      </c>
      <c r="L3510" t="n">
        <v>2518.43</v>
      </c>
      <c r="M3510" t="inlineStr"/>
      <c r="N3510" t="inlineStr"/>
      <c r="O3510" s="142">
        <f>DATE(YEAR(H3510),MONTH(H3510),1)</f>
        <v/>
      </c>
      <c r="P3510" s="132">
        <f>IF(H3510&gt;$L$3,"Futuro","Atraso")</f>
        <v/>
      </c>
      <c r="Q3510">
        <f>12*(YEAR(H3510)-YEAR($L$3))+(MONTH(H3510)-MONTH($L$3))</f>
        <v/>
      </c>
      <c r="R3510" s="366">
        <f>IF(N3510="IBIRAPITANGA FASE 3",IF(P3510="Atraso",M3510,M3510/(1+$J$2)^Q3510),IF(P3510="Atraso",M3510,M3510/(1+$J$1)^Q3510))</f>
        <v/>
      </c>
    </row>
    <row r="3511">
      <c r="A3511" t="inlineStr">
        <is>
          <t>Q020L03</t>
        </is>
      </c>
      <c r="B3511" t="inlineStr">
        <is>
          <t>LUCAS SOUZA MARQUES</t>
        </is>
      </c>
      <c r="C3511" t="n">
        <v>1</v>
      </c>
      <c r="D3511" t="inlineStr">
        <is>
          <t>IPCA</t>
        </is>
      </c>
      <c r="E3511" t="n">
        <v>0.009488792934583046</v>
      </c>
      <c r="F3511" t="inlineStr">
        <is>
          <t>MENSAL</t>
        </is>
      </c>
      <c r="G3511" t="n">
        <v>46285</v>
      </c>
      <c r="H3511" t="n">
        <v>46285</v>
      </c>
      <c r="I3511" t="inlineStr">
        <is>
          <t>069</t>
        </is>
      </c>
      <c r="J3511" t="inlineStr">
        <is>
          <t>CARTEIRA</t>
        </is>
      </c>
      <c r="K3511" t="inlineStr">
        <is>
          <t>CONTRATO</t>
        </is>
      </c>
      <c r="L3511" t="n">
        <v>2518.43</v>
      </c>
      <c r="M3511" t="inlineStr"/>
      <c r="N3511" t="inlineStr"/>
      <c r="O3511" s="142">
        <f>DATE(YEAR(H3511),MONTH(H3511),1)</f>
        <v/>
      </c>
      <c r="P3511" s="132">
        <f>IF(H3511&gt;$L$3,"Futuro","Atraso")</f>
        <v/>
      </c>
      <c r="Q3511">
        <f>12*(YEAR(H3511)-YEAR($L$3))+(MONTH(H3511)-MONTH($L$3))</f>
        <v/>
      </c>
      <c r="R3511" s="366">
        <f>IF(N3511="IBIRAPITANGA FASE 3",IF(P3511="Atraso",M3511,M3511/(1+$J$2)^Q3511),IF(P3511="Atraso",M3511,M3511/(1+$J$1)^Q3511))</f>
        <v/>
      </c>
    </row>
    <row r="3512">
      <c r="A3512" t="inlineStr">
        <is>
          <t>Q020L03</t>
        </is>
      </c>
      <c r="B3512" t="inlineStr">
        <is>
          <t>LUCAS SOUZA MARQUES</t>
        </is>
      </c>
      <c r="C3512" t="n">
        <v>1</v>
      </c>
      <c r="D3512" t="inlineStr">
        <is>
          <t>IPCA</t>
        </is>
      </c>
      <c r="E3512" t="n">
        <v>0.009488792934583046</v>
      </c>
      <c r="F3512" t="inlineStr">
        <is>
          <t>MENSAL</t>
        </is>
      </c>
      <c r="G3512" t="n">
        <v>46315</v>
      </c>
      <c r="H3512" t="n">
        <v>46315</v>
      </c>
      <c r="I3512" t="inlineStr">
        <is>
          <t>070</t>
        </is>
      </c>
      <c r="J3512" t="inlineStr">
        <is>
          <t>CARTEIRA</t>
        </is>
      </c>
      <c r="K3512" t="inlineStr">
        <is>
          <t>CONTRATO</t>
        </is>
      </c>
      <c r="L3512" t="n">
        <v>2518.43</v>
      </c>
      <c r="M3512" t="inlineStr"/>
      <c r="N3512" t="inlineStr"/>
      <c r="O3512" s="142">
        <f>DATE(YEAR(H3512),MONTH(H3512),1)</f>
        <v/>
      </c>
      <c r="P3512" s="132">
        <f>IF(H3512&gt;$L$3,"Futuro","Atraso")</f>
        <v/>
      </c>
      <c r="Q3512">
        <f>12*(YEAR(H3512)-YEAR($L$3))+(MONTH(H3512)-MONTH($L$3))</f>
        <v/>
      </c>
      <c r="R3512" s="366">
        <f>IF(N3512="IBIRAPITANGA FASE 3",IF(P3512="Atraso",M3512,M3512/(1+$J$2)^Q3512),IF(P3512="Atraso",M3512,M3512/(1+$J$1)^Q3512))</f>
        <v/>
      </c>
    </row>
    <row r="3513">
      <c r="A3513" t="inlineStr">
        <is>
          <t>Q020L03</t>
        </is>
      </c>
      <c r="B3513" t="inlineStr">
        <is>
          <t>LUCAS SOUZA MARQUES</t>
        </is>
      </c>
      <c r="C3513" t="n">
        <v>1</v>
      </c>
      <c r="D3513" t="inlineStr">
        <is>
          <t>IPCA</t>
        </is>
      </c>
      <c r="E3513" t="n">
        <v>0.009488792934583046</v>
      </c>
      <c r="F3513" t="inlineStr">
        <is>
          <t>MENSAL</t>
        </is>
      </c>
      <c r="G3513" t="n">
        <v>46346</v>
      </c>
      <c r="H3513" t="n">
        <v>46346</v>
      </c>
      <c r="I3513" t="inlineStr">
        <is>
          <t>071</t>
        </is>
      </c>
      <c r="J3513" t="inlineStr">
        <is>
          <t>CARTEIRA</t>
        </is>
      </c>
      <c r="K3513" t="inlineStr">
        <is>
          <t>CONTRATO</t>
        </is>
      </c>
      <c r="L3513" t="n">
        <v>2518.43</v>
      </c>
      <c r="M3513" t="inlineStr"/>
      <c r="N3513" t="inlineStr"/>
      <c r="O3513" s="142">
        <f>DATE(YEAR(H3513),MONTH(H3513),1)</f>
        <v/>
      </c>
      <c r="P3513" s="132">
        <f>IF(H3513&gt;$L$3,"Futuro","Atraso")</f>
        <v/>
      </c>
      <c r="Q3513">
        <f>12*(YEAR(H3513)-YEAR($L$3))+(MONTH(H3513)-MONTH($L$3))</f>
        <v/>
      </c>
      <c r="R3513" s="366">
        <f>IF(N3513="IBIRAPITANGA FASE 3",IF(P3513="Atraso",M3513,M3513/(1+$J$2)^Q3513),IF(P3513="Atraso",M3513,M3513/(1+$J$1)^Q3513))</f>
        <v/>
      </c>
    </row>
    <row r="3514">
      <c r="A3514" t="inlineStr">
        <is>
          <t>Q020L03</t>
        </is>
      </c>
      <c r="B3514" t="inlineStr">
        <is>
          <t>LUCAS SOUZA MARQUES</t>
        </is>
      </c>
      <c r="C3514" t="n">
        <v>1</v>
      </c>
      <c r="D3514" t="inlineStr">
        <is>
          <t>IPCA</t>
        </is>
      </c>
      <c r="E3514" t="n">
        <v>0.009488792934583046</v>
      </c>
      <c r="F3514" t="inlineStr">
        <is>
          <t>MENSAL</t>
        </is>
      </c>
      <c r="G3514" t="n">
        <v>46376</v>
      </c>
      <c r="H3514" t="n">
        <v>46376</v>
      </c>
      <c r="I3514" t="inlineStr">
        <is>
          <t>072</t>
        </is>
      </c>
      <c r="J3514" t="inlineStr">
        <is>
          <t>CARTEIRA</t>
        </is>
      </c>
      <c r="K3514" t="inlineStr">
        <is>
          <t>CONTRATO</t>
        </is>
      </c>
      <c r="L3514" t="n">
        <v>2518.43</v>
      </c>
      <c r="M3514" t="inlineStr"/>
      <c r="N3514" t="inlineStr"/>
      <c r="O3514" s="142">
        <f>DATE(YEAR(H3514),MONTH(H3514),1)</f>
        <v/>
      </c>
      <c r="P3514" s="132">
        <f>IF(H3514&gt;$L$3,"Futuro","Atraso")</f>
        <v/>
      </c>
      <c r="Q3514">
        <f>12*(YEAR(H3514)-YEAR($L$3))+(MONTH(H3514)-MONTH($L$3))</f>
        <v/>
      </c>
      <c r="R3514" s="366">
        <f>IF(N3514="IBIRAPITANGA FASE 3",IF(P3514="Atraso",M3514,M3514/(1+$J$2)^Q3514),IF(P3514="Atraso",M3514,M3514/(1+$J$1)^Q3514))</f>
        <v/>
      </c>
    </row>
    <row r="3515">
      <c r="A3515" t="inlineStr">
        <is>
          <t>Q020L03</t>
        </is>
      </c>
      <c r="B3515" t="inlineStr">
        <is>
          <t>LUCAS SOUZA MARQUES</t>
        </is>
      </c>
      <c r="C3515" t="n">
        <v>1</v>
      </c>
      <c r="D3515" t="inlineStr">
        <is>
          <t>IPCA</t>
        </is>
      </c>
      <c r="E3515" t="n">
        <v>0.009488792934583046</v>
      </c>
      <c r="F3515" t="inlineStr">
        <is>
          <t>MENSAL</t>
        </is>
      </c>
      <c r="G3515" t="n">
        <v>46407</v>
      </c>
      <c r="H3515" t="n">
        <v>46407</v>
      </c>
      <c r="I3515" t="inlineStr">
        <is>
          <t>073</t>
        </is>
      </c>
      <c r="J3515" t="inlineStr">
        <is>
          <t>CARTEIRA</t>
        </is>
      </c>
      <c r="K3515" t="inlineStr">
        <is>
          <t>CONTRATO</t>
        </is>
      </c>
      <c r="L3515" t="n">
        <v>2518.43</v>
      </c>
      <c r="M3515" t="inlineStr"/>
      <c r="N3515" t="inlineStr"/>
      <c r="O3515" s="142">
        <f>DATE(YEAR(H3515),MONTH(H3515),1)</f>
        <v/>
      </c>
      <c r="P3515" s="132">
        <f>IF(H3515&gt;$L$3,"Futuro","Atraso")</f>
        <v/>
      </c>
      <c r="Q3515">
        <f>12*(YEAR(H3515)-YEAR($L$3))+(MONTH(H3515)-MONTH($L$3))</f>
        <v/>
      </c>
      <c r="R3515" s="366">
        <f>IF(N3515="IBIRAPITANGA FASE 3",IF(P3515="Atraso",M3515,M3515/(1+$J$2)^Q3515),IF(P3515="Atraso",M3515,M3515/(1+$J$1)^Q3515))</f>
        <v/>
      </c>
    </row>
    <row r="3516">
      <c r="A3516" t="inlineStr">
        <is>
          <t>Q020L04</t>
        </is>
      </c>
      <c r="B3516" t="inlineStr">
        <is>
          <t>LINO DE BARROS</t>
        </is>
      </c>
      <c r="C3516" t="n">
        <v>1</v>
      </c>
      <c r="D3516" t="inlineStr">
        <is>
          <t>IPCA</t>
        </is>
      </c>
      <c r="E3516" t="n">
        <v>0.009488792934583046</v>
      </c>
      <c r="F3516" t="inlineStr">
        <is>
          <t>MENSAL</t>
        </is>
      </c>
      <c r="G3516" t="n">
        <v>45046</v>
      </c>
      <c r="H3516" t="n">
        <v>45046</v>
      </c>
      <c r="I3516" t="inlineStr">
        <is>
          <t>019</t>
        </is>
      </c>
      <c r="J3516" t="inlineStr">
        <is>
          <t>CARTEIRA</t>
        </is>
      </c>
      <c r="K3516" t="inlineStr">
        <is>
          <t>CONTRATO</t>
        </is>
      </c>
      <c r="L3516" t="n">
        <v>2396.38</v>
      </c>
      <c r="M3516" t="inlineStr"/>
      <c r="N3516" t="inlineStr"/>
      <c r="O3516" s="142">
        <f>DATE(YEAR(H3516),MONTH(H3516),1)</f>
        <v/>
      </c>
      <c r="P3516" s="132">
        <f>IF(H3516&gt;$L$3,"Futuro","Atraso")</f>
        <v/>
      </c>
      <c r="Q3516">
        <f>12*(YEAR(H3516)-YEAR($L$3))+(MONTH(H3516)-MONTH($L$3))</f>
        <v/>
      </c>
      <c r="R3516" s="366">
        <f>IF(N3516="IBIRAPITANGA FASE 3",IF(P3516="Atraso",M3516,M3516/(1+$J$2)^Q3516),IF(P3516="Atraso",M3516,M3516/(1+$J$1)^Q3516))</f>
        <v/>
      </c>
    </row>
    <row r="3517">
      <c r="A3517" t="inlineStr">
        <is>
          <t>Q020L04</t>
        </is>
      </c>
      <c r="B3517" t="inlineStr">
        <is>
          <t>LINO DE BARROS</t>
        </is>
      </c>
      <c r="C3517" t="n">
        <v>1</v>
      </c>
      <c r="D3517" t="inlineStr">
        <is>
          <t>IPCA</t>
        </is>
      </c>
      <c r="E3517" t="n">
        <v>0.009488792934583046</v>
      </c>
      <c r="F3517" t="inlineStr">
        <is>
          <t>MENSAL</t>
        </is>
      </c>
      <c r="G3517" t="n">
        <v>45046</v>
      </c>
      <c r="H3517" t="n">
        <v>45046</v>
      </c>
      <c r="I3517" t="inlineStr">
        <is>
          <t>002</t>
        </is>
      </c>
      <c r="J3517" t="inlineStr">
        <is>
          <t>CARTEIRA</t>
        </is>
      </c>
      <c r="K3517" t="inlineStr">
        <is>
          <t>CONTRATO</t>
        </is>
      </c>
      <c r="L3517" t="n">
        <v>9763.129999999999</v>
      </c>
      <c r="M3517" t="inlineStr"/>
      <c r="N3517" t="inlineStr"/>
      <c r="O3517" s="142">
        <f>DATE(YEAR(H3517),MONTH(H3517),1)</f>
        <v/>
      </c>
      <c r="P3517" s="132">
        <f>IF(H3517&gt;$L$3,"Futuro","Atraso")</f>
        <v/>
      </c>
      <c r="Q3517">
        <f>12*(YEAR(H3517)-YEAR($L$3))+(MONTH(H3517)-MONTH($L$3))</f>
        <v/>
      </c>
      <c r="R3517" s="366">
        <f>IF(N3517="IBIRAPITANGA FASE 3",IF(P3517="Atraso",M3517,M3517/(1+$J$2)^Q3517),IF(P3517="Atraso",M3517,M3517/(1+$J$1)^Q3517))</f>
        <v/>
      </c>
    </row>
    <row r="3518">
      <c r="A3518" t="inlineStr">
        <is>
          <t>Q020L04</t>
        </is>
      </c>
      <c r="B3518" t="inlineStr">
        <is>
          <t>LINO DE BARROS</t>
        </is>
      </c>
      <c r="C3518" t="n">
        <v>1</v>
      </c>
      <c r="D3518" t="inlineStr">
        <is>
          <t>IPCA</t>
        </is>
      </c>
      <c r="E3518" t="n">
        <v>0.009488792934583046</v>
      </c>
      <c r="F3518" t="inlineStr">
        <is>
          <t>MENSAL</t>
        </is>
      </c>
      <c r="G3518" t="n">
        <v>45076</v>
      </c>
      <c r="H3518" t="n">
        <v>45076</v>
      </c>
      <c r="I3518" t="inlineStr">
        <is>
          <t>020</t>
        </is>
      </c>
      <c r="J3518" t="inlineStr">
        <is>
          <t>CARTEIRA</t>
        </is>
      </c>
      <c r="K3518" t="inlineStr">
        <is>
          <t>CONTRATO</t>
        </is>
      </c>
      <c r="L3518" t="n">
        <v>2272.81</v>
      </c>
      <c r="M3518" t="inlineStr"/>
      <c r="N3518" t="inlineStr"/>
      <c r="O3518" s="142">
        <f>DATE(YEAR(H3518),MONTH(H3518),1)</f>
        <v/>
      </c>
      <c r="P3518" s="132">
        <f>IF(H3518&gt;$L$3,"Futuro","Atraso")</f>
        <v/>
      </c>
      <c r="Q3518">
        <f>12*(YEAR(H3518)-YEAR($L$3))+(MONTH(H3518)-MONTH($L$3))</f>
        <v/>
      </c>
      <c r="R3518" s="366">
        <f>IF(N3518="IBIRAPITANGA FASE 3",IF(P3518="Atraso",M3518,M3518/(1+$J$2)^Q3518),IF(P3518="Atraso",M3518,M3518/(1+$J$1)^Q3518))</f>
        <v/>
      </c>
    </row>
    <row r="3519">
      <c r="A3519" t="inlineStr">
        <is>
          <t>Q020L04</t>
        </is>
      </c>
      <c r="B3519" t="inlineStr">
        <is>
          <t>LINO DE BARROS</t>
        </is>
      </c>
      <c r="C3519" t="n">
        <v>1</v>
      </c>
      <c r="D3519" t="inlineStr">
        <is>
          <t>IPCA</t>
        </is>
      </c>
      <c r="E3519" t="n">
        <v>0.009488792934583046</v>
      </c>
      <c r="F3519" t="inlineStr">
        <is>
          <t>MENSAL</t>
        </is>
      </c>
      <c r="G3519" t="n">
        <v>45107</v>
      </c>
      <c r="H3519" t="n">
        <v>45107</v>
      </c>
      <c r="I3519" t="inlineStr">
        <is>
          <t>021</t>
        </is>
      </c>
      <c r="J3519" t="inlineStr">
        <is>
          <t>CARTEIRA</t>
        </is>
      </c>
      <c r="K3519" t="inlineStr">
        <is>
          <t>CONTRATO</t>
        </is>
      </c>
      <c r="L3519" t="n">
        <v>2229.51</v>
      </c>
      <c r="M3519" t="inlineStr"/>
      <c r="N3519" t="inlineStr"/>
      <c r="O3519" s="142">
        <f>DATE(YEAR(H3519),MONTH(H3519),1)</f>
        <v/>
      </c>
      <c r="P3519" s="132">
        <f>IF(H3519&gt;$L$3,"Futuro","Atraso")</f>
        <v/>
      </c>
      <c r="Q3519">
        <f>12*(YEAR(H3519)-YEAR($L$3))+(MONTH(H3519)-MONTH($L$3))</f>
        <v/>
      </c>
      <c r="R3519" s="366">
        <f>IF(N3519="IBIRAPITANGA FASE 3",IF(P3519="Atraso",M3519,M3519/(1+$J$2)^Q3519),IF(P3519="Atraso",M3519,M3519/(1+$J$1)^Q3519))</f>
        <v/>
      </c>
    </row>
    <row r="3520">
      <c r="A3520" t="inlineStr">
        <is>
          <t>Q020L04</t>
        </is>
      </c>
      <c r="B3520" t="inlineStr">
        <is>
          <t>LINO DE BARROS</t>
        </is>
      </c>
      <c r="C3520" t="n">
        <v>1</v>
      </c>
      <c r="D3520" t="inlineStr">
        <is>
          <t>IPCA</t>
        </is>
      </c>
      <c r="E3520" t="n">
        <v>0.009488792934583046</v>
      </c>
      <c r="F3520" t="inlineStr">
        <is>
          <t>MENSAL</t>
        </is>
      </c>
      <c r="G3520" t="n">
        <v>45137</v>
      </c>
      <c r="H3520" t="n">
        <v>45137</v>
      </c>
      <c r="I3520" t="inlineStr">
        <is>
          <t>022</t>
        </is>
      </c>
      <c r="J3520" t="inlineStr">
        <is>
          <t>CARTEIRA</t>
        </is>
      </c>
      <c r="K3520" t="inlineStr">
        <is>
          <t>CONTRATO</t>
        </is>
      </c>
      <c r="L3520" t="n">
        <v>2187.53</v>
      </c>
      <c r="M3520" t="inlineStr"/>
      <c r="N3520" t="inlineStr"/>
      <c r="O3520" s="142">
        <f>DATE(YEAR(H3520),MONTH(H3520),1)</f>
        <v/>
      </c>
      <c r="P3520" s="132">
        <f>IF(H3520&gt;$L$3,"Futuro","Atraso")</f>
        <v/>
      </c>
      <c r="Q3520">
        <f>12*(YEAR(H3520)-YEAR($L$3))+(MONTH(H3520)-MONTH($L$3))</f>
        <v/>
      </c>
      <c r="R3520" s="366">
        <f>IF(N3520="IBIRAPITANGA FASE 3",IF(P3520="Atraso",M3520,M3520/(1+$J$2)^Q3520),IF(P3520="Atraso",M3520,M3520/(1+$J$1)^Q3520))</f>
        <v/>
      </c>
    </row>
    <row r="3521">
      <c r="A3521" t="inlineStr">
        <is>
          <t>Q020L04</t>
        </is>
      </c>
      <c r="B3521" t="inlineStr">
        <is>
          <t>LINO DE BARROS</t>
        </is>
      </c>
      <c r="C3521" t="n">
        <v>1</v>
      </c>
      <c r="D3521" t="inlineStr">
        <is>
          <t>IPCA</t>
        </is>
      </c>
      <c r="E3521" t="n">
        <v>0.009488792934583046</v>
      </c>
      <c r="F3521" t="inlineStr">
        <is>
          <t>MENSAL</t>
        </is>
      </c>
      <c r="G3521" t="n">
        <v>45168</v>
      </c>
      <c r="H3521" t="n">
        <v>45168</v>
      </c>
      <c r="I3521" t="inlineStr">
        <is>
          <t>023</t>
        </is>
      </c>
      <c r="J3521" t="inlineStr">
        <is>
          <t>CARTEIRA</t>
        </is>
      </c>
      <c r="K3521" t="inlineStr">
        <is>
          <t>CONTRATO</t>
        </is>
      </c>
      <c r="L3521" t="n">
        <v>2145.46</v>
      </c>
      <c r="M3521" t="inlineStr"/>
      <c r="N3521" t="inlineStr"/>
      <c r="O3521" s="142">
        <f>DATE(YEAR(H3521),MONTH(H3521),1)</f>
        <v/>
      </c>
      <c r="P3521" s="132">
        <f>IF(H3521&gt;$L$3,"Futuro","Atraso")</f>
        <v/>
      </c>
      <c r="Q3521">
        <f>12*(YEAR(H3521)-YEAR($L$3))+(MONTH(H3521)-MONTH($L$3))</f>
        <v/>
      </c>
      <c r="R3521" s="366">
        <f>IF(N3521="IBIRAPITANGA FASE 3",IF(P3521="Atraso",M3521,M3521/(1+$J$2)^Q3521),IF(P3521="Atraso",M3521,M3521/(1+$J$1)^Q3521))</f>
        <v/>
      </c>
    </row>
    <row r="3522">
      <c r="A3522" t="inlineStr">
        <is>
          <t>Q020L04</t>
        </is>
      </c>
      <c r="B3522" t="inlineStr">
        <is>
          <t>LINO DE BARROS</t>
        </is>
      </c>
      <c r="C3522" t="n">
        <v>1</v>
      </c>
      <c r="D3522" t="inlineStr">
        <is>
          <t>IPCA</t>
        </is>
      </c>
      <c r="E3522" t="n">
        <v>0.009488792934583046</v>
      </c>
      <c r="F3522" t="inlineStr">
        <is>
          <t>MENSAL</t>
        </is>
      </c>
      <c r="G3522" t="n">
        <v>45229</v>
      </c>
      <c r="H3522" t="n">
        <v>45229</v>
      </c>
      <c r="I3522" t="inlineStr">
        <is>
          <t>025</t>
        </is>
      </c>
      <c r="J3522" t="inlineStr">
        <is>
          <t>CARTEIRA</t>
        </is>
      </c>
      <c r="K3522" t="inlineStr">
        <is>
          <t>CONTRATO</t>
        </is>
      </c>
      <c r="L3522" t="n">
        <v>2067.47</v>
      </c>
      <c r="M3522" t="inlineStr"/>
      <c r="N3522" t="inlineStr"/>
      <c r="O3522" s="142">
        <f>DATE(YEAR(H3522),MONTH(H3522),1)</f>
        <v/>
      </c>
      <c r="P3522" s="132">
        <f>IF(H3522&gt;$L$3,"Futuro","Atraso")</f>
        <v/>
      </c>
      <c r="Q3522">
        <f>12*(YEAR(H3522)-YEAR($L$3))+(MONTH(H3522)-MONTH($L$3))</f>
        <v/>
      </c>
      <c r="R3522" s="366">
        <f>IF(N3522="IBIRAPITANGA FASE 3",IF(P3522="Atraso",M3522,M3522/(1+$J$2)^Q3522),IF(P3522="Atraso",M3522,M3522/(1+$J$1)^Q3522))</f>
        <v/>
      </c>
    </row>
    <row r="3523">
      <c r="A3523" t="inlineStr">
        <is>
          <t>Q020L04</t>
        </is>
      </c>
      <c r="B3523" t="inlineStr">
        <is>
          <t>LINO DE BARROS</t>
        </is>
      </c>
      <c r="C3523" t="n">
        <v>1</v>
      </c>
      <c r="D3523" t="inlineStr">
        <is>
          <t>IPCA</t>
        </is>
      </c>
      <c r="E3523" t="n">
        <v>0.009488792934583046</v>
      </c>
      <c r="F3523" t="inlineStr">
        <is>
          <t>MENSAL</t>
        </is>
      </c>
      <c r="G3523" t="n">
        <v>45260</v>
      </c>
      <c r="H3523" t="n">
        <v>45260</v>
      </c>
      <c r="I3523" t="inlineStr">
        <is>
          <t>026</t>
        </is>
      </c>
      <c r="J3523" t="inlineStr">
        <is>
          <t>CARTEIRA</t>
        </is>
      </c>
      <c r="K3523" t="inlineStr">
        <is>
          <t>CONTRATO</t>
        </is>
      </c>
      <c r="L3523" t="n">
        <v>2067.47</v>
      </c>
      <c r="M3523" t="inlineStr"/>
      <c r="N3523" t="inlineStr"/>
      <c r="O3523" s="142">
        <f>DATE(YEAR(H3523),MONTH(H3523),1)</f>
        <v/>
      </c>
      <c r="P3523" s="132">
        <f>IF(H3523&gt;$L$3,"Futuro","Atraso")</f>
        <v/>
      </c>
      <c r="Q3523">
        <f>12*(YEAR(H3523)-YEAR($L$3))+(MONTH(H3523)-MONTH($L$3))</f>
        <v/>
      </c>
      <c r="R3523" s="366">
        <f>IF(N3523="IBIRAPITANGA FASE 3",IF(P3523="Atraso",M3523,M3523/(1+$J$2)^Q3523),IF(P3523="Atraso",M3523,M3523/(1+$J$1)^Q3523))</f>
        <v/>
      </c>
    </row>
    <row r="3524">
      <c r="A3524" t="inlineStr">
        <is>
          <t>Q020L04</t>
        </is>
      </c>
      <c r="B3524" t="inlineStr">
        <is>
          <t>LINO DE BARROS</t>
        </is>
      </c>
      <c r="C3524" t="n">
        <v>1</v>
      </c>
      <c r="D3524" t="inlineStr">
        <is>
          <t>IPCA</t>
        </is>
      </c>
      <c r="E3524" t="n">
        <v>0.009488792934583046</v>
      </c>
      <c r="F3524" t="inlineStr">
        <is>
          <t>MENSAL</t>
        </is>
      </c>
      <c r="G3524" t="n">
        <v>45290</v>
      </c>
      <c r="H3524" t="n">
        <v>45290</v>
      </c>
      <c r="I3524" t="inlineStr">
        <is>
          <t>027</t>
        </is>
      </c>
      <c r="J3524" t="inlineStr">
        <is>
          <t>CARTEIRA</t>
        </is>
      </c>
      <c r="K3524" t="inlineStr">
        <is>
          <t>CONTRATO</t>
        </is>
      </c>
      <c r="L3524" t="n">
        <v>2067.47</v>
      </c>
      <c r="M3524" t="inlineStr"/>
      <c r="N3524" t="inlineStr"/>
      <c r="O3524" s="142">
        <f>DATE(YEAR(H3524),MONTH(H3524),1)</f>
        <v/>
      </c>
      <c r="P3524" s="132">
        <f>IF(H3524&gt;$L$3,"Futuro","Atraso")</f>
        <v/>
      </c>
      <c r="Q3524">
        <f>12*(YEAR(H3524)-YEAR($L$3))+(MONTH(H3524)-MONTH($L$3))</f>
        <v/>
      </c>
      <c r="R3524" s="366">
        <f>IF(N3524="IBIRAPITANGA FASE 3",IF(P3524="Atraso",M3524,M3524/(1+$J$2)^Q3524),IF(P3524="Atraso",M3524,M3524/(1+$J$1)^Q3524))</f>
        <v/>
      </c>
    </row>
    <row r="3525">
      <c r="A3525" t="inlineStr">
        <is>
          <t>Q020L04</t>
        </is>
      </c>
      <c r="B3525" t="inlineStr">
        <is>
          <t>LINO DE BARROS</t>
        </is>
      </c>
      <c r="C3525" t="n">
        <v>1</v>
      </c>
      <c r="D3525" t="inlineStr">
        <is>
          <t>IPCA</t>
        </is>
      </c>
      <c r="E3525" t="n">
        <v>0.009488792934583046</v>
      </c>
      <c r="F3525" t="inlineStr">
        <is>
          <t>MENSAL</t>
        </is>
      </c>
      <c r="G3525" t="n">
        <v>45321</v>
      </c>
      <c r="H3525" t="n">
        <v>45321</v>
      </c>
      <c r="I3525" t="inlineStr">
        <is>
          <t>028</t>
        </is>
      </c>
      <c r="J3525" t="inlineStr">
        <is>
          <t>CARTEIRA</t>
        </is>
      </c>
      <c r="K3525" t="inlineStr">
        <is>
          <t>CONTRATO</t>
        </is>
      </c>
      <c r="L3525" t="n">
        <v>2067.47</v>
      </c>
      <c r="M3525" t="inlineStr"/>
      <c r="N3525" t="inlineStr"/>
      <c r="O3525" s="142">
        <f>DATE(YEAR(H3525),MONTH(H3525),1)</f>
        <v/>
      </c>
      <c r="P3525" s="132">
        <f>IF(H3525&gt;$L$3,"Futuro","Atraso")</f>
        <v/>
      </c>
      <c r="Q3525">
        <f>12*(YEAR(H3525)-YEAR($L$3))+(MONTH(H3525)-MONTH($L$3))</f>
        <v/>
      </c>
      <c r="R3525" s="366">
        <f>IF(N3525="IBIRAPITANGA FASE 3",IF(P3525="Atraso",M3525,M3525/(1+$J$2)^Q3525),IF(P3525="Atraso",M3525,M3525/(1+$J$1)^Q3525))</f>
        <v/>
      </c>
    </row>
    <row r="3526">
      <c r="A3526" t="inlineStr">
        <is>
          <t>Q020L04</t>
        </is>
      </c>
      <c r="B3526" t="inlineStr">
        <is>
          <t>LINO DE BARROS</t>
        </is>
      </c>
      <c r="C3526" t="n">
        <v>1</v>
      </c>
      <c r="D3526" t="inlineStr">
        <is>
          <t>IPCA</t>
        </is>
      </c>
      <c r="E3526" t="n">
        <v>0.009488792934583046</v>
      </c>
      <c r="F3526" t="inlineStr">
        <is>
          <t>MENSAL</t>
        </is>
      </c>
      <c r="G3526" t="n">
        <v>45351</v>
      </c>
      <c r="H3526" t="n">
        <v>45351</v>
      </c>
      <c r="I3526" t="inlineStr">
        <is>
          <t>029</t>
        </is>
      </c>
      <c r="J3526" t="inlineStr">
        <is>
          <t>CARTEIRA</t>
        </is>
      </c>
      <c r="K3526" t="inlineStr">
        <is>
          <t>CONTRATO</t>
        </is>
      </c>
      <c r="L3526" t="n">
        <v>2067.47</v>
      </c>
      <c r="M3526" t="inlineStr"/>
      <c r="N3526" t="inlineStr"/>
      <c r="O3526" s="142">
        <f>DATE(YEAR(H3526),MONTH(H3526),1)</f>
        <v/>
      </c>
      <c r="P3526" s="132">
        <f>IF(H3526&gt;$L$3,"Futuro","Atraso")</f>
        <v/>
      </c>
      <c r="Q3526">
        <f>12*(YEAR(H3526)-YEAR($L$3))+(MONTH(H3526)-MONTH($L$3))</f>
        <v/>
      </c>
      <c r="R3526" s="366">
        <f>IF(N3526="IBIRAPITANGA FASE 3",IF(P3526="Atraso",M3526,M3526/(1+$J$2)^Q3526),IF(P3526="Atraso",M3526,M3526/(1+$J$1)^Q3526))</f>
        <v/>
      </c>
    </row>
    <row r="3527">
      <c r="A3527" t="inlineStr">
        <is>
          <t>Q020L04</t>
        </is>
      </c>
      <c r="B3527" t="inlineStr">
        <is>
          <t>LINO DE BARROS</t>
        </is>
      </c>
      <c r="C3527" t="n">
        <v>1</v>
      </c>
      <c r="D3527" t="inlineStr">
        <is>
          <t>IPCA</t>
        </is>
      </c>
      <c r="E3527" t="n">
        <v>0.009488792934583046</v>
      </c>
      <c r="F3527" t="inlineStr">
        <is>
          <t>MENSAL</t>
        </is>
      </c>
      <c r="G3527" t="n">
        <v>45381</v>
      </c>
      <c r="H3527" t="n">
        <v>45381</v>
      </c>
      <c r="I3527" t="inlineStr">
        <is>
          <t>030</t>
        </is>
      </c>
      <c r="J3527" t="inlineStr">
        <is>
          <t>CARTEIRA</t>
        </is>
      </c>
      <c r="K3527" t="inlineStr">
        <is>
          <t>CONTRATO</t>
        </is>
      </c>
      <c r="L3527" t="n">
        <v>2067.47</v>
      </c>
      <c r="M3527" t="inlineStr"/>
      <c r="N3527" t="inlineStr"/>
      <c r="O3527" s="142">
        <f>DATE(YEAR(H3527),MONTH(H3527),1)</f>
        <v/>
      </c>
      <c r="P3527" s="132">
        <f>IF(H3527&gt;$L$3,"Futuro","Atraso")</f>
        <v/>
      </c>
      <c r="Q3527">
        <f>12*(YEAR(H3527)-YEAR($L$3))+(MONTH(H3527)-MONTH($L$3))</f>
        <v/>
      </c>
      <c r="R3527" s="366">
        <f>IF(N3527="IBIRAPITANGA FASE 3",IF(P3527="Atraso",M3527,M3527/(1+$J$2)^Q3527),IF(P3527="Atraso",M3527,M3527/(1+$J$1)^Q3527))</f>
        <v/>
      </c>
    </row>
    <row r="3528">
      <c r="A3528" t="inlineStr">
        <is>
          <t>Q020L04</t>
        </is>
      </c>
      <c r="B3528" t="inlineStr">
        <is>
          <t>LINO DE BARROS</t>
        </is>
      </c>
      <c r="C3528" t="n">
        <v>1</v>
      </c>
      <c r="D3528" t="inlineStr">
        <is>
          <t>IPCA</t>
        </is>
      </c>
      <c r="E3528" t="n">
        <v>0.009488792934583046</v>
      </c>
      <c r="F3528" t="inlineStr">
        <is>
          <t>MENSAL</t>
        </is>
      </c>
      <c r="G3528" t="n">
        <v>45412</v>
      </c>
      <c r="H3528" t="n">
        <v>45412</v>
      </c>
      <c r="I3528" t="inlineStr">
        <is>
          <t>031</t>
        </is>
      </c>
      <c r="J3528" t="inlineStr">
        <is>
          <t>CARTEIRA</t>
        </is>
      </c>
      <c r="K3528" t="inlineStr">
        <is>
          <t>CONTRATO</t>
        </is>
      </c>
      <c r="L3528" t="n">
        <v>2067.47</v>
      </c>
      <c r="M3528" t="inlineStr"/>
      <c r="N3528" t="inlineStr"/>
      <c r="O3528" s="142">
        <f>DATE(YEAR(H3528),MONTH(H3528),1)</f>
        <v/>
      </c>
      <c r="P3528" s="132">
        <f>IF(H3528&gt;$L$3,"Futuro","Atraso")</f>
        <v/>
      </c>
      <c r="Q3528">
        <f>12*(YEAR(H3528)-YEAR($L$3))+(MONTH(H3528)-MONTH($L$3))</f>
        <v/>
      </c>
      <c r="R3528" s="366">
        <f>IF(N3528="IBIRAPITANGA FASE 3",IF(P3528="Atraso",M3528,M3528/(1+$J$2)^Q3528),IF(P3528="Atraso",M3528,M3528/(1+$J$1)^Q3528))</f>
        <v/>
      </c>
    </row>
    <row r="3529">
      <c r="A3529" t="inlineStr">
        <is>
          <t>Q020L04</t>
        </is>
      </c>
      <c r="B3529" t="inlineStr">
        <is>
          <t>LINO DE BARROS</t>
        </is>
      </c>
      <c r="C3529" t="n">
        <v>1</v>
      </c>
      <c r="D3529" t="inlineStr">
        <is>
          <t>IPCA</t>
        </is>
      </c>
      <c r="E3529" t="n">
        <v>0.009488792934583046</v>
      </c>
      <c r="F3529" t="inlineStr">
        <is>
          <t>MENSAL</t>
        </is>
      </c>
      <c r="G3529" t="n">
        <v>45412</v>
      </c>
      <c r="H3529" t="n">
        <v>45412</v>
      </c>
      <c r="I3529" t="inlineStr">
        <is>
          <t>003</t>
        </is>
      </c>
      <c r="J3529" t="inlineStr">
        <is>
          <t>CARTEIRA</t>
        </is>
      </c>
      <c r="K3529" t="inlineStr">
        <is>
          <t>CONTRATO</t>
        </is>
      </c>
      <c r="L3529" t="n">
        <v>8715.450000000001</v>
      </c>
      <c r="M3529" t="inlineStr"/>
      <c r="N3529" t="inlineStr"/>
      <c r="O3529" s="142">
        <f>DATE(YEAR(H3529),MONTH(H3529),1)</f>
        <v/>
      </c>
      <c r="P3529" s="132">
        <f>IF(H3529&gt;$L$3,"Futuro","Atraso")</f>
        <v/>
      </c>
      <c r="Q3529">
        <f>12*(YEAR(H3529)-YEAR($L$3))+(MONTH(H3529)-MONTH($L$3))</f>
        <v/>
      </c>
      <c r="R3529" s="366">
        <f>IF(N3529="IBIRAPITANGA FASE 3",IF(P3529="Atraso",M3529,M3529/(1+$J$2)^Q3529),IF(P3529="Atraso",M3529,M3529/(1+$J$1)^Q3529))</f>
        <v/>
      </c>
    </row>
    <row r="3530">
      <c r="A3530" t="inlineStr">
        <is>
          <t>Q020L04</t>
        </is>
      </c>
      <c r="B3530" t="inlineStr">
        <is>
          <t>LINO DE BARROS</t>
        </is>
      </c>
      <c r="C3530" t="n">
        <v>1</v>
      </c>
      <c r="D3530" t="inlineStr">
        <is>
          <t>IPCA</t>
        </is>
      </c>
      <c r="E3530" t="n">
        <v>0.009488792934583046</v>
      </c>
      <c r="F3530" t="inlineStr">
        <is>
          <t>MENSAL</t>
        </is>
      </c>
      <c r="G3530" t="n">
        <v>45442</v>
      </c>
      <c r="H3530" t="n">
        <v>45442</v>
      </c>
      <c r="I3530" t="inlineStr">
        <is>
          <t>032</t>
        </is>
      </c>
      <c r="J3530" t="inlineStr">
        <is>
          <t>CARTEIRA</t>
        </is>
      </c>
      <c r="K3530" t="inlineStr">
        <is>
          <t>CONTRATO</t>
        </is>
      </c>
      <c r="L3530" t="n">
        <v>2067.47</v>
      </c>
      <c r="M3530" t="inlineStr"/>
      <c r="N3530" t="inlineStr"/>
      <c r="O3530" s="142">
        <f>DATE(YEAR(H3530),MONTH(H3530),1)</f>
        <v/>
      </c>
      <c r="P3530" s="132">
        <f>IF(H3530&gt;$L$3,"Futuro","Atraso")</f>
        <v/>
      </c>
      <c r="Q3530">
        <f>12*(YEAR(H3530)-YEAR($L$3))+(MONTH(H3530)-MONTH($L$3))</f>
        <v/>
      </c>
      <c r="R3530" s="366">
        <f>IF(N3530="IBIRAPITANGA FASE 3",IF(P3530="Atraso",M3530,M3530/(1+$J$2)^Q3530),IF(P3530="Atraso",M3530,M3530/(1+$J$1)^Q3530))</f>
        <v/>
      </c>
    </row>
    <row r="3531">
      <c r="A3531" t="inlineStr">
        <is>
          <t>Q020L04</t>
        </is>
      </c>
      <c r="B3531" t="inlineStr">
        <is>
          <t>LINO DE BARROS</t>
        </is>
      </c>
      <c r="C3531" t="n">
        <v>1</v>
      </c>
      <c r="D3531" t="inlineStr">
        <is>
          <t>IPCA</t>
        </is>
      </c>
      <c r="E3531" t="n">
        <v>0.009488792934583046</v>
      </c>
      <c r="F3531" t="inlineStr">
        <is>
          <t>MENSAL</t>
        </is>
      </c>
      <c r="G3531" t="n">
        <v>45473</v>
      </c>
      <c r="H3531" t="n">
        <v>45473</v>
      </c>
      <c r="I3531" t="inlineStr">
        <is>
          <t>033</t>
        </is>
      </c>
      <c r="J3531" t="inlineStr">
        <is>
          <t>CARTEIRA</t>
        </is>
      </c>
      <c r="K3531" t="inlineStr">
        <is>
          <t>CONTRATO</t>
        </is>
      </c>
      <c r="L3531" t="n">
        <v>2067.47</v>
      </c>
      <c r="M3531" t="inlineStr"/>
      <c r="N3531" t="inlineStr"/>
      <c r="O3531" s="142">
        <f>DATE(YEAR(H3531),MONTH(H3531),1)</f>
        <v/>
      </c>
      <c r="P3531" s="132">
        <f>IF(H3531&gt;$L$3,"Futuro","Atraso")</f>
        <v/>
      </c>
      <c r="Q3531">
        <f>12*(YEAR(H3531)-YEAR($L$3))+(MONTH(H3531)-MONTH($L$3))</f>
        <v/>
      </c>
      <c r="R3531" s="366">
        <f>IF(N3531="IBIRAPITANGA FASE 3",IF(P3531="Atraso",M3531,M3531/(1+$J$2)^Q3531),IF(P3531="Atraso",M3531,M3531/(1+$J$1)^Q3531))</f>
        <v/>
      </c>
    </row>
    <row r="3532">
      <c r="A3532" t="inlineStr">
        <is>
          <t>Q020L04</t>
        </is>
      </c>
      <c r="B3532" t="inlineStr">
        <is>
          <t>LINO DE BARROS</t>
        </is>
      </c>
      <c r="C3532" t="n">
        <v>1</v>
      </c>
      <c r="D3532" t="inlineStr">
        <is>
          <t>IPCA</t>
        </is>
      </c>
      <c r="E3532" t="n">
        <v>0.009488792934583046</v>
      </c>
      <c r="F3532" t="inlineStr">
        <is>
          <t>MENSAL</t>
        </is>
      </c>
      <c r="G3532" t="n">
        <v>45503</v>
      </c>
      <c r="H3532" t="n">
        <v>45503</v>
      </c>
      <c r="I3532" t="inlineStr">
        <is>
          <t>034</t>
        </is>
      </c>
      <c r="J3532" t="inlineStr">
        <is>
          <t>CARTEIRA</t>
        </is>
      </c>
      <c r="K3532" t="inlineStr">
        <is>
          <t>CONTRATO</t>
        </is>
      </c>
      <c r="L3532" t="n">
        <v>2067.47</v>
      </c>
      <c r="M3532" t="inlineStr"/>
      <c r="N3532" t="inlineStr"/>
      <c r="O3532" s="142">
        <f>DATE(YEAR(H3532),MONTH(H3532),1)</f>
        <v/>
      </c>
      <c r="P3532" s="132">
        <f>IF(H3532&gt;$L$3,"Futuro","Atraso")</f>
        <v/>
      </c>
      <c r="Q3532">
        <f>12*(YEAR(H3532)-YEAR($L$3))+(MONTH(H3532)-MONTH($L$3))</f>
        <v/>
      </c>
      <c r="R3532" s="366">
        <f>IF(N3532="IBIRAPITANGA FASE 3",IF(P3532="Atraso",M3532,M3532/(1+$J$2)^Q3532),IF(P3532="Atraso",M3532,M3532/(1+$J$1)^Q3532))</f>
        <v/>
      </c>
    </row>
    <row r="3533">
      <c r="A3533" t="inlineStr">
        <is>
          <t>Q020L04</t>
        </is>
      </c>
      <c r="B3533" t="inlineStr">
        <is>
          <t>LINO DE BARROS</t>
        </is>
      </c>
      <c r="C3533" t="n">
        <v>1</v>
      </c>
      <c r="D3533" t="inlineStr">
        <is>
          <t>IPCA</t>
        </is>
      </c>
      <c r="E3533" t="n">
        <v>0.009488792934583046</v>
      </c>
      <c r="F3533" t="inlineStr">
        <is>
          <t>MENSAL</t>
        </is>
      </c>
      <c r="G3533" t="n">
        <v>45534</v>
      </c>
      <c r="H3533" t="n">
        <v>45534</v>
      </c>
      <c r="I3533" t="inlineStr">
        <is>
          <t>035</t>
        </is>
      </c>
      <c r="J3533" t="inlineStr">
        <is>
          <t>CARTEIRA</t>
        </is>
      </c>
      <c r="K3533" t="inlineStr">
        <is>
          <t>CONTRATO</t>
        </is>
      </c>
      <c r="L3533" t="n">
        <v>2067.47</v>
      </c>
      <c r="M3533" t="inlineStr"/>
      <c r="N3533" t="inlineStr"/>
      <c r="O3533" s="142">
        <f>DATE(YEAR(H3533),MONTH(H3533),1)</f>
        <v/>
      </c>
      <c r="P3533" s="132">
        <f>IF(H3533&gt;$L$3,"Futuro","Atraso")</f>
        <v/>
      </c>
      <c r="Q3533">
        <f>12*(YEAR(H3533)-YEAR($L$3))+(MONTH(H3533)-MONTH($L$3))</f>
        <v/>
      </c>
      <c r="R3533" s="366">
        <f>IF(N3533="IBIRAPITANGA FASE 3",IF(P3533="Atraso",M3533,M3533/(1+$J$2)^Q3533),IF(P3533="Atraso",M3533,M3533/(1+$J$1)^Q3533))</f>
        <v/>
      </c>
    </row>
    <row r="3534">
      <c r="A3534" t="inlineStr">
        <is>
          <t>Q020L04</t>
        </is>
      </c>
      <c r="B3534" t="inlineStr">
        <is>
          <t>LINO DE BARROS</t>
        </is>
      </c>
      <c r="C3534" t="n">
        <v>1</v>
      </c>
      <c r="D3534" t="inlineStr">
        <is>
          <t>IPCA</t>
        </is>
      </c>
      <c r="E3534" t="n">
        <v>0.009488792934583046</v>
      </c>
      <c r="F3534" t="inlineStr">
        <is>
          <t>MENSAL</t>
        </is>
      </c>
      <c r="G3534" t="n">
        <v>45565</v>
      </c>
      <c r="H3534" t="n">
        <v>45565</v>
      </c>
      <c r="I3534" t="inlineStr">
        <is>
          <t>036</t>
        </is>
      </c>
      <c r="J3534" t="inlineStr">
        <is>
          <t>CARTEIRA</t>
        </is>
      </c>
      <c r="K3534" t="inlineStr">
        <is>
          <t>CONTRATO</t>
        </is>
      </c>
      <c r="L3534" t="n">
        <v>2067.47</v>
      </c>
      <c r="M3534" t="inlineStr"/>
      <c r="N3534" t="inlineStr"/>
      <c r="O3534" s="142">
        <f>DATE(YEAR(H3534),MONTH(H3534),1)</f>
        <v/>
      </c>
      <c r="P3534" s="132">
        <f>IF(H3534&gt;$L$3,"Futuro","Atraso")</f>
        <v/>
      </c>
      <c r="Q3534">
        <f>12*(YEAR(H3534)-YEAR($L$3))+(MONTH(H3534)-MONTH($L$3))</f>
        <v/>
      </c>
      <c r="R3534" s="366">
        <f>IF(N3534="IBIRAPITANGA FASE 3",IF(P3534="Atraso",M3534,M3534/(1+$J$2)^Q3534),IF(P3534="Atraso",M3534,M3534/(1+$J$1)^Q3534))</f>
        <v/>
      </c>
    </row>
    <row r="3535">
      <c r="A3535" t="inlineStr">
        <is>
          <t>Q020L04</t>
        </is>
      </c>
      <c r="B3535" t="inlineStr">
        <is>
          <t>LINO DE BARROS</t>
        </is>
      </c>
      <c r="C3535" t="n">
        <v>1</v>
      </c>
      <c r="D3535" t="inlineStr">
        <is>
          <t>IPCA</t>
        </is>
      </c>
      <c r="E3535" t="n">
        <v>0.009488792934583046</v>
      </c>
      <c r="F3535" t="inlineStr">
        <is>
          <t>MENSAL</t>
        </is>
      </c>
      <c r="G3535" t="n">
        <v>45595</v>
      </c>
      <c r="H3535" t="n">
        <v>45595</v>
      </c>
      <c r="I3535" t="inlineStr">
        <is>
          <t>037</t>
        </is>
      </c>
      <c r="J3535" t="inlineStr">
        <is>
          <t>CARTEIRA</t>
        </is>
      </c>
      <c r="K3535" t="inlineStr">
        <is>
          <t>CONTRATO</t>
        </is>
      </c>
      <c r="L3535" t="n">
        <v>2067.47</v>
      </c>
      <c r="M3535" t="inlineStr"/>
      <c r="N3535" t="inlineStr"/>
      <c r="O3535" s="142">
        <f>DATE(YEAR(H3535),MONTH(H3535),1)</f>
        <v/>
      </c>
      <c r="P3535" s="132">
        <f>IF(H3535&gt;$L$3,"Futuro","Atraso")</f>
        <v/>
      </c>
      <c r="Q3535">
        <f>12*(YEAR(H3535)-YEAR($L$3))+(MONTH(H3535)-MONTH($L$3))</f>
        <v/>
      </c>
      <c r="R3535" s="366">
        <f>IF(N3535="IBIRAPITANGA FASE 3",IF(P3535="Atraso",M3535,M3535/(1+$J$2)^Q3535),IF(P3535="Atraso",M3535,M3535/(1+$J$1)^Q3535))</f>
        <v/>
      </c>
    </row>
    <row r="3536">
      <c r="A3536" t="inlineStr">
        <is>
          <t>Q020L04</t>
        </is>
      </c>
      <c r="B3536" t="inlineStr">
        <is>
          <t>LINO DE BARROS</t>
        </is>
      </c>
      <c r="C3536" t="n">
        <v>1</v>
      </c>
      <c r="D3536" t="inlineStr">
        <is>
          <t>IPCA</t>
        </is>
      </c>
      <c r="E3536" t="n">
        <v>0.009488792934583046</v>
      </c>
      <c r="F3536" t="inlineStr">
        <is>
          <t>MENSAL</t>
        </is>
      </c>
      <c r="G3536" t="n">
        <v>45626</v>
      </c>
      <c r="H3536" t="n">
        <v>45626</v>
      </c>
      <c r="I3536" t="inlineStr">
        <is>
          <t>038</t>
        </is>
      </c>
      <c r="J3536" t="inlineStr">
        <is>
          <t>CARTEIRA</t>
        </is>
      </c>
      <c r="K3536" t="inlineStr">
        <is>
          <t>CONTRATO</t>
        </is>
      </c>
      <c r="L3536" t="n">
        <v>2067.47</v>
      </c>
      <c r="M3536" t="inlineStr"/>
      <c r="N3536" t="inlineStr"/>
      <c r="O3536" s="142">
        <f>DATE(YEAR(H3536),MONTH(H3536),1)</f>
        <v/>
      </c>
      <c r="P3536" s="132">
        <f>IF(H3536&gt;$L$3,"Futuro","Atraso")</f>
        <v/>
      </c>
      <c r="Q3536">
        <f>12*(YEAR(H3536)-YEAR($L$3))+(MONTH(H3536)-MONTH($L$3))</f>
        <v/>
      </c>
      <c r="R3536" s="366">
        <f>IF(N3536="IBIRAPITANGA FASE 3",IF(P3536="Atraso",M3536,M3536/(1+$J$2)^Q3536),IF(P3536="Atraso",M3536,M3536/(1+$J$1)^Q3536))</f>
        <v/>
      </c>
    </row>
    <row r="3537">
      <c r="A3537" t="inlineStr">
        <is>
          <t>Q020L04</t>
        </is>
      </c>
      <c r="B3537" t="inlineStr">
        <is>
          <t>LINO DE BARROS</t>
        </is>
      </c>
      <c r="C3537" t="n">
        <v>1</v>
      </c>
      <c r="D3537" t="inlineStr">
        <is>
          <t>IPCA</t>
        </is>
      </c>
      <c r="E3537" t="n">
        <v>0.009488792934583046</v>
      </c>
      <c r="F3537" t="inlineStr">
        <is>
          <t>MENSAL</t>
        </is>
      </c>
      <c r="G3537" t="n">
        <v>45656</v>
      </c>
      <c r="H3537" t="n">
        <v>45656</v>
      </c>
      <c r="I3537" t="inlineStr">
        <is>
          <t>039</t>
        </is>
      </c>
      <c r="J3537" t="inlineStr">
        <is>
          <t>CARTEIRA</t>
        </is>
      </c>
      <c r="K3537" t="inlineStr">
        <is>
          <t>CONTRATO</t>
        </is>
      </c>
      <c r="L3537" t="n">
        <v>2067.47</v>
      </c>
      <c r="M3537" t="inlineStr"/>
      <c r="N3537" t="inlineStr"/>
      <c r="O3537" s="142">
        <f>DATE(YEAR(H3537),MONTH(H3537),1)</f>
        <v/>
      </c>
      <c r="P3537" s="132">
        <f>IF(H3537&gt;$L$3,"Futuro","Atraso")</f>
        <v/>
      </c>
      <c r="Q3537">
        <f>12*(YEAR(H3537)-YEAR($L$3))+(MONTH(H3537)-MONTH($L$3))</f>
        <v/>
      </c>
      <c r="R3537" s="366">
        <f>IF(N3537="IBIRAPITANGA FASE 3",IF(P3537="Atraso",M3537,M3537/(1+$J$2)^Q3537),IF(P3537="Atraso",M3537,M3537/(1+$J$1)^Q3537))</f>
        <v/>
      </c>
    </row>
    <row r="3538">
      <c r="A3538" t="inlineStr">
        <is>
          <t>Q020L04</t>
        </is>
      </c>
      <c r="B3538" t="inlineStr">
        <is>
          <t>LINO DE BARROS</t>
        </is>
      </c>
      <c r="C3538" t="n">
        <v>1</v>
      </c>
      <c r="D3538" t="inlineStr">
        <is>
          <t>IPCA</t>
        </is>
      </c>
      <c r="E3538" t="n">
        <v>0.009488792934583046</v>
      </c>
      <c r="F3538" t="inlineStr">
        <is>
          <t>MENSAL</t>
        </is>
      </c>
      <c r="G3538" t="n">
        <v>45687</v>
      </c>
      <c r="H3538" t="n">
        <v>45687</v>
      </c>
      <c r="I3538" t="inlineStr">
        <is>
          <t>040</t>
        </is>
      </c>
      <c r="J3538" t="inlineStr">
        <is>
          <t>CARTEIRA</t>
        </is>
      </c>
      <c r="K3538" t="inlineStr">
        <is>
          <t>CONTRATO</t>
        </is>
      </c>
      <c r="L3538" t="n">
        <v>2067.47</v>
      </c>
      <c r="M3538" t="inlineStr"/>
      <c r="N3538" t="inlineStr"/>
      <c r="O3538" s="142">
        <f>DATE(YEAR(H3538),MONTH(H3538),1)</f>
        <v/>
      </c>
      <c r="P3538" s="132">
        <f>IF(H3538&gt;$L$3,"Futuro","Atraso")</f>
        <v/>
      </c>
      <c r="Q3538">
        <f>12*(YEAR(H3538)-YEAR($L$3))+(MONTH(H3538)-MONTH($L$3))</f>
        <v/>
      </c>
      <c r="R3538" s="366">
        <f>IF(N3538="IBIRAPITANGA FASE 3",IF(P3538="Atraso",M3538,M3538/(1+$J$2)^Q3538),IF(P3538="Atraso",M3538,M3538/(1+$J$1)^Q3538))</f>
        <v/>
      </c>
    </row>
    <row r="3539">
      <c r="A3539" t="inlineStr">
        <is>
          <t>Q020L04</t>
        </is>
      </c>
      <c r="B3539" t="inlineStr">
        <is>
          <t>LINO DE BARROS</t>
        </is>
      </c>
      <c r="C3539" t="n">
        <v>1</v>
      </c>
      <c r="D3539" t="inlineStr">
        <is>
          <t>IPCA</t>
        </is>
      </c>
      <c r="E3539" t="n">
        <v>0.009488792934583046</v>
      </c>
      <c r="F3539" t="inlineStr">
        <is>
          <t>MENSAL</t>
        </is>
      </c>
      <c r="G3539" t="n">
        <v>45716</v>
      </c>
      <c r="H3539" t="n">
        <v>45716</v>
      </c>
      <c r="I3539" t="inlineStr">
        <is>
          <t>041</t>
        </is>
      </c>
      <c r="J3539" t="inlineStr">
        <is>
          <t>CARTEIRA</t>
        </is>
      </c>
      <c r="K3539" t="inlineStr">
        <is>
          <t>CONTRATO</t>
        </is>
      </c>
      <c r="L3539" t="n">
        <v>2067.47</v>
      </c>
      <c r="M3539" t="inlineStr"/>
      <c r="N3539" t="inlineStr"/>
      <c r="O3539" s="142">
        <f>DATE(YEAR(H3539),MONTH(H3539),1)</f>
        <v/>
      </c>
      <c r="P3539" s="132">
        <f>IF(H3539&gt;$L$3,"Futuro","Atraso")</f>
        <v/>
      </c>
      <c r="Q3539">
        <f>12*(YEAR(H3539)-YEAR($L$3))+(MONTH(H3539)-MONTH($L$3))</f>
        <v/>
      </c>
      <c r="R3539" s="366">
        <f>IF(N3539="IBIRAPITANGA FASE 3",IF(P3539="Atraso",M3539,M3539/(1+$J$2)^Q3539),IF(P3539="Atraso",M3539,M3539/(1+$J$1)^Q3539))</f>
        <v/>
      </c>
    </row>
    <row r="3540">
      <c r="A3540" t="inlineStr">
        <is>
          <t>Q020L04</t>
        </is>
      </c>
      <c r="B3540" t="inlineStr">
        <is>
          <t>LINO DE BARROS</t>
        </is>
      </c>
      <c r="C3540" t="n">
        <v>1</v>
      </c>
      <c r="D3540" t="inlineStr">
        <is>
          <t>IPCA</t>
        </is>
      </c>
      <c r="E3540" t="n">
        <v>0.009488792934583046</v>
      </c>
      <c r="F3540" t="inlineStr">
        <is>
          <t>MENSAL</t>
        </is>
      </c>
      <c r="G3540" t="n">
        <v>45746</v>
      </c>
      <c r="H3540" t="n">
        <v>45746</v>
      </c>
      <c r="I3540" t="inlineStr">
        <is>
          <t>042</t>
        </is>
      </c>
      <c r="J3540" t="inlineStr">
        <is>
          <t>CARTEIRA</t>
        </is>
      </c>
      <c r="K3540" t="inlineStr">
        <is>
          <t>CONTRATO</t>
        </is>
      </c>
      <c r="L3540" t="n">
        <v>2067.47</v>
      </c>
      <c r="M3540" t="inlineStr"/>
      <c r="N3540" t="inlineStr"/>
      <c r="O3540" s="142">
        <f>DATE(YEAR(H3540),MONTH(H3540),1)</f>
        <v/>
      </c>
      <c r="P3540" s="132">
        <f>IF(H3540&gt;$L$3,"Futuro","Atraso")</f>
        <v/>
      </c>
      <c r="Q3540">
        <f>12*(YEAR(H3540)-YEAR($L$3))+(MONTH(H3540)-MONTH($L$3))</f>
        <v/>
      </c>
      <c r="R3540" s="366">
        <f>IF(N3540="IBIRAPITANGA FASE 3",IF(P3540="Atraso",M3540,M3540/(1+$J$2)^Q3540),IF(P3540="Atraso",M3540,M3540/(1+$J$1)^Q3540))</f>
        <v/>
      </c>
    </row>
    <row r="3541">
      <c r="A3541" t="inlineStr">
        <is>
          <t>Q020L04</t>
        </is>
      </c>
      <c r="B3541" t="inlineStr">
        <is>
          <t>LINO DE BARROS</t>
        </is>
      </c>
      <c r="C3541" t="n">
        <v>1</v>
      </c>
      <c r="D3541" t="inlineStr">
        <is>
          <t>IPCA</t>
        </is>
      </c>
      <c r="E3541" t="n">
        <v>0.009488792934583046</v>
      </c>
      <c r="F3541" t="inlineStr">
        <is>
          <t>MENSAL</t>
        </is>
      </c>
      <c r="G3541" t="n">
        <v>45777</v>
      </c>
      <c r="H3541" t="n">
        <v>45777</v>
      </c>
      <c r="I3541" t="inlineStr">
        <is>
          <t>043</t>
        </is>
      </c>
      <c r="J3541" t="inlineStr">
        <is>
          <t>CARTEIRA</t>
        </is>
      </c>
      <c r="K3541" t="inlineStr">
        <is>
          <t>CONTRATO</t>
        </is>
      </c>
      <c r="L3541" t="n">
        <v>2067.47</v>
      </c>
      <c r="M3541" t="inlineStr"/>
      <c r="N3541" t="inlineStr"/>
      <c r="O3541" s="142">
        <f>DATE(YEAR(H3541),MONTH(H3541),1)</f>
        <v/>
      </c>
      <c r="P3541" s="132">
        <f>IF(H3541&gt;$L$3,"Futuro","Atraso")</f>
        <v/>
      </c>
      <c r="Q3541">
        <f>12*(YEAR(H3541)-YEAR($L$3))+(MONTH(H3541)-MONTH($L$3))</f>
        <v/>
      </c>
      <c r="R3541" s="366">
        <f>IF(N3541="IBIRAPITANGA FASE 3",IF(P3541="Atraso",M3541,M3541/(1+$J$2)^Q3541),IF(P3541="Atraso",M3541,M3541/(1+$J$1)^Q3541))</f>
        <v/>
      </c>
    </row>
    <row r="3542">
      <c r="A3542" t="inlineStr">
        <is>
          <t>Q020L04</t>
        </is>
      </c>
      <c r="B3542" t="inlineStr">
        <is>
          <t>LINO DE BARROS</t>
        </is>
      </c>
      <c r="C3542" t="n">
        <v>1</v>
      </c>
      <c r="D3542" t="inlineStr">
        <is>
          <t>IPCA</t>
        </is>
      </c>
      <c r="E3542" t="n">
        <v>0.009488792934583046</v>
      </c>
      <c r="F3542" t="inlineStr">
        <is>
          <t>MENSAL</t>
        </is>
      </c>
      <c r="G3542" t="n">
        <v>45777</v>
      </c>
      <c r="H3542" t="n">
        <v>45777</v>
      </c>
      <c r="I3542" t="inlineStr">
        <is>
          <t>004</t>
        </is>
      </c>
      <c r="J3542" t="inlineStr">
        <is>
          <t>CARTEIRA</t>
        </is>
      </c>
      <c r="K3542" t="inlineStr">
        <is>
          <t>CONTRATO</t>
        </is>
      </c>
      <c r="L3542" t="n">
        <v>8715.450000000001</v>
      </c>
      <c r="M3542" t="inlineStr"/>
      <c r="N3542" t="inlineStr"/>
      <c r="O3542" s="142">
        <f>DATE(YEAR(H3542),MONTH(H3542),1)</f>
        <v/>
      </c>
      <c r="P3542" s="132">
        <f>IF(H3542&gt;$L$3,"Futuro","Atraso")</f>
        <v/>
      </c>
      <c r="Q3542">
        <f>12*(YEAR(H3542)-YEAR($L$3))+(MONTH(H3542)-MONTH($L$3))</f>
        <v/>
      </c>
      <c r="R3542" s="366">
        <f>IF(N3542="IBIRAPITANGA FASE 3",IF(P3542="Atraso",M3542,M3542/(1+$J$2)^Q3542),IF(P3542="Atraso",M3542,M3542/(1+$J$1)^Q3542))</f>
        <v/>
      </c>
    </row>
    <row r="3543">
      <c r="A3543" t="inlineStr">
        <is>
          <t>Q020L04</t>
        </is>
      </c>
      <c r="B3543" t="inlineStr">
        <is>
          <t>LINO DE BARROS</t>
        </is>
      </c>
      <c r="C3543" t="n">
        <v>1</v>
      </c>
      <c r="D3543" t="inlineStr">
        <is>
          <t>IPCA</t>
        </is>
      </c>
      <c r="E3543" t="n">
        <v>0.009488792934583046</v>
      </c>
      <c r="F3543" t="inlineStr">
        <is>
          <t>MENSAL</t>
        </is>
      </c>
      <c r="G3543" t="n">
        <v>45807</v>
      </c>
      <c r="H3543" t="n">
        <v>45807</v>
      </c>
      <c r="I3543" t="inlineStr">
        <is>
          <t>044</t>
        </is>
      </c>
      <c r="J3543" t="inlineStr">
        <is>
          <t>CARTEIRA</t>
        </is>
      </c>
      <c r="K3543" t="inlineStr">
        <is>
          <t>CONTRATO</t>
        </is>
      </c>
      <c r="L3543" t="n">
        <v>2067.47</v>
      </c>
      <c r="M3543" t="inlineStr"/>
      <c r="N3543" t="inlineStr"/>
      <c r="O3543" s="142">
        <f>DATE(YEAR(H3543),MONTH(H3543),1)</f>
        <v/>
      </c>
      <c r="P3543" s="132">
        <f>IF(H3543&gt;$L$3,"Futuro","Atraso")</f>
        <v/>
      </c>
      <c r="Q3543">
        <f>12*(YEAR(H3543)-YEAR($L$3))+(MONTH(H3543)-MONTH($L$3))</f>
        <v/>
      </c>
      <c r="R3543" s="366">
        <f>IF(N3543="IBIRAPITANGA FASE 3",IF(P3543="Atraso",M3543,M3543/(1+$J$2)^Q3543),IF(P3543="Atraso",M3543,M3543/(1+$J$1)^Q3543))</f>
        <v/>
      </c>
    </row>
    <row r="3544">
      <c r="A3544" t="inlineStr">
        <is>
          <t>Q020L04</t>
        </is>
      </c>
      <c r="B3544" t="inlineStr">
        <is>
          <t>LINO DE BARROS</t>
        </is>
      </c>
      <c r="C3544" t="n">
        <v>1</v>
      </c>
      <c r="D3544" t="inlineStr">
        <is>
          <t>IPCA</t>
        </is>
      </c>
      <c r="E3544" t="n">
        <v>0.009488792934583046</v>
      </c>
      <c r="F3544" t="inlineStr">
        <is>
          <t>MENSAL</t>
        </is>
      </c>
      <c r="G3544" t="n">
        <v>45838</v>
      </c>
      <c r="H3544" t="n">
        <v>45838</v>
      </c>
      <c r="I3544" t="inlineStr">
        <is>
          <t>045</t>
        </is>
      </c>
      <c r="J3544" t="inlineStr">
        <is>
          <t>CARTEIRA</t>
        </is>
      </c>
      <c r="K3544" t="inlineStr">
        <is>
          <t>CONTRATO</t>
        </is>
      </c>
      <c r="L3544" t="n">
        <v>2067.47</v>
      </c>
      <c r="M3544" t="inlineStr"/>
      <c r="N3544" t="inlineStr"/>
      <c r="O3544" s="142">
        <f>DATE(YEAR(H3544),MONTH(H3544),1)</f>
        <v/>
      </c>
      <c r="P3544" s="132">
        <f>IF(H3544&gt;$L$3,"Futuro","Atraso")</f>
        <v/>
      </c>
      <c r="Q3544">
        <f>12*(YEAR(H3544)-YEAR($L$3))+(MONTH(H3544)-MONTH($L$3))</f>
        <v/>
      </c>
      <c r="R3544" s="366">
        <f>IF(N3544="IBIRAPITANGA FASE 3",IF(P3544="Atraso",M3544,M3544/(1+$J$2)^Q3544),IF(P3544="Atraso",M3544,M3544/(1+$J$1)^Q3544))</f>
        <v/>
      </c>
    </row>
    <row r="3545">
      <c r="A3545" t="inlineStr">
        <is>
          <t>Q020L04</t>
        </is>
      </c>
      <c r="B3545" t="inlineStr">
        <is>
          <t>LINO DE BARROS</t>
        </is>
      </c>
      <c r="C3545" t="n">
        <v>1</v>
      </c>
      <c r="D3545" t="inlineStr">
        <is>
          <t>IPCA</t>
        </is>
      </c>
      <c r="E3545" t="n">
        <v>0.009488792934583046</v>
      </c>
      <c r="F3545" t="inlineStr">
        <is>
          <t>MENSAL</t>
        </is>
      </c>
      <c r="G3545" t="n">
        <v>45868</v>
      </c>
      <c r="H3545" t="n">
        <v>45868</v>
      </c>
      <c r="I3545" t="inlineStr">
        <is>
          <t>046</t>
        </is>
      </c>
      <c r="J3545" t="inlineStr">
        <is>
          <t>CARTEIRA</t>
        </is>
      </c>
      <c r="K3545" t="inlineStr">
        <is>
          <t>CONTRATO</t>
        </is>
      </c>
      <c r="L3545" t="n">
        <v>2067.47</v>
      </c>
      <c r="M3545" t="inlineStr"/>
      <c r="N3545" t="inlineStr"/>
      <c r="O3545" s="142">
        <f>DATE(YEAR(H3545),MONTH(H3545),1)</f>
        <v/>
      </c>
      <c r="P3545" s="132">
        <f>IF(H3545&gt;$L$3,"Futuro","Atraso")</f>
        <v/>
      </c>
      <c r="Q3545">
        <f>12*(YEAR(H3545)-YEAR($L$3))+(MONTH(H3545)-MONTH($L$3))</f>
        <v/>
      </c>
      <c r="R3545" s="366">
        <f>IF(N3545="IBIRAPITANGA FASE 3",IF(P3545="Atraso",M3545,M3545/(1+$J$2)^Q3545),IF(P3545="Atraso",M3545,M3545/(1+$J$1)^Q3545))</f>
        <v/>
      </c>
    </row>
    <row r="3546">
      <c r="A3546" t="inlineStr">
        <is>
          <t>Q020L04</t>
        </is>
      </c>
      <c r="B3546" t="inlineStr">
        <is>
          <t>LINO DE BARROS</t>
        </is>
      </c>
      <c r="C3546" t="n">
        <v>1</v>
      </c>
      <c r="D3546" t="inlineStr">
        <is>
          <t>IPCA</t>
        </is>
      </c>
      <c r="E3546" t="n">
        <v>0.009488792934583046</v>
      </c>
      <c r="F3546" t="inlineStr">
        <is>
          <t>MENSAL</t>
        </is>
      </c>
      <c r="G3546" t="n">
        <v>45899</v>
      </c>
      <c r="H3546" t="n">
        <v>45899</v>
      </c>
      <c r="I3546" t="inlineStr">
        <is>
          <t>047</t>
        </is>
      </c>
      <c r="J3546" t="inlineStr">
        <is>
          <t>CARTEIRA</t>
        </is>
      </c>
      <c r="K3546" t="inlineStr">
        <is>
          <t>CONTRATO</t>
        </is>
      </c>
      <c r="L3546" t="n">
        <v>2067.47</v>
      </c>
      <c r="M3546" t="inlineStr"/>
      <c r="N3546" t="inlineStr"/>
      <c r="O3546" s="142">
        <f>DATE(YEAR(H3546),MONTH(H3546),1)</f>
        <v/>
      </c>
      <c r="P3546" s="132">
        <f>IF(H3546&gt;$L$3,"Futuro","Atraso")</f>
        <v/>
      </c>
      <c r="Q3546">
        <f>12*(YEAR(H3546)-YEAR($L$3))+(MONTH(H3546)-MONTH($L$3))</f>
        <v/>
      </c>
      <c r="R3546" s="366">
        <f>IF(N3546="IBIRAPITANGA FASE 3",IF(P3546="Atraso",M3546,M3546/(1+$J$2)^Q3546),IF(P3546="Atraso",M3546,M3546/(1+$J$1)^Q3546))</f>
        <v/>
      </c>
    </row>
    <row r="3547">
      <c r="A3547" t="inlineStr">
        <is>
          <t>Q020L04</t>
        </is>
      </c>
      <c r="B3547" t="inlineStr">
        <is>
          <t>LINO DE BARROS</t>
        </is>
      </c>
      <c r="C3547" t="n">
        <v>1</v>
      </c>
      <c r="D3547" t="inlineStr">
        <is>
          <t>IPCA</t>
        </is>
      </c>
      <c r="E3547" t="n">
        <v>0.009488792934583046</v>
      </c>
      <c r="F3547" t="inlineStr">
        <is>
          <t>MENSAL</t>
        </is>
      </c>
      <c r="G3547" t="n">
        <v>45930</v>
      </c>
      <c r="H3547" t="n">
        <v>45930</v>
      </c>
      <c r="I3547" t="inlineStr">
        <is>
          <t>048</t>
        </is>
      </c>
      <c r="J3547" t="inlineStr">
        <is>
          <t>CARTEIRA</t>
        </is>
      </c>
      <c r="K3547" t="inlineStr">
        <is>
          <t>CONTRATO</t>
        </is>
      </c>
      <c r="L3547" t="n">
        <v>2067.47</v>
      </c>
      <c r="M3547" t="inlineStr"/>
      <c r="N3547" t="inlineStr"/>
      <c r="O3547" s="142">
        <f>DATE(YEAR(H3547),MONTH(H3547),1)</f>
        <v/>
      </c>
      <c r="P3547" s="132">
        <f>IF(H3547&gt;$L$3,"Futuro","Atraso")</f>
        <v/>
      </c>
      <c r="Q3547">
        <f>12*(YEAR(H3547)-YEAR($L$3))+(MONTH(H3547)-MONTH($L$3))</f>
        <v/>
      </c>
      <c r="R3547" s="366">
        <f>IF(N3547="IBIRAPITANGA FASE 3",IF(P3547="Atraso",M3547,M3547/(1+$J$2)^Q3547),IF(P3547="Atraso",M3547,M3547/(1+$J$1)^Q3547))</f>
        <v/>
      </c>
    </row>
    <row r="3548">
      <c r="A3548" t="inlineStr">
        <is>
          <t>Q020L04</t>
        </is>
      </c>
      <c r="B3548" t="inlineStr">
        <is>
          <t>LINO DE BARROS</t>
        </is>
      </c>
      <c r="C3548" t="n">
        <v>1</v>
      </c>
      <c r="D3548" t="inlineStr">
        <is>
          <t>IPCA</t>
        </is>
      </c>
      <c r="E3548" t="n">
        <v>0.009488792934583046</v>
      </c>
      <c r="F3548" t="inlineStr">
        <is>
          <t>MENSAL</t>
        </is>
      </c>
      <c r="G3548" t="n">
        <v>45960</v>
      </c>
      <c r="H3548" t="n">
        <v>45960</v>
      </c>
      <c r="I3548" t="inlineStr">
        <is>
          <t>049</t>
        </is>
      </c>
      <c r="J3548" t="inlineStr">
        <is>
          <t>CARTEIRA</t>
        </is>
      </c>
      <c r="K3548" t="inlineStr">
        <is>
          <t>CONTRATO</t>
        </is>
      </c>
      <c r="L3548" t="n">
        <v>2067.47</v>
      </c>
      <c r="M3548" t="inlineStr"/>
      <c r="N3548" t="inlineStr"/>
      <c r="O3548" s="142">
        <f>DATE(YEAR(H3548),MONTH(H3548),1)</f>
        <v/>
      </c>
      <c r="P3548" s="132">
        <f>IF(H3548&gt;$L$3,"Futuro","Atraso")</f>
        <v/>
      </c>
      <c r="Q3548">
        <f>12*(YEAR(H3548)-YEAR($L$3))+(MONTH(H3548)-MONTH($L$3))</f>
        <v/>
      </c>
      <c r="R3548" s="366">
        <f>IF(N3548="IBIRAPITANGA FASE 3",IF(P3548="Atraso",M3548,M3548/(1+$J$2)^Q3548),IF(P3548="Atraso",M3548,M3548/(1+$J$1)^Q3548))</f>
        <v/>
      </c>
    </row>
    <row r="3549">
      <c r="A3549" t="inlineStr">
        <is>
          <t>Q020L04</t>
        </is>
      </c>
      <c r="B3549" t="inlineStr">
        <is>
          <t>LINO DE BARROS</t>
        </is>
      </c>
      <c r="C3549" t="n">
        <v>1</v>
      </c>
      <c r="D3549" t="inlineStr">
        <is>
          <t>IPCA</t>
        </is>
      </c>
      <c r="E3549" t="n">
        <v>0.009488792934583046</v>
      </c>
      <c r="F3549" t="inlineStr">
        <is>
          <t>MENSAL</t>
        </is>
      </c>
      <c r="G3549" t="n">
        <v>45991</v>
      </c>
      <c r="H3549" t="n">
        <v>45991</v>
      </c>
      <c r="I3549" t="inlineStr">
        <is>
          <t>050</t>
        </is>
      </c>
      <c r="J3549" t="inlineStr">
        <is>
          <t>CARTEIRA</t>
        </is>
      </c>
      <c r="K3549" t="inlineStr">
        <is>
          <t>CONTRATO</t>
        </is>
      </c>
      <c r="L3549" t="n">
        <v>2067.47</v>
      </c>
      <c r="M3549" t="inlineStr"/>
      <c r="N3549" t="inlineStr"/>
      <c r="O3549" s="142">
        <f>DATE(YEAR(H3549),MONTH(H3549),1)</f>
        <v/>
      </c>
      <c r="P3549" s="132">
        <f>IF(H3549&gt;$L$3,"Futuro","Atraso")</f>
        <v/>
      </c>
      <c r="Q3549">
        <f>12*(YEAR(H3549)-YEAR($L$3))+(MONTH(H3549)-MONTH($L$3))</f>
        <v/>
      </c>
      <c r="R3549" s="366">
        <f>IF(N3549="IBIRAPITANGA FASE 3",IF(P3549="Atraso",M3549,M3549/(1+$J$2)^Q3549),IF(P3549="Atraso",M3549,M3549/(1+$J$1)^Q3549))</f>
        <v/>
      </c>
    </row>
    <row r="3550">
      <c r="A3550" t="inlineStr">
        <is>
          <t>Q020L04</t>
        </is>
      </c>
      <c r="B3550" t="inlineStr">
        <is>
          <t>LINO DE BARROS</t>
        </is>
      </c>
      <c r="C3550" t="n">
        <v>1</v>
      </c>
      <c r="D3550" t="inlineStr">
        <is>
          <t>IPCA</t>
        </is>
      </c>
      <c r="E3550" t="n">
        <v>0.009488792934583046</v>
      </c>
      <c r="F3550" t="inlineStr">
        <is>
          <t>MENSAL</t>
        </is>
      </c>
      <c r="G3550" t="n">
        <v>46021</v>
      </c>
      <c r="H3550" t="n">
        <v>46021</v>
      </c>
      <c r="I3550" t="inlineStr">
        <is>
          <t>051</t>
        </is>
      </c>
      <c r="J3550" t="inlineStr">
        <is>
          <t>CARTEIRA</t>
        </is>
      </c>
      <c r="K3550" t="inlineStr">
        <is>
          <t>CONTRATO</t>
        </is>
      </c>
      <c r="L3550" t="n">
        <v>2067.47</v>
      </c>
      <c r="M3550" t="inlineStr"/>
      <c r="N3550" t="inlineStr"/>
      <c r="O3550" s="142">
        <f>DATE(YEAR(H3550),MONTH(H3550),1)</f>
        <v/>
      </c>
      <c r="P3550" s="132">
        <f>IF(H3550&gt;$L$3,"Futuro","Atraso")</f>
        <v/>
      </c>
      <c r="Q3550">
        <f>12*(YEAR(H3550)-YEAR($L$3))+(MONTH(H3550)-MONTH($L$3))</f>
        <v/>
      </c>
      <c r="R3550" s="366">
        <f>IF(N3550="IBIRAPITANGA FASE 3",IF(P3550="Atraso",M3550,M3550/(1+$J$2)^Q3550),IF(P3550="Atraso",M3550,M3550/(1+$J$1)^Q3550))</f>
        <v/>
      </c>
    </row>
    <row r="3551">
      <c r="A3551" t="inlineStr">
        <is>
          <t>Q020L04</t>
        </is>
      </c>
      <c r="B3551" t="inlineStr">
        <is>
          <t>LINO DE BARROS</t>
        </is>
      </c>
      <c r="C3551" t="n">
        <v>1</v>
      </c>
      <c r="D3551" t="inlineStr">
        <is>
          <t>IPCA</t>
        </is>
      </c>
      <c r="E3551" t="n">
        <v>0.009488792934583046</v>
      </c>
      <c r="F3551" t="inlineStr">
        <is>
          <t>MENSAL</t>
        </is>
      </c>
      <c r="G3551" t="n">
        <v>46052</v>
      </c>
      <c r="H3551" t="n">
        <v>46052</v>
      </c>
      <c r="I3551" t="inlineStr">
        <is>
          <t>052</t>
        </is>
      </c>
      <c r="J3551" t="inlineStr">
        <is>
          <t>CARTEIRA</t>
        </is>
      </c>
      <c r="K3551" t="inlineStr">
        <is>
          <t>CONTRATO</t>
        </is>
      </c>
      <c r="L3551" t="n">
        <v>2067.47</v>
      </c>
      <c r="M3551" t="inlineStr"/>
      <c r="N3551" t="inlineStr"/>
      <c r="O3551" s="142">
        <f>DATE(YEAR(H3551),MONTH(H3551),1)</f>
        <v/>
      </c>
      <c r="P3551" s="132">
        <f>IF(H3551&gt;$L$3,"Futuro","Atraso")</f>
        <v/>
      </c>
      <c r="Q3551">
        <f>12*(YEAR(H3551)-YEAR($L$3))+(MONTH(H3551)-MONTH($L$3))</f>
        <v/>
      </c>
      <c r="R3551" s="366">
        <f>IF(N3551="IBIRAPITANGA FASE 3",IF(P3551="Atraso",M3551,M3551/(1+$J$2)^Q3551),IF(P3551="Atraso",M3551,M3551/(1+$J$1)^Q3551))</f>
        <v/>
      </c>
    </row>
    <row r="3552">
      <c r="A3552" t="inlineStr">
        <is>
          <t>Q020L04</t>
        </is>
      </c>
      <c r="B3552" t="inlineStr">
        <is>
          <t>LINO DE BARROS</t>
        </is>
      </c>
      <c r="C3552" t="n">
        <v>1</v>
      </c>
      <c r="D3552" t="inlineStr">
        <is>
          <t>IPCA</t>
        </is>
      </c>
      <c r="E3552" t="n">
        <v>0.009488792934583046</v>
      </c>
      <c r="F3552" t="inlineStr">
        <is>
          <t>MENSAL</t>
        </is>
      </c>
      <c r="G3552" t="n">
        <v>46081</v>
      </c>
      <c r="H3552" t="n">
        <v>46081</v>
      </c>
      <c r="I3552" t="inlineStr">
        <is>
          <t>053</t>
        </is>
      </c>
      <c r="J3552" t="inlineStr">
        <is>
          <t>CARTEIRA</t>
        </is>
      </c>
      <c r="K3552" t="inlineStr">
        <is>
          <t>CONTRATO</t>
        </is>
      </c>
      <c r="L3552" t="n">
        <v>2067.47</v>
      </c>
      <c r="M3552" t="inlineStr"/>
      <c r="N3552" t="inlineStr"/>
      <c r="O3552" s="142">
        <f>DATE(YEAR(H3552),MONTH(H3552),1)</f>
        <v/>
      </c>
      <c r="P3552" s="132">
        <f>IF(H3552&gt;$L$3,"Futuro","Atraso")</f>
        <v/>
      </c>
      <c r="Q3552">
        <f>12*(YEAR(H3552)-YEAR($L$3))+(MONTH(H3552)-MONTH($L$3))</f>
        <v/>
      </c>
      <c r="R3552" s="366">
        <f>IF(N3552="IBIRAPITANGA FASE 3",IF(P3552="Atraso",M3552,M3552/(1+$J$2)^Q3552),IF(P3552="Atraso",M3552,M3552/(1+$J$1)^Q3552))</f>
        <v/>
      </c>
    </row>
    <row r="3553">
      <c r="A3553" t="inlineStr">
        <is>
          <t>Q020L04</t>
        </is>
      </c>
      <c r="B3553" t="inlineStr">
        <is>
          <t>LINO DE BARROS</t>
        </is>
      </c>
      <c r="C3553" t="n">
        <v>1</v>
      </c>
      <c r="D3553" t="inlineStr">
        <is>
          <t>IPCA</t>
        </is>
      </c>
      <c r="E3553" t="n">
        <v>0.009488792934583046</v>
      </c>
      <c r="F3553" t="inlineStr">
        <is>
          <t>MENSAL</t>
        </is>
      </c>
      <c r="G3553" t="n">
        <v>46111</v>
      </c>
      <c r="H3553" t="n">
        <v>46111</v>
      </c>
      <c r="I3553" t="inlineStr">
        <is>
          <t>054</t>
        </is>
      </c>
      <c r="J3553" t="inlineStr">
        <is>
          <t>CARTEIRA</t>
        </is>
      </c>
      <c r="K3553" t="inlineStr">
        <is>
          <t>CONTRATO</t>
        </is>
      </c>
      <c r="L3553" t="n">
        <v>2067.47</v>
      </c>
      <c r="M3553" t="inlineStr"/>
      <c r="N3553" t="inlineStr"/>
      <c r="O3553" s="142">
        <f>DATE(YEAR(H3553),MONTH(H3553),1)</f>
        <v/>
      </c>
      <c r="P3553" s="132">
        <f>IF(H3553&gt;$L$3,"Futuro","Atraso")</f>
        <v/>
      </c>
      <c r="Q3553">
        <f>12*(YEAR(H3553)-YEAR($L$3))+(MONTH(H3553)-MONTH($L$3))</f>
        <v/>
      </c>
      <c r="R3553" s="366">
        <f>IF(N3553="IBIRAPITANGA FASE 3",IF(P3553="Atraso",M3553,M3553/(1+$J$2)^Q3553),IF(P3553="Atraso",M3553,M3553/(1+$J$1)^Q3553))</f>
        <v/>
      </c>
    </row>
    <row r="3554">
      <c r="A3554" t="inlineStr">
        <is>
          <t>Q020L04</t>
        </is>
      </c>
      <c r="B3554" t="inlineStr">
        <is>
          <t>LINO DE BARROS</t>
        </is>
      </c>
      <c r="C3554" t="n">
        <v>1</v>
      </c>
      <c r="D3554" t="inlineStr">
        <is>
          <t>IPCA</t>
        </is>
      </c>
      <c r="E3554" t="n">
        <v>0.009488792934583046</v>
      </c>
      <c r="F3554" t="inlineStr">
        <is>
          <t>MENSAL</t>
        </is>
      </c>
      <c r="G3554" t="n">
        <v>46142</v>
      </c>
      <c r="H3554" t="n">
        <v>46142</v>
      </c>
      <c r="I3554" t="inlineStr">
        <is>
          <t>055</t>
        </is>
      </c>
      <c r="J3554" t="inlineStr">
        <is>
          <t>CARTEIRA</t>
        </is>
      </c>
      <c r="K3554" t="inlineStr">
        <is>
          <t>CONTRATO</t>
        </is>
      </c>
      <c r="L3554" t="n">
        <v>2067.47</v>
      </c>
      <c r="M3554" t="inlineStr"/>
      <c r="N3554" t="inlineStr"/>
      <c r="O3554" s="142">
        <f>DATE(YEAR(H3554),MONTH(H3554),1)</f>
        <v/>
      </c>
      <c r="P3554" s="132">
        <f>IF(H3554&gt;$L$3,"Futuro","Atraso")</f>
        <v/>
      </c>
      <c r="Q3554">
        <f>12*(YEAR(H3554)-YEAR($L$3))+(MONTH(H3554)-MONTH($L$3))</f>
        <v/>
      </c>
      <c r="R3554" s="366">
        <f>IF(N3554="IBIRAPITANGA FASE 3",IF(P3554="Atraso",M3554,M3554/(1+$J$2)^Q3554),IF(P3554="Atraso",M3554,M3554/(1+$J$1)^Q3554))</f>
        <v/>
      </c>
    </row>
    <row r="3555">
      <c r="A3555" t="inlineStr">
        <is>
          <t>Q020L04</t>
        </is>
      </c>
      <c r="B3555" t="inlineStr">
        <is>
          <t>LINO DE BARROS</t>
        </is>
      </c>
      <c r="C3555" t="n">
        <v>1</v>
      </c>
      <c r="D3555" t="inlineStr">
        <is>
          <t>IPCA</t>
        </is>
      </c>
      <c r="E3555" t="n">
        <v>0.009488792934583046</v>
      </c>
      <c r="F3555" t="inlineStr">
        <is>
          <t>MENSAL</t>
        </is>
      </c>
      <c r="G3555" t="n">
        <v>46142</v>
      </c>
      <c r="H3555" t="n">
        <v>46142</v>
      </c>
      <c r="I3555" t="inlineStr">
        <is>
          <t>005</t>
        </is>
      </c>
      <c r="J3555" t="inlineStr">
        <is>
          <t>CARTEIRA</t>
        </is>
      </c>
      <c r="K3555" t="inlineStr">
        <is>
          <t>CONTRATO</t>
        </is>
      </c>
      <c r="L3555" t="n">
        <v>8715.450000000001</v>
      </c>
      <c r="M3555" t="inlineStr"/>
      <c r="N3555" t="inlineStr"/>
      <c r="O3555" s="142">
        <f>DATE(YEAR(H3555),MONTH(H3555),1)</f>
        <v/>
      </c>
      <c r="P3555" s="132">
        <f>IF(H3555&gt;$L$3,"Futuro","Atraso")</f>
        <v/>
      </c>
      <c r="Q3555">
        <f>12*(YEAR(H3555)-YEAR($L$3))+(MONTH(H3555)-MONTH($L$3))</f>
        <v/>
      </c>
      <c r="R3555" s="366">
        <f>IF(N3555="IBIRAPITANGA FASE 3",IF(P3555="Atraso",M3555,M3555/(1+$J$2)^Q3555),IF(P3555="Atraso",M3555,M3555/(1+$J$1)^Q3555))</f>
        <v/>
      </c>
    </row>
    <row r="3556">
      <c r="A3556" t="inlineStr">
        <is>
          <t>Q020L04</t>
        </is>
      </c>
      <c r="B3556" t="inlineStr">
        <is>
          <t>LINO DE BARROS</t>
        </is>
      </c>
      <c r="C3556" t="n">
        <v>1</v>
      </c>
      <c r="D3556" t="inlineStr">
        <is>
          <t>IPCA</t>
        </is>
      </c>
      <c r="E3556" t="n">
        <v>0.009488792934583046</v>
      </c>
      <c r="F3556" t="inlineStr">
        <is>
          <t>MENSAL</t>
        </is>
      </c>
      <c r="G3556" t="n">
        <v>46172</v>
      </c>
      <c r="H3556" t="n">
        <v>46172</v>
      </c>
      <c r="I3556" t="inlineStr">
        <is>
          <t>056</t>
        </is>
      </c>
      <c r="J3556" t="inlineStr">
        <is>
          <t>CARTEIRA</t>
        </is>
      </c>
      <c r="K3556" t="inlineStr">
        <is>
          <t>CONTRATO</t>
        </is>
      </c>
      <c r="L3556" t="n">
        <v>2067.47</v>
      </c>
      <c r="M3556" t="inlineStr"/>
      <c r="N3556" t="inlineStr"/>
      <c r="O3556" s="142">
        <f>DATE(YEAR(H3556),MONTH(H3556),1)</f>
        <v/>
      </c>
      <c r="P3556" s="132">
        <f>IF(H3556&gt;$L$3,"Futuro","Atraso")</f>
        <v/>
      </c>
      <c r="Q3556">
        <f>12*(YEAR(H3556)-YEAR($L$3))+(MONTH(H3556)-MONTH($L$3))</f>
        <v/>
      </c>
      <c r="R3556" s="366">
        <f>IF(N3556="IBIRAPITANGA FASE 3",IF(P3556="Atraso",M3556,M3556/(1+$J$2)^Q3556),IF(P3556="Atraso",M3556,M3556/(1+$J$1)^Q3556))</f>
        <v/>
      </c>
    </row>
    <row r="3557">
      <c r="A3557" t="inlineStr">
        <is>
          <t>Q020L04</t>
        </is>
      </c>
      <c r="B3557" t="inlineStr">
        <is>
          <t>LINO DE BARROS</t>
        </is>
      </c>
      <c r="C3557" t="n">
        <v>1</v>
      </c>
      <c r="D3557" t="inlineStr">
        <is>
          <t>IPCA</t>
        </is>
      </c>
      <c r="E3557" t="n">
        <v>0.009488792934583046</v>
      </c>
      <c r="F3557" t="inlineStr">
        <is>
          <t>MENSAL</t>
        </is>
      </c>
      <c r="G3557" t="n">
        <v>46203</v>
      </c>
      <c r="H3557" t="n">
        <v>46203</v>
      </c>
      <c r="I3557" t="inlineStr">
        <is>
          <t>057</t>
        </is>
      </c>
      <c r="J3557" t="inlineStr">
        <is>
          <t>CARTEIRA</t>
        </is>
      </c>
      <c r="K3557" t="inlineStr">
        <is>
          <t>CONTRATO</t>
        </is>
      </c>
      <c r="L3557" t="n">
        <v>2067.47</v>
      </c>
      <c r="M3557" t="inlineStr"/>
      <c r="N3557" t="inlineStr"/>
      <c r="O3557" s="142">
        <f>DATE(YEAR(H3557),MONTH(H3557),1)</f>
        <v/>
      </c>
      <c r="P3557" s="132">
        <f>IF(H3557&gt;$L$3,"Futuro","Atraso")</f>
        <v/>
      </c>
      <c r="Q3557">
        <f>12*(YEAR(H3557)-YEAR($L$3))+(MONTH(H3557)-MONTH($L$3))</f>
        <v/>
      </c>
      <c r="R3557" s="366">
        <f>IF(N3557="IBIRAPITANGA FASE 3",IF(P3557="Atraso",M3557,M3557/(1+$J$2)^Q3557),IF(P3557="Atraso",M3557,M3557/(1+$J$1)^Q3557))</f>
        <v/>
      </c>
    </row>
    <row r="3558">
      <c r="A3558" t="inlineStr">
        <is>
          <t>Q020L04</t>
        </is>
      </c>
      <c r="B3558" t="inlineStr">
        <is>
          <t>LINO DE BARROS</t>
        </is>
      </c>
      <c r="C3558" t="n">
        <v>1</v>
      </c>
      <c r="D3558" t="inlineStr">
        <is>
          <t>IPCA</t>
        </is>
      </c>
      <c r="E3558" t="n">
        <v>0.009488792934583046</v>
      </c>
      <c r="F3558" t="inlineStr">
        <is>
          <t>MENSAL</t>
        </is>
      </c>
      <c r="G3558" t="n">
        <v>46233</v>
      </c>
      <c r="H3558" t="n">
        <v>46233</v>
      </c>
      <c r="I3558" t="inlineStr">
        <is>
          <t>058</t>
        </is>
      </c>
      <c r="J3558" t="inlineStr">
        <is>
          <t>CARTEIRA</t>
        </is>
      </c>
      <c r="K3558" t="inlineStr">
        <is>
          <t>CONTRATO</t>
        </is>
      </c>
      <c r="L3558" t="n">
        <v>2067.47</v>
      </c>
      <c r="M3558" t="inlineStr"/>
      <c r="N3558" t="inlineStr"/>
      <c r="O3558" s="142">
        <f>DATE(YEAR(H3558),MONTH(H3558),1)</f>
        <v/>
      </c>
      <c r="P3558" s="132">
        <f>IF(H3558&gt;$L$3,"Futuro","Atraso")</f>
        <v/>
      </c>
      <c r="Q3558">
        <f>12*(YEAR(H3558)-YEAR($L$3))+(MONTH(H3558)-MONTH($L$3))</f>
        <v/>
      </c>
      <c r="R3558" s="366">
        <f>IF(N3558="IBIRAPITANGA FASE 3",IF(P3558="Atraso",M3558,M3558/(1+$J$2)^Q3558),IF(P3558="Atraso",M3558,M3558/(1+$J$1)^Q3558))</f>
        <v/>
      </c>
    </row>
    <row r="3559">
      <c r="A3559" t="inlineStr">
        <is>
          <t>Q020L04</t>
        </is>
      </c>
      <c r="B3559" t="inlineStr">
        <is>
          <t>LINO DE BARROS</t>
        </is>
      </c>
      <c r="C3559" t="n">
        <v>1</v>
      </c>
      <c r="D3559" t="inlineStr">
        <is>
          <t>IPCA</t>
        </is>
      </c>
      <c r="E3559" t="n">
        <v>0.009488792934583046</v>
      </c>
      <c r="F3559" t="inlineStr">
        <is>
          <t>MENSAL</t>
        </is>
      </c>
      <c r="G3559" t="n">
        <v>46264</v>
      </c>
      <c r="H3559" t="n">
        <v>46264</v>
      </c>
      <c r="I3559" t="inlineStr">
        <is>
          <t>059</t>
        </is>
      </c>
      <c r="J3559" t="inlineStr">
        <is>
          <t>CARTEIRA</t>
        </is>
      </c>
      <c r="K3559" t="inlineStr">
        <is>
          <t>CONTRATO</t>
        </is>
      </c>
      <c r="L3559" t="n">
        <v>2067.47</v>
      </c>
      <c r="M3559" t="inlineStr"/>
      <c r="N3559" t="inlineStr"/>
      <c r="O3559" s="142">
        <f>DATE(YEAR(H3559),MONTH(H3559),1)</f>
        <v/>
      </c>
      <c r="P3559" s="132">
        <f>IF(H3559&gt;$L$3,"Futuro","Atraso")</f>
        <v/>
      </c>
      <c r="Q3559">
        <f>12*(YEAR(H3559)-YEAR($L$3))+(MONTH(H3559)-MONTH($L$3))</f>
        <v/>
      </c>
      <c r="R3559" s="366">
        <f>IF(N3559="IBIRAPITANGA FASE 3",IF(P3559="Atraso",M3559,M3559/(1+$J$2)^Q3559),IF(P3559="Atraso",M3559,M3559/(1+$J$1)^Q3559))</f>
        <v/>
      </c>
    </row>
    <row r="3560">
      <c r="A3560" t="inlineStr">
        <is>
          <t>Q020L04</t>
        </is>
      </c>
      <c r="B3560" t="inlineStr">
        <is>
          <t>LINO DE BARROS</t>
        </is>
      </c>
      <c r="C3560" t="n">
        <v>1</v>
      </c>
      <c r="D3560" t="inlineStr">
        <is>
          <t>IPCA</t>
        </is>
      </c>
      <c r="E3560" t="n">
        <v>0.009488792934583046</v>
      </c>
      <c r="F3560" t="inlineStr">
        <is>
          <t>MENSAL</t>
        </is>
      </c>
      <c r="G3560" t="n">
        <v>46295</v>
      </c>
      <c r="H3560" t="n">
        <v>46295</v>
      </c>
      <c r="I3560" t="inlineStr">
        <is>
          <t>060</t>
        </is>
      </c>
      <c r="J3560" t="inlineStr">
        <is>
          <t>CARTEIRA</t>
        </is>
      </c>
      <c r="K3560" t="inlineStr">
        <is>
          <t>CONTRATO</t>
        </is>
      </c>
      <c r="L3560" t="n">
        <v>2067.47</v>
      </c>
      <c r="M3560" t="inlineStr"/>
      <c r="N3560" t="inlineStr"/>
      <c r="O3560" s="142">
        <f>DATE(YEAR(H3560),MONTH(H3560),1)</f>
        <v/>
      </c>
      <c r="P3560" s="132">
        <f>IF(H3560&gt;$L$3,"Futuro","Atraso")</f>
        <v/>
      </c>
      <c r="Q3560">
        <f>12*(YEAR(H3560)-YEAR($L$3))+(MONTH(H3560)-MONTH($L$3))</f>
        <v/>
      </c>
      <c r="R3560" s="366">
        <f>IF(N3560="IBIRAPITANGA FASE 3",IF(P3560="Atraso",M3560,M3560/(1+$J$2)^Q3560),IF(P3560="Atraso",M3560,M3560/(1+$J$1)^Q3560))</f>
        <v/>
      </c>
    </row>
    <row r="3561">
      <c r="A3561" t="inlineStr">
        <is>
          <t>Q020L04</t>
        </is>
      </c>
      <c r="B3561" t="inlineStr">
        <is>
          <t>LINO DE BARROS</t>
        </is>
      </c>
      <c r="C3561" t="n">
        <v>1</v>
      </c>
      <c r="D3561" t="inlineStr">
        <is>
          <t>IPCA</t>
        </is>
      </c>
      <c r="E3561" t="n">
        <v>0.009488792934583046</v>
      </c>
      <c r="F3561" t="inlineStr">
        <is>
          <t>MENSAL</t>
        </is>
      </c>
      <c r="G3561" t="n">
        <v>46325</v>
      </c>
      <c r="H3561" t="n">
        <v>46325</v>
      </c>
      <c r="I3561" t="inlineStr">
        <is>
          <t>061</t>
        </is>
      </c>
      <c r="J3561" t="inlineStr">
        <is>
          <t>CARTEIRA</t>
        </is>
      </c>
      <c r="K3561" t="inlineStr">
        <is>
          <t>CONTRATO</t>
        </is>
      </c>
      <c r="L3561" t="n">
        <v>2067.47</v>
      </c>
      <c r="M3561" t="inlineStr"/>
      <c r="N3561" t="inlineStr"/>
      <c r="O3561" s="142">
        <f>DATE(YEAR(H3561),MONTH(H3561),1)</f>
        <v/>
      </c>
      <c r="P3561" s="132">
        <f>IF(H3561&gt;$L$3,"Futuro","Atraso")</f>
        <v/>
      </c>
      <c r="Q3561">
        <f>12*(YEAR(H3561)-YEAR($L$3))+(MONTH(H3561)-MONTH($L$3))</f>
        <v/>
      </c>
      <c r="R3561" s="366">
        <f>IF(N3561="IBIRAPITANGA FASE 3",IF(P3561="Atraso",M3561,M3561/(1+$J$2)^Q3561),IF(P3561="Atraso",M3561,M3561/(1+$J$1)^Q3561))</f>
        <v/>
      </c>
    </row>
    <row r="3562">
      <c r="A3562" t="inlineStr">
        <is>
          <t>Q020L04</t>
        </is>
      </c>
      <c r="B3562" t="inlineStr">
        <is>
          <t>LINO DE BARROS</t>
        </is>
      </c>
      <c r="C3562" t="n">
        <v>1</v>
      </c>
      <c r="D3562" t="inlineStr">
        <is>
          <t>IPCA</t>
        </is>
      </c>
      <c r="E3562" t="n">
        <v>0.009488792934583046</v>
      </c>
      <c r="F3562" t="inlineStr">
        <is>
          <t>MENSAL</t>
        </is>
      </c>
      <c r="G3562" t="n">
        <v>46356</v>
      </c>
      <c r="H3562" t="n">
        <v>46356</v>
      </c>
      <c r="I3562" t="inlineStr">
        <is>
          <t>062</t>
        </is>
      </c>
      <c r="J3562" t="inlineStr">
        <is>
          <t>CARTEIRA</t>
        </is>
      </c>
      <c r="K3562" t="inlineStr">
        <is>
          <t>CONTRATO</t>
        </is>
      </c>
      <c r="L3562" t="n">
        <v>2067.47</v>
      </c>
      <c r="M3562" t="inlineStr"/>
      <c r="N3562" t="inlineStr"/>
      <c r="O3562" s="142">
        <f>DATE(YEAR(H3562),MONTH(H3562),1)</f>
        <v/>
      </c>
      <c r="P3562" s="132">
        <f>IF(H3562&gt;$L$3,"Futuro","Atraso")</f>
        <v/>
      </c>
      <c r="Q3562">
        <f>12*(YEAR(H3562)-YEAR($L$3))+(MONTH(H3562)-MONTH($L$3))</f>
        <v/>
      </c>
      <c r="R3562" s="366">
        <f>IF(N3562="IBIRAPITANGA FASE 3",IF(P3562="Atraso",M3562,M3562/(1+$J$2)^Q3562),IF(P3562="Atraso",M3562,M3562/(1+$J$1)^Q3562))</f>
        <v/>
      </c>
    </row>
    <row r="3563">
      <c r="A3563" t="inlineStr">
        <is>
          <t>Q020L04</t>
        </is>
      </c>
      <c r="B3563" t="inlineStr">
        <is>
          <t>LINO DE BARROS</t>
        </is>
      </c>
      <c r="C3563" t="n">
        <v>1</v>
      </c>
      <c r="D3563" t="inlineStr">
        <is>
          <t>IPCA</t>
        </is>
      </c>
      <c r="E3563" t="n">
        <v>0.009488792934583046</v>
      </c>
      <c r="F3563" t="inlineStr">
        <is>
          <t>MENSAL</t>
        </is>
      </c>
      <c r="G3563" t="n">
        <v>46386</v>
      </c>
      <c r="H3563" t="n">
        <v>46386</v>
      </c>
      <c r="I3563" t="inlineStr">
        <is>
          <t>063</t>
        </is>
      </c>
      <c r="J3563" t="inlineStr">
        <is>
          <t>CARTEIRA</t>
        </is>
      </c>
      <c r="K3563" t="inlineStr">
        <is>
          <t>CONTRATO</t>
        </is>
      </c>
      <c r="L3563" t="n">
        <v>2067.47</v>
      </c>
      <c r="M3563" t="inlineStr"/>
      <c r="N3563" t="inlineStr"/>
      <c r="O3563" s="142">
        <f>DATE(YEAR(H3563),MONTH(H3563),1)</f>
        <v/>
      </c>
      <c r="P3563" s="132">
        <f>IF(H3563&gt;$L$3,"Futuro","Atraso")</f>
        <v/>
      </c>
      <c r="Q3563">
        <f>12*(YEAR(H3563)-YEAR($L$3))+(MONTH(H3563)-MONTH($L$3))</f>
        <v/>
      </c>
      <c r="R3563" s="366">
        <f>IF(N3563="IBIRAPITANGA FASE 3",IF(P3563="Atraso",M3563,M3563/(1+$J$2)^Q3563),IF(P3563="Atraso",M3563,M3563/(1+$J$1)^Q3563))</f>
        <v/>
      </c>
    </row>
    <row r="3564">
      <c r="A3564" t="inlineStr">
        <is>
          <t>Q020L04</t>
        </is>
      </c>
      <c r="B3564" t="inlineStr">
        <is>
          <t>LINO DE BARROS</t>
        </is>
      </c>
      <c r="C3564" t="n">
        <v>1</v>
      </c>
      <c r="D3564" t="inlineStr">
        <is>
          <t>IPCA</t>
        </is>
      </c>
      <c r="E3564" t="n">
        <v>0.009488792934583046</v>
      </c>
      <c r="F3564" t="inlineStr">
        <is>
          <t>MENSAL</t>
        </is>
      </c>
      <c r="G3564" t="n">
        <v>46417</v>
      </c>
      <c r="H3564" t="n">
        <v>46417</v>
      </c>
      <c r="I3564" t="inlineStr">
        <is>
          <t>064</t>
        </is>
      </c>
      <c r="J3564" t="inlineStr">
        <is>
          <t>CARTEIRA</t>
        </is>
      </c>
      <c r="K3564" t="inlineStr">
        <is>
          <t>CONTRATO</t>
        </is>
      </c>
      <c r="L3564" t="n">
        <v>2067.47</v>
      </c>
      <c r="M3564" t="inlineStr"/>
      <c r="N3564" t="inlineStr"/>
      <c r="O3564" s="142">
        <f>DATE(YEAR(H3564),MONTH(H3564),1)</f>
        <v/>
      </c>
      <c r="P3564" s="132">
        <f>IF(H3564&gt;$L$3,"Futuro","Atraso")</f>
        <v/>
      </c>
      <c r="Q3564">
        <f>12*(YEAR(H3564)-YEAR($L$3))+(MONTH(H3564)-MONTH($L$3))</f>
        <v/>
      </c>
      <c r="R3564" s="366">
        <f>IF(N3564="IBIRAPITANGA FASE 3",IF(P3564="Atraso",M3564,M3564/(1+$J$2)^Q3564),IF(P3564="Atraso",M3564,M3564/(1+$J$1)^Q3564))</f>
        <v/>
      </c>
    </row>
    <row r="3565">
      <c r="A3565" t="inlineStr">
        <is>
          <t>Q020L04</t>
        </is>
      </c>
      <c r="B3565" t="inlineStr">
        <is>
          <t>LINO DE BARROS</t>
        </is>
      </c>
      <c r="C3565" t="n">
        <v>1</v>
      </c>
      <c r="D3565" t="inlineStr">
        <is>
          <t>IPCA</t>
        </is>
      </c>
      <c r="E3565" t="n">
        <v>0.009488792934583046</v>
      </c>
      <c r="F3565" t="inlineStr">
        <is>
          <t>MENSAL</t>
        </is>
      </c>
      <c r="G3565" t="n">
        <v>46446</v>
      </c>
      <c r="H3565" t="n">
        <v>46446</v>
      </c>
      <c r="I3565" t="inlineStr">
        <is>
          <t>065</t>
        </is>
      </c>
      <c r="J3565" t="inlineStr">
        <is>
          <t>CARTEIRA</t>
        </is>
      </c>
      <c r="K3565" t="inlineStr">
        <is>
          <t>CONTRATO</t>
        </is>
      </c>
      <c r="L3565" t="n">
        <v>2067.47</v>
      </c>
      <c r="M3565" t="inlineStr"/>
      <c r="N3565" t="inlineStr"/>
      <c r="O3565" s="142">
        <f>DATE(YEAR(H3565),MONTH(H3565),1)</f>
        <v/>
      </c>
      <c r="P3565" s="132">
        <f>IF(H3565&gt;$L$3,"Futuro","Atraso")</f>
        <v/>
      </c>
      <c r="Q3565">
        <f>12*(YEAR(H3565)-YEAR($L$3))+(MONTH(H3565)-MONTH($L$3))</f>
        <v/>
      </c>
      <c r="R3565" s="366">
        <f>IF(N3565="IBIRAPITANGA FASE 3",IF(P3565="Atraso",M3565,M3565/(1+$J$2)^Q3565),IF(P3565="Atraso",M3565,M3565/(1+$J$1)^Q3565))</f>
        <v/>
      </c>
    </row>
    <row r="3566">
      <c r="A3566" t="inlineStr">
        <is>
          <t>Q020L04</t>
        </is>
      </c>
      <c r="B3566" t="inlineStr">
        <is>
          <t>LINO DE BARROS</t>
        </is>
      </c>
      <c r="C3566" t="n">
        <v>1</v>
      </c>
      <c r="D3566" t="inlineStr">
        <is>
          <t>IPCA</t>
        </is>
      </c>
      <c r="E3566" t="n">
        <v>0.009488792934583046</v>
      </c>
      <c r="F3566" t="inlineStr">
        <is>
          <t>MENSAL</t>
        </is>
      </c>
      <c r="G3566" t="n">
        <v>46476</v>
      </c>
      <c r="H3566" t="n">
        <v>46476</v>
      </c>
      <c r="I3566" t="inlineStr">
        <is>
          <t>066</t>
        </is>
      </c>
      <c r="J3566" t="inlineStr">
        <is>
          <t>CARTEIRA</t>
        </is>
      </c>
      <c r="K3566" t="inlineStr">
        <is>
          <t>CONTRATO</t>
        </is>
      </c>
      <c r="L3566" t="n">
        <v>2067.47</v>
      </c>
      <c r="M3566" t="inlineStr"/>
      <c r="N3566" t="inlineStr"/>
      <c r="O3566" s="142">
        <f>DATE(YEAR(H3566),MONTH(H3566),1)</f>
        <v/>
      </c>
      <c r="P3566" s="132">
        <f>IF(H3566&gt;$L$3,"Futuro","Atraso")</f>
        <v/>
      </c>
      <c r="Q3566">
        <f>12*(YEAR(H3566)-YEAR($L$3))+(MONTH(H3566)-MONTH($L$3))</f>
        <v/>
      </c>
      <c r="R3566" s="366">
        <f>IF(N3566="IBIRAPITANGA FASE 3",IF(P3566="Atraso",M3566,M3566/(1+$J$2)^Q3566),IF(P3566="Atraso",M3566,M3566/(1+$J$1)^Q3566))</f>
        <v/>
      </c>
    </row>
    <row r="3567">
      <c r="A3567" t="inlineStr">
        <is>
          <t>Q020L04</t>
        </is>
      </c>
      <c r="B3567" t="inlineStr">
        <is>
          <t>LINO DE BARROS</t>
        </is>
      </c>
      <c r="C3567" t="n">
        <v>1</v>
      </c>
      <c r="D3567" t="inlineStr">
        <is>
          <t>IPCA</t>
        </is>
      </c>
      <c r="E3567" t="n">
        <v>0.009488792934583046</v>
      </c>
      <c r="F3567" t="inlineStr">
        <is>
          <t>MENSAL</t>
        </is>
      </c>
      <c r="G3567" t="n">
        <v>46507</v>
      </c>
      <c r="H3567" t="n">
        <v>46507</v>
      </c>
      <c r="I3567" t="inlineStr">
        <is>
          <t>067</t>
        </is>
      </c>
      <c r="J3567" t="inlineStr">
        <is>
          <t>CARTEIRA</t>
        </is>
      </c>
      <c r="K3567" t="inlineStr">
        <is>
          <t>CONTRATO</t>
        </is>
      </c>
      <c r="L3567" t="n">
        <v>2067.47</v>
      </c>
      <c r="M3567" t="inlineStr"/>
      <c r="N3567" t="inlineStr"/>
      <c r="O3567" s="142">
        <f>DATE(YEAR(H3567),MONTH(H3567),1)</f>
        <v/>
      </c>
      <c r="P3567" s="132">
        <f>IF(H3567&gt;$L$3,"Futuro","Atraso")</f>
        <v/>
      </c>
      <c r="Q3567">
        <f>12*(YEAR(H3567)-YEAR($L$3))+(MONTH(H3567)-MONTH($L$3))</f>
        <v/>
      </c>
      <c r="R3567" s="366">
        <f>IF(N3567="IBIRAPITANGA FASE 3",IF(P3567="Atraso",M3567,M3567/(1+$J$2)^Q3567),IF(P3567="Atraso",M3567,M3567/(1+$J$1)^Q3567))</f>
        <v/>
      </c>
    </row>
    <row r="3568">
      <c r="A3568" t="inlineStr">
        <is>
          <t>Q020L04</t>
        </is>
      </c>
      <c r="B3568" t="inlineStr">
        <is>
          <t>LINO DE BARROS</t>
        </is>
      </c>
      <c r="C3568" t="n">
        <v>1</v>
      </c>
      <c r="D3568" t="inlineStr">
        <is>
          <t>IPCA</t>
        </is>
      </c>
      <c r="E3568" t="n">
        <v>0.009488792934583046</v>
      </c>
      <c r="F3568" t="inlineStr">
        <is>
          <t>MENSAL</t>
        </is>
      </c>
      <c r="G3568" t="n">
        <v>46507</v>
      </c>
      <c r="H3568" t="n">
        <v>46507</v>
      </c>
      <c r="I3568" t="inlineStr">
        <is>
          <t>006</t>
        </is>
      </c>
      <c r="J3568" t="inlineStr">
        <is>
          <t>CARTEIRA</t>
        </is>
      </c>
      <c r="K3568" t="inlineStr">
        <is>
          <t>CONTRATO</t>
        </is>
      </c>
      <c r="L3568" t="n">
        <v>8715.450000000001</v>
      </c>
      <c r="M3568" t="inlineStr"/>
      <c r="N3568" t="inlineStr"/>
      <c r="O3568" s="142">
        <f>DATE(YEAR(H3568),MONTH(H3568),1)</f>
        <v/>
      </c>
      <c r="P3568" s="132">
        <f>IF(H3568&gt;$L$3,"Futuro","Atraso")</f>
        <v/>
      </c>
      <c r="Q3568">
        <f>12*(YEAR(H3568)-YEAR($L$3))+(MONTH(H3568)-MONTH($L$3))</f>
        <v/>
      </c>
      <c r="R3568" s="366">
        <f>IF(N3568="IBIRAPITANGA FASE 3",IF(P3568="Atraso",M3568,M3568/(1+$J$2)^Q3568),IF(P3568="Atraso",M3568,M3568/(1+$J$1)^Q3568))</f>
        <v/>
      </c>
    </row>
    <row r="3569">
      <c r="A3569" t="inlineStr">
        <is>
          <t>Q020L04</t>
        </is>
      </c>
      <c r="B3569" t="inlineStr">
        <is>
          <t>LINO DE BARROS</t>
        </is>
      </c>
      <c r="C3569" t="n">
        <v>1</v>
      </c>
      <c r="D3569" t="inlineStr">
        <is>
          <t>IPCA</t>
        </is>
      </c>
      <c r="E3569" t="n">
        <v>0.009488792934583046</v>
      </c>
      <c r="F3569" t="inlineStr">
        <is>
          <t>MENSAL</t>
        </is>
      </c>
      <c r="G3569" t="n">
        <v>46537</v>
      </c>
      <c r="H3569" t="n">
        <v>46537</v>
      </c>
      <c r="I3569" t="inlineStr">
        <is>
          <t>068</t>
        </is>
      </c>
      <c r="J3569" t="inlineStr">
        <is>
          <t>CARTEIRA</t>
        </is>
      </c>
      <c r="K3569" t="inlineStr">
        <is>
          <t>CONTRATO</t>
        </is>
      </c>
      <c r="L3569" t="n">
        <v>2067.47</v>
      </c>
      <c r="M3569" t="inlineStr"/>
      <c r="N3569" t="inlineStr"/>
      <c r="O3569" s="142">
        <f>DATE(YEAR(H3569),MONTH(H3569),1)</f>
        <v/>
      </c>
      <c r="P3569" s="132">
        <f>IF(H3569&gt;$L$3,"Futuro","Atraso")</f>
        <v/>
      </c>
      <c r="Q3569">
        <f>12*(YEAR(H3569)-YEAR($L$3))+(MONTH(H3569)-MONTH($L$3))</f>
        <v/>
      </c>
      <c r="R3569" s="366">
        <f>IF(N3569="IBIRAPITANGA FASE 3",IF(P3569="Atraso",M3569,M3569/(1+$J$2)^Q3569),IF(P3569="Atraso",M3569,M3569/(1+$J$1)^Q3569))</f>
        <v/>
      </c>
    </row>
    <row r="3570">
      <c r="A3570" t="inlineStr">
        <is>
          <t>Q020L04</t>
        </is>
      </c>
      <c r="B3570" t="inlineStr">
        <is>
          <t>LINO DE BARROS</t>
        </is>
      </c>
      <c r="C3570" t="n">
        <v>1</v>
      </c>
      <c r="D3570" t="inlineStr">
        <is>
          <t>IPCA</t>
        </is>
      </c>
      <c r="E3570" t="n">
        <v>0.009488792934583046</v>
      </c>
      <c r="F3570" t="inlineStr">
        <is>
          <t>MENSAL</t>
        </is>
      </c>
      <c r="G3570" t="n">
        <v>46568</v>
      </c>
      <c r="H3570" t="n">
        <v>46568</v>
      </c>
      <c r="I3570" t="inlineStr">
        <is>
          <t>069</t>
        </is>
      </c>
      <c r="J3570" t="inlineStr">
        <is>
          <t>CARTEIRA</t>
        </is>
      </c>
      <c r="K3570" t="inlineStr">
        <is>
          <t>CONTRATO</t>
        </is>
      </c>
      <c r="L3570" t="n">
        <v>2067.47</v>
      </c>
      <c r="M3570" t="inlineStr"/>
      <c r="N3570" t="inlineStr"/>
      <c r="O3570" s="142">
        <f>DATE(YEAR(H3570),MONTH(H3570),1)</f>
        <v/>
      </c>
      <c r="P3570" s="132">
        <f>IF(H3570&gt;$L$3,"Futuro","Atraso")</f>
        <v/>
      </c>
      <c r="Q3570">
        <f>12*(YEAR(H3570)-YEAR($L$3))+(MONTH(H3570)-MONTH($L$3))</f>
        <v/>
      </c>
      <c r="R3570" s="366">
        <f>IF(N3570="IBIRAPITANGA FASE 3",IF(P3570="Atraso",M3570,M3570/(1+$J$2)^Q3570),IF(P3570="Atraso",M3570,M3570/(1+$J$1)^Q3570))</f>
        <v/>
      </c>
    </row>
    <row r="3571">
      <c r="A3571" t="inlineStr">
        <is>
          <t>Q020L04</t>
        </is>
      </c>
      <c r="B3571" t="inlineStr">
        <is>
          <t>LINO DE BARROS</t>
        </is>
      </c>
      <c r="C3571" t="n">
        <v>1</v>
      </c>
      <c r="D3571" t="inlineStr">
        <is>
          <t>IPCA</t>
        </is>
      </c>
      <c r="E3571" t="n">
        <v>0.009488792934583046</v>
      </c>
      <c r="F3571" t="inlineStr">
        <is>
          <t>MENSAL</t>
        </is>
      </c>
      <c r="G3571" t="n">
        <v>46598</v>
      </c>
      <c r="H3571" t="n">
        <v>46598</v>
      </c>
      <c r="I3571" t="inlineStr">
        <is>
          <t>070</t>
        </is>
      </c>
      <c r="J3571" t="inlineStr">
        <is>
          <t>CARTEIRA</t>
        </is>
      </c>
      <c r="K3571" t="inlineStr">
        <is>
          <t>CONTRATO</t>
        </is>
      </c>
      <c r="L3571" t="n">
        <v>2067.47</v>
      </c>
      <c r="M3571" t="inlineStr"/>
      <c r="N3571" t="inlineStr"/>
      <c r="O3571" s="142">
        <f>DATE(YEAR(H3571),MONTH(H3571),1)</f>
        <v/>
      </c>
      <c r="P3571" s="132">
        <f>IF(H3571&gt;$L$3,"Futuro","Atraso")</f>
        <v/>
      </c>
      <c r="Q3571">
        <f>12*(YEAR(H3571)-YEAR($L$3))+(MONTH(H3571)-MONTH($L$3))</f>
        <v/>
      </c>
      <c r="R3571" s="366">
        <f>IF(N3571="IBIRAPITANGA FASE 3",IF(P3571="Atraso",M3571,M3571/(1+$J$2)^Q3571),IF(P3571="Atraso",M3571,M3571/(1+$J$1)^Q3571))</f>
        <v/>
      </c>
    </row>
    <row r="3572">
      <c r="A3572" t="inlineStr">
        <is>
          <t>Q020L04</t>
        </is>
      </c>
      <c r="B3572" t="inlineStr">
        <is>
          <t>LINO DE BARROS</t>
        </is>
      </c>
      <c r="C3572" t="n">
        <v>1</v>
      </c>
      <c r="D3572" t="inlineStr">
        <is>
          <t>IPCA</t>
        </is>
      </c>
      <c r="E3572" t="n">
        <v>0.009488792934583046</v>
      </c>
      <c r="F3572" t="inlineStr">
        <is>
          <t>MENSAL</t>
        </is>
      </c>
      <c r="G3572" t="n">
        <v>46629</v>
      </c>
      <c r="H3572" t="n">
        <v>46629</v>
      </c>
      <c r="I3572" t="inlineStr">
        <is>
          <t>071</t>
        </is>
      </c>
      <c r="J3572" t="inlineStr">
        <is>
          <t>CARTEIRA</t>
        </is>
      </c>
      <c r="K3572" t="inlineStr">
        <is>
          <t>CONTRATO</t>
        </is>
      </c>
      <c r="L3572" t="n">
        <v>2067.47</v>
      </c>
      <c r="M3572" t="inlineStr"/>
      <c r="N3572" t="inlineStr"/>
      <c r="O3572" s="142">
        <f>DATE(YEAR(H3572),MONTH(H3572),1)</f>
        <v/>
      </c>
      <c r="P3572" s="132">
        <f>IF(H3572&gt;$L$3,"Futuro","Atraso")</f>
        <v/>
      </c>
      <c r="Q3572">
        <f>12*(YEAR(H3572)-YEAR($L$3))+(MONTH(H3572)-MONTH($L$3))</f>
        <v/>
      </c>
      <c r="R3572" s="366">
        <f>IF(N3572="IBIRAPITANGA FASE 3",IF(P3572="Atraso",M3572,M3572/(1+$J$2)^Q3572),IF(P3572="Atraso",M3572,M3572/(1+$J$1)^Q3572))</f>
        <v/>
      </c>
    </row>
    <row r="3573">
      <c r="A3573" t="inlineStr">
        <is>
          <t>Q020L04</t>
        </is>
      </c>
      <c r="B3573" t="inlineStr">
        <is>
          <t>LINO DE BARROS</t>
        </is>
      </c>
      <c r="C3573" t="n">
        <v>1</v>
      </c>
      <c r="D3573" t="inlineStr">
        <is>
          <t>IPCA</t>
        </is>
      </c>
      <c r="E3573" t="n">
        <v>0.009488792934583046</v>
      </c>
      <c r="F3573" t="inlineStr">
        <is>
          <t>MENSAL</t>
        </is>
      </c>
      <c r="G3573" t="n">
        <v>46660</v>
      </c>
      <c r="H3573" t="n">
        <v>46660</v>
      </c>
      <c r="I3573" t="inlineStr">
        <is>
          <t>072</t>
        </is>
      </c>
      <c r="J3573" t="inlineStr">
        <is>
          <t>CARTEIRA</t>
        </is>
      </c>
      <c r="K3573" t="inlineStr">
        <is>
          <t>CONTRATO</t>
        </is>
      </c>
      <c r="L3573" t="n">
        <v>2067.47</v>
      </c>
      <c r="M3573" t="inlineStr"/>
      <c r="N3573" t="inlineStr"/>
      <c r="O3573" s="142">
        <f>DATE(YEAR(H3573),MONTH(H3573),1)</f>
        <v/>
      </c>
      <c r="P3573" s="132">
        <f>IF(H3573&gt;$L$3,"Futuro","Atraso")</f>
        <v/>
      </c>
      <c r="Q3573">
        <f>12*(YEAR(H3573)-YEAR($L$3))+(MONTH(H3573)-MONTH($L$3))</f>
        <v/>
      </c>
      <c r="R3573" s="366">
        <f>IF(N3573="IBIRAPITANGA FASE 3",IF(P3573="Atraso",M3573,M3573/(1+$J$2)^Q3573),IF(P3573="Atraso",M3573,M3573/(1+$J$1)^Q3573))</f>
        <v/>
      </c>
    </row>
    <row r="3574">
      <c r="A3574" t="inlineStr">
        <is>
          <t>Q020L04</t>
        </is>
      </c>
      <c r="B3574" t="inlineStr">
        <is>
          <t>LINO DE BARROS</t>
        </is>
      </c>
      <c r="C3574" t="n">
        <v>1</v>
      </c>
      <c r="D3574" t="inlineStr">
        <is>
          <t>IPCA</t>
        </is>
      </c>
      <c r="E3574" t="n">
        <v>0.009488792934583046</v>
      </c>
      <c r="F3574" t="inlineStr">
        <is>
          <t>MENSAL</t>
        </is>
      </c>
      <c r="G3574" t="n">
        <v>46690</v>
      </c>
      <c r="H3574" t="n">
        <v>46690</v>
      </c>
      <c r="I3574" t="inlineStr">
        <is>
          <t>073</t>
        </is>
      </c>
      <c r="J3574" t="inlineStr">
        <is>
          <t>CARTEIRA</t>
        </is>
      </c>
      <c r="K3574" t="inlineStr">
        <is>
          <t>CONTRATO</t>
        </is>
      </c>
      <c r="L3574" t="n">
        <v>2067.47</v>
      </c>
      <c r="M3574" t="inlineStr"/>
      <c r="N3574" t="inlineStr"/>
      <c r="O3574" s="142">
        <f>DATE(YEAR(H3574),MONTH(H3574),1)</f>
        <v/>
      </c>
      <c r="P3574" s="132">
        <f>IF(H3574&gt;$L$3,"Futuro","Atraso")</f>
        <v/>
      </c>
      <c r="Q3574">
        <f>12*(YEAR(H3574)-YEAR($L$3))+(MONTH(H3574)-MONTH($L$3))</f>
        <v/>
      </c>
      <c r="R3574" s="366">
        <f>IF(N3574="IBIRAPITANGA FASE 3",IF(P3574="Atraso",M3574,M3574/(1+$J$2)^Q3574),IF(P3574="Atraso",M3574,M3574/(1+$J$1)^Q3574))</f>
        <v/>
      </c>
    </row>
    <row r="3575">
      <c r="A3575" t="inlineStr">
        <is>
          <t>Q020L04</t>
        </is>
      </c>
      <c r="B3575" t="inlineStr">
        <is>
          <t>LINO DE BARROS</t>
        </is>
      </c>
      <c r="C3575" t="n">
        <v>1</v>
      </c>
      <c r="D3575" t="inlineStr">
        <is>
          <t>IPCA</t>
        </is>
      </c>
      <c r="E3575" t="n">
        <v>0.009488792934583046</v>
      </c>
      <c r="F3575" t="inlineStr">
        <is>
          <t>MENSAL</t>
        </is>
      </c>
      <c r="G3575" t="n">
        <v>46721</v>
      </c>
      <c r="H3575" t="n">
        <v>46721</v>
      </c>
      <c r="I3575" t="inlineStr">
        <is>
          <t>074</t>
        </is>
      </c>
      <c r="J3575" t="inlineStr">
        <is>
          <t>CARTEIRA</t>
        </is>
      </c>
      <c r="K3575" t="inlineStr">
        <is>
          <t>CONTRATO</t>
        </is>
      </c>
      <c r="L3575" t="n">
        <v>2067.47</v>
      </c>
      <c r="M3575" t="inlineStr"/>
      <c r="N3575" t="inlineStr"/>
      <c r="O3575" s="142">
        <f>DATE(YEAR(H3575),MONTH(H3575),1)</f>
        <v/>
      </c>
      <c r="P3575" s="132">
        <f>IF(H3575&gt;$L$3,"Futuro","Atraso")</f>
        <v/>
      </c>
      <c r="Q3575">
        <f>12*(YEAR(H3575)-YEAR($L$3))+(MONTH(H3575)-MONTH($L$3))</f>
        <v/>
      </c>
      <c r="R3575" s="366">
        <f>IF(N3575="IBIRAPITANGA FASE 3",IF(P3575="Atraso",M3575,M3575/(1+$J$2)^Q3575),IF(P3575="Atraso",M3575,M3575/(1+$J$1)^Q3575))</f>
        <v/>
      </c>
    </row>
    <row r="3576">
      <c r="A3576" t="inlineStr">
        <is>
          <t>Q020L04</t>
        </is>
      </c>
      <c r="B3576" t="inlineStr">
        <is>
          <t>LINO DE BARROS</t>
        </is>
      </c>
      <c r="C3576" t="n">
        <v>1</v>
      </c>
      <c r="D3576" t="inlineStr">
        <is>
          <t>IPCA</t>
        </is>
      </c>
      <c r="E3576" t="n">
        <v>0.009488792934583046</v>
      </c>
      <c r="F3576" t="inlineStr">
        <is>
          <t>MENSAL</t>
        </is>
      </c>
      <c r="G3576" t="n">
        <v>46751</v>
      </c>
      <c r="H3576" t="n">
        <v>46751</v>
      </c>
      <c r="I3576" t="inlineStr">
        <is>
          <t>075</t>
        </is>
      </c>
      <c r="J3576" t="inlineStr">
        <is>
          <t>CARTEIRA</t>
        </is>
      </c>
      <c r="K3576" t="inlineStr">
        <is>
          <t>CONTRATO</t>
        </is>
      </c>
      <c r="L3576" t="n">
        <v>2067.47</v>
      </c>
      <c r="M3576" t="inlineStr"/>
      <c r="N3576" t="inlineStr"/>
      <c r="O3576" s="142">
        <f>DATE(YEAR(H3576),MONTH(H3576),1)</f>
        <v/>
      </c>
      <c r="P3576" s="132">
        <f>IF(H3576&gt;$L$3,"Futuro","Atraso")</f>
        <v/>
      </c>
      <c r="Q3576">
        <f>12*(YEAR(H3576)-YEAR($L$3))+(MONTH(H3576)-MONTH($L$3))</f>
        <v/>
      </c>
      <c r="R3576" s="366">
        <f>IF(N3576="IBIRAPITANGA FASE 3",IF(P3576="Atraso",M3576,M3576/(1+$J$2)^Q3576),IF(P3576="Atraso",M3576,M3576/(1+$J$1)^Q3576))</f>
        <v/>
      </c>
    </row>
    <row r="3577">
      <c r="A3577" t="inlineStr">
        <is>
          <t>Q020L04</t>
        </is>
      </c>
      <c r="B3577" t="inlineStr">
        <is>
          <t>LINO DE BARROS</t>
        </is>
      </c>
      <c r="C3577" t="n">
        <v>1</v>
      </c>
      <c r="D3577" t="inlineStr">
        <is>
          <t>IPCA</t>
        </is>
      </c>
      <c r="E3577" t="n">
        <v>0.009488792934583046</v>
      </c>
      <c r="F3577" t="inlineStr">
        <is>
          <t>MENSAL</t>
        </is>
      </c>
      <c r="G3577" t="n">
        <v>46782</v>
      </c>
      <c r="H3577" t="n">
        <v>46782</v>
      </c>
      <c r="I3577" t="inlineStr">
        <is>
          <t>076</t>
        </is>
      </c>
      <c r="J3577" t="inlineStr">
        <is>
          <t>CARTEIRA</t>
        </is>
      </c>
      <c r="K3577" t="inlineStr">
        <is>
          <t>CONTRATO</t>
        </is>
      </c>
      <c r="L3577" t="n">
        <v>2067.47</v>
      </c>
      <c r="M3577" t="inlineStr"/>
      <c r="N3577" t="inlineStr"/>
      <c r="O3577" s="142">
        <f>DATE(YEAR(H3577),MONTH(H3577),1)</f>
        <v/>
      </c>
      <c r="P3577" s="132">
        <f>IF(H3577&gt;$L$3,"Futuro","Atraso")</f>
        <v/>
      </c>
      <c r="Q3577">
        <f>12*(YEAR(H3577)-YEAR($L$3))+(MONTH(H3577)-MONTH($L$3))</f>
        <v/>
      </c>
      <c r="R3577" s="366">
        <f>IF(N3577="IBIRAPITANGA FASE 3",IF(P3577="Atraso",M3577,M3577/(1+$J$2)^Q3577),IF(P3577="Atraso",M3577,M3577/(1+$J$1)^Q3577))</f>
        <v/>
      </c>
    </row>
    <row r="3578">
      <c r="A3578" t="inlineStr">
        <is>
          <t>Q020L04</t>
        </is>
      </c>
      <c r="B3578" t="inlineStr">
        <is>
          <t>LINO DE BARROS</t>
        </is>
      </c>
      <c r="C3578" t="n">
        <v>1</v>
      </c>
      <c r="D3578" t="inlineStr">
        <is>
          <t>IPCA</t>
        </is>
      </c>
      <c r="E3578" t="n">
        <v>0.009488792934583046</v>
      </c>
      <c r="F3578" t="inlineStr">
        <is>
          <t>MENSAL</t>
        </is>
      </c>
      <c r="G3578" t="n">
        <v>46812</v>
      </c>
      <c r="H3578" t="n">
        <v>46812</v>
      </c>
      <c r="I3578" t="inlineStr">
        <is>
          <t>077</t>
        </is>
      </c>
      <c r="J3578" t="inlineStr">
        <is>
          <t>CARTEIRA</t>
        </is>
      </c>
      <c r="K3578" t="inlineStr">
        <is>
          <t>CONTRATO</t>
        </is>
      </c>
      <c r="L3578" t="n">
        <v>2067.47</v>
      </c>
      <c r="M3578" t="inlineStr"/>
      <c r="N3578" t="inlineStr"/>
      <c r="O3578" s="142">
        <f>DATE(YEAR(H3578),MONTH(H3578),1)</f>
        <v/>
      </c>
      <c r="P3578" s="132">
        <f>IF(H3578&gt;$L$3,"Futuro","Atraso")</f>
        <v/>
      </c>
      <c r="Q3578">
        <f>12*(YEAR(H3578)-YEAR($L$3))+(MONTH(H3578)-MONTH($L$3))</f>
        <v/>
      </c>
      <c r="R3578" s="366">
        <f>IF(N3578="IBIRAPITANGA FASE 3",IF(P3578="Atraso",M3578,M3578/(1+$J$2)^Q3578),IF(P3578="Atraso",M3578,M3578/(1+$J$1)^Q3578))</f>
        <v/>
      </c>
    </row>
    <row r="3579">
      <c r="A3579" t="inlineStr">
        <is>
          <t>Q020L04</t>
        </is>
      </c>
      <c r="B3579" t="inlineStr">
        <is>
          <t>LINO DE BARROS</t>
        </is>
      </c>
      <c r="C3579" t="n">
        <v>1</v>
      </c>
      <c r="D3579" t="inlineStr">
        <is>
          <t>IPCA</t>
        </is>
      </c>
      <c r="E3579" t="n">
        <v>0.009488792934583046</v>
      </c>
      <c r="F3579" t="inlineStr">
        <is>
          <t>MENSAL</t>
        </is>
      </c>
      <c r="G3579" t="n">
        <v>46842</v>
      </c>
      <c r="H3579" t="n">
        <v>46842</v>
      </c>
      <c r="I3579" t="inlineStr">
        <is>
          <t>078</t>
        </is>
      </c>
      <c r="J3579" t="inlineStr">
        <is>
          <t>CARTEIRA</t>
        </is>
      </c>
      <c r="K3579" t="inlineStr">
        <is>
          <t>CONTRATO</t>
        </is>
      </c>
      <c r="L3579" t="n">
        <v>2067.47</v>
      </c>
      <c r="M3579" t="inlineStr"/>
      <c r="N3579" t="inlineStr"/>
      <c r="O3579" s="142">
        <f>DATE(YEAR(H3579),MONTH(H3579),1)</f>
        <v/>
      </c>
      <c r="P3579" s="132">
        <f>IF(H3579&gt;$L$3,"Futuro","Atraso")</f>
        <v/>
      </c>
      <c r="Q3579">
        <f>12*(YEAR(H3579)-YEAR($L$3))+(MONTH(H3579)-MONTH($L$3))</f>
        <v/>
      </c>
      <c r="R3579" s="366">
        <f>IF(N3579="IBIRAPITANGA FASE 3",IF(P3579="Atraso",M3579,M3579/(1+$J$2)^Q3579),IF(P3579="Atraso",M3579,M3579/(1+$J$1)^Q3579))</f>
        <v/>
      </c>
    </row>
    <row r="3580">
      <c r="A3580" t="inlineStr">
        <is>
          <t>Q020L04</t>
        </is>
      </c>
      <c r="B3580" t="inlineStr">
        <is>
          <t>LINO DE BARROS</t>
        </is>
      </c>
      <c r="C3580" t="n">
        <v>1</v>
      </c>
      <c r="D3580" t="inlineStr">
        <is>
          <t>IPCA</t>
        </is>
      </c>
      <c r="E3580" t="n">
        <v>0.009488792934583046</v>
      </c>
      <c r="F3580" t="inlineStr">
        <is>
          <t>MENSAL</t>
        </is>
      </c>
      <c r="G3580" t="n">
        <v>46873</v>
      </c>
      <c r="H3580" t="n">
        <v>46873</v>
      </c>
      <c r="I3580" t="inlineStr">
        <is>
          <t>079</t>
        </is>
      </c>
      <c r="J3580" t="inlineStr">
        <is>
          <t>CARTEIRA</t>
        </is>
      </c>
      <c r="K3580" t="inlineStr">
        <is>
          <t>CONTRATO</t>
        </is>
      </c>
      <c r="L3580" t="n">
        <v>2067.47</v>
      </c>
      <c r="M3580" t="inlineStr"/>
      <c r="N3580" t="inlineStr"/>
      <c r="O3580" s="142">
        <f>DATE(YEAR(H3580),MONTH(H3580),1)</f>
        <v/>
      </c>
      <c r="P3580" s="132">
        <f>IF(H3580&gt;$L$3,"Futuro","Atraso")</f>
        <v/>
      </c>
      <c r="Q3580">
        <f>12*(YEAR(H3580)-YEAR($L$3))+(MONTH(H3580)-MONTH($L$3))</f>
        <v/>
      </c>
      <c r="R3580" s="366">
        <f>IF(N3580="IBIRAPITANGA FASE 3",IF(P3580="Atraso",M3580,M3580/(1+$J$2)^Q3580),IF(P3580="Atraso",M3580,M3580/(1+$J$1)^Q3580))</f>
        <v/>
      </c>
    </row>
    <row r="3581">
      <c r="A3581" t="inlineStr">
        <is>
          <t>Q020L04</t>
        </is>
      </c>
      <c r="B3581" t="inlineStr">
        <is>
          <t>LINO DE BARROS</t>
        </is>
      </c>
      <c r="C3581" t="n">
        <v>1</v>
      </c>
      <c r="D3581" t="inlineStr">
        <is>
          <t>IPCA</t>
        </is>
      </c>
      <c r="E3581" t="n">
        <v>0.009488792934583046</v>
      </c>
      <c r="F3581" t="inlineStr">
        <is>
          <t>MENSAL</t>
        </is>
      </c>
      <c r="G3581" t="n">
        <v>46873</v>
      </c>
      <c r="H3581" t="n">
        <v>46873</v>
      </c>
      <c r="I3581" t="inlineStr">
        <is>
          <t>007</t>
        </is>
      </c>
      <c r="J3581" t="inlineStr">
        <is>
          <t>CARTEIRA</t>
        </is>
      </c>
      <c r="K3581" t="inlineStr">
        <is>
          <t>CONTRATO</t>
        </is>
      </c>
      <c r="L3581" t="n">
        <v>8715.450000000001</v>
      </c>
      <c r="M3581" t="inlineStr"/>
      <c r="N3581" t="inlineStr"/>
      <c r="O3581" s="142">
        <f>DATE(YEAR(H3581),MONTH(H3581),1)</f>
        <v/>
      </c>
      <c r="P3581" s="132">
        <f>IF(H3581&gt;$L$3,"Futuro","Atraso")</f>
        <v/>
      </c>
      <c r="Q3581">
        <f>12*(YEAR(H3581)-YEAR($L$3))+(MONTH(H3581)-MONTH($L$3))</f>
        <v/>
      </c>
      <c r="R3581" s="366">
        <f>IF(N3581="IBIRAPITANGA FASE 3",IF(P3581="Atraso",M3581,M3581/(1+$J$2)^Q3581),IF(P3581="Atraso",M3581,M3581/(1+$J$1)^Q3581))</f>
        <v/>
      </c>
    </row>
    <row r="3582">
      <c r="A3582" t="inlineStr">
        <is>
          <t>Q020L04</t>
        </is>
      </c>
      <c r="B3582" t="inlineStr">
        <is>
          <t>LINO DE BARROS</t>
        </is>
      </c>
      <c r="C3582" t="n">
        <v>1</v>
      </c>
      <c r="D3582" t="inlineStr">
        <is>
          <t>IPCA</t>
        </is>
      </c>
      <c r="E3582" t="n">
        <v>0.009488792934583046</v>
      </c>
      <c r="F3582" t="inlineStr">
        <is>
          <t>MENSAL</t>
        </is>
      </c>
      <c r="G3582" t="n">
        <v>46903</v>
      </c>
      <c r="H3582" t="n">
        <v>46903</v>
      </c>
      <c r="I3582" t="inlineStr">
        <is>
          <t>080</t>
        </is>
      </c>
      <c r="J3582" t="inlineStr">
        <is>
          <t>CARTEIRA</t>
        </is>
      </c>
      <c r="K3582" t="inlineStr">
        <is>
          <t>CONTRATO</t>
        </is>
      </c>
      <c r="L3582" t="n">
        <v>2067.47</v>
      </c>
      <c r="M3582" t="inlineStr"/>
      <c r="N3582" t="inlineStr"/>
      <c r="O3582" s="142">
        <f>DATE(YEAR(H3582),MONTH(H3582),1)</f>
        <v/>
      </c>
      <c r="P3582" s="132">
        <f>IF(H3582&gt;$L$3,"Futuro","Atraso")</f>
        <v/>
      </c>
      <c r="Q3582">
        <f>12*(YEAR(H3582)-YEAR($L$3))+(MONTH(H3582)-MONTH($L$3))</f>
        <v/>
      </c>
      <c r="R3582" s="366">
        <f>IF(N3582="IBIRAPITANGA FASE 3",IF(P3582="Atraso",M3582,M3582/(1+$J$2)^Q3582),IF(P3582="Atraso",M3582,M3582/(1+$J$1)^Q3582))</f>
        <v/>
      </c>
    </row>
    <row r="3583">
      <c r="A3583" t="inlineStr">
        <is>
          <t>Q020L04</t>
        </is>
      </c>
      <c r="B3583" t="inlineStr">
        <is>
          <t>LINO DE BARROS</t>
        </is>
      </c>
      <c r="C3583" t="n">
        <v>1</v>
      </c>
      <c r="D3583" t="inlineStr">
        <is>
          <t>IPCA</t>
        </is>
      </c>
      <c r="E3583" t="n">
        <v>0.009488792934583046</v>
      </c>
      <c r="F3583" t="inlineStr">
        <is>
          <t>MENSAL</t>
        </is>
      </c>
      <c r="G3583" t="n">
        <v>46934</v>
      </c>
      <c r="H3583" t="n">
        <v>46934</v>
      </c>
      <c r="I3583" t="inlineStr">
        <is>
          <t>081</t>
        </is>
      </c>
      <c r="J3583" t="inlineStr">
        <is>
          <t>CARTEIRA</t>
        </is>
      </c>
      <c r="K3583" t="inlineStr">
        <is>
          <t>CONTRATO</t>
        </is>
      </c>
      <c r="L3583" t="n">
        <v>2067.47</v>
      </c>
      <c r="M3583" t="inlineStr"/>
      <c r="N3583" t="inlineStr"/>
      <c r="O3583" s="142">
        <f>DATE(YEAR(H3583),MONTH(H3583),1)</f>
        <v/>
      </c>
      <c r="P3583" s="132">
        <f>IF(H3583&gt;$L$3,"Futuro","Atraso")</f>
        <v/>
      </c>
      <c r="Q3583">
        <f>12*(YEAR(H3583)-YEAR($L$3))+(MONTH(H3583)-MONTH($L$3))</f>
        <v/>
      </c>
      <c r="R3583" s="366">
        <f>IF(N3583="IBIRAPITANGA FASE 3",IF(P3583="Atraso",M3583,M3583/(1+$J$2)^Q3583),IF(P3583="Atraso",M3583,M3583/(1+$J$1)^Q3583))</f>
        <v/>
      </c>
    </row>
    <row r="3584">
      <c r="A3584" t="inlineStr">
        <is>
          <t>Q020L04</t>
        </is>
      </c>
      <c r="B3584" t="inlineStr">
        <is>
          <t>LINO DE BARROS</t>
        </is>
      </c>
      <c r="C3584" t="n">
        <v>1</v>
      </c>
      <c r="D3584" t="inlineStr">
        <is>
          <t>IPCA</t>
        </is>
      </c>
      <c r="E3584" t="n">
        <v>0.009488792934583046</v>
      </c>
      <c r="F3584" t="inlineStr">
        <is>
          <t>MENSAL</t>
        </is>
      </c>
      <c r="G3584" t="n">
        <v>46964</v>
      </c>
      <c r="H3584" t="n">
        <v>46964</v>
      </c>
      <c r="I3584" t="inlineStr">
        <is>
          <t>082</t>
        </is>
      </c>
      <c r="J3584" t="inlineStr">
        <is>
          <t>CARTEIRA</t>
        </is>
      </c>
      <c r="K3584" t="inlineStr">
        <is>
          <t>CONTRATO</t>
        </is>
      </c>
      <c r="L3584" t="n">
        <v>2067.47</v>
      </c>
      <c r="M3584" t="inlineStr"/>
      <c r="N3584" t="inlineStr"/>
      <c r="O3584" s="142">
        <f>DATE(YEAR(H3584),MONTH(H3584),1)</f>
        <v/>
      </c>
      <c r="P3584" s="132">
        <f>IF(H3584&gt;$L$3,"Futuro","Atraso")</f>
        <v/>
      </c>
      <c r="Q3584">
        <f>12*(YEAR(H3584)-YEAR($L$3))+(MONTH(H3584)-MONTH($L$3))</f>
        <v/>
      </c>
      <c r="R3584" s="366">
        <f>IF(N3584="IBIRAPITANGA FASE 3",IF(P3584="Atraso",M3584,M3584/(1+$J$2)^Q3584),IF(P3584="Atraso",M3584,M3584/(1+$J$1)^Q3584))</f>
        <v/>
      </c>
    </row>
    <row r="3585">
      <c r="A3585" t="inlineStr">
        <is>
          <t>Q020L04</t>
        </is>
      </c>
      <c r="B3585" t="inlineStr">
        <is>
          <t>LINO DE BARROS</t>
        </is>
      </c>
      <c r="C3585" t="n">
        <v>1</v>
      </c>
      <c r="D3585" t="inlineStr">
        <is>
          <t>IPCA</t>
        </is>
      </c>
      <c r="E3585" t="n">
        <v>0.009488792934583046</v>
      </c>
      <c r="F3585" t="inlineStr">
        <is>
          <t>MENSAL</t>
        </is>
      </c>
      <c r="G3585" t="n">
        <v>46995</v>
      </c>
      <c r="H3585" t="n">
        <v>46995</v>
      </c>
      <c r="I3585" t="inlineStr">
        <is>
          <t>083</t>
        </is>
      </c>
      <c r="J3585" t="inlineStr">
        <is>
          <t>CARTEIRA</t>
        </is>
      </c>
      <c r="K3585" t="inlineStr">
        <is>
          <t>CONTRATO</t>
        </is>
      </c>
      <c r="L3585" t="n">
        <v>2067.47</v>
      </c>
      <c r="M3585" t="inlineStr"/>
      <c r="N3585" t="inlineStr"/>
      <c r="O3585" s="142">
        <f>DATE(YEAR(H3585),MONTH(H3585),1)</f>
        <v/>
      </c>
      <c r="P3585" s="132">
        <f>IF(H3585&gt;$L$3,"Futuro","Atraso")</f>
        <v/>
      </c>
      <c r="Q3585">
        <f>12*(YEAR(H3585)-YEAR($L$3))+(MONTH(H3585)-MONTH($L$3))</f>
        <v/>
      </c>
      <c r="R3585" s="366">
        <f>IF(N3585="IBIRAPITANGA FASE 3",IF(P3585="Atraso",M3585,M3585/(1+$J$2)^Q3585),IF(P3585="Atraso",M3585,M3585/(1+$J$1)^Q3585))</f>
        <v/>
      </c>
    </row>
    <row r="3586">
      <c r="A3586" t="inlineStr">
        <is>
          <t>Q020L04</t>
        </is>
      </c>
      <c r="B3586" t="inlineStr">
        <is>
          <t>LINO DE BARROS</t>
        </is>
      </c>
      <c r="C3586" t="n">
        <v>1</v>
      </c>
      <c r="D3586" t="inlineStr">
        <is>
          <t>IPCA</t>
        </is>
      </c>
      <c r="E3586" t="n">
        <v>0.009488792934583046</v>
      </c>
      <c r="F3586" t="inlineStr">
        <is>
          <t>MENSAL</t>
        </is>
      </c>
      <c r="G3586" t="n">
        <v>47026</v>
      </c>
      <c r="H3586" t="n">
        <v>47026</v>
      </c>
      <c r="I3586" t="inlineStr">
        <is>
          <t>084</t>
        </is>
      </c>
      <c r="J3586" t="inlineStr">
        <is>
          <t>CARTEIRA</t>
        </is>
      </c>
      <c r="K3586" t="inlineStr">
        <is>
          <t>CONTRATO</t>
        </is>
      </c>
      <c r="L3586" t="n">
        <v>2067.47</v>
      </c>
      <c r="M3586" t="inlineStr"/>
      <c r="N3586" t="inlineStr"/>
      <c r="O3586" s="142">
        <f>DATE(YEAR(H3586),MONTH(H3586),1)</f>
        <v/>
      </c>
      <c r="P3586" s="132">
        <f>IF(H3586&gt;$L$3,"Futuro","Atraso")</f>
        <v/>
      </c>
      <c r="Q3586">
        <f>12*(YEAR(H3586)-YEAR($L$3))+(MONTH(H3586)-MONTH($L$3))</f>
        <v/>
      </c>
      <c r="R3586" s="366">
        <f>IF(N3586="IBIRAPITANGA FASE 3",IF(P3586="Atraso",M3586,M3586/(1+$J$2)^Q3586),IF(P3586="Atraso",M3586,M3586/(1+$J$1)^Q3586))</f>
        <v/>
      </c>
    </row>
    <row r="3587">
      <c r="A3587" t="inlineStr">
        <is>
          <t>Q020L04</t>
        </is>
      </c>
      <c r="B3587" t="inlineStr">
        <is>
          <t>LINO DE BARROS</t>
        </is>
      </c>
      <c r="C3587" t="n">
        <v>1</v>
      </c>
      <c r="D3587" t="inlineStr">
        <is>
          <t>IPCA</t>
        </is>
      </c>
      <c r="E3587" t="n">
        <v>0.009488792934583046</v>
      </c>
      <c r="F3587" t="inlineStr">
        <is>
          <t>MENSAL</t>
        </is>
      </c>
      <c r="G3587" t="n">
        <v>47056</v>
      </c>
      <c r="H3587" t="n">
        <v>47056</v>
      </c>
      <c r="I3587" t="inlineStr">
        <is>
          <t>085</t>
        </is>
      </c>
      <c r="J3587" t="inlineStr">
        <is>
          <t>CARTEIRA</t>
        </is>
      </c>
      <c r="K3587" t="inlineStr">
        <is>
          <t>CONTRATO</t>
        </is>
      </c>
      <c r="L3587" t="n">
        <v>2067.47</v>
      </c>
      <c r="M3587" t="inlineStr"/>
      <c r="N3587" t="inlineStr"/>
      <c r="O3587" s="142">
        <f>DATE(YEAR(H3587),MONTH(H3587),1)</f>
        <v/>
      </c>
      <c r="P3587" s="132">
        <f>IF(H3587&gt;$L$3,"Futuro","Atraso")</f>
        <v/>
      </c>
      <c r="Q3587">
        <f>12*(YEAR(H3587)-YEAR($L$3))+(MONTH(H3587)-MONTH($L$3))</f>
        <v/>
      </c>
      <c r="R3587" s="366">
        <f>IF(N3587="IBIRAPITANGA FASE 3",IF(P3587="Atraso",M3587,M3587/(1+$J$2)^Q3587),IF(P3587="Atraso",M3587,M3587/(1+$J$1)^Q3587))</f>
        <v/>
      </c>
    </row>
    <row r="3588">
      <c r="A3588" t="inlineStr">
        <is>
          <t>Q020L04</t>
        </is>
      </c>
      <c r="B3588" t="inlineStr">
        <is>
          <t>LINO DE BARROS</t>
        </is>
      </c>
      <c r="C3588" t="n">
        <v>1</v>
      </c>
      <c r="D3588" t="inlineStr">
        <is>
          <t>IPCA</t>
        </is>
      </c>
      <c r="E3588" t="n">
        <v>0.009488792934583046</v>
      </c>
      <c r="F3588" t="inlineStr">
        <is>
          <t>MENSAL</t>
        </is>
      </c>
      <c r="G3588" t="n">
        <v>47087</v>
      </c>
      <c r="H3588" t="n">
        <v>47087</v>
      </c>
      <c r="I3588" t="inlineStr">
        <is>
          <t>086</t>
        </is>
      </c>
      <c r="J3588" t="inlineStr">
        <is>
          <t>CARTEIRA</t>
        </is>
      </c>
      <c r="K3588" t="inlineStr">
        <is>
          <t>CONTRATO</t>
        </is>
      </c>
      <c r="L3588" t="n">
        <v>2067.47</v>
      </c>
      <c r="M3588" t="inlineStr"/>
      <c r="N3588" t="inlineStr"/>
      <c r="O3588" s="142">
        <f>DATE(YEAR(H3588),MONTH(H3588),1)</f>
        <v/>
      </c>
      <c r="P3588" s="132">
        <f>IF(H3588&gt;$L$3,"Futuro","Atraso")</f>
        <v/>
      </c>
      <c r="Q3588">
        <f>12*(YEAR(H3588)-YEAR($L$3))+(MONTH(H3588)-MONTH($L$3))</f>
        <v/>
      </c>
      <c r="R3588" s="366">
        <f>IF(N3588="IBIRAPITANGA FASE 3",IF(P3588="Atraso",M3588,M3588/(1+$J$2)^Q3588),IF(P3588="Atraso",M3588,M3588/(1+$J$1)^Q3588))</f>
        <v/>
      </c>
    </row>
    <row r="3589">
      <c r="A3589" t="inlineStr">
        <is>
          <t>Q020L04</t>
        </is>
      </c>
      <c r="B3589" t="inlineStr">
        <is>
          <t>LINO DE BARROS</t>
        </is>
      </c>
      <c r="C3589" t="n">
        <v>1</v>
      </c>
      <c r="D3589" t="inlineStr">
        <is>
          <t>IPCA</t>
        </is>
      </c>
      <c r="E3589" t="n">
        <v>0.009488792934583046</v>
      </c>
      <c r="F3589" t="inlineStr">
        <is>
          <t>MENSAL</t>
        </is>
      </c>
      <c r="G3589" t="n">
        <v>47117</v>
      </c>
      <c r="H3589" t="n">
        <v>47117</v>
      </c>
      <c r="I3589" t="inlineStr">
        <is>
          <t>087</t>
        </is>
      </c>
      <c r="J3589" t="inlineStr">
        <is>
          <t>CARTEIRA</t>
        </is>
      </c>
      <c r="K3589" t="inlineStr">
        <is>
          <t>CONTRATO</t>
        </is>
      </c>
      <c r="L3589" t="n">
        <v>2067.47</v>
      </c>
      <c r="M3589" t="inlineStr"/>
      <c r="N3589" t="inlineStr"/>
      <c r="O3589" s="142">
        <f>DATE(YEAR(H3589),MONTH(H3589),1)</f>
        <v/>
      </c>
      <c r="P3589" s="132">
        <f>IF(H3589&gt;$L$3,"Futuro","Atraso")</f>
        <v/>
      </c>
      <c r="Q3589">
        <f>12*(YEAR(H3589)-YEAR($L$3))+(MONTH(H3589)-MONTH($L$3))</f>
        <v/>
      </c>
      <c r="R3589" s="366">
        <f>IF(N3589="IBIRAPITANGA FASE 3",IF(P3589="Atraso",M3589,M3589/(1+$J$2)^Q3589),IF(P3589="Atraso",M3589,M3589/(1+$J$1)^Q3589))</f>
        <v/>
      </c>
    </row>
    <row r="3590">
      <c r="A3590" t="inlineStr">
        <is>
          <t>Q020L04</t>
        </is>
      </c>
      <c r="B3590" t="inlineStr">
        <is>
          <t>LINO DE BARROS</t>
        </is>
      </c>
      <c r="C3590" t="n">
        <v>1</v>
      </c>
      <c r="D3590" t="inlineStr">
        <is>
          <t>IPCA</t>
        </is>
      </c>
      <c r="E3590" t="n">
        <v>0.009488792934583046</v>
      </c>
      <c r="F3590" t="inlineStr">
        <is>
          <t>MENSAL</t>
        </is>
      </c>
      <c r="G3590" t="n">
        <v>47148</v>
      </c>
      <c r="H3590" t="n">
        <v>47148</v>
      </c>
      <c r="I3590" t="inlineStr">
        <is>
          <t>088</t>
        </is>
      </c>
      <c r="J3590" t="inlineStr">
        <is>
          <t>CARTEIRA</t>
        </is>
      </c>
      <c r="K3590" t="inlineStr">
        <is>
          <t>CONTRATO</t>
        </is>
      </c>
      <c r="L3590" t="n">
        <v>2067.47</v>
      </c>
      <c r="M3590" t="inlineStr"/>
      <c r="N3590" t="inlineStr"/>
      <c r="O3590" s="142">
        <f>DATE(YEAR(H3590),MONTH(H3590),1)</f>
        <v/>
      </c>
      <c r="P3590" s="132">
        <f>IF(H3590&gt;$L$3,"Futuro","Atraso")</f>
        <v/>
      </c>
      <c r="Q3590">
        <f>12*(YEAR(H3590)-YEAR($L$3))+(MONTH(H3590)-MONTH($L$3))</f>
        <v/>
      </c>
      <c r="R3590" s="366">
        <f>IF(N3590="IBIRAPITANGA FASE 3",IF(P3590="Atraso",M3590,M3590/(1+$J$2)^Q3590),IF(P3590="Atraso",M3590,M3590/(1+$J$1)^Q3590))</f>
        <v/>
      </c>
    </row>
    <row r="3591">
      <c r="A3591" t="inlineStr">
        <is>
          <t>Q020L04</t>
        </is>
      </c>
      <c r="B3591" t="inlineStr">
        <is>
          <t>LINO DE BARROS</t>
        </is>
      </c>
      <c r="C3591" t="n">
        <v>1</v>
      </c>
      <c r="D3591" t="inlineStr">
        <is>
          <t>IPCA</t>
        </is>
      </c>
      <c r="E3591" t="n">
        <v>0.009488792934583046</v>
      </c>
      <c r="F3591" t="inlineStr">
        <is>
          <t>MENSAL</t>
        </is>
      </c>
      <c r="G3591" t="n">
        <v>47177</v>
      </c>
      <c r="H3591" t="n">
        <v>47177</v>
      </c>
      <c r="I3591" t="inlineStr">
        <is>
          <t>089</t>
        </is>
      </c>
      <c r="J3591" t="inlineStr">
        <is>
          <t>CARTEIRA</t>
        </is>
      </c>
      <c r="K3591" t="inlineStr">
        <is>
          <t>CONTRATO</t>
        </is>
      </c>
      <c r="L3591" t="n">
        <v>2067.47</v>
      </c>
      <c r="M3591" t="inlineStr"/>
      <c r="N3591" t="inlineStr"/>
      <c r="O3591" s="142">
        <f>DATE(YEAR(H3591),MONTH(H3591),1)</f>
        <v/>
      </c>
      <c r="P3591" s="132">
        <f>IF(H3591&gt;$L$3,"Futuro","Atraso")</f>
        <v/>
      </c>
      <c r="Q3591">
        <f>12*(YEAR(H3591)-YEAR($L$3))+(MONTH(H3591)-MONTH($L$3))</f>
        <v/>
      </c>
      <c r="R3591" s="366">
        <f>IF(N3591="IBIRAPITANGA FASE 3",IF(P3591="Atraso",M3591,M3591/(1+$J$2)^Q3591),IF(P3591="Atraso",M3591,M3591/(1+$J$1)^Q3591))</f>
        <v/>
      </c>
    </row>
    <row r="3592">
      <c r="A3592" t="inlineStr">
        <is>
          <t>Q020L04</t>
        </is>
      </c>
      <c r="B3592" t="inlineStr">
        <is>
          <t>LINO DE BARROS</t>
        </is>
      </c>
      <c r="C3592" t="n">
        <v>1</v>
      </c>
      <c r="D3592" t="inlineStr">
        <is>
          <t>IPCA</t>
        </is>
      </c>
      <c r="E3592" t="n">
        <v>0.009488792934583046</v>
      </c>
      <c r="F3592" t="inlineStr">
        <is>
          <t>MENSAL</t>
        </is>
      </c>
      <c r="G3592" t="n">
        <v>47207</v>
      </c>
      <c r="H3592" t="n">
        <v>47207</v>
      </c>
      <c r="I3592" t="inlineStr">
        <is>
          <t>090</t>
        </is>
      </c>
      <c r="J3592" t="inlineStr">
        <is>
          <t>CARTEIRA</t>
        </is>
      </c>
      <c r="K3592" t="inlineStr">
        <is>
          <t>CONTRATO</t>
        </is>
      </c>
      <c r="L3592" t="n">
        <v>2067.47</v>
      </c>
      <c r="M3592" t="inlineStr"/>
      <c r="N3592" t="inlineStr"/>
      <c r="O3592" s="142">
        <f>DATE(YEAR(H3592),MONTH(H3592),1)</f>
        <v/>
      </c>
      <c r="P3592" s="132">
        <f>IF(H3592&gt;$L$3,"Futuro","Atraso")</f>
        <v/>
      </c>
      <c r="Q3592">
        <f>12*(YEAR(H3592)-YEAR($L$3))+(MONTH(H3592)-MONTH($L$3))</f>
        <v/>
      </c>
      <c r="R3592" s="366">
        <f>IF(N3592="IBIRAPITANGA FASE 3",IF(P3592="Atraso",M3592,M3592/(1+$J$2)^Q3592),IF(P3592="Atraso",M3592,M3592/(1+$J$1)^Q3592))</f>
        <v/>
      </c>
    </row>
    <row r="3593">
      <c r="A3593" t="inlineStr">
        <is>
          <t>Q020L04</t>
        </is>
      </c>
      <c r="B3593" t="inlineStr">
        <is>
          <t>LINO DE BARROS</t>
        </is>
      </c>
      <c r="C3593" t="n">
        <v>1</v>
      </c>
      <c r="D3593" t="inlineStr">
        <is>
          <t>IPCA</t>
        </is>
      </c>
      <c r="E3593" t="n">
        <v>0.009488792934583046</v>
      </c>
      <c r="F3593" t="inlineStr">
        <is>
          <t>MENSAL</t>
        </is>
      </c>
      <c r="G3593" t="n">
        <v>47238</v>
      </c>
      <c r="H3593" t="n">
        <v>47238</v>
      </c>
      <c r="I3593" t="inlineStr">
        <is>
          <t>091</t>
        </is>
      </c>
      <c r="J3593" t="inlineStr">
        <is>
          <t>CARTEIRA</t>
        </is>
      </c>
      <c r="K3593" t="inlineStr">
        <is>
          <t>CONTRATO</t>
        </is>
      </c>
      <c r="L3593" t="n">
        <v>2067.47</v>
      </c>
      <c r="M3593" t="inlineStr"/>
      <c r="N3593" t="inlineStr"/>
      <c r="O3593" s="142">
        <f>DATE(YEAR(H3593),MONTH(H3593),1)</f>
        <v/>
      </c>
      <c r="P3593" s="132">
        <f>IF(H3593&gt;$L$3,"Futuro","Atraso")</f>
        <v/>
      </c>
      <c r="Q3593">
        <f>12*(YEAR(H3593)-YEAR($L$3))+(MONTH(H3593)-MONTH($L$3))</f>
        <v/>
      </c>
      <c r="R3593" s="366">
        <f>IF(N3593="IBIRAPITANGA FASE 3",IF(P3593="Atraso",M3593,M3593/(1+$J$2)^Q3593),IF(P3593="Atraso",M3593,M3593/(1+$J$1)^Q3593))</f>
        <v/>
      </c>
    </row>
    <row r="3594">
      <c r="A3594" t="inlineStr">
        <is>
          <t>Q020L04</t>
        </is>
      </c>
      <c r="B3594" t="inlineStr">
        <is>
          <t>LINO DE BARROS</t>
        </is>
      </c>
      <c r="C3594" t="n">
        <v>1</v>
      </c>
      <c r="D3594" t="inlineStr">
        <is>
          <t>IPCA</t>
        </is>
      </c>
      <c r="E3594" t="n">
        <v>0.009488792934583046</v>
      </c>
      <c r="F3594" t="inlineStr">
        <is>
          <t>MENSAL</t>
        </is>
      </c>
      <c r="G3594" t="n">
        <v>47238</v>
      </c>
      <c r="H3594" t="n">
        <v>47238</v>
      </c>
      <c r="I3594" t="inlineStr">
        <is>
          <t>008</t>
        </is>
      </c>
      <c r="J3594" t="inlineStr">
        <is>
          <t>CARTEIRA</t>
        </is>
      </c>
      <c r="K3594" t="inlineStr">
        <is>
          <t>CONTRATO</t>
        </is>
      </c>
      <c r="L3594" t="n">
        <v>8715.450000000001</v>
      </c>
      <c r="M3594" t="inlineStr"/>
      <c r="N3594" t="inlineStr"/>
      <c r="O3594" s="142">
        <f>DATE(YEAR(H3594),MONTH(H3594),1)</f>
        <v/>
      </c>
      <c r="P3594" s="132">
        <f>IF(H3594&gt;$L$3,"Futuro","Atraso")</f>
        <v/>
      </c>
      <c r="Q3594">
        <f>12*(YEAR(H3594)-YEAR($L$3))+(MONTH(H3594)-MONTH($L$3))</f>
        <v/>
      </c>
      <c r="R3594" s="366">
        <f>IF(N3594="IBIRAPITANGA FASE 3",IF(P3594="Atraso",M3594,M3594/(1+$J$2)^Q3594),IF(P3594="Atraso",M3594,M3594/(1+$J$1)^Q3594))</f>
        <v/>
      </c>
    </row>
    <row r="3595">
      <c r="A3595" t="inlineStr">
        <is>
          <t>Q020L04</t>
        </is>
      </c>
      <c r="B3595" t="inlineStr">
        <is>
          <t>LINO DE BARROS</t>
        </is>
      </c>
      <c r="C3595" t="n">
        <v>1</v>
      </c>
      <c r="D3595" t="inlineStr">
        <is>
          <t>IPCA</t>
        </is>
      </c>
      <c r="E3595" t="n">
        <v>0.009488792934583046</v>
      </c>
      <c r="F3595" t="inlineStr">
        <is>
          <t>MENSAL</t>
        </is>
      </c>
      <c r="G3595" t="n">
        <v>47268</v>
      </c>
      <c r="H3595" t="n">
        <v>47268</v>
      </c>
      <c r="I3595" t="inlineStr">
        <is>
          <t>092</t>
        </is>
      </c>
      <c r="J3595" t="inlineStr">
        <is>
          <t>CARTEIRA</t>
        </is>
      </c>
      <c r="K3595" t="inlineStr">
        <is>
          <t>CONTRATO</t>
        </is>
      </c>
      <c r="L3595" t="n">
        <v>2067.47</v>
      </c>
      <c r="M3595" t="inlineStr"/>
      <c r="N3595" t="inlineStr"/>
      <c r="O3595" s="142">
        <f>DATE(YEAR(H3595),MONTH(H3595),1)</f>
        <v/>
      </c>
      <c r="P3595" s="132">
        <f>IF(H3595&gt;$L$3,"Futuro","Atraso")</f>
        <v/>
      </c>
      <c r="Q3595">
        <f>12*(YEAR(H3595)-YEAR($L$3))+(MONTH(H3595)-MONTH($L$3))</f>
        <v/>
      </c>
      <c r="R3595" s="366">
        <f>IF(N3595="IBIRAPITANGA FASE 3",IF(P3595="Atraso",M3595,M3595/(1+$J$2)^Q3595),IF(P3595="Atraso",M3595,M3595/(1+$J$1)^Q3595))</f>
        <v/>
      </c>
    </row>
    <row r="3596">
      <c r="A3596" t="inlineStr">
        <is>
          <t>Q020L04</t>
        </is>
      </c>
      <c r="B3596" t="inlineStr">
        <is>
          <t>LINO DE BARROS</t>
        </is>
      </c>
      <c r="C3596" t="n">
        <v>1</v>
      </c>
      <c r="D3596" t="inlineStr">
        <is>
          <t>IPCA</t>
        </is>
      </c>
      <c r="E3596" t="n">
        <v>0.009488792934583046</v>
      </c>
      <c r="F3596" t="inlineStr">
        <is>
          <t>MENSAL</t>
        </is>
      </c>
      <c r="G3596" t="n">
        <v>47299</v>
      </c>
      <c r="H3596" t="n">
        <v>47299</v>
      </c>
      <c r="I3596" t="inlineStr">
        <is>
          <t>093</t>
        </is>
      </c>
      <c r="J3596" t="inlineStr">
        <is>
          <t>CARTEIRA</t>
        </is>
      </c>
      <c r="K3596" t="inlineStr">
        <is>
          <t>CONTRATO</t>
        </is>
      </c>
      <c r="L3596" t="n">
        <v>2067.47</v>
      </c>
      <c r="M3596" t="inlineStr"/>
      <c r="N3596" t="inlineStr"/>
      <c r="O3596" s="142">
        <f>DATE(YEAR(H3596),MONTH(H3596),1)</f>
        <v/>
      </c>
      <c r="P3596" s="132">
        <f>IF(H3596&gt;$L$3,"Futuro","Atraso")</f>
        <v/>
      </c>
      <c r="Q3596">
        <f>12*(YEAR(H3596)-YEAR($L$3))+(MONTH(H3596)-MONTH($L$3))</f>
        <v/>
      </c>
      <c r="R3596" s="366">
        <f>IF(N3596="IBIRAPITANGA FASE 3",IF(P3596="Atraso",M3596,M3596/(1+$J$2)^Q3596),IF(P3596="Atraso",M3596,M3596/(1+$J$1)^Q3596))</f>
        <v/>
      </c>
    </row>
    <row r="3597">
      <c r="A3597" t="inlineStr">
        <is>
          <t>Q020L04</t>
        </is>
      </c>
      <c r="B3597" t="inlineStr">
        <is>
          <t>LINO DE BARROS</t>
        </is>
      </c>
      <c r="C3597" t="n">
        <v>1</v>
      </c>
      <c r="D3597" t="inlineStr">
        <is>
          <t>IPCA</t>
        </is>
      </c>
      <c r="E3597" t="n">
        <v>0.009488792934583046</v>
      </c>
      <c r="F3597" t="inlineStr">
        <is>
          <t>MENSAL</t>
        </is>
      </c>
      <c r="G3597" t="n">
        <v>47329</v>
      </c>
      <c r="H3597" t="n">
        <v>47329</v>
      </c>
      <c r="I3597" t="inlineStr">
        <is>
          <t>094</t>
        </is>
      </c>
      <c r="J3597" t="inlineStr">
        <is>
          <t>CARTEIRA</t>
        </is>
      </c>
      <c r="K3597" t="inlineStr">
        <is>
          <t>CONTRATO</t>
        </is>
      </c>
      <c r="L3597" t="n">
        <v>2067.47</v>
      </c>
      <c r="M3597" t="inlineStr"/>
      <c r="N3597" t="inlineStr"/>
      <c r="O3597" s="142">
        <f>DATE(YEAR(H3597),MONTH(H3597),1)</f>
        <v/>
      </c>
      <c r="P3597" s="132">
        <f>IF(H3597&gt;$L$3,"Futuro","Atraso")</f>
        <v/>
      </c>
      <c r="Q3597">
        <f>12*(YEAR(H3597)-YEAR($L$3))+(MONTH(H3597)-MONTH($L$3))</f>
        <v/>
      </c>
      <c r="R3597" s="366">
        <f>IF(N3597="IBIRAPITANGA FASE 3",IF(P3597="Atraso",M3597,M3597/(1+$J$2)^Q3597),IF(P3597="Atraso",M3597,M3597/(1+$J$1)^Q3597))</f>
        <v/>
      </c>
    </row>
    <row r="3598">
      <c r="A3598" t="inlineStr">
        <is>
          <t>Q020L04</t>
        </is>
      </c>
      <c r="B3598" t="inlineStr">
        <is>
          <t>LINO DE BARROS</t>
        </is>
      </c>
      <c r="C3598" t="n">
        <v>1</v>
      </c>
      <c r="D3598" t="inlineStr">
        <is>
          <t>IPCA</t>
        </is>
      </c>
      <c r="E3598" t="n">
        <v>0.009488792934583046</v>
      </c>
      <c r="F3598" t="inlineStr">
        <is>
          <t>MENSAL</t>
        </is>
      </c>
      <c r="G3598" t="n">
        <v>47360</v>
      </c>
      <c r="H3598" t="n">
        <v>47360</v>
      </c>
      <c r="I3598" t="inlineStr">
        <is>
          <t>095</t>
        </is>
      </c>
      <c r="J3598" t="inlineStr">
        <is>
          <t>CARTEIRA</t>
        </is>
      </c>
      <c r="K3598" t="inlineStr">
        <is>
          <t>CONTRATO</t>
        </is>
      </c>
      <c r="L3598" t="n">
        <v>2067.47</v>
      </c>
      <c r="M3598" t="inlineStr"/>
      <c r="N3598" t="inlineStr"/>
      <c r="O3598" s="142">
        <f>DATE(YEAR(H3598),MONTH(H3598),1)</f>
        <v/>
      </c>
      <c r="P3598" s="132">
        <f>IF(H3598&gt;$L$3,"Futuro","Atraso")</f>
        <v/>
      </c>
      <c r="Q3598">
        <f>12*(YEAR(H3598)-YEAR($L$3))+(MONTH(H3598)-MONTH($L$3))</f>
        <v/>
      </c>
      <c r="R3598" s="366">
        <f>IF(N3598="IBIRAPITANGA FASE 3",IF(P3598="Atraso",M3598,M3598/(1+$J$2)^Q3598),IF(P3598="Atraso",M3598,M3598/(1+$J$1)^Q3598))</f>
        <v/>
      </c>
    </row>
    <row r="3599">
      <c r="A3599" t="inlineStr">
        <is>
          <t>Q020L04</t>
        </is>
      </c>
      <c r="B3599" t="inlineStr">
        <is>
          <t>LINO DE BARROS</t>
        </is>
      </c>
      <c r="C3599" t="n">
        <v>1</v>
      </c>
      <c r="D3599" t="inlineStr">
        <is>
          <t>IPCA</t>
        </is>
      </c>
      <c r="E3599" t="n">
        <v>0.009488792934583046</v>
      </c>
      <c r="F3599" t="inlineStr">
        <is>
          <t>MENSAL</t>
        </is>
      </c>
      <c r="G3599" t="n">
        <v>47391</v>
      </c>
      <c r="H3599" t="n">
        <v>47391</v>
      </c>
      <c r="I3599" t="inlineStr">
        <is>
          <t>096</t>
        </is>
      </c>
      <c r="J3599" t="inlineStr">
        <is>
          <t>CARTEIRA</t>
        </is>
      </c>
      <c r="K3599" t="inlineStr">
        <is>
          <t>CONTRATO</t>
        </is>
      </c>
      <c r="L3599" t="n">
        <v>2067.47</v>
      </c>
      <c r="M3599" t="inlineStr"/>
      <c r="N3599" t="inlineStr"/>
      <c r="O3599" s="142">
        <f>DATE(YEAR(H3599),MONTH(H3599),1)</f>
        <v/>
      </c>
      <c r="P3599" s="132">
        <f>IF(H3599&gt;$L$3,"Futuro","Atraso")</f>
        <v/>
      </c>
      <c r="Q3599">
        <f>12*(YEAR(H3599)-YEAR($L$3))+(MONTH(H3599)-MONTH($L$3))</f>
        <v/>
      </c>
      <c r="R3599" s="366">
        <f>IF(N3599="IBIRAPITANGA FASE 3",IF(P3599="Atraso",M3599,M3599/(1+$J$2)^Q3599),IF(P3599="Atraso",M3599,M3599/(1+$J$1)^Q3599))</f>
        <v/>
      </c>
    </row>
    <row r="3600">
      <c r="A3600" t="inlineStr">
        <is>
          <t>Q020L04</t>
        </is>
      </c>
      <c r="B3600" t="inlineStr">
        <is>
          <t>LINO DE BARROS</t>
        </is>
      </c>
      <c r="C3600" t="n">
        <v>1</v>
      </c>
      <c r="D3600" t="inlineStr">
        <is>
          <t>IPCA</t>
        </is>
      </c>
      <c r="E3600" t="n">
        <v>0.009488792934583046</v>
      </c>
      <c r="F3600" t="inlineStr">
        <is>
          <t>MENSAL</t>
        </is>
      </c>
      <c r="G3600" t="n">
        <v>47421</v>
      </c>
      <c r="H3600" t="n">
        <v>47421</v>
      </c>
      <c r="I3600" t="inlineStr">
        <is>
          <t>097</t>
        </is>
      </c>
      <c r="J3600" t="inlineStr">
        <is>
          <t>CARTEIRA</t>
        </is>
      </c>
      <c r="K3600" t="inlineStr">
        <is>
          <t>CONTRATO</t>
        </is>
      </c>
      <c r="L3600" t="n">
        <v>2067.47</v>
      </c>
      <c r="M3600" t="inlineStr"/>
      <c r="N3600" t="inlineStr"/>
      <c r="O3600" s="142">
        <f>DATE(YEAR(H3600),MONTH(H3600),1)</f>
        <v/>
      </c>
      <c r="P3600" s="132">
        <f>IF(H3600&gt;$L$3,"Futuro","Atraso")</f>
        <v/>
      </c>
      <c r="Q3600">
        <f>12*(YEAR(H3600)-YEAR($L$3))+(MONTH(H3600)-MONTH($L$3))</f>
        <v/>
      </c>
      <c r="R3600" s="366">
        <f>IF(N3600="IBIRAPITANGA FASE 3",IF(P3600="Atraso",M3600,M3600/(1+$J$2)^Q3600),IF(P3600="Atraso",M3600,M3600/(1+$J$1)^Q3600))</f>
        <v/>
      </c>
    </row>
    <row r="3601">
      <c r="A3601" t="inlineStr">
        <is>
          <t>Q020L04</t>
        </is>
      </c>
      <c r="B3601" t="inlineStr">
        <is>
          <t>LINO DE BARROS</t>
        </is>
      </c>
      <c r="C3601" t="n">
        <v>1</v>
      </c>
      <c r="D3601" t="inlineStr">
        <is>
          <t>IPCA</t>
        </is>
      </c>
      <c r="E3601" t="n">
        <v>0.009488792934583046</v>
      </c>
      <c r="F3601" t="inlineStr">
        <is>
          <t>MENSAL</t>
        </is>
      </c>
      <c r="G3601" t="n">
        <v>47452</v>
      </c>
      <c r="H3601" t="n">
        <v>47452</v>
      </c>
      <c r="I3601" t="inlineStr">
        <is>
          <t>098</t>
        </is>
      </c>
      <c r="J3601" t="inlineStr">
        <is>
          <t>CARTEIRA</t>
        </is>
      </c>
      <c r="K3601" t="inlineStr">
        <is>
          <t>CONTRATO</t>
        </is>
      </c>
      <c r="L3601" t="n">
        <v>2067.47</v>
      </c>
      <c r="M3601" t="inlineStr"/>
      <c r="N3601" t="inlineStr"/>
      <c r="O3601" s="142">
        <f>DATE(YEAR(H3601),MONTH(H3601),1)</f>
        <v/>
      </c>
      <c r="P3601" s="132">
        <f>IF(H3601&gt;$L$3,"Futuro","Atraso")</f>
        <v/>
      </c>
      <c r="Q3601">
        <f>12*(YEAR(H3601)-YEAR($L$3))+(MONTH(H3601)-MONTH($L$3))</f>
        <v/>
      </c>
      <c r="R3601" s="366">
        <f>IF(N3601="IBIRAPITANGA FASE 3",IF(P3601="Atraso",M3601,M3601/(1+$J$2)^Q3601),IF(P3601="Atraso",M3601,M3601/(1+$J$1)^Q3601))</f>
        <v/>
      </c>
    </row>
    <row r="3602">
      <c r="A3602" t="inlineStr">
        <is>
          <t>Q020L04</t>
        </is>
      </c>
      <c r="B3602" t="inlineStr">
        <is>
          <t>LINO DE BARROS</t>
        </is>
      </c>
      <c r="C3602" t="n">
        <v>1</v>
      </c>
      <c r="D3602" t="inlineStr">
        <is>
          <t>IPCA</t>
        </is>
      </c>
      <c r="E3602" t="n">
        <v>0.009488792934583046</v>
      </c>
      <c r="F3602" t="inlineStr">
        <is>
          <t>MENSAL</t>
        </is>
      </c>
      <c r="G3602" t="n">
        <v>47482</v>
      </c>
      <c r="H3602" t="n">
        <v>47482</v>
      </c>
      <c r="I3602" t="inlineStr">
        <is>
          <t>099</t>
        </is>
      </c>
      <c r="J3602" t="inlineStr">
        <is>
          <t>CARTEIRA</t>
        </is>
      </c>
      <c r="K3602" t="inlineStr">
        <is>
          <t>CONTRATO</t>
        </is>
      </c>
      <c r="L3602" t="n">
        <v>2067.47</v>
      </c>
      <c r="M3602" t="inlineStr"/>
      <c r="N3602" t="inlineStr"/>
      <c r="O3602" s="142">
        <f>DATE(YEAR(H3602),MONTH(H3602),1)</f>
        <v/>
      </c>
      <c r="P3602" s="132">
        <f>IF(H3602&gt;$L$3,"Futuro","Atraso")</f>
        <v/>
      </c>
      <c r="Q3602">
        <f>12*(YEAR(H3602)-YEAR($L$3))+(MONTH(H3602)-MONTH($L$3))</f>
        <v/>
      </c>
      <c r="R3602" s="366">
        <f>IF(N3602="IBIRAPITANGA FASE 3",IF(P3602="Atraso",M3602,M3602/(1+$J$2)^Q3602),IF(P3602="Atraso",M3602,M3602/(1+$J$1)^Q3602))</f>
        <v/>
      </c>
    </row>
    <row r="3603">
      <c r="A3603" t="inlineStr">
        <is>
          <t>Q020L04</t>
        </is>
      </c>
      <c r="B3603" t="inlineStr">
        <is>
          <t>LINO DE BARROS</t>
        </is>
      </c>
      <c r="C3603" t="n">
        <v>1</v>
      </c>
      <c r="D3603" t="inlineStr">
        <is>
          <t>IPCA</t>
        </is>
      </c>
      <c r="E3603" t="n">
        <v>0.009488792934583046</v>
      </c>
      <c r="F3603" t="inlineStr">
        <is>
          <t>MENSAL</t>
        </is>
      </c>
      <c r="G3603" t="n">
        <v>47513</v>
      </c>
      <c r="H3603" t="n">
        <v>47513</v>
      </c>
      <c r="I3603" t="inlineStr">
        <is>
          <t>100</t>
        </is>
      </c>
      <c r="J3603" t="inlineStr">
        <is>
          <t>CARTEIRA</t>
        </is>
      </c>
      <c r="K3603" t="inlineStr">
        <is>
          <t>CONTRATO</t>
        </is>
      </c>
      <c r="L3603" t="n">
        <v>2067.47</v>
      </c>
      <c r="M3603" t="inlineStr"/>
      <c r="N3603" t="inlineStr"/>
      <c r="O3603" s="142">
        <f>DATE(YEAR(H3603),MONTH(H3603),1)</f>
        <v/>
      </c>
      <c r="P3603" s="132">
        <f>IF(H3603&gt;$L$3,"Futuro","Atraso")</f>
        <v/>
      </c>
      <c r="Q3603">
        <f>12*(YEAR(H3603)-YEAR($L$3))+(MONTH(H3603)-MONTH($L$3))</f>
        <v/>
      </c>
      <c r="R3603" s="366">
        <f>IF(N3603="IBIRAPITANGA FASE 3",IF(P3603="Atraso",M3603,M3603/(1+$J$2)^Q3603),IF(P3603="Atraso",M3603,M3603/(1+$J$1)^Q3603))</f>
        <v/>
      </c>
    </row>
    <row r="3604">
      <c r="A3604" t="inlineStr">
        <is>
          <t>Q020L04</t>
        </is>
      </c>
      <c r="B3604" t="inlineStr">
        <is>
          <t>LINO DE BARROS</t>
        </is>
      </c>
      <c r="C3604" t="n">
        <v>1</v>
      </c>
      <c r="D3604" t="inlineStr">
        <is>
          <t>IPCA</t>
        </is>
      </c>
      <c r="E3604" t="n">
        <v>0.009488792934583046</v>
      </c>
      <c r="F3604" t="inlineStr">
        <is>
          <t>MENSAL</t>
        </is>
      </c>
      <c r="G3604" t="n">
        <v>47542</v>
      </c>
      <c r="H3604" t="n">
        <v>47542</v>
      </c>
      <c r="I3604" t="inlineStr">
        <is>
          <t>101</t>
        </is>
      </c>
      <c r="J3604" t="inlineStr">
        <is>
          <t>CARTEIRA</t>
        </is>
      </c>
      <c r="K3604" t="inlineStr">
        <is>
          <t>CONTRATO</t>
        </is>
      </c>
      <c r="L3604" t="n">
        <v>2067.47</v>
      </c>
      <c r="M3604" t="inlineStr"/>
      <c r="N3604" t="inlineStr"/>
      <c r="O3604" s="142">
        <f>DATE(YEAR(H3604),MONTH(H3604),1)</f>
        <v/>
      </c>
      <c r="P3604" s="132">
        <f>IF(H3604&gt;$L$3,"Futuro","Atraso")</f>
        <v/>
      </c>
      <c r="Q3604">
        <f>12*(YEAR(H3604)-YEAR($L$3))+(MONTH(H3604)-MONTH($L$3))</f>
        <v/>
      </c>
      <c r="R3604" s="366">
        <f>IF(N3604="IBIRAPITANGA FASE 3",IF(P3604="Atraso",M3604,M3604/(1+$J$2)^Q3604),IF(P3604="Atraso",M3604,M3604/(1+$J$1)^Q3604))</f>
        <v/>
      </c>
    </row>
    <row r="3605">
      <c r="A3605" t="inlineStr">
        <is>
          <t>Q020L04</t>
        </is>
      </c>
      <c r="B3605" t="inlineStr">
        <is>
          <t>LINO DE BARROS</t>
        </is>
      </c>
      <c r="C3605" t="n">
        <v>1</v>
      </c>
      <c r="D3605" t="inlineStr">
        <is>
          <t>IPCA</t>
        </is>
      </c>
      <c r="E3605" t="n">
        <v>0.009488792934583046</v>
      </c>
      <c r="F3605" t="inlineStr">
        <is>
          <t>MENSAL</t>
        </is>
      </c>
      <c r="G3605" t="n">
        <v>47572</v>
      </c>
      <c r="H3605" t="n">
        <v>47572</v>
      </c>
      <c r="I3605" t="inlineStr">
        <is>
          <t>102</t>
        </is>
      </c>
      <c r="J3605" t="inlineStr">
        <is>
          <t>CARTEIRA</t>
        </is>
      </c>
      <c r="K3605" t="inlineStr">
        <is>
          <t>CONTRATO</t>
        </is>
      </c>
      <c r="L3605" t="n">
        <v>2067.47</v>
      </c>
      <c r="M3605" t="inlineStr"/>
      <c r="N3605" t="inlineStr"/>
      <c r="O3605" s="142">
        <f>DATE(YEAR(H3605),MONTH(H3605),1)</f>
        <v/>
      </c>
      <c r="P3605" s="132">
        <f>IF(H3605&gt;$L$3,"Futuro","Atraso")</f>
        <v/>
      </c>
      <c r="Q3605">
        <f>12*(YEAR(H3605)-YEAR($L$3))+(MONTH(H3605)-MONTH($L$3))</f>
        <v/>
      </c>
      <c r="R3605" s="366">
        <f>IF(N3605="IBIRAPITANGA FASE 3",IF(P3605="Atraso",M3605,M3605/(1+$J$2)^Q3605),IF(P3605="Atraso",M3605,M3605/(1+$J$1)^Q3605))</f>
        <v/>
      </c>
    </row>
    <row r="3606">
      <c r="A3606" t="inlineStr">
        <is>
          <t>Q020L04</t>
        </is>
      </c>
      <c r="B3606" t="inlineStr">
        <is>
          <t>LINO DE BARROS</t>
        </is>
      </c>
      <c r="C3606" t="n">
        <v>1</v>
      </c>
      <c r="D3606" t="inlineStr">
        <is>
          <t>IPCA</t>
        </is>
      </c>
      <c r="E3606" t="n">
        <v>0.009488792934583046</v>
      </c>
      <c r="F3606" t="inlineStr">
        <is>
          <t>MENSAL</t>
        </is>
      </c>
      <c r="G3606" t="n">
        <v>47603</v>
      </c>
      <c r="H3606" t="n">
        <v>47603</v>
      </c>
      <c r="I3606" t="inlineStr">
        <is>
          <t>103</t>
        </is>
      </c>
      <c r="J3606" t="inlineStr">
        <is>
          <t>CARTEIRA</t>
        </is>
      </c>
      <c r="K3606" t="inlineStr">
        <is>
          <t>CONTRATO</t>
        </is>
      </c>
      <c r="L3606" t="n">
        <v>2067.47</v>
      </c>
      <c r="M3606" t="inlineStr"/>
      <c r="N3606" t="inlineStr"/>
      <c r="O3606" s="142">
        <f>DATE(YEAR(H3606),MONTH(H3606),1)</f>
        <v/>
      </c>
      <c r="P3606" s="132">
        <f>IF(H3606&gt;$L$3,"Futuro","Atraso")</f>
        <v/>
      </c>
      <c r="Q3606">
        <f>12*(YEAR(H3606)-YEAR($L$3))+(MONTH(H3606)-MONTH($L$3))</f>
        <v/>
      </c>
      <c r="R3606" s="366">
        <f>IF(N3606="IBIRAPITANGA FASE 3",IF(P3606="Atraso",M3606,M3606/(1+$J$2)^Q3606),IF(P3606="Atraso",M3606,M3606/(1+$J$1)^Q3606))</f>
        <v/>
      </c>
    </row>
    <row r="3607">
      <c r="A3607" t="inlineStr">
        <is>
          <t>Q020L04</t>
        </is>
      </c>
      <c r="B3607" t="inlineStr">
        <is>
          <t>LINO DE BARROS</t>
        </is>
      </c>
      <c r="C3607" t="n">
        <v>1</v>
      </c>
      <c r="D3607" t="inlineStr">
        <is>
          <t>IPCA</t>
        </is>
      </c>
      <c r="E3607" t="n">
        <v>0.009488792934583046</v>
      </c>
      <c r="F3607" t="inlineStr">
        <is>
          <t>MENSAL</t>
        </is>
      </c>
      <c r="G3607" t="n">
        <v>47603</v>
      </c>
      <c r="H3607" t="n">
        <v>47603</v>
      </c>
      <c r="I3607" t="inlineStr">
        <is>
          <t>009</t>
        </is>
      </c>
      <c r="J3607" t="inlineStr">
        <is>
          <t>CARTEIRA</t>
        </is>
      </c>
      <c r="K3607" t="inlineStr">
        <is>
          <t>CONTRATO</t>
        </is>
      </c>
      <c r="L3607" t="n">
        <v>8715.450000000001</v>
      </c>
      <c r="M3607" t="inlineStr"/>
      <c r="N3607" t="inlineStr"/>
      <c r="O3607" s="142">
        <f>DATE(YEAR(H3607),MONTH(H3607),1)</f>
        <v/>
      </c>
      <c r="P3607" s="132">
        <f>IF(H3607&gt;$L$3,"Futuro","Atraso")</f>
        <v/>
      </c>
      <c r="Q3607">
        <f>12*(YEAR(H3607)-YEAR($L$3))+(MONTH(H3607)-MONTH($L$3))</f>
        <v/>
      </c>
      <c r="R3607" s="366">
        <f>IF(N3607="IBIRAPITANGA FASE 3",IF(P3607="Atraso",M3607,M3607/(1+$J$2)^Q3607),IF(P3607="Atraso",M3607,M3607/(1+$J$1)^Q3607))</f>
        <v/>
      </c>
    </row>
    <row r="3608">
      <c r="A3608" t="inlineStr">
        <is>
          <t>Q020L04</t>
        </is>
      </c>
      <c r="B3608" t="inlineStr">
        <is>
          <t>LINO DE BARROS</t>
        </is>
      </c>
      <c r="C3608" t="n">
        <v>1</v>
      </c>
      <c r="D3608" t="inlineStr">
        <is>
          <t>IPCA</t>
        </is>
      </c>
      <c r="E3608" t="n">
        <v>0.009488792934583046</v>
      </c>
      <c r="F3608" t="inlineStr">
        <is>
          <t>MENSAL</t>
        </is>
      </c>
      <c r="G3608" t="n">
        <v>47633</v>
      </c>
      <c r="H3608" t="n">
        <v>47633</v>
      </c>
      <c r="I3608" t="inlineStr">
        <is>
          <t>104</t>
        </is>
      </c>
      <c r="J3608" t="inlineStr">
        <is>
          <t>CARTEIRA</t>
        </is>
      </c>
      <c r="K3608" t="inlineStr">
        <is>
          <t>CONTRATO</t>
        </is>
      </c>
      <c r="L3608" t="n">
        <v>2067.47</v>
      </c>
      <c r="M3608" t="inlineStr"/>
      <c r="N3608" t="inlineStr"/>
      <c r="O3608" s="142">
        <f>DATE(YEAR(H3608),MONTH(H3608),1)</f>
        <v/>
      </c>
      <c r="P3608" s="132">
        <f>IF(H3608&gt;$L$3,"Futuro","Atraso")</f>
        <v/>
      </c>
      <c r="Q3608">
        <f>12*(YEAR(H3608)-YEAR($L$3))+(MONTH(H3608)-MONTH($L$3))</f>
        <v/>
      </c>
      <c r="R3608" s="366">
        <f>IF(N3608="IBIRAPITANGA FASE 3",IF(P3608="Atraso",M3608,M3608/(1+$J$2)^Q3608),IF(P3608="Atraso",M3608,M3608/(1+$J$1)^Q3608))</f>
        <v/>
      </c>
    </row>
    <row r="3609">
      <c r="A3609" t="inlineStr">
        <is>
          <t>Q020L04</t>
        </is>
      </c>
      <c r="B3609" t="inlineStr">
        <is>
          <t>LINO DE BARROS</t>
        </is>
      </c>
      <c r="C3609" t="n">
        <v>1</v>
      </c>
      <c r="D3609" t="inlineStr">
        <is>
          <t>IPCA</t>
        </is>
      </c>
      <c r="E3609" t="n">
        <v>0.009488792934583046</v>
      </c>
      <c r="F3609" t="inlineStr">
        <is>
          <t>MENSAL</t>
        </is>
      </c>
      <c r="G3609" t="n">
        <v>47664</v>
      </c>
      <c r="H3609" t="n">
        <v>47664</v>
      </c>
      <c r="I3609" t="inlineStr">
        <is>
          <t>105</t>
        </is>
      </c>
      <c r="J3609" t="inlineStr">
        <is>
          <t>CARTEIRA</t>
        </is>
      </c>
      <c r="K3609" t="inlineStr">
        <is>
          <t>CONTRATO</t>
        </is>
      </c>
      <c r="L3609" t="n">
        <v>2067.47</v>
      </c>
      <c r="M3609" t="inlineStr"/>
      <c r="N3609" t="inlineStr"/>
      <c r="O3609" s="142">
        <f>DATE(YEAR(H3609),MONTH(H3609),1)</f>
        <v/>
      </c>
      <c r="P3609" s="132">
        <f>IF(H3609&gt;$L$3,"Futuro","Atraso")</f>
        <v/>
      </c>
      <c r="Q3609">
        <f>12*(YEAR(H3609)-YEAR($L$3))+(MONTH(H3609)-MONTH($L$3))</f>
        <v/>
      </c>
      <c r="R3609" s="366">
        <f>IF(N3609="IBIRAPITANGA FASE 3",IF(P3609="Atraso",M3609,M3609/(1+$J$2)^Q3609),IF(P3609="Atraso",M3609,M3609/(1+$J$1)^Q3609))</f>
        <v/>
      </c>
    </row>
    <row r="3610">
      <c r="A3610" t="inlineStr">
        <is>
          <t>Q020L04</t>
        </is>
      </c>
      <c r="B3610" t="inlineStr">
        <is>
          <t>LINO DE BARROS</t>
        </is>
      </c>
      <c r="C3610" t="n">
        <v>1</v>
      </c>
      <c r="D3610" t="inlineStr">
        <is>
          <t>IPCA</t>
        </is>
      </c>
      <c r="E3610" t="n">
        <v>0.009488792934583046</v>
      </c>
      <c r="F3610" t="inlineStr">
        <is>
          <t>MENSAL</t>
        </is>
      </c>
      <c r="G3610" t="n">
        <v>47694</v>
      </c>
      <c r="H3610" t="n">
        <v>47694</v>
      </c>
      <c r="I3610" t="inlineStr">
        <is>
          <t>106</t>
        </is>
      </c>
      <c r="J3610" t="inlineStr">
        <is>
          <t>CARTEIRA</t>
        </is>
      </c>
      <c r="K3610" t="inlineStr">
        <is>
          <t>CONTRATO</t>
        </is>
      </c>
      <c r="L3610" t="n">
        <v>2067.47</v>
      </c>
      <c r="M3610" t="inlineStr"/>
      <c r="N3610" t="inlineStr"/>
      <c r="O3610" s="142">
        <f>DATE(YEAR(H3610),MONTH(H3610),1)</f>
        <v/>
      </c>
      <c r="P3610" s="132">
        <f>IF(H3610&gt;$L$3,"Futuro","Atraso")</f>
        <v/>
      </c>
      <c r="Q3610">
        <f>12*(YEAR(H3610)-YEAR($L$3))+(MONTH(H3610)-MONTH($L$3))</f>
        <v/>
      </c>
      <c r="R3610" s="366">
        <f>IF(N3610="IBIRAPITANGA FASE 3",IF(P3610="Atraso",M3610,M3610/(1+$J$2)^Q3610),IF(P3610="Atraso",M3610,M3610/(1+$J$1)^Q3610))</f>
        <v/>
      </c>
    </row>
    <row r="3611">
      <c r="A3611" t="inlineStr">
        <is>
          <t>Q020L04</t>
        </is>
      </c>
      <c r="B3611" t="inlineStr">
        <is>
          <t>LINO DE BARROS</t>
        </is>
      </c>
      <c r="C3611" t="n">
        <v>1</v>
      </c>
      <c r="D3611" t="inlineStr">
        <is>
          <t>IPCA</t>
        </is>
      </c>
      <c r="E3611" t="n">
        <v>0.009488792934583046</v>
      </c>
      <c r="F3611" t="inlineStr">
        <is>
          <t>MENSAL</t>
        </is>
      </c>
      <c r="G3611" t="n">
        <v>47725</v>
      </c>
      <c r="H3611" t="n">
        <v>47725</v>
      </c>
      <c r="I3611" t="inlineStr">
        <is>
          <t>107</t>
        </is>
      </c>
      <c r="J3611" t="inlineStr">
        <is>
          <t>CARTEIRA</t>
        </is>
      </c>
      <c r="K3611" t="inlineStr">
        <is>
          <t>CONTRATO</t>
        </is>
      </c>
      <c r="L3611" t="n">
        <v>2067.47</v>
      </c>
      <c r="M3611" t="inlineStr"/>
      <c r="N3611" t="inlineStr"/>
      <c r="O3611" s="142">
        <f>DATE(YEAR(H3611),MONTH(H3611),1)</f>
        <v/>
      </c>
      <c r="P3611" s="132">
        <f>IF(H3611&gt;$L$3,"Futuro","Atraso")</f>
        <v/>
      </c>
      <c r="Q3611">
        <f>12*(YEAR(H3611)-YEAR($L$3))+(MONTH(H3611)-MONTH($L$3))</f>
        <v/>
      </c>
      <c r="R3611" s="366">
        <f>IF(N3611="IBIRAPITANGA FASE 3",IF(P3611="Atraso",M3611,M3611/(1+$J$2)^Q3611),IF(P3611="Atraso",M3611,M3611/(1+$J$1)^Q3611))</f>
        <v/>
      </c>
    </row>
    <row r="3612">
      <c r="A3612" t="inlineStr">
        <is>
          <t>Q020L04</t>
        </is>
      </c>
      <c r="B3612" t="inlineStr">
        <is>
          <t>LINO DE BARROS</t>
        </is>
      </c>
      <c r="C3612" t="n">
        <v>1</v>
      </c>
      <c r="D3612" t="inlineStr">
        <is>
          <t>IPCA</t>
        </is>
      </c>
      <c r="E3612" t="n">
        <v>0.009488792934583046</v>
      </c>
      <c r="F3612" t="inlineStr">
        <is>
          <t>MENSAL</t>
        </is>
      </c>
      <c r="G3612" t="n">
        <v>47756</v>
      </c>
      <c r="H3612" t="n">
        <v>47756</v>
      </c>
      <c r="I3612" t="inlineStr">
        <is>
          <t>108</t>
        </is>
      </c>
      <c r="J3612" t="inlineStr">
        <is>
          <t>CARTEIRA</t>
        </is>
      </c>
      <c r="K3612" t="inlineStr">
        <is>
          <t>CONTRATO</t>
        </is>
      </c>
      <c r="L3612" t="n">
        <v>2067.47</v>
      </c>
      <c r="M3612" t="inlineStr"/>
      <c r="N3612" t="inlineStr"/>
      <c r="O3612" s="142">
        <f>DATE(YEAR(H3612),MONTH(H3612),1)</f>
        <v/>
      </c>
      <c r="P3612" s="132">
        <f>IF(H3612&gt;$L$3,"Futuro","Atraso")</f>
        <v/>
      </c>
      <c r="Q3612">
        <f>12*(YEAR(H3612)-YEAR($L$3))+(MONTH(H3612)-MONTH($L$3))</f>
        <v/>
      </c>
      <c r="R3612" s="366">
        <f>IF(N3612="IBIRAPITANGA FASE 3",IF(P3612="Atraso",M3612,M3612/(1+$J$2)^Q3612),IF(P3612="Atraso",M3612,M3612/(1+$J$1)^Q3612))</f>
        <v/>
      </c>
    </row>
    <row r="3613">
      <c r="A3613" t="inlineStr">
        <is>
          <t>Q020L04</t>
        </is>
      </c>
      <c r="B3613" t="inlineStr">
        <is>
          <t>LINO DE BARROS</t>
        </is>
      </c>
      <c r="C3613" t="n">
        <v>1</v>
      </c>
      <c r="D3613" t="inlineStr">
        <is>
          <t>IPCA</t>
        </is>
      </c>
      <c r="E3613" t="n">
        <v>0.009488792934583046</v>
      </c>
      <c r="F3613" t="inlineStr">
        <is>
          <t>MENSAL</t>
        </is>
      </c>
      <c r="G3613" t="n">
        <v>47786</v>
      </c>
      <c r="H3613" t="n">
        <v>47786</v>
      </c>
      <c r="I3613" t="inlineStr">
        <is>
          <t>109</t>
        </is>
      </c>
      <c r="J3613" t="inlineStr">
        <is>
          <t>CARTEIRA</t>
        </is>
      </c>
      <c r="K3613" t="inlineStr">
        <is>
          <t>CONTRATO</t>
        </is>
      </c>
      <c r="L3613" t="n">
        <v>2067.47</v>
      </c>
      <c r="M3613" t="inlineStr"/>
      <c r="N3613" t="inlineStr"/>
      <c r="O3613" s="142">
        <f>DATE(YEAR(H3613),MONTH(H3613),1)</f>
        <v/>
      </c>
      <c r="P3613" s="132">
        <f>IF(H3613&gt;$L$3,"Futuro","Atraso")</f>
        <v/>
      </c>
      <c r="Q3613">
        <f>12*(YEAR(H3613)-YEAR($L$3))+(MONTH(H3613)-MONTH($L$3))</f>
        <v/>
      </c>
      <c r="R3613" s="366">
        <f>IF(N3613="IBIRAPITANGA FASE 3",IF(P3613="Atraso",M3613,M3613/(1+$J$2)^Q3613),IF(P3613="Atraso",M3613,M3613/(1+$J$1)^Q3613))</f>
        <v/>
      </c>
    </row>
    <row r="3614">
      <c r="A3614" t="inlineStr">
        <is>
          <t>Q020L04</t>
        </is>
      </c>
      <c r="B3614" t="inlineStr">
        <is>
          <t>LINO DE BARROS</t>
        </is>
      </c>
      <c r="C3614" t="n">
        <v>1</v>
      </c>
      <c r="D3614" t="inlineStr">
        <is>
          <t>IPCA</t>
        </is>
      </c>
      <c r="E3614" t="n">
        <v>0.009488792934583046</v>
      </c>
      <c r="F3614" t="inlineStr">
        <is>
          <t>MENSAL</t>
        </is>
      </c>
      <c r="G3614" t="n">
        <v>47817</v>
      </c>
      <c r="H3614" t="n">
        <v>47817</v>
      </c>
      <c r="I3614" t="inlineStr">
        <is>
          <t>110</t>
        </is>
      </c>
      <c r="J3614" t="inlineStr">
        <is>
          <t>CARTEIRA</t>
        </is>
      </c>
      <c r="K3614" t="inlineStr">
        <is>
          <t>CONTRATO</t>
        </is>
      </c>
      <c r="L3614" t="n">
        <v>2067.47</v>
      </c>
      <c r="M3614" t="inlineStr"/>
      <c r="N3614" t="inlineStr"/>
      <c r="O3614" s="142">
        <f>DATE(YEAR(H3614),MONTH(H3614),1)</f>
        <v/>
      </c>
      <c r="P3614" s="132">
        <f>IF(H3614&gt;$L$3,"Futuro","Atraso")</f>
        <v/>
      </c>
      <c r="Q3614">
        <f>12*(YEAR(H3614)-YEAR($L$3))+(MONTH(H3614)-MONTH($L$3))</f>
        <v/>
      </c>
      <c r="R3614" s="366">
        <f>IF(N3614="IBIRAPITANGA FASE 3",IF(P3614="Atraso",M3614,M3614/(1+$J$2)^Q3614),IF(P3614="Atraso",M3614,M3614/(1+$J$1)^Q3614))</f>
        <v/>
      </c>
    </row>
    <row r="3615">
      <c r="A3615" t="inlineStr">
        <is>
          <t>Q020L04</t>
        </is>
      </c>
      <c r="B3615" t="inlineStr">
        <is>
          <t>LINO DE BARROS</t>
        </is>
      </c>
      <c r="C3615" t="n">
        <v>1</v>
      </c>
      <c r="D3615" t="inlineStr">
        <is>
          <t>IPCA</t>
        </is>
      </c>
      <c r="E3615" t="n">
        <v>0.009488792934583046</v>
      </c>
      <c r="F3615" t="inlineStr">
        <is>
          <t>MENSAL</t>
        </is>
      </c>
      <c r="G3615" t="n">
        <v>47847</v>
      </c>
      <c r="H3615" t="n">
        <v>47847</v>
      </c>
      <c r="I3615" t="inlineStr">
        <is>
          <t>111</t>
        </is>
      </c>
      <c r="J3615" t="inlineStr">
        <is>
          <t>CARTEIRA</t>
        </is>
      </c>
      <c r="K3615" t="inlineStr">
        <is>
          <t>CONTRATO</t>
        </is>
      </c>
      <c r="L3615" t="n">
        <v>2067.47</v>
      </c>
      <c r="M3615" t="inlineStr"/>
      <c r="N3615" t="inlineStr"/>
      <c r="O3615" s="142">
        <f>DATE(YEAR(H3615),MONTH(H3615),1)</f>
        <v/>
      </c>
      <c r="P3615" s="132">
        <f>IF(H3615&gt;$L$3,"Futuro","Atraso")</f>
        <v/>
      </c>
      <c r="Q3615">
        <f>12*(YEAR(H3615)-YEAR($L$3))+(MONTH(H3615)-MONTH($L$3))</f>
        <v/>
      </c>
      <c r="R3615" s="366">
        <f>IF(N3615="IBIRAPITANGA FASE 3",IF(P3615="Atraso",M3615,M3615/(1+$J$2)^Q3615),IF(P3615="Atraso",M3615,M3615/(1+$J$1)^Q3615))</f>
        <v/>
      </c>
    </row>
    <row r="3616">
      <c r="A3616" t="inlineStr">
        <is>
          <t>Q020L04</t>
        </is>
      </c>
      <c r="B3616" t="inlineStr">
        <is>
          <t>LINO DE BARROS</t>
        </is>
      </c>
      <c r="C3616" t="n">
        <v>1</v>
      </c>
      <c r="D3616" t="inlineStr">
        <is>
          <t>IPCA</t>
        </is>
      </c>
      <c r="E3616" t="n">
        <v>0.009488792934583046</v>
      </c>
      <c r="F3616" t="inlineStr">
        <is>
          <t>MENSAL</t>
        </is>
      </c>
      <c r="G3616" t="n">
        <v>47878</v>
      </c>
      <c r="H3616" t="n">
        <v>47878</v>
      </c>
      <c r="I3616" t="inlineStr">
        <is>
          <t>112</t>
        </is>
      </c>
      <c r="J3616" t="inlineStr">
        <is>
          <t>CARTEIRA</t>
        </is>
      </c>
      <c r="K3616" t="inlineStr">
        <is>
          <t>CONTRATO</t>
        </is>
      </c>
      <c r="L3616" t="n">
        <v>2067.47</v>
      </c>
      <c r="M3616" t="inlineStr"/>
      <c r="N3616" t="inlineStr"/>
      <c r="O3616" s="142">
        <f>DATE(YEAR(H3616),MONTH(H3616),1)</f>
        <v/>
      </c>
      <c r="P3616" s="132">
        <f>IF(H3616&gt;$L$3,"Futuro","Atraso")</f>
        <v/>
      </c>
      <c r="Q3616">
        <f>12*(YEAR(H3616)-YEAR($L$3))+(MONTH(H3616)-MONTH($L$3))</f>
        <v/>
      </c>
      <c r="R3616" s="366">
        <f>IF(N3616="IBIRAPITANGA FASE 3",IF(P3616="Atraso",M3616,M3616/(1+$J$2)^Q3616),IF(P3616="Atraso",M3616,M3616/(1+$J$1)^Q3616))</f>
        <v/>
      </c>
    </row>
    <row r="3617">
      <c r="A3617" t="inlineStr">
        <is>
          <t>Q020L04</t>
        </is>
      </c>
      <c r="B3617" t="inlineStr">
        <is>
          <t>LINO DE BARROS</t>
        </is>
      </c>
      <c r="C3617" t="n">
        <v>1</v>
      </c>
      <c r="D3617" t="inlineStr">
        <is>
          <t>IPCA</t>
        </is>
      </c>
      <c r="E3617" t="n">
        <v>0.009488792934583046</v>
      </c>
      <c r="F3617" t="inlineStr">
        <is>
          <t>MENSAL</t>
        </is>
      </c>
      <c r="G3617" t="n">
        <v>47907</v>
      </c>
      <c r="H3617" t="n">
        <v>47907</v>
      </c>
      <c r="I3617" t="inlineStr">
        <is>
          <t>113</t>
        </is>
      </c>
      <c r="J3617" t="inlineStr">
        <is>
          <t>CARTEIRA</t>
        </is>
      </c>
      <c r="K3617" t="inlineStr">
        <is>
          <t>CONTRATO</t>
        </is>
      </c>
      <c r="L3617" t="n">
        <v>2067.47</v>
      </c>
      <c r="M3617" t="inlineStr"/>
      <c r="N3617" t="inlineStr"/>
      <c r="O3617" s="142">
        <f>DATE(YEAR(H3617),MONTH(H3617),1)</f>
        <v/>
      </c>
      <c r="P3617" s="132">
        <f>IF(H3617&gt;$L$3,"Futuro","Atraso")</f>
        <v/>
      </c>
      <c r="Q3617">
        <f>12*(YEAR(H3617)-YEAR($L$3))+(MONTH(H3617)-MONTH($L$3))</f>
        <v/>
      </c>
      <c r="R3617" s="366">
        <f>IF(N3617="IBIRAPITANGA FASE 3",IF(P3617="Atraso",M3617,M3617/(1+$J$2)^Q3617),IF(P3617="Atraso",M3617,M3617/(1+$J$1)^Q3617))</f>
        <v/>
      </c>
    </row>
    <row r="3618">
      <c r="A3618" t="inlineStr">
        <is>
          <t>Q020L04</t>
        </is>
      </c>
      <c r="B3618" t="inlineStr">
        <is>
          <t>LINO DE BARROS</t>
        </is>
      </c>
      <c r="C3618" t="n">
        <v>1</v>
      </c>
      <c r="D3618" t="inlineStr">
        <is>
          <t>IPCA</t>
        </is>
      </c>
      <c r="E3618" t="n">
        <v>0.009488792934583046</v>
      </c>
      <c r="F3618" t="inlineStr">
        <is>
          <t>MENSAL</t>
        </is>
      </c>
      <c r="G3618" t="n">
        <v>47937</v>
      </c>
      <c r="H3618" t="n">
        <v>47937</v>
      </c>
      <c r="I3618" t="inlineStr">
        <is>
          <t>114</t>
        </is>
      </c>
      <c r="J3618" t="inlineStr">
        <is>
          <t>CARTEIRA</t>
        </is>
      </c>
      <c r="K3618" t="inlineStr">
        <is>
          <t>CONTRATO</t>
        </is>
      </c>
      <c r="L3618" t="n">
        <v>2067.47</v>
      </c>
      <c r="M3618" t="inlineStr"/>
      <c r="N3618" t="inlineStr"/>
      <c r="O3618" s="142">
        <f>DATE(YEAR(H3618),MONTH(H3618),1)</f>
        <v/>
      </c>
      <c r="P3618" s="132">
        <f>IF(H3618&gt;$L$3,"Futuro","Atraso")</f>
        <v/>
      </c>
      <c r="Q3618">
        <f>12*(YEAR(H3618)-YEAR($L$3))+(MONTH(H3618)-MONTH($L$3))</f>
        <v/>
      </c>
      <c r="R3618" s="366">
        <f>IF(N3618="IBIRAPITANGA FASE 3",IF(P3618="Atraso",M3618,M3618/(1+$J$2)^Q3618),IF(P3618="Atraso",M3618,M3618/(1+$J$1)^Q3618))</f>
        <v/>
      </c>
    </row>
    <row r="3619">
      <c r="A3619" t="inlineStr">
        <is>
          <t>Q020L04</t>
        </is>
      </c>
      <c r="B3619" t="inlineStr">
        <is>
          <t>LINO DE BARROS</t>
        </is>
      </c>
      <c r="C3619" t="n">
        <v>1</v>
      </c>
      <c r="D3619" t="inlineStr">
        <is>
          <t>IPCA</t>
        </is>
      </c>
      <c r="E3619" t="n">
        <v>0.009488792934583046</v>
      </c>
      <c r="F3619" t="inlineStr">
        <is>
          <t>MENSAL</t>
        </is>
      </c>
      <c r="G3619" t="n">
        <v>47968</v>
      </c>
      <c r="H3619" t="n">
        <v>47968</v>
      </c>
      <c r="I3619" t="inlineStr">
        <is>
          <t>115</t>
        </is>
      </c>
      <c r="J3619" t="inlineStr">
        <is>
          <t>CARTEIRA</t>
        </is>
      </c>
      <c r="K3619" t="inlineStr">
        <is>
          <t>CONTRATO</t>
        </is>
      </c>
      <c r="L3619" t="n">
        <v>2067.47</v>
      </c>
      <c r="M3619" t="inlineStr"/>
      <c r="N3619" t="inlineStr"/>
      <c r="O3619" s="142">
        <f>DATE(YEAR(H3619),MONTH(H3619),1)</f>
        <v/>
      </c>
      <c r="P3619" s="132">
        <f>IF(H3619&gt;$L$3,"Futuro","Atraso")</f>
        <v/>
      </c>
      <c r="Q3619">
        <f>12*(YEAR(H3619)-YEAR($L$3))+(MONTH(H3619)-MONTH($L$3))</f>
        <v/>
      </c>
      <c r="R3619" s="366">
        <f>IF(N3619="IBIRAPITANGA FASE 3",IF(P3619="Atraso",M3619,M3619/(1+$J$2)^Q3619),IF(P3619="Atraso",M3619,M3619/(1+$J$1)^Q3619))</f>
        <v/>
      </c>
    </row>
    <row r="3620">
      <c r="A3620" t="inlineStr">
        <is>
          <t>Q020L04</t>
        </is>
      </c>
      <c r="B3620" t="inlineStr">
        <is>
          <t>LINO DE BARROS</t>
        </is>
      </c>
      <c r="C3620" t="n">
        <v>1</v>
      </c>
      <c r="D3620" t="inlineStr">
        <is>
          <t>IPCA</t>
        </is>
      </c>
      <c r="E3620" t="n">
        <v>0.009488792934583046</v>
      </c>
      <c r="F3620" t="inlineStr">
        <is>
          <t>MENSAL</t>
        </is>
      </c>
      <c r="G3620" t="n">
        <v>47968</v>
      </c>
      <c r="H3620" t="n">
        <v>47968</v>
      </c>
      <c r="I3620" t="inlineStr">
        <is>
          <t>010</t>
        </is>
      </c>
      <c r="J3620" t="inlineStr">
        <is>
          <t>CARTEIRA</t>
        </is>
      </c>
      <c r="K3620" t="inlineStr">
        <is>
          <t>CONTRATO</t>
        </is>
      </c>
      <c r="L3620" t="n">
        <v>8715.450000000001</v>
      </c>
      <c r="M3620" t="inlineStr"/>
      <c r="N3620" t="inlineStr"/>
      <c r="O3620" s="142">
        <f>DATE(YEAR(H3620),MONTH(H3620),1)</f>
        <v/>
      </c>
      <c r="P3620" s="132">
        <f>IF(H3620&gt;$L$3,"Futuro","Atraso")</f>
        <v/>
      </c>
      <c r="Q3620">
        <f>12*(YEAR(H3620)-YEAR($L$3))+(MONTH(H3620)-MONTH($L$3))</f>
        <v/>
      </c>
      <c r="R3620" s="366">
        <f>IF(N3620="IBIRAPITANGA FASE 3",IF(P3620="Atraso",M3620,M3620/(1+$J$2)^Q3620),IF(P3620="Atraso",M3620,M3620/(1+$J$1)^Q3620))</f>
        <v/>
      </c>
    </row>
    <row r="3621">
      <c r="A3621" t="inlineStr">
        <is>
          <t>Q020L04</t>
        </is>
      </c>
      <c r="B3621" t="inlineStr">
        <is>
          <t>LINO DE BARROS</t>
        </is>
      </c>
      <c r="C3621" t="n">
        <v>1</v>
      </c>
      <c r="D3621" t="inlineStr">
        <is>
          <t>IPCA</t>
        </is>
      </c>
      <c r="E3621" t="n">
        <v>0.009488792934583046</v>
      </c>
      <c r="F3621" t="inlineStr">
        <is>
          <t>MENSAL</t>
        </is>
      </c>
      <c r="G3621" t="n">
        <v>47998</v>
      </c>
      <c r="H3621" t="n">
        <v>47998</v>
      </c>
      <c r="I3621" t="inlineStr">
        <is>
          <t>116</t>
        </is>
      </c>
      <c r="J3621" t="inlineStr">
        <is>
          <t>CARTEIRA</t>
        </is>
      </c>
      <c r="K3621" t="inlineStr">
        <is>
          <t>CONTRATO</t>
        </is>
      </c>
      <c r="L3621" t="n">
        <v>2067.47</v>
      </c>
      <c r="M3621" t="inlineStr"/>
      <c r="N3621" t="inlineStr"/>
      <c r="O3621" s="142">
        <f>DATE(YEAR(H3621),MONTH(H3621),1)</f>
        <v/>
      </c>
      <c r="P3621" s="132">
        <f>IF(H3621&gt;$L$3,"Futuro","Atraso")</f>
        <v/>
      </c>
      <c r="Q3621">
        <f>12*(YEAR(H3621)-YEAR($L$3))+(MONTH(H3621)-MONTH($L$3))</f>
        <v/>
      </c>
      <c r="R3621" s="366">
        <f>IF(N3621="IBIRAPITANGA FASE 3",IF(P3621="Atraso",M3621,M3621/(1+$J$2)^Q3621),IF(P3621="Atraso",M3621,M3621/(1+$J$1)^Q3621))</f>
        <v/>
      </c>
    </row>
    <row r="3622">
      <c r="A3622" t="inlineStr">
        <is>
          <t>Q020L04</t>
        </is>
      </c>
      <c r="B3622" t="inlineStr">
        <is>
          <t>LINO DE BARROS</t>
        </is>
      </c>
      <c r="C3622" t="n">
        <v>1</v>
      </c>
      <c r="D3622" t="inlineStr">
        <is>
          <t>IPCA</t>
        </is>
      </c>
      <c r="E3622" t="n">
        <v>0.009488792934583046</v>
      </c>
      <c r="F3622" t="inlineStr">
        <is>
          <t>MENSAL</t>
        </is>
      </c>
      <c r="G3622" t="n">
        <v>48029</v>
      </c>
      <c r="H3622" t="n">
        <v>48029</v>
      </c>
      <c r="I3622" t="inlineStr">
        <is>
          <t>117</t>
        </is>
      </c>
      <c r="J3622" t="inlineStr">
        <is>
          <t>CARTEIRA</t>
        </is>
      </c>
      <c r="K3622" t="inlineStr">
        <is>
          <t>CONTRATO</t>
        </is>
      </c>
      <c r="L3622" t="n">
        <v>2067.47</v>
      </c>
      <c r="M3622" t="inlineStr"/>
      <c r="N3622" t="inlineStr"/>
      <c r="O3622" s="142">
        <f>DATE(YEAR(H3622),MONTH(H3622),1)</f>
        <v/>
      </c>
      <c r="P3622" s="132">
        <f>IF(H3622&gt;$L$3,"Futuro","Atraso")</f>
        <v/>
      </c>
      <c r="Q3622">
        <f>12*(YEAR(H3622)-YEAR($L$3))+(MONTH(H3622)-MONTH($L$3))</f>
        <v/>
      </c>
      <c r="R3622" s="366">
        <f>IF(N3622="IBIRAPITANGA FASE 3",IF(P3622="Atraso",M3622,M3622/(1+$J$2)^Q3622),IF(P3622="Atraso",M3622,M3622/(1+$J$1)^Q3622))</f>
        <v/>
      </c>
    </row>
    <row r="3623">
      <c r="A3623" t="inlineStr">
        <is>
          <t>Q020L04</t>
        </is>
      </c>
      <c r="B3623" t="inlineStr">
        <is>
          <t>LINO DE BARROS</t>
        </is>
      </c>
      <c r="C3623" t="n">
        <v>1</v>
      </c>
      <c r="D3623" t="inlineStr">
        <is>
          <t>IPCA</t>
        </is>
      </c>
      <c r="E3623" t="n">
        <v>0.009488792934583046</v>
      </c>
      <c r="F3623" t="inlineStr">
        <is>
          <t>MENSAL</t>
        </is>
      </c>
      <c r="G3623" t="n">
        <v>48059</v>
      </c>
      <c r="H3623" t="n">
        <v>48059</v>
      </c>
      <c r="I3623" t="inlineStr">
        <is>
          <t>118</t>
        </is>
      </c>
      <c r="J3623" t="inlineStr">
        <is>
          <t>CARTEIRA</t>
        </is>
      </c>
      <c r="K3623" t="inlineStr">
        <is>
          <t>CONTRATO</t>
        </is>
      </c>
      <c r="L3623" t="n">
        <v>2067.47</v>
      </c>
      <c r="M3623" t="inlineStr"/>
      <c r="N3623" t="inlineStr"/>
      <c r="O3623" s="142">
        <f>DATE(YEAR(H3623),MONTH(H3623),1)</f>
        <v/>
      </c>
      <c r="P3623" s="132">
        <f>IF(H3623&gt;$L$3,"Futuro","Atraso")</f>
        <v/>
      </c>
      <c r="Q3623">
        <f>12*(YEAR(H3623)-YEAR($L$3))+(MONTH(H3623)-MONTH($L$3))</f>
        <v/>
      </c>
      <c r="R3623" s="366">
        <f>IF(N3623="IBIRAPITANGA FASE 3",IF(P3623="Atraso",M3623,M3623/(1+$J$2)^Q3623),IF(P3623="Atraso",M3623,M3623/(1+$J$1)^Q3623))</f>
        <v/>
      </c>
    </row>
    <row r="3624">
      <c r="A3624" t="inlineStr">
        <is>
          <t>Q020L04</t>
        </is>
      </c>
      <c r="B3624" t="inlineStr">
        <is>
          <t>LINO DE BARROS</t>
        </is>
      </c>
      <c r="C3624" t="n">
        <v>1</v>
      </c>
      <c r="D3624" t="inlineStr">
        <is>
          <t>IPCA</t>
        </is>
      </c>
      <c r="E3624" t="n">
        <v>0.009488792934583046</v>
      </c>
      <c r="F3624" t="inlineStr">
        <is>
          <t>MENSAL</t>
        </is>
      </c>
      <c r="G3624" t="n">
        <v>48090</v>
      </c>
      <c r="H3624" t="n">
        <v>48090</v>
      </c>
      <c r="I3624" t="inlineStr">
        <is>
          <t>119</t>
        </is>
      </c>
      <c r="J3624" t="inlineStr">
        <is>
          <t>CARTEIRA</t>
        </is>
      </c>
      <c r="K3624" t="inlineStr">
        <is>
          <t>CONTRATO</t>
        </is>
      </c>
      <c r="L3624" t="n">
        <v>2067.47</v>
      </c>
      <c r="M3624" t="inlineStr"/>
      <c r="N3624" t="inlineStr"/>
      <c r="O3624" s="142">
        <f>DATE(YEAR(H3624),MONTH(H3624),1)</f>
        <v/>
      </c>
      <c r="P3624" s="132">
        <f>IF(H3624&gt;$L$3,"Futuro","Atraso")</f>
        <v/>
      </c>
      <c r="Q3624">
        <f>12*(YEAR(H3624)-YEAR($L$3))+(MONTH(H3624)-MONTH($L$3))</f>
        <v/>
      </c>
      <c r="R3624" s="366">
        <f>IF(N3624="IBIRAPITANGA FASE 3",IF(P3624="Atraso",M3624,M3624/(1+$J$2)^Q3624),IF(P3624="Atraso",M3624,M3624/(1+$J$1)^Q3624))</f>
        <v/>
      </c>
    </row>
    <row r="3625">
      <c r="A3625" t="inlineStr">
        <is>
          <t>Q020L04</t>
        </is>
      </c>
      <c r="B3625" t="inlineStr">
        <is>
          <t>LINO DE BARROS</t>
        </is>
      </c>
      <c r="C3625" t="n">
        <v>1</v>
      </c>
      <c r="D3625" t="inlineStr">
        <is>
          <t>IPCA</t>
        </is>
      </c>
      <c r="E3625" t="n">
        <v>0.009488792934583046</v>
      </c>
      <c r="F3625" t="inlineStr">
        <is>
          <t>MENSAL</t>
        </is>
      </c>
      <c r="G3625" t="n">
        <v>48121</v>
      </c>
      <c r="H3625" t="n">
        <v>48121</v>
      </c>
      <c r="I3625" t="inlineStr">
        <is>
          <t>120</t>
        </is>
      </c>
      <c r="J3625" t="inlineStr">
        <is>
          <t>CARTEIRA</t>
        </is>
      </c>
      <c r="K3625" t="inlineStr">
        <is>
          <t>CONTRATO</t>
        </is>
      </c>
      <c r="L3625" t="n">
        <v>2067.47</v>
      </c>
      <c r="M3625" t="inlineStr"/>
      <c r="N3625" t="inlineStr"/>
      <c r="O3625" s="142">
        <f>DATE(YEAR(H3625),MONTH(H3625),1)</f>
        <v/>
      </c>
      <c r="P3625" s="132">
        <f>IF(H3625&gt;$L$3,"Futuro","Atraso")</f>
        <v/>
      </c>
      <c r="Q3625">
        <f>12*(YEAR(H3625)-YEAR($L$3))+(MONTH(H3625)-MONTH($L$3))</f>
        <v/>
      </c>
      <c r="R3625" s="366">
        <f>IF(N3625="IBIRAPITANGA FASE 3",IF(P3625="Atraso",M3625,M3625/(1+$J$2)^Q3625),IF(P3625="Atraso",M3625,M3625/(1+$J$1)^Q3625))</f>
        <v/>
      </c>
    </row>
    <row r="3626">
      <c r="A3626" t="inlineStr">
        <is>
          <t>Q020L04</t>
        </is>
      </c>
      <c r="B3626" t="inlineStr">
        <is>
          <t>LINO DE BARROS</t>
        </is>
      </c>
      <c r="C3626" t="n">
        <v>1</v>
      </c>
      <c r="D3626" t="inlineStr">
        <is>
          <t>IPCA</t>
        </is>
      </c>
      <c r="E3626" t="n">
        <v>0.009488792934583046</v>
      </c>
      <c r="F3626" t="inlineStr">
        <is>
          <t>MENSAL</t>
        </is>
      </c>
      <c r="G3626" t="n">
        <v>48151</v>
      </c>
      <c r="H3626" t="n">
        <v>48151</v>
      </c>
      <c r="I3626" t="inlineStr">
        <is>
          <t>121</t>
        </is>
      </c>
      <c r="J3626" t="inlineStr">
        <is>
          <t>CARTEIRA</t>
        </is>
      </c>
      <c r="K3626" t="inlineStr">
        <is>
          <t>CONTRATO</t>
        </is>
      </c>
      <c r="L3626" t="n">
        <v>2067.47</v>
      </c>
      <c r="M3626" t="inlineStr"/>
      <c r="N3626" t="inlineStr"/>
      <c r="O3626" s="142">
        <f>DATE(YEAR(H3626),MONTH(H3626),1)</f>
        <v/>
      </c>
      <c r="P3626" s="132">
        <f>IF(H3626&gt;$L$3,"Futuro","Atraso")</f>
        <v/>
      </c>
      <c r="Q3626">
        <f>12*(YEAR(H3626)-YEAR($L$3))+(MONTH(H3626)-MONTH($L$3))</f>
        <v/>
      </c>
      <c r="R3626" s="366">
        <f>IF(N3626="IBIRAPITANGA FASE 3",IF(P3626="Atraso",M3626,M3626/(1+$J$2)^Q3626),IF(P3626="Atraso",M3626,M3626/(1+$J$1)^Q3626))</f>
        <v/>
      </c>
    </row>
    <row r="3627">
      <c r="A3627" t="inlineStr">
        <is>
          <t>Q020L04</t>
        </is>
      </c>
      <c r="B3627" t="inlineStr">
        <is>
          <t>LINO DE BARROS</t>
        </is>
      </c>
      <c r="C3627" t="n">
        <v>1</v>
      </c>
      <c r="D3627" t="inlineStr">
        <is>
          <t>IPCA</t>
        </is>
      </c>
      <c r="E3627" t="n">
        <v>0.009488792934583046</v>
      </c>
      <c r="F3627" t="inlineStr">
        <is>
          <t>MENSAL</t>
        </is>
      </c>
      <c r="G3627" t="n">
        <v>48182</v>
      </c>
      <c r="H3627" t="n">
        <v>48182</v>
      </c>
      <c r="I3627" t="inlineStr">
        <is>
          <t>122</t>
        </is>
      </c>
      <c r="J3627" t="inlineStr">
        <is>
          <t>CARTEIRA</t>
        </is>
      </c>
      <c r="K3627" t="inlineStr">
        <is>
          <t>CONTRATO</t>
        </is>
      </c>
      <c r="L3627" t="n">
        <v>2067.47</v>
      </c>
      <c r="M3627" t="inlineStr"/>
      <c r="N3627" t="inlineStr"/>
      <c r="O3627" s="142">
        <f>DATE(YEAR(H3627),MONTH(H3627),1)</f>
        <v/>
      </c>
      <c r="P3627" s="132">
        <f>IF(H3627&gt;$L$3,"Futuro","Atraso")</f>
        <v/>
      </c>
      <c r="Q3627">
        <f>12*(YEAR(H3627)-YEAR($L$3))+(MONTH(H3627)-MONTH($L$3))</f>
        <v/>
      </c>
      <c r="R3627" s="366">
        <f>IF(N3627="IBIRAPITANGA FASE 3",IF(P3627="Atraso",M3627,M3627/(1+$J$2)^Q3627),IF(P3627="Atraso",M3627,M3627/(1+$J$1)^Q3627))</f>
        <v/>
      </c>
    </row>
    <row r="3628">
      <c r="A3628" t="inlineStr">
        <is>
          <t>Q020L04</t>
        </is>
      </c>
      <c r="B3628" t="inlineStr">
        <is>
          <t>LINO DE BARROS</t>
        </is>
      </c>
      <c r="C3628" t="n">
        <v>1</v>
      </c>
      <c r="D3628" t="inlineStr">
        <is>
          <t>IPCA</t>
        </is>
      </c>
      <c r="E3628" t="n">
        <v>0.009488792934583046</v>
      </c>
      <c r="F3628" t="inlineStr">
        <is>
          <t>MENSAL</t>
        </is>
      </c>
      <c r="G3628" t="n">
        <v>48212</v>
      </c>
      <c r="H3628" t="n">
        <v>48212</v>
      </c>
      <c r="I3628" t="inlineStr">
        <is>
          <t>123</t>
        </is>
      </c>
      <c r="J3628" t="inlineStr">
        <is>
          <t>CARTEIRA</t>
        </is>
      </c>
      <c r="K3628" t="inlineStr">
        <is>
          <t>CONTRATO</t>
        </is>
      </c>
      <c r="L3628" t="n">
        <v>2067.47</v>
      </c>
      <c r="M3628" t="inlineStr"/>
      <c r="N3628" t="inlineStr"/>
      <c r="O3628" s="142">
        <f>DATE(YEAR(H3628),MONTH(H3628),1)</f>
        <v/>
      </c>
      <c r="P3628" s="132">
        <f>IF(H3628&gt;$L$3,"Futuro","Atraso")</f>
        <v/>
      </c>
      <c r="Q3628">
        <f>12*(YEAR(H3628)-YEAR($L$3))+(MONTH(H3628)-MONTH($L$3))</f>
        <v/>
      </c>
      <c r="R3628" s="366">
        <f>IF(N3628="IBIRAPITANGA FASE 3",IF(P3628="Atraso",M3628,M3628/(1+$J$2)^Q3628),IF(P3628="Atraso",M3628,M3628/(1+$J$1)^Q3628))</f>
        <v/>
      </c>
    </row>
    <row r="3629">
      <c r="A3629" t="inlineStr">
        <is>
          <t>Q020L04</t>
        </is>
      </c>
      <c r="B3629" t="inlineStr">
        <is>
          <t>LINO DE BARROS</t>
        </is>
      </c>
      <c r="C3629" t="n">
        <v>1</v>
      </c>
      <c r="D3629" t="inlineStr">
        <is>
          <t>IPCA</t>
        </is>
      </c>
      <c r="E3629" t="n">
        <v>0.009488792934583046</v>
      </c>
      <c r="F3629" t="inlineStr">
        <is>
          <t>MENSAL</t>
        </is>
      </c>
      <c r="G3629" t="n">
        <v>48243</v>
      </c>
      <c r="H3629" t="n">
        <v>48243</v>
      </c>
      <c r="I3629" t="inlineStr">
        <is>
          <t>124</t>
        </is>
      </c>
      <c r="J3629" t="inlineStr">
        <is>
          <t>CARTEIRA</t>
        </is>
      </c>
      <c r="K3629" t="inlineStr">
        <is>
          <t>CONTRATO</t>
        </is>
      </c>
      <c r="L3629" t="n">
        <v>2067.47</v>
      </c>
      <c r="M3629" t="inlineStr"/>
      <c r="N3629" t="inlineStr"/>
      <c r="O3629" s="142">
        <f>DATE(YEAR(H3629),MONTH(H3629),1)</f>
        <v/>
      </c>
      <c r="P3629" s="132">
        <f>IF(H3629&gt;$L$3,"Futuro","Atraso")</f>
        <v/>
      </c>
      <c r="Q3629">
        <f>12*(YEAR(H3629)-YEAR($L$3))+(MONTH(H3629)-MONTH($L$3))</f>
        <v/>
      </c>
      <c r="R3629" s="366">
        <f>IF(N3629="IBIRAPITANGA FASE 3",IF(P3629="Atraso",M3629,M3629/(1+$J$2)^Q3629),IF(P3629="Atraso",M3629,M3629/(1+$J$1)^Q3629))</f>
        <v/>
      </c>
    </row>
    <row r="3630">
      <c r="A3630" t="inlineStr">
        <is>
          <t>Q020L04</t>
        </is>
      </c>
      <c r="B3630" t="inlineStr">
        <is>
          <t>LINO DE BARROS</t>
        </is>
      </c>
      <c r="C3630" t="n">
        <v>1</v>
      </c>
      <c r="D3630" t="inlineStr">
        <is>
          <t>IPCA</t>
        </is>
      </c>
      <c r="E3630" t="n">
        <v>0.009488792934583046</v>
      </c>
      <c r="F3630" t="inlineStr">
        <is>
          <t>MENSAL</t>
        </is>
      </c>
      <c r="G3630" t="n">
        <v>48273</v>
      </c>
      <c r="H3630" t="n">
        <v>48273</v>
      </c>
      <c r="I3630" t="inlineStr">
        <is>
          <t>125</t>
        </is>
      </c>
      <c r="J3630" t="inlineStr">
        <is>
          <t>CARTEIRA</t>
        </is>
      </c>
      <c r="K3630" t="inlineStr">
        <is>
          <t>CONTRATO</t>
        </is>
      </c>
      <c r="L3630" t="n">
        <v>2067.47</v>
      </c>
      <c r="M3630" t="inlineStr"/>
      <c r="N3630" t="inlineStr"/>
      <c r="O3630" s="142">
        <f>DATE(YEAR(H3630),MONTH(H3630),1)</f>
        <v/>
      </c>
      <c r="P3630" s="132">
        <f>IF(H3630&gt;$L$3,"Futuro","Atraso")</f>
        <v/>
      </c>
      <c r="Q3630">
        <f>12*(YEAR(H3630)-YEAR($L$3))+(MONTH(H3630)-MONTH($L$3))</f>
        <v/>
      </c>
      <c r="R3630" s="366">
        <f>IF(N3630="IBIRAPITANGA FASE 3",IF(P3630="Atraso",M3630,M3630/(1+$J$2)^Q3630),IF(P3630="Atraso",M3630,M3630/(1+$J$1)^Q3630))</f>
        <v/>
      </c>
    </row>
    <row r="3631">
      <c r="A3631" t="inlineStr">
        <is>
          <t>Q020L04</t>
        </is>
      </c>
      <c r="B3631" t="inlineStr">
        <is>
          <t>LINO DE BARROS</t>
        </is>
      </c>
      <c r="C3631" t="n">
        <v>1</v>
      </c>
      <c r="D3631" t="inlineStr">
        <is>
          <t>IPCA</t>
        </is>
      </c>
      <c r="E3631" t="n">
        <v>0.009488792934583046</v>
      </c>
      <c r="F3631" t="inlineStr">
        <is>
          <t>MENSAL</t>
        </is>
      </c>
      <c r="G3631" t="n">
        <v>48303</v>
      </c>
      <c r="H3631" t="n">
        <v>48303</v>
      </c>
      <c r="I3631" t="inlineStr">
        <is>
          <t>126</t>
        </is>
      </c>
      <c r="J3631" t="inlineStr">
        <is>
          <t>CARTEIRA</t>
        </is>
      </c>
      <c r="K3631" t="inlineStr">
        <is>
          <t>CONTRATO</t>
        </is>
      </c>
      <c r="L3631" t="n">
        <v>2067.47</v>
      </c>
      <c r="M3631" t="inlineStr"/>
      <c r="N3631" t="inlineStr"/>
      <c r="O3631" s="142">
        <f>DATE(YEAR(H3631),MONTH(H3631),1)</f>
        <v/>
      </c>
      <c r="P3631" s="132">
        <f>IF(H3631&gt;$L$3,"Futuro","Atraso")</f>
        <v/>
      </c>
      <c r="Q3631">
        <f>12*(YEAR(H3631)-YEAR($L$3))+(MONTH(H3631)-MONTH($L$3))</f>
        <v/>
      </c>
      <c r="R3631" s="366">
        <f>IF(N3631="IBIRAPITANGA FASE 3",IF(P3631="Atraso",M3631,M3631/(1+$J$2)^Q3631),IF(P3631="Atraso",M3631,M3631/(1+$J$1)^Q3631))</f>
        <v/>
      </c>
    </row>
    <row r="3632">
      <c r="A3632" t="inlineStr">
        <is>
          <t>Q020L04</t>
        </is>
      </c>
      <c r="B3632" t="inlineStr">
        <is>
          <t>LINO DE BARROS</t>
        </is>
      </c>
      <c r="C3632" t="n">
        <v>1</v>
      </c>
      <c r="D3632" t="inlineStr">
        <is>
          <t>IPCA</t>
        </is>
      </c>
      <c r="E3632" t="n">
        <v>0.009488792934583046</v>
      </c>
      <c r="F3632" t="inlineStr">
        <is>
          <t>MENSAL</t>
        </is>
      </c>
      <c r="G3632" t="n">
        <v>48334</v>
      </c>
      <c r="H3632" t="n">
        <v>48334</v>
      </c>
      <c r="I3632" t="inlineStr">
        <is>
          <t>127</t>
        </is>
      </c>
      <c r="J3632" t="inlineStr">
        <is>
          <t>CARTEIRA</t>
        </is>
      </c>
      <c r="K3632" t="inlineStr">
        <is>
          <t>CONTRATO</t>
        </is>
      </c>
      <c r="L3632" t="n">
        <v>2067.47</v>
      </c>
      <c r="M3632" t="inlineStr"/>
      <c r="N3632" t="inlineStr"/>
      <c r="O3632" s="142">
        <f>DATE(YEAR(H3632),MONTH(H3632),1)</f>
        <v/>
      </c>
      <c r="P3632" s="132">
        <f>IF(H3632&gt;$L$3,"Futuro","Atraso")</f>
        <v/>
      </c>
      <c r="Q3632">
        <f>12*(YEAR(H3632)-YEAR($L$3))+(MONTH(H3632)-MONTH($L$3))</f>
        <v/>
      </c>
      <c r="R3632" s="366">
        <f>IF(N3632="IBIRAPITANGA FASE 3",IF(P3632="Atraso",M3632,M3632/(1+$J$2)^Q3632),IF(P3632="Atraso",M3632,M3632/(1+$J$1)^Q3632))</f>
        <v/>
      </c>
    </row>
    <row r="3633">
      <c r="A3633" t="inlineStr">
        <is>
          <t>Q020L04</t>
        </is>
      </c>
      <c r="B3633" t="inlineStr">
        <is>
          <t>LINO DE BARROS</t>
        </is>
      </c>
      <c r="C3633" t="n">
        <v>1</v>
      </c>
      <c r="D3633" t="inlineStr">
        <is>
          <t>IPCA</t>
        </is>
      </c>
      <c r="E3633" t="n">
        <v>0.009488792934583046</v>
      </c>
      <c r="F3633" t="inlineStr">
        <is>
          <t>MENSAL</t>
        </is>
      </c>
      <c r="G3633" t="n">
        <v>48334</v>
      </c>
      <c r="H3633" t="n">
        <v>48334</v>
      </c>
      <c r="I3633" t="inlineStr">
        <is>
          <t>011</t>
        </is>
      </c>
      <c r="J3633" t="inlineStr">
        <is>
          <t>CARTEIRA</t>
        </is>
      </c>
      <c r="K3633" t="inlineStr">
        <is>
          <t>CONTRATO</t>
        </is>
      </c>
      <c r="L3633" t="n">
        <v>8715.450000000001</v>
      </c>
      <c r="M3633" t="inlineStr"/>
      <c r="N3633" t="inlineStr"/>
      <c r="O3633" s="142">
        <f>DATE(YEAR(H3633),MONTH(H3633),1)</f>
        <v/>
      </c>
      <c r="P3633" s="132">
        <f>IF(H3633&gt;$L$3,"Futuro","Atraso")</f>
        <v/>
      </c>
      <c r="Q3633">
        <f>12*(YEAR(H3633)-YEAR($L$3))+(MONTH(H3633)-MONTH($L$3))</f>
        <v/>
      </c>
      <c r="R3633" s="366">
        <f>IF(N3633="IBIRAPITANGA FASE 3",IF(P3633="Atraso",M3633,M3633/(1+$J$2)^Q3633),IF(P3633="Atraso",M3633,M3633/(1+$J$1)^Q3633))</f>
        <v/>
      </c>
    </row>
    <row r="3634">
      <c r="A3634" t="inlineStr">
        <is>
          <t>Q020L04</t>
        </is>
      </c>
      <c r="B3634" t="inlineStr">
        <is>
          <t>LINO DE BARROS</t>
        </is>
      </c>
      <c r="C3634" t="n">
        <v>1</v>
      </c>
      <c r="D3634" t="inlineStr">
        <is>
          <t>IPCA</t>
        </is>
      </c>
      <c r="E3634" t="n">
        <v>0.009488792934583046</v>
      </c>
      <c r="F3634" t="inlineStr">
        <is>
          <t>MENSAL</t>
        </is>
      </c>
      <c r="G3634" t="n">
        <v>48364</v>
      </c>
      <c r="H3634" t="n">
        <v>48364</v>
      </c>
      <c r="I3634" t="inlineStr">
        <is>
          <t>128</t>
        </is>
      </c>
      <c r="J3634" t="inlineStr">
        <is>
          <t>CARTEIRA</t>
        </is>
      </c>
      <c r="K3634" t="inlineStr">
        <is>
          <t>CONTRATO</t>
        </is>
      </c>
      <c r="L3634" t="n">
        <v>2067.47</v>
      </c>
      <c r="M3634" t="inlineStr"/>
      <c r="N3634" t="inlineStr"/>
      <c r="O3634" s="142">
        <f>DATE(YEAR(H3634),MONTH(H3634),1)</f>
        <v/>
      </c>
      <c r="P3634" s="132">
        <f>IF(H3634&gt;$L$3,"Futuro","Atraso")</f>
        <v/>
      </c>
      <c r="Q3634">
        <f>12*(YEAR(H3634)-YEAR($L$3))+(MONTH(H3634)-MONTH($L$3))</f>
        <v/>
      </c>
      <c r="R3634" s="366">
        <f>IF(N3634="IBIRAPITANGA FASE 3",IF(P3634="Atraso",M3634,M3634/(1+$J$2)^Q3634),IF(P3634="Atraso",M3634,M3634/(1+$J$1)^Q3634))</f>
        <v/>
      </c>
    </row>
    <row r="3635">
      <c r="A3635" t="inlineStr">
        <is>
          <t>Q020L04</t>
        </is>
      </c>
      <c r="B3635" t="inlineStr">
        <is>
          <t>LINO DE BARROS</t>
        </is>
      </c>
      <c r="C3635" t="n">
        <v>1</v>
      </c>
      <c r="D3635" t="inlineStr">
        <is>
          <t>IPCA</t>
        </is>
      </c>
      <c r="E3635" t="n">
        <v>0.009488792934583046</v>
      </c>
      <c r="F3635" t="inlineStr">
        <is>
          <t>MENSAL</t>
        </is>
      </c>
      <c r="G3635" t="n">
        <v>48395</v>
      </c>
      <c r="H3635" t="n">
        <v>48395</v>
      </c>
      <c r="I3635" t="inlineStr">
        <is>
          <t>129</t>
        </is>
      </c>
      <c r="J3635" t="inlineStr">
        <is>
          <t>CARTEIRA</t>
        </is>
      </c>
      <c r="K3635" t="inlineStr">
        <is>
          <t>CONTRATO</t>
        </is>
      </c>
      <c r="L3635" t="n">
        <v>2067.47</v>
      </c>
      <c r="M3635" t="inlineStr"/>
      <c r="N3635" t="inlineStr"/>
      <c r="O3635" s="142">
        <f>DATE(YEAR(H3635),MONTH(H3635),1)</f>
        <v/>
      </c>
      <c r="P3635" s="132">
        <f>IF(H3635&gt;$L$3,"Futuro","Atraso")</f>
        <v/>
      </c>
      <c r="Q3635">
        <f>12*(YEAR(H3635)-YEAR($L$3))+(MONTH(H3635)-MONTH($L$3))</f>
        <v/>
      </c>
      <c r="R3635" s="366">
        <f>IF(N3635="IBIRAPITANGA FASE 3",IF(P3635="Atraso",M3635,M3635/(1+$J$2)^Q3635),IF(P3635="Atraso",M3635,M3635/(1+$J$1)^Q3635))</f>
        <v/>
      </c>
    </row>
    <row r="3636">
      <c r="A3636" t="inlineStr">
        <is>
          <t>Q020L04</t>
        </is>
      </c>
      <c r="B3636" t="inlineStr">
        <is>
          <t>LINO DE BARROS</t>
        </is>
      </c>
      <c r="C3636" t="n">
        <v>1</v>
      </c>
      <c r="D3636" t="inlineStr">
        <is>
          <t>IPCA</t>
        </is>
      </c>
      <c r="E3636" t="n">
        <v>0.009488792934583046</v>
      </c>
      <c r="F3636" t="inlineStr">
        <is>
          <t>MENSAL</t>
        </is>
      </c>
      <c r="G3636" t="n">
        <v>48425</v>
      </c>
      <c r="H3636" t="n">
        <v>48425</v>
      </c>
      <c r="I3636" t="inlineStr">
        <is>
          <t>130</t>
        </is>
      </c>
      <c r="J3636" t="inlineStr">
        <is>
          <t>CARTEIRA</t>
        </is>
      </c>
      <c r="K3636" t="inlineStr">
        <is>
          <t>CONTRATO</t>
        </is>
      </c>
      <c r="L3636" t="n">
        <v>2067.47</v>
      </c>
      <c r="M3636" t="inlineStr"/>
      <c r="N3636" t="inlineStr"/>
      <c r="O3636" s="142">
        <f>DATE(YEAR(H3636),MONTH(H3636),1)</f>
        <v/>
      </c>
      <c r="P3636" s="132">
        <f>IF(H3636&gt;$L$3,"Futuro","Atraso")</f>
        <v/>
      </c>
      <c r="Q3636">
        <f>12*(YEAR(H3636)-YEAR($L$3))+(MONTH(H3636)-MONTH($L$3))</f>
        <v/>
      </c>
      <c r="R3636" s="366">
        <f>IF(N3636="IBIRAPITANGA FASE 3",IF(P3636="Atraso",M3636,M3636/(1+$J$2)^Q3636),IF(P3636="Atraso",M3636,M3636/(1+$J$1)^Q3636))</f>
        <v/>
      </c>
    </row>
    <row r="3637">
      <c r="A3637" t="inlineStr">
        <is>
          <t>Q020L04</t>
        </is>
      </c>
      <c r="B3637" t="inlineStr">
        <is>
          <t>LINO DE BARROS</t>
        </is>
      </c>
      <c r="C3637" t="n">
        <v>1</v>
      </c>
      <c r="D3637" t="inlineStr">
        <is>
          <t>IPCA</t>
        </is>
      </c>
      <c r="E3637" t="n">
        <v>0.009488792934583046</v>
      </c>
      <c r="F3637" t="inlineStr">
        <is>
          <t>MENSAL</t>
        </is>
      </c>
      <c r="G3637" t="n">
        <v>48456</v>
      </c>
      <c r="H3637" t="n">
        <v>48456</v>
      </c>
      <c r="I3637" t="inlineStr">
        <is>
          <t>131</t>
        </is>
      </c>
      <c r="J3637" t="inlineStr">
        <is>
          <t>CARTEIRA</t>
        </is>
      </c>
      <c r="K3637" t="inlineStr">
        <is>
          <t>CONTRATO</t>
        </is>
      </c>
      <c r="L3637" t="n">
        <v>2067.47</v>
      </c>
      <c r="M3637" t="inlineStr"/>
      <c r="N3637" t="inlineStr"/>
      <c r="O3637" s="142">
        <f>DATE(YEAR(H3637),MONTH(H3637),1)</f>
        <v/>
      </c>
      <c r="P3637" s="132">
        <f>IF(H3637&gt;$L$3,"Futuro","Atraso")</f>
        <v/>
      </c>
      <c r="Q3637">
        <f>12*(YEAR(H3637)-YEAR($L$3))+(MONTH(H3637)-MONTH($L$3))</f>
        <v/>
      </c>
      <c r="R3637" s="366">
        <f>IF(N3637="IBIRAPITANGA FASE 3",IF(P3637="Atraso",M3637,M3637/(1+$J$2)^Q3637),IF(P3637="Atraso",M3637,M3637/(1+$J$1)^Q3637))</f>
        <v/>
      </c>
    </row>
    <row r="3638">
      <c r="A3638" t="inlineStr">
        <is>
          <t>Q020L04</t>
        </is>
      </c>
      <c r="B3638" t="inlineStr">
        <is>
          <t>LINO DE BARROS</t>
        </is>
      </c>
      <c r="C3638" t="n">
        <v>1</v>
      </c>
      <c r="D3638" t="inlineStr">
        <is>
          <t>IPCA</t>
        </is>
      </c>
      <c r="E3638" t="n">
        <v>0.009488792934583046</v>
      </c>
      <c r="F3638" t="inlineStr">
        <is>
          <t>MENSAL</t>
        </is>
      </c>
      <c r="G3638" t="n">
        <v>48487</v>
      </c>
      <c r="H3638" t="n">
        <v>48487</v>
      </c>
      <c r="I3638" t="inlineStr">
        <is>
          <t>132</t>
        </is>
      </c>
      <c r="J3638" t="inlineStr">
        <is>
          <t>CARTEIRA</t>
        </is>
      </c>
      <c r="K3638" t="inlineStr">
        <is>
          <t>CONTRATO</t>
        </is>
      </c>
      <c r="L3638" t="n">
        <v>2067.47</v>
      </c>
      <c r="M3638" t="inlineStr"/>
      <c r="N3638" t="inlineStr"/>
      <c r="O3638" s="142">
        <f>DATE(YEAR(H3638),MONTH(H3638),1)</f>
        <v/>
      </c>
      <c r="P3638" s="132">
        <f>IF(H3638&gt;$L$3,"Futuro","Atraso")</f>
        <v/>
      </c>
      <c r="Q3638">
        <f>12*(YEAR(H3638)-YEAR($L$3))+(MONTH(H3638)-MONTH($L$3))</f>
        <v/>
      </c>
      <c r="R3638" s="366">
        <f>IF(N3638="IBIRAPITANGA FASE 3",IF(P3638="Atraso",M3638,M3638/(1+$J$2)^Q3638),IF(P3638="Atraso",M3638,M3638/(1+$J$1)^Q3638))</f>
        <v/>
      </c>
    </row>
    <row r="3639">
      <c r="A3639" t="inlineStr">
        <is>
          <t>Q020L04</t>
        </is>
      </c>
      <c r="B3639" t="inlineStr">
        <is>
          <t>LINO DE BARROS</t>
        </is>
      </c>
      <c r="C3639" t="n">
        <v>1</v>
      </c>
      <c r="D3639" t="inlineStr">
        <is>
          <t>IPCA</t>
        </is>
      </c>
      <c r="E3639" t="n">
        <v>0.009488792934583046</v>
      </c>
      <c r="F3639" t="inlineStr">
        <is>
          <t>MENSAL</t>
        </is>
      </c>
      <c r="G3639" t="n">
        <v>48517</v>
      </c>
      <c r="H3639" t="n">
        <v>48517</v>
      </c>
      <c r="I3639" t="inlineStr">
        <is>
          <t>133</t>
        </is>
      </c>
      <c r="J3639" t="inlineStr">
        <is>
          <t>CARTEIRA</t>
        </is>
      </c>
      <c r="K3639" t="inlineStr">
        <is>
          <t>CONTRATO</t>
        </is>
      </c>
      <c r="L3639" t="n">
        <v>2067.47</v>
      </c>
      <c r="M3639" t="inlineStr"/>
      <c r="N3639" t="inlineStr"/>
      <c r="O3639" s="142">
        <f>DATE(YEAR(H3639),MONTH(H3639),1)</f>
        <v/>
      </c>
      <c r="P3639" s="132">
        <f>IF(H3639&gt;$L$3,"Futuro","Atraso")</f>
        <v/>
      </c>
      <c r="Q3639">
        <f>12*(YEAR(H3639)-YEAR($L$3))+(MONTH(H3639)-MONTH($L$3))</f>
        <v/>
      </c>
      <c r="R3639" s="366">
        <f>IF(N3639="IBIRAPITANGA FASE 3",IF(P3639="Atraso",M3639,M3639/(1+$J$2)^Q3639),IF(P3639="Atraso",M3639,M3639/(1+$J$1)^Q3639))</f>
        <v/>
      </c>
    </row>
    <row r="3640">
      <c r="A3640" t="inlineStr">
        <is>
          <t>Q020L04</t>
        </is>
      </c>
      <c r="B3640" t="inlineStr">
        <is>
          <t>LINO DE BARROS</t>
        </is>
      </c>
      <c r="C3640" t="n">
        <v>1</v>
      </c>
      <c r="D3640" t="inlineStr">
        <is>
          <t>IPCA</t>
        </is>
      </c>
      <c r="E3640" t="n">
        <v>0.009488792934583046</v>
      </c>
      <c r="F3640" t="inlineStr">
        <is>
          <t>MENSAL</t>
        </is>
      </c>
      <c r="G3640" t="n">
        <v>48548</v>
      </c>
      <c r="H3640" t="n">
        <v>48548</v>
      </c>
      <c r="I3640" t="inlineStr">
        <is>
          <t>134</t>
        </is>
      </c>
      <c r="J3640" t="inlineStr">
        <is>
          <t>CARTEIRA</t>
        </is>
      </c>
      <c r="K3640" t="inlineStr">
        <is>
          <t>CONTRATO</t>
        </is>
      </c>
      <c r="L3640" t="n">
        <v>2067.47</v>
      </c>
      <c r="M3640" t="inlineStr"/>
      <c r="N3640" t="inlineStr"/>
      <c r="O3640" s="142">
        <f>DATE(YEAR(H3640),MONTH(H3640),1)</f>
        <v/>
      </c>
      <c r="P3640" s="132">
        <f>IF(H3640&gt;$L$3,"Futuro","Atraso")</f>
        <v/>
      </c>
      <c r="Q3640">
        <f>12*(YEAR(H3640)-YEAR($L$3))+(MONTH(H3640)-MONTH($L$3))</f>
        <v/>
      </c>
      <c r="R3640" s="366">
        <f>IF(N3640="IBIRAPITANGA FASE 3",IF(P3640="Atraso",M3640,M3640/(1+$J$2)^Q3640),IF(P3640="Atraso",M3640,M3640/(1+$J$1)^Q3640))</f>
        <v/>
      </c>
    </row>
    <row r="3641">
      <c r="A3641" t="inlineStr">
        <is>
          <t>Q020L04</t>
        </is>
      </c>
      <c r="B3641" t="inlineStr">
        <is>
          <t>LINO DE BARROS</t>
        </is>
      </c>
      <c r="C3641" t="n">
        <v>1</v>
      </c>
      <c r="D3641" t="inlineStr">
        <is>
          <t>IPCA</t>
        </is>
      </c>
      <c r="E3641" t="n">
        <v>0.009488792934583046</v>
      </c>
      <c r="F3641" t="inlineStr">
        <is>
          <t>MENSAL</t>
        </is>
      </c>
      <c r="G3641" t="n">
        <v>48578</v>
      </c>
      <c r="H3641" t="n">
        <v>48578</v>
      </c>
      <c r="I3641" t="inlineStr">
        <is>
          <t>135</t>
        </is>
      </c>
      <c r="J3641" t="inlineStr">
        <is>
          <t>CARTEIRA</t>
        </is>
      </c>
      <c r="K3641" t="inlineStr">
        <is>
          <t>CONTRATO</t>
        </is>
      </c>
      <c r="L3641" t="n">
        <v>2067.47</v>
      </c>
      <c r="M3641" t="inlineStr"/>
      <c r="N3641" t="inlineStr"/>
      <c r="O3641" s="142">
        <f>DATE(YEAR(H3641),MONTH(H3641),1)</f>
        <v/>
      </c>
      <c r="P3641" s="132">
        <f>IF(H3641&gt;$L$3,"Futuro","Atraso")</f>
        <v/>
      </c>
      <c r="Q3641">
        <f>12*(YEAR(H3641)-YEAR($L$3))+(MONTH(H3641)-MONTH($L$3))</f>
        <v/>
      </c>
      <c r="R3641" s="366">
        <f>IF(N3641="IBIRAPITANGA FASE 3",IF(P3641="Atraso",M3641,M3641/(1+$J$2)^Q3641),IF(P3641="Atraso",M3641,M3641/(1+$J$1)^Q3641))</f>
        <v/>
      </c>
    </row>
    <row r="3642">
      <c r="A3642" t="inlineStr">
        <is>
          <t>Q020L04</t>
        </is>
      </c>
      <c r="B3642" t="inlineStr">
        <is>
          <t>LINO DE BARROS</t>
        </is>
      </c>
      <c r="C3642" t="n">
        <v>1</v>
      </c>
      <c r="D3642" t="inlineStr">
        <is>
          <t>IPCA</t>
        </is>
      </c>
      <c r="E3642" t="n">
        <v>0.009488792934583046</v>
      </c>
      <c r="F3642" t="inlineStr">
        <is>
          <t>MENSAL</t>
        </is>
      </c>
      <c r="G3642" t="n">
        <v>48609</v>
      </c>
      <c r="H3642" t="n">
        <v>48609</v>
      </c>
      <c r="I3642" t="inlineStr">
        <is>
          <t>136</t>
        </is>
      </c>
      <c r="J3642" t="inlineStr">
        <is>
          <t>CARTEIRA</t>
        </is>
      </c>
      <c r="K3642" t="inlineStr">
        <is>
          <t>CONTRATO</t>
        </is>
      </c>
      <c r="L3642" t="n">
        <v>2067.47</v>
      </c>
      <c r="M3642" t="inlineStr"/>
      <c r="N3642" t="inlineStr"/>
      <c r="O3642" s="142">
        <f>DATE(YEAR(H3642),MONTH(H3642),1)</f>
        <v/>
      </c>
      <c r="P3642" s="132">
        <f>IF(H3642&gt;$L$3,"Futuro","Atraso")</f>
        <v/>
      </c>
      <c r="Q3642">
        <f>12*(YEAR(H3642)-YEAR($L$3))+(MONTH(H3642)-MONTH($L$3))</f>
        <v/>
      </c>
      <c r="R3642" s="366">
        <f>IF(N3642="IBIRAPITANGA FASE 3",IF(P3642="Atraso",M3642,M3642/(1+$J$2)^Q3642),IF(P3642="Atraso",M3642,M3642/(1+$J$1)^Q3642))</f>
        <v/>
      </c>
    </row>
    <row r="3643">
      <c r="A3643" t="inlineStr">
        <is>
          <t>Q020L04</t>
        </is>
      </c>
      <c r="B3643" t="inlineStr">
        <is>
          <t>LINO DE BARROS</t>
        </is>
      </c>
      <c r="C3643" t="n">
        <v>1</v>
      </c>
      <c r="D3643" t="inlineStr">
        <is>
          <t>IPCA</t>
        </is>
      </c>
      <c r="E3643" t="n">
        <v>0.009488792934583046</v>
      </c>
      <c r="F3643" t="inlineStr">
        <is>
          <t>MENSAL</t>
        </is>
      </c>
      <c r="G3643" t="n">
        <v>48638</v>
      </c>
      <c r="H3643" t="n">
        <v>48638</v>
      </c>
      <c r="I3643" t="inlineStr">
        <is>
          <t>137</t>
        </is>
      </c>
      <c r="J3643" t="inlineStr">
        <is>
          <t>CARTEIRA</t>
        </is>
      </c>
      <c r="K3643" t="inlineStr">
        <is>
          <t>CONTRATO</t>
        </is>
      </c>
      <c r="L3643" t="n">
        <v>2067.47</v>
      </c>
      <c r="M3643" t="inlineStr"/>
      <c r="N3643" t="inlineStr"/>
      <c r="O3643" s="142">
        <f>DATE(YEAR(H3643),MONTH(H3643),1)</f>
        <v/>
      </c>
      <c r="P3643" s="132">
        <f>IF(H3643&gt;$L$3,"Futuro","Atraso")</f>
        <v/>
      </c>
      <c r="Q3643">
        <f>12*(YEAR(H3643)-YEAR($L$3))+(MONTH(H3643)-MONTH($L$3))</f>
        <v/>
      </c>
      <c r="R3643" s="366">
        <f>IF(N3643="IBIRAPITANGA FASE 3",IF(P3643="Atraso",M3643,M3643/(1+$J$2)^Q3643),IF(P3643="Atraso",M3643,M3643/(1+$J$1)^Q3643))</f>
        <v/>
      </c>
    </row>
    <row r="3644">
      <c r="A3644" t="inlineStr">
        <is>
          <t>Q020L04</t>
        </is>
      </c>
      <c r="B3644" t="inlineStr">
        <is>
          <t>LINO DE BARROS</t>
        </is>
      </c>
      <c r="C3644" t="n">
        <v>1</v>
      </c>
      <c r="D3644" t="inlineStr">
        <is>
          <t>IPCA</t>
        </is>
      </c>
      <c r="E3644" t="n">
        <v>0.009488792934583046</v>
      </c>
      <c r="F3644" t="inlineStr">
        <is>
          <t>MENSAL</t>
        </is>
      </c>
      <c r="G3644" t="n">
        <v>48668</v>
      </c>
      <c r="H3644" t="n">
        <v>48668</v>
      </c>
      <c r="I3644" t="inlineStr">
        <is>
          <t>138</t>
        </is>
      </c>
      <c r="J3644" t="inlineStr">
        <is>
          <t>CARTEIRA</t>
        </is>
      </c>
      <c r="K3644" t="inlineStr">
        <is>
          <t>CONTRATO</t>
        </is>
      </c>
      <c r="L3644" t="n">
        <v>2067.47</v>
      </c>
      <c r="M3644" t="inlineStr"/>
      <c r="N3644" t="inlineStr"/>
      <c r="O3644" s="142">
        <f>DATE(YEAR(H3644),MONTH(H3644),1)</f>
        <v/>
      </c>
      <c r="P3644" s="132">
        <f>IF(H3644&gt;$L$3,"Futuro","Atraso")</f>
        <v/>
      </c>
      <c r="Q3644">
        <f>12*(YEAR(H3644)-YEAR($L$3))+(MONTH(H3644)-MONTH($L$3))</f>
        <v/>
      </c>
      <c r="R3644" s="366">
        <f>IF(N3644="IBIRAPITANGA FASE 3",IF(P3644="Atraso",M3644,M3644/(1+$J$2)^Q3644),IF(P3644="Atraso",M3644,M3644/(1+$J$1)^Q3644))</f>
        <v/>
      </c>
    </row>
    <row r="3645">
      <c r="A3645" t="inlineStr">
        <is>
          <t>Q020L04</t>
        </is>
      </c>
      <c r="B3645" t="inlineStr">
        <is>
          <t>LINO DE BARROS</t>
        </is>
      </c>
      <c r="C3645" t="n">
        <v>1</v>
      </c>
      <c r="D3645" t="inlineStr">
        <is>
          <t>IPCA</t>
        </is>
      </c>
      <c r="E3645" t="n">
        <v>0.009488792934583046</v>
      </c>
      <c r="F3645" t="inlineStr">
        <is>
          <t>MENSAL</t>
        </is>
      </c>
      <c r="G3645" t="n">
        <v>48699</v>
      </c>
      <c r="H3645" t="n">
        <v>48699</v>
      </c>
      <c r="I3645" t="inlineStr">
        <is>
          <t>139</t>
        </is>
      </c>
      <c r="J3645" t="inlineStr">
        <is>
          <t>CARTEIRA</t>
        </is>
      </c>
      <c r="K3645" t="inlineStr">
        <is>
          <t>CONTRATO</t>
        </is>
      </c>
      <c r="L3645" t="n">
        <v>2067.47</v>
      </c>
      <c r="M3645" t="inlineStr"/>
      <c r="N3645" t="inlineStr"/>
      <c r="O3645" s="142">
        <f>DATE(YEAR(H3645),MONTH(H3645),1)</f>
        <v/>
      </c>
      <c r="P3645" s="132">
        <f>IF(H3645&gt;$L$3,"Futuro","Atraso")</f>
        <v/>
      </c>
      <c r="Q3645">
        <f>12*(YEAR(H3645)-YEAR($L$3))+(MONTH(H3645)-MONTH($L$3))</f>
        <v/>
      </c>
      <c r="R3645" s="366">
        <f>IF(N3645="IBIRAPITANGA FASE 3",IF(P3645="Atraso",M3645,M3645/(1+$J$2)^Q3645),IF(P3645="Atraso",M3645,M3645/(1+$J$1)^Q3645))</f>
        <v/>
      </c>
    </row>
    <row r="3646">
      <c r="A3646" t="inlineStr">
        <is>
          <t>Q020L04</t>
        </is>
      </c>
      <c r="B3646" t="inlineStr">
        <is>
          <t>LINO DE BARROS</t>
        </is>
      </c>
      <c r="C3646" t="n">
        <v>1</v>
      </c>
      <c r="D3646" t="inlineStr">
        <is>
          <t>IPCA</t>
        </is>
      </c>
      <c r="E3646" t="n">
        <v>0.009488792934583046</v>
      </c>
      <c r="F3646" t="inlineStr">
        <is>
          <t>MENSAL</t>
        </is>
      </c>
      <c r="G3646" t="n">
        <v>48699</v>
      </c>
      <c r="H3646" t="n">
        <v>48699</v>
      </c>
      <c r="I3646" t="inlineStr">
        <is>
          <t>012</t>
        </is>
      </c>
      <c r="J3646" t="inlineStr">
        <is>
          <t>CARTEIRA</t>
        </is>
      </c>
      <c r="K3646" t="inlineStr">
        <is>
          <t>CONTRATO</t>
        </is>
      </c>
      <c r="L3646" t="n">
        <v>8715.450000000001</v>
      </c>
      <c r="M3646" t="inlineStr"/>
      <c r="N3646" t="inlineStr"/>
      <c r="O3646" s="142">
        <f>DATE(YEAR(H3646),MONTH(H3646),1)</f>
        <v/>
      </c>
      <c r="P3646" s="132">
        <f>IF(H3646&gt;$L$3,"Futuro","Atraso")</f>
        <v/>
      </c>
      <c r="Q3646">
        <f>12*(YEAR(H3646)-YEAR($L$3))+(MONTH(H3646)-MONTH($L$3))</f>
        <v/>
      </c>
      <c r="R3646" s="366">
        <f>IF(N3646="IBIRAPITANGA FASE 3",IF(P3646="Atraso",M3646,M3646/(1+$J$2)^Q3646),IF(P3646="Atraso",M3646,M3646/(1+$J$1)^Q3646))</f>
        <v/>
      </c>
    </row>
    <row r="3647">
      <c r="A3647" t="inlineStr">
        <is>
          <t>Q020L04</t>
        </is>
      </c>
      <c r="B3647" t="inlineStr">
        <is>
          <t>LINO DE BARROS</t>
        </is>
      </c>
      <c r="C3647" t="n">
        <v>1</v>
      </c>
      <c r="D3647" t="inlineStr">
        <is>
          <t>IPCA</t>
        </is>
      </c>
      <c r="E3647" t="n">
        <v>0.009488792934583046</v>
      </c>
      <c r="F3647" t="inlineStr">
        <is>
          <t>MENSAL</t>
        </is>
      </c>
      <c r="G3647" t="n">
        <v>48729</v>
      </c>
      <c r="H3647" t="n">
        <v>48729</v>
      </c>
      <c r="I3647" t="inlineStr">
        <is>
          <t>140</t>
        </is>
      </c>
      <c r="J3647" t="inlineStr">
        <is>
          <t>CARTEIRA</t>
        </is>
      </c>
      <c r="K3647" t="inlineStr">
        <is>
          <t>CONTRATO</t>
        </is>
      </c>
      <c r="L3647" t="n">
        <v>2067.47</v>
      </c>
      <c r="M3647" t="inlineStr"/>
      <c r="N3647" t="inlineStr"/>
      <c r="O3647" s="142">
        <f>DATE(YEAR(H3647),MONTH(H3647),1)</f>
        <v/>
      </c>
      <c r="P3647" s="132">
        <f>IF(H3647&gt;$L$3,"Futuro","Atraso")</f>
        <v/>
      </c>
      <c r="Q3647">
        <f>12*(YEAR(H3647)-YEAR($L$3))+(MONTH(H3647)-MONTH($L$3))</f>
        <v/>
      </c>
      <c r="R3647" s="366">
        <f>IF(N3647="IBIRAPITANGA FASE 3",IF(P3647="Atraso",M3647,M3647/(1+$J$2)^Q3647),IF(P3647="Atraso",M3647,M3647/(1+$J$1)^Q3647))</f>
        <v/>
      </c>
    </row>
    <row r="3648">
      <c r="A3648" t="inlineStr">
        <is>
          <t>Q020L04</t>
        </is>
      </c>
      <c r="B3648" t="inlineStr">
        <is>
          <t>LINO DE BARROS</t>
        </is>
      </c>
      <c r="C3648" t="n">
        <v>1</v>
      </c>
      <c r="D3648" t="inlineStr">
        <is>
          <t>IPCA</t>
        </is>
      </c>
      <c r="E3648" t="n">
        <v>0.009488792934583046</v>
      </c>
      <c r="F3648" t="inlineStr">
        <is>
          <t>MENSAL</t>
        </is>
      </c>
      <c r="G3648" t="n">
        <v>48760</v>
      </c>
      <c r="H3648" t="n">
        <v>48760</v>
      </c>
      <c r="I3648" t="inlineStr">
        <is>
          <t>141</t>
        </is>
      </c>
      <c r="J3648" t="inlineStr">
        <is>
          <t>CARTEIRA</t>
        </is>
      </c>
      <c r="K3648" t="inlineStr">
        <is>
          <t>CONTRATO</t>
        </is>
      </c>
      <c r="L3648" t="n">
        <v>2067.47</v>
      </c>
      <c r="M3648" t="inlineStr"/>
      <c r="N3648" t="inlineStr"/>
      <c r="O3648" s="142">
        <f>DATE(YEAR(H3648),MONTH(H3648),1)</f>
        <v/>
      </c>
      <c r="P3648" s="132">
        <f>IF(H3648&gt;$L$3,"Futuro","Atraso")</f>
        <v/>
      </c>
      <c r="Q3648">
        <f>12*(YEAR(H3648)-YEAR($L$3))+(MONTH(H3648)-MONTH($L$3))</f>
        <v/>
      </c>
      <c r="R3648" s="366">
        <f>IF(N3648="IBIRAPITANGA FASE 3",IF(P3648="Atraso",M3648,M3648/(1+$J$2)^Q3648),IF(P3648="Atraso",M3648,M3648/(1+$J$1)^Q3648))</f>
        <v/>
      </c>
    </row>
    <row r="3649">
      <c r="A3649" t="inlineStr">
        <is>
          <t>Q020L04</t>
        </is>
      </c>
      <c r="B3649" t="inlineStr">
        <is>
          <t>LINO DE BARROS</t>
        </is>
      </c>
      <c r="C3649" t="n">
        <v>1</v>
      </c>
      <c r="D3649" t="inlineStr">
        <is>
          <t>IPCA</t>
        </is>
      </c>
      <c r="E3649" t="n">
        <v>0.009488792934583046</v>
      </c>
      <c r="F3649" t="inlineStr">
        <is>
          <t>MENSAL</t>
        </is>
      </c>
      <c r="G3649" t="n">
        <v>48790</v>
      </c>
      <c r="H3649" t="n">
        <v>48790</v>
      </c>
      <c r="I3649" t="inlineStr">
        <is>
          <t>142</t>
        </is>
      </c>
      <c r="J3649" t="inlineStr">
        <is>
          <t>CARTEIRA</t>
        </is>
      </c>
      <c r="K3649" t="inlineStr">
        <is>
          <t>CONTRATO</t>
        </is>
      </c>
      <c r="L3649" t="n">
        <v>2067.47</v>
      </c>
      <c r="M3649" t="inlineStr"/>
      <c r="N3649" t="inlineStr"/>
      <c r="O3649" s="142">
        <f>DATE(YEAR(H3649),MONTH(H3649),1)</f>
        <v/>
      </c>
      <c r="P3649" s="132">
        <f>IF(H3649&gt;$L$3,"Futuro","Atraso")</f>
        <v/>
      </c>
      <c r="Q3649">
        <f>12*(YEAR(H3649)-YEAR($L$3))+(MONTH(H3649)-MONTH($L$3))</f>
        <v/>
      </c>
      <c r="R3649" s="366">
        <f>IF(N3649="IBIRAPITANGA FASE 3",IF(P3649="Atraso",M3649,M3649/(1+$J$2)^Q3649),IF(P3649="Atraso",M3649,M3649/(1+$J$1)^Q3649))</f>
        <v/>
      </c>
    </row>
    <row r="3650">
      <c r="A3650" t="inlineStr">
        <is>
          <t>Q020L04</t>
        </is>
      </c>
      <c r="B3650" t="inlineStr">
        <is>
          <t>LINO DE BARROS</t>
        </is>
      </c>
      <c r="C3650" t="n">
        <v>1</v>
      </c>
      <c r="D3650" t="inlineStr">
        <is>
          <t>IPCA</t>
        </is>
      </c>
      <c r="E3650" t="n">
        <v>0.009488792934583046</v>
      </c>
      <c r="F3650" t="inlineStr">
        <is>
          <t>MENSAL</t>
        </is>
      </c>
      <c r="G3650" t="n">
        <v>48821</v>
      </c>
      <c r="H3650" t="n">
        <v>48821</v>
      </c>
      <c r="I3650" t="inlineStr">
        <is>
          <t>143</t>
        </is>
      </c>
      <c r="J3650" t="inlineStr">
        <is>
          <t>CARTEIRA</t>
        </is>
      </c>
      <c r="K3650" t="inlineStr">
        <is>
          <t>CONTRATO</t>
        </is>
      </c>
      <c r="L3650" t="n">
        <v>2067.47</v>
      </c>
      <c r="M3650" t="inlineStr"/>
      <c r="N3650" t="inlineStr"/>
      <c r="O3650" s="142">
        <f>DATE(YEAR(H3650),MONTH(H3650),1)</f>
        <v/>
      </c>
      <c r="P3650" s="132">
        <f>IF(H3650&gt;$L$3,"Futuro","Atraso")</f>
        <v/>
      </c>
      <c r="Q3650">
        <f>12*(YEAR(H3650)-YEAR($L$3))+(MONTH(H3650)-MONTH($L$3))</f>
        <v/>
      </c>
      <c r="R3650" s="366">
        <f>IF(N3650="IBIRAPITANGA FASE 3",IF(P3650="Atraso",M3650,M3650/(1+$J$2)^Q3650),IF(P3650="Atraso",M3650,M3650/(1+$J$1)^Q3650))</f>
        <v/>
      </c>
    </row>
    <row r="3651">
      <c r="A3651" t="inlineStr">
        <is>
          <t>Q020L04</t>
        </is>
      </c>
      <c r="B3651" t="inlineStr">
        <is>
          <t>LINO DE BARROS</t>
        </is>
      </c>
      <c r="C3651" t="n">
        <v>1</v>
      </c>
      <c r="D3651" t="inlineStr">
        <is>
          <t>IPCA</t>
        </is>
      </c>
      <c r="E3651" t="n">
        <v>0.009488792934583046</v>
      </c>
      <c r="F3651" t="inlineStr">
        <is>
          <t>MENSAL</t>
        </is>
      </c>
      <c r="G3651" t="n">
        <v>48852</v>
      </c>
      <c r="H3651" t="n">
        <v>48852</v>
      </c>
      <c r="I3651" t="inlineStr">
        <is>
          <t>144</t>
        </is>
      </c>
      <c r="J3651" t="inlineStr">
        <is>
          <t>CARTEIRA</t>
        </is>
      </c>
      <c r="K3651" t="inlineStr">
        <is>
          <t>CONTRATO</t>
        </is>
      </c>
      <c r="L3651" t="n">
        <v>2067.47</v>
      </c>
      <c r="M3651" t="inlineStr"/>
      <c r="N3651" t="inlineStr"/>
      <c r="O3651" s="142">
        <f>DATE(YEAR(H3651),MONTH(H3651),1)</f>
        <v/>
      </c>
      <c r="P3651" s="132">
        <f>IF(H3651&gt;$L$3,"Futuro","Atraso")</f>
        <v/>
      </c>
      <c r="Q3651">
        <f>12*(YEAR(H3651)-YEAR($L$3))+(MONTH(H3651)-MONTH($L$3))</f>
        <v/>
      </c>
      <c r="R3651" s="366">
        <f>IF(N3651="IBIRAPITANGA FASE 3",IF(P3651="Atraso",M3651,M3651/(1+$J$2)^Q3651),IF(P3651="Atraso",M3651,M3651/(1+$J$1)^Q3651))</f>
        <v/>
      </c>
    </row>
    <row r="3652">
      <c r="A3652" t="inlineStr">
        <is>
          <t>Q020L04</t>
        </is>
      </c>
      <c r="B3652" t="inlineStr">
        <is>
          <t>LINO DE BARROS</t>
        </is>
      </c>
      <c r="C3652" t="n">
        <v>1</v>
      </c>
      <c r="D3652" t="inlineStr">
        <is>
          <t>IPCA</t>
        </is>
      </c>
      <c r="E3652" t="n">
        <v>0.009488792934583046</v>
      </c>
      <c r="F3652" t="inlineStr">
        <is>
          <t>MENSAL</t>
        </is>
      </c>
      <c r="G3652" t="n">
        <v>48882</v>
      </c>
      <c r="H3652" t="n">
        <v>48882</v>
      </c>
      <c r="I3652" t="inlineStr">
        <is>
          <t>145</t>
        </is>
      </c>
      <c r="J3652" t="inlineStr">
        <is>
          <t>CARTEIRA</t>
        </is>
      </c>
      <c r="K3652" t="inlineStr">
        <is>
          <t>CONTRATO</t>
        </is>
      </c>
      <c r="L3652" t="n">
        <v>2067.47</v>
      </c>
      <c r="M3652" t="inlineStr"/>
      <c r="N3652" t="inlineStr"/>
      <c r="O3652" s="142">
        <f>DATE(YEAR(H3652),MONTH(H3652),1)</f>
        <v/>
      </c>
      <c r="P3652" s="132">
        <f>IF(H3652&gt;$L$3,"Futuro","Atraso")</f>
        <v/>
      </c>
      <c r="Q3652">
        <f>12*(YEAR(H3652)-YEAR($L$3))+(MONTH(H3652)-MONTH($L$3))</f>
        <v/>
      </c>
      <c r="R3652" s="366">
        <f>IF(N3652="IBIRAPITANGA FASE 3",IF(P3652="Atraso",M3652,M3652/(1+$J$2)^Q3652),IF(P3652="Atraso",M3652,M3652/(1+$J$1)^Q3652))</f>
        <v/>
      </c>
    </row>
    <row r="3653">
      <c r="A3653" t="inlineStr">
        <is>
          <t>Q020L04</t>
        </is>
      </c>
      <c r="B3653" t="inlineStr">
        <is>
          <t>LINO DE BARROS</t>
        </is>
      </c>
      <c r="C3653" t="n">
        <v>1</v>
      </c>
      <c r="D3653" t="inlineStr">
        <is>
          <t>IPCA</t>
        </is>
      </c>
      <c r="E3653" t="n">
        <v>0.009488792934583046</v>
      </c>
      <c r="F3653" t="inlineStr">
        <is>
          <t>MENSAL</t>
        </is>
      </c>
      <c r="G3653" t="n">
        <v>48913</v>
      </c>
      <c r="H3653" t="n">
        <v>48913</v>
      </c>
      <c r="I3653" t="inlineStr">
        <is>
          <t>146</t>
        </is>
      </c>
      <c r="J3653" t="inlineStr">
        <is>
          <t>CARTEIRA</t>
        </is>
      </c>
      <c r="K3653" t="inlineStr">
        <is>
          <t>CONTRATO</t>
        </is>
      </c>
      <c r="L3653" t="n">
        <v>2067.47</v>
      </c>
      <c r="M3653" t="inlineStr"/>
      <c r="N3653" t="inlineStr"/>
      <c r="O3653" s="142">
        <f>DATE(YEAR(H3653),MONTH(H3653),1)</f>
        <v/>
      </c>
      <c r="P3653" s="132">
        <f>IF(H3653&gt;$L$3,"Futuro","Atraso")</f>
        <v/>
      </c>
      <c r="Q3653">
        <f>12*(YEAR(H3653)-YEAR($L$3))+(MONTH(H3653)-MONTH($L$3))</f>
        <v/>
      </c>
      <c r="R3653" s="366">
        <f>IF(N3653="IBIRAPITANGA FASE 3",IF(P3653="Atraso",M3653,M3653/(1+$J$2)^Q3653),IF(P3653="Atraso",M3653,M3653/(1+$J$1)^Q3653))</f>
        <v/>
      </c>
    </row>
    <row r="3654">
      <c r="A3654" t="inlineStr">
        <is>
          <t>Q020L04</t>
        </is>
      </c>
      <c r="B3654" t="inlineStr">
        <is>
          <t>LINO DE BARROS</t>
        </is>
      </c>
      <c r="C3654" t="n">
        <v>1</v>
      </c>
      <c r="D3654" t="inlineStr">
        <is>
          <t>IPCA</t>
        </is>
      </c>
      <c r="E3654" t="n">
        <v>0.009488792934583046</v>
      </c>
      <c r="F3654" t="inlineStr">
        <is>
          <t>MENSAL</t>
        </is>
      </c>
      <c r="G3654" t="n">
        <v>48943</v>
      </c>
      <c r="H3654" t="n">
        <v>48943</v>
      </c>
      <c r="I3654" t="inlineStr">
        <is>
          <t>147</t>
        </is>
      </c>
      <c r="J3654" t="inlineStr">
        <is>
          <t>CARTEIRA</t>
        </is>
      </c>
      <c r="K3654" t="inlineStr">
        <is>
          <t>CONTRATO</t>
        </is>
      </c>
      <c r="L3654" t="n">
        <v>2067.47</v>
      </c>
      <c r="M3654" t="inlineStr"/>
      <c r="N3654" t="inlineStr"/>
      <c r="O3654" s="142">
        <f>DATE(YEAR(H3654),MONTH(H3654),1)</f>
        <v/>
      </c>
      <c r="P3654" s="132">
        <f>IF(H3654&gt;$L$3,"Futuro","Atraso")</f>
        <v/>
      </c>
      <c r="Q3654">
        <f>12*(YEAR(H3654)-YEAR($L$3))+(MONTH(H3654)-MONTH($L$3))</f>
        <v/>
      </c>
      <c r="R3654" s="366">
        <f>IF(N3654="IBIRAPITANGA FASE 3",IF(P3654="Atraso",M3654,M3654/(1+$J$2)^Q3654),IF(P3654="Atraso",M3654,M3654/(1+$J$1)^Q3654))</f>
        <v/>
      </c>
    </row>
    <row r="3655">
      <c r="A3655" t="inlineStr">
        <is>
          <t>Q020L04</t>
        </is>
      </c>
      <c r="B3655" t="inlineStr">
        <is>
          <t>LINO DE BARROS</t>
        </is>
      </c>
      <c r="C3655" t="n">
        <v>1</v>
      </c>
      <c r="D3655" t="inlineStr">
        <is>
          <t>IPCA</t>
        </is>
      </c>
      <c r="E3655" t="n">
        <v>0.009488792934583046</v>
      </c>
      <c r="F3655" t="inlineStr">
        <is>
          <t>MENSAL</t>
        </is>
      </c>
      <c r="G3655" t="n">
        <v>48974</v>
      </c>
      <c r="H3655" t="n">
        <v>48974</v>
      </c>
      <c r="I3655" t="inlineStr">
        <is>
          <t>148</t>
        </is>
      </c>
      <c r="J3655" t="inlineStr">
        <is>
          <t>CARTEIRA</t>
        </is>
      </c>
      <c r="K3655" t="inlineStr">
        <is>
          <t>CONTRATO</t>
        </is>
      </c>
      <c r="L3655" t="n">
        <v>2067.47</v>
      </c>
      <c r="M3655" t="inlineStr"/>
      <c r="N3655" t="inlineStr"/>
      <c r="O3655" s="142">
        <f>DATE(YEAR(H3655),MONTH(H3655),1)</f>
        <v/>
      </c>
      <c r="P3655" s="132">
        <f>IF(H3655&gt;$L$3,"Futuro","Atraso")</f>
        <v/>
      </c>
      <c r="Q3655">
        <f>12*(YEAR(H3655)-YEAR($L$3))+(MONTH(H3655)-MONTH($L$3))</f>
        <v/>
      </c>
      <c r="R3655" s="366">
        <f>IF(N3655="IBIRAPITANGA FASE 3",IF(P3655="Atraso",M3655,M3655/(1+$J$2)^Q3655),IF(P3655="Atraso",M3655,M3655/(1+$J$1)^Q3655))</f>
        <v/>
      </c>
    </row>
    <row r="3656">
      <c r="A3656" t="inlineStr">
        <is>
          <t>Q020L04</t>
        </is>
      </c>
      <c r="B3656" t="inlineStr">
        <is>
          <t>LINO DE BARROS</t>
        </is>
      </c>
      <c r="C3656" t="n">
        <v>1</v>
      </c>
      <c r="D3656" t="inlineStr">
        <is>
          <t>IPCA</t>
        </is>
      </c>
      <c r="E3656" t="n">
        <v>0.009488792934583046</v>
      </c>
      <c r="F3656" t="inlineStr">
        <is>
          <t>MENSAL</t>
        </is>
      </c>
      <c r="G3656" t="n">
        <v>49003</v>
      </c>
      <c r="H3656" t="n">
        <v>49003</v>
      </c>
      <c r="I3656" t="inlineStr">
        <is>
          <t>149</t>
        </is>
      </c>
      <c r="J3656" t="inlineStr">
        <is>
          <t>CARTEIRA</t>
        </is>
      </c>
      <c r="K3656" t="inlineStr">
        <is>
          <t>CONTRATO</t>
        </is>
      </c>
      <c r="L3656" t="n">
        <v>2067.47</v>
      </c>
      <c r="M3656" t="inlineStr"/>
      <c r="N3656" t="inlineStr"/>
      <c r="O3656" s="142">
        <f>DATE(YEAR(H3656),MONTH(H3656),1)</f>
        <v/>
      </c>
      <c r="P3656" s="132">
        <f>IF(H3656&gt;$L$3,"Futuro","Atraso")</f>
        <v/>
      </c>
      <c r="Q3656">
        <f>12*(YEAR(H3656)-YEAR($L$3))+(MONTH(H3656)-MONTH($L$3))</f>
        <v/>
      </c>
      <c r="R3656" s="366">
        <f>IF(N3656="IBIRAPITANGA FASE 3",IF(P3656="Atraso",M3656,M3656/(1+$J$2)^Q3656),IF(P3656="Atraso",M3656,M3656/(1+$J$1)^Q3656))</f>
        <v/>
      </c>
    </row>
    <row r="3657">
      <c r="A3657" t="inlineStr">
        <is>
          <t>Q020L04</t>
        </is>
      </c>
      <c r="B3657" t="inlineStr">
        <is>
          <t>LINO DE BARROS</t>
        </is>
      </c>
      <c r="C3657" t="n">
        <v>1</v>
      </c>
      <c r="D3657" t="inlineStr">
        <is>
          <t>IPCA</t>
        </is>
      </c>
      <c r="E3657" t="n">
        <v>0.009488792934583046</v>
      </c>
      <c r="F3657" t="inlineStr">
        <is>
          <t>MENSAL</t>
        </is>
      </c>
      <c r="G3657" t="n">
        <v>49033</v>
      </c>
      <c r="H3657" t="n">
        <v>49033</v>
      </c>
      <c r="I3657" t="inlineStr">
        <is>
          <t>150</t>
        </is>
      </c>
      <c r="J3657" t="inlineStr">
        <is>
          <t>CARTEIRA</t>
        </is>
      </c>
      <c r="K3657" t="inlineStr">
        <is>
          <t>CONTRATO</t>
        </is>
      </c>
      <c r="L3657" t="n">
        <v>2067.47</v>
      </c>
      <c r="M3657" t="inlineStr"/>
      <c r="N3657" t="inlineStr"/>
      <c r="O3657" s="142">
        <f>DATE(YEAR(H3657),MONTH(H3657),1)</f>
        <v/>
      </c>
      <c r="P3657" s="132">
        <f>IF(H3657&gt;$L$3,"Futuro","Atraso")</f>
        <v/>
      </c>
      <c r="Q3657">
        <f>12*(YEAR(H3657)-YEAR($L$3))+(MONTH(H3657)-MONTH($L$3))</f>
        <v/>
      </c>
      <c r="R3657" s="366">
        <f>IF(N3657="IBIRAPITANGA FASE 3",IF(P3657="Atraso",M3657,M3657/(1+$J$2)^Q3657),IF(P3657="Atraso",M3657,M3657/(1+$J$1)^Q3657))</f>
        <v/>
      </c>
    </row>
    <row r="3658">
      <c r="A3658" t="inlineStr">
        <is>
          <t>Q020L04</t>
        </is>
      </c>
      <c r="B3658" t="inlineStr">
        <is>
          <t>LINO DE BARROS</t>
        </is>
      </c>
      <c r="C3658" t="n">
        <v>1</v>
      </c>
      <c r="D3658" t="inlineStr">
        <is>
          <t>IPCA</t>
        </is>
      </c>
      <c r="E3658" t="n">
        <v>0.009488792934583046</v>
      </c>
      <c r="F3658" t="inlineStr">
        <is>
          <t>MENSAL</t>
        </is>
      </c>
      <c r="G3658" t="n">
        <v>49064</v>
      </c>
      <c r="H3658" t="n">
        <v>49064</v>
      </c>
      <c r="I3658" t="inlineStr">
        <is>
          <t>151</t>
        </is>
      </c>
      <c r="J3658" t="inlineStr">
        <is>
          <t>CARTEIRA</t>
        </is>
      </c>
      <c r="K3658" t="inlineStr">
        <is>
          <t>CONTRATO</t>
        </is>
      </c>
      <c r="L3658" t="n">
        <v>2067.47</v>
      </c>
      <c r="M3658" t="inlineStr"/>
      <c r="N3658" t="inlineStr"/>
      <c r="O3658" s="142">
        <f>DATE(YEAR(H3658),MONTH(H3658),1)</f>
        <v/>
      </c>
      <c r="P3658" s="132">
        <f>IF(H3658&gt;$L$3,"Futuro","Atraso")</f>
        <v/>
      </c>
      <c r="Q3658">
        <f>12*(YEAR(H3658)-YEAR($L$3))+(MONTH(H3658)-MONTH($L$3))</f>
        <v/>
      </c>
      <c r="R3658" s="366">
        <f>IF(N3658="IBIRAPITANGA FASE 3",IF(P3658="Atraso",M3658,M3658/(1+$J$2)^Q3658),IF(P3658="Atraso",M3658,M3658/(1+$J$1)^Q3658))</f>
        <v/>
      </c>
    </row>
    <row r="3659">
      <c r="A3659" t="inlineStr">
        <is>
          <t>Q020L04</t>
        </is>
      </c>
      <c r="B3659" t="inlineStr">
        <is>
          <t>LINO DE BARROS</t>
        </is>
      </c>
      <c r="C3659" t="n">
        <v>1</v>
      </c>
      <c r="D3659" t="inlineStr">
        <is>
          <t>IPCA</t>
        </is>
      </c>
      <c r="E3659" t="n">
        <v>0.009488792934583046</v>
      </c>
      <c r="F3659" t="inlineStr">
        <is>
          <t>MENSAL</t>
        </is>
      </c>
      <c r="G3659" t="n">
        <v>49064</v>
      </c>
      <c r="H3659" t="n">
        <v>49064</v>
      </c>
      <c r="I3659" t="inlineStr">
        <is>
          <t>013</t>
        </is>
      </c>
      <c r="J3659" t="inlineStr">
        <is>
          <t>CARTEIRA</t>
        </is>
      </c>
      <c r="K3659" t="inlineStr">
        <is>
          <t>CONTRATO</t>
        </is>
      </c>
      <c r="L3659" t="n">
        <v>8715.450000000001</v>
      </c>
      <c r="M3659" t="inlineStr"/>
      <c r="N3659" t="inlineStr"/>
      <c r="O3659" s="142">
        <f>DATE(YEAR(H3659),MONTH(H3659),1)</f>
        <v/>
      </c>
      <c r="P3659" s="132">
        <f>IF(H3659&gt;$L$3,"Futuro","Atraso")</f>
        <v/>
      </c>
      <c r="Q3659">
        <f>12*(YEAR(H3659)-YEAR($L$3))+(MONTH(H3659)-MONTH($L$3))</f>
        <v/>
      </c>
      <c r="R3659" s="366">
        <f>IF(N3659="IBIRAPITANGA FASE 3",IF(P3659="Atraso",M3659,M3659/(1+$J$2)^Q3659),IF(P3659="Atraso",M3659,M3659/(1+$J$1)^Q3659))</f>
        <v/>
      </c>
    </row>
    <row r="3660">
      <c r="A3660" t="inlineStr">
        <is>
          <t>Q020L04</t>
        </is>
      </c>
      <c r="B3660" t="inlineStr">
        <is>
          <t>LINO DE BARROS</t>
        </is>
      </c>
      <c r="C3660" t="n">
        <v>1</v>
      </c>
      <c r="D3660" t="inlineStr">
        <is>
          <t>IPCA</t>
        </is>
      </c>
      <c r="E3660" t="n">
        <v>0.009488792934583046</v>
      </c>
      <c r="F3660" t="inlineStr">
        <is>
          <t>MENSAL</t>
        </is>
      </c>
      <c r="G3660" t="n">
        <v>49094</v>
      </c>
      <c r="H3660" t="n">
        <v>49094</v>
      </c>
      <c r="I3660" t="inlineStr">
        <is>
          <t>152</t>
        </is>
      </c>
      <c r="J3660" t="inlineStr">
        <is>
          <t>CARTEIRA</t>
        </is>
      </c>
      <c r="K3660" t="inlineStr">
        <is>
          <t>CONTRATO</t>
        </is>
      </c>
      <c r="L3660" t="n">
        <v>2067.47</v>
      </c>
      <c r="M3660" t="inlineStr"/>
      <c r="N3660" t="inlineStr"/>
      <c r="O3660" s="142">
        <f>DATE(YEAR(H3660),MONTH(H3660),1)</f>
        <v/>
      </c>
      <c r="P3660" s="132">
        <f>IF(H3660&gt;$L$3,"Futuro","Atraso")</f>
        <v/>
      </c>
      <c r="Q3660">
        <f>12*(YEAR(H3660)-YEAR($L$3))+(MONTH(H3660)-MONTH($L$3))</f>
        <v/>
      </c>
      <c r="R3660" s="366">
        <f>IF(N3660="IBIRAPITANGA FASE 3",IF(P3660="Atraso",M3660,M3660/(1+$J$2)^Q3660),IF(P3660="Atraso",M3660,M3660/(1+$J$1)^Q3660))</f>
        <v/>
      </c>
    </row>
    <row r="3661">
      <c r="A3661" t="inlineStr">
        <is>
          <t>Q020L04</t>
        </is>
      </c>
      <c r="B3661" t="inlineStr">
        <is>
          <t>LINO DE BARROS</t>
        </is>
      </c>
      <c r="C3661" t="n">
        <v>1</v>
      </c>
      <c r="D3661" t="inlineStr">
        <is>
          <t>IPCA</t>
        </is>
      </c>
      <c r="E3661" t="n">
        <v>0.009488792934583046</v>
      </c>
      <c r="F3661" t="inlineStr">
        <is>
          <t>MENSAL</t>
        </is>
      </c>
      <c r="G3661" t="n">
        <v>49125</v>
      </c>
      <c r="H3661" t="n">
        <v>49125</v>
      </c>
      <c r="I3661" t="inlineStr">
        <is>
          <t>153</t>
        </is>
      </c>
      <c r="J3661" t="inlineStr">
        <is>
          <t>CARTEIRA</t>
        </is>
      </c>
      <c r="K3661" t="inlineStr">
        <is>
          <t>CONTRATO</t>
        </is>
      </c>
      <c r="L3661" t="n">
        <v>2067.47</v>
      </c>
      <c r="M3661" t="inlineStr"/>
      <c r="N3661" t="inlineStr"/>
      <c r="O3661" s="142">
        <f>DATE(YEAR(H3661),MONTH(H3661),1)</f>
        <v/>
      </c>
      <c r="P3661" s="132">
        <f>IF(H3661&gt;$L$3,"Futuro","Atraso")</f>
        <v/>
      </c>
      <c r="Q3661">
        <f>12*(YEAR(H3661)-YEAR($L$3))+(MONTH(H3661)-MONTH($L$3))</f>
        <v/>
      </c>
      <c r="R3661" s="366">
        <f>IF(N3661="IBIRAPITANGA FASE 3",IF(P3661="Atraso",M3661,M3661/(1+$J$2)^Q3661),IF(P3661="Atraso",M3661,M3661/(1+$J$1)^Q3661))</f>
        <v/>
      </c>
    </row>
    <row r="3662">
      <c r="A3662" t="inlineStr">
        <is>
          <t>Q020L04</t>
        </is>
      </c>
      <c r="B3662" t="inlineStr">
        <is>
          <t>LINO DE BARROS</t>
        </is>
      </c>
      <c r="C3662" t="n">
        <v>1</v>
      </c>
      <c r="D3662" t="inlineStr">
        <is>
          <t>IPCA</t>
        </is>
      </c>
      <c r="E3662" t="n">
        <v>0.009488792934583046</v>
      </c>
      <c r="F3662" t="inlineStr">
        <is>
          <t>MENSAL</t>
        </is>
      </c>
      <c r="G3662" t="n">
        <v>49155</v>
      </c>
      <c r="H3662" t="n">
        <v>49155</v>
      </c>
      <c r="I3662" t="inlineStr">
        <is>
          <t>154</t>
        </is>
      </c>
      <c r="J3662" t="inlineStr">
        <is>
          <t>CARTEIRA</t>
        </is>
      </c>
      <c r="K3662" t="inlineStr">
        <is>
          <t>CONTRATO</t>
        </is>
      </c>
      <c r="L3662" t="n">
        <v>2067.47</v>
      </c>
      <c r="M3662" t="inlineStr"/>
      <c r="N3662" t="inlineStr"/>
      <c r="O3662" s="142">
        <f>DATE(YEAR(H3662),MONTH(H3662),1)</f>
        <v/>
      </c>
      <c r="P3662" s="132">
        <f>IF(H3662&gt;$L$3,"Futuro","Atraso")</f>
        <v/>
      </c>
      <c r="Q3662">
        <f>12*(YEAR(H3662)-YEAR($L$3))+(MONTH(H3662)-MONTH($L$3))</f>
        <v/>
      </c>
      <c r="R3662" s="366">
        <f>IF(N3662="IBIRAPITANGA FASE 3",IF(P3662="Atraso",M3662,M3662/(1+$J$2)^Q3662),IF(P3662="Atraso",M3662,M3662/(1+$J$1)^Q3662))</f>
        <v/>
      </c>
    </row>
    <row r="3663">
      <c r="A3663" t="inlineStr">
        <is>
          <t>Q020L04</t>
        </is>
      </c>
      <c r="B3663" t="inlineStr">
        <is>
          <t>LINO DE BARROS</t>
        </is>
      </c>
      <c r="C3663" t="n">
        <v>1</v>
      </c>
      <c r="D3663" t="inlineStr">
        <is>
          <t>IPCA</t>
        </is>
      </c>
      <c r="E3663" t="n">
        <v>0.009488792934583046</v>
      </c>
      <c r="F3663" t="inlineStr">
        <is>
          <t>MENSAL</t>
        </is>
      </c>
      <c r="G3663" t="n">
        <v>49186</v>
      </c>
      <c r="H3663" t="n">
        <v>49186</v>
      </c>
      <c r="I3663" t="inlineStr">
        <is>
          <t>155</t>
        </is>
      </c>
      <c r="J3663" t="inlineStr">
        <is>
          <t>CARTEIRA</t>
        </is>
      </c>
      <c r="K3663" t="inlineStr">
        <is>
          <t>CONTRATO</t>
        </is>
      </c>
      <c r="L3663" t="n">
        <v>2067.47</v>
      </c>
      <c r="M3663" t="inlineStr"/>
      <c r="N3663" t="inlineStr"/>
      <c r="O3663" s="142">
        <f>DATE(YEAR(H3663),MONTH(H3663),1)</f>
        <v/>
      </c>
      <c r="P3663" s="132">
        <f>IF(H3663&gt;$L$3,"Futuro","Atraso")</f>
        <v/>
      </c>
      <c r="Q3663">
        <f>12*(YEAR(H3663)-YEAR($L$3))+(MONTH(H3663)-MONTH($L$3))</f>
        <v/>
      </c>
      <c r="R3663" s="366">
        <f>IF(N3663="IBIRAPITANGA FASE 3",IF(P3663="Atraso",M3663,M3663/(1+$J$2)^Q3663),IF(P3663="Atraso",M3663,M3663/(1+$J$1)^Q3663))</f>
        <v/>
      </c>
    </row>
    <row r="3664">
      <c r="A3664" t="inlineStr">
        <is>
          <t>Q020L04</t>
        </is>
      </c>
      <c r="B3664" t="inlineStr">
        <is>
          <t>LINO DE BARROS</t>
        </is>
      </c>
      <c r="C3664" t="n">
        <v>1</v>
      </c>
      <c r="D3664" t="inlineStr">
        <is>
          <t>IPCA</t>
        </is>
      </c>
      <c r="E3664" t="n">
        <v>0.009488792934583046</v>
      </c>
      <c r="F3664" t="inlineStr">
        <is>
          <t>MENSAL</t>
        </is>
      </c>
      <c r="G3664" t="n">
        <v>49217</v>
      </c>
      <c r="H3664" t="n">
        <v>49217</v>
      </c>
      <c r="I3664" t="inlineStr">
        <is>
          <t>156</t>
        </is>
      </c>
      <c r="J3664" t="inlineStr">
        <is>
          <t>CARTEIRA</t>
        </is>
      </c>
      <c r="K3664" t="inlineStr">
        <is>
          <t>CONTRATO</t>
        </is>
      </c>
      <c r="L3664" t="n">
        <v>2067.47</v>
      </c>
      <c r="M3664" t="inlineStr"/>
      <c r="N3664" t="inlineStr"/>
      <c r="O3664" s="142">
        <f>DATE(YEAR(H3664),MONTH(H3664),1)</f>
        <v/>
      </c>
      <c r="P3664" s="132">
        <f>IF(H3664&gt;$L$3,"Futuro","Atraso")</f>
        <v/>
      </c>
      <c r="Q3664">
        <f>12*(YEAR(H3664)-YEAR($L$3))+(MONTH(H3664)-MONTH($L$3))</f>
        <v/>
      </c>
      <c r="R3664" s="366">
        <f>IF(N3664="IBIRAPITANGA FASE 3",IF(P3664="Atraso",M3664,M3664/(1+$J$2)^Q3664),IF(P3664="Atraso",M3664,M3664/(1+$J$1)^Q3664))</f>
        <v/>
      </c>
    </row>
    <row r="3665">
      <c r="A3665" t="inlineStr">
        <is>
          <t>Q020L04</t>
        </is>
      </c>
      <c r="B3665" t="inlineStr">
        <is>
          <t>LINO DE BARROS</t>
        </is>
      </c>
      <c r="C3665" t="n">
        <v>1</v>
      </c>
      <c r="D3665" t="inlineStr">
        <is>
          <t>IPCA</t>
        </is>
      </c>
      <c r="E3665" t="n">
        <v>0.009488792934583046</v>
      </c>
      <c r="F3665" t="inlineStr">
        <is>
          <t>MENSAL</t>
        </is>
      </c>
      <c r="G3665" t="n">
        <v>49247</v>
      </c>
      <c r="H3665" t="n">
        <v>49247</v>
      </c>
      <c r="I3665" t="inlineStr">
        <is>
          <t>157</t>
        </is>
      </c>
      <c r="J3665" t="inlineStr">
        <is>
          <t>CARTEIRA</t>
        </is>
      </c>
      <c r="K3665" t="inlineStr">
        <is>
          <t>CONTRATO</t>
        </is>
      </c>
      <c r="L3665" t="n">
        <v>2067.47</v>
      </c>
      <c r="M3665" t="inlineStr"/>
      <c r="N3665" t="inlineStr"/>
      <c r="O3665" s="142">
        <f>DATE(YEAR(H3665),MONTH(H3665),1)</f>
        <v/>
      </c>
      <c r="P3665" s="132">
        <f>IF(H3665&gt;$L$3,"Futuro","Atraso")</f>
        <v/>
      </c>
      <c r="Q3665">
        <f>12*(YEAR(H3665)-YEAR($L$3))+(MONTH(H3665)-MONTH($L$3))</f>
        <v/>
      </c>
      <c r="R3665" s="366">
        <f>IF(N3665="IBIRAPITANGA FASE 3",IF(P3665="Atraso",M3665,M3665/(1+$J$2)^Q3665),IF(P3665="Atraso",M3665,M3665/(1+$J$1)^Q3665))</f>
        <v/>
      </c>
    </row>
    <row r="3666">
      <c r="A3666" t="inlineStr">
        <is>
          <t>Q020L04</t>
        </is>
      </c>
      <c r="B3666" t="inlineStr">
        <is>
          <t>LINO DE BARROS</t>
        </is>
      </c>
      <c r="C3666" t="n">
        <v>1</v>
      </c>
      <c r="D3666" t="inlineStr">
        <is>
          <t>IPCA</t>
        </is>
      </c>
      <c r="E3666" t="n">
        <v>0.009488792934583046</v>
      </c>
      <c r="F3666" t="inlineStr">
        <is>
          <t>MENSAL</t>
        </is>
      </c>
      <c r="G3666" t="n">
        <v>49278</v>
      </c>
      <c r="H3666" t="n">
        <v>49278</v>
      </c>
      <c r="I3666" t="inlineStr">
        <is>
          <t>158</t>
        </is>
      </c>
      <c r="J3666" t="inlineStr">
        <is>
          <t>CARTEIRA</t>
        </is>
      </c>
      <c r="K3666" t="inlineStr">
        <is>
          <t>CONTRATO</t>
        </is>
      </c>
      <c r="L3666" t="n">
        <v>2067.47</v>
      </c>
      <c r="M3666" t="inlineStr"/>
      <c r="N3666" t="inlineStr"/>
      <c r="O3666" s="142">
        <f>DATE(YEAR(H3666),MONTH(H3666),1)</f>
        <v/>
      </c>
      <c r="P3666" s="132">
        <f>IF(H3666&gt;$L$3,"Futuro","Atraso")</f>
        <v/>
      </c>
      <c r="Q3666">
        <f>12*(YEAR(H3666)-YEAR($L$3))+(MONTH(H3666)-MONTH($L$3))</f>
        <v/>
      </c>
      <c r="R3666" s="366">
        <f>IF(N3666="IBIRAPITANGA FASE 3",IF(P3666="Atraso",M3666,M3666/(1+$J$2)^Q3666),IF(P3666="Atraso",M3666,M3666/(1+$J$1)^Q3666))</f>
        <v/>
      </c>
    </row>
    <row r="3667">
      <c r="A3667" t="inlineStr">
        <is>
          <t>Q020L04</t>
        </is>
      </c>
      <c r="B3667" t="inlineStr">
        <is>
          <t>LINO DE BARROS</t>
        </is>
      </c>
      <c r="C3667" t="n">
        <v>1</v>
      </c>
      <c r="D3667" t="inlineStr">
        <is>
          <t>IPCA</t>
        </is>
      </c>
      <c r="E3667" t="n">
        <v>0.009488792934583046</v>
      </c>
      <c r="F3667" t="inlineStr">
        <is>
          <t>MENSAL</t>
        </is>
      </c>
      <c r="G3667" t="n">
        <v>49308</v>
      </c>
      <c r="H3667" t="n">
        <v>49308</v>
      </c>
      <c r="I3667" t="inlineStr">
        <is>
          <t>159</t>
        </is>
      </c>
      <c r="J3667" t="inlineStr">
        <is>
          <t>CARTEIRA</t>
        </is>
      </c>
      <c r="K3667" t="inlineStr">
        <is>
          <t>CONTRATO</t>
        </is>
      </c>
      <c r="L3667" t="n">
        <v>2067.47</v>
      </c>
      <c r="M3667" t="inlineStr"/>
      <c r="N3667" t="inlineStr"/>
      <c r="O3667" s="142">
        <f>DATE(YEAR(H3667),MONTH(H3667),1)</f>
        <v/>
      </c>
      <c r="P3667" s="132">
        <f>IF(H3667&gt;$L$3,"Futuro","Atraso")</f>
        <v/>
      </c>
      <c r="Q3667">
        <f>12*(YEAR(H3667)-YEAR($L$3))+(MONTH(H3667)-MONTH($L$3))</f>
        <v/>
      </c>
      <c r="R3667" s="366">
        <f>IF(N3667="IBIRAPITANGA FASE 3",IF(P3667="Atraso",M3667,M3667/(1+$J$2)^Q3667),IF(P3667="Atraso",M3667,M3667/(1+$J$1)^Q3667))</f>
        <v/>
      </c>
    </row>
    <row r="3668">
      <c r="A3668" t="inlineStr">
        <is>
          <t>Q020L04</t>
        </is>
      </c>
      <c r="B3668" t="inlineStr">
        <is>
          <t>LINO DE BARROS</t>
        </is>
      </c>
      <c r="C3668" t="n">
        <v>1</v>
      </c>
      <c r="D3668" t="inlineStr">
        <is>
          <t>IPCA</t>
        </is>
      </c>
      <c r="E3668" t="n">
        <v>0.009488792934583046</v>
      </c>
      <c r="F3668" t="inlineStr">
        <is>
          <t>MENSAL</t>
        </is>
      </c>
      <c r="G3668" t="n">
        <v>49339</v>
      </c>
      <c r="H3668" t="n">
        <v>49339</v>
      </c>
      <c r="I3668" t="inlineStr">
        <is>
          <t>160</t>
        </is>
      </c>
      <c r="J3668" t="inlineStr">
        <is>
          <t>CARTEIRA</t>
        </is>
      </c>
      <c r="K3668" t="inlineStr">
        <is>
          <t>CONTRATO</t>
        </is>
      </c>
      <c r="L3668" t="n">
        <v>2067.47</v>
      </c>
      <c r="M3668" t="inlineStr"/>
      <c r="N3668" t="inlineStr"/>
      <c r="O3668" s="142">
        <f>DATE(YEAR(H3668),MONTH(H3668),1)</f>
        <v/>
      </c>
      <c r="P3668" s="132">
        <f>IF(H3668&gt;$L$3,"Futuro","Atraso")</f>
        <v/>
      </c>
      <c r="Q3668">
        <f>12*(YEAR(H3668)-YEAR($L$3))+(MONTH(H3668)-MONTH($L$3))</f>
        <v/>
      </c>
      <c r="R3668" s="366">
        <f>IF(N3668="IBIRAPITANGA FASE 3",IF(P3668="Atraso",M3668,M3668/(1+$J$2)^Q3668),IF(P3668="Atraso",M3668,M3668/(1+$J$1)^Q3668))</f>
        <v/>
      </c>
    </row>
    <row r="3669">
      <c r="A3669" t="inlineStr">
        <is>
          <t>Q020L04</t>
        </is>
      </c>
      <c r="B3669" t="inlineStr">
        <is>
          <t>LINO DE BARROS</t>
        </is>
      </c>
      <c r="C3669" t="n">
        <v>1</v>
      </c>
      <c r="D3669" t="inlineStr">
        <is>
          <t>IPCA</t>
        </is>
      </c>
      <c r="E3669" t="n">
        <v>0.009488792934583046</v>
      </c>
      <c r="F3669" t="inlineStr">
        <is>
          <t>MENSAL</t>
        </is>
      </c>
      <c r="G3669" t="n">
        <v>49368</v>
      </c>
      <c r="H3669" t="n">
        <v>49368</v>
      </c>
      <c r="I3669" t="inlineStr">
        <is>
          <t>161</t>
        </is>
      </c>
      <c r="J3669" t="inlineStr">
        <is>
          <t>CARTEIRA</t>
        </is>
      </c>
      <c r="K3669" t="inlineStr">
        <is>
          <t>CONTRATO</t>
        </is>
      </c>
      <c r="L3669" t="n">
        <v>2067.47</v>
      </c>
      <c r="M3669" t="inlineStr"/>
      <c r="N3669" t="inlineStr"/>
      <c r="O3669" s="142">
        <f>DATE(YEAR(H3669),MONTH(H3669),1)</f>
        <v/>
      </c>
      <c r="P3669" s="132">
        <f>IF(H3669&gt;$L$3,"Futuro","Atraso")</f>
        <v/>
      </c>
      <c r="Q3669">
        <f>12*(YEAR(H3669)-YEAR($L$3))+(MONTH(H3669)-MONTH($L$3))</f>
        <v/>
      </c>
      <c r="R3669" s="366">
        <f>IF(N3669="IBIRAPITANGA FASE 3",IF(P3669="Atraso",M3669,M3669/(1+$J$2)^Q3669),IF(P3669="Atraso",M3669,M3669/(1+$J$1)^Q3669))</f>
        <v/>
      </c>
    </row>
    <row r="3670">
      <c r="A3670" t="inlineStr">
        <is>
          <t>Q020L04</t>
        </is>
      </c>
      <c r="B3670" t="inlineStr">
        <is>
          <t>LINO DE BARROS</t>
        </is>
      </c>
      <c r="C3670" t="n">
        <v>1</v>
      </c>
      <c r="D3670" t="inlineStr">
        <is>
          <t>IPCA</t>
        </is>
      </c>
      <c r="E3670" t="n">
        <v>0.009488792934583046</v>
      </c>
      <c r="F3670" t="inlineStr">
        <is>
          <t>MENSAL</t>
        </is>
      </c>
      <c r="G3670" t="n">
        <v>49398</v>
      </c>
      <c r="H3670" t="n">
        <v>49398</v>
      </c>
      <c r="I3670" t="inlineStr">
        <is>
          <t>162</t>
        </is>
      </c>
      <c r="J3670" t="inlineStr">
        <is>
          <t>CARTEIRA</t>
        </is>
      </c>
      <c r="K3670" t="inlineStr">
        <is>
          <t>CONTRATO</t>
        </is>
      </c>
      <c r="L3670" t="n">
        <v>2067.47</v>
      </c>
      <c r="M3670" t="inlineStr"/>
      <c r="N3670" t="inlineStr"/>
      <c r="O3670" s="142">
        <f>DATE(YEAR(H3670),MONTH(H3670),1)</f>
        <v/>
      </c>
      <c r="P3670" s="132">
        <f>IF(H3670&gt;$L$3,"Futuro","Atraso")</f>
        <v/>
      </c>
      <c r="Q3670">
        <f>12*(YEAR(H3670)-YEAR($L$3))+(MONTH(H3670)-MONTH($L$3))</f>
        <v/>
      </c>
      <c r="R3670" s="366">
        <f>IF(N3670="IBIRAPITANGA FASE 3",IF(P3670="Atraso",M3670,M3670/(1+$J$2)^Q3670),IF(P3670="Atraso",M3670,M3670/(1+$J$1)^Q3670))</f>
        <v/>
      </c>
    </row>
    <row r="3671">
      <c r="A3671" t="inlineStr">
        <is>
          <t>Q020L04</t>
        </is>
      </c>
      <c r="B3671" t="inlineStr">
        <is>
          <t>LINO DE BARROS</t>
        </is>
      </c>
      <c r="C3671" t="n">
        <v>1</v>
      </c>
      <c r="D3671" t="inlineStr">
        <is>
          <t>IPCA</t>
        </is>
      </c>
      <c r="E3671" t="n">
        <v>0.009488792934583046</v>
      </c>
      <c r="F3671" t="inlineStr">
        <is>
          <t>MENSAL</t>
        </is>
      </c>
      <c r="G3671" t="n">
        <v>49429</v>
      </c>
      <c r="H3671" t="n">
        <v>49429</v>
      </c>
      <c r="I3671" t="inlineStr">
        <is>
          <t>163</t>
        </is>
      </c>
      <c r="J3671" t="inlineStr">
        <is>
          <t>CARTEIRA</t>
        </is>
      </c>
      <c r="K3671" t="inlineStr">
        <is>
          <t>CONTRATO</t>
        </is>
      </c>
      <c r="L3671" t="n">
        <v>2067.47</v>
      </c>
      <c r="M3671" t="inlineStr"/>
      <c r="N3671" t="inlineStr"/>
      <c r="O3671" s="142">
        <f>DATE(YEAR(H3671),MONTH(H3671),1)</f>
        <v/>
      </c>
      <c r="P3671" s="132">
        <f>IF(H3671&gt;$L$3,"Futuro","Atraso")</f>
        <v/>
      </c>
      <c r="Q3671">
        <f>12*(YEAR(H3671)-YEAR($L$3))+(MONTH(H3671)-MONTH($L$3))</f>
        <v/>
      </c>
      <c r="R3671" s="366">
        <f>IF(N3671="IBIRAPITANGA FASE 3",IF(P3671="Atraso",M3671,M3671/(1+$J$2)^Q3671),IF(P3671="Atraso",M3671,M3671/(1+$J$1)^Q3671))</f>
        <v/>
      </c>
    </row>
    <row r="3672">
      <c r="A3672" t="inlineStr">
        <is>
          <t>Q020L04</t>
        </is>
      </c>
      <c r="B3672" t="inlineStr">
        <is>
          <t>LINO DE BARROS</t>
        </is>
      </c>
      <c r="C3672" t="n">
        <v>1</v>
      </c>
      <c r="D3672" t="inlineStr">
        <is>
          <t>IPCA</t>
        </is>
      </c>
      <c r="E3672" t="n">
        <v>0.009488792934583046</v>
      </c>
      <c r="F3672" t="inlineStr">
        <is>
          <t>MENSAL</t>
        </is>
      </c>
      <c r="G3672" t="n">
        <v>49429</v>
      </c>
      <c r="H3672" t="n">
        <v>49429</v>
      </c>
      <c r="I3672" t="inlineStr">
        <is>
          <t>014</t>
        </is>
      </c>
      <c r="J3672" t="inlineStr">
        <is>
          <t>CARTEIRA</t>
        </is>
      </c>
      <c r="K3672" t="inlineStr">
        <is>
          <t>CONTRATO</t>
        </is>
      </c>
      <c r="L3672" t="n">
        <v>8715.450000000001</v>
      </c>
      <c r="M3672" t="inlineStr"/>
      <c r="N3672" t="inlineStr"/>
      <c r="O3672" s="142">
        <f>DATE(YEAR(H3672),MONTH(H3672),1)</f>
        <v/>
      </c>
      <c r="P3672" s="132">
        <f>IF(H3672&gt;$L$3,"Futuro","Atraso")</f>
        <v/>
      </c>
      <c r="Q3672">
        <f>12*(YEAR(H3672)-YEAR($L$3))+(MONTH(H3672)-MONTH($L$3))</f>
        <v/>
      </c>
      <c r="R3672" s="366">
        <f>IF(N3672="IBIRAPITANGA FASE 3",IF(P3672="Atraso",M3672,M3672/(1+$J$2)^Q3672),IF(P3672="Atraso",M3672,M3672/(1+$J$1)^Q3672))</f>
        <v/>
      </c>
    </row>
    <row r="3673">
      <c r="A3673" t="inlineStr">
        <is>
          <t>Q020L04</t>
        </is>
      </c>
      <c r="B3673" t="inlineStr">
        <is>
          <t>LINO DE BARROS</t>
        </is>
      </c>
      <c r="C3673" t="n">
        <v>1</v>
      </c>
      <c r="D3673" t="inlineStr">
        <is>
          <t>IPCA</t>
        </is>
      </c>
      <c r="E3673" t="n">
        <v>0.009488792934583046</v>
      </c>
      <c r="F3673" t="inlineStr">
        <is>
          <t>MENSAL</t>
        </is>
      </c>
      <c r="G3673" t="n">
        <v>49459</v>
      </c>
      <c r="H3673" t="n">
        <v>49459</v>
      </c>
      <c r="I3673" t="inlineStr">
        <is>
          <t>164</t>
        </is>
      </c>
      <c r="J3673" t="inlineStr">
        <is>
          <t>CARTEIRA</t>
        </is>
      </c>
      <c r="K3673" t="inlineStr">
        <is>
          <t>CONTRATO</t>
        </is>
      </c>
      <c r="L3673" t="n">
        <v>2067.47</v>
      </c>
      <c r="M3673" t="inlineStr"/>
      <c r="N3673" t="inlineStr"/>
      <c r="O3673" s="142">
        <f>DATE(YEAR(H3673),MONTH(H3673),1)</f>
        <v/>
      </c>
      <c r="P3673" s="132">
        <f>IF(H3673&gt;$L$3,"Futuro","Atraso")</f>
        <v/>
      </c>
      <c r="Q3673">
        <f>12*(YEAR(H3673)-YEAR($L$3))+(MONTH(H3673)-MONTH($L$3))</f>
        <v/>
      </c>
      <c r="R3673" s="366">
        <f>IF(N3673="IBIRAPITANGA FASE 3",IF(P3673="Atraso",M3673,M3673/(1+$J$2)^Q3673),IF(P3673="Atraso",M3673,M3673/(1+$J$1)^Q3673))</f>
        <v/>
      </c>
    </row>
    <row r="3674">
      <c r="A3674" t="inlineStr">
        <is>
          <t>Q020L04</t>
        </is>
      </c>
      <c r="B3674" t="inlineStr">
        <is>
          <t>LINO DE BARROS</t>
        </is>
      </c>
      <c r="C3674" t="n">
        <v>1</v>
      </c>
      <c r="D3674" t="inlineStr">
        <is>
          <t>IPCA</t>
        </is>
      </c>
      <c r="E3674" t="n">
        <v>0.009488792934583046</v>
      </c>
      <c r="F3674" t="inlineStr">
        <is>
          <t>MENSAL</t>
        </is>
      </c>
      <c r="G3674" t="n">
        <v>49490</v>
      </c>
      <c r="H3674" t="n">
        <v>49490</v>
      </c>
      <c r="I3674" t="inlineStr">
        <is>
          <t>165</t>
        </is>
      </c>
      <c r="J3674" t="inlineStr">
        <is>
          <t>CARTEIRA</t>
        </is>
      </c>
      <c r="K3674" t="inlineStr">
        <is>
          <t>CONTRATO</t>
        </is>
      </c>
      <c r="L3674" t="n">
        <v>2067.47</v>
      </c>
      <c r="M3674" t="inlineStr"/>
      <c r="N3674" t="inlineStr"/>
      <c r="O3674" s="142">
        <f>DATE(YEAR(H3674),MONTH(H3674),1)</f>
        <v/>
      </c>
      <c r="P3674" s="132">
        <f>IF(H3674&gt;$L$3,"Futuro","Atraso")</f>
        <v/>
      </c>
      <c r="Q3674">
        <f>12*(YEAR(H3674)-YEAR($L$3))+(MONTH(H3674)-MONTH($L$3))</f>
        <v/>
      </c>
      <c r="R3674" s="366">
        <f>IF(N3674="IBIRAPITANGA FASE 3",IF(P3674="Atraso",M3674,M3674/(1+$J$2)^Q3674),IF(P3674="Atraso",M3674,M3674/(1+$J$1)^Q3674))</f>
        <v/>
      </c>
    </row>
    <row r="3675">
      <c r="A3675" t="inlineStr">
        <is>
          <t>Q020L04</t>
        </is>
      </c>
      <c r="B3675" t="inlineStr">
        <is>
          <t>LINO DE BARROS</t>
        </is>
      </c>
      <c r="C3675" t="n">
        <v>1</v>
      </c>
      <c r="D3675" t="inlineStr">
        <is>
          <t>IPCA</t>
        </is>
      </c>
      <c r="E3675" t="n">
        <v>0.009488792934583046</v>
      </c>
      <c r="F3675" t="inlineStr">
        <is>
          <t>MENSAL</t>
        </is>
      </c>
      <c r="G3675" t="n">
        <v>49520</v>
      </c>
      <c r="H3675" t="n">
        <v>49520</v>
      </c>
      <c r="I3675" t="inlineStr">
        <is>
          <t>166</t>
        </is>
      </c>
      <c r="J3675" t="inlineStr">
        <is>
          <t>CARTEIRA</t>
        </is>
      </c>
      <c r="K3675" t="inlineStr">
        <is>
          <t>CONTRATO</t>
        </is>
      </c>
      <c r="L3675" t="n">
        <v>2067.47</v>
      </c>
      <c r="M3675" t="inlineStr"/>
      <c r="N3675" t="inlineStr"/>
      <c r="O3675" s="142">
        <f>DATE(YEAR(H3675),MONTH(H3675),1)</f>
        <v/>
      </c>
      <c r="P3675" s="132">
        <f>IF(H3675&gt;$L$3,"Futuro","Atraso")</f>
        <v/>
      </c>
      <c r="Q3675">
        <f>12*(YEAR(H3675)-YEAR($L$3))+(MONTH(H3675)-MONTH($L$3))</f>
        <v/>
      </c>
      <c r="R3675" s="366">
        <f>IF(N3675="IBIRAPITANGA FASE 3",IF(P3675="Atraso",M3675,M3675/(1+$J$2)^Q3675),IF(P3675="Atraso",M3675,M3675/(1+$J$1)^Q3675))</f>
        <v/>
      </c>
    </row>
    <row r="3676">
      <c r="A3676" t="inlineStr">
        <is>
          <t>Q020L04</t>
        </is>
      </c>
      <c r="B3676" t="inlineStr">
        <is>
          <t>LINO DE BARROS</t>
        </is>
      </c>
      <c r="C3676" t="n">
        <v>1</v>
      </c>
      <c r="D3676" t="inlineStr">
        <is>
          <t>IPCA</t>
        </is>
      </c>
      <c r="E3676" t="n">
        <v>0.009488792934583046</v>
      </c>
      <c r="F3676" t="inlineStr">
        <is>
          <t>MENSAL</t>
        </is>
      </c>
      <c r="G3676" t="n">
        <v>49551</v>
      </c>
      <c r="H3676" t="n">
        <v>49551</v>
      </c>
      <c r="I3676" t="inlineStr">
        <is>
          <t>167</t>
        </is>
      </c>
      <c r="J3676" t="inlineStr">
        <is>
          <t>CARTEIRA</t>
        </is>
      </c>
      <c r="K3676" t="inlineStr">
        <is>
          <t>CONTRATO</t>
        </is>
      </c>
      <c r="L3676" t="n">
        <v>2067.47</v>
      </c>
      <c r="M3676" t="inlineStr"/>
      <c r="N3676" t="inlineStr"/>
      <c r="O3676" s="142">
        <f>DATE(YEAR(H3676),MONTH(H3676),1)</f>
        <v/>
      </c>
      <c r="P3676" s="132">
        <f>IF(H3676&gt;$L$3,"Futuro","Atraso")</f>
        <v/>
      </c>
      <c r="Q3676">
        <f>12*(YEAR(H3676)-YEAR($L$3))+(MONTH(H3676)-MONTH($L$3))</f>
        <v/>
      </c>
      <c r="R3676" s="366">
        <f>IF(N3676="IBIRAPITANGA FASE 3",IF(P3676="Atraso",M3676,M3676/(1+$J$2)^Q3676),IF(P3676="Atraso",M3676,M3676/(1+$J$1)^Q3676))</f>
        <v/>
      </c>
    </row>
    <row r="3677">
      <c r="A3677" t="inlineStr">
        <is>
          <t>Q020L04</t>
        </is>
      </c>
      <c r="B3677" t="inlineStr">
        <is>
          <t>LINO DE BARROS</t>
        </is>
      </c>
      <c r="C3677" t="n">
        <v>1</v>
      </c>
      <c r="D3677" t="inlineStr">
        <is>
          <t>IPCA</t>
        </is>
      </c>
      <c r="E3677" t="n">
        <v>0.009488792934583046</v>
      </c>
      <c r="F3677" t="inlineStr">
        <is>
          <t>MENSAL</t>
        </is>
      </c>
      <c r="G3677" t="n">
        <v>49582</v>
      </c>
      <c r="H3677" t="n">
        <v>49582</v>
      </c>
      <c r="I3677" t="inlineStr">
        <is>
          <t>168</t>
        </is>
      </c>
      <c r="J3677" t="inlineStr">
        <is>
          <t>CARTEIRA</t>
        </is>
      </c>
      <c r="K3677" t="inlineStr">
        <is>
          <t>CONTRATO</t>
        </is>
      </c>
      <c r="L3677" t="n">
        <v>2067.47</v>
      </c>
      <c r="M3677" t="inlineStr"/>
      <c r="N3677" t="inlineStr"/>
      <c r="O3677" s="142">
        <f>DATE(YEAR(H3677),MONTH(H3677),1)</f>
        <v/>
      </c>
      <c r="P3677" s="132">
        <f>IF(H3677&gt;$L$3,"Futuro","Atraso")</f>
        <v/>
      </c>
      <c r="Q3677">
        <f>12*(YEAR(H3677)-YEAR($L$3))+(MONTH(H3677)-MONTH($L$3))</f>
        <v/>
      </c>
      <c r="R3677" s="366">
        <f>IF(N3677="IBIRAPITANGA FASE 3",IF(P3677="Atraso",M3677,M3677/(1+$J$2)^Q3677),IF(P3677="Atraso",M3677,M3677/(1+$J$1)^Q3677))</f>
        <v/>
      </c>
    </row>
    <row r="3678">
      <c r="A3678" t="inlineStr">
        <is>
          <t>Q020L04</t>
        </is>
      </c>
      <c r="B3678" t="inlineStr">
        <is>
          <t>LINO DE BARROS</t>
        </is>
      </c>
      <c r="C3678" t="n">
        <v>1</v>
      </c>
      <c r="D3678" t="inlineStr">
        <is>
          <t>IPCA</t>
        </is>
      </c>
      <c r="E3678" t="n">
        <v>0.009488792934583046</v>
      </c>
      <c r="F3678" t="inlineStr">
        <is>
          <t>MENSAL</t>
        </is>
      </c>
      <c r="G3678" t="n">
        <v>49612</v>
      </c>
      <c r="H3678" t="n">
        <v>49612</v>
      </c>
      <c r="I3678" t="inlineStr">
        <is>
          <t>169</t>
        </is>
      </c>
      <c r="J3678" t="inlineStr">
        <is>
          <t>CARTEIRA</t>
        </is>
      </c>
      <c r="K3678" t="inlineStr">
        <is>
          <t>CONTRATO</t>
        </is>
      </c>
      <c r="L3678" t="n">
        <v>2067.47</v>
      </c>
      <c r="M3678" t="inlineStr"/>
      <c r="N3678" t="inlineStr"/>
      <c r="O3678" s="142">
        <f>DATE(YEAR(H3678),MONTH(H3678),1)</f>
        <v/>
      </c>
      <c r="P3678" s="132">
        <f>IF(H3678&gt;$L$3,"Futuro","Atraso")</f>
        <v/>
      </c>
      <c r="Q3678">
        <f>12*(YEAR(H3678)-YEAR($L$3))+(MONTH(H3678)-MONTH($L$3))</f>
        <v/>
      </c>
      <c r="R3678" s="366">
        <f>IF(N3678="IBIRAPITANGA FASE 3",IF(P3678="Atraso",M3678,M3678/(1+$J$2)^Q3678),IF(P3678="Atraso",M3678,M3678/(1+$J$1)^Q3678))</f>
        <v/>
      </c>
    </row>
    <row r="3679">
      <c r="A3679" t="inlineStr">
        <is>
          <t>Q020L04</t>
        </is>
      </c>
      <c r="B3679" t="inlineStr">
        <is>
          <t>LINO DE BARROS</t>
        </is>
      </c>
      <c r="C3679" t="n">
        <v>1</v>
      </c>
      <c r="D3679" t="inlineStr">
        <is>
          <t>IPCA</t>
        </is>
      </c>
      <c r="E3679" t="n">
        <v>0.009488792934583046</v>
      </c>
      <c r="F3679" t="inlineStr">
        <is>
          <t>MENSAL</t>
        </is>
      </c>
      <c r="G3679" t="n">
        <v>49643</v>
      </c>
      <c r="H3679" t="n">
        <v>49643</v>
      </c>
      <c r="I3679" t="inlineStr">
        <is>
          <t>170</t>
        </is>
      </c>
      <c r="J3679" t="inlineStr">
        <is>
          <t>CARTEIRA</t>
        </is>
      </c>
      <c r="K3679" t="inlineStr">
        <is>
          <t>CONTRATO</t>
        </is>
      </c>
      <c r="L3679" t="n">
        <v>2067.47</v>
      </c>
      <c r="M3679" t="inlineStr"/>
      <c r="N3679" t="inlineStr"/>
      <c r="O3679" s="142">
        <f>DATE(YEAR(H3679),MONTH(H3679),1)</f>
        <v/>
      </c>
      <c r="P3679" s="132">
        <f>IF(H3679&gt;$L$3,"Futuro","Atraso")</f>
        <v/>
      </c>
      <c r="Q3679">
        <f>12*(YEAR(H3679)-YEAR($L$3))+(MONTH(H3679)-MONTH($L$3))</f>
        <v/>
      </c>
      <c r="R3679" s="366">
        <f>IF(N3679="IBIRAPITANGA FASE 3",IF(P3679="Atraso",M3679,M3679/(1+$J$2)^Q3679),IF(P3679="Atraso",M3679,M3679/(1+$J$1)^Q3679))</f>
        <v/>
      </c>
    </row>
    <row r="3680">
      <c r="A3680" t="inlineStr">
        <is>
          <t>Q020L04</t>
        </is>
      </c>
      <c r="B3680" t="inlineStr">
        <is>
          <t>LINO DE BARROS</t>
        </is>
      </c>
      <c r="C3680" t="n">
        <v>1</v>
      </c>
      <c r="D3680" t="inlineStr">
        <is>
          <t>IPCA</t>
        </is>
      </c>
      <c r="E3680" t="n">
        <v>0.009488792934583046</v>
      </c>
      <c r="F3680" t="inlineStr">
        <is>
          <t>MENSAL</t>
        </is>
      </c>
      <c r="G3680" t="n">
        <v>49673</v>
      </c>
      <c r="H3680" t="n">
        <v>49673</v>
      </c>
      <c r="I3680" t="inlineStr">
        <is>
          <t>171</t>
        </is>
      </c>
      <c r="J3680" t="inlineStr">
        <is>
          <t>CARTEIRA</t>
        </is>
      </c>
      <c r="K3680" t="inlineStr">
        <is>
          <t>CONTRATO</t>
        </is>
      </c>
      <c r="L3680" t="n">
        <v>2067.47</v>
      </c>
      <c r="M3680" t="inlineStr"/>
      <c r="N3680" t="inlineStr"/>
      <c r="O3680" s="142">
        <f>DATE(YEAR(H3680),MONTH(H3680),1)</f>
        <v/>
      </c>
      <c r="P3680" s="132">
        <f>IF(H3680&gt;$L$3,"Futuro","Atraso")</f>
        <v/>
      </c>
      <c r="Q3680">
        <f>12*(YEAR(H3680)-YEAR($L$3))+(MONTH(H3680)-MONTH($L$3))</f>
        <v/>
      </c>
      <c r="R3680" s="366">
        <f>IF(N3680="IBIRAPITANGA FASE 3",IF(P3680="Atraso",M3680,M3680/(1+$J$2)^Q3680),IF(P3680="Atraso",M3680,M3680/(1+$J$1)^Q3680))</f>
        <v/>
      </c>
    </row>
    <row r="3681">
      <c r="A3681" t="inlineStr">
        <is>
          <t>Q020L04</t>
        </is>
      </c>
      <c r="B3681" t="inlineStr">
        <is>
          <t>LINO DE BARROS</t>
        </is>
      </c>
      <c r="C3681" t="n">
        <v>1</v>
      </c>
      <c r="D3681" t="inlineStr">
        <is>
          <t>IPCA</t>
        </is>
      </c>
      <c r="E3681" t="n">
        <v>0.009488792934583046</v>
      </c>
      <c r="F3681" t="inlineStr">
        <is>
          <t>MENSAL</t>
        </is>
      </c>
      <c r="G3681" t="n">
        <v>49704</v>
      </c>
      <c r="H3681" t="n">
        <v>49704</v>
      </c>
      <c r="I3681" t="inlineStr">
        <is>
          <t>172</t>
        </is>
      </c>
      <c r="J3681" t="inlineStr">
        <is>
          <t>CARTEIRA</t>
        </is>
      </c>
      <c r="K3681" t="inlineStr">
        <is>
          <t>CONTRATO</t>
        </is>
      </c>
      <c r="L3681" t="n">
        <v>2067.47</v>
      </c>
      <c r="M3681" t="inlineStr"/>
      <c r="N3681" t="inlineStr"/>
      <c r="O3681" s="142">
        <f>DATE(YEAR(H3681),MONTH(H3681),1)</f>
        <v/>
      </c>
      <c r="P3681" s="132">
        <f>IF(H3681&gt;$L$3,"Futuro","Atraso")</f>
        <v/>
      </c>
      <c r="Q3681">
        <f>12*(YEAR(H3681)-YEAR($L$3))+(MONTH(H3681)-MONTH($L$3))</f>
        <v/>
      </c>
      <c r="R3681" s="366">
        <f>IF(N3681="IBIRAPITANGA FASE 3",IF(P3681="Atraso",M3681,M3681/(1+$J$2)^Q3681),IF(P3681="Atraso",M3681,M3681/(1+$J$1)^Q3681))</f>
        <v/>
      </c>
    </row>
    <row r="3682">
      <c r="A3682" t="inlineStr">
        <is>
          <t>Q020L04</t>
        </is>
      </c>
      <c r="B3682" t="inlineStr">
        <is>
          <t>LINO DE BARROS</t>
        </is>
      </c>
      <c r="C3682" t="n">
        <v>1</v>
      </c>
      <c r="D3682" t="inlineStr">
        <is>
          <t>IPCA</t>
        </is>
      </c>
      <c r="E3682" t="n">
        <v>0.009488792934583046</v>
      </c>
      <c r="F3682" t="inlineStr">
        <is>
          <t>MENSAL</t>
        </is>
      </c>
      <c r="G3682" t="n">
        <v>49734</v>
      </c>
      <c r="H3682" t="n">
        <v>49734</v>
      </c>
      <c r="I3682" t="inlineStr">
        <is>
          <t>173</t>
        </is>
      </c>
      <c r="J3682" t="inlineStr">
        <is>
          <t>CARTEIRA</t>
        </is>
      </c>
      <c r="K3682" t="inlineStr">
        <is>
          <t>CONTRATO</t>
        </is>
      </c>
      <c r="L3682" t="n">
        <v>2067.47</v>
      </c>
      <c r="M3682" t="inlineStr"/>
      <c r="N3682" t="inlineStr"/>
      <c r="O3682" s="142">
        <f>DATE(YEAR(H3682),MONTH(H3682),1)</f>
        <v/>
      </c>
      <c r="P3682" s="132">
        <f>IF(H3682&gt;$L$3,"Futuro","Atraso")</f>
        <v/>
      </c>
      <c r="Q3682">
        <f>12*(YEAR(H3682)-YEAR($L$3))+(MONTH(H3682)-MONTH($L$3))</f>
        <v/>
      </c>
      <c r="R3682" s="366">
        <f>IF(N3682="IBIRAPITANGA FASE 3",IF(P3682="Atraso",M3682,M3682/(1+$J$2)^Q3682),IF(P3682="Atraso",M3682,M3682/(1+$J$1)^Q3682))</f>
        <v/>
      </c>
    </row>
    <row r="3683">
      <c r="A3683" t="inlineStr">
        <is>
          <t>Q020L04</t>
        </is>
      </c>
      <c r="B3683" t="inlineStr">
        <is>
          <t>LINO DE BARROS</t>
        </is>
      </c>
      <c r="C3683" t="n">
        <v>1</v>
      </c>
      <c r="D3683" t="inlineStr">
        <is>
          <t>IPCA</t>
        </is>
      </c>
      <c r="E3683" t="n">
        <v>0.009488792934583046</v>
      </c>
      <c r="F3683" t="inlineStr">
        <is>
          <t>MENSAL</t>
        </is>
      </c>
      <c r="G3683" t="n">
        <v>49764</v>
      </c>
      <c r="H3683" t="n">
        <v>49764</v>
      </c>
      <c r="I3683" t="inlineStr">
        <is>
          <t>174</t>
        </is>
      </c>
      <c r="J3683" t="inlineStr">
        <is>
          <t>CARTEIRA</t>
        </is>
      </c>
      <c r="K3683" t="inlineStr">
        <is>
          <t>CONTRATO</t>
        </is>
      </c>
      <c r="L3683" t="n">
        <v>2067.47</v>
      </c>
      <c r="M3683" t="inlineStr"/>
      <c r="N3683" t="inlineStr"/>
      <c r="O3683" s="142">
        <f>DATE(YEAR(H3683),MONTH(H3683),1)</f>
        <v/>
      </c>
      <c r="P3683" s="132">
        <f>IF(H3683&gt;$L$3,"Futuro","Atraso")</f>
        <v/>
      </c>
      <c r="Q3683">
        <f>12*(YEAR(H3683)-YEAR($L$3))+(MONTH(H3683)-MONTH($L$3))</f>
        <v/>
      </c>
      <c r="R3683" s="366">
        <f>IF(N3683="IBIRAPITANGA FASE 3",IF(P3683="Atraso",M3683,M3683/(1+$J$2)^Q3683),IF(P3683="Atraso",M3683,M3683/(1+$J$1)^Q3683))</f>
        <v/>
      </c>
    </row>
    <row r="3684">
      <c r="A3684" t="inlineStr">
        <is>
          <t>Q020L04</t>
        </is>
      </c>
      <c r="B3684" t="inlineStr">
        <is>
          <t>LINO DE BARROS</t>
        </is>
      </c>
      <c r="C3684" t="n">
        <v>1</v>
      </c>
      <c r="D3684" t="inlineStr">
        <is>
          <t>IPCA</t>
        </is>
      </c>
      <c r="E3684" t="n">
        <v>0.009488792934583046</v>
      </c>
      <c r="F3684" t="inlineStr">
        <is>
          <t>MENSAL</t>
        </is>
      </c>
      <c r="G3684" t="n">
        <v>49795</v>
      </c>
      <c r="H3684" t="n">
        <v>49795</v>
      </c>
      <c r="I3684" t="inlineStr">
        <is>
          <t>175</t>
        </is>
      </c>
      <c r="J3684" t="inlineStr">
        <is>
          <t>CARTEIRA</t>
        </is>
      </c>
      <c r="K3684" t="inlineStr">
        <is>
          <t>CONTRATO</t>
        </is>
      </c>
      <c r="L3684" t="n">
        <v>2067.47</v>
      </c>
      <c r="M3684" t="inlineStr"/>
      <c r="N3684" t="inlineStr"/>
      <c r="O3684" s="142">
        <f>DATE(YEAR(H3684),MONTH(H3684),1)</f>
        <v/>
      </c>
      <c r="P3684" s="132">
        <f>IF(H3684&gt;$L$3,"Futuro","Atraso")</f>
        <v/>
      </c>
      <c r="Q3684">
        <f>12*(YEAR(H3684)-YEAR($L$3))+(MONTH(H3684)-MONTH($L$3))</f>
        <v/>
      </c>
      <c r="R3684" s="366">
        <f>IF(N3684="IBIRAPITANGA FASE 3",IF(P3684="Atraso",M3684,M3684/(1+$J$2)^Q3684),IF(P3684="Atraso",M3684,M3684/(1+$J$1)^Q3684))</f>
        <v/>
      </c>
    </row>
    <row r="3685">
      <c r="A3685" t="inlineStr">
        <is>
          <t>Q020L04</t>
        </is>
      </c>
      <c r="B3685" t="inlineStr">
        <is>
          <t>LINO DE BARROS</t>
        </is>
      </c>
      <c r="C3685" t="n">
        <v>1</v>
      </c>
      <c r="D3685" t="inlineStr">
        <is>
          <t>IPCA</t>
        </is>
      </c>
      <c r="E3685" t="n">
        <v>0.009488792934583046</v>
      </c>
      <c r="F3685" t="inlineStr">
        <is>
          <t>MENSAL</t>
        </is>
      </c>
      <c r="G3685" t="n">
        <v>49795</v>
      </c>
      <c r="H3685" t="n">
        <v>49795</v>
      </c>
      <c r="I3685" t="inlineStr">
        <is>
          <t>015</t>
        </is>
      </c>
      <c r="J3685" t="inlineStr">
        <is>
          <t>CARTEIRA</t>
        </is>
      </c>
      <c r="K3685" t="inlineStr">
        <is>
          <t>CONTRATO</t>
        </is>
      </c>
      <c r="L3685" t="n">
        <v>8715.450000000001</v>
      </c>
      <c r="M3685" t="inlineStr"/>
      <c r="N3685" t="inlineStr"/>
      <c r="O3685" s="142">
        <f>DATE(YEAR(H3685),MONTH(H3685),1)</f>
        <v/>
      </c>
      <c r="P3685" s="132">
        <f>IF(H3685&gt;$L$3,"Futuro","Atraso")</f>
        <v/>
      </c>
      <c r="Q3685">
        <f>12*(YEAR(H3685)-YEAR($L$3))+(MONTH(H3685)-MONTH($L$3))</f>
        <v/>
      </c>
      <c r="R3685" s="366">
        <f>IF(N3685="IBIRAPITANGA FASE 3",IF(P3685="Atraso",M3685,M3685/(1+$J$2)^Q3685),IF(P3685="Atraso",M3685,M3685/(1+$J$1)^Q3685))</f>
        <v/>
      </c>
    </row>
    <row r="3686">
      <c r="A3686" t="inlineStr">
        <is>
          <t>Q020L04</t>
        </is>
      </c>
      <c r="B3686" t="inlineStr">
        <is>
          <t>LINO DE BARROS</t>
        </is>
      </c>
      <c r="C3686" t="n">
        <v>1</v>
      </c>
      <c r="D3686" t="inlineStr">
        <is>
          <t>IPCA</t>
        </is>
      </c>
      <c r="E3686" t="n">
        <v>0.009488792934583046</v>
      </c>
      <c r="F3686" t="inlineStr">
        <is>
          <t>MENSAL</t>
        </is>
      </c>
      <c r="G3686" t="n">
        <v>49825</v>
      </c>
      <c r="H3686" t="n">
        <v>49825</v>
      </c>
      <c r="I3686" t="inlineStr">
        <is>
          <t>176</t>
        </is>
      </c>
      <c r="J3686" t="inlineStr">
        <is>
          <t>CARTEIRA</t>
        </is>
      </c>
      <c r="K3686" t="inlineStr">
        <is>
          <t>CONTRATO</t>
        </is>
      </c>
      <c r="L3686" t="n">
        <v>2067.47</v>
      </c>
      <c r="M3686" t="inlineStr"/>
      <c r="N3686" t="inlineStr"/>
      <c r="O3686" s="142">
        <f>DATE(YEAR(H3686),MONTH(H3686),1)</f>
        <v/>
      </c>
      <c r="P3686" s="132">
        <f>IF(H3686&gt;$L$3,"Futuro","Atraso")</f>
        <v/>
      </c>
      <c r="Q3686">
        <f>12*(YEAR(H3686)-YEAR($L$3))+(MONTH(H3686)-MONTH($L$3))</f>
        <v/>
      </c>
      <c r="R3686" s="366">
        <f>IF(N3686="IBIRAPITANGA FASE 3",IF(P3686="Atraso",M3686,M3686/(1+$J$2)^Q3686),IF(P3686="Atraso",M3686,M3686/(1+$J$1)^Q3686))</f>
        <v/>
      </c>
    </row>
    <row r="3687">
      <c r="A3687" t="inlineStr">
        <is>
          <t>Q020L04</t>
        </is>
      </c>
      <c r="B3687" t="inlineStr">
        <is>
          <t>LINO DE BARROS</t>
        </is>
      </c>
      <c r="C3687" t="n">
        <v>1</v>
      </c>
      <c r="D3687" t="inlineStr">
        <is>
          <t>IPCA</t>
        </is>
      </c>
      <c r="E3687" t="n">
        <v>0.009488792934583046</v>
      </c>
      <c r="F3687" t="inlineStr">
        <is>
          <t>MENSAL</t>
        </is>
      </c>
      <c r="G3687" t="n">
        <v>49856</v>
      </c>
      <c r="H3687" t="n">
        <v>49856</v>
      </c>
      <c r="I3687" t="inlineStr">
        <is>
          <t>177</t>
        </is>
      </c>
      <c r="J3687" t="inlineStr">
        <is>
          <t>CARTEIRA</t>
        </is>
      </c>
      <c r="K3687" t="inlineStr">
        <is>
          <t>CONTRATO</t>
        </is>
      </c>
      <c r="L3687" t="n">
        <v>2067.47</v>
      </c>
      <c r="M3687" t="inlineStr"/>
      <c r="N3687" t="inlineStr"/>
      <c r="O3687" s="142">
        <f>DATE(YEAR(H3687),MONTH(H3687),1)</f>
        <v/>
      </c>
      <c r="P3687" s="132">
        <f>IF(H3687&gt;$L$3,"Futuro","Atraso")</f>
        <v/>
      </c>
      <c r="Q3687">
        <f>12*(YEAR(H3687)-YEAR($L$3))+(MONTH(H3687)-MONTH($L$3))</f>
        <v/>
      </c>
      <c r="R3687" s="366">
        <f>IF(N3687="IBIRAPITANGA FASE 3",IF(P3687="Atraso",M3687,M3687/(1+$J$2)^Q3687),IF(P3687="Atraso",M3687,M3687/(1+$J$1)^Q3687))</f>
        <v/>
      </c>
    </row>
    <row r="3688">
      <c r="A3688" t="inlineStr">
        <is>
          <t>Q020L04</t>
        </is>
      </c>
      <c r="B3688" t="inlineStr">
        <is>
          <t>LINO DE BARROS</t>
        </is>
      </c>
      <c r="C3688" t="n">
        <v>1</v>
      </c>
      <c r="D3688" t="inlineStr">
        <is>
          <t>IPCA</t>
        </is>
      </c>
      <c r="E3688" t="n">
        <v>0.009488792934583046</v>
      </c>
      <c r="F3688" t="inlineStr">
        <is>
          <t>MENSAL</t>
        </is>
      </c>
      <c r="G3688" t="n">
        <v>49886</v>
      </c>
      <c r="H3688" t="n">
        <v>49886</v>
      </c>
      <c r="I3688" t="inlineStr">
        <is>
          <t>178</t>
        </is>
      </c>
      <c r="J3688" t="inlineStr">
        <is>
          <t>CARTEIRA</t>
        </is>
      </c>
      <c r="K3688" t="inlineStr">
        <is>
          <t>CONTRATO</t>
        </is>
      </c>
      <c r="L3688" t="n">
        <v>2067.47</v>
      </c>
      <c r="M3688" t="inlineStr"/>
      <c r="N3688" t="inlineStr"/>
      <c r="O3688" s="142">
        <f>DATE(YEAR(H3688),MONTH(H3688),1)</f>
        <v/>
      </c>
      <c r="P3688" s="132">
        <f>IF(H3688&gt;$L$3,"Futuro","Atraso")</f>
        <v/>
      </c>
      <c r="Q3688">
        <f>12*(YEAR(H3688)-YEAR($L$3))+(MONTH(H3688)-MONTH($L$3))</f>
        <v/>
      </c>
      <c r="R3688" s="366">
        <f>IF(N3688="IBIRAPITANGA FASE 3",IF(P3688="Atraso",M3688,M3688/(1+$J$2)^Q3688),IF(P3688="Atraso",M3688,M3688/(1+$J$1)^Q3688))</f>
        <v/>
      </c>
    </row>
    <row r="3689">
      <c r="A3689" t="inlineStr">
        <is>
          <t>Q020L04</t>
        </is>
      </c>
      <c r="B3689" t="inlineStr">
        <is>
          <t>LINO DE BARROS</t>
        </is>
      </c>
      <c r="C3689" t="n">
        <v>1</v>
      </c>
      <c r="D3689" t="inlineStr">
        <is>
          <t>IPCA</t>
        </is>
      </c>
      <c r="E3689" t="n">
        <v>0.009488792934583046</v>
      </c>
      <c r="F3689" t="inlineStr">
        <is>
          <t>MENSAL</t>
        </is>
      </c>
      <c r="G3689" t="n">
        <v>49917</v>
      </c>
      <c r="H3689" t="n">
        <v>49917</v>
      </c>
      <c r="I3689" t="inlineStr">
        <is>
          <t>179</t>
        </is>
      </c>
      <c r="J3689" t="inlineStr">
        <is>
          <t>CARTEIRA</t>
        </is>
      </c>
      <c r="K3689" t="inlineStr">
        <is>
          <t>CONTRATO</t>
        </is>
      </c>
      <c r="L3689" t="n">
        <v>2067.47</v>
      </c>
      <c r="M3689" t="inlineStr"/>
      <c r="N3689" t="inlineStr"/>
      <c r="O3689" s="142">
        <f>DATE(YEAR(H3689),MONTH(H3689),1)</f>
        <v/>
      </c>
      <c r="P3689" s="132">
        <f>IF(H3689&gt;$L$3,"Futuro","Atraso")</f>
        <v/>
      </c>
      <c r="Q3689">
        <f>12*(YEAR(H3689)-YEAR($L$3))+(MONTH(H3689)-MONTH($L$3))</f>
        <v/>
      </c>
      <c r="R3689" s="366">
        <f>IF(N3689="IBIRAPITANGA FASE 3",IF(P3689="Atraso",M3689,M3689/(1+$J$2)^Q3689),IF(P3689="Atraso",M3689,M3689/(1+$J$1)^Q3689))</f>
        <v/>
      </c>
    </row>
    <row r="3690">
      <c r="A3690" t="inlineStr">
        <is>
          <t>Q020L04</t>
        </is>
      </c>
      <c r="B3690" t="inlineStr">
        <is>
          <t>LINO DE BARROS</t>
        </is>
      </c>
      <c r="C3690" t="n">
        <v>1</v>
      </c>
      <c r="D3690" t="inlineStr">
        <is>
          <t>IPCA</t>
        </is>
      </c>
      <c r="E3690" t="n">
        <v>0.009488792934583046</v>
      </c>
      <c r="F3690" t="inlineStr">
        <is>
          <t>MENSAL</t>
        </is>
      </c>
      <c r="G3690" t="n">
        <v>49948</v>
      </c>
      <c r="H3690" t="n">
        <v>49948</v>
      </c>
      <c r="I3690" t="inlineStr">
        <is>
          <t>180</t>
        </is>
      </c>
      <c r="J3690" t="inlineStr">
        <is>
          <t>CARTEIRA</t>
        </is>
      </c>
      <c r="K3690" t="inlineStr">
        <is>
          <t>CONTRATO</t>
        </is>
      </c>
      <c r="L3690" t="n">
        <v>2067.47</v>
      </c>
      <c r="M3690" t="inlineStr"/>
      <c r="N3690" t="inlineStr"/>
      <c r="O3690" s="142">
        <f>DATE(YEAR(H3690),MONTH(H3690),1)</f>
        <v/>
      </c>
      <c r="P3690" s="132">
        <f>IF(H3690&gt;$L$3,"Futuro","Atraso")</f>
        <v/>
      </c>
      <c r="Q3690">
        <f>12*(YEAR(H3690)-YEAR($L$3))+(MONTH(H3690)-MONTH($L$3))</f>
        <v/>
      </c>
      <c r="R3690" s="366">
        <f>IF(N3690="IBIRAPITANGA FASE 3",IF(P3690="Atraso",M3690,M3690/(1+$J$2)^Q3690),IF(P3690="Atraso",M3690,M3690/(1+$J$1)^Q3690))</f>
        <v/>
      </c>
    </row>
    <row r="3691">
      <c r="A3691" t="inlineStr">
        <is>
          <t>Q020L05</t>
        </is>
      </c>
      <c r="B3691" t="inlineStr">
        <is>
          <t>MARCELO SILVA  BRITO</t>
        </is>
      </c>
      <c r="C3691" t="n">
        <v>1</v>
      </c>
      <c r="D3691" t="inlineStr">
        <is>
          <t>IPCA</t>
        </is>
      </c>
      <c r="E3691" t="n">
        <v>0.009488792934583046</v>
      </c>
      <c r="F3691" t="inlineStr">
        <is>
          <t>MENSAL</t>
        </is>
      </c>
      <c r="G3691" t="n">
        <v>44995</v>
      </c>
      <c r="H3691" t="n">
        <v>44995</v>
      </c>
      <c r="I3691" t="inlineStr">
        <is>
          <t>001</t>
        </is>
      </c>
      <c r="J3691" t="inlineStr">
        <is>
          <t>CARTEIRA</t>
        </is>
      </c>
      <c r="K3691" t="inlineStr">
        <is>
          <t>CONTRATO</t>
        </is>
      </c>
      <c r="L3691" t="n">
        <v>3769.89</v>
      </c>
      <c r="M3691" t="inlineStr"/>
      <c r="N3691" t="inlineStr"/>
      <c r="O3691" s="142">
        <f>DATE(YEAR(H3691),MONTH(H3691),1)</f>
        <v/>
      </c>
      <c r="P3691" s="132">
        <f>IF(H3691&gt;$L$3,"Futuro","Atraso")</f>
        <v/>
      </c>
      <c r="Q3691">
        <f>12*(YEAR(H3691)-YEAR($L$3))+(MONTH(H3691)-MONTH($L$3))</f>
        <v/>
      </c>
      <c r="R3691" s="366">
        <f>IF(N3691="IBIRAPITANGA FASE 3",IF(P3691="Atraso",M3691,M3691/(1+$J$2)^Q3691),IF(P3691="Atraso",M3691,M3691/(1+$J$1)^Q3691))</f>
        <v/>
      </c>
    </row>
    <row r="3692">
      <c r="A3692" t="inlineStr">
        <is>
          <t>Q020L05</t>
        </is>
      </c>
      <c r="B3692" t="inlineStr">
        <is>
          <t>MARCELO SILVA  BRITO</t>
        </is>
      </c>
      <c r="C3692" t="n">
        <v>1</v>
      </c>
      <c r="D3692" t="inlineStr">
        <is>
          <t>IPCA</t>
        </is>
      </c>
      <c r="E3692" t="n">
        <v>0.009488792934583046</v>
      </c>
      <c r="F3692" t="inlineStr">
        <is>
          <t>MENSAL</t>
        </is>
      </c>
      <c r="G3692" t="n">
        <v>45026</v>
      </c>
      <c r="H3692" t="n">
        <v>45026</v>
      </c>
      <c r="I3692" t="inlineStr">
        <is>
          <t>002</t>
        </is>
      </c>
      <c r="J3692" t="inlineStr">
        <is>
          <t>CARTEIRA</t>
        </is>
      </c>
      <c r="K3692" t="inlineStr">
        <is>
          <t>CONTRATO</t>
        </is>
      </c>
      <c r="L3692" t="n">
        <v>3698.99</v>
      </c>
      <c r="M3692" t="inlineStr"/>
      <c r="N3692" t="inlineStr"/>
      <c r="O3692" s="142">
        <f>DATE(YEAR(H3692),MONTH(H3692),1)</f>
        <v/>
      </c>
      <c r="P3692" s="132">
        <f>IF(H3692&gt;$L$3,"Futuro","Atraso")</f>
        <v/>
      </c>
      <c r="Q3692">
        <f>12*(YEAR(H3692)-YEAR($L$3))+(MONTH(H3692)-MONTH($L$3))</f>
        <v/>
      </c>
      <c r="R3692" s="366">
        <f>IF(N3692="IBIRAPITANGA FASE 3",IF(P3692="Atraso",M3692,M3692/(1+$J$2)^Q3692),IF(P3692="Atraso",M3692,M3692/(1+$J$1)^Q3692))</f>
        <v/>
      </c>
    </row>
    <row r="3693">
      <c r="A3693" t="inlineStr">
        <is>
          <t>Q020L05</t>
        </is>
      </c>
      <c r="B3693" t="inlineStr">
        <is>
          <t>MARCELO SILVA  BRITO</t>
        </is>
      </c>
      <c r="C3693" t="n">
        <v>1</v>
      </c>
      <c r="D3693" t="inlineStr">
        <is>
          <t>IPCA</t>
        </is>
      </c>
      <c r="E3693" t="n">
        <v>0.009488792934583046</v>
      </c>
      <c r="F3693" t="inlineStr">
        <is>
          <t>MENSAL</t>
        </is>
      </c>
      <c r="G3693" t="n">
        <v>45056</v>
      </c>
      <c r="H3693" t="n">
        <v>45056</v>
      </c>
      <c r="I3693" t="inlineStr">
        <is>
          <t>003</t>
        </is>
      </c>
      <c r="J3693" t="inlineStr">
        <is>
          <t>CARTEIRA</t>
        </is>
      </c>
      <c r="K3693" t="inlineStr">
        <is>
          <t>CONTRATO</t>
        </is>
      </c>
      <c r="L3693" t="n">
        <v>3630.21</v>
      </c>
      <c r="M3693" t="inlineStr"/>
      <c r="N3693" t="inlineStr"/>
      <c r="O3693" s="142">
        <f>DATE(YEAR(H3693),MONTH(H3693),1)</f>
        <v/>
      </c>
      <c r="P3693" s="132">
        <f>IF(H3693&gt;$L$3,"Futuro","Atraso")</f>
        <v/>
      </c>
      <c r="Q3693">
        <f>12*(YEAR(H3693)-YEAR($L$3))+(MONTH(H3693)-MONTH($L$3))</f>
        <v/>
      </c>
      <c r="R3693" s="366">
        <f>IF(N3693="IBIRAPITANGA FASE 3",IF(P3693="Atraso",M3693,M3693/(1+$J$2)^Q3693),IF(P3693="Atraso",M3693,M3693/(1+$J$1)^Q3693))</f>
        <v/>
      </c>
    </row>
    <row r="3694">
      <c r="A3694" t="inlineStr">
        <is>
          <t>Q020L05</t>
        </is>
      </c>
      <c r="B3694" t="inlineStr">
        <is>
          <t>MARCELO SILVA  BRITO</t>
        </is>
      </c>
      <c r="C3694" t="n">
        <v>1</v>
      </c>
      <c r="D3694" t="inlineStr">
        <is>
          <t>IPCA</t>
        </is>
      </c>
      <c r="E3694" t="n">
        <v>0.009488792934583046</v>
      </c>
      <c r="F3694" t="inlineStr">
        <is>
          <t>MENSAL</t>
        </is>
      </c>
      <c r="G3694" t="n">
        <v>45087</v>
      </c>
      <c r="H3694" t="n">
        <v>45087</v>
      </c>
      <c r="I3694" t="inlineStr">
        <is>
          <t>004</t>
        </is>
      </c>
      <c r="J3694" t="inlineStr">
        <is>
          <t>CARTEIRA</t>
        </is>
      </c>
      <c r="K3694" t="inlineStr">
        <is>
          <t>CONTRATO</t>
        </is>
      </c>
      <c r="L3694" t="n">
        <v>3561.29</v>
      </c>
      <c r="M3694" t="inlineStr"/>
      <c r="N3694" t="inlineStr"/>
      <c r="O3694" s="142">
        <f>DATE(YEAR(H3694),MONTH(H3694),1)</f>
        <v/>
      </c>
      <c r="P3694" s="132">
        <f>IF(H3694&gt;$L$3,"Futuro","Atraso")</f>
        <v/>
      </c>
      <c r="Q3694">
        <f>12*(YEAR(H3694)-YEAR($L$3))+(MONTH(H3694)-MONTH($L$3))</f>
        <v/>
      </c>
      <c r="R3694" s="366">
        <f>IF(N3694="IBIRAPITANGA FASE 3",IF(P3694="Atraso",M3694,M3694/(1+$J$2)^Q3694),IF(P3694="Atraso",M3694,M3694/(1+$J$1)^Q3694))</f>
        <v/>
      </c>
    </row>
    <row r="3695">
      <c r="A3695" t="inlineStr">
        <is>
          <t>Q020L05</t>
        </is>
      </c>
      <c r="B3695" t="inlineStr">
        <is>
          <t>MARCELO SILVA  BRITO</t>
        </is>
      </c>
      <c r="C3695" t="n">
        <v>1</v>
      </c>
      <c r="D3695" t="inlineStr">
        <is>
          <t>IPCA</t>
        </is>
      </c>
      <c r="E3695" t="n">
        <v>0.009488792934583046</v>
      </c>
      <c r="F3695" t="inlineStr">
        <is>
          <t>MENSAL</t>
        </is>
      </c>
      <c r="G3695" t="n">
        <v>45117</v>
      </c>
      <c r="H3695" t="n">
        <v>45117</v>
      </c>
      <c r="I3695" t="inlineStr">
        <is>
          <t>005</t>
        </is>
      </c>
      <c r="J3695" t="inlineStr">
        <is>
          <t>CARTEIRA</t>
        </is>
      </c>
      <c r="K3695" t="inlineStr">
        <is>
          <t>CONTRATO</t>
        </is>
      </c>
      <c r="L3695" t="n">
        <v>3494.45</v>
      </c>
      <c r="M3695" t="inlineStr"/>
      <c r="N3695" t="inlineStr"/>
      <c r="O3695" s="142">
        <f>DATE(YEAR(H3695),MONTH(H3695),1)</f>
        <v/>
      </c>
      <c r="P3695" s="132">
        <f>IF(H3695&gt;$L$3,"Futuro","Atraso")</f>
        <v/>
      </c>
      <c r="Q3695">
        <f>12*(YEAR(H3695)-YEAR($L$3))+(MONTH(H3695)-MONTH($L$3))</f>
        <v/>
      </c>
      <c r="R3695" s="366">
        <f>IF(N3695="IBIRAPITANGA FASE 3",IF(P3695="Atraso",M3695,M3695/(1+$J$2)^Q3695),IF(P3695="Atraso",M3695,M3695/(1+$J$1)^Q3695))</f>
        <v/>
      </c>
    </row>
    <row r="3696">
      <c r="A3696" t="inlineStr">
        <is>
          <t>Q020L05</t>
        </is>
      </c>
      <c r="B3696" t="inlineStr">
        <is>
          <t>MARCELO SILVA  BRITO</t>
        </is>
      </c>
      <c r="C3696" t="n">
        <v>1</v>
      </c>
      <c r="D3696" t="inlineStr">
        <is>
          <t>IPCA</t>
        </is>
      </c>
      <c r="E3696" t="n">
        <v>0.009488792934583046</v>
      </c>
      <c r="F3696" t="inlineStr">
        <is>
          <t>MENSAL</t>
        </is>
      </c>
      <c r="G3696" t="n">
        <v>45148</v>
      </c>
      <c r="H3696" t="n">
        <v>45148</v>
      </c>
      <c r="I3696" t="inlineStr">
        <is>
          <t>006</t>
        </is>
      </c>
      <c r="J3696" t="inlineStr">
        <is>
          <t>CARTEIRA</t>
        </is>
      </c>
      <c r="K3696" t="inlineStr">
        <is>
          <t>CONTRATO</t>
        </is>
      </c>
      <c r="L3696" t="n">
        <v>3427.45</v>
      </c>
      <c r="M3696" t="inlineStr"/>
      <c r="N3696" t="inlineStr"/>
      <c r="O3696" s="142">
        <f>DATE(YEAR(H3696),MONTH(H3696),1)</f>
        <v/>
      </c>
      <c r="P3696" s="132">
        <f>IF(H3696&gt;$L$3,"Futuro","Atraso")</f>
        <v/>
      </c>
      <c r="Q3696">
        <f>12*(YEAR(H3696)-YEAR($L$3))+(MONTH(H3696)-MONTH($L$3))</f>
        <v/>
      </c>
      <c r="R3696" s="366">
        <f>IF(N3696="IBIRAPITANGA FASE 3",IF(P3696="Atraso",M3696,M3696/(1+$J$2)^Q3696),IF(P3696="Atraso",M3696,M3696/(1+$J$1)^Q3696))</f>
        <v/>
      </c>
    </row>
    <row r="3697">
      <c r="A3697" t="inlineStr">
        <is>
          <t>Q020L05</t>
        </is>
      </c>
      <c r="B3697" t="inlineStr">
        <is>
          <t>MARCELO SILVA  BRITO</t>
        </is>
      </c>
      <c r="C3697" t="n">
        <v>1</v>
      </c>
      <c r="D3697" t="inlineStr">
        <is>
          <t>IPCA</t>
        </is>
      </c>
      <c r="E3697" t="n">
        <v>0.009488792934583046</v>
      </c>
      <c r="F3697" t="inlineStr">
        <is>
          <t>MENSAL</t>
        </is>
      </c>
      <c r="G3697" t="n">
        <v>45179</v>
      </c>
      <c r="H3697" t="n">
        <v>45179</v>
      </c>
      <c r="I3697" t="inlineStr">
        <is>
          <t>007</t>
        </is>
      </c>
      <c r="J3697" t="inlineStr">
        <is>
          <t>CARTEIRA</t>
        </is>
      </c>
      <c r="K3697" t="inlineStr">
        <is>
          <t>CONTRATO</t>
        </is>
      </c>
      <c r="L3697" t="n">
        <v>3361.4</v>
      </c>
      <c r="M3697" t="inlineStr"/>
      <c r="N3697" t="inlineStr"/>
      <c r="O3697" s="142">
        <f>DATE(YEAR(H3697),MONTH(H3697),1)</f>
        <v/>
      </c>
      <c r="P3697" s="132">
        <f>IF(H3697&gt;$L$3,"Futuro","Atraso")</f>
        <v/>
      </c>
      <c r="Q3697">
        <f>12*(YEAR(H3697)-YEAR($L$3))+(MONTH(H3697)-MONTH($L$3))</f>
        <v/>
      </c>
      <c r="R3697" s="366">
        <f>IF(N3697="IBIRAPITANGA FASE 3",IF(P3697="Atraso",M3697,M3697/(1+$J$2)^Q3697),IF(P3697="Atraso",M3697,M3697/(1+$J$1)^Q3697))</f>
        <v/>
      </c>
    </row>
    <row r="3698">
      <c r="A3698" t="inlineStr">
        <is>
          <t>Q020L05</t>
        </is>
      </c>
      <c r="B3698" t="inlineStr">
        <is>
          <t>MARCELO SILVA  BRITO</t>
        </is>
      </c>
      <c r="C3698" t="n">
        <v>1</v>
      </c>
      <c r="D3698" t="inlineStr">
        <is>
          <t>IPCA</t>
        </is>
      </c>
      <c r="E3698" t="n">
        <v>0.009488792934583046</v>
      </c>
      <c r="F3698" t="inlineStr">
        <is>
          <t>MENSAL</t>
        </is>
      </c>
      <c r="G3698" t="n">
        <v>45209</v>
      </c>
      <c r="H3698" t="n">
        <v>45209</v>
      </c>
      <c r="I3698" t="inlineStr">
        <is>
          <t>008</t>
        </is>
      </c>
      <c r="J3698" t="inlineStr">
        <is>
          <t>CARTEIRA</t>
        </is>
      </c>
      <c r="K3698" t="inlineStr">
        <is>
          <t>CONTRATO</t>
        </is>
      </c>
      <c r="L3698" t="n">
        <v>3278.99</v>
      </c>
      <c r="M3698" t="inlineStr"/>
      <c r="N3698" t="inlineStr"/>
      <c r="O3698" s="142">
        <f>DATE(YEAR(H3698),MONTH(H3698),1)</f>
        <v/>
      </c>
      <c r="P3698" s="132">
        <f>IF(H3698&gt;$L$3,"Futuro","Atraso")</f>
        <v/>
      </c>
      <c r="Q3698">
        <f>12*(YEAR(H3698)-YEAR($L$3))+(MONTH(H3698)-MONTH($L$3))</f>
        <v/>
      </c>
      <c r="R3698" s="366">
        <f>IF(N3698="IBIRAPITANGA FASE 3",IF(P3698="Atraso",M3698,M3698/(1+$J$2)^Q3698),IF(P3698="Atraso",M3698,M3698/(1+$J$1)^Q3698))</f>
        <v/>
      </c>
    </row>
    <row r="3699">
      <c r="A3699" t="inlineStr">
        <is>
          <t>Q020L05</t>
        </is>
      </c>
      <c r="B3699" t="inlineStr">
        <is>
          <t>MARCELO SILVA  BRITO</t>
        </is>
      </c>
      <c r="C3699" t="n">
        <v>1</v>
      </c>
      <c r="D3699" t="inlineStr">
        <is>
          <t>IPCA</t>
        </is>
      </c>
      <c r="E3699" t="n">
        <v>0.009488792934583046</v>
      </c>
      <c r="F3699" t="inlineStr">
        <is>
          <t>MENSAL</t>
        </is>
      </c>
      <c r="G3699" t="n">
        <v>45240</v>
      </c>
      <c r="H3699" t="n">
        <v>45240</v>
      </c>
      <c r="I3699" t="inlineStr">
        <is>
          <t>009</t>
        </is>
      </c>
      <c r="J3699" t="inlineStr">
        <is>
          <t>CARTEIRA</t>
        </is>
      </c>
      <c r="K3699" t="inlineStr">
        <is>
          <t>CONTRATO</t>
        </is>
      </c>
      <c r="L3699" t="n">
        <v>3278.99</v>
      </c>
      <c r="M3699" t="inlineStr"/>
      <c r="N3699" t="inlineStr"/>
      <c r="O3699" s="142">
        <f>DATE(YEAR(H3699),MONTH(H3699),1)</f>
        <v/>
      </c>
      <c r="P3699" s="132">
        <f>IF(H3699&gt;$L$3,"Futuro","Atraso")</f>
        <v/>
      </c>
      <c r="Q3699">
        <f>12*(YEAR(H3699)-YEAR($L$3))+(MONTH(H3699)-MONTH($L$3))</f>
        <v/>
      </c>
      <c r="R3699" s="366">
        <f>IF(N3699="IBIRAPITANGA FASE 3",IF(P3699="Atraso",M3699,M3699/(1+$J$2)^Q3699),IF(P3699="Atraso",M3699,M3699/(1+$J$1)^Q3699))</f>
        <v/>
      </c>
    </row>
    <row r="3700">
      <c r="A3700" t="inlineStr">
        <is>
          <t>Q020L05</t>
        </is>
      </c>
      <c r="B3700" t="inlineStr">
        <is>
          <t>MARCELO SILVA  BRITO</t>
        </is>
      </c>
      <c r="C3700" t="n">
        <v>1</v>
      </c>
      <c r="D3700" t="inlineStr">
        <is>
          <t>IPCA</t>
        </is>
      </c>
      <c r="E3700" t="n">
        <v>0.009488792934583046</v>
      </c>
      <c r="F3700" t="inlineStr">
        <is>
          <t>MENSAL</t>
        </is>
      </c>
      <c r="G3700" t="n">
        <v>45270</v>
      </c>
      <c r="H3700" t="n">
        <v>45270</v>
      </c>
      <c r="I3700" t="inlineStr">
        <is>
          <t>010</t>
        </is>
      </c>
      <c r="J3700" t="inlineStr">
        <is>
          <t>CARTEIRA</t>
        </is>
      </c>
      <c r="K3700" t="inlineStr">
        <is>
          <t>CONTRATO</t>
        </is>
      </c>
      <c r="L3700" t="n">
        <v>3278.99</v>
      </c>
      <c r="M3700" t="inlineStr"/>
      <c r="N3700" t="inlineStr"/>
      <c r="O3700" s="142">
        <f>DATE(YEAR(H3700),MONTH(H3700),1)</f>
        <v/>
      </c>
      <c r="P3700" s="132">
        <f>IF(H3700&gt;$L$3,"Futuro","Atraso")</f>
        <v/>
      </c>
      <c r="Q3700">
        <f>12*(YEAR(H3700)-YEAR($L$3))+(MONTH(H3700)-MONTH($L$3))</f>
        <v/>
      </c>
      <c r="R3700" s="366">
        <f>IF(N3700="IBIRAPITANGA FASE 3",IF(P3700="Atraso",M3700,M3700/(1+$J$2)^Q3700),IF(P3700="Atraso",M3700,M3700/(1+$J$1)^Q3700))</f>
        <v/>
      </c>
    </row>
    <row r="3701">
      <c r="A3701" t="inlineStr">
        <is>
          <t>Q020L05</t>
        </is>
      </c>
      <c r="B3701" t="inlineStr">
        <is>
          <t>MARCELO SILVA  BRITO</t>
        </is>
      </c>
      <c r="C3701" t="n">
        <v>1</v>
      </c>
      <c r="D3701" t="inlineStr">
        <is>
          <t>IPCA</t>
        </is>
      </c>
      <c r="E3701" t="n">
        <v>0.009488792934583046</v>
      </c>
      <c r="F3701" t="inlineStr">
        <is>
          <t>MENSAL</t>
        </is>
      </c>
      <c r="G3701" t="n">
        <v>45301</v>
      </c>
      <c r="H3701" t="n">
        <v>45301</v>
      </c>
      <c r="I3701" t="inlineStr">
        <is>
          <t>011</t>
        </is>
      </c>
      <c r="J3701" t="inlineStr">
        <is>
          <t>CARTEIRA</t>
        </is>
      </c>
      <c r="K3701" t="inlineStr">
        <is>
          <t>CONTRATO</t>
        </is>
      </c>
      <c r="L3701" t="n">
        <v>3278.99</v>
      </c>
      <c r="M3701" t="inlineStr"/>
      <c r="N3701" t="inlineStr"/>
      <c r="O3701" s="142">
        <f>DATE(YEAR(H3701),MONTH(H3701),1)</f>
        <v/>
      </c>
      <c r="P3701" s="132">
        <f>IF(H3701&gt;$L$3,"Futuro","Atraso")</f>
        <v/>
      </c>
      <c r="Q3701">
        <f>12*(YEAR(H3701)-YEAR($L$3))+(MONTH(H3701)-MONTH($L$3))</f>
        <v/>
      </c>
      <c r="R3701" s="366">
        <f>IF(N3701="IBIRAPITANGA FASE 3",IF(P3701="Atraso",M3701,M3701/(1+$J$2)^Q3701),IF(P3701="Atraso",M3701,M3701/(1+$J$1)^Q3701))</f>
        <v/>
      </c>
    </row>
    <row r="3702">
      <c r="A3702" t="inlineStr">
        <is>
          <t>Q020L05</t>
        </is>
      </c>
      <c r="B3702" t="inlineStr">
        <is>
          <t>MARCELO SILVA  BRITO</t>
        </is>
      </c>
      <c r="C3702" t="n">
        <v>1</v>
      </c>
      <c r="D3702" t="inlineStr">
        <is>
          <t>IPCA</t>
        </is>
      </c>
      <c r="E3702" t="n">
        <v>0.009488792934583046</v>
      </c>
      <c r="F3702" t="inlineStr">
        <is>
          <t>MENSAL</t>
        </is>
      </c>
      <c r="G3702" t="n">
        <v>45332</v>
      </c>
      <c r="H3702" t="n">
        <v>45332</v>
      </c>
      <c r="I3702" t="inlineStr">
        <is>
          <t>012</t>
        </is>
      </c>
      <c r="J3702" t="inlineStr">
        <is>
          <t>CARTEIRA</t>
        </is>
      </c>
      <c r="K3702" t="inlineStr">
        <is>
          <t>CONTRATO</t>
        </is>
      </c>
      <c r="L3702" t="n">
        <v>3278.99</v>
      </c>
      <c r="M3702" t="inlineStr"/>
      <c r="N3702" t="inlineStr"/>
      <c r="O3702" s="142">
        <f>DATE(YEAR(H3702),MONTH(H3702),1)</f>
        <v/>
      </c>
      <c r="P3702" s="132">
        <f>IF(H3702&gt;$L$3,"Futuro","Atraso")</f>
        <v/>
      </c>
      <c r="Q3702">
        <f>12*(YEAR(H3702)-YEAR($L$3))+(MONTH(H3702)-MONTH($L$3))</f>
        <v/>
      </c>
      <c r="R3702" s="366">
        <f>IF(N3702="IBIRAPITANGA FASE 3",IF(P3702="Atraso",M3702,M3702/(1+$J$2)^Q3702),IF(P3702="Atraso",M3702,M3702/(1+$J$1)^Q3702))</f>
        <v/>
      </c>
    </row>
    <row r="3703">
      <c r="A3703" t="inlineStr">
        <is>
          <t>Q020L05</t>
        </is>
      </c>
      <c r="B3703" t="inlineStr">
        <is>
          <t>MARCELO SILVA  BRITO</t>
        </is>
      </c>
      <c r="C3703" t="n">
        <v>1</v>
      </c>
      <c r="D3703" t="inlineStr">
        <is>
          <t>IPCA</t>
        </is>
      </c>
      <c r="E3703" t="n">
        <v>0.009488792934583046</v>
      </c>
      <c r="F3703" t="inlineStr">
        <is>
          <t>MENSAL</t>
        </is>
      </c>
      <c r="G3703" t="n">
        <v>45361</v>
      </c>
      <c r="H3703" t="n">
        <v>45361</v>
      </c>
      <c r="I3703" t="inlineStr">
        <is>
          <t>013</t>
        </is>
      </c>
      <c r="J3703" t="inlineStr">
        <is>
          <t>CARTEIRA</t>
        </is>
      </c>
      <c r="K3703" t="inlineStr">
        <is>
          <t>CONTRATO</t>
        </is>
      </c>
      <c r="L3703" t="n">
        <v>3278.99</v>
      </c>
      <c r="M3703" t="inlineStr"/>
      <c r="N3703" t="inlineStr"/>
      <c r="O3703" s="142">
        <f>DATE(YEAR(H3703),MONTH(H3703),1)</f>
        <v/>
      </c>
      <c r="P3703" s="132">
        <f>IF(H3703&gt;$L$3,"Futuro","Atraso")</f>
        <v/>
      </c>
      <c r="Q3703">
        <f>12*(YEAR(H3703)-YEAR($L$3))+(MONTH(H3703)-MONTH($L$3))</f>
        <v/>
      </c>
      <c r="R3703" s="366">
        <f>IF(N3703="IBIRAPITANGA FASE 3",IF(P3703="Atraso",M3703,M3703/(1+$J$2)^Q3703),IF(P3703="Atraso",M3703,M3703/(1+$J$1)^Q3703))</f>
        <v/>
      </c>
    </row>
    <row r="3704">
      <c r="A3704" t="inlineStr">
        <is>
          <t>Q020L05</t>
        </is>
      </c>
      <c r="B3704" t="inlineStr">
        <is>
          <t>MARCELO SILVA  BRITO</t>
        </is>
      </c>
      <c r="C3704" t="n">
        <v>1</v>
      </c>
      <c r="D3704" t="inlineStr">
        <is>
          <t>IPCA</t>
        </is>
      </c>
      <c r="E3704" t="n">
        <v>0.009488792934583046</v>
      </c>
      <c r="F3704" t="inlineStr">
        <is>
          <t>MENSAL</t>
        </is>
      </c>
      <c r="G3704" t="n">
        <v>45392</v>
      </c>
      <c r="H3704" t="n">
        <v>45392</v>
      </c>
      <c r="I3704" t="inlineStr">
        <is>
          <t>014</t>
        </is>
      </c>
      <c r="J3704" t="inlineStr">
        <is>
          <t>CARTEIRA</t>
        </is>
      </c>
      <c r="K3704" t="inlineStr">
        <is>
          <t>CONTRATO</t>
        </is>
      </c>
      <c r="L3704" t="n">
        <v>3278.99</v>
      </c>
      <c r="M3704" t="inlineStr"/>
      <c r="N3704" t="inlineStr"/>
      <c r="O3704" s="142">
        <f>DATE(YEAR(H3704),MONTH(H3704),1)</f>
        <v/>
      </c>
      <c r="P3704" s="132">
        <f>IF(H3704&gt;$L$3,"Futuro","Atraso")</f>
        <v/>
      </c>
      <c r="Q3704">
        <f>12*(YEAR(H3704)-YEAR($L$3))+(MONTH(H3704)-MONTH($L$3))</f>
        <v/>
      </c>
      <c r="R3704" s="366">
        <f>IF(N3704="IBIRAPITANGA FASE 3",IF(P3704="Atraso",M3704,M3704/(1+$J$2)^Q3704),IF(P3704="Atraso",M3704,M3704/(1+$J$1)^Q3704))</f>
        <v/>
      </c>
    </row>
    <row r="3705">
      <c r="A3705" t="inlineStr">
        <is>
          <t>Q020L05</t>
        </is>
      </c>
      <c r="B3705" t="inlineStr">
        <is>
          <t>MARCELO SILVA  BRITO</t>
        </is>
      </c>
      <c r="C3705" t="n">
        <v>1</v>
      </c>
      <c r="D3705" t="inlineStr">
        <is>
          <t>IPCA</t>
        </is>
      </c>
      <c r="E3705" t="n">
        <v>0.009488792934583046</v>
      </c>
      <c r="F3705" t="inlineStr">
        <is>
          <t>MENSAL</t>
        </is>
      </c>
      <c r="G3705" t="n">
        <v>45422</v>
      </c>
      <c r="H3705" t="n">
        <v>45422</v>
      </c>
      <c r="I3705" t="inlineStr">
        <is>
          <t>015</t>
        </is>
      </c>
      <c r="J3705" t="inlineStr">
        <is>
          <t>CARTEIRA</t>
        </is>
      </c>
      <c r="K3705" t="inlineStr">
        <is>
          <t>CONTRATO</t>
        </is>
      </c>
      <c r="L3705" t="n">
        <v>3278.99</v>
      </c>
      <c r="M3705" t="inlineStr"/>
      <c r="N3705" t="inlineStr"/>
      <c r="O3705" s="142">
        <f>DATE(YEAR(H3705),MONTH(H3705),1)</f>
        <v/>
      </c>
      <c r="P3705" s="132">
        <f>IF(H3705&gt;$L$3,"Futuro","Atraso")</f>
        <v/>
      </c>
      <c r="Q3705">
        <f>12*(YEAR(H3705)-YEAR($L$3))+(MONTH(H3705)-MONTH($L$3))</f>
        <v/>
      </c>
      <c r="R3705" s="366">
        <f>IF(N3705="IBIRAPITANGA FASE 3",IF(P3705="Atraso",M3705,M3705/(1+$J$2)^Q3705),IF(P3705="Atraso",M3705,M3705/(1+$J$1)^Q3705))</f>
        <v/>
      </c>
    </row>
    <row r="3706">
      <c r="A3706" t="inlineStr">
        <is>
          <t>Q020L05</t>
        </is>
      </c>
      <c r="B3706" t="inlineStr">
        <is>
          <t>MARCELO SILVA  BRITO</t>
        </is>
      </c>
      <c r="C3706" t="n">
        <v>1</v>
      </c>
      <c r="D3706" t="inlineStr">
        <is>
          <t>IPCA</t>
        </is>
      </c>
      <c r="E3706" t="n">
        <v>0.009488792934583046</v>
      </c>
      <c r="F3706" t="inlineStr">
        <is>
          <t>MENSAL</t>
        </is>
      </c>
      <c r="G3706" t="n">
        <v>45453</v>
      </c>
      <c r="H3706" t="n">
        <v>45453</v>
      </c>
      <c r="I3706" t="inlineStr">
        <is>
          <t>016</t>
        </is>
      </c>
      <c r="J3706" t="inlineStr">
        <is>
          <t>CARTEIRA</t>
        </is>
      </c>
      <c r="K3706" t="inlineStr">
        <is>
          <t>CONTRATO</t>
        </is>
      </c>
      <c r="L3706" t="n">
        <v>3278.99</v>
      </c>
      <c r="M3706" t="inlineStr"/>
      <c r="N3706" t="inlineStr"/>
      <c r="O3706" s="142">
        <f>DATE(YEAR(H3706),MONTH(H3706),1)</f>
        <v/>
      </c>
      <c r="P3706" s="132">
        <f>IF(H3706&gt;$L$3,"Futuro","Atraso")</f>
        <v/>
      </c>
      <c r="Q3706">
        <f>12*(YEAR(H3706)-YEAR($L$3))+(MONTH(H3706)-MONTH($L$3))</f>
        <v/>
      </c>
      <c r="R3706" s="366">
        <f>IF(N3706="IBIRAPITANGA FASE 3",IF(P3706="Atraso",M3706,M3706/(1+$J$2)^Q3706),IF(P3706="Atraso",M3706,M3706/(1+$J$1)^Q3706))</f>
        <v/>
      </c>
    </row>
    <row r="3707">
      <c r="A3707" t="inlineStr">
        <is>
          <t>Q020L05</t>
        </is>
      </c>
      <c r="B3707" t="inlineStr">
        <is>
          <t>MARCELO SILVA  BRITO</t>
        </is>
      </c>
      <c r="C3707" t="n">
        <v>1</v>
      </c>
      <c r="D3707" t="inlineStr">
        <is>
          <t>IPCA</t>
        </is>
      </c>
      <c r="E3707" t="n">
        <v>0.009488792934583046</v>
      </c>
      <c r="F3707" t="inlineStr">
        <is>
          <t>MENSAL</t>
        </is>
      </c>
      <c r="G3707" t="n">
        <v>45483</v>
      </c>
      <c r="H3707" t="n">
        <v>45483</v>
      </c>
      <c r="I3707" t="inlineStr">
        <is>
          <t>017</t>
        </is>
      </c>
      <c r="J3707" t="inlineStr">
        <is>
          <t>CARTEIRA</t>
        </is>
      </c>
      <c r="K3707" t="inlineStr">
        <is>
          <t>CONTRATO</t>
        </is>
      </c>
      <c r="L3707" t="n">
        <v>3278.99</v>
      </c>
      <c r="M3707" t="inlineStr"/>
      <c r="N3707" t="inlineStr"/>
      <c r="O3707" s="142">
        <f>DATE(YEAR(H3707),MONTH(H3707),1)</f>
        <v/>
      </c>
      <c r="P3707" s="132">
        <f>IF(H3707&gt;$L$3,"Futuro","Atraso")</f>
        <v/>
      </c>
      <c r="Q3707">
        <f>12*(YEAR(H3707)-YEAR($L$3))+(MONTH(H3707)-MONTH($L$3))</f>
        <v/>
      </c>
      <c r="R3707" s="366">
        <f>IF(N3707="IBIRAPITANGA FASE 3",IF(P3707="Atraso",M3707,M3707/(1+$J$2)^Q3707),IF(P3707="Atraso",M3707,M3707/(1+$J$1)^Q3707))</f>
        <v/>
      </c>
    </row>
    <row r="3708">
      <c r="A3708" t="inlineStr">
        <is>
          <t>Q020L05</t>
        </is>
      </c>
      <c r="B3708" t="inlineStr">
        <is>
          <t>MARCELO SILVA  BRITO</t>
        </is>
      </c>
      <c r="C3708" t="n">
        <v>1</v>
      </c>
      <c r="D3708" t="inlineStr">
        <is>
          <t>IPCA</t>
        </is>
      </c>
      <c r="E3708" t="n">
        <v>0.009488792934583046</v>
      </c>
      <c r="F3708" t="inlineStr">
        <is>
          <t>MENSAL</t>
        </is>
      </c>
      <c r="G3708" t="n">
        <v>45514</v>
      </c>
      <c r="H3708" t="n">
        <v>45514</v>
      </c>
      <c r="I3708" t="inlineStr">
        <is>
          <t>018</t>
        </is>
      </c>
      <c r="J3708" t="inlineStr">
        <is>
          <t>CARTEIRA</t>
        </is>
      </c>
      <c r="K3708" t="inlineStr">
        <is>
          <t>CONTRATO</t>
        </is>
      </c>
      <c r="L3708" t="n">
        <v>3278.99</v>
      </c>
      <c r="M3708" t="inlineStr"/>
      <c r="N3708" t="inlineStr"/>
      <c r="O3708" s="142">
        <f>DATE(YEAR(H3708),MONTH(H3708),1)</f>
        <v/>
      </c>
      <c r="P3708" s="132">
        <f>IF(H3708&gt;$L$3,"Futuro","Atraso")</f>
        <v/>
      </c>
      <c r="Q3708">
        <f>12*(YEAR(H3708)-YEAR($L$3))+(MONTH(H3708)-MONTH($L$3))</f>
        <v/>
      </c>
      <c r="R3708" s="366">
        <f>IF(N3708="IBIRAPITANGA FASE 3",IF(P3708="Atraso",M3708,M3708/(1+$J$2)^Q3708),IF(P3708="Atraso",M3708,M3708/(1+$J$1)^Q3708))</f>
        <v/>
      </c>
    </row>
    <row r="3709">
      <c r="A3709" t="inlineStr">
        <is>
          <t>Q020L05</t>
        </is>
      </c>
      <c r="B3709" t="inlineStr">
        <is>
          <t>MARCELO SILVA  BRITO</t>
        </is>
      </c>
      <c r="C3709" t="n">
        <v>1</v>
      </c>
      <c r="D3709" t="inlineStr">
        <is>
          <t>IPCA</t>
        </is>
      </c>
      <c r="E3709" t="n">
        <v>0.009488792934583046</v>
      </c>
      <c r="F3709" t="inlineStr">
        <is>
          <t>MENSAL</t>
        </is>
      </c>
      <c r="G3709" t="n">
        <v>45545</v>
      </c>
      <c r="H3709" t="n">
        <v>45545</v>
      </c>
      <c r="I3709" t="inlineStr">
        <is>
          <t>019</t>
        </is>
      </c>
      <c r="J3709" t="inlineStr">
        <is>
          <t>CARTEIRA</t>
        </is>
      </c>
      <c r="K3709" t="inlineStr">
        <is>
          <t>CONTRATO</t>
        </is>
      </c>
      <c r="L3709" t="n">
        <v>3278.99</v>
      </c>
      <c r="M3709" t="inlineStr"/>
      <c r="N3709" t="inlineStr"/>
      <c r="O3709" s="142">
        <f>DATE(YEAR(H3709),MONTH(H3709),1)</f>
        <v/>
      </c>
      <c r="P3709" s="132">
        <f>IF(H3709&gt;$L$3,"Futuro","Atraso")</f>
        <v/>
      </c>
      <c r="Q3709">
        <f>12*(YEAR(H3709)-YEAR($L$3))+(MONTH(H3709)-MONTH($L$3))</f>
        <v/>
      </c>
      <c r="R3709" s="366">
        <f>IF(N3709="IBIRAPITANGA FASE 3",IF(P3709="Atraso",M3709,M3709/(1+$J$2)^Q3709),IF(P3709="Atraso",M3709,M3709/(1+$J$1)^Q3709))</f>
        <v/>
      </c>
    </row>
    <row r="3710">
      <c r="A3710" t="inlineStr">
        <is>
          <t>Q020L05</t>
        </is>
      </c>
      <c r="B3710" t="inlineStr">
        <is>
          <t>MARCELO SILVA  BRITO</t>
        </is>
      </c>
      <c r="C3710" t="n">
        <v>1</v>
      </c>
      <c r="D3710" t="inlineStr">
        <is>
          <t>IPCA</t>
        </is>
      </c>
      <c r="E3710" t="n">
        <v>0.009488792934583046</v>
      </c>
      <c r="F3710" t="inlineStr">
        <is>
          <t>MENSAL</t>
        </is>
      </c>
      <c r="G3710" t="n">
        <v>45575</v>
      </c>
      <c r="H3710" t="n">
        <v>45575</v>
      </c>
      <c r="I3710" t="inlineStr">
        <is>
          <t>020</t>
        </is>
      </c>
      <c r="J3710" t="inlineStr">
        <is>
          <t>CARTEIRA</t>
        </is>
      </c>
      <c r="K3710" t="inlineStr">
        <is>
          <t>CONTRATO</t>
        </is>
      </c>
      <c r="L3710" t="n">
        <v>3278.99</v>
      </c>
      <c r="M3710" t="inlineStr"/>
      <c r="N3710" t="inlineStr"/>
      <c r="O3710" s="142">
        <f>DATE(YEAR(H3710),MONTH(H3710),1)</f>
        <v/>
      </c>
      <c r="P3710" s="132">
        <f>IF(H3710&gt;$L$3,"Futuro","Atraso")</f>
        <v/>
      </c>
      <c r="Q3710">
        <f>12*(YEAR(H3710)-YEAR($L$3))+(MONTH(H3710)-MONTH($L$3))</f>
        <v/>
      </c>
      <c r="R3710" s="366">
        <f>IF(N3710="IBIRAPITANGA FASE 3",IF(P3710="Atraso",M3710,M3710/(1+$J$2)^Q3710),IF(P3710="Atraso",M3710,M3710/(1+$J$1)^Q3710))</f>
        <v/>
      </c>
    </row>
    <row r="3711">
      <c r="A3711" t="inlineStr">
        <is>
          <t>Q020L05</t>
        </is>
      </c>
      <c r="B3711" t="inlineStr">
        <is>
          <t>MARCELO SILVA  BRITO</t>
        </is>
      </c>
      <c r="C3711" t="n">
        <v>1</v>
      </c>
      <c r="D3711" t="inlineStr">
        <is>
          <t>IPCA</t>
        </is>
      </c>
      <c r="E3711" t="n">
        <v>0.009488792934583046</v>
      </c>
      <c r="F3711" t="inlineStr">
        <is>
          <t>MENSAL</t>
        </is>
      </c>
      <c r="G3711" t="n">
        <v>45606</v>
      </c>
      <c r="H3711" t="n">
        <v>45606</v>
      </c>
      <c r="I3711" t="inlineStr">
        <is>
          <t>021</t>
        </is>
      </c>
      <c r="J3711" t="inlineStr">
        <is>
          <t>CARTEIRA</t>
        </is>
      </c>
      <c r="K3711" t="inlineStr">
        <is>
          <t>CONTRATO</t>
        </is>
      </c>
      <c r="L3711" t="n">
        <v>3278.99</v>
      </c>
      <c r="M3711" t="inlineStr"/>
      <c r="N3711" t="inlineStr"/>
      <c r="O3711" s="142">
        <f>DATE(YEAR(H3711),MONTH(H3711),1)</f>
        <v/>
      </c>
      <c r="P3711" s="132">
        <f>IF(H3711&gt;$L$3,"Futuro","Atraso")</f>
        <v/>
      </c>
      <c r="Q3711">
        <f>12*(YEAR(H3711)-YEAR($L$3))+(MONTH(H3711)-MONTH($L$3))</f>
        <v/>
      </c>
      <c r="R3711" s="366">
        <f>IF(N3711="IBIRAPITANGA FASE 3",IF(P3711="Atraso",M3711,M3711/(1+$J$2)^Q3711),IF(P3711="Atraso",M3711,M3711/(1+$J$1)^Q3711))</f>
        <v/>
      </c>
    </row>
    <row r="3712">
      <c r="A3712" t="inlineStr">
        <is>
          <t>Q020L05</t>
        </is>
      </c>
      <c r="B3712" t="inlineStr">
        <is>
          <t>MARCELO SILVA  BRITO</t>
        </is>
      </c>
      <c r="C3712" t="n">
        <v>1</v>
      </c>
      <c r="D3712" t="inlineStr">
        <is>
          <t>IPCA</t>
        </is>
      </c>
      <c r="E3712" t="n">
        <v>0.009488792934583046</v>
      </c>
      <c r="F3712" t="inlineStr">
        <is>
          <t>MENSAL</t>
        </is>
      </c>
      <c r="G3712" t="n">
        <v>45636</v>
      </c>
      <c r="H3712" t="n">
        <v>45636</v>
      </c>
      <c r="I3712" t="inlineStr">
        <is>
          <t>022</t>
        </is>
      </c>
      <c r="J3712" t="inlineStr">
        <is>
          <t>CARTEIRA</t>
        </is>
      </c>
      <c r="K3712" t="inlineStr">
        <is>
          <t>CONTRATO</t>
        </is>
      </c>
      <c r="L3712" t="n">
        <v>3278.99</v>
      </c>
      <c r="M3712" t="inlineStr"/>
      <c r="N3712" t="inlineStr"/>
      <c r="O3712" s="142">
        <f>DATE(YEAR(H3712),MONTH(H3712),1)</f>
        <v/>
      </c>
      <c r="P3712" s="132">
        <f>IF(H3712&gt;$L$3,"Futuro","Atraso")</f>
        <v/>
      </c>
      <c r="Q3712">
        <f>12*(YEAR(H3712)-YEAR($L$3))+(MONTH(H3712)-MONTH($L$3))</f>
        <v/>
      </c>
      <c r="R3712" s="366">
        <f>IF(N3712="IBIRAPITANGA FASE 3",IF(P3712="Atraso",M3712,M3712/(1+$J$2)^Q3712),IF(P3712="Atraso",M3712,M3712/(1+$J$1)^Q3712))</f>
        <v/>
      </c>
    </row>
    <row r="3713">
      <c r="A3713" t="inlineStr">
        <is>
          <t>Q020L05</t>
        </is>
      </c>
      <c r="B3713" t="inlineStr">
        <is>
          <t>MARCELO SILVA  BRITO</t>
        </is>
      </c>
      <c r="C3713" t="n">
        <v>1</v>
      </c>
      <c r="D3713" t="inlineStr">
        <is>
          <t>IPCA</t>
        </is>
      </c>
      <c r="E3713" t="n">
        <v>0.009488792934583046</v>
      </c>
      <c r="F3713" t="inlineStr">
        <is>
          <t>MENSAL</t>
        </is>
      </c>
      <c r="G3713" t="n">
        <v>45667</v>
      </c>
      <c r="H3713" t="n">
        <v>45667</v>
      </c>
      <c r="I3713" t="inlineStr">
        <is>
          <t>023</t>
        </is>
      </c>
      <c r="J3713" t="inlineStr">
        <is>
          <t>CARTEIRA</t>
        </is>
      </c>
      <c r="K3713" t="inlineStr">
        <is>
          <t>CONTRATO</t>
        </is>
      </c>
      <c r="L3713" t="n">
        <v>3278.99</v>
      </c>
      <c r="M3713" t="inlineStr"/>
      <c r="N3713" t="inlineStr"/>
      <c r="O3713" s="142">
        <f>DATE(YEAR(H3713),MONTH(H3713),1)</f>
        <v/>
      </c>
      <c r="P3713" s="132">
        <f>IF(H3713&gt;$L$3,"Futuro","Atraso")</f>
        <v/>
      </c>
      <c r="Q3713">
        <f>12*(YEAR(H3713)-YEAR($L$3))+(MONTH(H3713)-MONTH($L$3))</f>
        <v/>
      </c>
      <c r="R3713" s="366">
        <f>IF(N3713="IBIRAPITANGA FASE 3",IF(P3713="Atraso",M3713,M3713/(1+$J$2)^Q3713),IF(P3713="Atraso",M3713,M3713/(1+$J$1)^Q3713))</f>
        <v/>
      </c>
    </row>
    <row r="3714">
      <c r="A3714" t="inlineStr">
        <is>
          <t>Q020L05</t>
        </is>
      </c>
      <c r="B3714" t="inlineStr">
        <is>
          <t>MARCELO SILVA  BRITO</t>
        </is>
      </c>
      <c r="C3714" t="n">
        <v>1</v>
      </c>
      <c r="D3714" t="inlineStr">
        <is>
          <t>IPCA</t>
        </is>
      </c>
      <c r="E3714" t="n">
        <v>0.009488792934583046</v>
      </c>
      <c r="F3714" t="inlineStr">
        <is>
          <t>MENSAL</t>
        </is>
      </c>
      <c r="G3714" t="n">
        <v>45698</v>
      </c>
      <c r="H3714" t="n">
        <v>45698</v>
      </c>
      <c r="I3714" t="inlineStr">
        <is>
          <t>024</t>
        </is>
      </c>
      <c r="J3714" t="inlineStr">
        <is>
          <t>CARTEIRA</t>
        </is>
      </c>
      <c r="K3714" t="inlineStr">
        <is>
          <t>CONTRATO</t>
        </is>
      </c>
      <c r="L3714" t="n">
        <v>3278.99</v>
      </c>
      <c r="M3714" t="inlineStr"/>
      <c r="N3714" t="inlineStr"/>
      <c r="O3714" s="142">
        <f>DATE(YEAR(H3714),MONTH(H3714),1)</f>
        <v/>
      </c>
      <c r="P3714" s="132">
        <f>IF(H3714&gt;$L$3,"Futuro","Atraso")</f>
        <v/>
      </c>
      <c r="Q3714">
        <f>12*(YEAR(H3714)-YEAR($L$3))+(MONTH(H3714)-MONTH($L$3))</f>
        <v/>
      </c>
      <c r="R3714" s="366">
        <f>IF(N3714="IBIRAPITANGA FASE 3",IF(P3714="Atraso",M3714,M3714/(1+$J$2)^Q3714),IF(P3714="Atraso",M3714,M3714/(1+$J$1)^Q3714))</f>
        <v/>
      </c>
    </row>
    <row r="3715">
      <c r="A3715" t="inlineStr">
        <is>
          <t>Q020L05</t>
        </is>
      </c>
      <c r="B3715" t="inlineStr">
        <is>
          <t>MARCELO SILVA  BRITO</t>
        </is>
      </c>
      <c r="C3715" t="n">
        <v>1</v>
      </c>
      <c r="D3715" t="inlineStr">
        <is>
          <t>IPCA</t>
        </is>
      </c>
      <c r="E3715" t="n">
        <v>0.009488792934583046</v>
      </c>
      <c r="F3715" t="inlineStr">
        <is>
          <t>MENSAL</t>
        </is>
      </c>
      <c r="G3715" t="n">
        <v>45726</v>
      </c>
      <c r="H3715" t="n">
        <v>45726</v>
      </c>
      <c r="I3715" t="inlineStr">
        <is>
          <t>025</t>
        </is>
      </c>
      <c r="J3715" t="inlineStr">
        <is>
          <t>CARTEIRA</t>
        </is>
      </c>
      <c r="K3715" t="inlineStr">
        <is>
          <t>CONTRATO</t>
        </is>
      </c>
      <c r="L3715" t="n">
        <v>3278.99</v>
      </c>
      <c r="M3715" t="inlineStr"/>
      <c r="N3715" t="inlineStr"/>
      <c r="O3715" s="142">
        <f>DATE(YEAR(H3715),MONTH(H3715),1)</f>
        <v/>
      </c>
      <c r="P3715" s="132">
        <f>IF(H3715&gt;$L$3,"Futuro","Atraso")</f>
        <v/>
      </c>
      <c r="Q3715">
        <f>12*(YEAR(H3715)-YEAR($L$3))+(MONTH(H3715)-MONTH($L$3))</f>
        <v/>
      </c>
      <c r="R3715" s="366">
        <f>IF(N3715="IBIRAPITANGA FASE 3",IF(P3715="Atraso",M3715,M3715/(1+$J$2)^Q3715),IF(P3715="Atraso",M3715,M3715/(1+$J$1)^Q3715))</f>
        <v/>
      </c>
    </row>
    <row r="3716">
      <c r="A3716" t="inlineStr">
        <is>
          <t>Q020L05</t>
        </is>
      </c>
      <c r="B3716" t="inlineStr">
        <is>
          <t>MARCELO SILVA  BRITO</t>
        </is>
      </c>
      <c r="C3716" t="n">
        <v>1</v>
      </c>
      <c r="D3716" t="inlineStr">
        <is>
          <t>IPCA</t>
        </is>
      </c>
      <c r="E3716" t="n">
        <v>0.009488792934583046</v>
      </c>
      <c r="F3716" t="inlineStr">
        <is>
          <t>MENSAL</t>
        </is>
      </c>
      <c r="G3716" t="n">
        <v>45757</v>
      </c>
      <c r="H3716" t="n">
        <v>45757</v>
      </c>
      <c r="I3716" t="inlineStr">
        <is>
          <t>026</t>
        </is>
      </c>
      <c r="J3716" t="inlineStr">
        <is>
          <t>CARTEIRA</t>
        </is>
      </c>
      <c r="K3716" t="inlineStr">
        <is>
          <t>CONTRATO</t>
        </is>
      </c>
      <c r="L3716" t="n">
        <v>3278.99</v>
      </c>
      <c r="M3716" t="inlineStr"/>
      <c r="N3716" t="inlineStr"/>
      <c r="O3716" s="142">
        <f>DATE(YEAR(H3716),MONTH(H3716),1)</f>
        <v/>
      </c>
      <c r="P3716" s="132">
        <f>IF(H3716&gt;$L$3,"Futuro","Atraso")</f>
        <v/>
      </c>
      <c r="Q3716">
        <f>12*(YEAR(H3716)-YEAR($L$3))+(MONTH(H3716)-MONTH($L$3))</f>
        <v/>
      </c>
      <c r="R3716" s="366">
        <f>IF(N3716="IBIRAPITANGA FASE 3",IF(P3716="Atraso",M3716,M3716/(1+$J$2)^Q3716),IF(P3716="Atraso",M3716,M3716/(1+$J$1)^Q3716))</f>
        <v/>
      </c>
    </row>
    <row r="3717">
      <c r="A3717" t="inlineStr">
        <is>
          <t>Q020L05</t>
        </is>
      </c>
      <c r="B3717" t="inlineStr">
        <is>
          <t>MARCELO SILVA  BRITO</t>
        </is>
      </c>
      <c r="C3717" t="n">
        <v>1</v>
      </c>
      <c r="D3717" t="inlineStr">
        <is>
          <t>IPCA</t>
        </is>
      </c>
      <c r="E3717" t="n">
        <v>0.009488792934583046</v>
      </c>
      <c r="F3717" t="inlineStr">
        <is>
          <t>MENSAL</t>
        </is>
      </c>
      <c r="G3717" t="n">
        <v>45787</v>
      </c>
      <c r="H3717" t="n">
        <v>45787</v>
      </c>
      <c r="I3717" t="inlineStr">
        <is>
          <t>027</t>
        </is>
      </c>
      <c r="J3717" t="inlineStr">
        <is>
          <t>CARTEIRA</t>
        </is>
      </c>
      <c r="K3717" t="inlineStr">
        <is>
          <t>CONTRATO</t>
        </is>
      </c>
      <c r="L3717" t="n">
        <v>3278.99</v>
      </c>
      <c r="M3717" t="inlineStr"/>
      <c r="N3717" t="inlineStr"/>
      <c r="O3717" s="142">
        <f>DATE(YEAR(H3717),MONTH(H3717),1)</f>
        <v/>
      </c>
      <c r="P3717" s="132">
        <f>IF(H3717&gt;$L$3,"Futuro","Atraso")</f>
        <v/>
      </c>
      <c r="Q3717">
        <f>12*(YEAR(H3717)-YEAR($L$3))+(MONTH(H3717)-MONTH($L$3))</f>
        <v/>
      </c>
      <c r="R3717" s="366">
        <f>IF(N3717="IBIRAPITANGA FASE 3",IF(P3717="Atraso",M3717,M3717/(1+$J$2)^Q3717),IF(P3717="Atraso",M3717,M3717/(1+$J$1)^Q3717))</f>
        <v/>
      </c>
    </row>
    <row r="3718">
      <c r="A3718" t="inlineStr">
        <is>
          <t>Q020L05</t>
        </is>
      </c>
      <c r="B3718" t="inlineStr">
        <is>
          <t>MARCELO SILVA  BRITO</t>
        </is>
      </c>
      <c r="C3718" t="n">
        <v>1</v>
      </c>
      <c r="D3718" t="inlineStr">
        <is>
          <t>IPCA</t>
        </is>
      </c>
      <c r="E3718" t="n">
        <v>0.009488792934583046</v>
      </c>
      <c r="F3718" t="inlineStr">
        <is>
          <t>MENSAL</t>
        </is>
      </c>
      <c r="G3718" t="n">
        <v>45818</v>
      </c>
      <c r="H3718" t="n">
        <v>45818</v>
      </c>
      <c r="I3718" t="inlineStr">
        <is>
          <t>028</t>
        </is>
      </c>
      <c r="J3718" t="inlineStr">
        <is>
          <t>CARTEIRA</t>
        </is>
      </c>
      <c r="K3718" t="inlineStr">
        <is>
          <t>CONTRATO</t>
        </is>
      </c>
      <c r="L3718" t="n">
        <v>3278.99</v>
      </c>
      <c r="M3718" t="inlineStr"/>
      <c r="N3718" t="inlineStr"/>
      <c r="O3718" s="142">
        <f>DATE(YEAR(H3718),MONTH(H3718),1)</f>
        <v/>
      </c>
      <c r="P3718" s="132">
        <f>IF(H3718&gt;$L$3,"Futuro","Atraso")</f>
        <v/>
      </c>
      <c r="Q3718">
        <f>12*(YEAR(H3718)-YEAR($L$3))+(MONTH(H3718)-MONTH($L$3))</f>
        <v/>
      </c>
      <c r="R3718" s="366">
        <f>IF(N3718="IBIRAPITANGA FASE 3",IF(P3718="Atraso",M3718,M3718/(1+$J$2)^Q3718),IF(P3718="Atraso",M3718,M3718/(1+$J$1)^Q3718))</f>
        <v/>
      </c>
    </row>
    <row r="3719">
      <c r="A3719" t="inlineStr">
        <is>
          <t>Q020L05</t>
        </is>
      </c>
      <c r="B3719" t="inlineStr">
        <is>
          <t>MARCELO SILVA  BRITO</t>
        </is>
      </c>
      <c r="C3719" t="n">
        <v>1</v>
      </c>
      <c r="D3719" t="inlineStr">
        <is>
          <t>IPCA</t>
        </is>
      </c>
      <c r="E3719" t="n">
        <v>0.009488792934583046</v>
      </c>
      <c r="F3719" t="inlineStr">
        <is>
          <t>MENSAL</t>
        </is>
      </c>
      <c r="G3719" t="n">
        <v>45848</v>
      </c>
      <c r="H3719" t="n">
        <v>45848</v>
      </c>
      <c r="I3719" t="inlineStr">
        <is>
          <t>029</t>
        </is>
      </c>
      <c r="J3719" t="inlineStr">
        <is>
          <t>CARTEIRA</t>
        </is>
      </c>
      <c r="K3719" t="inlineStr">
        <is>
          <t>CONTRATO</t>
        </is>
      </c>
      <c r="L3719" t="n">
        <v>3278.99</v>
      </c>
      <c r="M3719" t="inlineStr"/>
      <c r="N3719" t="inlineStr"/>
      <c r="O3719" s="142">
        <f>DATE(YEAR(H3719),MONTH(H3719),1)</f>
        <v/>
      </c>
      <c r="P3719" s="132">
        <f>IF(H3719&gt;$L$3,"Futuro","Atraso")</f>
        <v/>
      </c>
      <c r="Q3719">
        <f>12*(YEAR(H3719)-YEAR($L$3))+(MONTH(H3719)-MONTH($L$3))</f>
        <v/>
      </c>
      <c r="R3719" s="366">
        <f>IF(N3719="IBIRAPITANGA FASE 3",IF(P3719="Atraso",M3719,M3719/(1+$J$2)^Q3719),IF(P3719="Atraso",M3719,M3719/(1+$J$1)^Q3719))</f>
        <v/>
      </c>
    </row>
    <row r="3720">
      <c r="A3720" t="inlineStr">
        <is>
          <t>Q020L05</t>
        </is>
      </c>
      <c r="B3720" t="inlineStr">
        <is>
          <t>MARCELO SILVA  BRITO</t>
        </is>
      </c>
      <c r="C3720" t="n">
        <v>1</v>
      </c>
      <c r="D3720" t="inlineStr">
        <is>
          <t>IPCA</t>
        </is>
      </c>
      <c r="E3720" t="n">
        <v>0.009488792934583046</v>
      </c>
      <c r="F3720" t="inlineStr">
        <is>
          <t>MENSAL</t>
        </is>
      </c>
      <c r="G3720" t="n">
        <v>45879</v>
      </c>
      <c r="H3720" t="n">
        <v>45879</v>
      </c>
      <c r="I3720" t="inlineStr">
        <is>
          <t>030</t>
        </is>
      </c>
      <c r="J3720" t="inlineStr">
        <is>
          <t>CARTEIRA</t>
        </is>
      </c>
      <c r="K3720" t="inlineStr">
        <is>
          <t>CONTRATO</t>
        </is>
      </c>
      <c r="L3720" t="n">
        <v>3278.99</v>
      </c>
      <c r="M3720" t="inlineStr"/>
      <c r="N3720" t="inlineStr"/>
      <c r="O3720" s="142">
        <f>DATE(YEAR(H3720),MONTH(H3720),1)</f>
        <v/>
      </c>
      <c r="P3720" s="132">
        <f>IF(H3720&gt;$L$3,"Futuro","Atraso")</f>
        <v/>
      </c>
      <c r="Q3720">
        <f>12*(YEAR(H3720)-YEAR($L$3))+(MONTH(H3720)-MONTH($L$3))</f>
        <v/>
      </c>
      <c r="R3720" s="366">
        <f>IF(N3720="IBIRAPITANGA FASE 3",IF(P3720="Atraso",M3720,M3720/(1+$J$2)^Q3720),IF(P3720="Atraso",M3720,M3720/(1+$J$1)^Q3720))</f>
        <v/>
      </c>
    </row>
    <row r="3721">
      <c r="A3721" t="inlineStr">
        <is>
          <t>Q020L05</t>
        </is>
      </c>
      <c r="B3721" t="inlineStr">
        <is>
          <t>MARCELO SILVA  BRITO</t>
        </is>
      </c>
      <c r="C3721" t="n">
        <v>1</v>
      </c>
      <c r="D3721" t="inlineStr">
        <is>
          <t>IPCA</t>
        </is>
      </c>
      <c r="E3721" t="n">
        <v>0.009488792934583046</v>
      </c>
      <c r="F3721" t="inlineStr">
        <is>
          <t>MENSAL</t>
        </is>
      </c>
      <c r="G3721" t="n">
        <v>45910</v>
      </c>
      <c r="H3721" t="n">
        <v>45910</v>
      </c>
      <c r="I3721" t="inlineStr">
        <is>
          <t>031</t>
        </is>
      </c>
      <c r="J3721" t="inlineStr">
        <is>
          <t>CARTEIRA</t>
        </is>
      </c>
      <c r="K3721" t="inlineStr">
        <is>
          <t>CONTRATO</t>
        </is>
      </c>
      <c r="L3721" t="n">
        <v>3278.99</v>
      </c>
      <c r="M3721" t="inlineStr"/>
      <c r="N3721" t="inlineStr"/>
      <c r="O3721" s="142">
        <f>DATE(YEAR(H3721),MONTH(H3721),1)</f>
        <v/>
      </c>
      <c r="P3721" s="132">
        <f>IF(H3721&gt;$L$3,"Futuro","Atraso")</f>
        <v/>
      </c>
      <c r="Q3721">
        <f>12*(YEAR(H3721)-YEAR($L$3))+(MONTH(H3721)-MONTH($L$3))</f>
        <v/>
      </c>
      <c r="R3721" s="366">
        <f>IF(N3721="IBIRAPITANGA FASE 3",IF(P3721="Atraso",M3721,M3721/(1+$J$2)^Q3721),IF(P3721="Atraso",M3721,M3721/(1+$J$1)^Q3721))</f>
        <v/>
      </c>
    </row>
    <row r="3722">
      <c r="A3722" t="inlineStr">
        <is>
          <t>Q020L05</t>
        </is>
      </c>
      <c r="B3722" t="inlineStr">
        <is>
          <t>MARCELO SILVA  BRITO</t>
        </is>
      </c>
      <c r="C3722" t="n">
        <v>1</v>
      </c>
      <c r="D3722" t="inlineStr">
        <is>
          <t>IPCA</t>
        </is>
      </c>
      <c r="E3722" t="n">
        <v>0.009488792934583046</v>
      </c>
      <c r="F3722" t="inlineStr">
        <is>
          <t>MENSAL</t>
        </is>
      </c>
      <c r="G3722" t="n">
        <v>45940</v>
      </c>
      <c r="H3722" t="n">
        <v>45940</v>
      </c>
      <c r="I3722" t="inlineStr">
        <is>
          <t>032</t>
        </is>
      </c>
      <c r="J3722" t="inlineStr">
        <is>
          <t>CARTEIRA</t>
        </is>
      </c>
      <c r="K3722" t="inlineStr">
        <is>
          <t>CONTRATO</t>
        </is>
      </c>
      <c r="L3722" t="n">
        <v>3278.99</v>
      </c>
      <c r="M3722" t="inlineStr"/>
      <c r="N3722" t="inlineStr"/>
      <c r="O3722" s="142">
        <f>DATE(YEAR(H3722),MONTH(H3722),1)</f>
        <v/>
      </c>
      <c r="P3722" s="132">
        <f>IF(H3722&gt;$L$3,"Futuro","Atraso")</f>
        <v/>
      </c>
      <c r="Q3722">
        <f>12*(YEAR(H3722)-YEAR($L$3))+(MONTH(H3722)-MONTH($L$3))</f>
        <v/>
      </c>
      <c r="R3722" s="366">
        <f>IF(N3722="IBIRAPITANGA FASE 3",IF(P3722="Atraso",M3722,M3722/(1+$J$2)^Q3722),IF(P3722="Atraso",M3722,M3722/(1+$J$1)^Q3722))</f>
        <v/>
      </c>
    </row>
    <row r="3723">
      <c r="A3723" t="inlineStr">
        <is>
          <t>Q020L05</t>
        </is>
      </c>
      <c r="B3723" t="inlineStr">
        <is>
          <t>MARCELO SILVA  BRITO</t>
        </is>
      </c>
      <c r="C3723" t="n">
        <v>1</v>
      </c>
      <c r="D3723" t="inlineStr">
        <is>
          <t>IPCA</t>
        </is>
      </c>
      <c r="E3723" t="n">
        <v>0.009488792934583046</v>
      </c>
      <c r="F3723" t="inlineStr">
        <is>
          <t>MENSAL</t>
        </is>
      </c>
      <c r="G3723" t="n">
        <v>45971</v>
      </c>
      <c r="H3723" t="n">
        <v>45971</v>
      </c>
      <c r="I3723" t="inlineStr">
        <is>
          <t>033</t>
        </is>
      </c>
      <c r="J3723" t="inlineStr">
        <is>
          <t>CARTEIRA</t>
        </is>
      </c>
      <c r="K3723" t="inlineStr">
        <is>
          <t>CONTRATO</t>
        </is>
      </c>
      <c r="L3723" t="n">
        <v>3278.99</v>
      </c>
      <c r="M3723" t="inlineStr"/>
      <c r="N3723" t="inlineStr"/>
      <c r="O3723" s="142">
        <f>DATE(YEAR(H3723),MONTH(H3723),1)</f>
        <v/>
      </c>
      <c r="P3723" s="132">
        <f>IF(H3723&gt;$L$3,"Futuro","Atraso")</f>
        <v/>
      </c>
      <c r="Q3723">
        <f>12*(YEAR(H3723)-YEAR($L$3))+(MONTH(H3723)-MONTH($L$3))</f>
        <v/>
      </c>
      <c r="R3723" s="366">
        <f>IF(N3723="IBIRAPITANGA FASE 3",IF(P3723="Atraso",M3723,M3723/(1+$J$2)^Q3723),IF(P3723="Atraso",M3723,M3723/(1+$J$1)^Q3723))</f>
        <v/>
      </c>
    </row>
    <row r="3724">
      <c r="A3724" t="inlineStr">
        <is>
          <t>Q020L05</t>
        </is>
      </c>
      <c r="B3724" t="inlineStr">
        <is>
          <t>MARCELO SILVA  BRITO</t>
        </is>
      </c>
      <c r="C3724" t="n">
        <v>1</v>
      </c>
      <c r="D3724" t="inlineStr">
        <is>
          <t>IPCA</t>
        </is>
      </c>
      <c r="E3724" t="n">
        <v>0.009488792934583046</v>
      </c>
      <c r="F3724" t="inlineStr">
        <is>
          <t>MENSAL</t>
        </is>
      </c>
      <c r="G3724" t="n">
        <v>46001</v>
      </c>
      <c r="H3724" t="n">
        <v>46001</v>
      </c>
      <c r="I3724" t="inlineStr">
        <is>
          <t>034</t>
        </is>
      </c>
      <c r="J3724" t="inlineStr">
        <is>
          <t>CARTEIRA</t>
        </is>
      </c>
      <c r="K3724" t="inlineStr">
        <is>
          <t>CONTRATO</t>
        </is>
      </c>
      <c r="L3724" t="n">
        <v>3278.99</v>
      </c>
      <c r="M3724" t="inlineStr"/>
      <c r="N3724" t="inlineStr"/>
      <c r="O3724" s="142">
        <f>DATE(YEAR(H3724),MONTH(H3724),1)</f>
        <v/>
      </c>
      <c r="P3724" s="132">
        <f>IF(H3724&gt;$L$3,"Futuro","Atraso")</f>
        <v/>
      </c>
      <c r="Q3724">
        <f>12*(YEAR(H3724)-YEAR($L$3))+(MONTH(H3724)-MONTH($L$3))</f>
        <v/>
      </c>
      <c r="R3724" s="366">
        <f>IF(N3724="IBIRAPITANGA FASE 3",IF(P3724="Atraso",M3724,M3724/(1+$J$2)^Q3724),IF(P3724="Atraso",M3724,M3724/(1+$J$1)^Q3724))</f>
        <v/>
      </c>
    </row>
    <row r="3725">
      <c r="A3725" t="inlineStr">
        <is>
          <t>Q020L05</t>
        </is>
      </c>
      <c r="B3725" t="inlineStr">
        <is>
          <t>MARCELO SILVA  BRITO</t>
        </is>
      </c>
      <c r="C3725" t="n">
        <v>1</v>
      </c>
      <c r="D3725" t="inlineStr">
        <is>
          <t>IPCA</t>
        </is>
      </c>
      <c r="E3725" t="n">
        <v>0.009488792934583046</v>
      </c>
      <c r="F3725" t="inlineStr">
        <is>
          <t>MENSAL</t>
        </is>
      </c>
      <c r="G3725" t="n">
        <v>46032</v>
      </c>
      <c r="H3725" t="n">
        <v>46032</v>
      </c>
      <c r="I3725" t="inlineStr">
        <is>
          <t>035</t>
        </is>
      </c>
      <c r="J3725" t="inlineStr">
        <is>
          <t>CARTEIRA</t>
        </is>
      </c>
      <c r="K3725" t="inlineStr">
        <is>
          <t>CONTRATO</t>
        </is>
      </c>
      <c r="L3725" t="n">
        <v>3278.99</v>
      </c>
      <c r="M3725" t="inlineStr"/>
      <c r="N3725" t="inlineStr"/>
      <c r="O3725" s="142">
        <f>DATE(YEAR(H3725),MONTH(H3725),1)</f>
        <v/>
      </c>
      <c r="P3725" s="132">
        <f>IF(H3725&gt;$L$3,"Futuro","Atraso")</f>
        <v/>
      </c>
      <c r="Q3725">
        <f>12*(YEAR(H3725)-YEAR($L$3))+(MONTH(H3725)-MONTH($L$3))</f>
        <v/>
      </c>
      <c r="R3725" s="366">
        <f>IF(N3725="IBIRAPITANGA FASE 3",IF(P3725="Atraso",M3725,M3725/(1+$J$2)^Q3725),IF(P3725="Atraso",M3725,M3725/(1+$J$1)^Q3725))</f>
        <v/>
      </c>
    </row>
    <row r="3726">
      <c r="A3726" t="inlineStr">
        <is>
          <t>Q020L05</t>
        </is>
      </c>
      <c r="B3726" t="inlineStr">
        <is>
          <t>MARCELO SILVA  BRITO</t>
        </is>
      </c>
      <c r="C3726" t="n">
        <v>1</v>
      </c>
      <c r="D3726" t="inlineStr">
        <is>
          <t>IPCA</t>
        </is>
      </c>
      <c r="E3726" t="n">
        <v>0.009488792934583046</v>
      </c>
      <c r="F3726" t="inlineStr">
        <is>
          <t>MENSAL</t>
        </is>
      </c>
      <c r="G3726" t="n">
        <v>46063</v>
      </c>
      <c r="H3726" t="n">
        <v>46063</v>
      </c>
      <c r="I3726" t="inlineStr">
        <is>
          <t>036</t>
        </is>
      </c>
      <c r="J3726" t="inlineStr">
        <is>
          <t>CARTEIRA</t>
        </is>
      </c>
      <c r="K3726" t="inlineStr">
        <is>
          <t>CONTRATO</t>
        </is>
      </c>
      <c r="L3726" t="n">
        <v>3278.99</v>
      </c>
      <c r="M3726" t="inlineStr"/>
      <c r="N3726" t="inlineStr"/>
      <c r="O3726" s="142">
        <f>DATE(YEAR(H3726),MONTH(H3726),1)</f>
        <v/>
      </c>
      <c r="P3726" s="132">
        <f>IF(H3726&gt;$L$3,"Futuro","Atraso")</f>
        <v/>
      </c>
      <c r="Q3726">
        <f>12*(YEAR(H3726)-YEAR($L$3))+(MONTH(H3726)-MONTH($L$3))</f>
        <v/>
      </c>
      <c r="R3726" s="366">
        <f>IF(N3726="IBIRAPITANGA FASE 3",IF(P3726="Atraso",M3726,M3726/(1+$J$2)^Q3726),IF(P3726="Atraso",M3726,M3726/(1+$J$1)^Q3726))</f>
        <v/>
      </c>
    </row>
    <row r="3727">
      <c r="A3727" t="inlineStr">
        <is>
          <t>Q020L05</t>
        </is>
      </c>
      <c r="B3727" t="inlineStr">
        <is>
          <t>MARCELO SILVA  BRITO</t>
        </is>
      </c>
      <c r="C3727" t="n">
        <v>1</v>
      </c>
      <c r="D3727" t="inlineStr">
        <is>
          <t>IPCA</t>
        </is>
      </c>
      <c r="E3727" t="n">
        <v>0.009488792934583046</v>
      </c>
      <c r="F3727" t="inlineStr">
        <is>
          <t>MENSAL</t>
        </is>
      </c>
      <c r="G3727" t="n">
        <v>46091</v>
      </c>
      <c r="H3727" t="n">
        <v>46091</v>
      </c>
      <c r="I3727" t="inlineStr">
        <is>
          <t>037</t>
        </is>
      </c>
      <c r="J3727" t="inlineStr">
        <is>
          <t>CARTEIRA</t>
        </is>
      </c>
      <c r="K3727" t="inlineStr">
        <is>
          <t>CONTRATO</t>
        </is>
      </c>
      <c r="L3727" t="n">
        <v>3278.99</v>
      </c>
      <c r="M3727" t="inlineStr"/>
      <c r="N3727" t="inlineStr"/>
      <c r="O3727" s="142">
        <f>DATE(YEAR(H3727),MONTH(H3727),1)</f>
        <v/>
      </c>
      <c r="P3727" s="132">
        <f>IF(H3727&gt;$L$3,"Futuro","Atraso")</f>
        <v/>
      </c>
      <c r="Q3727">
        <f>12*(YEAR(H3727)-YEAR($L$3))+(MONTH(H3727)-MONTH($L$3))</f>
        <v/>
      </c>
      <c r="R3727" s="366">
        <f>IF(N3727="IBIRAPITANGA FASE 3",IF(P3727="Atraso",M3727,M3727/(1+$J$2)^Q3727),IF(P3727="Atraso",M3727,M3727/(1+$J$1)^Q3727))</f>
        <v/>
      </c>
    </row>
    <row r="3728">
      <c r="A3728" t="inlineStr">
        <is>
          <t>Q020L05</t>
        </is>
      </c>
      <c r="B3728" t="inlineStr">
        <is>
          <t>MARCELO SILVA  BRITO</t>
        </is>
      </c>
      <c r="C3728" t="n">
        <v>1</v>
      </c>
      <c r="D3728" t="inlineStr">
        <is>
          <t>IPCA</t>
        </is>
      </c>
      <c r="E3728" t="n">
        <v>0.009488792934583046</v>
      </c>
      <c r="F3728" t="inlineStr">
        <is>
          <t>MENSAL</t>
        </is>
      </c>
      <c r="G3728" t="n">
        <v>46122</v>
      </c>
      <c r="H3728" t="n">
        <v>46122</v>
      </c>
      <c r="I3728" t="inlineStr">
        <is>
          <t>038</t>
        </is>
      </c>
      <c r="J3728" t="inlineStr">
        <is>
          <t>CARTEIRA</t>
        </is>
      </c>
      <c r="K3728" t="inlineStr">
        <is>
          <t>CONTRATO</t>
        </is>
      </c>
      <c r="L3728" t="n">
        <v>3278.99</v>
      </c>
      <c r="M3728" t="inlineStr"/>
      <c r="N3728" t="inlineStr"/>
      <c r="O3728" s="142">
        <f>DATE(YEAR(H3728),MONTH(H3728),1)</f>
        <v/>
      </c>
      <c r="P3728" s="132">
        <f>IF(H3728&gt;$L$3,"Futuro","Atraso")</f>
        <v/>
      </c>
      <c r="Q3728">
        <f>12*(YEAR(H3728)-YEAR($L$3))+(MONTH(H3728)-MONTH($L$3))</f>
        <v/>
      </c>
      <c r="R3728" s="366">
        <f>IF(N3728="IBIRAPITANGA FASE 3",IF(P3728="Atraso",M3728,M3728/(1+$J$2)^Q3728),IF(P3728="Atraso",M3728,M3728/(1+$J$1)^Q3728))</f>
        <v/>
      </c>
    </row>
    <row r="3729">
      <c r="A3729" t="inlineStr">
        <is>
          <t>Q020L05</t>
        </is>
      </c>
      <c r="B3729" t="inlineStr">
        <is>
          <t>MARCELO SILVA  BRITO</t>
        </is>
      </c>
      <c r="C3729" t="n">
        <v>1</v>
      </c>
      <c r="D3729" t="inlineStr">
        <is>
          <t>IPCA</t>
        </is>
      </c>
      <c r="E3729" t="n">
        <v>0.009488792934583046</v>
      </c>
      <c r="F3729" t="inlineStr">
        <is>
          <t>MENSAL</t>
        </is>
      </c>
      <c r="G3729" t="n">
        <v>46152</v>
      </c>
      <c r="H3729" t="n">
        <v>46152</v>
      </c>
      <c r="I3729" t="inlineStr">
        <is>
          <t>039</t>
        </is>
      </c>
      <c r="J3729" t="inlineStr">
        <is>
          <t>CARTEIRA</t>
        </is>
      </c>
      <c r="K3729" t="inlineStr">
        <is>
          <t>CONTRATO</t>
        </is>
      </c>
      <c r="L3729" t="n">
        <v>3278.99</v>
      </c>
      <c r="M3729" t="inlineStr"/>
      <c r="N3729" t="inlineStr"/>
      <c r="O3729" s="142">
        <f>DATE(YEAR(H3729),MONTH(H3729),1)</f>
        <v/>
      </c>
      <c r="P3729" s="132">
        <f>IF(H3729&gt;$L$3,"Futuro","Atraso")</f>
        <v/>
      </c>
      <c r="Q3729">
        <f>12*(YEAR(H3729)-YEAR($L$3))+(MONTH(H3729)-MONTH($L$3))</f>
        <v/>
      </c>
      <c r="R3729" s="366">
        <f>IF(N3729="IBIRAPITANGA FASE 3",IF(P3729="Atraso",M3729,M3729/(1+$J$2)^Q3729),IF(P3729="Atraso",M3729,M3729/(1+$J$1)^Q3729))</f>
        <v/>
      </c>
    </row>
    <row r="3730">
      <c r="A3730" t="inlineStr">
        <is>
          <t>Q020L05</t>
        </is>
      </c>
      <c r="B3730" t="inlineStr">
        <is>
          <t>MARCELO SILVA  BRITO</t>
        </is>
      </c>
      <c r="C3730" t="n">
        <v>1</v>
      </c>
      <c r="D3730" t="inlineStr">
        <is>
          <t>IPCA</t>
        </is>
      </c>
      <c r="E3730" t="n">
        <v>0.009488792934583046</v>
      </c>
      <c r="F3730" t="inlineStr">
        <is>
          <t>MENSAL</t>
        </is>
      </c>
      <c r="G3730" t="n">
        <v>46183</v>
      </c>
      <c r="H3730" t="n">
        <v>46183</v>
      </c>
      <c r="I3730" t="inlineStr">
        <is>
          <t>040</t>
        </is>
      </c>
      <c r="J3730" t="inlineStr">
        <is>
          <t>CARTEIRA</t>
        </is>
      </c>
      <c r="K3730" t="inlineStr">
        <is>
          <t>CONTRATO</t>
        </is>
      </c>
      <c r="L3730" t="n">
        <v>3278.99</v>
      </c>
      <c r="M3730" t="inlineStr"/>
      <c r="N3730" t="inlineStr"/>
      <c r="O3730" s="142">
        <f>DATE(YEAR(H3730),MONTH(H3730),1)</f>
        <v/>
      </c>
      <c r="P3730" s="132">
        <f>IF(H3730&gt;$L$3,"Futuro","Atraso")</f>
        <v/>
      </c>
      <c r="Q3730">
        <f>12*(YEAR(H3730)-YEAR($L$3))+(MONTH(H3730)-MONTH($L$3))</f>
        <v/>
      </c>
      <c r="R3730" s="366">
        <f>IF(N3730="IBIRAPITANGA FASE 3",IF(P3730="Atraso",M3730,M3730/(1+$J$2)^Q3730),IF(P3730="Atraso",M3730,M3730/(1+$J$1)^Q3730))</f>
        <v/>
      </c>
    </row>
    <row r="3731">
      <c r="A3731" t="inlineStr">
        <is>
          <t>Q020L05</t>
        </is>
      </c>
      <c r="B3731" t="inlineStr">
        <is>
          <t>MARCELO SILVA  BRITO</t>
        </is>
      </c>
      <c r="C3731" t="n">
        <v>1</v>
      </c>
      <c r="D3731" t="inlineStr">
        <is>
          <t>IPCA</t>
        </is>
      </c>
      <c r="E3731" t="n">
        <v>0.009488792934583046</v>
      </c>
      <c r="F3731" t="inlineStr">
        <is>
          <t>MENSAL</t>
        </is>
      </c>
      <c r="G3731" t="n">
        <v>46213</v>
      </c>
      <c r="H3731" t="n">
        <v>46213</v>
      </c>
      <c r="I3731" t="inlineStr">
        <is>
          <t>041</t>
        </is>
      </c>
      <c r="J3731" t="inlineStr">
        <is>
          <t>CARTEIRA</t>
        </is>
      </c>
      <c r="K3731" t="inlineStr">
        <is>
          <t>CONTRATO</t>
        </is>
      </c>
      <c r="L3731" t="n">
        <v>3278.99</v>
      </c>
      <c r="M3731" t="inlineStr"/>
      <c r="N3731" t="inlineStr"/>
      <c r="O3731" s="142">
        <f>DATE(YEAR(H3731),MONTH(H3731),1)</f>
        <v/>
      </c>
      <c r="P3731" s="132">
        <f>IF(H3731&gt;$L$3,"Futuro","Atraso")</f>
        <v/>
      </c>
      <c r="Q3731">
        <f>12*(YEAR(H3731)-YEAR($L$3))+(MONTH(H3731)-MONTH($L$3))</f>
        <v/>
      </c>
      <c r="R3731" s="366">
        <f>IF(N3731="IBIRAPITANGA FASE 3",IF(P3731="Atraso",M3731,M3731/(1+$J$2)^Q3731),IF(P3731="Atraso",M3731,M3731/(1+$J$1)^Q3731))</f>
        <v/>
      </c>
    </row>
    <row r="3732">
      <c r="A3732" t="inlineStr">
        <is>
          <t>Q020L05</t>
        </is>
      </c>
      <c r="B3732" t="inlineStr">
        <is>
          <t>MARCELO SILVA  BRITO</t>
        </is>
      </c>
      <c r="C3732" t="n">
        <v>1</v>
      </c>
      <c r="D3732" t="inlineStr">
        <is>
          <t>IPCA</t>
        </is>
      </c>
      <c r="E3732" t="n">
        <v>0.009488792934583046</v>
      </c>
      <c r="F3732" t="inlineStr">
        <is>
          <t>MENSAL</t>
        </is>
      </c>
      <c r="G3732" t="n">
        <v>46244</v>
      </c>
      <c r="H3732" t="n">
        <v>46244</v>
      </c>
      <c r="I3732" t="inlineStr">
        <is>
          <t>042</t>
        </is>
      </c>
      <c r="J3732" t="inlineStr">
        <is>
          <t>CARTEIRA</t>
        </is>
      </c>
      <c r="K3732" t="inlineStr">
        <is>
          <t>CONTRATO</t>
        </is>
      </c>
      <c r="L3732" t="n">
        <v>3278.99</v>
      </c>
      <c r="M3732" t="inlineStr"/>
      <c r="N3732" t="inlineStr"/>
      <c r="O3732" s="142">
        <f>DATE(YEAR(H3732),MONTH(H3732),1)</f>
        <v/>
      </c>
      <c r="P3732" s="132">
        <f>IF(H3732&gt;$L$3,"Futuro","Atraso")</f>
        <v/>
      </c>
      <c r="Q3732">
        <f>12*(YEAR(H3732)-YEAR($L$3))+(MONTH(H3732)-MONTH($L$3))</f>
        <v/>
      </c>
      <c r="R3732" s="366">
        <f>IF(N3732="IBIRAPITANGA FASE 3",IF(P3732="Atraso",M3732,M3732/(1+$J$2)^Q3732),IF(P3732="Atraso",M3732,M3732/(1+$J$1)^Q3732))</f>
        <v/>
      </c>
    </row>
    <row r="3733">
      <c r="A3733" t="inlineStr">
        <is>
          <t>Q020L05</t>
        </is>
      </c>
      <c r="B3733" t="inlineStr">
        <is>
          <t>MARCELO SILVA  BRITO</t>
        </is>
      </c>
      <c r="C3733" t="n">
        <v>1</v>
      </c>
      <c r="D3733" t="inlineStr">
        <is>
          <t>IPCA</t>
        </is>
      </c>
      <c r="E3733" t="n">
        <v>0.009488792934583046</v>
      </c>
      <c r="F3733" t="inlineStr">
        <is>
          <t>MENSAL</t>
        </is>
      </c>
      <c r="G3733" t="n">
        <v>46275</v>
      </c>
      <c r="H3733" t="n">
        <v>46275</v>
      </c>
      <c r="I3733" t="inlineStr">
        <is>
          <t>043</t>
        </is>
      </c>
      <c r="J3733" t="inlineStr">
        <is>
          <t>CARTEIRA</t>
        </is>
      </c>
      <c r="K3733" t="inlineStr">
        <is>
          <t>CONTRATO</t>
        </is>
      </c>
      <c r="L3733" t="n">
        <v>3278.99</v>
      </c>
      <c r="M3733" t="inlineStr"/>
      <c r="N3733" t="inlineStr"/>
      <c r="O3733" s="142">
        <f>DATE(YEAR(H3733),MONTH(H3733),1)</f>
        <v/>
      </c>
      <c r="P3733" s="132">
        <f>IF(H3733&gt;$L$3,"Futuro","Atraso")</f>
        <v/>
      </c>
      <c r="Q3733">
        <f>12*(YEAR(H3733)-YEAR($L$3))+(MONTH(H3733)-MONTH($L$3))</f>
        <v/>
      </c>
      <c r="R3733" s="366">
        <f>IF(N3733="IBIRAPITANGA FASE 3",IF(P3733="Atraso",M3733,M3733/(1+$J$2)^Q3733),IF(P3733="Atraso",M3733,M3733/(1+$J$1)^Q3733))</f>
        <v/>
      </c>
    </row>
    <row r="3734">
      <c r="A3734" t="inlineStr">
        <is>
          <t>Q020L05</t>
        </is>
      </c>
      <c r="B3734" t="inlineStr">
        <is>
          <t>MARCELO SILVA  BRITO</t>
        </is>
      </c>
      <c r="C3734" t="n">
        <v>1</v>
      </c>
      <c r="D3734" t="inlineStr">
        <is>
          <t>IPCA</t>
        </is>
      </c>
      <c r="E3734" t="n">
        <v>0.009488792934583046</v>
      </c>
      <c r="F3734" t="inlineStr">
        <is>
          <t>MENSAL</t>
        </is>
      </c>
      <c r="G3734" t="n">
        <v>46305</v>
      </c>
      <c r="H3734" t="n">
        <v>46305</v>
      </c>
      <c r="I3734" t="inlineStr">
        <is>
          <t>044</t>
        </is>
      </c>
      <c r="J3734" t="inlineStr">
        <is>
          <t>CARTEIRA</t>
        </is>
      </c>
      <c r="K3734" t="inlineStr">
        <is>
          <t>CONTRATO</t>
        </is>
      </c>
      <c r="L3734" t="n">
        <v>3278.99</v>
      </c>
      <c r="M3734" t="inlineStr"/>
      <c r="N3734" t="inlineStr"/>
      <c r="O3734" s="142">
        <f>DATE(YEAR(H3734),MONTH(H3734),1)</f>
        <v/>
      </c>
      <c r="P3734" s="132">
        <f>IF(H3734&gt;$L$3,"Futuro","Atraso")</f>
        <v/>
      </c>
      <c r="Q3734">
        <f>12*(YEAR(H3734)-YEAR($L$3))+(MONTH(H3734)-MONTH($L$3))</f>
        <v/>
      </c>
      <c r="R3734" s="366">
        <f>IF(N3734="IBIRAPITANGA FASE 3",IF(P3734="Atraso",M3734,M3734/(1+$J$2)^Q3734),IF(P3734="Atraso",M3734,M3734/(1+$J$1)^Q3734))</f>
        <v/>
      </c>
    </row>
    <row r="3735">
      <c r="A3735" t="inlineStr">
        <is>
          <t>Q020L05</t>
        </is>
      </c>
      <c r="B3735" t="inlineStr">
        <is>
          <t>MARCELO SILVA  BRITO</t>
        </is>
      </c>
      <c r="C3735" t="n">
        <v>1</v>
      </c>
      <c r="D3735" t="inlineStr">
        <is>
          <t>IPCA</t>
        </is>
      </c>
      <c r="E3735" t="n">
        <v>0.009488792934583046</v>
      </c>
      <c r="F3735" t="inlineStr">
        <is>
          <t>MENSAL</t>
        </is>
      </c>
      <c r="G3735" t="n">
        <v>46336</v>
      </c>
      <c r="H3735" t="n">
        <v>46336</v>
      </c>
      <c r="I3735" t="inlineStr">
        <is>
          <t>045</t>
        </is>
      </c>
      <c r="J3735" t="inlineStr">
        <is>
          <t>CARTEIRA</t>
        </is>
      </c>
      <c r="K3735" t="inlineStr">
        <is>
          <t>CONTRATO</t>
        </is>
      </c>
      <c r="L3735" t="n">
        <v>3278.99</v>
      </c>
      <c r="M3735" t="inlineStr"/>
      <c r="N3735" t="inlineStr"/>
      <c r="O3735" s="142">
        <f>DATE(YEAR(H3735),MONTH(H3735),1)</f>
        <v/>
      </c>
      <c r="P3735" s="132">
        <f>IF(H3735&gt;$L$3,"Futuro","Atraso")</f>
        <v/>
      </c>
      <c r="Q3735">
        <f>12*(YEAR(H3735)-YEAR($L$3))+(MONTH(H3735)-MONTH($L$3))</f>
        <v/>
      </c>
      <c r="R3735" s="366">
        <f>IF(N3735="IBIRAPITANGA FASE 3",IF(P3735="Atraso",M3735,M3735/(1+$J$2)^Q3735),IF(P3735="Atraso",M3735,M3735/(1+$J$1)^Q3735))</f>
        <v/>
      </c>
    </row>
    <row r="3736">
      <c r="A3736" t="inlineStr">
        <is>
          <t>Q020L05</t>
        </is>
      </c>
      <c r="B3736" t="inlineStr">
        <is>
          <t>MARCELO SILVA  BRITO</t>
        </is>
      </c>
      <c r="C3736" t="n">
        <v>1</v>
      </c>
      <c r="D3736" t="inlineStr">
        <is>
          <t>IPCA</t>
        </is>
      </c>
      <c r="E3736" t="n">
        <v>0.009488792934583046</v>
      </c>
      <c r="F3736" t="inlineStr">
        <is>
          <t>MENSAL</t>
        </is>
      </c>
      <c r="G3736" t="n">
        <v>46366</v>
      </c>
      <c r="H3736" t="n">
        <v>46366</v>
      </c>
      <c r="I3736" t="inlineStr">
        <is>
          <t>046</t>
        </is>
      </c>
      <c r="J3736" t="inlineStr">
        <is>
          <t>CARTEIRA</t>
        </is>
      </c>
      <c r="K3736" t="inlineStr">
        <is>
          <t>CONTRATO</t>
        </is>
      </c>
      <c r="L3736" t="n">
        <v>3278.99</v>
      </c>
      <c r="M3736" t="inlineStr"/>
      <c r="N3736" t="inlineStr"/>
      <c r="O3736" s="142">
        <f>DATE(YEAR(H3736),MONTH(H3736),1)</f>
        <v/>
      </c>
      <c r="P3736" s="132">
        <f>IF(H3736&gt;$L$3,"Futuro","Atraso")</f>
        <v/>
      </c>
      <c r="Q3736">
        <f>12*(YEAR(H3736)-YEAR($L$3))+(MONTH(H3736)-MONTH($L$3))</f>
        <v/>
      </c>
      <c r="R3736" s="366">
        <f>IF(N3736="IBIRAPITANGA FASE 3",IF(P3736="Atraso",M3736,M3736/(1+$J$2)^Q3736),IF(P3736="Atraso",M3736,M3736/(1+$J$1)^Q3736))</f>
        <v/>
      </c>
    </row>
    <row r="3737">
      <c r="A3737" t="inlineStr">
        <is>
          <t>Q020L05</t>
        </is>
      </c>
      <c r="B3737" t="inlineStr">
        <is>
          <t>MARCELO SILVA  BRITO</t>
        </is>
      </c>
      <c r="C3737" t="n">
        <v>1</v>
      </c>
      <c r="D3737" t="inlineStr">
        <is>
          <t>IPCA</t>
        </is>
      </c>
      <c r="E3737" t="n">
        <v>0.009488792934583046</v>
      </c>
      <c r="F3737" t="inlineStr">
        <is>
          <t>MENSAL</t>
        </is>
      </c>
      <c r="G3737" t="n">
        <v>46397</v>
      </c>
      <c r="H3737" t="n">
        <v>46397</v>
      </c>
      <c r="I3737" t="inlineStr">
        <is>
          <t>047</t>
        </is>
      </c>
      <c r="J3737" t="inlineStr">
        <is>
          <t>CARTEIRA</t>
        </is>
      </c>
      <c r="K3737" t="inlineStr">
        <is>
          <t>CONTRATO</t>
        </is>
      </c>
      <c r="L3737" t="n">
        <v>3278.99</v>
      </c>
      <c r="M3737" t="inlineStr"/>
      <c r="N3737" t="inlineStr"/>
      <c r="O3737" s="142">
        <f>DATE(YEAR(H3737),MONTH(H3737),1)</f>
        <v/>
      </c>
      <c r="P3737" s="132">
        <f>IF(H3737&gt;$L$3,"Futuro","Atraso")</f>
        <v/>
      </c>
      <c r="Q3737">
        <f>12*(YEAR(H3737)-YEAR($L$3))+(MONTH(H3737)-MONTH($L$3))</f>
        <v/>
      </c>
      <c r="R3737" s="366">
        <f>IF(N3737="IBIRAPITANGA FASE 3",IF(P3737="Atraso",M3737,M3737/(1+$J$2)^Q3737),IF(P3737="Atraso",M3737,M3737/(1+$J$1)^Q3737))</f>
        <v/>
      </c>
    </row>
    <row r="3738">
      <c r="A3738" t="inlineStr">
        <is>
          <t>Q020L05</t>
        </is>
      </c>
      <c r="B3738" t="inlineStr">
        <is>
          <t>MARCELO SILVA  BRITO</t>
        </is>
      </c>
      <c r="C3738" t="n">
        <v>1</v>
      </c>
      <c r="D3738" t="inlineStr">
        <is>
          <t>IPCA</t>
        </is>
      </c>
      <c r="E3738" t="n">
        <v>0.009488792934583046</v>
      </c>
      <c r="F3738" t="inlineStr">
        <is>
          <t>MENSAL</t>
        </is>
      </c>
      <c r="G3738" t="n">
        <v>46428</v>
      </c>
      <c r="H3738" t="n">
        <v>46428</v>
      </c>
      <c r="I3738" t="inlineStr">
        <is>
          <t>048</t>
        </is>
      </c>
      <c r="J3738" t="inlineStr">
        <is>
          <t>CARTEIRA</t>
        </is>
      </c>
      <c r="K3738" t="inlineStr">
        <is>
          <t>CONTRATO</t>
        </is>
      </c>
      <c r="L3738" t="n">
        <v>3278.99</v>
      </c>
      <c r="M3738" t="inlineStr"/>
      <c r="N3738" t="inlineStr"/>
      <c r="O3738" s="142">
        <f>DATE(YEAR(H3738),MONTH(H3738),1)</f>
        <v/>
      </c>
      <c r="P3738" s="132">
        <f>IF(H3738&gt;$L$3,"Futuro","Atraso")</f>
        <v/>
      </c>
      <c r="Q3738">
        <f>12*(YEAR(H3738)-YEAR($L$3))+(MONTH(H3738)-MONTH($L$3))</f>
        <v/>
      </c>
      <c r="R3738" s="366">
        <f>IF(N3738="IBIRAPITANGA FASE 3",IF(P3738="Atraso",M3738,M3738/(1+$J$2)^Q3738),IF(P3738="Atraso",M3738,M3738/(1+$J$1)^Q3738))</f>
        <v/>
      </c>
    </row>
    <row r="3739">
      <c r="A3739" t="inlineStr">
        <is>
          <t>Q020L05</t>
        </is>
      </c>
      <c r="B3739" t="inlineStr">
        <is>
          <t>MARCELO SILVA  BRITO</t>
        </is>
      </c>
      <c r="C3739" t="n">
        <v>1</v>
      </c>
      <c r="D3739" t="inlineStr">
        <is>
          <t>IPCA</t>
        </is>
      </c>
      <c r="E3739" t="n">
        <v>0.009488792934583046</v>
      </c>
      <c r="F3739" t="inlineStr">
        <is>
          <t>MENSAL</t>
        </is>
      </c>
      <c r="G3739" t="n">
        <v>46456</v>
      </c>
      <c r="H3739" t="n">
        <v>46456</v>
      </c>
      <c r="I3739" t="inlineStr">
        <is>
          <t>049</t>
        </is>
      </c>
      <c r="J3739" t="inlineStr">
        <is>
          <t>CARTEIRA</t>
        </is>
      </c>
      <c r="K3739" t="inlineStr">
        <is>
          <t>CONTRATO</t>
        </is>
      </c>
      <c r="L3739" t="n">
        <v>3278.99</v>
      </c>
      <c r="M3739" t="inlineStr"/>
      <c r="N3739" t="inlineStr"/>
      <c r="O3739" s="142">
        <f>DATE(YEAR(H3739),MONTH(H3739),1)</f>
        <v/>
      </c>
      <c r="P3739" s="132">
        <f>IF(H3739&gt;$L$3,"Futuro","Atraso")</f>
        <v/>
      </c>
      <c r="Q3739">
        <f>12*(YEAR(H3739)-YEAR($L$3))+(MONTH(H3739)-MONTH($L$3))</f>
        <v/>
      </c>
      <c r="R3739" s="366">
        <f>IF(N3739="IBIRAPITANGA FASE 3",IF(P3739="Atraso",M3739,M3739/(1+$J$2)^Q3739),IF(P3739="Atraso",M3739,M3739/(1+$J$1)^Q3739))</f>
        <v/>
      </c>
    </row>
    <row r="3740">
      <c r="A3740" t="inlineStr">
        <is>
          <t>Q020L05</t>
        </is>
      </c>
      <c r="B3740" t="inlineStr">
        <is>
          <t>MARCELO SILVA  BRITO</t>
        </is>
      </c>
      <c r="C3740" t="n">
        <v>1</v>
      </c>
      <c r="D3740" t="inlineStr">
        <is>
          <t>IPCA</t>
        </is>
      </c>
      <c r="E3740" t="n">
        <v>0.009488792934583046</v>
      </c>
      <c r="F3740" t="inlineStr">
        <is>
          <t>MENSAL</t>
        </is>
      </c>
      <c r="G3740" t="n">
        <v>46487</v>
      </c>
      <c r="H3740" t="n">
        <v>46487</v>
      </c>
      <c r="I3740" t="inlineStr">
        <is>
          <t>050</t>
        </is>
      </c>
      <c r="J3740" t="inlineStr">
        <is>
          <t>CARTEIRA</t>
        </is>
      </c>
      <c r="K3740" t="inlineStr">
        <is>
          <t>CONTRATO</t>
        </is>
      </c>
      <c r="L3740" t="n">
        <v>3278.99</v>
      </c>
      <c r="M3740" t="inlineStr"/>
      <c r="N3740" t="inlineStr"/>
      <c r="O3740" s="142">
        <f>DATE(YEAR(H3740),MONTH(H3740),1)</f>
        <v/>
      </c>
      <c r="P3740" s="132">
        <f>IF(H3740&gt;$L$3,"Futuro","Atraso")</f>
        <v/>
      </c>
      <c r="Q3740">
        <f>12*(YEAR(H3740)-YEAR($L$3))+(MONTH(H3740)-MONTH($L$3))</f>
        <v/>
      </c>
      <c r="R3740" s="366">
        <f>IF(N3740="IBIRAPITANGA FASE 3",IF(P3740="Atraso",M3740,M3740/(1+$J$2)^Q3740),IF(P3740="Atraso",M3740,M3740/(1+$J$1)^Q3740))</f>
        <v/>
      </c>
    </row>
    <row r="3741">
      <c r="A3741" t="inlineStr">
        <is>
          <t>Q020L05</t>
        </is>
      </c>
      <c r="B3741" t="inlineStr">
        <is>
          <t>MARCELO SILVA  BRITO</t>
        </is>
      </c>
      <c r="C3741" t="n">
        <v>1</v>
      </c>
      <c r="D3741" t="inlineStr">
        <is>
          <t>IPCA</t>
        </is>
      </c>
      <c r="E3741" t="n">
        <v>0.009488792934583046</v>
      </c>
      <c r="F3741" t="inlineStr">
        <is>
          <t>MENSAL</t>
        </is>
      </c>
      <c r="G3741" t="n">
        <v>46517</v>
      </c>
      <c r="H3741" t="n">
        <v>46517</v>
      </c>
      <c r="I3741" t="inlineStr">
        <is>
          <t>051</t>
        </is>
      </c>
      <c r="J3741" t="inlineStr">
        <is>
          <t>CARTEIRA</t>
        </is>
      </c>
      <c r="K3741" t="inlineStr">
        <is>
          <t>CONTRATO</t>
        </is>
      </c>
      <c r="L3741" t="n">
        <v>3278.99</v>
      </c>
      <c r="M3741" t="inlineStr"/>
      <c r="N3741" t="inlineStr"/>
      <c r="O3741" s="142">
        <f>DATE(YEAR(H3741),MONTH(H3741),1)</f>
        <v/>
      </c>
      <c r="P3741" s="132">
        <f>IF(H3741&gt;$L$3,"Futuro","Atraso")</f>
        <v/>
      </c>
      <c r="Q3741">
        <f>12*(YEAR(H3741)-YEAR($L$3))+(MONTH(H3741)-MONTH($L$3))</f>
        <v/>
      </c>
      <c r="R3741" s="366">
        <f>IF(N3741="IBIRAPITANGA FASE 3",IF(P3741="Atraso",M3741,M3741/(1+$J$2)^Q3741),IF(P3741="Atraso",M3741,M3741/(1+$J$1)^Q3741))</f>
        <v/>
      </c>
    </row>
    <row r="3742">
      <c r="A3742" t="inlineStr">
        <is>
          <t>Q020L05</t>
        </is>
      </c>
      <c r="B3742" t="inlineStr">
        <is>
          <t>MARCELO SILVA  BRITO</t>
        </is>
      </c>
      <c r="C3742" t="n">
        <v>1</v>
      </c>
      <c r="D3742" t="inlineStr">
        <is>
          <t>IPCA</t>
        </is>
      </c>
      <c r="E3742" t="n">
        <v>0.009488792934583046</v>
      </c>
      <c r="F3742" t="inlineStr">
        <is>
          <t>MENSAL</t>
        </is>
      </c>
      <c r="G3742" t="n">
        <v>46548</v>
      </c>
      <c r="H3742" t="n">
        <v>46548</v>
      </c>
      <c r="I3742" t="inlineStr">
        <is>
          <t>052</t>
        </is>
      </c>
      <c r="J3742" t="inlineStr">
        <is>
          <t>CARTEIRA</t>
        </is>
      </c>
      <c r="K3742" t="inlineStr">
        <is>
          <t>CONTRATO</t>
        </is>
      </c>
      <c r="L3742" t="n">
        <v>3278.99</v>
      </c>
      <c r="M3742" t="inlineStr"/>
      <c r="N3742" t="inlineStr"/>
      <c r="O3742" s="142">
        <f>DATE(YEAR(H3742),MONTH(H3742),1)</f>
        <v/>
      </c>
      <c r="P3742" s="132">
        <f>IF(H3742&gt;$L$3,"Futuro","Atraso")</f>
        <v/>
      </c>
      <c r="Q3742">
        <f>12*(YEAR(H3742)-YEAR($L$3))+(MONTH(H3742)-MONTH($L$3))</f>
        <v/>
      </c>
      <c r="R3742" s="366">
        <f>IF(N3742="IBIRAPITANGA FASE 3",IF(P3742="Atraso",M3742,M3742/(1+$J$2)^Q3742),IF(P3742="Atraso",M3742,M3742/(1+$J$1)^Q3742))</f>
        <v/>
      </c>
    </row>
    <row r="3743">
      <c r="A3743" t="inlineStr">
        <is>
          <t>Q020L05</t>
        </is>
      </c>
      <c r="B3743" t="inlineStr">
        <is>
          <t>MARCELO SILVA  BRITO</t>
        </is>
      </c>
      <c r="C3743" t="n">
        <v>1</v>
      </c>
      <c r="D3743" t="inlineStr">
        <is>
          <t>IPCA</t>
        </is>
      </c>
      <c r="E3743" t="n">
        <v>0.009488792934583046</v>
      </c>
      <c r="F3743" t="inlineStr">
        <is>
          <t>MENSAL</t>
        </is>
      </c>
      <c r="G3743" t="n">
        <v>46578</v>
      </c>
      <c r="H3743" t="n">
        <v>46578</v>
      </c>
      <c r="I3743" t="inlineStr">
        <is>
          <t>053</t>
        </is>
      </c>
      <c r="J3743" t="inlineStr">
        <is>
          <t>CARTEIRA</t>
        </is>
      </c>
      <c r="K3743" t="inlineStr">
        <is>
          <t>CONTRATO</t>
        </is>
      </c>
      <c r="L3743" t="n">
        <v>3278.99</v>
      </c>
      <c r="M3743" t="inlineStr"/>
      <c r="N3743" t="inlineStr"/>
      <c r="O3743" s="142">
        <f>DATE(YEAR(H3743),MONTH(H3743),1)</f>
        <v/>
      </c>
      <c r="P3743" s="132">
        <f>IF(H3743&gt;$L$3,"Futuro","Atraso")</f>
        <v/>
      </c>
      <c r="Q3743">
        <f>12*(YEAR(H3743)-YEAR($L$3))+(MONTH(H3743)-MONTH($L$3))</f>
        <v/>
      </c>
      <c r="R3743" s="366">
        <f>IF(N3743="IBIRAPITANGA FASE 3",IF(P3743="Atraso",M3743,M3743/(1+$J$2)^Q3743),IF(P3743="Atraso",M3743,M3743/(1+$J$1)^Q3743))</f>
        <v/>
      </c>
    </row>
    <row r="3744">
      <c r="A3744" t="inlineStr">
        <is>
          <t>Q020L05</t>
        </is>
      </c>
      <c r="B3744" t="inlineStr">
        <is>
          <t>MARCELO SILVA  BRITO</t>
        </is>
      </c>
      <c r="C3744" t="n">
        <v>1</v>
      </c>
      <c r="D3744" t="inlineStr">
        <is>
          <t>IPCA</t>
        </is>
      </c>
      <c r="E3744" t="n">
        <v>0.009488792934583046</v>
      </c>
      <c r="F3744" t="inlineStr">
        <is>
          <t>MENSAL</t>
        </is>
      </c>
      <c r="G3744" t="n">
        <v>46609</v>
      </c>
      <c r="H3744" t="n">
        <v>46609</v>
      </c>
      <c r="I3744" t="inlineStr">
        <is>
          <t>054</t>
        </is>
      </c>
      <c r="J3744" t="inlineStr">
        <is>
          <t>CARTEIRA</t>
        </is>
      </c>
      <c r="K3744" t="inlineStr">
        <is>
          <t>CONTRATO</t>
        </is>
      </c>
      <c r="L3744" t="n">
        <v>3278.99</v>
      </c>
      <c r="M3744" t="inlineStr"/>
      <c r="N3744" t="inlineStr"/>
      <c r="O3744" s="142">
        <f>DATE(YEAR(H3744),MONTH(H3744),1)</f>
        <v/>
      </c>
      <c r="P3744" s="132">
        <f>IF(H3744&gt;$L$3,"Futuro","Atraso")</f>
        <v/>
      </c>
      <c r="Q3744">
        <f>12*(YEAR(H3744)-YEAR($L$3))+(MONTH(H3744)-MONTH($L$3))</f>
        <v/>
      </c>
      <c r="R3744" s="366">
        <f>IF(N3744="IBIRAPITANGA FASE 3",IF(P3744="Atraso",M3744,M3744/(1+$J$2)^Q3744),IF(P3744="Atraso",M3744,M3744/(1+$J$1)^Q3744))</f>
        <v/>
      </c>
    </row>
    <row r="3745">
      <c r="A3745" t="inlineStr">
        <is>
          <t>Q020L05</t>
        </is>
      </c>
      <c r="B3745" t="inlineStr">
        <is>
          <t>MARCELO SILVA  BRITO</t>
        </is>
      </c>
      <c r="C3745" t="n">
        <v>1</v>
      </c>
      <c r="D3745" t="inlineStr">
        <is>
          <t>IPCA</t>
        </is>
      </c>
      <c r="E3745" t="n">
        <v>0.009488792934583046</v>
      </c>
      <c r="F3745" t="inlineStr">
        <is>
          <t>MENSAL</t>
        </is>
      </c>
      <c r="G3745" t="n">
        <v>46640</v>
      </c>
      <c r="H3745" t="n">
        <v>46640</v>
      </c>
      <c r="I3745" t="inlineStr">
        <is>
          <t>055</t>
        </is>
      </c>
      <c r="J3745" t="inlineStr">
        <is>
          <t>CARTEIRA</t>
        </is>
      </c>
      <c r="K3745" t="inlineStr">
        <is>
          <t>CONTRATO</t>
        </is>
      </c>
      <c r="L3745" t="n">
        <v>3278.99</v>
      </c>
      <c r="M3745" t="inlineStr"/>
      <c r="N3745" t="inlineStr"/>
      <c r="O3745" s="142">
        <f>DATE(YEAR(H3745),MONTH(H3745),1)</f>
        <v/>
      </c>
      <c r="P3745" s="132">
        <f>IF(H3745&gt;$L$3,"Futuro","Atraso")</f>
        <v/>
      </c>
      <c r="Q3745">
        <f>12*(YEAR(H3745)-YEAR($L$3))+(MONTH(H3745)-MONTH($L$3))</f>
        <v/>
      </c>
      <c r="R3745" s="366">
        <f>IF(N3745="IBIRAPITANGA FASE 3",IF(P3745="Atraso",M3745,M3745/(1+$J$2)^Q3745),IF(P3745="Atraso",M3745,M3745/(1+$J$1)^Q3745))</f>
        <v/>
      </c>
    </row>
    <row r="3746">
      <c r="A3746" t="inlineStr">
        <is>
          <t>Q020L05</t>
        </is>
      </c>
      <c r="B3746" t="inlineStr">
        <is>
          <t>MARCELO SILVA  BRITO</t>
        </is>
      </c>
      <c r="C3746" t="n">
        <v>1</v>
      </c>
      <c r="D3746" t="inlineStr">
        <is>
          <t>IPCA</t>
        </is>
      </c>
      <c r="E3746" t="n">
        <v>0.009488792934583046</v>
      </c>
      <c r="F3746" t="inlineStr">
        <is>
          <t>MENSAL</t>
        </is>
      </c>
      <c r="G3746" t="n">
        <v>46670</v>
      </c>
      <c r="H3746" t="n">
        <v>46670</v>
      </c>
      <c r="I3746" t="inlineStr">
        <is>
          <t>056</t>
        </is>
      </c>
      <c r="J3746" t="inlineStr">
        <is>
          <t>CARTEIRA</t>
        </is>
      </c>
      <c r="K3746" t="inlineStr">
        <is>
          <t>CONTRATO</t>
        </is>
      </c>
      <c r="L3746" t="n">
        <v>3278.99</v>
      </c>
      <c r="M3746" t="inlineStr"/>
      <c r="N3746" t="inlineStr"/>
      <c r="O3746" s="142">
        <f>DATE(YEAR(H3746),MONTH(H3746),1)</f>
        <v/>
      </c>
      <c r="P3746" s="132">
        <f>IF(H3746&gt;$L$3,"Futuro","Atraso")</f>
        <v/>
      </c>
      <c r="Q3746">
        <f>12*(YEAR(H3746)-YEAR($L$3))+(MONTH(H3746)-MONTH($L$3))</f>
        <v/>
      </c>
      <c r="R3746" s="366">
        <f>IF(N3746="IBIRAPITANGA FASE 3",IF(P3746="Atraso",M3746,M3746/(1+$J$2)^Q3746),IF(P3746="Atraso",M3746,M3746/(1+$J$1)^Q3746))</f>
        <v/>
      </c>
    </row>
    <row r="3747">
      <c r="A3747" t="inlineStr">
        <is>
          <t>Q020L05</t>
        </is>
      </c>
      <c r="B3747" t="inlineStr">
        <is>
          <t>MARCELO SILVA  BRITO</t>
        </is>
      </c>
      <c r="C3747" t="n">
        <v>1</v>
      </c>
      <c r="D3747" t="inlineStr">
        <is>
          <t>IPCA</t>
        </is>
      </c>
      <c r="E3747" t="n">
        <v>0.009488792934583046</v>
      </c>
      <c r="F3747" t="inlineStr">
        <is>
          <t>MENSAL</t>
        </is>
      </c>
      <c r="G3747" t="n">
        <v>46701</v>
      </c>
      <c r="H3747" t="n">
        <v>46701</v>
      </c>
      <c r="I3747" t="inlineStr">
        <is>
          <t>057</t>
        </is>
      </c>
      <c r="J3747" t="inlineStr">
        <is>
          <t>CARTEIRA</t>
        </is>
      </c>
      <c r="K3747" t="inlineStr">
        <is>
          <t>CONTRATO</t>
        </is>
      </c>
      <c r="L3747" t="n">
        <v>3278.99</v>
      </c>
      <c r="M3747" t="inlineStr"/>
      <c r="N3747" t="inlineStr"/>
      <c r="O3747" s="142">
        <f>DATE(YEAR(H3747),MONTH(H3747),1)</f>
        <v/>
      </c>
      <c r="P3747" s="132">
        <f>IF(H3747&gt;$L$3,"Futuro","Atraso")</f>
        <v/>
      </c>
      <c r="Q3747">
        <f>12*(YEAR(H3747)-YEAR($L$3))+(MONTH(H3747)-MONTH($L$3))</f>
        <v/>
      </c>
      <c r="R3747" s="366">
        <f>IF(N3747="IBIRAPITANGA FASE 3",IF(P3747="Atraso",M3747,M3747/(1+$J$2)^Q3747),IF(P3747="Atraso",M3747,M3747/(1+$J$1)^Q3747))</f>
        <v/>
      </c>
    </row>
    <row r="3748">
      <c r="A3748" t="inlineStr">
        <is>
          <t>Q020L05</t>
        </is>
      </c>
      <c r="B3748" t="inlineStr">
        <is>
          <t>MARCELO SILVA  BRITO</t>
        </is>
      </c>
      <c r="C3748" t="n">
        <v>1</v>
      </c>
      <c r="D3748" t="inlineStr">
        <is>
          <t>IPCA</t>
        </is>
      </c>
      <c r="E3748" t="n">
        <v>0.009488792934583046</v>
      </c>
      <c r="F3748" t="inlineStr">
        <is>
          <t>MENSAL</t>
        </is>
      </c>
      <c r="G3748" t="n">
        <v>46731</v>
      </c>
      <c r="H3748" t="n">
        <v>46731</v>
      </c>
      <c r="I3748" t="inlineStr">
        <is>
          <t>058</t>
        </is>
      </c>
      <c r="J3748" t="inlineStr">
        <is>
          <t>CARTEIRA</t>
        </is>
      </c>
      <c r="K3748" t="inlineStr">
        <is>
          <t>CONTRATO</t>
        </is>
      </c>
      <c r="L3748" t="n">
        <v>3278.99</v>
      </c>
      <c r="M3748" t="inlineStr"/>
      <c r="N3748" t="inlineStr"/>
      <c r="O3748" s="142">
        <f>DATE(YEAR(H3748),MONTH(H3748),1)</f>
        <v/>
      </c>
      <c r="P3748" s="132">
        <f>IF(H3748&gt;$L$3,"Futuro","Atraso")</f>
        <v/>
      </c>
      <c r="Q3748">
        <f>12*(YEAR(H3748)-YEAR($L$3))+(MONTH(H3748)-MONTH($L$3))</f>
        <v/>
      </c>
      <c r="R3748" s="366">
        <f>IF(N3748="IBIRAPITANGA FASE 3",IF(P3748="Atraso",M3748,M3748/(1+$J$2)^Q3748),IF(P3748="Atraso",M3748,M3748/(1+$J$1)^Q3748))</f>
        <v/>
      </c>
    </row>
    <row r="3749">
      <c r="A3749" t="inlineStr">
        <is>
          <t>Q020L05</t>
        </is>
      </c>
      <c r="B3749" t="inlineStr">
        <is>
          <t>MARCELO SILVA  BRITO</t>
        </is>
      </c>
      <c r="C3749" t="n">
        <v>1</v>
      </c>
      <c r="D3749" t="inlineStr">
        <is>
          <t>IPCA</t>
        </is>
      </c>
      <c r="E3749" t="n">
        <v>0.009488792934583046</v>
      </c>
      <c r="F3749" t="inlineStr">
        <is>
          <t>MENSAL</t>
        </is>
      </c>
      <c r="G3749" t="n">
        <v>46762</v>
      </c>
      <c r="H3749" t="n">
        <v>46762</v>
      </c>
      <c r="I3749" t="inlineStr">
        <is>
          <t>059</t>
        </is>
      </c>
      <c r="J3749" t="inlineStr">
        <is>
          <t>CARTEIRA</t>
        </is>
      </c>
      <c r="K3749" t="inlineStr">
        <is>
          <t>CONTRATO</t>
        </is>
      </c>
      <c r="L3749" t="n">
        <v>3278.99</v>
      </c>
      <c r="M3749" t="inlineStr"/>
      <c r="N3749" t="inlineStr"/>
      <c r="O3749" s="142">
        <f>DATE(YEAR(H3749),MONTH(H3749),1)</f>
        <v/>
      </c>
      <c r="P3749" s="132">
        <f>IF(H3749&gt;$L$3,"Futuro","Atraso")</f>
        <v/>
      </c>
      <c r="Q3749">
        <f>12*(YEAR(H3749)-YEAR($L$3))+(MONTH(H3749)-MONTH($L$3))</f>
        <v/>
      </c>
      <c r="R3749" s="366">
        <f>IF(N3749="IBIRAPITANGA FASE 3",IF(P3749="Atraso",M3749,M3749/(1+$J$2)^Q3749),IF(P3749="Atraso",M3749,M3749/(1+$J$1)^Q3749))</f>
        <v/>
      </c>
    </row>
    <row r="3750">
      <c r="A3750" t="inlineStr">
        <is>
          <t>Q020L05</t>
        </is>
      </c>
      <c r="B3750" t="inlineStr">
        <is>
          <t>MARCELO SILVA  BRITO</t>
        </is>
      </c>
      <c r="C3750" t="n">
        <v>1</v>
      </c>
      <c r="D3750" t="inlineStr">
        <is>
          <t>IPCA</t>
        </is>
      </c>
      <c r="E3750" t="n">
        <v>0.009488792934583046</v>
      </c>
      <c r="F3750" t="inlineStr">
        <is>
          <t>MENSAL</t>
        </is>
      </c>
      <c r="G3750" t="n">
        <v>46793</v>
      </c>
      <c r="H3750" t="n">
        <v>46793</v>
      </c>
      <c r="I3750" t="inlineStr">
        <is>
          <t>060</t>
        </is>
      </c>
      <c r="J3750" t="inlineStr">
        <is>
          <t>CARTEIRA</t>
        </is>
      </c>
      <c r="K3750" t="inlineStr">
        <is>
          <t>CONTRATO</t>
        </is>
      </c>
      <c r="L3750" t="n">
        <v>3278.99</v>
      </c>
      <c r="M3750" t="inlineStr"/>
      <c r="N3750" t="inlineStr"/>
      <c r="O3750" s="142">
        <f>DATE(YEAR(H3750),MONTH(H3750),1)</f>
        <v/>
      </c>
      <c r="P3750" s="132">
        <f>IF(H3750&gt;$L$3,"Futuro","Atraso")</f>
        <v/>
      </c>
      <c r="Q3750">
        <f>12*(YEAR(H3750)-YEAR($L$3))+(MONTH(H3750)-MONTH($L$3))</f>
        <v/>
      </c>
      <c r="R3750" s="366">
        <f>IF(N3750="IBIRAPITANGA FASE 3",IF(P3750="Atraso",M3750,M3750/(1+$J$2)^Q3750),IF(P3750="Atraso",M3750,M3750/(1+$J$1)^Q3750))</f>
        <v/>
      </c>
    </row>
    <row r="3751">
      <c r="A3751" t="inlineStr">
        <is>
          <t>Q020L05</t>
        </is>
      </c>
      <c r="B3751" t="inlineStr">
        <is>
          <t>MARCELO SILVA  BRITO</t>
        </is>
      </c>
      <c r="C3751" t="n">
        <v>1</v>
      </c>
      <c r="D3751" t="inlineStr">
        <is>
          <t>IPCA</t>
        </is>
      </c>
      <c r="E3751" t="n">
        <v>0.009488792934583046</v>
      </c>
      <c r="F3751" t="inlineStr">
        <is>
          <t>MENSAL</t>
        </is>
      </c>
      <c r="G3751" t="n">
        <v>46822</v>
      </c>
      <c r="H3751" t="n">
        <v>46822</v>
      </c>
      <c r="I3751" t="inlineStr">
        <is>
          <t>061</t>
        </is>
      </c>
      <c r="J3751" t="inlineStr">
        <is>
          <t>CARTEIRA</t>
        </is>
      </c>
      <c r="K3751" t="inlineStr">
        <is>
          <t>CONTRATO</t>
        </is>
      </c>
      <c r="L3751" t="n">
        <v>3278.99</v>
      </c>
      <c r="M3751" t="inlineStr"/>
      <c r="N3751" t="inlineStr"/>
      <c r="O3751" s="142">
        <f>DATE(YEAR(H3751),MONTH(H3751),1)</f>
        <v/>
      </c>
      <c r="P3751" s="132">
        <f>IF(H3751&gt;$L$3,"Futuro","Atraso")</f>
        <v/>
      </c>
      <c r="Q3751">
        <f>12*(YEAR(H3751)-YEAR($L$3))+(MONTH(H3751)-MONTH($L$3))</f>
        <v/>
      </c>
      <c r="R3751" s="366">
        <f>IF(N3751="IBIRAPITANGA FASE 3",IF(P3751="Atraso",M3751,M3751/(1+$J$2)^Q3751),IF(P3751="Atraso",M3751,M3751/(1+$J$1)^Q3751))</f>
        <v/>
      </c>
    </row>
    <row r="3752">
      <c r="A3752" t="inlineStr">
        <is>
          <t>Q020L05</t>
        </is>
      </c>
      <c r="B3752" t="inlineStr">
        <is>
          <t>MARCELO SILVA  BRITO</t>
        </is>
      </c>
      <c r="C3752" t="n">
        <v>1</v>
      </c>
      <c r="D3752" t="inlineStr">
        <is>
          <t>IPCA</t>
        </is>
      </c>
      <c r="E3752" t="n">
        <v>0.009488792934583046</v>
      </c>
      <c r="F3752" t="inlineStr">
        <is>
          <t>MENSAL</t>
        </is>
      </c>
      <c r="G3752" t="n">
        <v>46853</v>
      </c>
      <c r="H3752" t="n">
        <v>46853</v>
      </c>
      <c r="I3752" t="inlineStr">
        <is>
          <t>062</t>
        </is>
      </c>
      <c r="J3752" t="inlineStr">
        <is>
          <t>CARTEIRA</t>
        </is>
      </c>
      <c r="K3752" t="inlineStr">
        <is>
          <t>CONTRATO</t>
        </is>
      </c>
      <c r="L3752" t="n">
        <v>3278.99</v>
      </c>
      <c r="M3752" t="inlineStr"/>
      <c r="N3752" t="inlineStr"/>
      <c r="O3752" s="142">
        <f>DATE(YEAR(H3752),MONTH(H3752),1)</f>
        <v/>
      </c>
      <c r="P3752" s="132">
        <f>IF(H3752&gt;$L$3,"Futuro","Atraso")</f>
        <v/>
      </c>
      <c r="Q3752">
        <f>12*(YEAR(H3752)-YEAR($L$3))+(MONTH(H3752)-MONTH($L$3))</f>
        <v/>
      </c>
      <c r="R3752" s="366">
        <f>IF(N3752="IBIRAPITANGA FASE 3",IF(P3752="Atraso",M3752,M3752/(1+$J$2)^Q3752),IF(P3752="Atraso",M3752,M3752/(1+$J$1)^Q3752))</f>
        <v/>
      </c>
    </row>
    <row r="3753">
      <c r="A3753" t="inlineStr">
        <is>
          <t>Q020L05</t>
        </is>
      </c>
      <c r="B3753" t="inlineStr">
        <is>
          <t>MARCELO SILVA  BRITO</t>
        </is>
      </c>
      <c r="C3753" t="n">
        <v>1</v>
      </c>
      <c r="D3753" t="inlineStr">
        <is>
          <t>IPCA</t>
        </is>
      </c>
      <c r="E3753" t="n">
        <v>0.009488792934583046</v>
      </c>
      <c r="F3753" t="inlineStr">
        <is>
          <t>MENSAL</t>
        </is>
      </c>
      <c r="G3753" t="n">
        <v>46883</v>
      </c>
      <c r="H3753" t="n">
        <v>46883</v>
      </c>
      <c r="I3753" t="inlineStr">
        <is>
          <t>063</t>
        </is>
      </c>
      <c r="J3753" t="inlineStr">
        <is>
          <t>CARTEIRA</t>
        </is>
      </c>
      <c r="K3753" t="inlineStr">
        <is>
          <t>CONTRATO</t>
        </is>
      </c>
      <c r="L3753" t="n">
        <v>3278.99</v>
      </c>
      <c r="M3753" t="inlineStr"/>
      <c r="N3753" t="inlineStr"/>
      <c r="O3753" s="142">
        <f>DATE(YEAR(H3753),MONTH(H3753),1)</f>
        <v/>
      </c>
      <c r="P3753" s="132">
        <f>IF(H3753&gt;$L$3,"Futuro","Atraso")</f>
        <v/>
      </c>
      <c r="Q3753">
        <f>12*(YEAR(H3753)-YEAR($L$3))+(MONTH(H3753)-MONTH($L$3))</f>
        <v/>
      </c>
      <c r="R3753" s="366">
        <f>IF(N3753="IBIRAPITANGA FASE 3",IF(P3753="Atraso",M3753,M3753/(1+$J$2)^Q3753),IF(P3753="Atraso",M3753,M3753/(1+$J$1)^Q3753))</f>
        <v/>
      </c>
    </row>
    <row r="3754">
      <c r="A3754" t="inlineStr">
        <is>
          <t>Q020L05</t>
        </is>
      </c>
      <c r="B3754" t="inlineStr">
        <is>
          <t>MARCELO SILVA  BRITO</t>
        </is>
      </c>
      <c r="C3754" t="n">
        <v>1</v>
      </c>
      <c r="D3754" t="inlineStr">
        <is>
          <t>IPCA</t>
        </is>
      </c>
      <c r="E3754" t="n">
        <v>0.009488792934583046</v>
      </c>
      <c r="F3754" t="inlineStr">
        <is>
          <t>MENSAL</t>
        </is>
      </c>
      <c r="G3754" t="n">
        <v>46914</v>
      </c>
      <c r="H3754" t="n">
        <v>46914</v>
      </c>
      <c r="I3754" t="inlineStr">
        <is>
          <t>064</t>
        </is>
      </c>
      <c r="J3754" t="inlineStr">
        <is>
          <t>CARTEIRA</t>
        </is>
      </c>
      <c r="K3754" t="inlineStr">
        <is>
          <t>CONTRATO</t>
        </is>
      </c>
      <c r="L3754" t="n">
        <v>3278.99</v>
      </c>
      <c r="M3754" t="inlineStr"/>
      <c r="N3754" t="inlineStr"/>
      <c r="O3754" s="142">
        <f>DATE(YEAR(H3754),MONTH(H3754),1)</f>
        <v/>
      </c>
      <c r="P3754" s="132">
        <f>IF(H3754&gt;$L$3,"Futuro","Atraso")</f>
        <v/>
      </c>
      <c r="Q3754">
        <f>12*(YEAR(H3754)-YEAR($L$3))+(MONTH(H3754)-MONTH($L$3))</f>
        <v/>
      </c>
      <c r="R3754" s="366">
        <f>IF(N3754="IBIRAPITANGA FASE 3",IF(P3754="Atraso",M3754,M3754/(1+$J$2)^Q3754),IF(P3754="Atraso",M3754,M3754/(1+$J$1)^Q3754))</f>
        <v/>
      </c>
    </row>
    <row r="3755">
      <c r="A3755" t="inlineStr">
        <is>
          <t>Q020L05</t>
        </is>
      </c>
      <c r="B3755" t="inlineStr">
        <is>
          <t>MARCELO SILVA  BRITO</t>
        </is>
      </c>
      <c r="C3755" t="n">
        <v>1</v>
      </c>
      <c r="D3755" t="inlineStr">
        <is>
          <t>IPCA</t>
        </is>
      </c>
      <c r="E3755" t="n">
        <v>0.009488792934583046</v>
      </c>
      <c r="F3755" t="inlineStr">
        <is>
          <t>MENSAL</t>
        </is>
      </c>
      <c r="G3755" t="n">
        <v>46944</v>
      </c>
      <c r="H3755" t="n">
        <v>46944</v>
      </c>
      <c r="I3755" t="inlineStr">
        <is>
          <t>065</t>
        </is>
      </c>
      <c r="J3755" t="inlineStr">
        <is>
          <t>CARTEIRA</t>
        </is>
      </c>
      <c r="K3755" t="inlineStr">
        <is>
          <t>CONTRATO</t>
        </is>
      </c>
      <c r="L3755" t="n">
        <v>3278.99</v>
      </c>
      <c r="M3755" t="inlineStr"/>
      <c r="N3755" t="inlineStr"/>
      <c r="O3755" s="142">
        <f>DATE(YEAR(H3755),MONTH(H3755),1)</f>
        <v/>
      </c>
      <c r="P3755" s="132">
        <f>IF(H3755&gt;$L$3,"Futuro","Atraso")</f>
        <v/>
      </c>
      <c r="Q3755">
        <f>12*(YEAR(H3755)-YEAR($L$3))+(MONTH(H3755)-MONTH($L$3))</f>
        <v/>
      </c>
      <c r="R3755" s="366">
        <f>IF(N3755="IBIRAPITANGA FASE 3",IF(P3755="Atraso",M3755,M3755/(1+$J$2)^Q3755),IF(P3755="Atraso",M3755,M3755/(1+$J$1)^Q3755))</f>
        <v/>
      </c>
    </row>
    <row r="3756">
      <c r="A3756" t="inlineStr">
        <is>
          <t>Q020L05</t>
        </is>
      </c>
      <c r="B3756" t="inlineStr">
        <is>
          <t>MARCELO SILVA  BRITO</t>
        </is>
      </c>
      <c r="C3756" t="n">
        <v>1</v>
      </c>
      <c r="D3756" t="inlineStr">
        <is>
          <t>IPCA</t>
        </is>
      </c>
      <c r="E3756" t="n">
        <v>0.009488792934583046</v>
      </c>
      <c r="F3756" t="inlineStr">
        <is>
          <t>MENSAL</t>
        </is>
      </c>
      <c r="G3756" t="n">
        <v>46975</v>
      </c>
      <c r="H3756" t="n">
        <v>46975</v>
      </c>
      <c r="I3756" t="inlineStr">
        <is>
          <t>066</t>
        </is>
      </c>
      <c r="J3756" t="inlineStr">
        <is>
          <t>CARTEIRA</t>
        </is>
      </c>
      <c r="K3756" t="inlineStr">
        <is>
          <t>CONTRATO</t>
        </is>
      </c>
      <c r="L3756" t="n">
        <v>3278.99</v>
      </c>
      <c r="M3756" t="inlineStr"/>
      <c r="N3756" t="inlineStr"/>
      <c r="O3756" s="142">
        <f>DATE(YEAR(H3756),MONTH(H3756),1)</f>
        <v/>
      </c>
      <c r="P3756" s="132">
        <f>IF(H3756&gt;$L$3,"Futuro","Atraso")</f>
        <v/>
      </c>
      <c r="Q3756">
        <f>12*(YEAR(H3756)-YEAR($L$3))+(MONTH(H3756)-MONTH($L$3))</f>
        <v/>
      </c>
      <c r="R3756" s="366">
        <f>IF(N3756="IBIRAPITANGA FASE 3",IF(P3756="Atraso",M3756,M3756/(1+$J$2)^Q3756),IF(P3756="Atraso",M3756,M3756/(1+$J$1)^Q3756))</f>
        <v/>
      </c>
    </row>
    <row r="3757">
      <c r="A3757" t="inlineStr">
        <is>
          <t>Q020L05</t>
        </is>
      </c>
      <c r="B3757" t="inlineStr">
        <is>
          <t>MARCELO SILVA  BRITO</t>
        </is>
      </c>
      <c r="C3757" t="n">
        <v>1</v>
      </c>
      <c r="D3757" t="inlineStr">
        <is>
          <t>IPCA</t>
        </is>
      </c>
      <c r="E3757" t="n">
        <v>0.009488792934583046</v>
      </c>
      <c r="F3757" t="inlineStr">
        <is>
          <t>MENSAL</t>
        </is>
      </c>
      <c r="G3757" t="n">
        <v>47006</v>
      </c>
      <c r="H3757" t="n">
        <v>47006</v>
      </c>
      <c r="I3757" t="inlineStr">
        <is>
          <t>067</t>
        </is>
      </c>
      <c r="J3757" t="inlineStr">
        <is>
          <t>CARTEIRA</t>
        </is>
      </c>
      <c r="K3757" t="inlineStr">
        <is>
          <t>CONTRATO</t>
        </is>
      </c>
      <c r="L3757" t="n">
        <v>3278.99</v>
      </c>
      <c r="M3757" t="inlineStr"/>
      <c r="N3757" t="inlineStr"/>
      <c r="O3757" s="142">
        <f>DATE(YEAR(H3757),MONTH(H3757),1)</f>
        <v/>
      </c>
      <c r="P3757" s="132">
        <f>IF(H3757&gt;$L$3,"Futuro","Atraso")</f>
        <v/>
      </c>
      <c r="Q3757">
        <f>12*(YEAR(H3757)-YEAR($L$3))+(MONTH(H3757)-MONTH($L$3))</f>
        <v/>
      </c>
      <c r="R3757" s="366">
        <f>IF(N3757="IBIRAPITANGA FASE 3",IF(P3757="Atraso",M3757,M3757/(1+$J$2)^Q3757),IF(P3757="Atraso",M3757,M3757/(1+$J$1)^Q3757))</f>
        <v/>
      </c>
    </row>
    <row r="3758">
      <c r="A3758" t="inlineStr">
        <is>
          <t>Q020L05</t>
        </is>
      </c>
      <c r="B3758" t="inlineStr">
        <is>
          <t>MARCELO SILVA  BRITO</t>
        </is>
      </c>
      <c r="C3758" t="n">
        <v>1</v>
      </c>
      <c r="D3758" t="inlineStr">
        <is>
          <t>IPCA</t>
        </is>
      </c>
      <c r="E3758" t="n">
        <v>0.009488792934583046</v>
      </c>
      <c r="F3758" t="inlineStr">
        <is>
          <t>MENSAL</t>
        </is>
      </c>
      <c r="G3758" t="n">
        <v>47036</v>
      </c>
      <c r="H3758" t="n">
        <v>47036</v>
      </c>
      <c r="I3758" t="inlineStr">
        <is>
          <t>068</t>
        </is>
      </c>
      <c r="J3758" t="inlineStr">
        <is>
          <t>CARTEIRA</t>
        </is>
      </c>
      <c r="K3758" t="inlineStr">
        <is>
          <t>CONTRATO</t>
        </is>
      </c>
      <c r="L3758" t="n">
        <v>3278.99</v>
      </c>
      <c r="M3758" t="inlineStr"/>
      <c r="N3758" t="inlineStr"/>
      <c r="O3758" s="142">
        <f>DATE(YEAR(H3758),MONTH(H3758),1)</f>
        <v/>
      </c>
      <c r="P3758" s="132">
        <f>IF(H3758&gt;$L$3,"Futuro","Atraso")</f>
        <v/>
      </c>
      <c r="Q3758">
        <f>12*(YEAR(H3758)-YEAR($L$3))+(MONTH(H3758)-MONTH($L$3))</f>
        <v/>
      </c>
      <c r="R3758" s="366">
        <f>IF(N3758="IBIRAPITANGA FASE 3",IF(P3758="Atraso",M3758,M3758/(1+$J$2)^Q3758),IF(P3758="Atraso",M3758,M3758/(1+$J$1)^Q3758))</f>
        <v/>
      </c>
    </row>
    <row r="3759">
      <c r="A3759" t="inlineStr">
        <is>
          <t>Q020L05</t>
        </is>
      </c>
      <c r="B3759" t="inlineStr">
        <is>
          <t>MARCELO SILVA  BRITO</t>
        </is>
      </c>
      <c r="C3759" t="n">
        <v>1</v>
      </c>
      <c r="D3759" t="inlineStr">
        <is>
          <t>IPCA</t>
        </is>
      </c>
      <c r="E3759" t="n">
        <v>0.009488792934583046</v>
      </c>
      <c r="F3759" t="inlineStr">
        <is>
          <t>MENSAL</t>
        </is>
      </c>
      <c r="G3759" t="n">
        <v>47067</v>
      </c>
      <c r="H3759" t="n">
        <v>47067</v>
      </c>
      <c r="I3759" t="inlineStr">
        <is>
          <t>069</t>
        </is>
      </c>
      <c r="J3759" t="inlineStr">
        <is>
          <t>CARTEIRA</t>
        </is>
      </c>
      <c r="K3759" t="inlineStr">
        <is>
          <t>CONTRATO</t>
        </is>
      </c>
      <c r="L3759" t="n">
        <v>3278.99</v>
      </c>
      <c r="M3759" t="inlineStr"/>
      <c r="N3759" t="inlineStr"/>
      <c r="O3759" s="142">
        <f>DATE(YEAR(H3759),MONTH(H3759),1)</f>
        <v/>
      </c>
      <c r="P3759" s="132">
        <f>IF(H3759&gt;$L$3,"Futuro","Atraso")</f>
        <v/>
      </c>
      <c r="Q3759">
        <f>12*(YEAR(H3759)-YEAR($L$3))+(MONTH(H3759)-MONTH($L$3))</f>
        <v/>
      </c>
      <c r="R3759" s="366">
        <f>IF(N3759="IBIRAPITANGA FASE 3",IF(P3759="Atraso",M3759,M3759/(1+$J$2)^Q3759),IF(P3759="Atraso",M3759,M3759/(1+$J$1)^Q3759))</f>
        <v/>
      </c>
    </row>
    <row r="3760">
      <c r="A3760" t="inlineStr">
        <is>
          <t>Q020L05</t>
        </is>
      </c>
      <c r="B3760" t="inlineStr">
        <is>
          <t>MARCELO SILVA  BRITO</t>
        </is>
      </c>
      <c r="C3760" t="n">
        <v>1</v>
      </c>
      <c r="D3760" t="inlineStr">
        <is>
          <t>IPCA</t>
        </is>
      </c>
      <c r="E3760" t="n">
        <v>0.009488792934583046</v>
      </c>
      <c r="F3760" t="inlineStr">
        <is>
          <t>MENSAL</t>
        </is>
      </c>
      <c r="G3760" t="n">
        <v>47097</v>
      </c>
      <c r="H3760" t="n">
        <v>47097</v>
      </c>
      <c r="I3760" t="inlineStr">
        <is>
          <t>070</t>
        </is>
      </c>
      <c r="J3760" t="inlineStr">
        <is>
          <t>CARTEIRA</t>
        </is>
      </c>
      <c r="K3760" t="inlineStr">
        <is>
          <t>CONTRATO</t>
        </is>
      </c>
      <c r="L3760" t="n">
        <v>3278.99</v>
      </c>
      <c r="M3760" t="inlineStr"/>
      <c r="N3760" t="inlineStr"/>
      <c r="O3760" s="142">
        <f>DATE(YEAR(H3760),MONTH(H3760),1)</f>
        <v/>
      </c>
      <c r="P3760" s="132">
        <f>IF(H3760&gt;$L$3,"Futuro","Atraso")</f>
        <v/>
      </c>
      <c r="Q3760">
        <f>12*(YEAR(H3760)-YEAR($L$3))+(MONTH(H3760)-MONTH($L$3))</f>
        <v/>
      </c>
      <c r="R3760" s="366">
        <f>IF(N3760="IBIRAPITANGA FASE 3",IF(P3760="Atraso",M3760,M3760/(1+$J$2)^Q3760),IF(P3760="Atraso",M3760,M3760/(1+$J$1)^Q3760))</f>
        <v/>
      </c>
    </row>
    <row r="3761">
      <c r="A3761" t="inlineStr">
        <is>
          <t>Q020L05</t>
        </is>
      </c>
      <c r="B3761" t="inlineStr">
        <is>
          <t>MARCELO SILVA  BRITO</t>
        </is>
      </c>
      <c r="C3761" t="n">
        <v>1</v>
      </c>
      <c r="D3761" t="inlineStr">
        <is>
          <t>IPCA</t>
        </is>
      </c>
      <c r="E3761" t="n">
        <v>0.009488792934583046</v>
      </c>
      <c r="F3761" t="inlineStr">
        <is>
          <t>MENSAL</t>
        </is>
      </c>
      <c r="G3761" t="n">
        <v>47128</v>
      </c>
      <c r="H3761" t="n">
        <v>47128</v>
      </c>
      <c r="I3761" t="inlineStr">
        <is>
          <t>071</t>
        </is>
      </c>
      <c r="J3761" t="inlineStr">
        <is>
          <t>CARTEIRA</t>
        </is>
      </c>
      <c r="K3761" t="inlineStr">
        <is>
          <t>CONTRATO</t>
        </is>
      </c>
      <c r="L3761" t="n">
        <v>3278.99</v>
      </c>
      <c r="M3761" t="inlineStr"/>
      <c r="N3761" t="inlineStr"/>
      <c r="O3761" s="142">
        <f>DATE(YEAR(H3761),MONTH(H3761),1)</f>
        <v/>
      </c>
      <c r="P3761" s="132">
        <f>IF(H3761&gt;$L$3,"Futuro","Atraso")</f>
        <v/>
      </c>
      <c r="Q3761">
        <f>12*(YEAR(H3761)-YEAR($L$3))+(MONTH(H3761)-MONTH($L$3))</f>
        <v/>
      </c>
      <c r="R3761" s="366">
        <f>IF(N3761="IBIRAPITANGA FASE 3",IF(P3761="Atraso",M3761,M3761/(1+$J$2)^Q3761),IF(P3761="Atraso",M3761,M3761/(1+$J$1)^Q3761))</f>
        <v/>
      </c>
    </row>
    <row r="3762">
      <c r="A3762" t="inlineStr">
        <is>
          <t>Q020L05</t>
        </is>
      </c>
      <c r="B3762" t="inlineStr">
        <is>
          <t>MARCELO SILVA  BRITO</t>
        </is>
      </c>
      <c r="C3762" t="n">
        <v>1</v>
      </c>
      <c r="D3762" t="inlineStr">
        <is>
          <t>IPCA</t>
        </is>
      </c>
      <c r="E3762" t="n">
        <v>0.009488792934583046</v>
      </c>
      <c r="F3762" t="inlineStr">
        <is>
          <t>MENSAL</t>
        </is>
      </c>
      <c r="G3762" t="n">
        <v>47159</v>
      </c>
      <c r="H3762" t="n">
        <v>47159</v>
      </c>
      <c r="I3762" t="inlineStr">
        <is>
          <t>072</t>
        </is>
      </c>
      <c r="J3762" t="inlineStr">
        <is>
          <t>CARTEIRA</t>
        </is>
      </c>
      <c r="K3762" t="inlineStr">
        <is>
          <t>CONTRATO</t>
        </is>
      </c>
      <c r="L3762" t="n">
        <v>3278.99</v>
      </c>
      <c r="M3762" t="inlineStr"/>
      <c r="N3762" t="inlineStr"/>
      <c r="O3762" s="142">
        <f>DATE(YEAR(H3762),MONTH(H3762),1)</f>
        <v/>
      </c>
      <c r="P3762" s="132">
        <f>IF(H3762&gt;$L$3,"Futuro","Atraso")</f>
        <v/>
      </c>
      <c r="Q3762">
        <f>12*(YEAR(H3762)-YEAR($L$3))+(MONTH(H3762)-MONTH($L$3))</f>
        <v/>
      </c>
      <c r="R3762" s="366">
        <f>IF(N3762="IBIRAPITANGA FASE 3",IF(P3762="Atraso",M3762,M3762/(1+$J$2)^Q3762),IF(P3762="Atraso",M3762,M3762/(1+$J$1)^Q3762))</f>
        <v/>
      </c>
    </row>
    <row r="3763">
      <c r="A3763" t="inlineStr">
        <is>
          <t>Q020L05</t>
        </is>
      </c>
      <c r="B3763" t="inlineStr">
        <is>
          <t>MARCELO SILVA  BRITO</t>
        </is>
      </c>
      <c r="C3763" t="n">
        <v>1</v>
      </c>
      <c r="D3763" t="inlineStr">
        <is>
          <t>IPCA</t>
        </is>
      </c>
      <c r="E3763" t="n">
        <v>0.009488792934583046</v>
      </c>
      <c r="F3763" t="inlineStr">
        <is>
          <t>MENSAL</t>
        </is>
      </c>
      <c r="G3763" t="n">
        <v>47187</v>
      </c>
      <c r="H3763" t="n">
        <v>47187</v>
      </c>
      <c r="I3763" t="inlineStr">
        <is>
          <t>073</t>
        </is>
      </c>
      <c r="J3763" t="inlineStr">
        <is>
          <t>CARTEIRA</t>
        </is>
      </c>
      <c r="K3763" t="inlineStr">
        <is>
          <t>CONTRATO</t>
        </is>
      </c>
      <c r="L3763" t="n">
        <v>3278.99</v>
      </c>
      <c r="M3763" t="inlineStr"/>
      <c r="N3763" t="inlineStr"/>
      <c r="O3763" s="142">
        <f>DATE(YEAR(H3763),MONTH(H3763),1)</f>
        <v/>
      </c>
      <c r="P3763" s="132">
        <f>IF(H3763&gt;$L$3,"Futuro","Atraso")</f>
        <v/>
      </c>
      <c r="Q3763">
        <f>12*(YEAR(H3763)-YEAR($L$3))+(MONTH(H3763)-MONTH($L$3))</f>
        <v/>
      </c>
      <c r="R3763" s="366">
        <f>IF(N3763="IBIRAPITANGA FASE 3",IF(P3763="Atraso",M3763,M3763/(1+$J$2)^Q3763),IF(P3763="Atraso",M3763,M3763/(1+$J$1)^Q3763))</f>
        <v/>
      </c>
    </row>
    <row r="3764">
      <c r="A3764" t="inlineStr">
        <is>
          <t>Q020L05</t>
        </is>
      </c>
      <c r="B3764" t="inlineStr">
        <is>
          <t>MARCELO SILVA  BRITO</t>
        </is>
      </c>
      <c r="C3764" t="n">
        <v>1</v>
      </c>
      <c r="D3764" t="inlineStr">
        <is>
          <t>IPCA</t>
        </is>
      </c>
      <c r="E3764" t="n">
        <v>0.009488792934583046</v>
      </c>
      <c r="F3764" t="inlineStr">
        <is>
          <t>MENSAL</t>
        </is>
      </c>
      <c r="G3764" t="n">
        <v>47218</v>
      </c>
      <c r="H3764" t="n">
        <v>47218</v>
      </c>
      <c r="I3764" t="inlineStr">
        <is>
          <t>074</t>
        </is>
      </c>
      <c r="J3764" t="inlineStr">
        <is>
          <t>CARTEIRA</t>
        </is>
      </c>
      <c r="K3764" t="inlineStr">
        <is>
          <t>CONTRATO</t>
        </is>
      </c>
      <c r="L3764" t="n">
        <v>3278.99</v>
      </c>
      <c r="M3764" t="inlineStr"/>
      <c r="N3764" t="inlineStr"/>
      <c r="O3764" s="142">
        <f>DATE(YEAR(H3764),MONTH(H3764),1)</f>
        <v/>
      </c>
      <c r="P3764" s="132">
        <f>IF(H3764&gt;$L$3,"Futuro","Atraso")</f>
        <v/>
      </c>
      <c r="Q3764">
        <f>12*(YEAR(H3764)-YEAR($L$3))+(MONTH(H3764)-MONTH($L$3))</f>
        <v/>
      </c>
      <c r="R3764" s="366">
        <f>IF(N3764="IBIRAPITANGA FASE 3",IF(P3764="Atraso",M3764,M3764/(1+$J$2)^Q3764),IF(P3764="Atraso",M3764,M3764/(1+$J$1)^Q3764))</f>
        <v/>
      </c>
    </row>
    <row r="3765">
      <c r="A3765" t="inlineStr">
        <is>
          <t>Q020L05</t>
        </is>
      </c>
      <c r="B3765" t="inlineStr">
        <is>
          <t>MARCELO SILVA  BRITO</t>
        </is>
      </c>
      <c r="C3765" t="n">
        <v>1</v>
      </c>
      <c r="D3765" t="inlineStr">
        <is>
          <t>IPCA</t>
        </is>
      </c>
      <c r="E3765" t="n">
        <v>0.009488792934583046</v>
      </c>
      <c r="F3765" t="inlineStr">
        <is>
          <t>MENSAL</t>
        </is>
      </c>
      <c r="G3765" t="n">
        <v>47248</v>
      </c>
      <c r="H3765" t="n">
        <v>47248</v>
      </c>
      <c r="I3765" t="inlineStr">
        <is>
          <t>075</t>
        </is>
      </c>
      <c r="J3765" t="inlineStr">
        <is>
          <t>CARTEIRA</t>
        </is>
      </c>
      <c r="K3765" t="inlineStr">
        <is>
          <t>CONTRATO</t>
        </is>
      </c>
      <c r="L3765" t="n">
        <v>3278.99</v>
      </c>
      <c r="M3765" t="inlineStr"/>
      <c r="N3765" t="inlineStr"/>
      <c r="O3765" s="142">
        <f>DATE(YEAR(H3765),MONTH(H3765),1)</f>
        <v/>
      </c>
      <c r="P3765" s="132">
        <f>IF(H3765&gt;$L$3,"Futuro","Atraso")</f>
        <v/>
      </c>
      <c r="Q3765">
        <f>12*(YEAR(H3765)-YEAR($L$3))+(MONTH(H3765)-MONTH($L$3))</f>
        <v/>
      </c>
      <c r="R3765" s="366">
        <f>IF(N3765="IBIRAPITANGA FASE 3",IF(P3765="Atraso",M3765,M3765/(1+$J$2)^Q3765),IF(P3765="Atraso",M3765,M3765/(1+$J$1)^Q3765))</f>
        <v/>
      </c>
    </row>
    <row r="3766">
      <c r="A3766" t="inlineStr">
        <is>
          <t>Q020L05</t>
        </is>
      </c>
      <c r="B3766" t="inlineStr">
        <is>
          <t>MARCELO SILVA  BRITO</t>
        </is>
      </c>
      <c r="C3766" t="n">
        <v>1</v>
      </c>
      <c r="D3766" t="inlineStr">
        <is>
          <t>IPCA</t>
        </is>
      </c>
      <c r="E3766" t="n">
        <v>0.009488792934583046</v>
      </c>
      <c r="F3766" t="inlineStr">
        <is>
          <t>MENSAL</t>
        </is>
      </c>
      <c r="G3766" t="n">
        <v>47279</v>
      </c>
      <c r="H3766" t="n">
        <v>47279</v>
      </c>
      <c r="I3766" t="inlineStr">
        <is>
          <t>076</t>
        </is>
      </c>
      <c r="J3766" t="inlineStr">
        <is>
          <t>CARTEIRA</t>
        </is>
      </c>
      <c r="K3766" t="inlineStr">
        <is>
          <t>CONTRATO</t>
        </is>
      </c>
      <c r="L3766" t="n">
        <v>3278.99</v>
      </c>
      <c r="M3766" t="inlineStr"/>
      <c r="N3766" t="inlineStr"/>
      <c r="O3766" s="142">
        <f>DATE(YEAR(H3766),MONTH(H3766),1)</f>
        <v/>
      </c>
      <c r="P3766" s="132">
        <f>IF(H3766&gt;$L$3,"Futuro","Atraso")</f>
        <v/>
      </c>
      <c r="Q3766">
        <f>12*(YEAR(H3766)-YEAR($L$3))+(MONTH(H3766)-MONTH($L$3))</f>
        <v/>
      </c>
      <c r="R3766" s="366">
        <f>IF(N3766="IBIRAPITANGA FASE 3",IF(P3766="Atraso",M3766,M3766/(1+$J$2)^Q3766),IF(P3766="Atraso",M3766,M3766/(1+$J$1)^Q3766))</f>
        <v/>
      </c>
    </row>
    <row r="3767">
      <c r="A3767" t="inlineStr">
        <is>
          <t>Q020L05</t>
        </is>
      </c>
      <c r="B3767" t="inlineStr">
        <is>
          <t>MARCELO SILVA  BRITO</t>
        </is>
      </c>
      <c r="C3767" t="n">
        <v>1</v>
      </c>
      <c r="D3767" t="inlineStr">
        <is>
          <t>IPCA</t>
        </is>
      </c>
      <c r="E3767" t="n">
        <v>0.009488792934583046</v>
      </c>
      <c r="F3767" t="inlineStr">
        <is>
          <t>MENSAL</t>
        </is>
      </c>
      <c r="G3767" t="n">
        <v>47309</v>
      </c>
      <c r="H3767" t="n">
        <v>47309</v>
      </c>
      <c r="I3767" t="inlineStr">
        <is>
          <t>077</t>
        </is>
      </c>
      <c r="J3767" t="inlineStr">
        <is>
          <t>CARTEIRA</t>
        </is>
      </c>
      <c r="K3767" t="inlineStr">
        <is>
          <t>CONTRATO</t>
        </is>
      </c>
      <c r="L3767" t="n">
        <v>3278.99</v>
      </c>
      <c r="M3767" t="inlineStr"/>
      <c r="N3767" t="inlineStr"/>
      <c r="O3767" s="142">
        <f>DATE(YEAR(H3767),MONTH(H3767),1)</f>
        <v/>
      </c>
      <c r="P3767" s="132">
        <f>IF(H3767&gt;$L$3,"Futuro","Atraso")</f>
        <v/>
      </c>
      <c r="Q3767">
        <f>12*(YEAR(H3767)-YEAR($L$3))+(MONTH(H3767)-MONTH($L$3))</f>
        <v/>
      </c>
      <c r="R3767" s="366">
        <f>IF(N3767="IBIRAPITANGA FASE 3",IF(P3767="Atraso",M3767,M3767/(1+$J$2)^Q3767),IF(P3767="Atraso",M3767,M3767/(1+$J$1)^Q3767))</f>
        <v/>
      </c>
    </row>
    <row r="3768">
      <c r="A3768" t="inlineStr">
        <is>
          <t>Q020L05</t>
        </is>
      </c>
      <c r="B3768" t="inlineStr">
        <is>
          <t>MARCELO SILVA  BRITO</t>
        </is>
      </c>
      <c r="C3768" t="n">
        <v>1</v>
      </c>
      <c r="D3768" t="inlineStr">
        <is>
          <t>IPCA</t>
        </is>
      </c>
      <c r="E3768" t="n">
        <v>0.009488792934583046</v>
      </c>
      <c r="F3768" t="inlineStr">
        <is>
          <t>MENSAL</t>
        </is>
      </c>
      <c r="G3768" t="n">
        <v>47340</v>
      </c>
      <c r="H3768" t="n">
        <v>47340</v>
      </c>
      <c r="I3768" t="inlineStr">
        <is>
          <t>078</t>
        </is>
      </c>
      <c r="J3768" t="inlineStr">
        <is>
          <t>CARTEIRA</t>
        </is>
      </c>
      <c r="K3768" t="inlineStr">
        <is>
          <t>CONTRATO</t>
        </is>
      </c>
      <c r="L3768" t="n">
        <v>3278.99</v>
      </c>
      <c r="M3768" t="inlineStr"/>
      <c r="N3768" t="inlineStr"/>
      <c r="O3768" s="142">
        <f>DATE(YEAR(H3768),MONTH(H3768),1)</f>
        <v/>
      </c>
      <c r="P3768" s="132">
        <f>IF(H3768&gt;$L$3,"Futuro","Atraso")</f>
        <v/>
      </c>
      <c r="Q3768">
        <f>12*(YEAR(H3768)-YEAR($L$3))+(MONTH(H3768)-MONTH($L$3))</f>
        <v/>
      </c>
      <c r="R3768" s="366">
        <f>IF(N3768="IBIRAPITANGA FASE 3",IF(P3768="Atraso",M3768,M3768/(1+$J$2)^Q3768),IF(P3768="Atraso",M3768,M3768/(1+$J$1)^Q3768))</f>
        <v/>
      </c>
    </row>
    <row r="3769">
      <c r="A3769" t="inlineStr">
        <is>
          <t>Q020L05</t>
        </is>
      </c>
      <c r="B3769" t="inlineStr">
        <is>
          <t>MARCELO SILVA  BRITO</t>
        </is>
      </c>
      <c r="C3769" t="n">
        <v>1</v>
      </c>
      <c r="D3769" t="inlineStr">
        <is>
          <t>IPCA</t>
        </is>
      </c>
      <c r="E3769" t="n">
        <v>0.009488792934583046</v>
      </c>
      <c r="F3769" t="inlineStr">
        <is>
          <t>MENSAL</t>
        </is>
      </c>
      <c r="G3769" t="n">
        <v>47371</v>
      </c>
      <c r="H3769" t="n">
        <v>47371</v>
      </c>
      <c r="I3769" t="inlineStr">
        <is>
          <t>079</t>
        </is>
      </c>
      <c r="J3769" t="inlineStr">
        <is>
          <t>CARTEIRA</t>
        </is>
      </c>
      <c r="K3769" t="inlineStr">
        <is>
          <t>CONTRATO</t>
        </is>
      </c>
      <c r="L3769" t="n">
        <v>3278.99</v>
      </c>
      <c r="M3769" t="inlineStr"/>
      <c r="N3769" t="inlineStr"/>
      <c r="O3769" s="142">
        <f>DATE(YEAR(H3769),MONTH(H3769),1)</f>
        <v/>
      </c>
      <c r="P3769" s="132">
        <f>IF(H3769&gt;$L$3,"Futuro","Atraso")</f>
        <v/>
      </c>
      <c r="Q3769">
        <f>12*(YEAR(H3769)-YEAR($L$3))+(MONTH(H3769)-MONTH($L$3))</f>
        <v/>
      </c>
      <c r="R3769" s="366">
        <f>IF(N3769="IBIRAPITANGA FASE 3",IF(P3769="Atraso",M3769,M3769/(1+$J$2)^Q3769),IF(P3769="Atraso",M3769,M3769/(1+$J$1)^Q3769))</f>
        <v/>
      </c>
    </row>
    <row r="3770">
      <c r="A3770" t="inlineStr">
        <is>
          <t>Q020L05</t>
        </is>
      </c>
      <c r="B3770" t="inlineStr">
        <is>
          <t>MARCELO SILVA  BRITO</t>
        </is>
      </c>
      <c r="C3770" t="n">
        <v>1</v>
      </c>
      <c r="D3770" t="inlineStr">
        <is>
          <t>IPCA</t>
        </is>
      </c>
      <c r="E3770" t="n">
        <v>0.009488792934583046</v>
      </c>
      <c r="F3770" t="inlineStr">
        <is>
          <t>MENSAL</t>
        </is>
      </c>
      <c r="G3770" t="n">
        <v>47401</v>
      </c>
      <c r="H3770" t="n">
        <v>47401</v>
      </c>
      <c r="I3770" t="inlineStr">
        <is>
          <t>080</t>
        </is>
      </c>
      <c r="J3770" t="inlineStr">
        <is>
          <t>CARTEIRA</t>
        </is>
      </c>
      <c r="K3770" t="inlineStr">
        <is>
          <t>CONTRATO</t>
        </is>
      </c>
      <c r="L3770" t="n">
        <v>3278.99</v>
      </c>
      <c r="M3770" t="inlineStr"/>
      <c r="N3770" t="inlineStr"/>
      <c r="O3770" s="142">
        <f>DATE(YEAR(H3770),MONTH(H3770),1)</f>
        <v/>
      </c>
      <c r="P3770" s="132">
        <f>IF(H3770&gt;$L$3,"Futuro","Atraso")</f>
        <v/>
      </c>
      <c r="Q3770">
        <f>12*(YEAR(H3770)-YEAR($L$3))+(MONTH(H3770)-MONTH($L$3))</f>
        <v/>
      </c>
      <c r="R3770" s="366">
        <f>IF(N3770="IBIRAPITANGA FASE 3",IF(P3770="Atraso",M3770,M3770/(1+$J$2)^Q3770),IF(P3770="Atraso",M3770,M3770/(1+$J$1)^Q3770))</f>
        <v/>
      </c>
    </row>
    <row r="3771">
      <c r="A3771" t="inlineStr">
        <is>
          <t>Q020L05</t>
        </is>
      </c>
      <c r="B3771" t="inlineStr">
        <is>
          <t>MARCELO SILVA  BRITO</t>
        </is>
      </c>
      <c r="C3771" t="n">
        <v>1</v>
      </c>
      <c r="D3771" t="inlineStr">
        <is>
          <t>IPCA</t>
        </is>
      </c>
      <c r="E3771" t="n">
        <v>0.009488792934583046</v>
      </c>
      <c r="F3771" t="inlineStr">
        <is>
          <t>MENSAL</t>
        </is>
      </c>
      <c r="G3771" t="n">
        <v>47432</v>
      </c>
      <c r="H3771" t="n">
        <v>47432</v>
      </c>
      <c r="I3771" t="inlineStr">
        <is>
          <t>081</t>
        </is>
      </c>
      <c r="J3771" t="inlineStr">
        <is>
          <t>CARTEIRA</t>
        </is>
      </c>
      <c r="K3771" t="inlineStr">
        <is>
          <t>CONTRATO</t>
        </is>
      </c>
      <c r="L3771" t="n">
        <v>3278.99</v>
      </c>
      <c r="M3771" t="inlineStr"/>
      <c r="N3771" t="inlineStr"/>
      <c r="O3771" s="142">
        <f>DATE(YEAR(H3771),MONTH(H3771),1)</f>
        <v/>
      </c>
      <c r="P3771" s="132">
        <f>IF(H3771&gt;$L$3,"Futuro","Atraso")</f>
        <v/>
      </c>
      <c r="Q3771">
        <f>12*(YEAR(H3771)-YEAR($L$3))+(MONTH(H3771)-MONTH($L$3))</f>
        <v/>
      </c>
      <c r="R3771" s="366">
        <f>IF(N3771="IBIRAPITANGA FASE 3",IF(P3771="Atraso",M3771,M3771/(1+$J$2)^Q3771),IF(P3771="Atraso",M3771,M3771/(1+$J$1)^Q3771))</f>
        <v/>
      </c>
    </row>
    <row r="3772">
      <c r="A3772" t="inlineStr">
        <is>
          <t>Q020L05</t>
        </is>
      </c>
      <c r="B3772" t="inlineStr">
        <is>
          <t>MARCELO SILVA  BRITO</t>
        </is>
      </c>
      <c r="C3772" t="n">
        <v>1</v>
      </c>
      <c r="D3772" t="inlineStr">
        <is>
          <t>IPCA</t>
        </is>
      </c>
      <c r="E3772" t="n">
        <v>0.009488792934583046</v>
      </c>
      <c r="F3772" t="inlineStr">
        <is>
          <t>MENSAL</t>
        </is>
      </c>
      <c r="G3772" t="n">
        <v>47462</v>
      </c>
      <c r="H3772" t="n">
        <v>47462</v>
      </c>
      <c r="I3772" t="inlineStr">
        <is>
          <t>082</t>
        </is>
      </c>
      <c r="J3772" t="inlineStr">
        <is>
          <t>CARTEIRA</t>
        </is>
      </c>
      <c r="K3772" t="inlineStr">
        <is>
          <t>CONTRATO</t>
        </is>
      </c>
      <c r="L3772" t="n">
        <v>3278.99</v>
      </c>
      <c r="M3772" t="inlineStr"/>
      <c r="N3772" t="inlineStr"/>
      <c r="O3772" s="142">
        <f>DATE(YEAR(H3772),MONTH(H3772),1)</f>
        <v/>
      </c>
      <c r="P3772" s="132">
        <f>IF(H3772&gt;$L$3,"Futuro","Atraso")</f>
        <v/>
      </c>
      <c r="Q3772">
        <f>12*(YEAR(H3772)-YEAR($L$3))+(MONTH(H3772)-MONTH($L$3))</f>
        <v/>
      </c>
      <c r="R3772" s="366">
        <f>IF(N3772="IBIRAPITANGA FASE 3",IF(P3772="Atraso",M3772,M3772/(1+$J$2)^Q3772),IF(P3772="Atraso",M3772,M3772/(1+$J$1)^Q3772))</f>
        <v/>
      </c>
    </row>
    <row r="3773">
      <c r="A3773" t="inlineStr">
        <is>
          <t>Q020L05</t>
        </is>
      </c>
      <c r="B3773" t="inlineStr">
        <is>
          <t>MARCELO SILVA  BRITO</t>
        </is>
      </c>
      <c r="C3773" t="n">
        <v>1</v>
      </c>
      <c r="D3773" t="inlineStr">
        <is>
          <t>IPCA</t>
        </is>
      </c>
      <c r="E3773" t="n">
        <v>0.009488792934583046</v>
      </c>
      <c r="F3773" t="inlineStr">
        <is>
          <t>MENSAL</t>
        </is>
      </c>
      <c r="G3773" t="n">
        <v>47493</v>
      </c>
      <c r="H3773" t="n">
        <v>47493</v>
      </c>
      <c r="I3773" t="inlineStr">
        <is>
          <t>083</t>
        </is>
      </c>
      <c r="J3773" t="inlineStr">
        <is>
          <t>CARTEIRA</t>
        </is>
      </c>
      <c r="K3773" t="inlineStr">
        <is>
          <t>CONTRATO</t>
        </is>
      </c>
      <c r="L3773" t="n">
        <v>3278.99</v>
      </c>
      <c r="M3773" t="inlineStr"/>
      <c r="N3773" t="inlineStr"/>
      <c r="O3773" s="142">
        <f>DATE(YEAR(H3773),MONTH(H3773),1)</f>
        <v/>
      </c>
      <c r="P3773" s="132">
        <f>IF(H3773&gt;$L$3,"Futuro","Atraso")</f>
        <v/>
      </c>
      <c r="Q3773">
        <f>12*(YEAR(H3773)-YEAR($L$3))+(MONTH(H3773)-MONTH($L$3))</f>
        <v/>
      </c>
      <c r="R3773" s="366">
        <f>IF(N3773="IBIRAPITANGA FASE 3",IF(P3773="Atraso",M3773,M3773/(1+$J$2)^Q3773),IF(P3773="Atraso",M3773,M3773/(1+$J$1)^Q3773))</f>
        <v/>
      </c>
    </row>
    <row r="3774">
      <c r="A3774" t="inlineStr">
        <is>
          <t>Q020L05</t>
        </is>
      </c>
      <c r="B3774" t="inlineStr">
        <is>
          <t>MARCELO SILVA  BRITO</t>
        </is>
      </c>
      <c r="C3774" t="n">
        <v>1</v>
      </c>
      <c r="D3774" t="inlineStr">
        <is>
          <t>IPCA</t>
        </is>
      </c>
      <c r="E3774" t="n">
        <v>0.009488792934583046</v>
      </c>
      <c r="F3774" t="inlineStr">
        <is>
          <t>MENSAL</t>
        </is>
      </c>
      <c r="G3774" t="n">
        <v>47524</v>
      </c>
      <c r="H3774" t="n">
        <v>47524</v>
      </c>
      <c r="I3774" t="inlineStr">
        <is>
          <t>084</t>
        </is>
      </c>
      <c r="J3774" t="inlineStr">
        <is>
          <t>CARTEIRA</t>
        </is>
      </c>
      <c r="K3774" t="inlineStr">
        <is>
          <t>CONTRATO</t>
        </is>
      </c>
      <c r="L3774" t="n">
        <v>3278.99</v>
      </c>
      <c r="M3774" t="inlineStr"/>
      <c r="N3774" t="inlineStr"/>
      <c r="O3774" s="142">
        <f>DATE(YEAR(H3774),MONTH(H3774),1)</f>
        <v/>
      </c>
      <c r="P3774" s="132">
        <f>IF(H3774&gt;$L$3,"Futuro","Atraso")</f>
        <v/>
      </c>
      <c r="Q3774">
        <f>12*(YEAR(H3774)-YEAR($L$3))+(MONTH(H3774)-MONTH($L$3))</f>
        <v/>
      </c>
      <c r="R3774" s="366">
        <f>IF(N3774="IBIRAPITANGA FASE 3",IF(P3774="Atraso",M3774,M3774/(1+$J$2)^Q3774),IF(P3774="Atraso",M3774,M3774/(1+$J$1)^Q3774))</f>
        <v/>
      </c>
    </row>
    <row r="3775">
      <c r="A3775" t="inlineStr">
        <is>
          <t>Q020L05</t>
        </is>
      </c>
      <c r="B3775" t="inlineStr">
        <is>
          <t>MARCELO SILVA  BRITO</t>
        </is>
      </c>
      <c r="C3775" t="n">
        <v>1</v>
      </c>
      <c r="D3775" t="inlineStr">
        <is>
          <t>IPCA</t>
        </is>
      </c>
      <c r="E3775" t="n">
        <v>0.009488792934583046</v>
      </c>
      <c r="F3775" t="inlineStr">
        <is>
          <t>MENSAL</t>
        </is>
      </c>
      <c r="G3775" t="n">
        <v>47552</v>
      </c>
      <c r="H3775" t="n">
        <v>47552</v>
      </c>
      <c r="I3775" t="inlineStr">
        <is>
          <t>085</t>
        </is>
      </c>
      <c r="J3775" t="inlineStr">
        <is>
          <t>CARTEIRA</t>
        </is>
      </c>
      <c r="K3775" t="inlineStr">
        <is>
          <t>CONTRATO</t>
        </is>
      </c>
      <c r="L3775" t="n">
        <v>3278.99</v>
      </c>
      <c r="M3775" t="inlineStr"/>
      <c r="N3775" t="inlineStr"/>
      <c r="O3775" s="142">
        <f>DATE(YEAR(H3775),MONTH(H3775),1)</f>
        <v/>
      </c>
      <c r="P3775" s="132">
        <f>IF(H3775&gt;$L$3,"Futuro","Atraso")</f>
        <v/>
      </c>
      <c r="Q3775">
        <f>12*(YEAR(H3775)-YEAR($L$3))+(MONTH(H3775)-MONTH($L$3))</f>
        <v/>
      </c>
      <c r="R3775" s="366">
        <f>IF(N3775="IBIRAPITANGA FASE 3",IF(P3775="Atraso",M3775,M3775/(1+$J$2)^Q3775),IF(P3775="Atraso",M3775,M3775/(1+$J$1)^Q3775))</f>
        <v/>
      </c>
    </row>
    <row r="3776">
      <c r="A3776" t="inlineStr">
        <is>
          <t>Q020L05</t>
        </is>
      </c>
      <c r="B3776" t="inlineStr">
        <is>
          <t>MARCELO SILVA  BRITO</t>
        </is>
      </c>
      <c r="C3776" t="n">
        <v>1</v>
      </c>
      <c r="D3776" t="inlineStr">
        <is>
          <t>IPCA</t>
        </is>
      </c>
      <c r="E3776" t="n">
        <v>0.009488792934583046</v>
      </c>
      <c r="F3776" t="inlineStr">
        <is>
          <t>MENSAL</t>
        </is>
      </c>
      <c r="G3776" t="n">
        <v>47583</v>
      </c>
      <c r="H3776" t="n">
        <v>47583</v>
      </c>
      <c r="I3776" t="inlineStr">
        <is>
          <t>086</t>
        </is>
      </c>
      <c r="J3776" t="inlineStr">
        <is>
          <t>CARTEIRA</t>
        </is>
      </c>
      <c r="K3776" t="inlineStr">
        <is>
          <t>CONTRATO</t>
        </is>
      </c>
      <c r="L3776" t="n">
        <v>3278.99</v>
      </c>
      <c r="M3776" t="inlineStr"/>
      <c r="N3776" t="inlineStr"/>
      <c r="O3776" s="142">
        <f>DATE(YEAR(H3776),MONTH(H3776),1)</f>
        <v/>
      </c>
      <c r="P3776" s="132">
        <f>IF(H3776&gt;$L$3,"Futuro","Atraso")</f>
        <v/>
      </c>
      <c r="Q3776">
        <f>12*(YEAR(H3776)-YEAR($L$3))+(MONTH(H3776)-MONTH($L$3))</f>
        <v/>
      </c>
      <c r="R3776" s="366">
        <f>IF(N3776="IBIRAPITANGA FASE 3",IF(P3776="Atraso",M3776,M3776/(1+$J$2)^Q3776),IF(P3776="Atraso",M3776,M3776/(1+$J$1)^Q3776))</f>
        <v/>
      </c>
    </row>
    <row r="3777">
      <c r="A3777" t="inlineStr">
        <is>
          <t>Q020L05</t>
        </is>
      </c>
      <c r="B3777" t="inlineStr">
        <is>
          <t>MARCELO SILVA  BRITO</t>
        </is>
      </c>
      <c r="C3777" t="n">
        <v>1</v>
      </c>
      <c r="D3777" t="inlineStr">
        <is>
          <t>IPCA</t>
        </is>
      </c>
      <c r="E3777" t="n">
        <v>0.009488792934583046</v>
      </c>
      <c r="F3777" t="inlineStr">
        <is>
          <t>MENSAL</t>
        </is>
      </c>
      <c r="G3777" t="n">
        <v>47613</v>
      </c>
      <c r="H3777" t="n">
        <v>47613</v>
      </c>
      <c r="I3777" t="inlineStr">
        <is>
          <t>087</t>
        </is>
      </c>
      <c r="J3777" t="inlineStr">
        <is>
          <t>CARTEIRA</t>
        </is>
      </c>
      <c r="K3777" t="inlineStr">
        <is>
          <t>CONTRATO</t>
        </is>
      </c>
      <c r="L3777" t="n">
        <v>3278.99</v>
      </c>
      <c r="M3777" t="inlineStr"/>
      <c r="N3777" t="inlineStr"/>
      <c r="O3777" s="142">
        <f>DATE(YEAR(H3777),MONTH(H3777),1)</f>
        <v/>
      </c>
      <c r="P3777" s="132">
        <f>IF(H3777&gt;$L$3,"Futuro","Atraso")</f>
        <v/>
      </c>
      <c r="Q3777">
        <f>12*(YEAR(H3777)-YEAR($L$3))+(MONTH(H3777)-MONTH($L$3))</f>
        <v/>
      </c>
      <c r="R3777" s="366">
        <f>IF(N3777="IBIRAPITANGA FASE 3",IF(P3777="Atraso",M3777,M3777/(1+$J$2)^Q3777),IF(P3777="Atraso",M3777,M3777/(1+$J$1)^Q3777))</f>
        <v/>
      </c>
    </row>
    <row r="3778">
      <c r="A3778" t="inlineStr">
        <is>
          <t>Q020L05</t>
        </is>
      </c>
      <c r="B3778" t="inlineStr">
        <is>
          <t>MARCELO SILVA  BRITO</t>
        </is>
      </c>
      <c r="C3778" t="n">
        <v>1</v>
      </c>
      <c r="D3778" t="inlineStr">
        <is>
          <t>IPCA</t>
        </is>
      </c>
      <c r="E3778" t="n">
        <v>0.009488792934583046</v>
      </c>
      <c r="F3778" t="inlineStr">
        <is>
          <t>MENSAL</t>
        </is>
      </c>
      <c r="G3778" t="n">
        <v>47644</v>
      </c>
      <c r="H3778" t="n">
        <v>47644</v>
      </c>
      <c r="I3778" t="inlineStr">
        <is>
          <t>088</t>
        </is>
      </c>
      <c r="J3778" t="inlineStr">
        <is>
          <t>CARTEIRA</t>
        </is>
      </c>
      <c r="K3778" t="inlineStr">
        <is>
          <t>CONTRATO</t>
        </is>
      </c>
      <c r="L3778" t="n">
        <v>3278.99</v>
      </c>
      <c r="M3778" t="inlineStr"/>
      <c r="N3778" t="inlineStr"/>
      <c r="O3778" s="142">
        <f>DATE(YEAR(H3778),MONTH(H3778),1)</f>
        <v/>
      </c>
      <c r="P3778" s="132">
        <f>IF(H3778&gt;$L$3,"Futuro","Atraso")</f>
        <v/>
      </c>
      <c r="Q3778">
        <f>12*(YEAR(H3778)-YEAR($L$3))+(MONTH(H3778)-MONTH($L$3))</f>
        <v/>
      </c>
      <c r="R3778" s="366">
        <f>IF(N3778="IBIRAPITANGA FASE 3",IF(P3778="Atraso",M3778,M3778/(1+$J$2)^Q3778),IF(P3778="Atraso",M3778,M3778/(1+$J$1)^Q3778))</f>
        <v/>
      </c>
    </row>
    <row r="3779">
      <c r="A3779" t="inlineStr">
        <is>
          <t>Q020L05</t>
        </is>
      </c>
      <c r="B3779" t="inlineStr">
        <is>
          <t>MARCELO SILVA  BRITO</t>
        </is>
      </c>
      <c r="C3779" t="n">
        <v>1</v>
      </c>
      <c r="D3779" t="inlineStr">
        <is>
          <t>IPCA</t>
        </is>
      </c>
      <c r="E3779" t="n">
        <v>0.009488792934583046</v>
      </c>
      <c r="F3779" t="inlineStr">
        <is>
          <t>MENSAL</t>
        </is>
      </c>
      <c r="G3779" t="n">
        <v>47674</v>
      </c>
      <c r="H3779" t="n">
        <v>47674</v>
      </c>
      <c r="I3779" t="inlineStr">
        <is>
          <t>089</t>
        </is>
      </c>
      <c r="J3779" t="inlineStr">
        <is>
          <t>CARTEIRA</t>
        </is>
      </c>
      <c r="K3779" t="inlineStr">
        <is>
          <t>CONTRATO</t>
        </is>
      </c>
      <c r="L3779" t="n">
        <v>3278.99</v>
      </c>
      <c r="M3779" t="inlineStr"/>
      <c r="N3779" t="inlineStr"/>
      <c r="O3779" s="142">
        <f>DATE(YEAR(H3779),MONTH(H3779),1)</f>
        <v/>
      </c>
      <c r="P3779" s="132">
        <f>IF(H3779&gt;$L$3,"Futuro","Atraso")</f>
        <v/>
      </c>
      <c r="Q3779">
        <f>12*(YEAR(H3779)-YEAR($L$3))+(MONTH(H3779)-MONTH($L$3))</f>
        <v/>
      </c>
      <c r="R3779" s="366">
        <f>IF(N3779="IBIRAPITANGA FASE 3",IF(P3779="Atraso",M3779,M3779/(1+$J$2)^Q3779),IF(P3779="Atraso",M3779,M3779/(1+$J$1)^Q3779))</f>
        <v/>
      </c>
    </row>
    <row r="3780">
      <c r="A3780" t="inlineStr">
        <is>
          <t>Q020L05</t>
        </is>
      </c>
      <c r="B3780" t="inlineStr">
        <is>
          <t>MARCELO SILVA  BRITO</t>
        </is>
      </c>
      <c r="C3780" t="n">
        <v>1</v>
      </c>
      <c r="D3780" t="inlineStr">
        <is>
          <t>IPCA</t>
        </is>
      </c>
      <c r="E3780" t="n">
        <v>0.009488792934583046</v>
      </c>
      <c r="F3780" t="inlineStr">
        <is>
          <t>MENSAL</t>
        </is>
      </c>
      <c r="G3780" t="n">
        <v>47705</v>
      </c>
      <c r="H3780" t="n">
        <v>47705</v>
      </c>
      <c r="I3780" t="inlineStr">
        <is>
          <t>090</t>
        </is>
      </c>
      <c r="J3780" t="inlineStr">
        <is>
          <t>CARTEIRA</t>
        </is>
      </c>
      <c r="K3780" t="inlineStr">
        <is>
          <t>CONTRATO</t>
        </is>
      </c>
      <c r="L3780" t="n">
        <v>3278.99</v>
      </c>
      <c r="M3780" t="inlineStr"/>
      <c r="N3780" t="inlineStr"/>
      <c r="O3780" s="142">
        <f>DATE(YEAR(H3780),MONTH(H3780),1)</f>
        <v/>
      </c>
      <c r="P3780" s="132">
        <f>IF(H3780&gt;$L$3,"Futuro","Atraso")</f>
        <v/>
      </c>
      <c r="Q3780">
        <f>12*(YEAR(H3780)-YEAR($L$3))+(MONTH(H3780)-MONTH($L$3))</f>
        <v/>
      </c>
      <c r="R3780" s="366">
        <f>IF(N3780="IBIRAPITANGA FASE 3",IF(P3780="Atraso",M3780,M3780/(1+$J$2)^Q3780),IF(P3780="Atraso",M3780,M3780/(1+$J$1)^Q3780))</f>
        <v/>
      </c>
    </row>
    <row r="3781">
      <c r="A3781" t="inlineStr">
        <is>
          <t>Q020L05</t>
        </is>
      </c>
      <c r="B3781" t="inlineStr">
        <is>
          <t>MARCELO SILVA  BRITO</t>
        </is>
      </c>
      <c r="C3781" t="n">
        <v>1</v>
      </c>
      <c r="D3781" t="inlineStr">
        <is>
          <t>IPCA</t>
        </is>
      </c>
      <c r="E3781" t="n">
        <v>0.009488792934583046</v>
      </c>
      <c r="F3781" t="inlineStr">
        <is>
          <t>MENSAL</t>
        </is>
      </c>
      <c r="G3781" t="n">
        <v>47736</v>
      </c>
      <c r="H3781" t="n">
        <v>47736</v>
      </c>
      <c r="I3781" t="inlineStr">
        <is>
          <t>091</t>
        </is>
      </c>
      <c r="J3781" t="inlineStr">
        <is>
          <t>CARTEIRA</t>
        </is>
      </c>
      <c r="K3781" t="inlineStr">
        <is>
          <t>CONTRATO</t>
        </is>
      </c>
      <c r="L3781" t="n">
        <v>3278.99</v>
      </c>
      <c r="M3781" t="inlineStr"/>
      <c r="N3781" t="inlineStr"/>
      <c r="O3781" s="142">
        <f>DATE(YEAR(H3781),MONTH(H3781),1)</f>
        <v/>
      </c>
      <c r="P3781" s="132">
        <f>IF(H3781&gt;$L$3,"Futuro","Atraso")</f>
        <v/>
      </c>
      <c r="Q3781">
        <f>12*(YEAR(H3781)-YEAR($L$3))+(MONTH(H3781)-MONTH($L$3))</f>
        <v/>
      </c>
      <c r="R3781" s="366">
        <f>IF(N3781="IBIRAPITANGA FASE 3",IF(P3781="Atraso",M3781,M3781/(1+$J$2)^Q3781),IF(P3781="Atraso",M3781,M3781/(1+$J$1)^Q3781))</f>
        <v/>
      </c>
    </row>
    <row r="3782">
      <c r="A3782" t="inlineStr">
        <is>
          <t>Q020L05</t>
        </is>
      </c>
      <c r="B3782" t="inlineStr">
        <is>
          <t>MARCELO SILVA  BRITO</t>
        </is>
      </c>
      <c r="C3782" t="n">
        <v>1</v>
      </c>
      <c r="D3782" t="inlineStr">
        <is>
          <t>IPCA</t>
        </is>
      </c>
      <c r="E3782" t="n">
        <v>0.009488792934583046</v>
      </c>
      <c r="F3782" t="inlineStr">
        <is>
          <t>MENSAL</t>
        </is>
      </c>
      <c r="G3782" t="n">
        <v>47766</v>
      </c>
      <c r="H3782" t="n">
        <v>47766</v>
      </c>
      <c r="I3782" t="inlineStr">
        <is>
          <t>092</t>
        </is>
      </c>
      <c r="J3782" t="inlineStr">
        <is>
          <t>CARTEIRA</t>
        </is>
      </c>
      <c r="K3782" t="inlineStr">
        <is>
          <t>CONTRATO</t>
        </is>
      </c>
      <c r="L3782" t="n">
        <v>3278.99</v>
      </c>
      <c r="M3782" t="inlineStr"/>
      <c r="N3782" t="inlineStr"/>
      <c r="O3782" s="142">
        <f>DATE(YEAR(H3782),MONTH(H3782),1)</f>
        <v/>
      </c>
      <c r="P3782" s="132">
        <f>IF(H3782&gt;$L$3,"Futuro","Atraso")</f>
        <v/>
      </c>
      <c r="Q3782">
        <f>12*(YEAR(H3782)-YEAR($L$3))+(MONTH(H3782)-MONTH($L$3))</f>
        <v/>
      </c>
      <c r="R3782" s="366">
        <f>IF(N3782="IBIRAPITANGA FASE 3",IF(P3782="Atraso",M3782,M3782/(1+$J$2)^Q3782),IF(P3782="Atraso",M3782,M3782/(1+$J$1)^Q3782))</f>
        <v/>
      </c>
    </row>
    <row r="3783">
      <c r="A3783" t="inlineStr">
        <is>
          <t>Q020L05</t>
        </is>
      </c>
      <c r="B3783" t="inlineStr">
        <is>
          <t>MARCELO SILVA  BRITO</t>
        </is>
      </c>
      <c r="C3783" t="n">
        <v>1</v>
      </c>
      <c r="D3783" t="inlineStr">
        <is>
          <t>IPCA</t>
        </is>
      </c>
      <c r="E3783" t="n">
        <v>0.009488792934583046</v>
      </c>
      <c r="F3783" t="inlineStr">
        <is>
          <t>MENSAL</t>
        </is>
      </c>
      <c r="G3783" t="n">
        <v>47797</v>
      </c>
      <c r="H3783" t="n">
        <v>47797</v>
      </c>
      <c r="I3783" t="inlineStr">
        <is>
          <t>093</t>
        </is>
      </c>
      <c r="J3783" t="inlineStr">
        <is>
          <t>CARTEIRA</t>
        </is>
      </c>
      <c r="K3783" t="inlineStr">
        <is>
          <t>CONTRATO</t>
        </is>
      </c>
      <c r="L3783" t="n">
        <v>3278.99</v>
      </c>
      <c r="M3783" t="inlineStr"/>
      <c r="N3783" t="inlineStr"/>
      <c r="O3783" s="142">
        <f>DATE(YEAR(H3783),MONTH(H3783),1)</f>
        <v/>
      </c>
      <c r="P3783" s="132">
        <f>IF(H3783&gt;$L$3,"Futuro","Atraso")</f>
        <v/>
      </c>
      <c r="Q3783">
        <f>12*(YEAR(H3783)-YEAR($L$3))+(MONTH(H3783)-MONTH($L$3))</f>
        <v/>
      </c>
      <c r="R3783" s="366">
        <f>IF(N3783="IBIRAPITANGA FASE 3",IF(P3783="Atraso",M3783,M3783/(1+$J$2)^Q3783),IF(P3783="Atraso",M3783,M3783/(1+$J$1)^Q3783))</f>
        <v/>
      </c>
    </row>
    <row r="3784">
      <c r="A3784" t="inlineStr">
        <is>
          <t>Q020L05</t>
        </is>
      </c>
      <c r="B3784" t="inlineStr">
        <is>
          <t>MARCELO SILVA  BRITO</t>
        </is>
      </c>
      <c r="C3784" t="n">
        <v>1</v>
      </c>
      <c r="D3784" t="inlineStr">
        <is>
          <t>IPCA</t>
        </is>
      </c>
      <c r="E3784" t="n">
        <v>0.009488792934583046</v>
      </c>
      <c r="F3784" t="inlineStr">
        <is>
          <t>MENSAL</t>
        </is>
      </c>
      <c r="G3784" t="n">
        <v>47827</v>
      </c>
      <c r="H3784" t="n">
        <v>47827</v>
      </c>
      <c r="I3784" t="inlineStr">
        <is>
          <t>094</t>
        </is>
      </c>
      <c r="J3784" t="inlineStr">
        <is>
          <t>CARTEIRA</t>
        </is>
      </c>
      <c r="K3784" t="inlineStr">
        <is>
          <t>CONTRATO</t>
        </is>
      </c>
      <c r="L3784" t="n">
        <v>3278.99</v>
      </c>
      <c r="M3784" t="inlineStr"/>
      <c r="N3784" t="inlineStr"/>
      <c r="O3784" s="142">
        <f>DATE(YEAR(H3784),MONTH(H3784),1)</f>
        <v/>
      </c>
      <c r="P3784" s="132">
        <f>IF(H3784&gt;$L$3,"Futuro","Atraso")</f>
        <v/>
      </c>
      <c r="Q3784">
        <f>12*(YEAR(H3784)-YEAR($L$3))+(MONTH(H3784)-MONTH($L$3))</f>
        <v/>
      </c>
      <c r="R3784" s="366">
        <f>IF(N3784="IBIRAPITANGA FASE 3",IF(P3784="Atraso",M3784,M3784/(1+$J$2)^Q3784),IF(P3784="Atraso",M3784,M3784/(1+$J$1)^Q3784))</f>
        <v/>
      </c>
    </row>
    <row r="3785">
      <c r="A3785" t="inlineStr">
        <is>
          <t>Q020L05</t>
        </is>
      </c>
      <c r="B3785" t="inlineStr">
        <is>
          <t>MARCELO SILVA  BRITO</t>
        </is>
      </c>
      <c r="C3785" t="n">
        <v>1</v>
      </c>
      <c r="D3785" t="inlineStr">
        <is>
          <t>IPCA</t>
        </is>
      </c>
      <c r="E3785" t="n">
        <v>0.009488792934583046</v>
      </c>
      <c r="F3785" t="inlineStr">
        <is>
          <t>MENSAL</t>
        </is>
      </c>
      <c r="G3785" t="n">
        <v>47858</v>
      </c>
      <c r="H3785" t="n">
        <v>47858</v>
      </c>
      <c r="I3785" t="inlineStr">
        <is>
          <t>095</t>
        </is>
      </c>
      <c r="J3785" t="inlineStr">
        <is>
          <t>CARTEIRA</t>
        </is>
      </c>
      <c r="K3785" t="inlineStr">
        <is>
          <t>CONTRATO</t>
        </is>
      </c>
      <c r="L3785" t="n">
        <v>3278.99</v>
      </c>
      <c r="M3785" t="inlineStr"/>
      <c r="N3785" t="inlineStr"/>
      <c r="O3785" s="142">
        <f>DATE(YEAR(H3785),MONTH(H3785),1)</f>
        <v/>
      </c>
      <c r="P3785" s="132">
        <f>IF(H3785&gt;$L$3,"Futuro","Atraso")</f>
        <v/>
      </c>
      <c r="Q3785">
        <f>12*(YEAR(H3785)-YEAR($L$3))+(MONTH(H3785)-MONTH($L$3))</f>
        <v/>
      </c>
      <c r="R3785" s="366">
        <f>IF(N3785="IBIRAPITANGA FASE 3",IF(P3785="Atraso",M3785,M3785/(1+$J$2)^Q3785),IF(P3785="Atraso",M3785,M3785/(1+$J$1)^Q3785))</f>
        <v/>
      </c>
    </row>
    <row r="3786">
      <c r="A3786" t="inlineStr">
        <is>
          <t>Q020L05</t>
        </is>
      </c>
      <c r="B3786" t="inlineStr">
        <is>
          <t>MARCELO SILVA  BRITO</t>
        </is>
      </c>
      <c r="C3786" t="n">
        <v>1</v>
      </c>
      <c r="D3786" t="inlineStr">
        <is>
          <t>IPCA</t>
        </is>
      </c>
      <c r="E3786" t="n">
        <v>0.009488792934583046</v>
      </c>
      <c r="F3786" t="inlineStr">
        <is>
          <t>MENSAL</t>
        </is>
      </c>
      <c r="G3786" t="n">
        <v>47889</v>
      </c>
      <c r="H3786" t="n">
        <v>47889</v>
      </c>
      <c r="I3786" t="inlineStr">
        <is>
          <t>096</t>
        </is>
      </c>
      <c r="J3786" t="inlineStr">
        <is>
          <t>CARTEIRA</t>
        </is>
      </c>
      <c r="K3786" t="inlineStr">
        <is>
          <t>CONTRATO</t>
        </is>
      </c>
      <c r="L3786" t="n">
        <v>3278.99</v>
      </c>
      <c r="M3786" t="inlineStr"/>
      <c r="N3786" t="inlineStr"/>
      <c r="O3786" s="142">
        <f>DATE(YEAR(H3786),MONTH(H3786),1)</f>
        <v/>
      </c>
      <c r="P3786" s="132">
        <f>IF(H3786&gt;$L$3,"Futuro","Atraso")</f>
        <v/>
      </c>
      <c r="Q3786">
        <f>12*(YEAR(H3786)-YEAR($L$3))+(MONTH(H3786)-MONTH($L$3))</f>
        <v/>
      </c>
      <c r="R3786" s="366">
        <f>IF(N3786="IBIRAPITANGA FASE 3",IF(P3786="Atraso",M3786,M3786/(1+$J$2)^Q3786),IF(P3786="Atraso",M3786,M3786/(1+$J$1)^Q3786))</f>
        <v/>
      </c>
    </row>
    <row r="3787">
      <c r="A3787" t="inlineStr">
        <is>
          <t>Q020L05</t>
        </is>
      </c>
      <c r="B3787" t="inlineStr">
        <is>
          <t>MARCELO SILVA  BRITO</t>
        </is>
      </c>
      <c r="C3787" t="n">
        <v>1</v>
      </c>
      <c r="D3787" t="inlineStr">
        <is>
          <t>IPCA</t>
        </is>
      </c>
      <c r="E3787" t="n">
        <v>0.009488792934583046</v>
      </c>
      <c r="F3787" t="inlineStr">
        <is>
          <t>MENSAL</t>
        </is>
      </c>
      <c r="G3787" t="n">
        <v>47917</v>
      </c>
      <c r="H3787" t="n">
        <v>47917</v>
      </c>
      <c r="I3787" t="inlineStr">
        <is>
          <t>097</t>
        </is>
      </c>
      <c r="J3787" t="inlineStr">
        <is>
          <t>CARTEIRA</t>
        </is>
      </c>
      <c r="K3787" t="inlineStr">
        <is>
          <t>CONTRATO</t>
        </is>
      </c>
      <c r="L3787" t="n">
        <v>3278.99</v>
      </c>
      <c r="M3787" t="inlineStr"/>
      <c r="N3787" t="inlineStr"/>
      <c r="O3787" s="142">
        <f>DATE(YEAR(H3787),MONTH(H3787),1)</f>
        <v/>
      </c>
      <c r="P3787" s="132">
        <f>IF(H3787&gt;$L$3,"Futuro","Atraso")</f>
        <v/>
      </c>
      <c r="Q3787">
        <f>12*(YEAR(H3787)-YEAR($L$3))+(MONTH(H3787)-MONTH($L$3))</f>
        <v/>
      </c>
      <c r="R3787" s="366">
        <f>IF(N3787="IBIRAPITANGA FASE 3",IF(P3787="Atraso",M3787,M3787/(1+$J$2)^Q3787),IF(P3787="Atraso",M3787,M3787/(1+$J$1)^Q3787))</f>
        <v/>
      </c>
    </row>
    <row r="3788">
      <c r="A3788" t="inlineStr">
        <is>
          <t>Q020L05</t>
        </is>
      </c>
      <c r="B3788" t="inlineStr">
        <is>
          <t>MARCELO SILVA  BRITO</t>
        </is>
      </c>
      <c r="C3788" t="n">
        <v>1</v>
      </c>
      <c r="D3788" t="inlineStr">
        <is>
          <t>IPCA</t>
        </is>
      </c>
      <c r="E3788" t="n">
        <v>0.009488792934583046</v>
      </c>
      <c r="F3788" t="inlineStr">
        <is>
          <t>MENSAL</t>
        </is>
      </c>
      <c r="G3788" t="n">
        <v>47948</v>
      </c>
      <c r="H3788" t="n">
        <v>47948</v>
      </c>
      <c r="I3788" t="inlineStr">
        <is>
          <t>098</t>
        </is>
      </c>
      <c r="J3788" t="inlineStr">
        <is>
          <t>CARTEIRA</t>
        </is>
      </c>
      <c r="K3788" t="inlineStr">
        <is>
          <t>CONTRATO</t>
        </is>
      </c>
      <c r="L3788" t="n">
        <v>3278.99</v>
      </c>
      <c r="M3788" t="inlineStr"/>
      <c r="N3788" t="inlineStr"/>
      <c r="O3788" s="142">
        <f>DATE(YEAR(H3788),MONTH(H3788),1)</f>
        <v/>
      </c>
      <c r="P3788" s="132">
        <f>IF(H3788&gt;$L$3,"Futuro","Atraso")</f>
        <v/>
      </c>
      <c r="Q3788">
        <f>12*(YEAR(H3788)-YEAR($L$3))+(MONTH(H3788)-MONTH($L$3))</f>
        <v/>
      </c>
      <c r="R3788" s="366">
        <f>IF(N3788="IBIRAPITANGA FASE 3",IF(P3788="Atraso",M3788,M3788/(1+$J$2)^Q3788),IF(P3788="Atraso",M3788,M3788/(1+$J$1)^Q3788))</f>
        <v/>
      </c>
    </row>
    <row r="3789">
      <c r="A3789" t="inlineStr">
        <is>
          <t>Q020L05</t>
        </is>
      </c>
      <c r="B3789" t="inlineStr">
        <is>
          <t>MARCELO SILVA  BRITO</t>
        </is>
      </c>
      <c r="C3789" t="n">
        <v>1</v>
      </c>
      <c r="D3789" t="inlineStr">
        <is>
          <t>IPCA</t>
        </is>
      </c>
      <c r="E3789" t="n">
        <v>0.009488792934583046</v>
      </c>
      <c r="F3789" t="inlineStr">
        <is>
          <t>MENSAL</t>
        </is>
      </c>
      <c r="G3789" t="n">
        <v>47978</v>
      </c>
      <c r="H3789" t="n">
        <v>47978</v>
      </c>
      <c r="I3789" t="inlineStr">
        <is>
          <t>099</t>
        </is>
      </c>
      <c r="J3789" t="inlineStr">
        <is>
          <t>CARTEIRA</t>
        </is>
      </c>
      <c r="K3789" t="inlineStr">
        <is>
          <t>CONTRATO</t>
        </is>
      </c>
      <c r="L3789" t="n">
        <v>3278.99</v>
      </c>
      <c r="M3789" t="inlineStr"/>
      <c r="N3789" t="inlineStr"/>
      <c r="O3789" s="142">
        <f>DATE(YEAR(H3789),MONTH(H3789),1)</f>
        <v/>
      </c>
      <c r="P3789" s="132">
        <f>IF(H3789&gt;$L$3,"Futuro","Atraso")</f>
        <v/>
      </c>
      <c r="Q3789">
        <f>12*(YEAR(H3789)-YEAR($L$3))+(MONTH(H3789)-MONTH($L$3))</f>
        <v/>
      </c>
      <c r="R3789" s="366">
        <f>IF(N3789="IBIRAPITANGA FASE 3",IF(P3789="Atraso",M3789,M3789/(1+$J$2)^Q3789),IF(P3789="Atraso",M3789,M3789/(1+$J$1)^Q3789))</f>
        <v/>
      </c>
    </row>
    <row r="3790">
      <c r="A3790" t="inlineStr">
        <is>
          <t>Q020L05</t>
        </is>
      </c>
      <c r="B3790" t="inlineStr">
        <is>
          <t>MARCELO SILVA  BRITO</t>
        </is>
      </c>
      <c r="C3790" t="n">
        <v>1</v>
      </c>
      <c r="D3790" t="inlineStr">
        <is>
          <t>IPCA</t>
        </is>
      </c>
      <c r="E3790" t="n">
        <v>0.009488792934583046</v>
      </c>
      <c r="F3790" t="inlineStr">
        <is>
          <t>MENSAL</t>
        </is>
      </c>
      <c r="G3790" t="n">
        <v>48009</v>
      </c>
      <c r="H3790" t="n">
        <v>48009</v>
      </c>
      <c r="I3790" t="inlineStr">
        <is>
          <t>100</t>
        </is>
      </c>
      <c r="J3790" t="inlineStr">
        <is>
          <t>CARTEIRA</t>
        </is>
      </c>
      <c r="K3790" t="inlineStr">
        <is>
          <t>CONTRATO</t>
        </is>
      </c>
      <c r="L3790" t="n">
        <v>3278.99</v>
      </c>
      <c r="M3790" t="inlineStr"/>
      <c r="N3790" t="inlineStr"/>
      <c r="O3790" s="142">
        <f>DATE(YEAR(H3790),MONTH(H3790),1)</f>
        <v/>
      </c>
      <c r="P3790" s="132">
        <f>IF(H3790&gt;$L$3,"Futuro","Atraso")</f>
        <v/>
      </c>
      <c r="Q3790">
        <f>12*(YEAR(H3790)-YEAR($L$3))+(MONTH(H3790)-MONTH($L$3))</f>
        <v/>
      </c>
      <c r="R3790" s="366">
        <f>IF(N3790="IBIRAPITANGA FASE 3",IF(P3790="Atraso",M3790,M3790/(1+$J$2)^Q3790),IF(P3790="Atraso",M3790,M3790/(1+$J$1)^Q3790))</f>
        <v/>
      </c>
    </row>
    <row r="3791">
      <c r="A3791" t="inlineStr">
        <is>
          <t>Q020L05</t>
        </is>
      </c>
      <c r="B3791" t="inlineStr">
        <is>
          <t>MARCELO SILVA  BRITO</t>
        </is>
      </c>
      <c r="C3791" t="n">
        <v>1</v>
      </c>
      <c r="D3791" t="inlineStr">
        <is>
          <t>IPCA</t>
        </is>
      </c>
      <c r="E3791" t="n">
        <v>0.009488792934583046</v>
      </c>
      <c r="F3791" t="inlineStr">
        <is>
          <t>MENSAL</t>
        </is>
      </c>
      <c r="G3791" t="n">
        <v>48039</v>
      </c>
      <c r="H3791" t="n">
        <v>48039</v>
      </c>
      <c r="I3791" t="inlineStr">
        <is>
          <t>101</t>
        </is>
      </c>
      <c r="J3791" t="inlineStr">
        <is>
          <t>CARTEIRA</t>
        </is>
      </c>
      <c r="K3791" t="inlineStr">
        <is>
          <t>CONTRATO</t>
        </is>
      </c>
      <c r="L3791" t="n">
        <v>3278.99</v>
      </c>
      <c r="M3791" t="inlineStr"/>
      <c r="N3791" t="inlineStr"/>
      <c r="O3791" s="142">
        <f>DATE(YEAR(H3791),MONTH(H3791),1)</f>
        <v/>
      </c>
      <c r="P3791" s="132">
        <f>IF(H3791&gt;$L$3,"Futuro","Atraso")</f>
        <v/>
      </c>
      <c r="Q3791">
        <f>12*(YEAR(H3791)-YEAR($L$3))+(MONTH(H3791)-MONTH($L$3))</f>
        <v/>
      </c>
      <c r="R3791" s="366">
        <f>IF(N3791="IBIRAPITANGA FASE 3",IF(P3791="Atraso",M3791,M3791/(1+$J$2)^Q3791),IF(P3791="Atraso",M3791,M3791/(1+$J$1)^Q3791))</f>
        <v/>
      </c>
    </row>
    <row r="3792">
      <c r="A3792" t="inlineStr">
        <is>
          <t>Q020L05</t>
        </is>
      </c>
      <c r="B3792" t="inlineStr">
        <is>
          <t>MARCELO SILVA  BRITO</t>
        </is>
      </c>
      <c r="C3792" t="n">
        <v>1</v>
      </c>
      <c r="D3792" t="inlineStr">
        <is>
          <t>IPCA</t>
        </is>
      </c>
      <c r="E3792" t="n">
        <v>0.009488792934583046</v>
      </c>
      <c r="F3792" t="inlineStr">
        <is>
          <t>MENSAL</t>
        </is>
      </c>
      <c r="G3792" t="n">
        <v>48070</v>
      </c>
      <c r="H3792" t="n">
        <v>48070</v>
      </c>
      <c r="I3792" t="inlineStr">
        <is>
          <t>102</t>
        </is>
      </c>
      <c r="J3792" t="inlineStr">
        <is>
          <t>CARTEIRA</t>
        </is>
      </c>
      <c r="K3792" t="inlineStr">
        <is>
          <t>CONTRATO</t>
        </is>
      </c>
      <c r="L3792" t="n">
        <v>3278.99</v>
      </c>
      <c r="M3792" t="inlineStr"/>
      <c r="N3792" t="inlineStr"/>
      <c r="O3792" s="142">
        <f>DATE(YEAR(H3792),MONTH(H3792),1)</f>
        <v/>
      </c>
      <c r="P3792" s="132">
        <f>IF(H3792&gt;$L$3,"Futuro","Atraso")</f>
        <v/>
      </c>
      <c r="Q3792">
        <f>12*(YEAR(H3792)-YEAR($L$3))+(MONTH(H3792)-MONTH($L$3))</f>
        <v/>
      </c>
      <c r="R3792" s="366">
        <f>IF(N3792="IBIRAPITANGA FASE 3",IF(P3792="Atraso",M3792,M3792/(1+$J$2)^Q3792),IF(P3792="Atraso",M3792,M3792/(1+$J$1)^Q3792))</f>
        <v/>
      </c>
    </row>
    <row r="3793">
      <c r="A3793" t="inlineStr">
        <is>
          <t>Q020L05</t>
        </is>
      </c>
      <c r="B3793" t="inlineStr">
        <is>
          <t>MARCELO SILVA  BRITO</t>
        </is>
      </c>
      <c r="C3793" t="n">
        <v>1</v>
      </c>
      <c r="D3793" t="inlineStr">
        <is>
          <t>IPCA</t>
        </is>
      </c>
      <c r="E3793" t="n">
        <v>0.009488792934583046</v>
      </c>
      <c r="F3793" t="inlineStr">
        <is>
          <t>MENSAL</t>
        </is>
      </c>
      <c r="G3793" t="n">
        <v>48101</v>
      </c>
      <c r="H3793" t="n">
        <v>48101</v>
      </c>
      <c r="I3793" t="inlineStr">
        <is>
          <t>103</t>
        </is>
      </c>
      <c r="J3793" t="inlineStr">
        <is>
          <t>CARTEIRA</t>
        </is>
      </c>
      <c r="K3793" t="inlineStr">
        <is>
          <t>CONTRATO</t>
        </is>
      </c>
      <c r="L3793" t="n">
        <v>3278.99</v>
      </c>
      <c r="M3793" t="inlineStr"/>
      <c r="N3793" t="inlineStr"/>
      <c r="O3793" s="142">
        <f>DATE(YEAR(H3793),MONTH(H3793),1)</f>
        <v/>
      </c>
      <c r="P3793" s="132">
        <f>IF(H3793&gt;$L$3,"Futuro","Atraso")</f>
        <v/>
      </c>
      <c r="Q3793">
        <f>12*(YEAR(H3793)-YEAR($L$3))+(MONTH(H3793)-MONTH($L$3))</f>
        <v/>
      </c>
      <c r="R3793" s="366">
        <f>IF(N3793="IBIRAPITANGA FASE 3",IF(P3793="Atraso",M3793,M3793/(1+$J$2)^Q3793),IF(P3793="Atraso",M3793,M3793/(1+$J$1)^Q3793))</f>
        <v/>
      </c>
    </row>
    <row r="3794">
      <c r="A3794" t="inlineStr">
        <is>
          <t>Q020L05</t>
        </is>
      </c>
      <c r="B3794" t="inlineStr">
        <is>
          <t>MARCELO SILVA  BRITO</t>
        </is>
      </c>
      <c r="C3794" t="n">
        <v>1</v>
      </c>
      <c r="D3794" t="inlineStr">
        <is>
          <t>IPCA</t>
        </is>
      </c>
      <c r="E3794" t="n">
        <v>0.009488792934583046</v>
      </c>
      <c r="F3794" t="inlineStr">
        <is>
          <t>MENSAL</t>
        </is>
      </c>
      <c r="G3794" t="n">
        <v>48131</v>
      </c>
      <c r="H3794" t="n">
        <v>48131</v>
      </c>
      <c r="I3794" t="inlineStr">
        <is>
          <t>104</t>
        </is>
      </c>
      <c r="J3794" t="inlineStr">
        <is>
          <t>CARTEIRA</t>
        </is>
      </c>
      <c r="K3794" t="inlineStr">
        <is>
          <t>CONTRATO</t>
        </is>
      </c>
      <c r="L3794" t="n">
        <v>3278.99</v>
      </c>
      <c r="M3794" t="inlineStr"/>
      <c r="N3794" t="inlineStr"/>
      <c r="O3794" s="142">
        <f>DATE(YEAR(H3794),MONTH(H3794),1)</f>
        <v/>
      </c>
      <c r="P3794" s="132">
        <f>IF(H3794&gt;$L$3,"Futuro","Atraso")</f>
        <v/>
      </c>
      <c r="Q3794">
        <f>12*(YEAR(H3794)-YEAR($L$3))+(MONTH(H3794)-MONTH($L$3))</f>
        <v/>
      </c>
      <c r="R3794" s="366">
        <f>IF(N3794="IBIRAPITANGA FASE 3",IF(P3794="Atraso",M3794,M3794/(1+$J$2)^Q3794),IF(P3794="Atraso",M3794,M3794/(1+$J$1)^Q3794))</f>
        <v/>
      </c>
    </row>
    <row r="3795">
      <c r="A3795" t="inlineStr">
        <is>
          <t>Q020L05</t>
        </is>
      </c>
      <c r="B3795" t="inlineStr">
        <is>
          <t>MARCELO SILVA  BRITO</t>
        </is>
      </c>
      <c r="C3795" t="n">
        <v>1</v>
      </c>
      <c r="D3795" t="inlineStr">
        <is>
          <t>IPCA</t>
        </is>
      </c>
      <c r="E3795" t="n">
        <v>0.009488792934583046</v>
      </c>
      <c r="F3795" t="inlineStr">
        <is>
          <t>MENSAL</t>
        </is>
      </c>
      <c r="G3795" t="n">
        <v>48162</v>
      </c>
      <c r="H3795" t="n">
        <v>48162</v>
      </c>
      <c r="I3795" t="inlineStr">
        <is>
          <t>105</t>
        </is>
      </c>
      <c r="J3795" t="inlineStr">
        <is>
          <t>CARTEIRA</t>
        </is>
      </c>
      <c r="K3795" t="inlineStr">
        <is>
          <t>CONTRATO</t>
        </is>
      </c>
      <c r="L3795" t="n">
        <v>3278.99</v>
      </c>
      <c r="M3795" t="inlineStr"/>
      <c r="N3795" t="inlineStr"/>
      <c r="O3795" s="142">
        <f>DATE(YEAR(H3795),MONTH(H3795),1)</f>
        <v/>
      </c>
      <c r="P3795" s="132">
        <f>IF(H3795&gt;$L$3,"Futuro","Atraso")</f>
        <v/>
      </c>
      <c r="Q3795">
        <f>12*(YEAR(H3795)-YEAR($L$3))+(MONTH(H3795)-MONTH($L$3))</f>
        <v/>
      </c>
      <c r="R3795" s="366">
        <f>IF(N3795="IBIRAPITANGA FASE 3",IF(P3795="Atraso",M3795,M3795/(1+$J$2)^Q3795),IF(P3795="Atraso",M3795,M3795/(1+$J$1)^Q3795))</f>
        <v/>
      </c>
    </row>
    <row r="3796">
      <c r="A3796" t="inlineStr">
        <is>
          <t>Q020L05</t>
        </is>
      </c>
      <c r="B3796" t="inlineStr">
        <is>
          <t>MARCELO SILVA  BRITO</t>
        </is>
      </c>
      <c r="C3796" t="n">
        <v>1</v>
      </c>
      <c r="D3796" t="inlineStr">
        <is>
          <t>IPCA</t>
        </is>
      </c>
      <c r="E3796" t="n">
        <v>0.009488792934583046</v>
      </c>
      <c r="F3796" t="inlineStr">
        <is>
          <t>MENSAL</t>
        </is>
      </c>
      <c r="G3796" t="n">
        <v>48192</v>
      </c>
      <c r="H3796" t="n">
        <v>48192</v>
      </c>
      <c r="I3796" t="inlineStr">
        <is>
          <t>106</t>
        </is>
      </c>
      <c r="J3796" t="inlineStr">
        <is>
          <t>CARTEIRA</t>
        </is>
      </c>
      <c r="K3796" t="inlineStr">
        <is>
          <t>CONTRATO</t>
        </is>
      </c>
      <c r="L3796" t="n">
        <v>3278.99</v>
      </c>
      <c r="M3796" t="inlineStr"/>
      <c r="N3796" t="inlineStr"/>
      <c r="O3796" s="142">
        <f>DATE(YEAR(H3796),MONTH(H3796),1)</f>
        <v/>
      </c>
      <c r="P3796" s="132">
        <f>IF(H3796&gt;$L$3,"Futuro","Atraso")</f>
        <v/>
      </c>
      <c r="Q3796">
        <f>12*(YEAR(H3796)-YEAR($L$3))+(MONTH(H3796)-MONTH($L$3))</f>
        <v/>
      </c>
      <c r="R3796" s="366">
        <f>IF(N3796="IBIRAPITANGA FASE 3",IF(P3796="Atraso",M3796,M3796/(1+$J$2)^Q3796),IF(P3796="Atraso",M3796,M3796/(1+$J$1)^Q3796))</f>
        <v/>
      </c>
    </row>
    <row r="3797">
      <c r="A3797" t="inlineStr">
        <is>
          <t>Q020L05</t>
        </is>
      </c>
      <c r="B3797" t="inlineStr">
        <is>
          <t>MARCELO SILVA  BRITO</t>
        </is>
      </c>
      <c r="C3797" t="n">
        <v>1</v>
      </c>
      <c r="D3797" t="inlineStr">
        <is>
          <t>IPCA</t>
        </is>
      </c>
      <c r="E3797" t="n">
        <v>0.009488792934583046</v>
      </c>
      <c r="F3797" t="inlineStr">
        <is>
          <t>MENSAL</t>
        </is>
      </c>
      <c r="G3797" t="n">
        <v>48223</v>
      </c>
      <c r="H3797" t="n">
        <v>48223</v>
      </c>
      <c r="I3797" t="inlineStr">
        <is>
          <t>107</t>
        </is>
      </c>
      <c r="J3797" t="inlineStr">
        <is>
          <t>CARTEIRA</t>
        </is>
      </c>
      <c r="K3797" t="inlineStr">
        <is>
          <t>CONTRATO</t>
        </is>
      </c>
      <c r="L3797" t="n">
        <v>3278.99</v>
      </c>
      <c r="M3797" t="inlineStr"/>
      <c r="N3797" t="inlineStr"/>
      <c r="O3797" s="142">
        <f>DATE(YEAR(H3797),MONTH(H3797),1)</f>
        <v/>
      </c>
      <c r="P3797" s="132">
        <f>IF(H3797&gt;$L$3,"Futuro","Atraso")</f>
        <v/>
      </c>
      <c r="Q3797">
        <f>12*(YEAR(H3797)-YEAR($L$3))+(MONTH(H3797)-MONTH($L$3))</f>
        <v/>
      </c>
      <c r="R3797" s="366">
        <f>IF(N3797="IBIRAPITANGA FASE 3",IF(P3797="Atraso",M3797,M3797/(1+$J$2)^Q3797),IF(P3797="Atraso",M3797,M3797/(1+$J$1)^Q3797))</f>
        <v/>
      </c>
    </row>
    <row r="3798">
      <c r="A3798" t="inlineStr">
        <is>
          <t>Q020L05</t>
        </is>
      </c>
      <c r="B3798" t="inlineStr">
        <is>
          <t>MARCELO SILVA  BRITO</t>
        </is>
      </c>
      <c r="C3798" t="n">
        <v>1</v>
      </c>
      <c r="D3798" t="inlineStr">
        <is>
          <t>IPCA</t>
        </is>
      </c>
      <c r="E3798" t="n">
        <v>0.009488792934583046</v>
      </c>
      <c r="F3798" t="inlineStr">
        <is>
          <t>MENSAL</t>
        </is>
      </c>
      <c r="G3798" t="n">
        <v>48254</v>
      </c>
      <c r="H3798" t="n">
        <v>48254</v>
      </c>
      <c r="I3798" t="inlineStr">
        <is>
          <t>108</t>
        </is>
      </c>
      <c r="J3798" t="inlineStr">
        <is>
          <t>CARTEIRA</t>
        </is>
      </c>
      <c r="K3798" t="inlineStr">
        <is>
          <t>CONTRATO</t>
        </is>
      </c>
      <c r="L3798" t="n">
        <v>3278.99</v>
      </c>
      <c r="M3798" t="inlineStr"/>
      <c r="N3798" t="inlineStr"/>
      <c r="O3798" s="142">
        <f>DATE(YEAR(H3798),MONTH(H3798),1)</f>
        <v/>
      </c>
      <c r="P3798" s="132">
        <f>IF(H3798&gt;$L$3,"Futuro","Atraso")</f>
        <v/>
      </c>
      <c r="Q3798">
        <f>12*(YEAR(H3798)-YEAR($L$3))+(MONTH(H3798)-MONTH($L$3))</f>
        <v/>
      </c>
      <c r="R3798" s="366">
        <f>IF(N3798="IBIRAPITANGA FASE 3",IF(P3798="Atraso",M3798,M3798/(1+$J$2)^Q3798),IF(P3798="Atraso",M3798,M3798/(1+$J$1)^Q3798))</f>
        <v/>
      </c>
    </row>
    <row r="3799">
      <c r="A3799" t="inlineStr">
        <is>
          <t>Q020L05</t>
        </is>
      </c>
      <c r="B3799" t="inlineStr">
        <is>
          <t>MARCELO SILVA  BRITO</t>
        </is>
      </c>
      <c r="C3799" t="n">
        <v>1</v>
      </c>
      <c r="D3799" t="inlineStr">
        <is>
          <t>IPCA</t>
        </is>
      </c>
      <c r="E3799" t="n">
        <v>0.009488792934583046</v>
      </c>
      <c r="F3799" t="inlineStr">
        <is>
          <t>MENSAL</t>
        </is>
      </c>
      <c r="G3799" t="n">
        <v>48283</v>
      </c>
      <c r="H3799" t="n">
        <v>48283</v>
      </c>
      <c r="I3799" t="inlineStr">
        <is>
          <t>109</t>
        </is>
      </c>
      <c r="J3799" t="inlineStr">
        <is>
          <t>CARTEIRA</t>
        </is>
      </c>
      <c r="K3799" t="inlineStr">
        <is>
          <t>CONTRATO</t>
        </is>
      </c>
      <c r="L3799" t="n">
        <v>3278.99</v>
      </c>
      <c r="M3799" t="inlineStr"/>
      <c r="N3799" t="inlineStr"/>
      <c r="O3799" s="142">
        <f>DATE(YEAR(H3799),MONTH(H3799),1)</f>
        <v/>
      </c>
      <c r="P3799" s="132">
        <f>IF(H3799&gt;$L$3,"Futuro","Atraso")</f>
        <v/>
      </c>
      <c r="Q3799">
        <f>12*(YEAR(H3799)-YEAR($L$3))+(MONTH(H3799)-MONTH($L$3))</f>
        <v/>
      </c>
      <c r="R3799" s="366">
        <f>IF(N3799="IBIRAPITANGA FASE 3",IF(P3799="Atraso",M3799,M3799/(1+$J$2)^Q3799),IF(P3799="Atraso",M3799,M3799/(1+$J$1)^Q3799))</f>
        <v/>
      </c>
    </row>
    <row r="3800">
      <c r="A3800" t="inlineStr">
        <is>
          <t>Q020L05</t>
        </is>
      </c>
      <c r="B3800" t="inlineStr">
        <is>
          <t>MARCELO SILVA  BRITO</t>
        </is>
      </c>
      <c r="C3800" t="n">
        <v>1</v>
      </c>
      <c r="D3800" t="inlineStr">
        <is>
          <t>IPCA</t>
        </is>
      </c>
      <c r="E3800" t="n">
        <v>0.009488792934583046</v>
      </c>
      <c r="F3800" t="inlineStr">
        <is>
          <t>MENSAL</t>
        </is>
      </c>
      <c r="G3800" t="n">
        <v>48314</v>
      </c>
      <c r="H3800" t="n">
        <v>48314</v>
      </c>
      <c r="I3800" t="inlineStr">
        <is>
          <t>110</t>
        </is>
      </c>
      <c r="J3800" t="inlineStr">
        <is>
          <t>CARTEIRA</t>
        </is>
      </c>
      <c r="K3800" t="inlineStr">
        <is>
          <t>CONTRATO</t>
        </is>
      </c>
      <c r="L3800" t="n">
        <v>3278.99</v>
      </c>
      <c r="M3800" t="inlineStr"/>
      <c r="N3800" t="inlineStr"/>
      <c r="O3800" s="142">
        <f>DATE(YEAR(H3800),MONTH(H3800),1)</f>
        <v/>
      </c>
      <c r="P3800" s="132">
        <f>IF(H3800&gt;$L$3,"Futuro","Atraso")</f>
        <v/>
      </c>
      <c r="Q3800">
        <f>12*(YEAR(H3800)-YEAR($L$3))+(MONTH(H3800)-MONTH($L$3))</f>
        <v/>
      </c>
      <c r="R3800" s="366">
        <f>IF(N3800="IBIRAPITANGA FASE 3",IF(P3800="Atraso",M3800,M3800/(1+$J$2)^Q3800),IF(P3800="Atraso",M3800,M3800/(1+$J$1)^Q3800))</f>
        <v/>
      </c>
    </row>
    <row r="3801">
      <c r="A3801" t="inlineStr">
        <is>
          <t>Q020L05</t>
        </is>
      </c>
      <c r="B3801" t="inlineStr">
        <is>
          <t>MARCELO SILVA  BRITO</t>
        </is>
      </c>
      <c r="C3801" t="n">
        <v>1</v>
      </c>
      <c r="D3801" t="inlineStr">
        <is>
          <t>IPCA</t>
        </is>
      </c>
      <c r="E3801" t="n">
        <v>0.009488792934583046</v>
      </c>
      <c r="F3801" t="inlineStr">
        <is>
          <t>MENSAL</t>
        </is>
      </c>
      <c r="G3801" t="n">
        <v>48344</v>
      </c>
      <c r="H3801" t="n">
        <v>48344</v>
      </c>
      <c r="I3801" t="inlineStr">
        <is>
          <t>111</t>
        </is>
      </c>
      <c r="J3801" t="inlineStr">
        <is>
          <t>CARTEIRA</t>
        </is>
      </c>
      <c r="K3801" t="inlineStr">
        <is>
          <t>CONTRATO</t>
        </is>
      </c>
      <c r="L3801" t="n">
        <v>3278.99</v>
      </c>
      <c r="M3801" t="inlineStr"/>
      <c r="N3801" t="inlineStr"/>
      <c r="O3801" s="142">
        <f>DATE(YEAR(H3801),MONTH(H3801),1)</f>
        <v/>
      </c>
      <c r="P3801" s="132">
        <f>IF(H3801&gt;$L$3,"Futuro","Atraso")</f>
        <v/>
      </c>
      <c r="Q3801">
        <f>12*(YEAR(H3801)-YEAR($L$3))+(MONTH(H3801)-MONTH($L$3))</f>
        <v/>
      </c>
      <c r="R3801" s="366">
        <f>IF(N3801="IBIRAPITANGA FASE 3",IF(P3801="Atraso",M3801,M3801/(1+$J$2)^Q3801),IF(P3801="Atraso",M3801,M3801/(1+$J$1)^Q3801))</f>
        <v/>
      </c>
    </row>
    <row r="3802">
      <c r="A3802" t="inlineStr">
        <is>
          <t>Q020L05</t>
        </is>
      </c>
      <c r="B3802" t="inlineStr">
        <is>
          <t>MARCELO SILVA  BRITO</t>
        </is>
      </c>
      <c r="C3802" t="n">
        <v>1</v>
      </c>
      <c r="D3802" t="inlineStr">
        <is>
          <t>IPCA</t>
        </is>
      </c>
      <c r="E3802" t="n">
        <v>0.009488792934583046</v>
      </c>
      <c r="F3802" t="inlineStr">
        <is>
          <t>MENSAL</t>
        </is>
      </c>
      <c r="G3802" t="n">
        <v>48375</v>
      </c>
      <c r="H3802" t="n">
        <v>48375</v>
      </c>
      <c r="I3802" t="inlineStr">
        <is>
          <t>112</t>
        </is>
      </c>
      <c r="J3802" t="inlineStr">
        <is>
          <t>CARTEIRA</t>
        </is>
      </c>
      <c r="K3802" t="inlineStr">
        <is>
          <t>CONTRATO</t>
        </is>
      </c>
      <c r="L3802" t="n">
        <v>3278.99</v>
      </c>
      <c r="M3802" t="inlineStr"/>
      <c r="N3802" t="inlineStr"/>
      <c r="O3802" s="142">
        <f>DATE(YEAR(H3802),MONTH(H3802),1)</f>
        <v/>
      </c>
      <c r="P3802" s="132">
        <f>IF(H3802&gt;$L$3,"Futuro","Atraso")</f>
        <v/>
      </c>
      <c r="Q3802">
        <f>12*(YEAR(H3802)-YEAR($L$3))+(MONTH(H3802)-MONTH($L$3))</f>
        <v/>
      </c>
      <c r="R3802" s="366">
        <f>IF(N3802="IBIRAPITANGA FASE 3",IF(P3802="Atraso",M3802,M3802/(1+$J$2)^Q3802),IF(P3802="Atraso",M3802,M3802/(1+$J$1)^Q3802))</f>
        <v/>
      </c>
    </row>
    <row r="3803">
      <c r="A3803" t="inlineStr">
        <is>
          <t>Q020L05</t>
        </is>
      </c>
      <c r="B3803" t="inlineStr">
        <is>
          <t>MARCELO SILVA  BRITO</t>
        </is>
      </c>
      <c r="C3803" t="n">
        <v>1</v>
      </c>
      <c r="D3803" t="inlineStr">
        <is>
          <t>IPCA</t>
        </is>
      </c>
      <c r="E3803" t="n">
        <v>0.009488792934583046</v>
      </c>
      <c r="F3803" t="inlineStr">
        <is>
          <t>MENSAL</t>
        </is>
      </c>
      <c r="G3803" t="n">
        <v>48405</v>
      </c>
      <c r="H3803" t="n">
        <v>48405</v>
      </c>
      <c r="I3803" t="inlineStr">
        <is>
          <t>113</t>
        </is>
      </c>
      <c r="J3803" t="inlineStr">
        <is>
          <t>CARTEIRA</t>
        </is>
      </c>
      <c r="K3803" t="inlineStr">
        <is>
          <t>CONTRATO</t>
        </is>
      </c>
      <c r="L3803" t="n">
        <v>3278.99</v>
      </c>
      <c r="M3803" t="inlineStr"/>
      <c r="N3803" t="inlineStr"/>
      <c r="O3803" s="142">
        <f>DATE(YEAR(H3803),MONTH(H3803),1)</f>
        <v/>
      </c>
      <c r="P3803" s="132">
        <f>IF(H3803&gt;$L$3,"Futuro","Atraso")</f>
        <v/>
      </c>
      <c r="Q3803">
        <f>12*(YEAR(H3803)-YEAR($L$3))+(MONTH(H3803)-MONTH($L$3))</f>
        <v/>
      </c>
      <c r="R3803" s="366">
        <f>IF(N3803="IBIRAPITANGA FASE 3",IF(P3803="Atraso",M3803,M3803/(1+$J$2)^Q3803),IF(P3803="Atraso",M3803,M3803/(1+$J$1)^Q3803))</f>
        <v/>
      </c>
    </row>
    <row r="3804">
      <c r="A3804" t="inlineStr">
        <is>
          <t>Q020L05</t>
        </is>
      </c>
      <c r="B3804" t="inlineStr">
        <is>
          <t>MARCELO SILVA  BRITO</t>
        </is>
      </c>
      <c r="C3804" t="n">
        <v>1</v>
      </c>
      <c r="D3804" t="inlineStr">
        <is>
          <t>IPCA</t>
        </is>
      </c>
      <c r="E3804" t="n">
        <v>0.009488792934583046</v>
      </c>
      <c r="F3804" t="inlineStr">
        <is>
          <t>MENSAL</t>
        </is>
      </c>
      <c r="G3804" t="n">
        <v>48436</v>
      </c>
      <c r="H3804" t="n">
        <v>48436</v>
      </c>
      <c r="I3804" t="inlineStr">
        <is>
          <t>114</t>
        </is>
      </c>
      <c r="J3804" t="inlineStr">
        <is>
          <t>CARTEIRA</t>
        </is>
      </c>
      <c r="K3804" t="inlineStr">
        <is>
          <t>CONTRATO</t>
        </is>
      </c>
      <c r="L3804" t="n">
        <v>3278.99</v>
      </c>
      <c r="M3804" t="inlineStr"/>
      <c r="N3804" t="inlineStr"/>
      <c r="O3804" s="142">
        <f>DATE(YEAR(H3804),MONTH(H3804),1)</f>
        <v/>
      </c>
      <c r="P3804" s="132">
        <f>IF(H3804&gt;$L$3,"Futuro","Atraso")</f>
        <v/>
      </c>
      <c r="Q3804">
        <f>12*(YEAR(H3804)-YEAR($L$3))+(MONTH(H3804)-MONTH($L$3))</f>
        <v/>
      </c>
      <c r="R3804" s="366">
        <f>IF(N3804="IBIRAPITANGA FASE 3",IF(P3804="Atraso",M3804,M3804/(1+$J$2)^Q3804),IF(P3804="Atraso",M3804,M3804/(1+$J$1)^Q3804))</f>
        <v/>
      </c>
    </row>
    <row r="3805">
      <c r="A3805" t="inlineStr">
        <is>
          <t>Q020L05</t>
        </is>
      </c>
      <c r="B3805" t="inlineStr">
        <is>
          <t>MARCELO SILVA  BRITO</t>
        </is>
      </c>
      <c r="C3805" t="n">
        <v>1</v>
      </c>
      <c r="D3805" t="inlineStr">
        <is>
          <t>IPCA</t>
        </is>
      </c>
      <c r="E3805" t="n">
        <v>0.009488792934583046</v>
      </c>
      <c r="F3805" t="inlineStr">
        <is>
          <t>MENSAL</t>
        </is>
      </c>
      <c r="G3805" t="n">
        <v>48467</v>
      </c>
      <c r="H3805" t="n">
        <v>48467</v>
      </c>
      <c r="I3805" t="inlineStr">
        <is>
          <t>115</t>
        </is>
      </c>
      <c r="J3805" t="inlineStr">
        <is>
          <t>CARTEIRA</t>
        </is>
      </c>
      <c r="K3805" t="inlineStr">
        <is>
          <t>CONTRATO</t>
        </is>
      </c>
      <c r="L3805" t="n">
        <v>3278.99</v>
      </c>
      <c r="M3805" t="inlineStr"/>
      <c r="N3805" t="inlineStr"/>
      <c r="O3805" s="142">
        <f>DATE(YEAR(H3805),MONTH(H3805),1)</f>
        <v/>
      </c>
      <c r="P3805" s="132">
        <f>IF(H3805&gt;$L$3,"Futuro","Atraso")</f>
        <v/>
      </c>
      <c r="Q3805">
        <f>12*(YEAR(H3805)-YEAR($L$3))+(MONTH(H3805)-MONTH($L$3))</f>
        <v/>
      </c>
      <c r="R3805" s="366">
        <f>IF(N3805="IBIRAPITANGA FASE 3",IF(P3805="Atraso",M3805,M3805/(1+$J$2)^Q3805),IF(P3805="Atraso",M3805,M3805/(1+$J$1)^Q3805))</f>
        <v/>
      </c>
    </row>
    <row r="3806">
      <c r="A3806" t="inlineStr">
        <is>
          <t>Q020L05</t>
        </is>
      </c>
      <c r="B3806" t="inlineStr">
        <is>
          <t>MARCELO SILVA  BRITO</t>
        </is>
      </c>
      <c r="C3806" t="n">
        <v>1</v>
      </c>
      <c r="D3806" t="inlineStr">
        <is>
          <t>IPCA</t>
        </is>
      </c>
      <c r="E3806" t="n">
        <v>0.009488792934583046</v>
      </c>
      <c r="F3806" t="inlineStr">
        <is>
          <t>MENSAL</t>
        </is>
      </c>
      <c r="G3806" t="n">
        <v>48497</v>
      </c>
      <c r="H3806" t="n">
        <v>48497</v>
      </c>
      <c r="I3806" t="inlineStr">
        <is>
          <t>116</t>
        </is>
      </c>
      <c r="J3806" t="inlineStr">
        <is>
          <t>CARTEIRA</t>
        </is>
      </c>
      <c r="K3806" t="inlineStr">
        <is>
          <t>CONTRATO</t>
        </is>
      </c>
      <c r="L3806" t="n">
        <v>3278.99</v>
      </c>
      <c r="M3806" t="inlineStr"/>
      <c r="N3806" t="inlineStr"/>
      <c r="O3806" s="142">
        <f>DATE(YEAR(H3806),MONTH(H3806),1)</f>
        <v/>
      </c>
      <c r="P3806" s="132">
        <f>IF(H3806&gt;$L$3,"Futuro","Atraso")</f>
        <v/>
      </c>
      <c r="Q3806">
        <f>12*(YEAR(H3806)-YEAR($L$3))+(MONTH(H3806)-MONTH($L$3))</f>
        <v/>
      </c>
      <c r="R3806" s="366">
        <f>IF(N3806="IBIRAPITANGA FASE 3",IF(P3806="Atraso",M3806,M3806/(1+$J$2)^Q3806),IF(P3806="Atraso",M3806,M3806/(1+$J$1)^Q3806))</f>
        <v/>
      </c>
    </row>
    <row r="3807">
      <c r="A3807" t="inlineStr">
        <is>
          <t>Q020L05</t>
        </is>
      </c>
      <c r="B3807" t="inlineStr">
        <is>
          <t>MARCELO SILVA  BRITO</t>
        </is>
      </c>
      <c r="C3807" t="n">
        <v>1</v>
      </c>
      <c r="D3807" t="inlineStr">
        <is>
          <t>IPCA</t>
        </is>
      </c>
      <c r="E3807" t="n">
        <v>0.009488792934583046</v>
      </c>
      <c r="F3807" t="inlineStr">
        <is>
          <t>MENSAL</t>
        </is>
      </c>
      <c r="G3807" t="n">
        <v>48528</v>
      </c>
      <c r="H3807" t="n">
        <v>48528</v>
      </c>
      <c r="I3807" t="inlineStr">
        <is>
          <t>117</t>
        </is>
      </c>
      <c r="J3807" t="inlineStr">
        <is>
          <t>CARTEIRA</t>
        </is>
      </c>
      <c r="K3807" t="inlineStr">
        <is>
          <t>CONTRATO</t>
        </is>
      </c>
      <c r="L3807" t="n">
        <v>3278.99</v>
      </c>
      <c r="M3807" t="inlineStr"/>
      <c r="N3807" t="inlineStr"/>
      <c r="O3807" s="142">
        <f>DATE(YEAR(H3807),MONTH(H3807),1)</f>
        <v/>
      </c>
      <c r="P3807" s="132">
        <f>IF(H3807&gt;$L$3,"Futuro","Atraso")</f>
        <v/>
      </c>
      <c r="Q3807">
        <f>12*(YEAR(H3807)-YEAR($L$3))+(MONTH(H3807)-MONTH($L$3))</f>
        <v/>
      </c>
      <c r="R3807" s="366">
        <f>IF(N3807="IBIRAPITANGA FASE 3",IF(P3807="Atraso",M3807,M3807/(1+$J$2)^Q3807),IF(P3807="Atraso",M3807,M3807/(1+$J$1)^Q3807))</f>
        <v/>
      </c>
    </row>
    <row r="3808">
      <c r="A3808" t="inlineStr">
        <is>
          <t>Q020L05</t>
        </is>
      </c>
      <c r="B3808" t="inlineStr">
        <is>
          <t>MARCELO SILVA  BRITO</t>
        </is>
      </c>
      <c r="C3808" t="n">
        <v>1</v>
      </c>
      <c r="D3808" t="inlineStr">
        <is>
          <t>IPCA</t>
        </is>
      </c>
      <c r="E3808" t="n">
        <v>0.009488792934583046</v>
      </c>
      <c r="F3808" t="inlineStr">
        <is>
          <t>MENSAL</t>
        </is>
      </c>
      <c r="G3808" t="n">
        <v>48558</v>
      </c>
      <c r="H3808" t="n">
        <v>48558</v>
      </c>
      <c r="I3808" t="inlineStr">
        <is>
          <t>118</t>
        </is>
      </c>
      <c r="J3808" t="inlineStr">
        <is>
          <t>CARTEIRA</t>
        </is>
      </c>
      <c r="K3808" t="inlineStr">
        <is>
          <t>CONTRATO</t>
        </is>
      </c>
      <c r="L3808" t="n">
        <v>3278.99</v>
      </c>
      <c r="M3808" t="inlineStr"/>
      <c r="N3808" t="inlineStr"/>
      <c r="O3808" s="142">
        <f>DATE(YEAR(H3808),MONTH(H3808),1)</f>
        <v/>
      </c>
      <c r="P3808" s="132">
        <f>IF(H3808&gt;$L$3,"Futuro","Atraso")</f>
        <v/>
      </c>
      <c r="Q3808">
        <f>12*(YEAR(H3808)-YEAR($L$3))+(MONTH(H3808)-MONTH($L$3))</f>
        <v/>
      </c>
      <c r="R3808" s="366">
        <f>IF(N3808="IBIRAPITANGA FASE 3",IF(P3808="Atraso",M3808,M3808/(1+$J$2)^Q3808),IF(P3808="Atraso",M3808,M3808/(1+$J$1)^Q3808))</f>
        <v/>
      </c>
    </row>
    <row r="3809">
      <c r="A3809" t="inlineStr">
        <is>
          <t>Q020L05</t>
        </is>
      </c>
      <c r="B3809" t="inlineStr">
        <is>
          <t>MARCELO SILVA  BRITO</t>
        </is>
      </c>
      <c r="C3809" t="n">
        <v>1</v>
      </c>
      <c r="D3809" t="inlineStr">
        <is>
          <t>IPCA</t>
        </is>
      </c>
      <c r="E3809" t="n">
        <v>0.009488792934583046</v>
      </c>
      <c r="F3809" t="inlineStr">
        <is>
          <t>MENSAL</t>
        </is>
      </c>
      <c r="G3809" t="n">
        <v>48589</v>
      </c>
      <c r="H3809" t="n">
        <v>48589</v>
      </c>
      <c r="I3809" t="inlineStr">
        <is>
          <t>119</t>
        </is>
      </c>
      <c r="J3809" t="inlineStr">
        <is>
          <t>CARTEIRA</t>
        </is>
      </c>
      <c r="K3809" t="inlineStr">
        <is>
          <t>CONTRATO</t>
        </is>
      </c>
      <c r="L3809" t="n">
        <v>3278.99</v>
      </c>
      <c r="M3809" t="inlineStr"/>
      <c r="N3809" t="inlineStr"/>
      <c r="O3809" s="142">
        <f>DATE(YEAR(H3809),MONTH(H3809),1)</f>
        <v/>
      </c>
      <c r="P3809" s="132">
        <f>IF(H3809&gt;$L$3,"Futuro","Atraso")</f>
        <v/>
      </c>
      <c r="Q3809">
        <f>12*(YEAR(H3809)-YEAR($L$3))+(MONTH(H3809)-MONTH($L$3))</f>
        <v/>
      </c>
      <c r="R3809" s="366">
        <f>IF(N3809="IBIRAPITANGA FASE 3",IF(P3809="Atraso",M3809,M3809/(1+$J$2)^Q3809),IF(P3809="Atraso",M3809,M3809/(1+$J$1)^Q3809))</f>
        <v/>
      </c>
    </row>
    <row r="3810">
      <c r="A3810" t="inlineStr">
        <is>
          <t>Q020L05</t>
        </is>
      </c>
      <c r="B3810" t="inlineStr">
        <is>
          <t>MARCELO SILVA  BRITO</t>
        </is>
      </c>
      <c r="C3810" t="n">
        <v>1</v>
      </c>
      <c r="D3810" t="inlineStr">
        <is>
          <t>IPCA</t>
        </is>
      </c>
      <c r="E3810" t="n">
        <v>0.009488792934583046</v>
      </c>
      <c r="F3810" t="inlineStr">
        <is>
          <t>MENSAL</t>
        </is>
      </c>
      <c r="G3810" t="n">
        <v>48620</v>
      </c>
      <c r="H3810" t="n">
        <v>48620</v>
      </c>
      <c r="I3810" t="inlineStr">
        <is>
          <t>120</t>
        </is>
      </c>
      <c r="J3810" t="inlineStr">
        <is>
          <t>CARTEIRA</t>
        </is>
      </c>
      <c r="K3810" t="inlineStr">
        <is>
          <t>CONTRATO</t>
        </is>
      </c>
      <c r="L3810" t="n">
        <v>3278.99</v>
      </c>
      <c r="M3810" t="inlineStr"/>
      <c r="N3810" t="inlineStr"/>
      <c r="O3810" s="142">
        <f>DATE(YEAR(H3810),MONTH(H3810),1)</f>
        <v/>
      </c>
      <c r="P3810" s="132">
        <f>IF(H3810&gt;$L$3,"Futuro","Atraso")</f>
        <v/>
      </c>
      <c r="Q3810">
        <f>12*(YEAR(H3810)-YEAR($L$3))+(MONTH(H3810)-MONTH($L$3))</f>
        <v/>
      </c>
      <c r="R3810" s="366">
        <f>IF(N3810="IBIRAPITANGA FASE 3",IF(P3810="Atraso",M3810,M3810/(1+$J$2)^Q3810),IF(P3810="Atraso",M3810,M3810/(1+$J$1)^Q3810))</f>
        <v/>
      </c>
    </row>
    <row r="3811">
      <c r="A3811" t="inlineStr">
        <is>
          <t>Q020L05</t>
        </is>
      </c>
      <c r="B3811" t="inlineStr">
        <is>
          <t>MARCELO SILVA  BRITO</t>
        </is>
      </c>
      <c r="C3811" t="n">
        <v>1</v>
      </c>
      <c r="D3811" t="inlineStr">
        <is>
          <t>IPCA</t>
        </is>
      </c>
      <c r="E3811" t="n">
        <v>0.009488792934583046</v>
      </c>
      <c r="F3811" t="inlineStr">
        <is>
          <t>MENSAL</t>
        </is>
      </c>
      <c r="G3811" t="n">
        <v>48648</v>
      </c>
      <c r="H3811" t="n">
        <v>48648</v>
      </c>
      <c r="I3811" t="inlineStr">
        <is>
          <t>121</t>
        </is>
      </c>
      <c r="J3811" t="inlineStr">
        <is>
          <t>CARTEIRA</t>
        </is>
      </c>
      <c r="K3811" t="inlineStr">
        <is>
          <t>CONTRATO</t>
        </is>
      </c>
      <c r="L3811" t="n">
        <v>3278.99</v>
      </c>
      <c r="M3811" t="inlineStr"/>
      <c r="N3811" t="inlineStr"/>
      <c r="O3811" s="142">
        <f>DATE(YEAR(H3811),MONTH(H3811),1)</f>
        <v/>
      </c>
      <c r="P3811" s="132">
        <f>IF(H3811&gt;$L$3,"Futuro","Atraso")</f>
        <v/>
      </c>
      <c r="Q3811">
        <f>12*(YEAR(H3811)-YEAR($L$3))+(MONTH(H3811)-MONTH($L$3))</f>
        <v/>
      </c>
      <c r="R3811" s="366">
        <f>IF(N3811="IBIRAPITANGA FASE 3",IF(P3811="Atraso",M3811,M3811/(1+$J$2)^Q3811),IF(P3811="Atraso",M3811,M3811/(1+$J$1)^Q3811))</f>
        <v/>
      </c>
    </row>
    <row r="3812">
      <c r="A3812" t="inlineStr">
        <is>
          <t>Q020L05</t>
        </is>
      </c>
      <c r="B3812" t="inlineStr">
        <is>
          <t>MARCELO SILVA  BRITO</t>
        </is>
      </c>
      <c r="C3812" t="n">
        <v>1</v>
      </c>
      <c r="D3812" t="inlineStr">
        <is>
          <t>IPCA</t>
        </is>
      </c>
      <c r="E3812" t="n">
        <v>0.009488792934583046</v>
      </c>
      <c r="F3812" t="inlineStr">
        <is>
          <t>MENSAL</t>
        </is>
      </c>
      <c r="G3812" t="n">
        <v>48679</v>
      </c>
      <c r="H3812" t="n">
        <v>48679</v>
      </c>
      <c r="I3812" t="inlineStr">
        <is>
          <t>122</t>
        </is>
      </c>
      <c r="J3812" t="inlineStr">
        <is>
          <t>CARTEIRA</t>
        </is>
      </c>
      <c r="K3812" t="inlineStr">
        <is>
          <t>CONTRATO</t>
        </is>
      </c>
      <c r="L3812" t="n">
        <v>3278.99</v>
      </c>
      <c r="M3812" t="inlineStr"/>
      <c r="N3812" t="inlineStr"/>
      <c r="O3812" s="142">
        <f>DATE(YEAR(H3812),MONTH(H3812),1)</f>
        <v/>
      </c>
      <c r="P3812" s="132">
        <f>IF(H3812&gt;$L$3,"Futuro","Atraso")</f>
        <v/>
      </c>
      <c r="Q3812">
        <f>12*(YEAR(H3812)-YEAR($L$3))+(MONTH(H3812)-MONTH($L$3))</f>
        <v/>
      </c>
      <c r="R3812" s="366">
        <f>IF(N3812="IBIRAPITANGA FASE 3",IF(P3812="Atraso",M3812,M3812/(1+$J$2)^Q3812),IF(P3812="Atraso",M3812,M3812/(1+$J$1)^Q3812))</f>
        <v/>
      </c>
    </row>
    <row r="3813">
      <c r="A3813" t="inlineStr">
        <is>
          <t>Q020L05</t>
        </is>
      </c>
      <c r="B3813" t="inlineStr">
        <is>
          <t>MARCELO SILVA  BRITO</t>
        </is>
      </c>
      <c r="C3813" t="n">
        <v>1</v>
      </c>
      <c r="D3813" t="inlineStr">
        <is>
          <t>IPCA</t>
        </is>
      </c>
      <c r="E3813" t="n">
        <v>0.009488792934583046</v>
      </c>
      <c r="F3813" t="inlineStr">
        <is>
          <t>MENSAL</t>
        </is>
      </c>
      <c r="G3813" t="n">
        <v>48709</v>
      </c>
      <c r="H3813" t="n">
        <v>48709</v>
      </c>
      <c r="I3813" t="inlineStr">
        <is>
          <t>123</t>
        </is>
      </c>
      <c r="J3813" t="inlineStr">
        <is>
          <t>CARTEIRA</t>
        </is>
      </c>
      <c r="K3813" t="inlineStr">
        <is>
          <t>CONTRATO</t>
        </is>
      </c>
      <c r="L3813" t="n">
        <v>3278.99</v>
      </c>
      <c r="M3813" t="inlineStr"/>
      <c r="N3813" t="inlineStr"/>
      <c r="O3813" s="142">
        <f>DATE(YEAR(H3813),MONTH(H3813),1)</f>
        <v/>
      </c>
      <c r="P3813" s="132">
        <f>IF(H3813&gt;$L$3,"Futuro","Atraso")</f>
        <v/>
      </c>
      <c r="Q3813">
        <f>12*(YEAR(H3813)-YEAR($L$3))+(MONTH(H3813)-MONTH($L$3))</f>
        <v/>
      </c>
      <c r="R3813" s="366">
        <f>IF(N3813="IBIRAPITANGA FASE 3",IF(P3813="Atraso",M3813,M3813/(1+$J$2)^Q3813),IF(P3813="Atraso",M3813,M3813/(1+$J$1)^Q3813))</f>
        <v/>
      </c>
    </row>
    <row r="3814">
      <c r="A3814" t="inlineStr">
        <is>
          <t>Q020L05</t>
        </is>
      </c>
      <c r="B3814" t="inlineStr">
        <is>
          <t>MARCELO SILVA  BRITO</t>
        </is>
      </c>
      <c r="C3814" t="n">
        <v>1</v>
      </c>
      <c r="D3814" t="inlineStr">
        <is>
          <t>IPCA</t>
        </is>
      </c>
      <c r="E3814" t="n">
        <v>0.009488792934583046</v>
      </c>
      <c r="F3814" t="inlineStr">
        <is>
          <t>MENSAL</t>
        </is>
      </c>
      <c r="G3814" t="n">
        <v>48740</v>
      </c>
      <c r="H3814" t="n">
        <v>48740</v>
      </c>
      <c r="I3814" t="inlineStr">
        <is>
          <t>124</t>
        </is>
      </c>
      <c r="J3814" t="inlineStr">
        <is>
          <t>CARTEIRA</t>
        </is>
      </c>
      <c r="K3814" t="inlineStr">
        <is>
          <t>CONTRATO</t>
        </is>
      </c>
      <c r="L3814" t="n">
        <v>3278.99</v>
      </c>
      <c r="M3814" t="inlineStr"/>
      <c r="N3814" t="inlineStr"/>
      <c r="O3814" s="142">
        <f>DATE(YEAR(H3814),MONTH(H3814),1)</f>
        <v/>
      </c>
      <c r="P3814" s="132">
        <f>IF(H3814&gt;$L$3,"Futuro","Atraso")</f>
        <v/>
      </c>
      <c r="Q3814">
        <f>12*(YEAR(H3814)-YEAR($L$3))+(MONTH(H3814)-MONTH($L$3))</f>
        <v/>
      </c>
      <c r="R3814" s="366">
        <f>IF(N3814="IBIRAPITANGA FASE 3",IF(P3814="Atraso",M3814,M3814/(1+$J$2)^Q3814),IF(P3814="Atraso",M3814,M3814/(1+$J$1)^Q3814))</f>
        <v/>
      </c>
    </row>
    <row r="3815">
      <c r="A3815" t="inlineStr">
        <is>
          <t>Q020L05</t>
        </is>
      </c>
      <c r="B3815" t="inlineStr">
        <is>
          <t>MARCELO SILVA  BRITO</t>
        </is>
      </c>
      <c r="C3815" t="n">
        <v>1</v>
      </c>
      <c r="D3815" t="inlineStr">
        <is>
          <t>IPCA</t>
        </is>
      </c>
      <c r="E3815" t="n">
        <v>0.009488792934583046</v>
      </c>
      <c r="F3815" t="inlineStr">
        <is>
          <t>MENSAL</t>
        </is>
      </c>
      <c r="G3815" t="n">
        <v>48770</v>
      </c>
      <c r="H3815" t="n">
        <v>48770</v>
      </c>
      <c r="I3815" t="inlineStr">
        <is>
          <t>125</t>
        </is>
      </c>
      <c r="J3815" t="inlineStr">
        <is>
          <t>CARTEIRA</t>
        </is>
      </c>
      <c r="K3815" t="inlineStr">
        <is>
          <t>CONTRATO</t>
        </is>
      </c>
      <c r="L3815" t="n">
        <v>3278.99</v>
      </c>
      <c r="M3815" t="inlineStr"/>
      <c r="N3815" t="inlineStr"/>
      <c r="O3815" s="142">
        <f>DATE(YEAR(H3815),MONTH(H3815),1)</f>
        <v/>
      </c>
      <c r="P3815" s="132">
        <f>IF(H3815&gt;$L$3,"Futuro","Atraso")</f>
        <v/>
      </c>
      <c r="Q3815">
        <f>12*(YEAR(H3815)-YEAR($L$3))+(MONTH(H3815)-MONTH($L$3))</f>
        <v/>
      </c>
      <c r="R3815" s="366">
        <f>IF(N3815="IBIRAPITANGA FASE 3",IF(P3815="Atraso",M3815,M3815/(1+$J$2)^Q3815),IF(P3815="Atraso",M3815,M3815/(1+$J$1)^Q3815))</f>
        <v/>
      </c>
    </row>
    <row r="3816">
      <c r="A3816" t="inlineStr">
        <is>
          <t>Q020L05</t>
        </is>
      </c>
      <c r="B3816" t="inlineStr">
        <is>
          <t>MARCELO SILVA  BRITO</t>
        </is>
      </c>
      <c r="C3816" t="n">
        <v>1</v>
      </c>
      <c r="D3816" t="inlineStr">
        <is>
          <t>IPCA</t>
        </is>
      </c>
      <c r="E3816" t="n">
        <v>0.009488792934583046</v>
      </c>
      <c r="F3816" t="inlineStr">
        <is>
          <t>MENSAL</t>
        </is>
      </c>
      <c r="G3816" t="n">
        <v>48801</v>
      </c>
      <c r="H3816" t="n">
        <v>48801</v>
      </c>
      <c r="I3816" t="inlineStr">
        <is>
          <t>126</t>
        </is>
      </c>
      <c r="J3816" t="inlineStr">
        <is>
          <t>CARTEIRA</t>
        </is>
      </c>
      <c r="K3816" t="inlineStr">
        <is>
          <t>CONTRATO</t>
        </is>
      </c>
      <c r="L3816" t="n">
        <v>3278.99</v>
      </c>
      <c r="M3816" t="inlineStr"/>
      <c r="N3816" t="inlineStr"/>
      <c r="O3816" s="142">
        <f>DATE(YEAR(H3816),MONTH(H3816),1)</f>
        <v/>
      </c>
      <c r="P3816" s="132">
        <f>IF(H3816&gt;$L$3,"Futuro","Atraso")</f>
        <v/>
      </c>
      <c r="Q3816">
        <f>12*(YEAR(H3816)-YEAR($L$3))+(MONTH(H3816)-MONTH($L$3))</f>
        <v/>
      </c>
      <c r="R3816" s="366">
        <f>IF(N3816="IBIRAPITANGA FASE 3",IF(P3816="Atraso",M3816,M3816/(1+$J$2)^Q3816),IF(P3816="Atraso",M3816,M3816/(1+$J$1)^Q3816))</f>
        <v/>
      </c>
    </row>
    <row r="3817">
      <c r="A3817" t="inlineStr">
        <is>
          <t>Q020L05</t>
        </is>
      </c>
      <c r="B3817" t="inlineStr">
        <is>
          <t>MARCELO SILVA  BRITO</t>
        </is>
      </c>
      <c r="C3817" t="n">
        <v>1</v>
      </c>
      <c r="D3817" t="inlineStr">
        <is>
          <t>IPCA</t>
        </is>
      </c>
      <c r="E3817" t="n">
        <v>0.009488792934583046</v>
      </c>
      <c r="F3817" t="inlineStr">
        <is>
          <t>MENSAL</t>
        </is>
      </c>
      <c r="G3817" t="n">
        <v>48832</v>
      </c>
      <c r="H3817" t="n">
        <v>48832</v>
      </c>
      <c r="I3817" t="inlineStr">
        <is>
          <t>127</t>
        </is>
      </c>
      <c r="J3817" t="inlineStr">
        <is>
          <t>CARTEIRA</t>
        </is>
      </c>
      <c r="K3817" t="inlineStr">
        <is>
          <t>CONTRATO</t>
        </is>
      </c>
      <c r="L3817" t="n">
        <v>3278.99</v>
      </c>
      <c r="M3817" t="inlineStr"/>
      <c r="N3817" t="inlineStr"/>
      <c r="O3817" s="142">
        <f>DATE(YEAR(H3817),MONTH(H3817),1)</f>
        <v/>
      </c>
      <c r="P3817" s="132">
        <f>IF(H3817&gt;$L$3,"Futuro","Atraso")</f>
        <v/>
      </c>
      <c r="Q3817">
        <f>12*(YEAR(H3817)-YEAR($L$3))+(MONTH(H3817)-MONTH($L$3))</f>
        <v/>
      </c>
      <c r="R3817" s="366">
        <f>IF(N3817="IBIRAPITANGA FASE 3",IF(P3817="Atraso",M3817,M3817/(1+$J$2)^Q3817),IF(P3817="Atraso",M3817,M3817/(1+$J$1)^Q3817))</f>
        <v/>
      </c>
    </row>
    <row r="3818">
      <c r="A3818" t="inlineStr">
        <is>
          <t>Q020L05</t>
        </is>
      </c>
      <c r="B3818" t="inlineStr">
        <is>
          <t>MARCELO SILVA  BRITO</t>
        </is>
      </c>
      <c r="C3818" t="n">
        <v>1</v>
      </c>
      <c r="D3818" t="inlineStr">
        <is>
          <t>IPCA</t>
        </is>
      </c>
      <c r="E3818" t="n">
        <v>0.009488792934583046</v>
      </c>
      <c r="F3818" t="inlineStr">
        <is>
          <t>MENSAL</t>
        </is>
      </c>
      <c r="G3818" t="n">
        <v>48862</v>
      </c>
      <c r="H3818" t="n">
        <v>48862</v>
      </c>
      <c r="I3818" t="inlineStr">
        <is>
          <t>128</t>
        </is>
      </c>
      <c r="J3818" t="inlineStr">
        <is>
          <t>CARTEIRA</t>
        </is>
      </c>
      <c r="K3818" t="inlineStr">
        <is>
          <t>CONTRATO</t>
        </is>
      </c>
      <c r="L3818" t="n">
        <v>3278.99</v>
      </c>
      <c r="M3818" t="inlineStr"/>
      <c r="N3818" t="inlineStr"/>
      <c r="O3818" s="142">
        <f>DATE(YEAR(H3818),MONTH(H3818),1)</f>
        <v/>
      </c>
      <c r="P3818" s="132">
        <f>IF(H3818&gt;$L$3,"Futuro","Atraso")</f>
        <v/>
      </c>
      <c r="Q3818">
        <f>12*(YEAR(H3818)-YEAR($L$3))+(MONTH(H3818)-MONTH($L$3))</f>
        <v/>
      </c>
      <c r="R3818" s="366">
        <f>IF(N3818="IBIRAPITANGA FASE 3",IF(P3818="Atraso",M3818,M3818/(1+$J$2)^Q3818),IF(P3818="Atraso",M3818,M3818/(1+$J$1)^Q3818))</f>
        <v/>
      </c>
    </row>
    <row r="3819">
      <c r="A3819" t="inlineStr">
        <is>
          <t>Q020L05</t>
        </is>
      </c>
      <c r="B3819" t="inlineStr">
        <is>
          <t>MARCELO SILVA  BRITO</t>
        </is>
      </c>
      <c r="C3819" t="n">
        <v>1</v>
      </c>
      <c r="D3819" t="inlineStr">
        <is>
          <t>IPCA</t>
        </is>
      </c>
      <c r="E3819" t="n">
        <v>0.009488792934583046</v>
      </c>
      <c r="F3819" t="inlineStr">
        <is>
          <t>MENSAL</t>
        </is>
      </c>
      <c r="G3819" t="n">
        <v>48893</v>
      </c>
      <c r="H3819" t="n">
        <v>48893</v>
      </c>
      <c r="I3819" t="inlineStr">
        <is>
          <t>129</t>
        </is>
      </c>
      <c r="J3819" t="inlineStr">
        <is>
          <t>CARTEIRA</t>
        </is>
      </c>
      <c r="K3819" t="inlineStr">
        <is>
          <t>CONTRATO</t>
        </is>
      </c>
      <c r="L3819" t="n">
        <v>3278.99</v>
      </c>
      <c r="M3819" t="inlineStr"/>
      <c r="N3819" t="inlineStr"/>
      <c r="O3819" s="142">
        <f>DATE(YEAR(H3819),MONTH(H3819),1)</f>
        <v/>
      </c>
      <c r="P3819" s="132">
        <f>IF(H3819&gt;$L$3,"Futuro","Atraso")</f>
        <v/>
      </c>
      <c r="Q3819">
        <f>12*(YEAR(H3819)-YEAR($L$3))+(MONTH(H3819)-MONTH($L$3))</f>
        <v/>
      </c>
      <c r="R3819" s="366">
        <f>IF(N3819="IBIRAPITANGA FASE 3",IF(P3819="Atraso",M3819,M3819/(1+$J$2)^Q3819),IF(P3819="Atraso",M3819,M3819/(1+$J$1)^Q3819))</f>
        <v/>
      </c>
    </row>
    <row r="3820">
      <c r="A3820" t="inlineStr">
        <is>
          <t>Q020L05</t>
        </is>
      </c>
      <c r="B3820" t="inlineStr">
        <is>
          <t>MARCELO SILVA  BRITO</t>
        </is>
      </c>
      <c r="C3820" t="n">
        <v>1</v>
      </c>
      <c r="D3820" t="inlineStr">
        <is>
          <t>IPCA</t>
        </is>
      </c>
      <c r="E3820" t="n">
        <v>0.009488792934583046</v>
      </c>
      <c r="F3820" t="inlineStr">
        <is>
          <t>MENSAL</t>
        </is>
      </c>
      <c r="G3820" t="n">
        <v>48923</v>
      </c>
      <c r="H3820" t="n">
        <v>48923</v>
      </c>
      <c r="I3820" t="inlineStr">
        <is>
          <t>130</t>
        </is>
      </c>
      <c r="J3820" t="inlineStr">
        <is>
          <t>CARTEIRA</t>
        </is>
      </c>
      <c r="K3820" t="inlineStr">
        <is>
          <t>CONTRATO</t>
        </is>
      </c>
      <c r="L3820" t="n">
        <v>3278.99</v>
      </c>
      <c r="M3820" t="inlineStr"/>
      <c r="N3820" t="inlineStr"/>
      <c r="O3820" s="142">
        <f>DATE(YEAR(H3820),MONTH(H3820),1)</f>
        <v/>
      </c>
      <c r="P3820" s="132">
        <f>IF(H3820&gt;$L$3,"Futuro","Atraso")</f>
        <v/>
      </c>
      <c r="Q3820">
        <f>12*(YEAR(H3820)-YEAR($L$3))+(MONTH(H3820)-MONTH($L$3))</f>
        <v/>
      </c>
      <c r="R3820" s="366">
        <f>IF(N3820="IBIRAPITANGA FASE 3",IF(P3820="Atraso",M3820,M3820/(1+$J$2)^Q3820),IF(P3820="Atraso",M3820,M3820/(1+$J$1)^Q3820))</f>
        <v/>
      </c>
    </row>
    <row r="3821">
      <c r="A3821" t="inlineStr">
        <is>
          <t>Q020L05</t>
        </is>
      </c>
      <c r="B3821" t="inlineStr">
        <is>
          <t>MARCELO SILVA  BRITO</t>
        </is>
      </c>
      <c r="C3821" t="n">
        <v>1</v>
      </c>
      <c r="D3821" t="inlineStr">
        <is>
          <t>IPCA</t>
        </is>
      </c>
      <c r="E3821" t="n">
        <v>0.009488792934583046</v>
      </c>
      <c r="F3821" t="inlineStr">
        <is>
          <t>MENSAL</t>
        </is>
      </c>
      <c r="G3821" t="n">
        <v>48954</v>
      </c>
      <c r="H3821" t="n">
        <v>48954</v>
      </c>
      <c r="I3821" t="inlineStr">
        <is>
          <t>131</t>
        </is>
      </c>
      <c r="J3821" t="inlineStr">
        <is>
          <t>CARTEIRA</t>
        </is>
      </c>
      <c r="K3821" t="inlineStr">
        <is>
          <t>CONTRATO</t>
        </is>
      </c>
      <c r="L3821" t="n">
        <v>3278.99</v>
      </c>
      <c r="M3821" t="inlineStr"/>
      <c r="N3821" t="inlineStr"/>
      <c r="O3821" s="142">
        <f>DATE(YEAR(H3821),MONTH(H3821),1)</f>
        <v/>
      </c>
      <c r="P3821" s="132">
        <f>IF(H3821&gt;$L$3,"Futuro","Atraso")</f>
        <v/>
      </c>
      <c r="Q3821">
        <f>12*(YEAR(H3821)-YEAR($L$3))+(MONTH(H3821)-MONTH($L$3))</f>
        <v/>
      </c>
      <c r="R3821" s="366">
        <f>IF(N3821="IBIRAPITANGA FASE 3",IF(P3821="Atraso",M3821,M3821/(1+$J$2)^Q3821),IF(P3821="Atraso",M3821,M3821/(1+$J$1)^Q3821))</f>
        <v/>
      </c>
    </row>
    <row r="3822">
      <c r="A3822" t="inlineStr">
        <is>
          <t>Q020L05</t>
        </is>
      </c>
      <c r="B3822" t="inlineStr">
        <is>
          <t>MARCELO SILVA  BRITO</t>
        </is>
      </c>
      <c r="C3822" t="n">
        <v>1</v>
      </c>
      <c r="D3822" t="inlineStr">
        <is>
          <t>IPCA</t>
        </is>
      </c>
      <c r="E3822" t="n">
        <v>0.009488792934583046</v>
      </c>
      <c r="F3822" t="inlineStr">
        <is>
          <t>MENSAL</t>
        </is>
      </c>
      <c r="G3822" t="n">
        <v>48985</v>
      </c>
      <c r="H3822" t="n">
        <v>48985</v>
      </c>
      <c r="I3822" t="inlineStr">
        <is>
          <t>132</t>
        </is>
      </c>
      <c r="J3822" t="inlineStr">
        <is>
          <t>CARTEIRA</t>
        </is>
      </c>
      <c r="K3822" t="inlineStr">
        <is>
          <t>CONTRATO</t>
        </is>
      </c>
      <c r="L3822" t="n">
        <v>3278.99</v>
      </c>
      <c r="M3822" t="inlineStr"/>
      <c r="N3822" t="inlineStr"/>
      <c r="O3822" s="142">
        <f>DATE(YEAR(H3822),MONTH(H3822),1)</f>
        <v/>
      </c>
      <c r="P3822" s="132">
        <f>IF(H3822&gt;$L$3,"Futuro","Atraso")</f>
        <v/>
      </c>
      <c r="Q3822">
        <f>12*(YEAR(H3822)-YEAR($L$3))+(MONTH(H3822)-MONTH($L$3))</f>
        <v/>
      </c>
      <c r="R3822" s="366">
        <f>IF(N3822="IBIRAPITANGA FASE 3",IF(P3822="Atraso",M3822,M3822/(1+$J$2)^Q3822),IF(P3822="Atraso",M3822,M3822/(1+$J$1)^Q3822))</f>
        <v/>
      </c>
    </row>
    <row r="3823">
      <c r="A3823" t="inlineStr">
        <is>
          <t>Q020L05</t>
        </is>
      </c>
      <c r="B3823" t="inlineStr">
        <is>
          <t>MARCELO SILVA  BRITO</t>
        </is>
      </c>
      <c r="C3823" t="n">
        <v>1</v>
      </c>
      <c r="D3823" t="inlineStr">
        <is>
          <t>IPCA</t>
        </is>
      </c>
      <c r="E3823" t="n">
        <v>0.009488792934583046</v>
      </c>
      <c r="F3823" t="inlineStr">
        <is>
          <t>MENSAL</t>
        </is>
      </c>
      <c r="G3823" t="n">
        <v>49013</v>
      </c>
      <c r="H3823" t="n">
        <v>49013</v>
      </c>
      <c r="I3823" t="inlineStr">
        <is>
          <t>133</t>
        </is>
      </c>
      <c r="J3823" t="inlineStr">
        <is>
          <t>CARTEIRA</t>
        </is>
      </c>
      <c r="K3823" t="inlineStr">
        <is>
          <t>CONTRATO</t>
        </is>
      </c>
      <c r="L3823" t="n">
        <v>3278.99</v>
      </c>
      <c r="M3823" t="inlineStr"/>
      <c r="N3823" t="inlineStr"/>
      <c r="O3823" s="142">
        <f>DATE(YEAR(H3823),MONTH(H3823),1)</f>
        <v/>
      </c>
      <c r="P3823" s="132">
        <f>IF(H3823&gt;$L$3,"Futuro","Atraso")</f>
        <v/>
      </c>
      <c r="Q3823">
        <f>12*(YEAR(H3823)-YEAR($L$3))+(MONTH(H3823)-MONTH($L$3))</f>
        <v/>
      </c>
      <c r="R3823" s="366">
        <f>IF(N3823="IBIRAPITANGA FASE 3",IF(P3823="Atraso",M3823,M3823/(1+$J$2)^Q3823),IF(P3823="Atraso",M3823,M3823/(1+$J$1)^Q3823))</f>
        <v/>
      </c>
    </row>
    <row r="3824">
      <c r="A3824" t="inlineStr">
        <is>
          <t>Q020L05</t>
        </is>
      </c>
      <c r="B3824" t="inlineStr">
        <is>
          <t>MARCELO SILVA  BRITO</t>
        </is>
      </c>
      <c r="C3824" t="n">
        <v>1</v>
      </c>
      <c r="D3824" t="inlineStr">
        <is>
          <t>IPCA</t>
        </is>
      </c>
      <c r="E3824" t="n">
        <v>0.009488792934583046</v>
      </c>
      <c r="F3824" t="inlineStr">
        <is>
          <t>MENSAL</t>
        </is>
      </c>
      <c r="G3824" t="n">
        <v>49044</v>
      </c>
      <c r="H3824" t="n">
        <v>49044</v>
      </c>
      <c r="I3824" t="inlineStr">
        <is>
          <t>134</t>
        </is>
      </c>
      <c r="J3824" t="inlineStr">
        <is>
          <t>CARTEIRA</t>
        </is>
      </c>
      <c r="K3824" t="inlineStr">
        <is>
          <t>CONTRATO</t>
        </is>
      </c>
      <c r="L3824" t="n">
        <v>3278.99</v>
      </c>
      <c r="M3824" t="inlineStr"/>
      <c r="N3824" t="inlineStr"/>
      <c r="O3824" s="142">
        <f>DATE(YEAR(H3824),MONTH(H3824),1)</f>
        <v/>
      </c>
      <c r="P3824" s="132">
        <f>IF(H3824&gt;$L$3,"Futuro","Atraso")</f>
        <v/>
      </c>
      <c r="Q3824">
        <f>12*(YEAR(H3824)-YEAR($L$3))+(MONTH(H3824)-MONTH($L$3))</f>
        <v/>
      </c>
      <c r="R3824" s="366">
        <f>IF(N3824="IBIRAPITANGA FASE 3",IF(P3824="Atraso",M3824,M3824/(1+$J$2)^Q3824),IF(P3824="Atraso",M3824,M3824/(1+$J$1)^Q3824))</f>
        <v/>
      </c>
    </row>
    <row r="3825">
      <c r="A3825" t="inlineStr">
        <is>
          <t>Q020L05</t>
        </is>
      </c>
      <c r="B3825" t="inlineStr">
        <is>
          <t>MARCELO SILVA  BRITO</t>
        </is>
      </c>
      <c r="C3825" t="n">
        <v>1</v>
      </c>
      <c r="D3825" t="inlineStr">
        <is>
          <t>IPCA</t>
        </is>
      </c>
      <c r="E3825" t="n">
        <v>0.009488792934583046</v>
      </c>
      <c r="F3825" t="inlineStr">
        <is>
          <t>MENSAL</t>
        </is>
      </c>
      <c r="G3825" t="n">
        <v>49074</v>
      </c>
      <c r="H3825" t="n">
        <v>49074</v>
      </c>
      <c r="I3825" t="inlineStr">
        <is>
          <t>135</t>
        </is>
      </c>
      <c r="J3825" t="inlineStr">
        <is>
          <t>CARTEIRA</t>
        </is>
      </c>
      <c r="K3825" t="inlineStr">
        <is>
          <t>CONTRATO</t>
        </is>
      </c>
      <c r="L3825" t="n">
        <v>3278.99</v>
      </c>
      <c r="M3825" t="inlineStr"/>
      <c r="N3825" t="inlineStr"/>
      <c r="O3825" s="142">
        <f>DATE(YEAR(H3825),MONTH(H3825),1)</f>
        <v/>
      </c>
      <c r="P3825" s="132">
        <f>IF(H3825&gt;$L$3,"Futuro","Atraso")</f>
        <v/>
      </c>
      <c r="Q3825">
        <f>12*(YEAR(H3825)-YEAR($L$3))+(MONTH(H3825)-MONTH($L$3))</f>
        <v/>
      </c>
      <c r="R3825" s="366">
        <f>IF(N3825="IBIRAPITANGA FASE 3",IF(P3825="Atraso",M3825,M3825/(1+$J$2)^Q3825),IF(P3825="Atraso",M3825,M3825/(1+$J$1)^Q3825))</f>
        <v/>
      </c>
    </row>
    <row r="3826">
      <c r="A3826" t="inlineStr">
        <is>
          <t>Q020L05</t>
        </is>
      </c>
      <c r="B3826" t="inlineStr">
        <is>
          <t>MARCELO SILVA  BRITO</t>
        </is>
      </c>
      <c r="C3826" t="n">
        <v>1</v>
      </c>
      <c r="D3826" t="inlineStr">
        <is>
          <t>IPCA</t>
        </is>
      </c>
      <c r="E3826" t="n">
        <v>0.009488792934583046</v>
      </c>
      <c r="F3826" t="inlineStr">
        <is>
          <t>MENSAL</t>
        </is>
      </c>
      <c r="G3826" t="n">
        <v>49105</v>
      </c>
      <c r="H3826" t="n">
        <v>49105</v>
      </c>
      <c r="I3826" t="inlineStr">
        <is>
          <t>136</t>
        </is>
      </c>
      <c r="J3826" t="inlineStr">
        <is>
          <t>CARTEIRA</t>
        </is>
      </c>
      <c r="K3826" t="inlineStr">
        <is>
          <t>CONTRATO</t>
        </is>
      </c>
      <c r="L3826" t="n">
        <v>3278.99</v>
      </c>
      <c r="M3826" t="inlineStr"/>
      <c r="N3826" t="inlineStr"/>
      <c r="O3826" s="142">
        <f>DATE(YEAR(H3826),MONTH(H3826),1)</f>
        <v/>
      </c>
      <c r="P3826" s="132">
        <f>IF(H3826&gt;$L$3,"Futuro","Atraso")</f>
        <v/>
      </c>
      <c r="Q3826">
        <f>12*(YEAR(H3826)-YEAR($L$3))+(MONTH(H3826)-MONTH($L$3))</f>
        <v/>
      </c>
      <c r="R3826" s="366">
        <f>IF(N3826="IBIRAPITANGA FASE 3",IF(P3826="Atraso",M3826,M3826/(1+$J$2)^Q3826),IF(P3826="Atraso",M3826,M3826/(1+$J$1)^Q3826))</f>
        <v/>
      </c>
    </row>
    <row r="3827">
      <c r="A3827" t="inlineStr">
        <is>
          <t>Q020L05</t>
        </is>
      </c>
      <c r="B3827" t="inlineStr">
        <is>
          <t>MARCELO SILVA  BRITO</t>
        </is>
      </c>
      <c r="C3827" t="n">
        <v>1</v>
      </c>
      <c r="D3827" t="inlineStr">
        <is>
          <t>IPCA</t>
        </is>
      </c>
      <c r="E3827" t="n">
        <v>0.009488792934583046</v>
      </c>
      <c r="F3827" t="inlineStr">
        <is>
          <t>MENSAL</t>
        </is>
      </c>
      <c r="G3827" t="n">
        <v>49135</v>
      </c>
      <c r="H3827" t="n">
        <v>49135</v>
      </c>
      <c r="I3827" t="inlineStr">
        <is>
          <t>137</t>
        </is>
      </c>
      <c r="J3827" t="inlineStr">
        <is>
          <t>CARTEIRA</t>
        </is>
      </c>
      <c r="K3827" t="inlineStr">
        <is>
          <t>CONTRATO</t>
        </is>
      </c>
      <c r="L3827" t="n">
        <v>3278.99</v>
      </c>
      <c r="M3827" t="inlineStr"/>
      <c r="N3827" t="inlineStr"/>
      <c r="O3827" s="142">
        <f>DATE(YEAR(H3827),MONTH(H3827),1)</f>
        <v/>
      </c>
      <c r="P3827" s="132">
        <f>IF(H3827&gt;$L$3,"Futuro","Atraso")</f>
        <v/>
      </c>
      <c r="Q3827">
        <f>12*(YEAR(H3827)-YEAR($L$3))+(MONTH(H3827)-MONTH($L$3))</f>
        <v/>
      </c>
      <c r="R3827" s="366">
        <f>IF(N3827="IBIRAPITANGA FASE 3",IF(P3827="Atraso",M3827,M3827/(1+$J$2)^Q3827),IF(P3827="Atraso",M3827,M3827/(1+$J$1)^Q3827))</f>
        <v/>
      </c>
    </row>
    <row r="3828">
      <c r="A3828" t="inlineStr">
        <is>
          <t>Q020L05</t>
        </is>
      </c>
      <c r="B3828" t="inlineStr">
        <is>
          <t>MARCELO SILVA  BRITO</t>
        </is>
      </c>
      <c r="C3828" t="n">
        <v>1</v>
      </c>
      <c r="D3828" t="inlineStr">
        <is>
          <t>IPCA</t>
        </is>
      </c>
      <c r="E3828" t="n">
        <v>0.009488792934583046</v>
      </c>
      <c r="F3828" t="inlineStr">
        <is>
          <t>MENSAL</t>
        </is>
      </c>
      <c r="G3828" t="n">
        <v>49166</v>
      </c>
      <c r="H3828" t="n">
        <v>49166</v>
      </c>
      <c r="I3828" t="inlineStr">
        <is>
          <t>138</t>
        </is>
      </c>
      <c r="J3828" t="inlineStr">
        <is>
          <t>CARTEIRA</t>
        </is>
      </c>
      <c r="K3828" t="inlineStr">
        <is>
          <t>CONTRATO</t>
        </is>
      </c>
      <c r="L3828" t="n">
        <v>3278.99</v>
      </c>
      <c r="M3828" t="inlineStr"/>
      <c r="N3828" t="inlineStr"/>
      <c r="O3828" s="142">
        <f>DATE(YEAR(H3828),MONTH(H3828),1)</f>
        <v/>
      </c>
      <c r="P3828" s="132">
        <f>IF(H3828&gt;$L$3,"Futuro","Atraso")</f>
        <v/>
      </c>
      <c r="Q3828">
        <f>12*(YEAR(H3828)-YEAR($L$3))+(MONTH(H3828)-MONTH($L$3))</f>
        <v/>
      </c>
      <c r="R3828" s="366">
        <f>IF(N3828="IBIRAPITANGA FASE 3",IF(P3828="Atraso",M3828,M3828/(1+$J$2)^Q3828),IF(P3828="Atraso",M3828,M3828/(1+$J$1)^Q3828))</f>
        <v/>
      </c>
    </row>
    <row r="3829">
      <c r="A3829" t="inlineStr">
        <is>
          <t>Q020L05</t>
        </is>
      </c>
      <c r="B3829" t="inlineStr">
        <is>
          <t>MARCELO SILVA  BRITO</t>
        </is>
      </c>
      <c r="C3829" t="n">
        <v>1</v>
      </c>
      <c r="D3829" t="inlineStr">
        <is>
          <t>IPCA</t>
        </is>
      </c>
      <c r="E3829" t="n">
        <v>0.009488792934583046</v>
      </c>
      <c r="F3829" t="inlineStr">
        <is>
          <t>MENSAL</t>
        </is>
      </c>
      <c r="G3829" t="n">
        <v>49197</v>
      </c>
      <c r="H3829" t="n">
        <v>49197</v>
      </c>
      <c r="I3829" t="inlineStr">
        <is>
          <t>139</t>
        </is>
      </c>
      <c r="J3829" t="inlineStr">
        <is>
          <t>CARTEIRA</t>
        </is>
      </c>
      <c r="K3829" t="inlineStr">
        <is>
          <t>CONTRATO</t>
        </is>
      </c>
      <c r="L3829" t="n">
        <v>3278.99</v>
      </c>
      <c r="M3829" t="inlineStr"/>
      <c r="N3829" t="inlineStr"/>
      <c r="O3829" s="142">
        <f>DATE(YEAR(H3829),MONTH(H3829),1)</f>
        <v/>
      </c>
      <c r="P3829" s="132">
        <f>IF(H3829&gt;$L$3,"Futuro","Atraso")</f>
        <v/>
      </c>
      <c r="Q3829">
        <f>12*(YEAR(H3829)-YEAR($L$3))+(MONTH(H3829)-MONTH($L$3))</f>
        <v/>
      </c>
      <c r="R3829" s="366">
        <f>IF(N3829="IBIRAPITANGA FASE 3",IF(P3829="Atraso",M3829,M3829/(1+$J$2)^Q3829),IF(P3829="Atraso",M3829,M3829/(1+$J$1)^Q3829))</f>
        <v/>
      </c>
    </row>
    <row r="3830">
      <c r="A3830" t="inlineStr">
        <is>
          <t>Q020L05</t>
        </is>
      </c>
      <c r="B3830" t="inlineStr">
        <is>
          <t>MARCELO SILVA  BRITO</t>
        </is>
      </c>
      <c r="C3830" t="n">
        <v>1</v>
      </c>
      <c r="D3830" t="inlineStr">
        <is>
          <t>IPCA</t>
        </is>
      </c>
      <c r="E3830" t="n">
        <v>0.009488792934583046</v>
      </c>
      <c r="F3830" t="inlineStr">
        <is>
          <t>MENSAL</t>
        </is>
      </c>
      <c r="G3830" t="n">
        <v>49227</v>
      </c>
      <c r="H3830" t="n">
        <v>49227</v>
      </c>
      <c r="I3830" t="inlineStr">
        <is>
          <t>140</t>
        </is>
      </c>
      <c r="J3830" t="inlineStr">
        <is>
          <t>CARTEIRA</t>
        </is>
      </c>
      <c r="K3830" t="inlineStr">
        <is>
          <t>CONTRATO</t>
        </is>
      </c>
      <c r="L3830" t="n">
        <v>3278.99</v>
      </c>
      <c r="M3830" t="inlineStr"/>
      <c r="N3830" t="inlineStr"/>
      <c r="O3830" s="142">
        <f>DATE(YEAR(H3830),MONTH(H3830),1)</f>
        <v/>
      </c>
      <c r="P3830" s="132">
        <f>IF(H3830&gt;$L$3,"Futuro","Atraso")</f>
        <v/>
      </c>
      <c r="Q3830">
        <f>12*(YEAR(H3830)-YEAR($L$3))+(MONTH(H3830)-MONTH($L$3))</f>
        <v/>
      </c>
      <c r="R3830" s="366">
        <f>IF(N3830="IBIRAPITANGA FASE 3",IF(P3830="Atraso",M3830,M3830/(1+$J$2)^Q3830),IF(P3830="Atraso",M3830,M3830/(1+$J$1)^Q3830))</f>
        <v/>
      </c>
    </row>
    <row r="3831">
      <c r="A3831" t="inlineStr">
        <is>
          <t>Q020L05</t>
        </is>
      </c>
      <c r="B3831" t="inlineStr">
        <is>
          <t>MARCELO SILVA  BRITO</t>
        </is>
      </c>
      <c r="C3831" t="n">
        <v>1</v>
      </c>
      <c r="D3831" t="inlineStr">
        <is>
          <t>IPCA</t>
        </is>
      </c>
      <c r="E3831" t="n">
        <v>0.009488792934583046</v>
      </c>
      <c r="F3831" t="inlineStr">
        <is>
          <t>MENSAL</t>
        </is>
      </c>
      <c r="G3831" t="n">
        <v>49258</v>
      </c>
      <c r="H3831" t="n">
        <v>49258</v>
      </c>
      <c r="I3831" t="inlineStr">
        <is>
          <t>141</t>
        </is>
      </c>
      <c r="J3831" t="inlineStr">
        <is>
          <t>CARTEIRA</t>
        </is>
      </c>
      <c r="K3831" t="inlineStr">
        <is>
          <t>CONTRATO</t>
        </is>
      </c>
      <c r="L3831" t="n">
        <v>3278.99</v>
      </c>
      <c r="M3831" t="inlineStr"/>
      <c r="N3831" t="inlineStr"/>
      <c r="O3831" s="142">
        <f>DATE(YEAR(H3831),MONTH(H3831),1)</f>
        <v/>
      </c>
      <c r="P3831" s="132">
        <f>IF(H3831&gt;$L$3,"Futuro","Atraso")</f>
        <v/>
      </c>
      <c r="Q3831">
        <f>12*(YEAR(H3831)-YEAR($L$3))+(MONTH(H3831)-MONTH($L$3))</f>
        <v/>
      </c>
      <c r="R3831" s="366">
        <f>IF(N3831="IBIRAPITANGA FASE 3",IF(P3831="Atraso",M3831,M3831/(1+$J$2)^Q3831),IF(P3831="Atraso",M3831,M3831/(1+$J$1)^Q3831))</f>
        <v/>
      </c>
    </row>
    <row r="3832">
      <c r="A3832" t="inlineStr">
        <is>
          <t>Q020L05</t>
        </is>
      </c>
      <c r="B3832" t="inlineStr">
        <is>
          <t>MARCELO SILVA  BRITO</t>
        </is>
      </c>
      <c r="C3832" t="n">
        <v>1</v>
      </c>
      <c r="D3832" t="inlineStr">
        <is>
          <t>IPCA</t>
        </is>
      </c>
      <c r="E3832" t="n">
        <v>0.009488792934583046</v>
      </c>
      <c r="F3832" t="inlineStr">
        <is>
          <t>MENSAL</t>
        </is>
      </c>
      <c r="G3832" t="n">
        <v>49288</v>
      </c>
      <c r="H3832" t="n">
        <v>49288</v>
      </c>
      <c r="I3832" t="inlineStr">
        <is>
          <t>142</t>
        </is>
      </c>
      <c r="J3832" t="inlineStr">
        <is>
          <t>CARTEIRA</t>
        </is>
      </c>
      <c r="K3832" t="inlineStr">
        <is>
          <t>CONTRATO</t>
        </is>
      </c>
      <c r="L3832" t="n">
        <v>3278.99</v>
      </c>
      <c r="M3832" t="inlineStr"/>
      <c r="N3832" t="inlineStr"/>
      <c r="O3832" s="142">
        <f>DATE(YEAR(H3832),MONTH(H3832),1)</f>
        <v/>
      </c>
      <c r="P3832" s="132">
        <f>IF(H3832&gt;$L$3,"Futuro","Atraso")</f>
        <v/>
      </c>
      <c r="Q3832">
        <f>12*(YEAR(H3832)-YEAR($L$3))+(MONTH(H3832)-MONTH($L$3))</f>
        <v/>
      </c>
      <c r="R3832" s="366">
        <f>IF(N3832="IBIRAPITANGA FASE 3",IF(P3832="Atraso",M3832,M3832/(1+$J$2)^Q3832),IF(P3832="Atraso",M3832,M3832/(1+$J$1)^Q3832))</f>
        <v/>
      </c>
    </row>
    <row r="3833">
      <c r="A3833" t="inlineStr">
        <is>
          <t>Q020L05</t>
        </is>
      </c>
      <c r="B3833" t="inlineStr">
        <is>
          <t>MARCELO SILVA  BRITO</t>
        </is>
      </c>
      <c r="C3833" t="n">
        <v>1</v>
      </c>
      <c r="D3833" t="inlineStr">
        <is>
          <t>IPCA</t>
        </is>
      </c>
      <c r="E3833" t="n">
        <v>0.009488792934583046</v>
      </c>
      <c r="F3833" t="inlineStr">
        <is>
          <t>MENSAL</t>
        </is>
      </c>
      <c r="G3833" t="n">
        <v>49319</v>
      </c>
      <c r="H3833" t="n">
        <v>49319</v>
      </c>
      <c r="I3833" t="inlineStr">
        <is>
          <t>143</t>
        </is>
      </c>
      <c r="J3833" t="inlineStr">
        <is>
          <t>CARTEIRA</t>
        </is>
      </c>
      <c r="K3833" t="inlineStr">
        <is>
          <t>CONTRATO</t>
        </is>
      </c>
      <c r="L3833" t="n">
        <v>3278.99</v>
      </c>
      <c r="M3833" t="inlineStr"/>
      <c r="N3833" t="inlineStr"/>
      <c r="O3833" s="142">
        <f>DATE(YEAR(H3833),MONTH(H3833),1)</f>
        <v/>
      </c>
      <c r="P3833" s="132">
        <f>IF(H3833&gt;$L$3,"Futuro","Atraso")</f>
        <v/>
      </c>
      <c r="Q3833">
        <f>12*(YEAR(H3833)-YEAR($L$3))+(MONTH(H3833)-MONTH($L$3))</f>
        <v/>
      </c>
      <c r="R3833" s="366">
        <f>IF(N3833="IBIRAPITANGA FASE 3",IF(P3833="Atraso",M3833,M3833/(1+$J$2)^Q3833),IF(P3833="Atraso",M3833,M3833/(1+$J$1)^Q3833))</f>
        <v/>
      </c>
    </row>
    <row r="3834">
      <c r="A3834" t="inlineStr">
        <is>
          <t>Q020L05</t>
        </is>
      </c>
      <c r="B3834" t="inlineStr">
        <is>
          <t>MARCELO SILVA  BRITO</t>
        </is>
      </c>
      <c r="C3834" t="n">
        <v>1</v>
      </c>
      <c r="D3834" t="inlineStr">
        <is>
          <t>IPCA</t>
        </is>
      </c>
      <c r="E3834" t="n">
        <v>0.009488792934583046</v>
      </c>
      <c r="F3834" t="inlineStr">
        <is>
          <t>MENSAL</t>
        </is>
      </c>
      <c r="G3834" t="n">
        <v>49350</v>
      </c>
      <c r="H3834" t="n">
        <v>49350</v>
      </c>
      <c r="I3834" t="inlineStr">
        <is>
          <t>144</t>
        </is>
      </c>
      <c r="J3834" t="inlineStr">
        <is>
          <t>CARTEIRA</t>
        </is>
      </c>
      <c r="K3834" t="inlineStr">
        <is>
          <t>CONTRATO</t>
        </is>
      </c>
      <c r="L3834" t="n">
        <v>3278.99</v>
      </c>
      <c r="M3834" t="inlineStr"/>
      <c r="N3834" t="inlineStr"/>
      <c r="O3834" s="142">
        <f>DATE(YEAR(H3834),MONTH(H3834),1)</f>
        <v/>
      </c>
      <c r="P3834" s="132">
        <f>IF(H3834&gt;$L$3,"Futuro","Atraso")</f>
        <v/>
      </c>
      <c r="Q3834">
        <f>12*(YEAR(H3834)-YEAR($L$3))+(MONTH(H3834)-MONTH($L$3))</f>
        <v/>
      </c>
      <c r="R3834" s="366">
        <f>IF(N3834="IBIRAPITANGA FASE 3",IF(P3834="Atraso",M3834,M3834/(1+$J$2)^Q3834),IF(P3834="Atraso",M3834,M3834/(1+$J$1)^Q3834))</f>
        <v/>
      </c>
    </row>
    <row r="3835">
      <c r="A3835" t="inlineStr">
        <is>
          <t>Q020L05</t>
        </is>
      </c>
      <c r="B3835" t="inlineStr">
        <is>
          <t>MARCELO SILVA  BRITO</t>
        </is>
      </c>
      <c r="C3835" t="n">
        <v>1</v>
      </c>
      <c r="D3835" t="inlineStr">
        <is>
          <t>IPCA</t>
        </is>
      </c>
      <c r="E3835" t="n">
        <v>0.009488792934583046</v>
      </c>
      <c r="F3835" t="inlineStr">
        <is>
          <t>MENSAL</t>
        </is>
      </c>
      <c r="G3835" t="n">
        <v>49378</v>
      </c>
      <c r="H3835" t="n">
        <v>49378</v>
      </c>
      <c r="I3835" t="inlineStr">
        <is>
          <t>145</t>
        </is>
      </c>
      <c r="J3835" t="inlineStr">
        <is>
          <t>CARTEIRA</t>
        </is>
      </c>
      <c r="K3835" t="inlineStr">
        <is>
          <t>CONTRATO</t>
        </is>
      </c>
      <c r="L3835" t="n">
        <v>3278.99</v>
      </c>
      <c r="M3835" t="inlineStr"/>
      <c r="N3835" t="inlineStr"/>
      <c r="O3835" s="142">
        <f>DATE(YEAR(H3835),MONTH(H3835),1)</f>
        <v/>
      </c>
      <c r="P3835" s="132">
        <f>IF(H3835&gt;$L$3,"Futuro","Atraso")</f>
        <v/>
      </c>
      <c r="Q3835">
        <f>12*(YEAR(H3835)-YEAR($L$3))+(MONTH(H3835)-MONTH($L$3))</f>
        <v/>
      </c>
      <c r="R3835" s="366">
        <f>IF(N3835="IBIRAPITANGA FASE 3",IF(P3835="Atraso",M3835,M3835/(1+$J$2)^Q3835),IF(P3835="Atraso",M3835,M3835/(1+$J$1)^Q3835))</f>
        <v/>
      </c>
    </row>
    <row r="3836">
      <c r="A3836" t="inlineStr">
        <is>
          <t>Q020L05</t>
        </is>
      </c>
      <c r="B3836" t="inlineStr">
        <is>
          <t>MARCELO SILVA  BRITO</t>
        </is>
      </c>
      <c r="C3836" t="n">
        <v>1</v>
      </c>
      <c r="D3836" t="inlineStr">
        <is>
          <t>IPCA</t>
        </is>
      </c>
      <c r="E3836" t="n">
        <v>0.009488792934583046</v>
      </c>
      <c r="F3836" t="inlineStr">
        <is>
          <t>MENSAL</t>
        </is>
      </c>
      <c r="G3836" t="n">
        <v>49409</v>
      </c>
      <c r="H3836" t="n">
        <v>49409</v>
      </c>
      <c r="I3836" t="inlineStr">
        <is>
          <t>146</t>
        </is>
      </c>
      <c r="J3836" t="inlineStr">
        <is>
          <t>CARTEIRA</t>
        </is>
      </c>
      <c r="K3836" t="inlineStr">
        <is>
          <t>CONTRATO</t>
        </is>
      </c>
      <c r="L3836" t="n">
        <v>3278.99</v>
      </c>
      <c r="M3836" t="inlineStr"/>
      <c r="N3836" t="inlineStr"/>
      <c r="O3836" s="142">
        <f>DATE(YEAR(H3836),MONTH(H3836),1)</f>
        <v/>
      </c>
      <c r="P3836" s="132">
        <f>IF(H3836&gt;$L$3,"Futuro","Atraso")</f>
        <v/>
      </c>
      <c r="Q3836">
        <f>12*(YEAR(H3836)-YEAR($L$3))+(MONTH(H3836)-MONTH($L$3))</f>
        <v/>
      </c>
      <c r="R3836" s="366">
        <f>IF(N3836="IBIRAPITANGA FASE 3",IF(P3836="Atraso",M3836,M3836/(1+$J$2)^Q3836),IF(P3836="Atraso",M3836,M3836/(1+$J$1)^Q3836))</f>
        <v/>
      </c>
    </row>
    <row r="3837">
      <c r="A3837" t="inlineStr">
        <is>
          <t>Q020L05</t>
        </is>
      </c>
      <c r="B3837" t="inlineStr">
        <is>
          <t>MARCELO SILVA  BRITO</t>
        </is>
      </c>
      <c r="C3837" t="n">
        <v>1</v>
      </c>
      <c r="D3837" t="inlineStr">
        <is>
          <t>IPCA</t>
        </is>
      </c>
      <c r="E3837" t="n">
        <v>0.009488792934583046</v>
      </c>
      <c r="F3837" t="inlineStr">
        <is>
          <t>MENSAL</t>
        </is>
      </c>
      <c r="G3837" t="n">
        <v>49439</v>
      </c>
      <c r="H3837" t="n">
        <v>49439</v>
      </c>
      <c r="I3837" t="inlineStr">
        <is>
          <t>147</t>
        </is>
      </c>
      <c r="J3837" t="inlineStr">
        <is>
          <t>CARTEIRA</t>
        </is>
      </c>
      <c r="K3837" t="inlineStr">
        <is>
          <t>CONTRATO</t>
        </is>
      </c>
      <c r="L3837" t="n">
        <v>3278.99</v>
      </c>
      <c r="M3837" t="inlineStr"/>
      <c r="N3837" t="inlineStr"/>
      <c r="O3837" s="142">
        <f>DATE(YEAR(H3837),MONTH(H3837),1)</f>
        <v/>
      </c>
      <c r="P3837" s="132">
        <f>IF(H3837&gt;$L$3,"Futuro","Atraso")</f>
        <v/>
      </c>
      <c r="Q3837">
        <f>12*(YEAR(H3837)-YEAR($L$3))+(MONTH(H3837)-MONTH($L$3))</f>
        <v/>
      </c>
      <c r="R3837" s="366">
        <f>IF(N3837="IBIRAPITANGA FASE 3",IF(P3837="Atraso",M3837,M3837/(1+$J$2)^Q3837),IF(P3837="Atraso",M3837,M3837/(1+$J$1)^Q3837))</f>
        <v/>
      </c>
    </row>
    <row r="3838">
      <c r="A3838" t="inlineStr">
        <is>
          <t>Q020L05</t>
        </is>
      </c>
      <c r="B3838" t="inlineStr">
        <is>
          <t>MARCELO SILVA  BRITO</t>
        </is>
      </c>
      <c r="C3838" t="n">
        <v>1</v>
      </c>
      <c r="D3838" t="inlineStr">
        <is>
          <t>IPCA</t>
        </is>
      </c>
      <c r="E3838" t="n">
        <v>0.009488792934583046</v>
      </c>
      <c r="F3838" t="inlineStr">
        <is>
          <t>MENSAL</t>
        </is>
      </c>
      <c r="G3838" t="n">
        <v>49470</v>
      </c>
      <c r="H3838" t="n">
        <v>49470</v>
      </c>
      <c r="I3838" t="inlineStr">
        <is>
          <t>148</t>
        </is>
      </c>
      <c r="J3838" t="inlineStr">
        <is>
          <t>CARTEIRA</t>
        </is>
      </c>
      <c r="K3838" t="inlineStr">
        <is>
          <t>CONTRATO</t>
        </is>
      </c>
      <c r="L3838" t="n">
        <v>3278.99</v>
      </c>
      <c r="M3838" t="inlineStr"/>
      <c r="N3838" t="inlineStr"/>
      <c r="O3838" s="142">
        <f>DATE(YEAR(H3838),MONTH(H3838),1)</f>
        <v/>
      </c>
      <c r="P3838" s="132">
        <f>IF(H3838&gt;$L$3,"Futuro","Atraso")</f>
        <v/>
      </c>
      <c r="Q3838">
        <f>12*(YEAR(H3838)-YEAR($L$3))+(MONTH(H3838)-MONTH($L$3))</f>
        <v/>
      </c>
      <c r="R3838" s="366">
        <f>IF(N3838="IBIRAPITANGA FASE 3",IF(P3838="Atraso",M3838,M3838/(1+$J$2)^Q3838),IF(P3838="Atraso",M3838,M3838/(1+$J$1)^Q3838))</f>
        <v/>
      </c>
    </row>
    <row r="3839">
      <c r="A3839" t="inlineStr">
        <is>
          <t>Q020L05</t>
        </is>
      </c>
      <c r="B3839" t="inlineStr">
        <is>
          <t>MARCELO SILVA  BRITO</t>
        </is>
      </c>
      <c r="C3839" t="n">
        <v>1</v>
      </c>
      <c r="D3839" t="inlineStr">
        <is>
          <t>IPCA</t>
        </is>
      </c>
      <c r="E3839" t="n">
        <v>0.009488792934583046</v>
      </c>
      <c r="F3839" t="inlineStr">
        <is>
          <t>MENSAL</t>
        </is>
      </c>
      <c r="G3839" t="n">
        <v>49500</v>
      </c>
      <c r="H3839" t="n">
        <v>49500</v>
      </c>
      <c r="I3839" t="inlineStr">
        <is>
          <t>149</t>
        </is>
      </c>
      <c r="J3839" t="inlineStr">
        <is>
          <t>CARTEIRA</t>
        </is>
      </c>
      <c r="K3839" t="inlineStr">
        <is>
          <t>CONTRATO</t>
        </is>
      </c>
      <c r="L3839" t="n">
        <v>3278.99</v>
      </c>
      <c r="M3839" t="inlineStr"/>
      <c r="N3839" t="inlineStr"/>
      <c r="O3839" s="142">
        <f>DATE(YEAR(H3839),MONTH(H3839),1)</f>
        <v/>
      </c>
      <c r="P3839" s="132">
        <f>IF(H3839&gt;$L$3,"Futuro","Atraso")</f>
        <v/>
      </c>
      <c r="Q3839">
        <f>12*(YEAR(H3839)-YEAR($L$3))+(MONTH(H3839)-MONTH($L$3))</f>
        <v/>
      </c>
      <c r="R3839" s="366">
        <f>IF(N3839="IBIRAPITANGA FASE 3",IF(P3839="Atraso",M3839,M3839/(1+$J$2)^Q3839),IF(P3839="Atraso",M3839,M3839/(1+$J$1)^Q3839))</f>
        <v/>
      </c>
    </row>
    <row r="3840">
      <c r="A3840" t="inlineStr">
        <is>
          <t>Q020L05</t>
        </is>
      </c>
      <c r="B3840" t="inlineStr">
        <is>
          <t>MARCELO SILVA  BRITO</t>
        </is>
      </c>
      <c r="C3840" t="n">
        <v>1</v>
      </c>
      <c r="D3840" t="inlineStr">
        <is>
          <t>IPCA</t>
        </is>
      </c>
      <c r="E3840" t="n">
        <v>0.009488792934583046</v>
      </c>
      <c r="F3840" t="inlineStr">
        <is>
          <t>MENSAL</t>
        </is>
      </c>
      <c r="G3840" t="n">
        <v>49531</v>
      </c>
      <c r="H3840" t="n">
        <v>49531</v>
      </c>
      <c r="I3840" t="inlineStr">
        <is>
          <t>150</t>
        </is>
      </c>
      <c r="J3840" t="inlineStr">
        <is>
          <t>CARTEIRA</t>
        </is>
      </c>
      <c r="K3840" t="inlineStr">
        <is>
          <t>CONTRATO</t>
        </is>
      </c>
      <c r="L3840" t="n">
        <v>3278.99</v>
      </c>
      <c r="M3840" t="inlineStr"/>
      <c r="N3840" t="inlineStr"/>
      <c r="O3840" s="142">
        <f>DATE(YEAR(H3840),MONTH(H3840),1)</f>
        <v/>
      </c>
      <c r="P3840" s="132">
        <f>IF(H3840&gt;$L$3,"Futuro","Atraso")</f>
        <v/>
      </c>
      <c r="Q3840">
        <f>12*(YEAR(H3840)-YEAR($L$3))+(MONTH(H3840)-MONTH($L$3))</f>
        <v/>
      </c>
      <c r="R3840" s="366">
        <f>IF(N3840="IBIRAPITANGA FASE 3",IF(P3840="Atraso",M3840,M3840/(1+$J$2)^Q3840),IF(P3840="Atraso",M3840,M3840/(1+$J$1)^Q3840))</f>
        <v/>
      </c>
    </row>
    <row r="3841">
      <c r="A3841" t="inlineStr">
        <is>
          <t>Q020L05</t>
        </is>
      </c>
      <c r="B3841" t="inlineStr">
        <is>
          <t>MARCELO SILVA  BRITO</t>
        </is>
      </c>
      <c r="C3841" t="n">
        <v>1</v>
      </c>
      <c r="D3841" t="inlineStr">
        <is>
          <t>IPCA</t>
        </is>
      </c>
      <c r="E3841" t="n">
        <v>0.009488792934583046</v>
      </c>
      <c r="F3841" t="inlineStr">
        <is>
          <t>MENSAL</t>
        </is>
      </c>
      <c r="G3841" t="n">
        <v>49562</v>
      </c>
      <c r="H3841" t="n">
        <v>49562</v>
      </c>
      <c r="I3841" t="inlineStr">
        <is>
          <t>151</t>
        </is>
      </c>
      <c r="J3841" t="inlineStr">
        <is>
          <t>CARTEIRA</t>
        </is>
      </c>
      <c r="K3841" t="inlineStr">
        <is>
          <t>CONTRATO</t>
        </is>
      </c>
      <c r="L3841" t="n">
        <v>3278.99</v>
      </c>
      <c r="M3841" t="inlineStr"/>
      <c r="N3841" t="inlineStr"/>
      <c r="O3841" s="142">
        <f>DATE(YEAR(H3841),MONTH(H3841),1)</f>
        <v/>
      </c>
      <c r="P3841" s="132">
        <f>IF(H3841&gt;$L$3,"Futuro","Atraso")</f>
        <v/>
      </c>
      <c r="Q3841">
        <f>12*(YEAR(H3841)-YEAR($L$3))+(MONTH(H3841)-MONTH($L$3))</f>
        <v/>
      </c>
      <c r="R3841" s="366">
        <f>IF(N3841="IBIRAPITANGA FASE 3",IF(P3841="Atraso",M3841,M3841/(1+$J$2)^Q3841),IF(P3841="Atraso",M3841,M3841/(1+$J$1)^Q3841))</f>
        <v/>
      </c>
    </row>
    <row r="3842">
      <c r="A3842" t="inlineStr">
        <is>
          <t>Q020L05</t>
        </is>
      </c>
      <c r="B3842" t="inlineStr">
        <is>
          <t>MARCELO SILVA  BRITO</t>
        </is>
      </c>
      <c r="C3842" t="n">
        <v>1</v>
      </c>
      <c r="D3842" t="inlineStr">
        <is>
          <t>IPCA</t>
        </is>
      </c>
      <c r="E3842" t="n">
        <v>0.009488792934583046</v>
      </c>
      <c r="F3842" t="inlineStr">
        <is>
          <t>MENSAL</t>
        </is>
      </c>
      <c r="G3842" t="n">
        <v>49592</v>
      </c>
      <c r="H3842" t="n">
        <v>49592</v>
      </c>
      <c r="I3842" t="inlineStr">
        <is>
          <t>152</t>
        </is>
      </c>
      <c r="J3842" t="inlineStr">
        <is>
          <t>CARTEIRA</t>
        </is>
      </c>
      <c r="K3842" t="inlineStr">
        <is>
          <t>CONTRATO</t>
        </is>
      </c>
      <c r="L3842" t="n">
        <v>3278.99</v>
      </c>
      <c r="M3842" t="inlineStr"/>
      <c r="N3842" t="inlineStr"/>
      <c r="O3842" s="142">
        <f>DATE(YEAR(H3842),MONTH(H3842),1)</f>
        <v/>
      </c>
      <c r="P3842" s="132">
        <f>IF(H3842&gt;$L$3,"Futuro","Atraso")</f>
        <v/>
      </c>
      <c r="Q3842">
        <f>12*(YEAR(H3842)-YEAR($L$3))+(MONTH(H3842)-MONTH($L$3))</f>
        <v/>
      </c>
      <c r="R3842" s="366">
        <f>IF(N3842="IBIRAPITANGA FASE 3",IF(P3842="Atraso",M3842,M3842/(1+$J$2)^Q3842),IF(P3842="Atraso",M3842,M3842/(1+$J$1)^Q3842))</f>
        <v/>
      </c>
    </row>
    <row r="3843">
      <c r="A3843" t="inlineStr">
        <is>
          <t>Q020L05</t>
        </is>
      </c>
      <c r="B3843" t="inlineStr">
        <is>
          <t>MARCELO SILVA  BRITO</t>
        </is>
      </c>
      <c r="C3843" t="n">
        <v>1</v>
      </c>
      <c r="D3843" t="inlineStr">
        <is>
          <t>IPCA</t>
        </is>
      </c>
      <c r="E3843" t="n">
        <v>0.009488792934583046</v>
      </c>
      <c r="F3843" t="inlineStr">
        <is>
          <t>MENSAL</t>
        </is>
      </c>
      <c r="G3843" t="n">
        <v>49623</v>
      </c>
      <c r="H3843" t="n">
        <v>49623</v>
      </c>
      <c r="I3843" t="inlineStr">
        <is>
          <t>153</t>
        </is>
      </c>
      <c r="J3843" t="inlineStr">
        <is>
          <t>CARTEIRA</t>
        </is>
      </c>
      <c r="K3843" t="inlineStr">
        <is>
          <t>CONTRATO</t>
        </is>
      </c>
      <c r="L3843" t="n">
        <v>3278.99</v>
      </c>
      <c r="M3843" t="inlineStr"/>
      <c r="N3843" t="inlineStr"/>
      <c r="O3843" s="142">
        <f>DATE(YEAR(H3843),MONTH(H3843),1)</f>
        <v/>
      </c>
      <c r="P3843" s="132">
        <f>IF(H3843&gt;$L$3,"Futuro","Atraso")</f>
        <v/>
      </c>
      <c r="Q3843">
        <f>12*(YEAR(H3843)-YEAR($L$3))+(MONTH(H3843)-MONTH($L$3))</f>
        <v/>
      </c>
      <c r="R3843" s="366">
        <f>IF(N3843="IBIRAPITANGA FASE 3",IF(P3843="Atraso",M3843,M3843/(1+$J$2)^Q3843),IF(P3843="Atraso",M3843,M3843/(1+$J$1)^Q3843))</f>
        <v/>
      </c>
    </row>
    <row r="3844">
      <c r="A3844" t="inlineStr">
        <is>
          <t>Q020L05</t>
        </is>
      </c>
      <c r="B3844" t="inlineStr">
        <is>
          <t>MARCELO SILVA  BRITO</t>
        </is>
      </c>
      <c r="C3844" t="n">
        <v>1</v>
      </c>
      <c r="D3844" t="inlineStr">
        <is>
          <t>IPCA</t>
        </is>
      </c>
      <c r="E3844" t="n">
        <v>0.009488792934583046</v>
      </c>
      <c r="F3844" t="inlineStr">
        <is>
          <t>MENSAL</t>
        </is>
      </c>
      <c r="G3844" t="n">
        <v>49653</v>
      </c>
      <c r="H3844" t="n">
        <v>49653</v>
      </c>
      <c r="I3844" t="inlineStr">
        <is>
          <t>154</t>
        </is>
      </c>
      <c r="J3844" t="inlineStr">
        <is>
          <t>CARTEIRA</t>
        </is>
      </c>
      <c r="K3844" t="inlineStr">
        <is>
          <t>CONTRATO</t>
        </is>
      </c>
      <c r="L3844" t="n">
        <v>3278.99</v>
      </c>
      <c r="M3844" t="inlineStr"/>
      <c r="N3844" t="inlineStr"/>
      <c r="O3844" s="142">
        <f>DATE(YEAR(H3844),MONTH(H3844),1)</f>
        <v/>
      </c>
      <c r="P3844" s="132">
        <f>IF(H3844&gt;$L$3,"Futuro","Atraso")</f>
        <v/>
      </c>
      <c r="Q3844">
        <f>12*(YEAR(H3844)-YEAR($L$3))+(MONTH(H3844)-MONTH($L$3))</f>
        <v/>
      </c>
      <c r="R3844" s="366">
        <f>IF(N3844="IBIRAPITANGA FASE 3",IF(P3844="Atraso",M3844,M3844/(1+$J$2)^Q3844),IF(P3844="Atraso",M3844,M3844/(1+$J$1)^Q3844))</f>
        <v/>
      </c>
    </row>
    <row r="3845">
      <c r="A3845" t="inlineStr">
        <is>
          <t>Q020L05</t>
        </is>
      </c>
      <c r="B3845" t="inlineStr">
        <is>
          <t>MARCELO SILVA  BRITO</t>
        </is>
      </c>
      <c r="C3845" t="n">
        <v>1</v>
      </c>
      <c r="D3845" t="inlineStr">
        <is>
          <t>IPCA</t>
        </is>
      </c>
      <c r="E3845" t="n">
        <v>0.009488792934583046</v>
      </c>
      <c r="F3845" t="inlineStr">
        <is>
          <t>MENSAL</t>
        </is>
      </c>
      <c r="G3845" t="n">
        <v>49684</v>
      </c>
      <c r="H3845" t="n">
        <v>49684</v>
      </c>
      <c r="I3845" t="inlineStr">
        <is>
          <t>155</t>
        </is>
      </c>
      <c r="J3845" t="inlineStr">
        <is>
          <t>CARTEIRA</t>
        </is>
      </c>
      <c r="K3845" t="inlineStr">
        <is>
          <t>CONTRATO</t>
        </is>
      </c>
      <c r="L3845" t="n">
        <v>3278.99</v>
      </c>
      <c r="M3845" t="inlineStr"/>
      <c r="N3845" t="inlineStr"/>
      <c r="O3845" s="142">
        <f>DATE(YEAR(H3845),MONTH(H3845),1)</f>
        <v/>
      </c>
      <c r="P3845" s="132">
        <f>IF(H3845&gt;$L$3,"Futuro","Atraso")</f>
        <v/>
      </c>
      <c r="Q3845">
        <f>12*(YEAR(H3845)-YEAR($L$3))+(MONTH(H3845)-MONTH($L$3))</f>
        <v/>
      </c>
      <c r="R3845" s="366">
        <f>IF(N3845="IBIRAPITANGA FASE 3",IF(P3845="Atraso",M3845,M3845/(1+$J$2)^Q3845),IF(P3845="Atraso",M3845,M3845/(1+$J$1)^Q3845))</f>
        <v/>
      </c>
    </row>
    <row r="3846">
      <c r="A3846" t="inlineStr">
        <is>
          <t>Q020L05</t>
        </is>
      </c>
      <c r="B3846" t="inlineStr">
        <is>
          <t>MARCELO SILVA  BRITO</t>
        </is>
      </c>
      <c r="C3846" t="n">
        <v>1</v>
      </c>
      <c r="D3846" t="inlineStr">
        <is>
          <t>IPCA</t>
        </is>
      </c>
      <c r="E3846" t="n">
        <v>0.009488792934583046</v>
      </c>
      <c r="F3846" t="inlineStr">
        <is>
          <t>MENSAL</t>
        </is>
      </c>
      <c r="G3846" t="n">
        <v>49715</v>
      </c>
      <c r="H3846" t="n">
        <v>49715</v>
      </c>
      <c r="I3846" t="inlineStr">
        <is>
          <t>156</t>
        </is>
      </c>
      <c r="J3846" t="inlineStr">
        <is>
          <t>CARTEIRA</t>
        </is>
      </c>
      <c r="K3846" t="inlineStr">
        <is>
          <t>CONTRATO</t>
        </is>
      </c>
      <c r="L3846" t="n">
        <v>3278.99</v>
      </c>
      <c r="M3846" t="inlineStr"/>
      <c r="N3846" t="inlineStr"/>
      <c r="O3846" s="142">
        <f>DATE(YEAR(H3846),MONTH(H3846),1)</f>
        <v/>
      </c>
      <c r="P3846" s="132">
        <f>IF(H3846&gt;$L$3,"Futuro","Atraso")</f>
        <v/>
      </c>
      <c r="Q3846">
        <f>12*(YEAR(H3846)-YEAR($L$3))+(MONTH(H3846)-MONTH($L$3))</f>
        <v/>
      </c>
      <c r="R3846" s="366">
        <f>IF(N3846="IBIRAPITANGA FASE 3",IF(P3846="Atraso",M3846,M3846/(1+$J$2)^Q3846),IF(P3846="Atraso",M3846,M3846/(1+$J$1)^Q3846))</f>
        <v/>
      </c>
    </row>
    <row r="3847">
      <c r="A3847" t="inlineStr">
        <is>
          <t>Q020L05</t>
        </is>
      </c>
      <c r="B3847" t="inlineStr">
        <is>
          <t>MARCELO SILVA  BRITO</t>
        </is>
      </c>
      <c r="C3847" t="n">
        <v>1</v>
      </c>
      <c r="D3847" t="inlineStr">
        <is>
          <t>IPCA</t>
        </is>
      </c>
      <c r="E3847" t="n">
        <v>0.009488792934583046</v>
      </c>
      <c r="F3847" t="inlineStr">
        <is>
          <t>MENSAL</t>
        </is>
      </c>
      <c r="G3847" t="n">
        <v>49744</v>
      </c>
      <c r="H3847" t="n">
        <v>49744</v>
      </c>
      <c r="I3847" t="inlineStr">
        <is>
          <t>157</t>
        </is>
      </c>
      <c r="J3847" t="inlineStr">
        <is>
          <t>CARTEIRA</t>
        </is>
      </c>
      <c r="K3847" t="inlineStr">
        <is>
          <t>CONTRATO</t>
        </is>
      </c>
      <c r="L3847" t="n">
        <v>3278.99</v>
      </c>
      <c r="M3847" t="inlineStr"/>
      <c r="N3847" t="inlineStr"/>
      <c r="O3847" s="142">
        <f>DATE(YEAR(H3847),MONTH(H3847),1)</f>
        <v/>
      </c>
      <c r="P3847" s="132">
        <f>IF(H3847&gt;$L$3,"Futuro","Atraso")</f>
        <v/>
      </c>
      <c r="Q3847">
        <f>12*(YEAR(H3847)-YEAR($L$3))+(MONTH(H3847)-MONTH($L$3))</f>
        <v/>
      </c>
      <c r="R3847" s="366">
        <f>IF(N3847="IBIRAPITANGA FASE 3",IF(P3847="Atraso",M3847,M3847/(1+$J$2)^Q3847),IF(P3847="Atraso",M3847,M3847/(1+$J$1)^Q3847))</f>
        <v/>
      </c>
    </row>
    <row r="3848">
      <c r="A3848" t="inlineStr">
        <is>
          <t>Q020L05</t>
        </is>
      </c>
      <c r="B3848" t="inlineStr">
        <is>
          <t>MARCELO SILVA  BRITO</t>
        </is>
      </c>
      <c r="C3848" t="n">
        <v>1</v>
      </c>
      <c r="D3848" t="inlineStr">
        <is>
          <t>IPCA</t>
        </is>
      </c>
      <c r="E3848" t="n">
        <v>0.009488792934583046</v>
      </c>
      <c r="F3848" t="inlineStr">
        <is>
          <t>MENSAL</t>
        </is>
      </c>
      <c r="G3848" t="n">
        <v>49775</v>
      </c>
      <c r="H3848" t="n">
        <v>49775</v>
      </c>
      <c r="I3848" t="inlineStr">
        <is>
          <t>158</t>
        </is>
      </c>
      <c r="J3848" t="inlineStr">
        <is>
          <t>CARTEIRA</t>
        </is>
      </c>
      <c r="K3848" t="inlineStr">
        <is>
          <t>CONTRATO</t>
        </is>
      </c>
      <c r="L3848" t="n">
        <v>3278.99</v>
      </c>
      <c r="M3848" t="inlineStr"/>
      <c r="N3848" t="inlineStr"/>
      <c r="O3848" s="142">
        <f>DATE(YEAR(H3848),MONTH(H3848),1)</f>
        <v/>
      </c>
      <c r="P3848" s="132">
        <f>IF(H3848&gt;$L$3,"Futuro","Atraso")</f>
        <v/>
      </c>
      <c r="Q3848">
        <f>12*(YEAR(H3848)-YEAR($L$3))+(MONTH(H3848)-MONTH($L$3))</f>
        <v/>
      </c>
      <c r="R3848" s="366">
        <f>IF(N3848="IBIRAPITANGA FASE 3",IF(P3848="Atraso",M3848,M3848/(1+$J$2)^Q3848),IF(P3848="Atraso",M3848,M3848/(1+$J$1)^Q3848))</f>
        <v/>
      </c>
    </row>
    <row r="3849">
      <c r="A3849" t="inlineStr">
        <is>
          <t>Q020L05</t>
        </is>
      </c>
      <c r="B3849" t="inlineStr">
        <is>
          <t>MARCELO SILVA  BRITO</t>
        </is>
      </c>
      <c r="C3849" t="n">
        <v>1</v>
      </c>
      <c r="D3849" t="inlineStr">
        <is>
          <t>IPCA</t>
        </is>
      </c>
      <c r="E3849" t="n">
        <v>0.009488792934583046</v>
      </c>
      <c r="F3849" t="inlineStr">
        <is>
          <t>MENSAL</t>
        </is>
      </c>
      <c r="G3849" t="n">
        <v>49805</v>
      </c>
      <c r="H3849" t="n">
        <v>49805</v>
      </c>
      <c r="I3849" t="inlineStr">
        <is>
          <t>159</t>
        </is>
      </c>
      <c r="J3849" t="inlineStr">
        <is>
          <t>CARTEIRA</t>
        </is>
      </c>
      <c r="K3849" t="inlineStr">
        <is>
          <t>CONTRATO</t>
        </is>
      </c>
      <c r="L3849" t="n">
        <v>3278.99</v>
      </c>
      <c r="M3849" t="inlineStr"/>
      <c r="N3849" t="inlineStr"/>
      <c r="O3849" s="142">
        <f>DATE(YEAR(H3849),MONTH(H3849),1)</f>
        <v/>
      </c>
      <c r="P3849" s="132">
        <f>IF(H3849&gt;$L$3,"Futuro","Atraso")</f>
        <v/>
      </c>
      <c r="Q3849">
        <f>12*(YEAR(H3849)-YEAR($L$3))+(MONTH(H3849)-MONTH($L$3))</f>
        <v/>
      </c>
      <c r="R3849" s="366">
        <f>IF(N3849="IBIRAPITANGA FASE 3",IF(P3849="Atraso",M3849,M3849/(1+$J$2)^Q3849),IF(P3849="Atraso",M3849,M3849/(1+$J$1)^Q3849))</f>
        <v/>
      </c>
    </row>
    <row r="3850">
      <c r="A3850" t="inlineStr">
        <is>
          <t>Q020L05</t>
        </is>
      </c>
      <c r="B3850" t="inlineStr">
        <is>
          <t>MARCELO SILVA  BRITO</t>
        </is>
      </c>
      <c r="C3850" t="n">
        <v>1</v>
      </c>
      <c r="D3850" t="inlineStr">
        <is>
          <t>IPCA</t>
        </is>
      </c>
      <c r="E3850" t="n">
        <v>0.009488792934583046</v>
      </c>
      <c r="F3850" t="inlineStr">
        <is>
          <t>MENSAL</t>
        </is>
      </c>
      <c r="G3850" t="n">
        <v>49836</v>
      </c>
      <c r="H3850" t="n">
        <v>49836</v>
      </c>
      <c r="I3850" t="inlineStr">
        <is>
          <t>160</t>
        </is>
      </c>
      <c r="J3850" t="inlineStr">
        <is>
          <t>CARTEIRA</t>
        </is>
      </c>
      <c r="K3850" t="inlineStr">
        <is>
          <t>CONTRATO</t>
        </is>
      </c>
      <c r="L3850" t="n">
        <v>3278.99</v>
      </c>
      <c r="M3850" t="inlineStr"/>
      <c r="N3850" t="inlineStr"/>
      <c r="O3850" s="142">
        <f>DATE(YEAR(H3850),MONTH(H3850),1)</f>
        <v/>
      </c>
      <c r="P3850" s="132">
        <f>IF(H3850&gt;$L$3,"Futuro","Atraso")</f>
        <v/>
      </c>
      <c r="Q3850">
        <f>12*(YEAR(H3850)-YEAR($L$3))+(MONTH(H3850)-MONTH($L$3))</f>
        <v/>
      </c>
      <c r="R3850" s="366">
        <f>IF(N3850="IBIRAPITANGA FASE 3",IF(P3850="Atraso",M3850,M3850/(1+$J$2)^Q3850),IF(P3850="Atraso",M3850,M3850/(1+$J$1)^Q3850))</f>
        <v/>
      </c>
    </row>
    <row r="3851">
      <c r="A3851" t="inlineStr">
        <is>
          <t>Q020L05</t>
        </is>
      </c>
      <c r="B3851" t="inlineStr">
        <is>
          <t>MARCELO SILVA  BRITO</t>
        </is>
      </c>
      <c r="C3851" t="n">
        <v>1</v>
      </c>
      <c r="D3851" t="inlineStr">
        <is>
          <t>IPCA</t>
        </is>
      </c>
      <c r="E3851" t="n">
        <v>0.009488792934583046</v>
      </c>
      <c r="F3851" t="inlineStr">
        <is>
          <t>MENSAL</t>
        </is>
      </c>
      <c r="G3851" t="n">
        <v>49866</v>
      </c>
      <c r="H3851" t="n">
        <v>49866</v>
      </c>
      <c r="I3851" t="inlineStr">
        <is>
          <t>161</t>
        </is>
      </c>
      <c r="J3851" t="inlineStr">
        <is>
          <t>CARTEIRA</t>
        </is>
      </c>
      <c r="K3851" t="inlineStr">
        <is>
          <t>CONTRATO</t>
        </is>
      </c>
      <c r="L3851" t="n">
        <v>3278.99</v>
      </c>
      <c r="M3851" t="inlineStr"/>
      <c r="N3851" t="inlineStr"/>
      <c r="O3851" s="142">
        <f>DATE(YEAR(H3851),MONTH(H3851),1)</f>
        <v/>
      </c>
      <c r="P3851" s="132">
        <f>IF(H3851&gt;$L$3,"Futuro","Atraso")</f>
        <v/>
      </c>
      <c r="Q3851">
        <f>12*(YEAR(H3851)-YEAR($L$3))+(MONTH(H3851)-MONTH($L$3))</f>
        <v/>
      </c>
      <c r="R3851" s="366">
        <f>IF(N3851="IBIRAPITANGA FASE 3",IF(P3851="Atraso",M3851,M3851/(1+$J$2)^Q3851),IF(P3851="Atraso",M3851,M3851/(1+$J$1)^Q3851))</f>
        <v/>
      </c>
    </row>
    <row r="3852">
      <c r="A3852" t="inlineStr">
        <is>
          <t>Q020L05</t>
        </is>
      </c>
      <c r="B3852" t="inlineStr">
        <is>
          <t>MARCELO SILVA  BRITO</t>
        </is>
      </c>
      <c r="C3852" t="n">
        <v>1</v>
      </c>
      <c r="D3852" t="inlineStr">
        <is>
          <t>IPCA</t>
        </is>
      </c>
      <c r="E3852" t="n">
        <v>0.009488792934583046</v>
      </c>
      <c r="F3852" t="inlineStr">
        <is>
          <t>MENSAL</t>
        </is>
      </c>
      <c r="G3852" t="n">
        <v>49897</v>
      </c>
      <c r="H3852" t="n">
        <v>49897</v>
      </c>
      <c r="I3852" t="inlineStr">
        <is>
          <t>162</t>
        </is>
      </c>
      <c r="J3852" t="inlineStr">
        <is>
          <t>CARTEIRA</t>
        </is>
      </c>
      <c r="K3852" t="inlineStr">
        <is>
          <t>CONTRATO</t>
        </is>
      </c>
      <c r="L3852" t="n">
        <v>3278.99</v>
      </c>
      <c r="M3852" t="inlineStr"/>
      <c r="N3852" t="inlineStr"/>
      <c r="O3852" s="142">
        <f>DATE(YEAR(H3852),MONTH(H3852),1)</f>
        <v/>
      </c>
      <c r="P3852" s="132">
        <f>IF(H3852&gt;$L$3,"Futuro","Atraso")</f>
        <v/>
      </c>
      <c r="Q3852">
        <f>12*(YEAR(H3852)-YEAR($L$3))+(MONTH(H3852)-MONTH($L$3))</f>
        <v/>
      </c>
      <c r="R3852" s="366">
        <f>IF(N3852="IBIRAPITANGA FASE 3",IF(P3852="Atraso",M3852,M3852/(1+$J$2)^Q3852),IF(P3852="Atraso",M3852,M3852/(1+$J$1)^Q3852))</f>
        <v/>
      </c>
    </row>
    <row r="3853">
      <c r="A3853" t="inlineStr">
        <is>
          <t>Q020L05</t>
        </is>
      </c>
      <c r="B3853" t="inlineStr">
        <is>
          <t>MARCELO SILVA  BRITO</t>
        </is>
      </c>
      <c r="C3853" t="n">
        <v>1</v>
      </c>
      <c r="D3853" t="inlineStr">
        <is>
          <t>IPCA</t>
        </is>
      </c>
      <c r="E3853" t="n">
        <v>0.009488792934583046</v>
      </c>
      <c r="F3853" t="inlineStr">
        <is>
          <t>MENSAL</t>
        </is>
      </c>
      <c r="G3853" t="n">
        <v>49928</v>
      </c>
      <c r="H3853" t="n">
        <v>49928</v>
      </c>
      <c r="I3853" t="inlineStr">
        <is>
          <t>163</t>
        </is>
      </c>
      <c r="J3853" t="inlineStr">
        <is>
          <t>CARTEIRA</t>
        </is>
      </c>
      <c r="K3853" t="inlineStr">
        <is>
          <t>CONTRATO</t>
        </is>
      </c>
      <c r="L3853" t="n">
        <v>3278.99</v>
      </c>
      <c r="M3853" t="inlineStr"/>
      <c r="N3853" t="inlineStr"/>
      <c r="O3853" s="142">
        <f>DATE(YEAR(H3853),MONTH(H3853),1)</f>
        <v/>
      </c>
      <c r="P3853" s="132">
        <f>IF(H3853&gt;$L$3,"Futuro","Atraso")</f>
        <v/>
      </c>
      <c r="Q3853">
        <f>12*(YEAR(H3853)-YEAR($L$3))+(MONTH(H3853)-MONTH($L$3))</f>
        <v/>
      </c>
      <c r="R3853" s="366">
        <f>IF(N3853="IBIRAPITANGA FASE 3",IF(P3853="Atraso",M3853,M3853/(1+$J$2)^Q3853),IF(P3853="Atraso",M3853,M3853/(1+$J$1)^Q3853))</f>
        <v/>
      </c>
    </row>
    <row r="3854">
      <c r="A3854" t="inlineStr">
        <is>
          <t>Q020L05</t>
        </is>
      </c>
      <c r="B3854" t="inlineStr">
        <is>
          <t>MARCELO SILVA  BRITO</t>
        </is>
      </c>
      <c r="C3854" t="n">
        <v>1</v>
      </c>
      <c r="D3854" t="inlineStr">
        <is>
          <t>IPCA</t>
        </is>
      </c>
      <c r="E3854" t="n">
        <v>0.009488792934583046</v>
      </c>
      <c r="F3854" t="inlineStr">
        <is>
          <t>MENSAL</t>
        </is>
      </c>
      <c r="G3854" t="n">
        <v>49958</v>
      </c>
      <c r="H3854" t="n">
        <v>49958</v>
      </c>
      <c r="I3854" t="inlineStr">
        <is>
          <t>164</t>
        </is>
      </c>
      <c r="J3854" t="inlineStr">
        <is>
          <t>CARTEIRA</t>
        </is>
      </c>
      <c r="K3854" t="inlineStr">
        <is>
          <t>CONTRATO</t>
        </is>
      </c>
      <c r="L3854" t="n">
        <v>3278.99</v>
      </c>
      <c r="M3854" t="inlineStr"/>
      <c r="N3854" t="inlineStr"/>
      <c r="O3854" s="142">
        <f>DATE(YEAR(H3854),MONTH(H3854),1)</f>
        <v/>
      </c>
      <c r="P3854" s="132">
        <f>IF(H3854&gt;$L$3,"Futuro","Atraso")</f>
        <v/>
      </c>
      <c r="Q3854">
        <f>12*(YEAR(H3854)-YEAR($L$3))+(MONTH(H3854)-MONTH($L$3))</f>
        <v/>
      </c>
      <c r="R3854" s="366">
        <f>IF(N3854="IBIRAPITANGA FASE 3",IF(P3854="Atraso",M3854,M3854/(1+$J$2)^Q3854),IF(P3854="Atraso",M3854,M3854/(1+$J$1)^Q3854))</f>
        <v/>
      </c>
    </row>
    <row r="3855">
      <c r="A3855" t="inlineStr">
        <is>
          <t>Q020L05</t>
        </is>
      </c>
      <c r="B3855" t="inlineStr">
        <is>
          <t>MARCELO SILVA  BRITO</t>
        </is>
      </c>
      <c r="C3855" t="n">
        <v>1</v>
      </c>
      <c r="D3855" t="inlineStr">
        <is>
          <t>IPCA</t>
        </is>
      </c>
      <c r="E3855" t="n">
        <v>0.009488792934583046</v>
      </c>
      <c r="F3855" t="inlineStr">
        <is>
          <t>MENSAL</t>
        </is>
      </c>
      <c r="G3855" t="n">
        <v>49989</v>
      </c>
      <c r="H3855" t="n">
        <v>49989</v>
      </c>
      <c r="I3855" t="inlineStr">
        <is>
          <t>165</t>
        </is>
      </c>
      <c r="J3855" t="inlineStr">
        <is>
          <t>CARTEIRA</t>
        </is>
      </c>
      <c r="K3855" t="inlineStr">
        <is>
          <t>CONTRATO</t>
        </is>
      </c>
      <c r="L3855" t="n">
        <v>3278.99</v>
      </c>
      <c r="M3855" t="inlineStr"/>
      <c r="N3855" t="inlineStr"/>
      <c r="O3855" s="142">
        <f>DATE(YEAR(H3855),MONTH(H3855),1)</f>
        <v/>
      </c>
      <c r="P3855" s="132">
        <f>IF(H3855&gt;$L$3,"Futuro","Atraso")</f>
        <v/>
      </c>
      <c r="Q3855">
        <f>12*(YEAR(H3855)-YEAR($L$3))+(MONTH(H3855)-MONTH($L$3))</f>
        <v/>
      </c>
      <c r="R3855" s="366">
        <f>IF(N3855="IBIRAPITANGA FASE 3",IF(P3855="Atraso",M3855,M3855/(1+$J$2)^Q3855),IF(P3855="Atraso",M3855,M3855/(1+$J$1)^Q3855))</f>
        <v/>
      </c>
    </row>
    <row r="3856">
      <c r="A3856" t="inlineStr">
        <is>
          <t>Q020L05</t>
        </is>
      </c>
      <c r="B3856" t="inlineStr">
        <is>
          <t>MARCELO SILVA  BRITO</t>
        </is>
      </c>
      <c r="C3856" t="n">
        <v>1</v>
      </c>
      <c r="D3856" t="inlineStr">
        <is>
          <t>IPCA</t>
        </is>
      </c>
      <c r="E3856" t="n">
        <v>0.009488792934583046</v>
      </c>
      <c r="F3856" t="inlineStr">
        <is>
          <t>MENSAL</t>
        </is>
      </c>
      <c r="G3856" t="n">
        <v>50019</v>
      </c>
      <c r="H3856" t="n">
        <v>50019</v>
      </c>
      <c r="I3856" t="inlineStr">
        <is>
          <t>166</t>
        </is>
      </c>
      <c r="J3856" t="inlineStr">
        <is>
          <t>CARTEIRA</t>
        </is>
      </c>
      <c r="K3856" t="inlineStr">
        <is>
          <t>CONTRATO</t>
        </is>
      </c>
      <c r="L3856" t="n">
        <v>3278.99</v>
      </c>
      <c r="M3856" t="inlineStr"/>
      <c r="N3856" t="inlineStr"/>
      <c r="O3856" s="142">
        <f>DATE(YEAR(H3856),MONTH(H3856),1)</f>
        <v/>
      </c>
      <c r="P3856" s="132">
        <f>IF(H3856&gt;$L$3,"Futuro","Atraso")</f>
        <v/>
      </c>
      <c r="Q3856">
        <f>12*(YEAR(H3856)-YEAR($L$3))+(MONTH(H3856)-MONTH($L$3))</f>
        <v/>
      </c>
      <c r="R3856" s="366">
        <f>IF(N3856="IBIRAPITANGA FASE 3",IF(P3856="Atraso",M3856,M3856/(1+$J$2)^Q3856),IF(P3856="Atraso",M3856,M3856/(1+$J$1)^Q3856))</f>
        <v/>
      </c>
    </row>
    <row r="3857">
      <c r="A3857" t="inlineStr">
        <is>
          <t>Q020L05</t>
        </is>
      </c>
      <c r="B3857" t="inlineStr">
        <is>
          <t>MARCELO SILVA  BRITO</t>
        </is>
      </c>
      <c r="C3857" t="n">
        <v>1</v>
      </c>
      <c r="D3857" t="inlineStr">
        <is>
          <t>IPCA</t>
        </is>
      </c>
      <c r="E3857" t="n">
        <v>0.009488792934583046</v>
      </c>
      <c r="F3857" t="inlineStr">
        <is>
          <t>MENSAL</t>
        </is>
      </c>
      <c r="G3857" t="n">
        <v>50050</v>
      </c>
      <c r="H3857" t="n">
        <v>50050</v>
      </c>
      <c r="I3857" t="inlineStr">
        <is>
          <t>167</t>
        </is>
      </c>
      <c r="J3857" t="inlineStr">
        <is>
          <t>CARTEIRA</t>
        </is>
      </c>
      <c r="K3857" t="inlineStr">
        <is>
          <t>CONTRATO</t>
        </is>
      </c>
      <c r="L3857" t="n">
        <v>3278.99</v>
      </c>
      <c r="M3857" t="inlineStr"/>
      <c r="N3857" t="inlineStr"/>
      <c r="O3857" s="142">
        <f>DATE(YEAR(H3857),MONTH(H3857),1)</f>
        <v/>
      </c>
      <c r="P3857" s="132">
        <f>IF(H3857&gt;$L$3,"Futuro","Atraso")</f>
        <v/>
      </c>
      <c r="Q3857">
        <f>12*(YEAR(H3857)-YEAR($L$3))+(MONTH(H3857)-MONTH($L$3))</f>
        <v/>
      </c>
      <c r="R3857" s="366">
        <f>IF(N3857="IBIRAPITANGA FASE 3",IF(P3857="Atraso",M3857,M3857/(1+$J$2)^Q3857),IF(P3857="Atraso",M3857,M3857/(1+$J$1)^Q3857))</f>
        <v/>
      </c>
    </row>
    <row r="3858">
      <c r="A3858" t="inlineStr">
        <is>
          <t>Q020L05</t>
        </is>
      </c>
      <c r="B3858" t="inlineStr">
        <is>
          <t>MARCELO SILVA  BRITO</t>
        </is>
      </c>
      <c r="C3858" t="n">
        <v>1</v>
      </c>
      <c r="D3858" t="inlineStr">
        <is>
          <t>IPCA</t>
        </is>
      </c>
      <c r="E3858" t="n">
        <v>0.009488792934583046</v>
      </c>
      <c r="F3858" t="inlineStr">
        <is>
          <t>MENSAL</t>
        </is>
      </c>
      <c r="G3858" t="n">
        <v>50081</v>
      </c>
      <c r="H3858" t="n">
        <v>50081</v>
      </c>
      <c r="I3858" t="inlineStr">
        <is>
          <t>168</t>
        </is>
      </c>
      <c r="J3858" t="inlineStr">
        <is>
          <t>CARTEIRA</t>
        </is>
      </c>
      <c r="K3858" t="inlineStr">
        <is>
          <t>CONTRATO</t>
        </is>
      </c>
      <c r="L3858" t="n">
        <v>3278.99</v>
      </c>
      <c r="M3858" t="inlineStr"/>
      <c r="N3858" t="inlineStr"/>
      <c r="O3858" s="142">
        <f>DATE(YEAR(H3858),MONTH(H3858),1)</f>
        <v/>
      </c>
      <c r="P3858" s="132">
        <f>IF(H3858&gt;$L$3,"Futuro","Atraso")</f>
        <v/>
      </c>
      <c r="Q3858">
        <f>12*(YEAR(H3858)-YEAR($L$3))+(MONTH(H3858)-MONTH($L$3))</f>
        <v/>
      </c>
      <c r="R3858" s="366">
        <f>IF(N3858="IBIRAPITANGA FASE 3",IF(P3858="Atraso",M3858,M3858/(1+$J$2)^Q3858),IF(P3858="Atraso",M3858,M3858/(1+$J$1)^Q3858))</f>
        <v/>
      </c>
    </row>
    <row r="3859">
      <c r="A3859" t="inlineStr">
        <is>
          <t>Q020L07</t>
        </is>
      </c>
      <c r="B3859" t="inlineStr">
        <is>
          <t>WILLIAM ALVES DOS SANTOS</t>
        </is>
      </c>
      <c r="C3859" t="n">
        <v>1</v>
      </c>
      <c r="D3859" t="inlineStr">
        <is>
          <t>IPCA</t>
        </is>
      </c>
      <c r="E3859" t="n">
        <v>0</v>
      </c>
      <c r="F3859" t="inlineStr">
        <is>
          <t>MENSAL</t>
        </is>
      </c>
      <c r="G3859" t="n">
        <v>45204</v>
      </c>
      <c r="H3859" t="n">
        <v>45204</v>
      </c>
      <c r="I3859" t="inlineStr">
        <is>
          <t>029</t>
        </is>
      </c>
      <c r="J3859" t="inlineStr">
        <is>
          <t>CARTEIRA</t>
        </is>
      </c>
      <c r="K3859" t="inlineStr">
        <is>
          <t>CONTRATO</t>
        </is>
      </c>
      <c r="L3859" t="n">
        <v>3064.57</v>
      </c>
      <c r="M3859" t="inlineStr"/>
      <c r="N3859" t="inlineStr"/>
      <c r="O3859" s="142">
        <f>DATE(YEAR(H3859),MONTH(H3859),1)</f>
        <v/>
      </c>
      <c r="P3859" s="132">
        <f>IF(H3859&gt;$L$3,"Futuro","Atraso")</f>
        <v/>
      </c>
      <c r="Q3859">
        <f>12*(YEAR(H3859)-YEAR($L$3))+(MONTH(H3859)-MONTH($L$3))</f>
        <v/>
      </c>
      <c r="R3859" s="366">
        <f>IF(N3859="IBIRAPITANGA FASE 3",IF(P3859="Atraso",M3859,M3859/(1+$J$2)^Q3859),IF(P3859="Atraso",M3859,M3859/(1+$J$1)^Q3859))</f>
        <v/>
      </c>
    </row>
    <row r="3860">
      <c r="A3860" t="inlineStr">
        <is>
          <t>Q020L07</t>
        </is>
      </c>
      <c r="B3860" t="inlineStr">
        <is>
          <t>WILLIAM ALVES DOS SANTOS</t>
        </is>
      </c>
      <c r="C3860" t="n">
        <v>1</v>
      </c>
      <c r="D3860" t="inlineStr">
        <is>
          <t>IPCA</t>
        </is>
      </c>
      <c r="E3860" t="n">
        <v>0</v>
      </c>
      <c r="F3860" t="inlineStr">
        <is>
          <t>MENSAL</t>
        </is>
      </c>
      <c r="G3860" t="n">
        <v>45235</v>
      </c>
      <c r="H3860" t="n">
        <v>45235</v>
      </c>
      <c r="I3860" t="inlineStr">
        <is>
          <t>030</t>
        </is>
      </c>
      <c r="J3860" t="inlineStr">
        <is>
          <t>CARTEIRA</t>
        </is>
      </c>
      <c r="K3860" t="inlineStr">
        <is>
          <t>CONTRATO</t>
        </is>
      </c>
      <c r="L3860" t="n">
        <v>3064.57</v>
      </c>
      <c r="M3860" t="inlineStr"/>
      <c r="N3860" t="inlineStr"/>
      <c r="O3860" s="142">
        <f>DATE(YEAR(H3860),MONTH(H3860),1)</f>
        <v/>
      </c>
      <c r="P3860" s="132">
        <f>IF(H3860&gt;$L$3,"Futuro","Atraso")</f>
        <v/>
      </c>
      <c r="Q3860">
        <f>12*(YEAR(H3860)-YEAR($L$3))+(MONTH(H3860)-MONTH($L$3))</f>
        <v/>
      </c>
      <c r="R3860" s="366">
        <f>IF(N3860="IBIRAPITANGA FASE 3",IF(P3860="Atraso",M3860,M3860/(1+$J$2)^Q3860),IF(P3860="Atraso",M3860,M3860/(1+$J$1)^Q3860))</f>
        <v/>
      </c>
    </row>
    <row r="3861">
      <c r="A3861" t="inlineStr">
        <is>
          <t>Q020L07</t>
        </is>
      </c>
      <c r="B3861" t="inlineStr">
        <is>
          <t>WILLIAM ALVES DOS SANTOS</t>
        </is>
      </c>
      <c r="C3861" t="n">
        <v>1</v>
      </c>
      <c r="D3861" t="inlineStr">
        <is>
          <t>IPCA</t>
        </is>
      </c>
      <c r="E3861" t="n">
        <v>0</v>
      </c>
      <c r="F3861" t="inlineStr">
        <is>
          <t>MENSAL</t>
        </is>
      </c>
      <c r="G3861" t="n">
        <v>45265</v>
      </c>
      <c r="H3861" t="n">
        <v>45265</v>
      </c>
      <c r="I3861" t="inlineStr">
        <is>
          <t>031</t>
        </is>
      </c>
      <c r="J3861" t="inlineStr">
        <is>
          <t>CARTEIRA</t>
        </is>
      </c>
      <c r="K3861" t="inlineStr">
        <is>
          <t>CONTRATO</t>
        </is>
      </c>
      <c r="L3861" t="n">
        <v>3064.57</v>
      </c>
      <c r="M3861" t="inlineStr"/>
      <c r="N3861" t="inlineStr"/>
      <c r="O3861" s="142">
        <f>DATE(YEAR(H3861),MONTH(H3861),1)</f>
        <v/>
      </c>
      <c r="P3861" s="132">
        <f>IF(H3861&gt;$L$3,"Futuro","Atraso")</f>
        <v/>
      </c>
      <c r="Q3861">
        <f>12*(YEAR(H3861)-YEAR($L$3))+(MONTH(H3861)-MONTH($L$3))</f>
        <v/>
      </c>
      <c r="R3861" s="366">
        <f>IF(N3861="IBIRAPITANGA FASE 3",IF(P3861="Atraso",M3861,M3861/(1+$J$2)^Q3861),IF(P3861="Atraso",M3861,M3861/(1+$J$1)^Q3861))</f>
        <v/>
      </c>
    </row>
    <row r="3862">
      <c r="A3862" t="inlineStr">
        <is>
          <t>Q020L07</t>
        </is>
      </c>
      <c r="B3862" t="inlineStr">
        <is>
          <t>WILLIAM ALVES DOS SANTOS</t>
        </is>
      </c>
      <c r="C3862" t="n">
        <v>1</v>
      </c>
      <c r="D3862" t="inlineStr">
        <is>
          <t>IPCA</t>
        </is>
      </c>
      <c r="E3862" t="n">
        <v>0</v>
      </c>
      <c r="F3862" t="inlineStr">
        <is>
          <t>MENSAL</t>
        </is>
      </c>
      <c r="G3862" t="n">
        <v>45296</v>
      </c>
      <c r="H3862" t="n">
        <v>45296</v>
      </c>
      <c r="I3862" t="inlineStr">
        <is>
          <t>032</t>
        </is>
      </c>
      <c r="J3862" t="inlineStr">
        <is>
          <t>CARTEIRA</t>
        </is>
      </c>
      <c r="K3862" t="inlineStr">
        <is>
          <t>CONTRATO</t>
        </is>
      </c>
      <c r="L3862" t="n">
        <v>3064.57</v>
      </c>
      <c r="M3862" t="inlineStr"/>
      <c r="N3862" t="inlineStr"/>
      <c r="O3862" s="142">
        <f>DATE(YEAR(H3862),MONTH(H3862),1)</f>
        <v/>
      </c>
      <c r="P3862" s="132">
        <f>IF(H3862&gt;$L$3,"Futuro","Atraso")</f>
        <v/>
      </c>
      <c r="Q3862">
        <f>12*(YEAR(H3862)-YEAR($L$3))+(MONTH(H3862)-MONTH($L$3))</f>
        <v/>
      </c>
      <c r="R3862" s="366">
        <f>IF(N3862="IBIRAPITANGA FASE 3",IF(P3862="Atraso",M3862,M3862/(1+$J$2)^Q3862),IF(P3862="Atraso",M3862,M3862/(1+$J$1)^Q3862))</f>
        <v/>
      </c>
    </row>
    <row r="3863">
      <c r="A3863" t="inlineStr">
        <is>
          <t>Q020L07</t>
        </is>
      </c>
      <c r="B3863" t="inlineStr">
        <is>
          <t>WILLIAM ALVES DOS SANTOS</t>
        </is>
      </c>
      <c r="C3863" t="n">
        <v>1</v>
      </c>
      <c r="D3863" t="inlineStr">
        <is>
          <t>IPCA</t>
        </is>
      </c>
      <c r="E3863" t="n">
        <v>0</v>
      </c>
      <c r="F3863" t="inlineStr">
        <is>
          <t>MENSAL</t>
        </is>
      </c>
      <c r="G3863" t="n">
        <v>45327</v>
      </c>
      <c r="H3863" t="n">
        <v>45327</v>
      </c>
      <c r="I3863" t="inlineStr">
        <is>
          <t>033</t>
        </is>
      </c>
      <c r="J3863" t="inlineStr">
        <is>
          <t>CARTEIRA</t>
        </is>
      </c>
      <c r="K3863" t="inlineStr">
        <is>
          <t>CONTRATO</t>
        </is>
      </c>
      <c r="L3863" t="n">
        <v>3064.57</v>
      </c>
      <c r="M3863" t="inlineStr"/>
      <c r="N3863" t="inlineStr"/>
      <c r="O3863" s="142">
        <f>DATE(YEAR(H3863),MONTH(H3863),1)</f>
        <v/>
      </c>
      <c r="P3863" s="132">
        <f>IF(H3863&gt;$L$3,"Futuro","Atraso")</f>
        <v/>
      </c>
      <c r="Q3863">
        <f>12*(YEAR(H3863)-YEAR($L$3))+(MONTH(H3863)-MONTH($L$3))</f>
        <v/>
      </c>
      <c r="R3863" s="366">
        <f>IF(N3863="IBIRAPITANGA FASE 3",IF(P3863="Atraso",M3863,M3863/(1+$J$2)^Q3863),IF(P3863="Atraso",M3863,M3863/(1+$J$1)^Q3863))</f>
        <v/>
      </c>
    </row>
    <row r="3864">
      <c r="A3864" t="inlineStr">
        <is>
          <t>Q020L07</t>
        </is>
      </c>
      <c r="B3864" t="inlineStr">
        <is>
          <t>WILLIAM ALVES DOS SANTOS</t>
        </is>
      </c>
      <c r="C3864" t="n">
        <v>1</v>
      </c>
      <c r="D3864" t="inlineStr">
        <is>
          <t>IPCA</t>
        </is>
      </c>
      <c r="E3864" t="n">
        <v>0</v>
      </c>
      <c r="F3864" t="inlineStr">
        <is>
          <t>MENSAL</t>
        </is>
      </c>
      <c r="G3864" t="n">
        <v>45356</v>
      </c>
      <c r="H3864" t="n">
        <v>45356</v>
      </c>
      <c r="I3864" t="inlineStr">
        <is>
          <t>034</t>
        </is>
      </c>
      <c r="J3864" t="inlineStr">
        <is>
          <t>CARTEIRA</t>
        </is>
      </c>
      <c r="K3864" t="inlineStr">
        <is>
          <t>CONTRATO</t>
        </is>
      </c>
      <c r="L3864" t="n">
        <v>3064.57</v>
      </c>
      <c r="M3864" t="inlineStr"/>
      <c r="N3864" t="inlineStr"/>
      <c r="O3864" s="142">
        <f>DATE(YEAR(H3864),MONTH(H3864),1)</f>
        <v/>
      </c>
      <c r="P3864" s="132">
        <f>IF(H3864&gt;$L$3,"Futuro","Atraso")</f>
        <v/>
      </c>
      <c r="Q3864">
        <f>12*(YEAR(H3864)-YEAR($L$3))+(MONTH(H3864)-MONTH($L$3))</f>
        <v/>
      </c>
      <c r="R3864" s="366">
        <f>IF(N3864="IBIRAPITANGA FASE 3",IF(P3864="Atraso",M3864,M3864/(1+$J$2)^Q3864),IF(P3864="Atraso",M3864,M3864/(1+$J$1)^Q3864))</f>
        <v/>
      </c>
    </row>
    <row r="3865">
      <c r="A3865" t="inlineStr">
        <is>
          <t>Q020L07</t>
        </is>
      </c>
      <c r="B3865" t="inlineStr">
        <is>
          <t>WILLIAM ALVES DOS SANTOS</t>
        </is>
      </c>
      <c r="C3865" t="n">
        <v>1</v>
      </c>
      <c r="D3865" t="inlineStr">
        <is>
          <t>IPCA</t>
        </is>
      </c>
      <c r="E3865" t="n">
        <v>0</v>
      </c>
      <c r="F3865" t="inlineStr">
        <is>
          <t>MENSAL</t>
        </is>
      </c>
      <c r="G3865" t="n">
        <v>45387</v>
      </c>
      <c r="H3865" t="n">
        <v>45387</v>
      </c>
      <c r="I3865" t="inlineStr">
        <is>
          <t>035</t>
        </is>
      </c>
      <c r="J3865" t="inlineStr">
        <is>
          <t>CARTEIRA</t>
        </is>
      </c>
      <c r="K3865" t="inlineStr">
        <is>
          <t>CONTRATO</t>
        </is>
      </c>
      <c r="L3865" t="n">
        <v>3064.57</v>
      </c>
      <c r="M3865" t="inlineStr"/>
      <c r="N3865" t="inlineStr"/>
      <c r="O3865" s="142">
        <f>DATE(YEAR(H3865),MONTH(H3865),1)</f>
        <v/>
      </c>
      <c r="P3865" s="132">
        <f>IF(H3865&gt;$L$3,"Futuro","Atraso")</f>
        <v/>
      </c>
      <c r="Q3865">
        <f>12*(YEAR(H3865)-YEAR($L$3))+(MONTH(H3865)-MONTH($L$3))</f>
        <v/>
      </c>
      <c r="R3865" s="366">
        <f>IF(N3865="IBIRAPITANGA FASE 3",IF(P3865="Atraso",M3865,M3865/(1+$J$2)^Q3865),IF(P3865="Atraso",M3865,M3865/(1+$J$1)^Q3865))</f>
        <v/>
      </c>
    </row>
    <row r="3866">
      <c r="A3866" t="inlineStr">
        <is>
          <t>Q020L07</t>
        </is>
      </c>
      <c r="B3866" t="inlineStr">
        <is>
          <t>WILLIAM ALVES DOS SANTOS</t>
        </is>
      </c>
      <c r="C3866" t="n">
        <v>1</v>
      </c>
      <c r="D3866" t="inlineStr">
        <is>
          <t>IPCA</t>
        </is>
      </c>
      <c r="E3866" t="n">
        <v>0</v>
      </c>
      <c r="F3866" t="inlineStr">
        <is>
          <t>MENSAL</t>
        </is>
      </c>
      <c r="G3866" t="n">
        <v>45387</v>
      </c>
      <c r="H3866" t="n">
        <v>45387</v>
      </c>
      <c r="I3866" t="inlineStr">
        <is>
          <t>003</t>
        </is>
      </c>
      <c r="J3866" t="inlineStr">
        <is>
          <t>CARTEIRA</t>
        </is>
      </c>
      <c r="K3866" t="inlineStr">
        <is>
          <t>CONTRATO</t>
        </is>
      </c>
      <c r="L3866" t="n">
        <v>12258.26</v>
      </c>
      <c r="M3866" t="inlineStr"/>
      <c r="N3866" t="inlineStr"/>
      <c r="O3866" s="142">
        <f>DATE(YEAR(H3866),MONTH(H3866),1)</f>
        <v/>
      </c>
      <c r="P3866" s="132">
        <f>IF(H3866&gt;$L$3,"Futuro","Atraso")</f>
        <v/>
      </c>
      <c r="Q3866">
        <f>12*(YEAR(H3866)-YEAR($L$3))+(MONTH(H3866)-MONTH($L$3))</f>
        <v/>
      </c>
      <c r="R3866" s="366">
        <f>IF(N3866="IBIRAPITANGA FASE 3",IF(P3866="Atraso",M3866,M3866/(1+$J$2)^Q3866),IF(P3866="Atraso",M3866,M3866/(1+$J$1)^Q3866))</f>
        <v/>
      </c>
    </row>
    <row r="3867">
      <c r="A3867" t="inlineStr">
        <is>
          <t>Q020L07</t>
        </is>
      </c>
      <c r="B3867" t="inlineStr">
        <is>
          <t>WILLIAM ALVES DOS SANTOS</t>
        </is>
      </c>
      <c r="C3867" t="n">
        <v>1</v>
      </c>
      <c r="D3867" t="inlineStr">
        <is>
          <t>IPCA</t>
        </is>
      </c>
      <c r="E3867" t="n">
        <v>0</v>
      </c>
      <c r="F3867" t="inlineStr">
        <is>
          <t>MENSAL</t>
        </is>
      </c>
      <c r="G3867" t="n">
        <v>45417</v>
      </c>
      <c r="H3867" t="n">
        <v>45417</v>
      </c>
      <c r="I3867" t="inlineStr">
        <is>
          <t>036</t>
        </is>
      </c>
      <c r="J3867" t="inlineStr">
        <is>
          <t>CARTEIRA</t>
        </is>
      </c>
      <c r="K3867" t="inlineStr">
        <is>
          <t>CONTRATO</t>
        </is>
      </c>
      <c r="L3867" t="n">
        <v>3064.57</v>
      </c>
      <c r="M3867" t="inlineStr"/>
      <c r="N3867" t="inlineStr"/>
      <c r="O3867" s="142">
        <f>DATE(YEAR(H3867),MONTH(H3867),1)</f>
        <v/>
      </c>
      <c r="P3867" s="132">
        <f>IF(H3867&gt;$L$3,"Futuro","Atraso")</f>
        <v/>
      </c>
      <c r="Q3867">
        <f>12*(YEAR(H3867)-YEAR($L$3))+(MONTH(H3867)-MONTH($L$3))</f>
        <v/>
      </c>
      <c r="R3867" s="366">
        <f>IF(N3867="IBIRAPITANGA FASE 3",IF(P3867="Atraso",M3867,M3867/(1+$J$2)^Q3867),IF(P3867="Atraso",M3867,M3867/(1+$J$1)^Q3867))</f>
        <v/>
      </c>
    </row>
    <row r="3868">
      <c r="A3868" t="inlineStr">
        <is>
          <t>Q020L07</t>
        </is>
      </c>
      <c r="B3868" t="inlineStr">
        <is>
          <t>WILLIAM ALVES DOS SANTOS</t>
        </is>
      </c>
      <c r="C3868" t="n">
        <v>1</v>
      </c>
      <c r="D3868" t="inlineStr">
        <is>
          <t>IPCA</t>
        </is>
      </c>
      <c r="E3868" t="n">
        <v>0</v>
      </c>
      <c r="F3868" t="inlineStr">
        <is>
          <t>MENSAL</t>
        </is>
      </c>
      <c r="G3868" t="n">
        <v>45448</v>
      </c>
      <c r="H3868" t="n">
        <v>45448</v>
      </c>
      <c r="I3868" t="inlineStr">
        <is>
          <t>037</t>
        </is>
      </c>
      <c r="J3868" t="inlineStr">
        <is>
          <t>CARTEIRA</t>
        </is>
      </c>
      <c r="K3868" t="inlineStr">
        <is>
          <t>CONTRATO</t>
        </is>
      </c>
      <c r="L3868" t="n">
        <v>3064.57</v>
      </c>
      <c r="M3868" t="inlineStr"/>
      <c r="N3868" t="inlineStr"/>
      <c r="O3868" s="142">
        <f>DATE(YEAR(H3868),MONTH(H3868),1)</f>
        <v/>
      </c>
      <c r="P3868" s="132">
        <f>IF(H3868&gt;$L$3,"Futuro","Atraso")</f>
        <v/>
      </c>
      <c r="Q3868">
        <f>12*(YEAR(H3868)-YEAR($L$3))+(MONTH(H3868)-MONTH($L$3))</f>
        <v/>
      </c>
      <c r="R3868" s="366">
        <f>IF(N3868="IBIRAPITANGA FASE 3",IF(P3868="Atraso",M3868,M3868/(1+$J$2)^Q3868),IF(P3868="Atraso",M3868,M3868/(1+$J$1)^Q3868))</f>
        <v/>
      </c>
    </row>
    <row r="3869">
      <c r="A3869" t="inlineStr">
        <is>
          <t>Q020L07</t>
        </is>
      </c>
      <c r="B3869" t="inlineStr">
        <is>
          <t>WILLIAM ALVES DOS SANTOS</t>
        </is>
      </c>
      <c r="C3869" t="n">
        <v>1</v>
      </c>
      <c r="D3869" t="inlineStr">
        <is>
          <t>IPCA</t>
        </is>
      </c>
      <c r="E3869" t="n">
        <v>0</v>
      </c>
      <c r="F3869" t="inlineStr">
        <is>
          <t>MENSAL</t>
        </is>
      </c>
      <c r="G3869" t="n">
        <v>45478</v>
      </c>
      <c r="H3869" t="n">
        <v>45478</v>
      </c>
      <c r="I3869" t="inlineStr">
        <is>
          <t>038</t>
        </is>
      </c>
      <c r="J3869" t="inlineStr">
        <is>
          <t>CARTEIRA</t>
        </is>
      </c>
      <c r="K3869" t="inlineStr">
        <is>
          <t>CONTRATO</t>
        </is>
      </c>
      <c r="L3869" t="n">
        <v>3064.57</v>
      </c>
      <c r="M3869" t="inlineStr"/>
      <c r="N3869" t="inlineStr"/>
      <c r="O3869" s="142">
        <f>DATE(YEAR(H3869),MONTH(H3869),1)</f>
        <v/>
      </c>
      <c r="P3869" s="132">
        <f>IF(H3869&gt;$L$3,"Futuro","Atraso")</f>
        <v/>
      </c>
      <c r="Q3869">
        <f>12*(YEAR(H3869)-YEAR($L$3))+(MONTH(H3869)-MONTH($L$3))</f>
        <v/>
      </c>
      <c r="R3869" s="366">
        <f>IF(N3869="IBIRAPITANGA FASE 3",IF(P3869="Atraso",M3869,M3869/(1+$J$2)^Q3869),IF(P3869="Atraso",M3869,M3869/(1+$J$1)^Q3869))</f>
        <v/>
      </c>
    </row>
    <row r="3870">
      <c r="A3870" t="inlineStr">
        <is>
          <t>Q020L07</t>
        </is>
      </c>
      <c r="B3870" t="inlineStr">
        <is>
          <t>WILLIAM ALVES DOS SANTOS</t>
        </is>
      </c>
      <c r="C3870" t="n">
        <v>1</v>
      </c>
      <c r="D3870" t="inlineStr">
        <is>
          <t>IPCA</t>
        </is>
      </c>
      <c r="E3870" t="n">
        <v>0</v>
      </c>
      <c r="F3870" t="inlineStr">
        <is>
          <t>MENSAL</t>
        </is>
      </c>
      <c r="G3870" t="n">
        <v>45509</v>
      </c>
      <c r="H3870" t="n">
        <v>45509</v>
      </c>
      <c r="I3870" t="inlineStr">
        <is>
          <t>039</t>
        </is>
      </c>
      <c r="J3870" t="inlineStr">
        <is>
          <t>CARTEIRA</t>
        </is>
      </c>
      <c r="K3870" t="inlineStr">
        <is>
          <t>CONTRATO</t>
        </is>
      </c>
      <c r="L3870" t="n">
        <v>3064.57</v>
      </c>
      <c r="M3870" t="inlineStr"/>
      <c r="N3870" t="inlineStr"/>
      <c r="O3870" s="142">
        <f>DATE(YEAR(H3870),MONTH(H3870),1)</f>
        <v/>
      </c>
      <c r="P3870" s="132">
        <f>IF(H3870&gt;$L$3,"Futuro","Atraso")</f>
        <v/>
      </c>
      <c r="Q3870">
        <f>12*(YEAR(H3870)-YEAR($L$3))+(MONTH(H3870)-MONTH($L$3))</f>
        <v/>
      </c>
      <c r="R3870" s="366">
        <f>IF(N3870="IBIRAPITANGA FASE 3",IF(P3870="Atraso",M3870,M3870/(1+$J$2)^Q3870),IF(P3870="Atraso",M3870,M3870/(1+$J$1)^Q3870))</f>
        <v/>
      </c>
    </row>
    <row r="3871">
      <c r="A3871" t="inlineStr">
        <is>
          <t>Q020L07</t>
        </is>
      </c>
      <c r="B3871" t="inlineStr">
        <is>
          <t>WILLIAM ALVES DOS SANTOS</t>
        </is>
      </c>
      <c r="C3871" t="n">
        <v>1</v>
      </c>
      <c r="D3871" t="inlineStr">
        <is>
          <t>IPCA</t>
        </is>
      </c>
      <c r="E3871" t="n">
        <v>0</v>
      </c>
      <c r="F3871" t="inlineStr">
        <is>
          <t>MENSAL</t>
        </is>
      </c>
      <c r="G3871" t="n">
        <v>45540</v>
      </c>
      <c r="H3871" t="n">
        <v>45540</v>
      </c>
      <c r="I3871" t="inlineStr">
        <is>
          <t>040</t>
        </is>
      </c>
      <c r="J3871" t="inlineStr">
        <is>
          <t>CARTEIRA</t>
        </is>
      </c>
      <c r="K3871" t="inlineStr">
        <is>
          <t>CONTRATO</t>
        </is>
      </c>
      <c r="L3871" t="n">
        <v>3064.57</v>
      </c>
      <c r="M3871" t="inlineStr"/>
      <c r="N3871" t="inlineStr"/>
      <c r="O3871" s="142">
        <f>DATE(YEAR(H3871),MONTH(H3871),1)</f>
        <v/>
      </c>
      <c r="P3871" s="132">
        <f>IF(H3871&gt;$L$3,"Futuro","Atraso")</f>
        <v/>
      </c>
      <c r="Q3871">
        <f>12*(YEAR(H3871)-YEAR($L$3))+(MONTH(H3871)-MONTH($L$3))</f>
        <v/>
      </c>
      <c r="R3871" s="366">
        <f>IF(N3871="IBIRAPITANGA FASE 3",IF(P3871="Atraso",M3871,M3871/(1+$J$2)^Q3871),IF(P3871="Atraso",M3871,M3871/(1+$J$1)^Q3871))</f>
        <v/>
      </c>
    </row>
    <row r="3872">
      <c r="A3872" t="inlineStr">
        <is>
          <t>Q020L07</t>
        </is>
      </c>
      <c r="B3872" t="inlineStr">
        <is>
          <t>WILLIAM ALVES DOS SANTOS</t>
        </is>
      </c>
      <c r="C3872" t="n">
        <v>1</v>
      </c>
      <c r="D3872" t="inlineStr">
        <is>
          <t>IPCA</t>
        </is>
      </c>
      <c r="E3872" t="n">
        <v>0</v>
      </c>
      <c r="F3872" t="inlineStr">
        <is>
          <t>MENSAL</t>
        </is>
      </c>
      <c r="G3872" t="n">
        <v>45570</v>
      </c>
      <c r="H3872" t="n">
        <v>45570</v>
      </c>
      <c r="I3872" t="inlineStr">
        <is>
          <t>041</t>
        </is>
      </c>
      <c r="J3872" t="inlineStr">
        <is>
          <t>CARTEIRA</t>
        </is>
      </c>
      <c r="K3872" t="inlineStr">
        <is>
          <t>CONTRATO</t>
        </is>
      </c>
      <c r="L3872" t="n">
        <v>3064.57</v>
      </c>
      <c r="M3872" t="inlineStr"/>
      <c r="N3872" t="inlineStr"/>
      <c r="O3872" s="142">
        <f>DATE(YEAR(H3872),MONTH(H3872),1)</f>
        <v/>
      </c>
      <c r="P3872" s="132">
        <f>IF(H3872&gt;$L$3,"Futuro","Atraso")</f>
        <v/>
      </c>
      <c r="Q3872">
        <f>12*(YEAR(H3872)-YEAR($L$3))+(MONTH(H3872)-MONTH($L$3))</f>
        <v/>
      </c>
      <c r="R3872" s="366">
        <f>IF(N3872="IBIRAPITANGA FASE 3",IF(P3872="Atraso",M3872,M3872/(1+$J$2)^Q3872),IF(P3872="Atraso",M3872,M3872/(1+$J$1)^Q3872))</f>
        <v/>
      </c>
    </row>
    <row r="3873">
      <c r="A3873" t="inlineStr">
        <is>
          <t>Q020L07</t>
        </is>
      </c>
      <c r="B3873" t="inlineStr">
        <is>
          <t>WILLIAM ALVES DOS SANTOS</t>
        </is>
      </c>
      <c r="C3873" t="n">
        <v>1</v>
      </c>
      <c r="D3873" t="inlineStr">
        <is>
          <t>IPCA</t>
        </is>
      </c>
      <c r="E3873" t="n">
        <v>0</v>
      </c>
      <c r="F3873" t="inlineStr">
        <is>
          <t>MENSAL</t>
        </is>
      </c>
      <c r="G3873" t="n">
        <v>45601</v>
      </c>
      <c r="H3873" t="n">
        <v>45601</v>
      </c>
      <c r="I3873" t="inlineStr">
        <is>
          <t>042</t>
        </is>
      </c>
      <c r="J3873" t="inlineStr">
        <is>
          <t>CARTEIRA</t>
        </is>
      </c>
      <c r="K3873" t="inlineStr">
        <is>
          <t>CONTRATO</t>
        </is>
      </c>
      <c r="L3873" t="n">
        <v>3064.57</v>
      </c>
      <c r="M3873" t="inlineStr"/>
      <c r="N3873" t="inlineStr"/>
      <c r="O3873" s="142">
        <f>DATE(YEAR(H3873),MONTH(H3873),1)</f>
        <v/>
      </c>
      <c r="P3873" s="132">
        <f>IF(H3873&gt;$L$3,"Futuro","Atraso")</f>
        <v/>
      </c>
      <c r="Q3873">
        <f>12*(YEAR(H3873)-YEAR($L$3))+(MONTH(H3873)-MONTH($L$3))</f>
        <v/>
      </c>
      <c r="R3873" s="366">
        <f>IF(N3873="IBIRAPITANGA FASE 3",IF(P3873="Atraso",M3873,M3873/(1+$J$2)^Q3873),IF(P3873="Atraso",M3873,M3873/(1+$J$1)^Q3873))</f>
        <v/>
      </c>
    </row>
    <row r="3874">
      <c r="A3874" t="inlineStr">
        <is>
          <t>Q020L07</t>
        </is>
      </c>
      <c r="B3874" t="inlineStr">
        <is>
          <t>WILLIAM ALVES DOS SANTOS</t>
        </is>
      </c>
      <c r="C3874" t="n">
        <v>1</v>
      </c>
      <c r="D3874" t="inlineStr">
        <is>
          <t>IPCA</t>
        </is>
      </c>
      <c r="E3874" t="n">
        <v>0</v>
      </c>
      <c r="F3874" t="inlineStr">
        <is>
          <t>MENSAL</t>
        </is>
      </c>
      <c r="G3874" t="n">
        <v>45631</v>
      </c>
      <c r="H3874" t="n">
        <v>45631</v>
      </c>
      <c r="I3874" t="inlineStr">
        <is>
          <t>043</t>
        </is>
      </c>
      <c r="J3874" t="inlineStr">
        <is>
          <t>CARTEIRA</t>
        </is>
      </c>
      <c r="K3874" t="inlineStr">
        <is>
          <t>CONTRATO</t>
        </is>
      </c>
      <c r="L3874" t="n">
        <v>3064.57</v>
      </c>
      <c r="M3874" t="inlineStr"/>
      <c r="N3874" t="inlineStr"/>
      <c r="O3874" s="142">
        <f>DATE(YEAR(H3874),MONTH(H3874),1)</f>
        <v/>
      </c>
      <c r="P3874" s="132">
        <f>IF(H3874&gt;$L$3,"Futuro","Atraso")</f>
        <v/>
      </c>
      <c r="Q3874">
        <f>12*(YEAR(H3874)-YEAR($L$3))+(MONTH(H3874)-MONTH($L$3))</f>
        <v/>
      </c>
      <c r="R3874" s="366">
        <f>IF(N3874="IBIRAPITANGA FASE 3",IF(P3874="Atraso",M3874,M3874/(1+$J$2)^Q3874),IF(P3874="Atraso",M3874,M3874/(1+$J$1)^Q3874))</f>
        <v/>
      </c>
    </row>
    <row r="3875">
      <c r="A3875" t="inlineStr">
        <is>
          <t>Q020L07</t>
        </is>
      </c>
      <c r="B3875" t="inlineStr">
        <is>
          <t>WILLIAM ALVES DOS SANTOS</t>
        </is>
      </c>
      <c r="C3875" t="n">
        <v>1</v>
      </c>
      <c r="D3875" t="inlineStr">
        <is>
          <t>IPCA</t>
        </is>
      </c>
      <c r="E3875" t="n">
        <v>0</v>
      </c>
      <c r="F3875" t="inlineStr">
        <is>
          <t>MENSAL</t>
        </is>
      </c>
      <c r="G3875" t="n">
        <v>45662</v>
      </c>
      <c r="H3875" t="n">
        <v>45662</v>
      </c>
      <c r="I3875" t="inlineStr">
        <is>
          <t>044</t>
        </is>
      </c>
      <c r="J3875" t="inlineStr">
        <is>
          <t>CARTEIRA</t>
        </is>
      </c>
      <c r="K3875" t="inlineStr">
        <is>
          <t>CONTRATO</t>
        </is>
      </c>
      <c r="L3875" t="n">
        <v>3064.57</v>
      </c>
      <c r="M3875" t="inlineStr"/>
      <c r="N3875" t="inlineStr"/>
      <c r="O3875" s="142">
        <f>DATE(YEAR(H3875),MONTH(H3875),1)</f>
        <v/>
      </c>
      <c r="P3875" s="132">
        <f>IF(H3875&gt;$L$3,"Futuro","Atraso")</f>
        <v/>
      </c>
      <c r="Q3875">
        <f>12*(YEAR(H3875)-YEAR($L$3))+(MONTH(H3875)-MONTH($L$3))</f>
        <v/>
      </c>
      <c r="R3875" s="366">
        <f>IF(N3875="IBIRAPITANGA FASE 3",IF(P3875="Atraso",M3875,M3875/(1+$J$2)^Q3875),IF(P3875="Atraso",M3875,M3875/(1+$J$1)^Q3875))</f>
        <v/>
      </c>
    </row>
    <row r="3876">
      <c r="A3876" t="inlineStr">
        <is>
          <t>Q020L07</t>
        </is>
      </c>
      <c r="B3876" t="inlineStr">
        <is>
          <t>WILLIAM ALVES DOS SANTOS</t>
        </is>
      </c>
      <c r="C3876" t="n">
        <v>1</v>
      </c>
      <c r="D3876" t="inlineStr">
        <is>
          <t>IPCA</t>
        </is>
      </c>
      <c r="E3876" t="n">
        <v>0</v>
      </c>
      <c r="F3876" t="inlineStr">
        <is>
          <t>MENSAL</t>
        </is>
      </c>
      <c r="G3876" t="n">
        <v>45693</v>
      </c>
      <c r="H3876" t="n">
        <v>45693</v>
      </c>
      <c r="I3876" t="inlineStr">
        <is>
          <t>045</t>
        </is>
      </c>
      <c r="J3876" t="inlineStr">
        <is>
          <t>CARTEIRA</t>
        </is>
      </c>
      <c r="K3876" t="inlineStr">
        <is>
          <t>CONTRATO</t>
        </is>
      </c>
      <c r="L3876" t="n">
        <v>3064.57</v>
      </c>
      <c r="M3876" t="inlineStr"/>
      <c r="N3876" t="inlineStr"/>
      <c r="O3876" s="142">
        <f>DATE(YEAR(H3876),MONTH(H3876),1)</f>
        <v/>
      </c>
      <c r="P3876" s="132">
        <f>IF(H3876&gt;$L$3,"Futuro","Atraso")</f>
        <v/>
      </c>
      <c r="Q3876">
        <f>12*(YEAR(H3876)-YEAR($L$3))+(MONTH(H3876)-MONTH($L$3))</f>
        <v/>
      </c>
      <c r="R3876" s="366">
        <f>IF(N3876="IBIRAPITANGA FASE 3",IF(P3876="Atraso",M3876,M3876/(1+$J$2)^Q3876),IF(P3876="Atraso",M3876,M3876/(1+$J$1)^Q3876))</f>
        <v/>
      </c>
    </row>
    <row r="3877">
      <c r="A3877" t="inlineStr">
        <is>
          <t>Q020L07</t>
        </is>
      </c>
      <c r="B3877" t="inlineStr">
        <is>
          <t>WILLIAM ALVES DOS SANTOS</t>
        </is>
      </c>
      <c r="C3877" t="n">
        <v>1</v>
      </c>
      <c r="D3877" t="inlineStr">
        <is>
          <t>IPCA</t>
        </is>
      </c>
      <c r="E3877" t="n">
        <v>0</v>
      </c>
      <c r="F3877" t="inlineStr">
        <is>
          <t>MENSAL</t>
        </is>
      </c>
      <c r="G3877" t="n">
        <v>45721</v>
      </c>
      <c r="H3877" t="n">
        <v>45721</v>
      </c>
      <c r="I3877" t="inlineStr">
        <is>
          <t>046</t>
        </is>
      </c>
      <c r="J3877" t="inlineStr">
        <is>
          <t>CARTEIRA</t>
        </is>
      </c>
      <c r="K3877" t="inlineStr">
        <is>
          <t>CONTRATO</t>
        </is>
      </c>
      <c r="L3877" t="n">
        <v>3064.57</v>
      </c>
      <c r="M3877" t="inlineStr"/>
      <c r="N3877" t="inlineStr"/>
      <c r="O3877" s="142">
        <f>DATE(YEAR(H3877),MONTH(H3877),1)</f>
        <v/>
      </c>
      <c r="P3877" s="132">
        <f>IF(H3877&gt;$L$3,"Futuro","Atraso")</f>
        <v/>
      </c>
      <c r="Q3877">
        <f>12*(YEAR(H3877)-YEAR($L$3))+(MONTH(H3877)-MONTH($L$3))</f>
        <v/>
      </c>
      <c r="R3877" s="366">
        <f>IF(N3877="IBIRAPITANGA FASE 3",IF(P3877="Atraso",M3877,M3877/(1+$J$2)^Q3877),IF(P3877="Atraso",M3877,M3877/(1+$J$1)^Q3877))</f>
        <v/>
      </c>
    </row>
    <row r="3878">
      <c r="A3878" t="inlineStr">
        <is>
          <t>Q020L07</t>
        </is>
      </c>
      <c r="B3878" t="inlineStr">
        <is>
          <t>WILLIAM ALVES DOS SANTOS</t>
        </is>
      </c>
      <c r="C3878" t="n">
        <v>1</v>
      </c>
      <c r="D3878" t="inlineStr">
        <is>
          <t>IPCA</t>
        </is>
      </c>
      <c r="E3878" t="n">
        <v>0</v>
      </c>
      <c r="F3878" t="inlineStr">
        <is>
          <t>MENSAL</t>
        </is>
      </c>
      <c r="G3878" t="n">
        <v>45752</v>
      </c>
      <c r="H3878" t="n">
        <v>45752</v>
      </c>
      <c r="I3878" t="inlineStr">
        <is>
          <t>004</t>
        </is>
      </c>
      <c r="J3878" t="inlineStr">
        <is>
          <t>CARTEIRA</t>
        </is>
      </c>
      <c r="K3878" t="inlineStr">
        <is>
          <t>CONTRATO</t>
        </is>
      </c>
      <c r="L3878" t="n">
        <v>12258.26</v>
      </c>
      <c r="M3878" t="inlineStr"/>
      <c r="N3878" t="inlineStr"/>
      <c r="O3878" s="142">
        <f>DATE(YEAR(H3878),MONTH(H3878),1)</f>
        <v/>
      </c>
      <c r="P3878" s="132">
        <f>IF(H3878&gt;$L$3,"Futuro","Atraso")</f>
        <v/>
      </c>
      <c r="Q3878">
        <f>12*(YEAR(H3878)-YEAR($L$3))+(MONTH(H3878)-MONTH($L$3))</f>
        <v/>
      </c>
      <c r="R3878" s="366">
        <f>IF(N3878="IBIRAPITANGA FASE 3",IF(P3878="Atraso",M3878,M3878/(1+$J$2)^Q3878),IF(P3878="Atraso",M3878,M3878/(1+$J$1)^Q3878))</f>
        <v/>
      </c>
    </row>
    <row r="3879">
      <c r="A3879" t="inlineStr">
        <is>
          <t>Q020L07</t>
        </is>
      </c>
      <c r="B3879" t="inlineStr">
        <is>
          <t>WILLIAM ALVES DOS SANTOS</t>
        </is>
      </c>
      <c r="C3879" t="n">
        <v>1</v>
      </c>
      <c r="D3879" t="inlineStr">
        <is>
          <t>IPCA</t>
        </is>
      </c>
      <c r="E3879" t="n">
        <v>0</v>
      </c>
      <c r="F3879" t="inlineStr">
        <is>
          <t>MENSAL</t>
        </is>
      </c>
      <c r="G3879" t="n">
        <v>45752</v>
      </c>
      <c r="H3879" t="n">
        <v>45752</v>
      </c>
      <c r="I3879" t="inlineStr">
        <is>
          <t>047</t>
        </is>
      </c>
      <c r="J3879" t="inlineStr">
        <is>
          <t>CARTEIRA</t>
        </is>
      </c>
      <c r="K3879" t="inlineStr">
        <is>
          <t>CONTRATO</t>
        </is>
      </c>
      <c r="L3879" t="n">
        <v>3064.57</v>
      </c>
      <c r="M3879" t="inlineStr"/>
      <c r="N3879" t="inlineStr"/>
      <c r="O3879" s="142">
        <f>DATE(YEAR(H3879),MONTH(H3879),1)</f>
        <v/>
      </c>
      <c r="P3879" s="132">
        <f>IF(H3879&gt;$L$3,"Futuro","Atraso")</f>
        <v/>
      </c>
      <c r="Q3879">
        <f>12*(YEAR(H3879)-YEAR($L$3))+(MONTH(H3879)-MONTH($L$3))</f>
        <v/>
      </c>
      <c r="R3879" s="366">
        <f>IF(N3879="IBIRAPITANGA FASE 3",IF(P3879="Atraso",M3879,M3879/(1+$J$2)^Q3879),IF(P3879="Atraso",M3879,M3879/(1+$J$1)^Q3879))</f>
        <v/>
      </c>
    </row>
    <row r="3880">
      <c r="A3880" t="inlineStr">
        <is>
          <t>Q020L07</t>
        </is>
      </c>
      <c r="B3880" t="inlineStr">
        <is>
          <t>WILLIAM ALVES DOS SANTOS</t>
        </is>
      </c>
      <c r="C3880" t="n">
        <v>1</v>
      </c>
      <c r="D3880" t="inlineStr">
        <is>
          <t>IPCA</t>
        </is>
      </c>
      <c r="E3880" t="n">
        <v>0</v>
      </c>
      <c r="F3880" t="inlineStr">
        <is>
          <t>MENSAL</t>
        </is>
      </c>
      <c r="G3880" t="n">
        <v>45782</v>
      </c>
      <c r="H3880" t="n">
        <v>45782</v>
      </c>
      <c r="I3880" t="inlineStr">
        <is>
          <t>048</t>
        </is>
      </c>
      <c r="J3880" t="inlineStr">
        <is>
          <t>CARTEIRA</t>
        </is>
      </c>
      <c r="K3880" t="inlineStr">
        <is>
          <t>CONTRATO</t>
        </is>
      </c>
      <c r="L3880" t="n">
        <v>3064.57</v>
      </c>
      <c r="M3880" t="inlineStr"/>
      <c r="N3880" t="inlineStr"/>
      <c r="O3880" s="142">
        <f>DATE(YEAR(H3880),MONTH(H3880),1)</f>
        <v/>
      </c>
      <c r="P3880" s="132">
        <f>IF(H3880&gt;$L$3,"Futuro","Atraso")</f>
        <v/>
      </c>
      <c r="Q3880">
        <f>12*(YEAR(H3880)-YEAR($L$3))+(MONTH(H3880)-MONTH($L$3))</f>
        <v/>
      </c>
      <c r="R3880" s="366">
        <f>IF(N3880="IBIRAPITANGA FASE 3",IF(P3880="Atraso",M3880,M3880/(1+$J$2)^Q3880),IF(P3880="Atraso",M3880,M3880/(1+$J$1)^Q3880))</f>
        <v/>
      </c>
    </row>
    <row r="3881">
      <c r="A3881" t="inlineStr">
        <is>
          <t>Q020L08</t>
        </is>
      </c>
      <c r="B3881" t="inlineStr">
        <is>
          <t>CLAUDIA JIAMELARO WALDER</t>
        </is>
      </c>
      <c r="C3881" t="n">
        <v>1</v>
      </c>
      <c r="D3881" t="inlineStr">
        <is>
          <t>IPCA</t>
        </is>
      </c>
      <c r="E3881" t="n">
        <v>0</v>
      </c>
      <c r="F3881" t="inlineStr">
        <is>
          <t>MENSAL</t>
        </is>
      </c>
      <c r="G3881" t="n">
        <v>45209</v>
      </c>
      <c r="H3881" t="n">
        <v>45209</v>
      </c>
      <c r="I3881" t="inlineStr">
        <is>
          <t>023</t>
        </is>
      </c>
      <c r="J3881" t="inlineStr">
        <is>
          <t>CARTEIRA</t>
        </is>
      </c>
      <c r="K3881" t="inlineStr">
        <is>
          <t>CONTRATO</t>
        </is>
      </c>
      <c r="L3881" t="n">
        <v>1928.43</v>
      </c>
      <c r="M3881" t="inlineStr"/>
      <c r="N3881" t="inlineStr"/>
      <c r="O3881" s="142">
        <f>DATE(YEAR(H3881),MONTH(H3881),1)</f>
        <v/>
      </c>
      <c r="P3881" s="132">
        <f>IF(H3881&gt;$L$3,"Futuro","Atraso")</f>
        <v/>
      </c>
      <c r="Q3881">
        <f>12*(YEAR(H3881)-YEAR($L$3))+(MONTH(H3881)-MONTH($L$3))</f>
        <v/>
      </c>
      <c r="R3881" s="366">
        <f>IF(N3881="IBIRAPITANGA FASE 3",IF(P3881="Atraso",M3881,M3881/(1+$J$2)^Q3881),IF(P3881="Atraso",M3881,M3881/(1+$J$1)^Q3881))</f>
        <v/>
      </c>
    </row>
    <row r="3882">
      <c r="A3882" t="inlineStr">
        <is>
          <t>Q020L08</t>
        </is>
      </c>
      <c r="B3882" t="inlineStr">
        <is>
          <t>CLAUDIA JIAMELARO WALDER</t>
        </is>
      </c>
      <c r="C3882" t="n">
        <v>1</v>
      </c>
      <c r="D3882" t="inlineStr">
        <is>
          <t>IPCA</t>
        </is>
      </c>
      <c r="E3882" t="n">
        <v>0</v>
      </c>
      <c r="F3882" t="inlineStr">
        <is>
          <t>MENSAL</t>
        </is>
      </c>
      <c r="G3882" t="n">
        <v>45240</v>
      </c>
      <c r="H3882" t="n">
        <v>45240</v>
      </c>
      <c r="I3882" t="inlineStr">
        <is>
          <t>024</t>
        </is>
      </c>
      <c r="J3882" t="inlineStr">
        <is>
          <t>CARTEIRA</t>
        </is>
      </c>
      <c r="K3882" t="inlineStr">
        <is>
          <t>CONTRATO</t>
        </is>
      </c>
      <c r="L3882" t="n">
        <v>1928.43</v>
      </c>
      <c r="M3882" t="inlineStr"/>
      <c r="N3882" t="inlineStr"/>
      <c r="O3882" s="142">
        <f>DATE(YEAR(H3882),MONTH(H3882),1)</f>
        <v/>
      </c>
      <c r="P3882" s="132">
        <f>IF(H3882&gt;$L$3,"Futuro","Atraso")</f>
        <v/>
      </c>
      <c r="Q3882">
        <f>12*(YEAR(H3882)-YEAR($L$3))+(MONTH(H3882)-MONTH($L$3))</f>
        <v/>
      </c>
      <c r="R3882" s="366">
        <f>IF(N3882="IBIRAPITANGA FASE 3",IF(P3882="Atraso",M3882,M3882/(1+$J$2)^Q3882),IF(P3882="Atraso",M3882,M3882/(1+$J$1)^Q3882))</f>
        <v/>
      </c>
    </row>
    <row r="3883">
      <c r="A3883" t="inlineStr">
        <is>
          <t>Q020L08</t>
        </is>
      </c>
      <c r="B3883" t="inlineStr">
        <is>
          <t>CLAUDIA JIAMELARO WALDER</t>
        </is>
      </c>
      <c r="C3883" t="n">
        <v>1</v>
      </c>
      <c r="D3883" t="inlineStr">
        <is>
          <t>IPCA</t>
        </is>
      </c>
      <c r="E3883" t="n">
        <v>0</v>
      </c>
      <c r="F3883" t="inlineStr">
        <is>
          <t>MENSAL</t>
        </is>
      </c>
      <c r="G3883" t="n">
        <v>45270</v>
      </c>
      <c r="H3883" t="n">
        <v>45270</v>
      </c>
      <c r="I3883" t="inlineStr">
        <is>
          <t>025</t>
        </is>
      </c>
      <c r="J3883" t="inlineStr">
        <is>
          <t>CARTEIRA</t>
        </is>
      </c>
      <c r="K3883" t="inlineStr">
        <is>
          <t>CONTRATO</t>
        </is>
      </c>
      <c r="L3883" t="n">
        <v>1928.43</v>
      </c>
      <c r="M3883" t="inlineStr"/>
      <c r="N3883" t="inlineStr"/>
      <c r="O3883" s="142">
        <f>DATE(YEAR(H3883),MONTH(H3883),1)</f>
        <v/>
      </c>
      <c r="P3883" s="132">
        <f>IF(H3883&gt;$L$3,"Futuro","Atraso")</f>
        <v/>
      </c>
      <c r="Q3883">
        <f>12*(YEAR(H3883)-YEAR($L$3))+(MONTH(H3883)-MONTH($L$3))</f>
        <v/>
      </c>
      <c r="R3883" s="366">
        <f>IF(N3883="IBIRAPITANGA FASE 3",IF(P3883="Atraso",M3883,M3883/(1+$J$2)^Q3883),IF(P3883="Atraso",M3883,M3883/(1+$J$1)^Q3883))</f>
        <v/>
      </c>
    </row>
    <row r="3884">
      <c r="A3884" t="inlineStr">
        <is>
          <t>Q020L08</t>
        </is>
      </c>
      <c r="B3884" t="inlineStr">
        <is>
          <t>CLAUDIA JIAMELARO WALDER</t>
        </is>
      </c>
      <c r="C3884" t="n">
        <v>1</v>
      </c>
      <c r="D3884" t="inlineStr">
        <is>
          <t>IPCA</t>
        </is>
      </c>
      <c r="E3884" t="n">
        <v>0</v>
      </c>
      <c r="F3884" t="inlineStr">
        <is>
          <t>MENSAL</t>
        </is>
      </c>
      <c r="G3884" t="n">
        <v>45270</v>
      </c>
      <c r="H3884" t="n">
        <v>45270</v>
      </c>
      <c r="I3884" t="inlineStr">
        <is>
          <t>003</t>
        </is>
      </c>
      <c r="J3884" t="inlineStr">
        <is>
          <t>CARTEIRA</t>
        </is>
      </c>
      <c r="K3884" t="inlineStr">
        <is>
          <t>CONTRATO</t>
        </is>
      </c>
      <c r="L3884" t="n">
        <v>15242.5</v>
      </c>
      <c r="M3884" t="inlineStr"/>
      <c r="N3884" t="inlineStr"/>
      <c r="O3884" s="142">
        <f>DATE(YEAR(H3884),MONTH(H3884),1)</f>
        <v/>
      </c>
      <c r="P3884" s="132">
        <f>IF(H3884&gt;$L$3,"Futuro","Atraso")</f>
        <v/>
      </c>
      <c r="Q3884">
        <f>12*(YEAR(H3884)-YEAR($L$3))+(MONTH(H3884)-MONTH($L$3))</f>
        <v/>
      </c>
      <c r="R3884" s="366">
        <f>IF(N3884="IBIRAPITANGA FASE 3",IF(P3884="Atraso",M3884,M3884/(1+$J$2)^Q3884),IF(P3884="Atraso",M3884,M3884/(1+$J$1)^Q3884))</f>
        <v/>
      </c>
    </row>
    <row r="3885">
      <c r="A3885" t="inlineStr">
        <is>
          <t>Q020L08</t>
        </is>
      </c>
      <c r="B3885" t="inlineStr">
        <is>
          <t>CLAUDIA JIAMELARO WALDER</t>
        </is>
      </c>
      <c r="C3885" t="n">
        <v>1</v>
      </c>
      <c r="D3885" t="inlineStr">
        <is>
          <t>IPCA</t>
        </is>
      </c>
      <c r="E3885" t="n">
        <v>0</v>
      </c>
      <c r="F3885" t="inlineStr">
        <is>
          <t>MENSAL</t>
        </is>
      </c>
      <c r="G3885" t="n">
        <v>45301</v>
      </c>
      <c r="H3885" t="n">
        <v>45301</v>
      </c>
      <c r="I3885" t="inlineStr">
        <is>
          <t>026</t>
        </is>
      </c>
      <c r="J3885" t="inlineStr">
        <is>
          <t>CARTEIRA</t>
        </is>
      </c>
      <c r="K3885" t="inlineStr">
        <is>
          <t>CONTRATO</t>
        </is>
      </c>
      <c r="L3885" t="n">
        <v>1928.43</v>
      </c>
      <c r="M3885" t="inlineStr"/>
      <c r="N3885" t="inlineStr"/>
      <c r="O3885" s="142">
        <f>DATE(YEAR(H3885),MONTH(H3885),1)</f>
        <v/>
      </c>
      <c r="P3885" s="132">
        <f>IF(H3885&gt;$L$3,"Futuro","Atraso")</f>
        <v/>
      </c>
      <c r="Q3885">
        <f>12*(YEAR(H3885)-YEAR($L$3))+(MONTH(H3885)-MONTH($L$3))</f>
        <v/>
      </c>
      <c r="R3885" s="366">
        <f>IF(N3885="IBIRAPITANGA FASE 3",IF(P3885="Atraso",M3885,M3885/(1+$J$2)^Q3885),IF(P3885="Atraso",M3885,M3885/(1+$J$1)^Q3885))</f>
        <v/>
      </c>
    </row>
    <row r="3886">
      <c r="A3886" t="inlineStr">
        <is>
          <t>Q020L08</t>
        </is>
      </c>
      <c r="B3886" t="inlineStr">
        <is>
          <t>CLAUDIA JIAMELARO WALDER</t>
        </is>
      </c>
      <c r="C3886" t="n">
        <v>1</v>
      </c>
      <c r="D3886" t="inlineStr">
        <is>
          <t>IPCA</t>
        </is>
      </c>
      <c r="E3886" t="n">
        <v>0</v>
      </c>
      <c r="F3886" t="inlineStr">
        <is>
          <t>MENSAL</t>
        </is>
      </c>
      <c r="G3886" t="n">
        <v>45332</v>
      </c>
      <c r="H3886" t="n">
        <v>45332</v>
      </c>
      <c r="I3886" t="inlineStr">
        <is>
          <t>027</t>
        </is>
      </c>
      <c r="J3886" t="inlineStr">
        <is>
          <t>CARTEIRA</t>
        </is>
      </c>
      <c r="K3886" t="inlineStr">
        <is>
          <t>CONTRATO</t>
        </is>
      </c>
      <c r="L3886" t="n">
        <v>1928.43</v>
      </c>
      <c r="M3886" t="inlineStr"/>
      <c r="N3886" t="inlineStr"/>
      <c r="O3886" s="142">
        <f>DATE(YEAR(H3886),MONTH(H3886),1)</f>
        <v/>
      </c>
      <c r="P3886" s="132">
        <f>IF(H3886&gt;$L$3,"Futuro","Atraso")</f>
        <v/>
      </c>
      <c r="Q3886">
        <f>12*(YEAR(H3886)-YEAR($L$3))+(MONTH(H3886)-MONTH($L$3))</f>
        <v/>
      </c>
      <c r="R3886" s="366">
        <f>IF(N3886="IBIRAPITANGA FASE 3",IF(P3886="Atraso",M3886,M3886/(1+$J$2)^Q3886),IF(P3886="Atraso",M3886,M3886/(1+$J$1)^Q3886))</f>
        <v/>
      </c>
    </row>
    <row r="3887">
      <c r="A3887" t="inlineStr">
        <is>
          <t>Q020L08</t>
        </is>
      </c>
      <c r="B3887" t="inlineStr">
        <is>
          <t>CLAUDIA JIAMELARO WALDER</t>
        </is>
      </c>
      <c r="C3887" t="n">
        <v>1</v>
      </c>
      <c r="D3887" t="inlineStr">
        <is>
          <t>IPCA</t>
        </is>
      </c>
      <c r="E3887" t="n">
        <v>0</v>
      </c>
      <c r="F3887" t="inlineStr">
        <is>
          <t>MENSAL</t>
        </is>
      </c>
      <c r="G3887" t="n">
        <v>45361</v>
      </c>
      <c r="H3887" t="n">
        <v>45361</v>
      </c>
      <c r="I3887" t="inlineStr">
        <is>
          <t>028</t>
        </is>
      </c>
      <c r="J3887" t="inlineStr">
        <is>
          <t>CARTEIRA</t>
        </is>
      </c>
      <c r="K3887" t="inlineStr">
        <is>
          <t>CONTRATO</t>
        </is>
      </c>
      <c r="L3887" t="n">
        <v>1928.43</v>
      </c>
      <c r="M3887" t="inlineStr"/>
      <c r="N3887" t="inlineStr"/>
      <c r="O3887" s="142">
        <f>DATE(YEAR(H3887),MONTH(H3887),1)</f>
        <v/>
      </c>
      <c r="P3887" s="132">
        <f>IF(H3887&gt;$L$3,"Futuro","Atraso")</f>
        <v/>
      </c>
      <c r="Q3887">
        <f>12*(YEAR(H3887)-YEAR($L$3))+(MONTH(H3887)-MONTH($L$3))</f>
        <v/>
      </c>
      <c r="R3887" s="366">
        <f>IF(N3887="IBIRAPITANGA FASE 3",IF(P3887="Atraso",M3887,M3887/(1+$J$2)^Q3887),IF(P3887="Atraso",M3887,M3887/(1+$J$1)^Q3887))</f>
        <v/>
      </c>
    </row>
    <row r="3888">
      <c r="A3888" t="inlineStr">
        <is>
          <t>Q020L08</t>
        </is>
      </c>
      <c r="B3888" t="inlineStr">
        <is>
          <t>CLAUDIA JIAMELARO WALDER</t>
        </is>
      </c>
      <c r="C3888" t="n">
        <v>1</v>
      </c>
      <c r="D3888" t="inlineStr">
        <is>
          <t>IPCA</t>
        </is>
      </c>
      <c r="E3888" t="n">
        <v>0</v>
      </c>
      <c r="F3888" t="inlineStr">
        <is>
          <t>MENSAL</t>
        </is>
      </c>
      <c r="G3888" t="n">
        <v>45392</v>
      </c>
      <c r="H3888" t="n">
        <v>45392</v>
      </c>
      <c r="I3888" t="inlineStr">
        <is>
          <t>029</t>
        </is>
      </c>
      <c r="J3888" t="inlineStr">
        <is>
          <t>CARTEIRA</t>
        </is>
      </c>
      <c r="K3888" t="inlineStr">
        <is>
          <t>CONTRATO</t>
        </is>
      </c>
      <c r="L3888" t="n">
        <v>1928.43</v>
      </c>
      <c r="M3888" t="inlineStr"/>
      <c r="N3888" t="inlineStr"/>
      <c r="O3888" s="142">
        <f>DATE(YEAR(H3888),MONTH(H3888),1)</f>
        <v/>
      </c>
      <c r="P3888" s="132">
        <f>IF(H3888&gt;$L$3,"Futuro","Atraso")</f>
        <v/>
      </c>
      <c r="Q3888">
        <f>12*(YEAR(H3888)-YEAR($L$3))+(MONTH(H3888)-MONTH($L$3))</f>
        <v/>
      </c>
      <c r="R3888" s="366">
        <f>IF(N3888="IBIRAPITANGA FASE 3",IF(P3888="Atraso",M3888,M3888/(1+$J$2)^Q3888),IF(P3888="Atraso",M3888,M3888/(1+$J$1)^Q3888))</f>
        <v/>
      </c>
    </row>
    <row r="3889">
      <c r="A3889" t="inlineStr">
        <is>
          <t>Q020L08</t>
        </is>
      </c>
      <c r="B3889" t="inlineStr">
        <is>
          <t>CLAUDIA JIAMELARO WALDER</t>
        </is>
      </c>
      <c r="C3889" t="n">
        <v>1</v>
      </c>
      <c r="D3889" t="inlineStr">
        <is>
          <t>IPCA</t>
        </is>
      </c>
      <c r="E3889" t="n">
        <v>0</v>
      </c>
      <c r="F3889" t="inlineStr">
        <is>
          <t>MENSAL</t>
        </is>
      </c>
      <c r="G3889" t="n">
        <v>45422</v>
      </c>
      <c r="H3889" t="n">
        <v>45422</v>
      </c>
      <c r="I3889" t="inlineStr">
        <is>
          <t>030</t>
        </is>
      </c>
      <c r="J3889" t="inlineStr">
        <is>
          <t>CARTEIRA</t>
        </is>
      </c>
      <c r="K3889" t="inlineStr">
        <is>
          <t>CONTRATO</t>
        </is>
      </c>
      <c r="L3889" t="n">
        <v>1928.43</v>
      </c>
      <c r="M3889" t="inlineStr"/>
      <c r="N3889" t="inlineStr"/>
      <c r="O3889" s="142">
        <f>DATE(YEAR(H3889),MONTH(H3889),1)</f>
        <v/>
      </c>
      <c r="P3889" s="132">
        <f>IF(H3889&gt;$L$3,"Futuro","Atraso")</f>
        <v/>
      </c>
      <c r="Q3889">
        <f>12*(YEAR(H3889)-YEAR($L$3))+(MONTH(H3889)-MONTH($L$3))</f>
        <v/>
      </c>
      <c r="R3889" s="366">
        <f>IF(N3889="IBIRAPITANGA FASE 3",IF(P3889="Atraso",M3889,M3889/(1+$J$2)^Q3889),IF(P3889="Atraso",M3889,M3889/(1+$J$1)^Q3889))</f>
        <v/>
      </c>
    </row>
    <row r="3890">
      <c r="A3890" t="inlineStr">
        <is>
          <t>Q020L08</t>
        </is>
      </c>
      <c r="B3890" t="inlineStr">
        <is>
          <t>CLAUDIA JIAMELARO WALDER</t>
        </is>
      </c>
      <c r="C3890" t="n">
        <v>1</v>
      </c>
      <c r="D3890" t="inlineStr">
        <is>
          <t>IPCA</t>
        </is>
      </c>
      <c r="E3890" t="n">
        <v>0</v>
      </c>
      <c r="F3890" t="inlineStr">
        <is>
          <t>MENSAL</t>
        </is>
      </c>
      <c r="G3890" t="n">
        <v>45453</v>
      </c>
      <c r="H3890" t="n">
        <v>45453</v>
      </c>
      <c r="I3890" t="inlineStr">
        <is>
          <t>031</t>
        </is>
      </c>
      <c r="J3890" t="inlineStr">
        <is>
          <t>CARTEIRA</t>
        </is>
      </c>
      <c r="K3890" t="inlineStr">
        <is>
          <t>CONTRATO</t>
        </is>
      </c>
      <c r="L3890" t="n">
        <v>1928.43</v>
      </c>
      <c r="M3890" t="inlineStr"/>
      <c r="N3890" t="inlineStr"/>
      <c r="O3890" s="142">
        <f>DATE(YEAR(H3890),MONTH(H3890),1)</f>
        <v/>
      </c>
      <c r="P3890" s="132">
        <f>IF(H3890&gt;$L$3,"Futuro","Atraso")</f>
        <v/>
      </c>
      <c r="Q3890">
        <f>12*(YEAR(H3890)-YEAR($L$3))+(MONTH(H3890)-MONTH($L$3))</f>
        <v/>
      </c>
      <c r="R3890" s="366">
        <f>IF(N3890="IBIRAPITANGA FASE 3",IF(P3890="Atraso",M3890,M3890/(1+$J$2)^Q3890),IF(P3890="Atraso",M3890,M3890/(1+$J$1)^Q3890))</f>
        <v/>
      </c>
    </row>
    <row r="3891">
      <c r="A3891" t="inlineStr">
        <is>
          <t>Q020L08</t>
        </is>
      </c>
      <c r="B3891" t="inlineStr">
        <is>
          <t>CLAUDIA JIAMELARO WALDER</t>
        </is>
      </c>
      <c r="C3891" t="n">
        <v>1</v>
      </c>
      <c r="D3891" t="inlineStr">
        <is>
          <t>IPCA</t>
        </is>
      </c>
      <c r="E3891" t="n">
        <v>0</v>
      </c>
      <c r="F3891" t="inlineStr">
        <is>
          <t>MENSAL</t>
        </is>
      </c>
      <c r="G3891" t="n">
        <v>45483</v>
      </c>
      <c r="H3891" t="n">
        <v>45483</v>
      </c>
      <c r="I3891" t="inlineStr">
        <is>
          <t>032</t>
        </is>
      </c>
      <c r="J3891" t="inlineStr">
        <is>
          <t>CARTEIRA</t>
        </is>
      </c>
      <c r="K3891" t="inlineStr">
        <is>
          <t>CONTRATO</t>
        </is>
      </c>
      <c r="L3891" t="n">
        <v>1928.43</v>
      </c>
      <c r="M3891" t="inlineStr"/>
      <c r="N3891" t="inlineStr"/>
      <c r="O3891" s="142">
        <f>DATE(YEAR(H3891),MONTH(H3891),1)</f>
        <v/>
      </c>
      <c r="P3891" s="132">
        <f>IF(H3891&gt;$L$3,"Futuro","Atraso")</f>
        <v/>
      </c>
      <c r="Q3891">
        <f>12*(YEAR(H3891)-YEAR($L$3))+(MONTH(H3891)-MONTH($L$3))</f>
        <v/>
      </c>
      <c r="R3891" s="366">
        <f>IF(N3891="IBIRAPITANGA FASE 3",IF(P3891="Atraso",M3891,M3891/(1+$J$2)^Q3891),IF(P3891="Atraso",M3891,M3891/(1+$J$1)^Q3891))</f>
        <v/>
      </c>
    </row>
    <row r="3892">
      <c r="A3892" t="inlineStr">
        <is>
          <t>Q020L08</t>
        </is>
      </c>
      <c r="B3892" t="inlineStr">
        <is>
          <t>CLAUDIA JIAMELARO WALDER</t>
        </is>
      </c>
      <c r="C3892" t="n">
        <v>1</v>
      </c>
      <c r="D3892" t="inlineStr">
        <is>
          <t>IPCA</t>
        </is>
      </c>
      <c r="E3892" t="n">
        <v>0</v>
      </c>
      <c r="F3892" t="inlineStr">
        <is>
          <t>MENSAL</t>
        </is>
      </c>
      <c r="G3892" t="n">
        <v>45514</v>
      </c>
      <c r="H3892" t="n">
        <v>45514</v>
      </c>
      <c r="I3892" t="inlineStr">
        <is>
          <t>033</t>
        </is>
      </c>
      <c r="J3892" t="inlineStr">
        <is>
          <t>CARTEIRA</t>
        </is>
      </c>
      <c r="K3892" t="inlineStr">
        <is>
          <t>CONTRATO</t>
        </is>
      </c>
      <c r="L3892" t="n">
        <v>1928.43</v>
      </c>
      <c r="M3892" t="inlineStr"/>
      <c r="N3892" t="inlineStr"/>
      <c r="O3892" s="142">
        <f>DATE(YEAR(H3892),MONTH(H3892),1)</f>
        <v/>
      </c>
      <c r="P3892" s="132">
        <f>IF(H3892&gt;$L$3,"Futuro","Atraso")</f>
        <v/>
      </c>
      <c r="Q3892">
        <f>12*(YEAR(H3892)-YEAR($L$3))+(MONTH(H3892)-MONTH($L$3))</f>
        <v/>
      </c>
      <c r="R3892" s="366">
        <f>IF(N3892="IBIRAPITANGA FASE 3",IF(P3892="Atraso",M3892,M3892/(1+$J$2)^Q3892),IF(P3892="Atraso",M3892,M3892/(1+$J$1)^Q3892))</f>
        <v/>
      </c>
    </row>
    <row r="3893">
      <c r="A3893" t="inlineStr">
        <is>
          <t>Q020L08</t>
        </is>
      </c>
      <c r="B3893" t="inlineStr">
        <is>
          <t>CLAUDIA JIAMELARO WALDER</t>
        </is>
      </c>
      <c r="C3893" t="n">
        <v>1</v>
      </c>
      <c r="D3893" t="inlineStr">
        <is>
          <t>IPCA</t>
        </is>
      </c>
      <c r="E3893" t="n">
        <v>0</v>
      </c>
      <c r="F3893" t="inlineStr">
        <is>
          <t>MENSAL</t>
        </is>
      </c>
      <c r="G3893" t="n">
        <v>45545</v>
      </c>
      <c r="H3893" t="n">
        <v>45545</v>
      </c>
      <c r="I3893" t="inlineStr">
        <is>
          <t>034</t>
        </is>
      </c>
      <c r="J3893" t="inlineStr">
        <is>
          <t>CARTEIRA</t>
        </is>
      </c>
      <c r="K3893" t="inlineStr">
        <is>
          <t>CONTRATO</t>
        </is>
      </c>
      <c r="L3893" t="n">
        <v>1928.43</v>
      </c>
      <c r="M3893" t="inlineStr"/>
      <c r="N3893" t="inlineStr"/>
      <c r="O3893" s="142">
        <f>DATE(YEAR(H3893),MONTH(H3893),1)</f>
        <v/>
      </c>
      <c r="P3893" s="132">
        <f>IF(H3893&gt;$L$3,"Futuro","Atraso")</f>
        <v/>
      </c>
      <c r="Q3893">
        <f>12*(YEAR(H3893)-YEAR($L$3))+(MONTH(H3893)-MONTH($L$3))</f>
        <v/>
      </c>
      <c r="R3893" s="366">
        <f>IF(N3893="IBIRAPITANGA FASE 3",IF(P3893="Atraso",M3893,M3893/(1+$J$2)^Q3893),IF(P3893="Atraso",M3893,M3893/(1+$J$1)^Q3893))</f>
        <v/>
      </c>
    </row>
    <row r="3894">
      <c r="A3894" t="inlineStr">
        <is>
          <t>Q020L08</t>
        </is>
      </c>
      <c r="B3894" t="inlineStr">
        <is>
          <t>CLAUDIA JIAMELARO WALDER</t>
        </is>
      </c>
      <c r="C3894" t="n">
        <v>1</v>
      </c>
      <c r="D3894" t="inlineStr">
        <is>
          <t>IPCA</t>
        </is>
      </c>
      <c r="E3894" t="n">
        <v>0</v>
      </c>
      <c r="F3894" t="inlineStr">
        <is>
          <t>MENSAL</t>
        </is>
      </c>
      <c r="G3894" t="n">
        <v>45575</v>
      </c>
      <c r="H3894" t="n">
        <v>45575</v>
      </c>
      <c r="I3894" t="inlineStr">
        <is>
          <t>035</t>
        </is>
      </c>
      <c r="J3894" t="inlineStr">
        <is>
          <t>CARTEIRA</t>
        </is>
      </c>
      <c r="K3894" t="inlineStr">
        <is>
          <t>CONTRATO</t>
        </is>
      </c>
      <c r="L3894" t="n">
        <v>1928.43</v>
      </c>
      <c r="M3894" t="inlineStr"/>
      <c r="N3894" t="inlineStr"/>
      <c r="O3894" s="142">
        <f>DATE(YEAR(H3894),MONTH(H3894),1)</f>
        <v/>
      </c>
      <c r="P3894" s="132">
        <f>IF(H3894&gt;$L$3,"Futuro","Atraso")</f>
        <v/>
      </c>
      <c r="Q3894">
        <f>12*(YEAR(H3894)-YEAR($L$3))+(MONTH(H3894)-MONTH($L$3))</f>
        <v/>
      </c>
      <c r="R3894" s="366">
        <f>IF(N3894="IBIRAPITANGA FASE 3",IF(P3894="Atraso",M3894,M3894/(1+$J$2)^Q3894),IF(P3894="Atraso",M3894,M3894/(1+$J$1)^Q3894))</f>
        <v/>
      </c>
    </row>
    <row r="3895">
      <c r="A3895" t="inlineStr">
        <is>
          <t>Q020L08</t>
        </is>
      </c>
      <c r="B3895" t="inlineStr">
        <is>
          <t>CLAUDIA JIAMELARO WALDER</t>
        </is>
      </c>
      <c r="C3895" t="n">
        <v>1</v>
      </c>
      <c r="D3895" t="inlineStr">
        <is>
          <t>IPCA</t>
        </is>
      </c>
      <c r="E3895" t="n">
        <v>0</v>
      </c>
      <c r="F3895" t="inlineStr">
        <is>
          <t>MENSAL</t>
        </is>
      </c>
      <c r="G3895" t="n">
        <v>45636</v>
      </c>
      <c r="H3895" t="n">
        <v>45636</v>
      </c>
      <c r="I3895" t="inlineStr">
        <is>
          <t>004</t>
        </is>
      </c>
      <c r="J3895" t="inlineStr">
        <is>
          <t>CARTEIRA</t>
        </is>
      </c>
      <c r="K3895" t="inlineStr">
        <is>
          <t>CONTRATO</t>
        </is>
      </c>
      <c r="L3895" t="n">
        <v>15242.5</v>
      </c>
      <c r="M3895" t="inlineStr"/>
      <c r="N3895" t="inlineStr"/>
      <c r="O3895" s="142">
        <f>DATE(YEAR(H3895),MONTH(H3895),1)</f>
        <v/>
      </c>
      <c r="P3895" s="132">
        <f>IF(H3895&gt;$L$3,"Futuro","Atraso")</f>
        <v/>
      </c>
      <c r="Q3895">
        <f>12*(YEAR(H3895)-YEAR($L$3))+(MONTH(H3895)-MONTH($L$3))</f>
        <v/>
      </c>
      <c r="R3895" s="366">
        <f>IF(N3895="IBIRAPITANGA FASE 3",IF(P3895="Atraso",M3895,M3895/(1+$J$2)^Q3895),IF(P3895="Atraso",M3895,M3895/(1+$J$1)^Q3895))</f>
        <v/>
      </c>
    </row>
    <row r="3896">
      <c r="A3896" t="inlineStr">
        <is>
          <t>Q020L09</t>
        </is>
      </c>
      <c r="B3896" t="inlineStr">
        <is>
          <t>FERNANDO JOSEA HERAS ALEGRI</t>
        </is>
      </c>
      <c r="C3896" t="n">
        <v>1</v>
      </c>
      <c r="D3896" t="inlineStr">
        <is>
          <t>IPCA</t>
        </is>
      </c>
      <c r="E3896" t="n">
        <v>0</v>
      </c>
      <c r="F3896" t="inlineStr">
        <is>
          <t>MENSAL</t>
        </is>
      </c>
      <c r="G3896" t="n">
        <v>45135</v>
      </c>
      <c r="H3896" t="n">
        <v>45135</v>
      </c>
      <c r="I3896" t="inlineStr">
        <is>
          <t>004</t>
        </is>
      </c>
      <c r="J3896" t="inlineStr">
        <is>
          <t>CARTEIRA</t>
        </is>
      </c>
      <c r="K3896" t="inlineStr">
        <is>
          <t>CONTRATO</t>
        </is>
      </c>
      <c r="L3896" t="n">
        <v>4530.16</v>
      </c>
      <c r="M3896" t="inlineStr"/>
      <c r="N3896" t="inlineStr"/>
      <c r="O3896" s="142">
        <f>DATE(YEAR(H3896),MONTH(H3896),1)</f>
        <v/>
      </c>
      <c r="P3896" s="132">
        <f>IF(H3896&gt;$L$3,"Futuro","Atraso")</f>
        <v/>
      </c>
      <c r="Q3896">
        <f>12*(YEAR(H3896)-YEAR($L$3))+(MONTH(H3896)-MONTH($L$3))</f>
        <v/>
      </c>
      <c r="R3896" s="366">
        <f>IF(N3896="IBIRAPITANGA FASE 3",IF(P3896="Atraso",M3896,M3896/(1+$J$2)^Q3896),IF(P3896="Atraso",M3896,M3896/(1+$J$1)^Q3896))</f>
        <v/>
      </c>
    </row>
    <row r="3897">
      <c r="A3897" t="inlineStr">
        <is>
          <t>Q020L09</t>
        </is>
      </c>
      <c r="B3897" t="inlineStr">
        <is>
          <t>FERNANDO JOSEA HERAS ALEGRI</t>
        </is>
      </c>
      <c r="C3897" t="n">
        <v>1</v>
      </c>
      <c r="D3897" t="inlineStr">
        <is>
          <t>IPCA</t>
        </is>
      </c>
      <c r="E3897" t="n">
        <v>0</v>
      </c>
      <c r="F3897" t="inlineStr">
        <is>
          <t>MENSAL</t>
        </is>
      </c>
      <c r="G3897" t="n">
        <v>45197</v>
      </c>
      <c r="H3897" t="n">
        <v>45197</v>
      </c>
      <c r="I3897" t="inlineStr">
        <is>
          <t>006</t>
        </is>
      </c>
      <c r="J3897" t="inlineStr">
        <is>
          <t>CARTEIRA</t>
        </is>
      </c>
      <c r="K3897" t="inlineStr">
        <is>
          <t>CONTRATO</t>
        </is>
      </c>
      <c r="L3897" t="n">
        <v>4440.24</v>
      </c>
      <c r="M3897" t="inlineStr"/>
      <c r="N3897" t="inlineStr"/>
      <c r="O3897" s="142">
        <f>DATE(YEAR(H3897),MONTH(H3897),1)</f>
        <v/>
      </c>
      <c r="P3897" s="132">
        <f>IF(H3897&gt;$L$3,"Futuro","Atraso")</f>
        <v/>
      </c>
      <c r="Q3897">
        <f>12*(YEAR(H3897)-YEAR($L$3))+(MONTH(H3897)-MONTH($L$3))</f>
        <v/>
      </c>
      <c r="R3897" s="366">
        <f>IF(N3897="IBIRAPITANGA FASE 3",IF(P3897="Atraso",M3897,M3897/(1+$J$2)^Q3897),IF(P3897="Atraso",M3897,M3897/(1+$J$1)^Q3897))</f>
        <v/>
      </c>
    </row>
    <row r="3898">
      <c r="A3898" t="inlineStr">
        <is>
          <t>Q020L09</t>
        </is>
      </c>
      <c r="B3898" t="inlineStr">
        <is>
          <t>FERNANDO JOSEA HERAS ALEGRI</t>
        </is>
      </c>
      <c r="C3898" t="n">
        <v>1</v>
      </c>
      <c r="D3898" t="inlineStr">
        <is>
          <t>IPCA</t>
        </is>
      </c>
      <c r="E3898" t="n">
        <v>0</v>
      </c>
      <c r="F3898" t="inlineStr">
        <is>
          <t>MENSAL</t>
        </is>
      </c>
      <c r="G3898" t="n">
        <v>45227</v>
      </c>
      <c r="H3898" t="n">
        <v>45227</v>
      </c>
      <c r="I3898" t="inlineStr">
        <is>
          <t>007</t>
        </is>
      </c>
      <c r="J3898" t="inlineStr">
        <is>
          <t>CARTEIRA</t>
        </is>
      </c>
      <c r="K3898" t="inlineStr">
        <is>
          <t>CONTRATO</t>
        </is>
      </c>
      <c r="L3898" t="n">
        <v>4455.25</v>
      </c>
      <c r="M3898" t="inlineStr"/>
      <c r="N3898" t="inlineStr"/>
      <c r="O3898" s="142">
        <f>DATE(YEAR(H3898),MONTH(H3898),1)</f>
        <v/>
      </c>
      <c r="P3898" s="132">
        <f>IF(H3898&gt;$L$3,"Futuro","Atraso")</f>
        <v/>
      </c>
      <c r="Q3898">
        <f>12*(YEAR(H3898)-YEAR($L$3))+(MONTH(H3898)-MONTH($L$3))</f>
        <v/>
      </c>
      <c r="R3898" s="366">
        <f>IF(N3898="IBIRAPITANGA FASE 3",IF(P3898="Atraso",M3898,M3898/(1+$J$2)^Q3898),IF(P3898="Atraso",M3898,M3898/(1+$J$1)^Q3898))</f>
        <v/>
      </c>
    </row>
    <row r="3899">
      <c r="A3899" t="inlineStr">
        <is>
          <t>Q020L09</t>
        </is>
      </c>
      <c r="B3899" t="inlineStr">
        <is>
          <t>FERNANDO JOSEA HERAS ALEGRI</t>
        </is>
      </c>
      <c r="C3899" t="n">
        <v>1</v>
      </c>
      <c r="D3899" t="inlineStr">
        <is>
          <t>IPCA</t>
        </is>
      </c>
      <c r="E3899" t="n">
        <v>0</v>
      </c>
      <c r="F3899" t="inlineStr">
        <is>
          <t>MENSAL</t>
        </is>
      </c>
      <c r="G3899" t="n">
        <v>45258</v>
      </c>
      <c r="H3899" t="n">
        <v>45258</v>
      </c>
      <c r="I3899" t="inlineStr">
        <is>
          <t>008</t>
        </is>
      </c>
      <c r="J3899" t="inlineStr">
        <is>
          <t>CARTEIRA</t>
        </is>
      </c>
      <c r="K3899" t="inlineStr">
        <is>
          <t>CONTRATO</t>
        </is>
      </c>
      <c r="L3899" t="n">
        <v>4359.99</v>
      </c>
      <c r="M3899" t="inlineStr"/>
      <c r="N3899" t="inlineStr"/>
      <c r="O3899" s="142">
        <f>DATE(YEAR(H3899),MONTH(H3899),1)</f>
        <v/>
      </c>
      <c r="P3899" s="132">
        <f>IF(H3899&gt;$L$3,"Futuro","Atraso")</f>
        <v/>
      </c>
      <c r="Q3899">
        <f>12*(YEAR(H3899)-YEAR($L$3))+(MONTH(H3899)-MONTH($L$3))</f>
        <v/>
      </c>
      <c r="R3899" s="366">
        <f>IF(N3899="IBIRAPITANGA FASE 3",IF(P3899="Atraso",M3899,M3899/(1+$J$2)^Q3899),IF(P3899="Atraso",M3899,M3899/(1+$J$1)^Q3899))</f>
        <v/>
      </c>
    </row>
    <row r="3900">
      <c r="A3900" t="inlineStr">
        <is>
          <t>Q020L09</t>
        </is>
      </c>
      <c r="B3900" t="inlineStr">
        <is>
          <t>FERNANDO JOSEA HERAS ALEGRI</t>
        </is>
      </c>
      <c r="C3900" t="n">
        <v>1</v>
      </c>
      <c r="D3900" t="inlineStr">
        <is>
          <t>IPCA</t>
        </is>
      </c>
      <c r="E3900" t="n">
        <v>0</v>
      </c>
      <c r="F3900" t="inlineStr">
        <is>
          <t>MENSAL</t>
        </is>
      </c>
      <c r="G3900" t="n">
        <v>45288</v>
      </c>
      <c r="H3900" t="n">
        <v>45288</v>
      </c>
      <c r="I3900" t="inlineStr">
        <is>
          <t>009</t>
        </is>
      </c>
      <c r="J3900" t="inlineStr">
        <is>
          <t>CARTEIRA</t>
        </is>
      </c>
      <c r="K3900" t="inlineStr">
        <is>
          <t>CONTRATO</t>
        </is>
      </c>
      <c r="L3900" t="n">
        <v>4359.99</v>
      </c>
      <c r="M3900" t="inlineStr"/>
      <c r="N3900" t="inlineStr"/>
      <c r="O3900" s="142">
        <f>DATE(YEAR(H3900),MONTH(H3900),1)</f>
        <v/>
      </c>
      <c r="P3900" s="132">
        <f>IF(H3900&gt;$L$3,"Futuro","Atraso")</f>
        <v/>
      </c>
      <c r="Q3900">
        <f>12*(YEAR(H3900)-YEAR($L$3))+(MONTH(H3900)-MONTH($L$3))</f>
        <v/>
      </c>
      <c r="R3900" s="366">
        <f>IF(N3900="IBIRAPITANGA FASE 3",IF(P3900="Atraso",M3900,M3900/(1+$J$2)^Q3900),IF(P3900="Atraso",M3900,M3900/(1+$J$1)^Q3900))</f>
        <v/>
      </c>
    </row>
    <row r="3901">
      <c r="A3901" t="inlineStr">
        <is>
          <t>Q020L09</t>
        </is>
      </c>
      <c r="B3901" t="inlineStr">
        <is>
          <t>FERNANDO JOSEA HERAS ALEGRI</t>
        </is>
      </c>
      <c r="C3901" t="n">
        <v>1</v>
      </c>
      <c r="D3901" t="inlineStr">
        <is>
          <t>IPCA</t>
        </is>
      </c>
      <c r="E3901" t="n">
        <v>0</v>
      </c>
      <c r="F3901" t="inlineStr">
        <is>
          <t>MENSAL</t>
        </is>
      </c>
      <c r="G3901" t="n">
        <v>45319</v>
      </c>
      <c r="H3901" t="n">
        <v>45319</v>
      </c>
      <c r="I3901" t="inlineStr">
        <is>
          <t>010</t>
        </is>
      </c>
      <c r="J3901" t="inlineStr">
        <is>
          <t>CARTEIRA</t>
        </is>
      </c>
      <c r="K3901" t="inlineStr">
        <is>
          <t>CONTRATO</t>
        </is>
      </c>
      <c r="L3901" t="n">
        <v>4359.99</v>
      </c>
      <c r="M3901" t="inlineStr"/>
      <c r="N3901" t="inlineStr"/>
      <c r="O3901" s="142">
        <f>DATE(YEAR(H3901),MONTH(H3901),1)</f>
        <v/>
      </c>
      <c r="P3901" s="132">
        <f>IF(H3901&gt;$L$3,"Futuro","Atraso")</f>
        <v/>
      </c>
      <c r="Q3901">
        <f>12*(YEAR(H3901)-YEAR($L$3))+(MONTH(H3901)-MONTH($L$3))</f>
        <v/>
      </c>
      <c r="R3901" s="366">
        <f>IF(N3901="IBIRAPITANGA FASE 3",IF(P3901="Atraso",M3901,M3901/(1+$J$2)^Q3901),IF(P3901="Atraso",M3901,M3901/(1+$J$1)^Q3901))</f>
        <v/>
      </c>
    </row>
    <row r="3902">
      <c r="A3902" t="inlineStr">
        <is>
          <t>Q020L09</t>
        </is>
      </c>
      <c r="B3902" t="inlineStr">
        <is>
          <t>FERNANDO JOSEA HERAS ALEGRI</t>
        </is>
      </c>
      <c r="C3902" t="n">
        <v>1</v>
      </c>
      <c r="D3902" t="inlineStr">
        <is>
          <t>IPCA</t>
        </is>
      </c>
      <c r="E3902" t="n">
        <v>0</v>
      </c>
      <c r="F3902" t="inlineStr">
        <is>
          <t>MENSAL</t>
        </is>
      </c>
      <c r="G3902" t="n">
        <v>45350</v>
      </c>
      <c r="H3902" t="n">
        <v>45350</v>
      </c>
      <c r="I3902" t="inlineStr">
        <is>
          <t>011</t>
        </is>
      </c>
      <c r="J3902" t="inlineStr">
        <is>
          <t>CARTEIRA</t>
        </is>
      </c>
      <c r="K3902" t="inlineStr">
        <is>
          <t>CONTRATO</t>
        </is>
      </c>
      <c r="L3902" t="n">
        <v>4359.99</v>
      </c>
      <c r="M3902" t="inlineStr"/>
      <c r="N3902" t="inlineStr"/>
      <c r="O3902" s="142">
        <f>DATE(YEAR(H3902),MONTH(H3902),1)</f>
        <v/>
      </c>
      <c r="P3902" s="132">
        <f>IF(H3902&gt;$L$3,"Futuro","Atraso")</f>
        <v/>
      </c>
      <c r="Q3902">
        <f>12*(YEAR(H3902)-YEAR($L$3))+(MONTH(H3902)-MONTH($L$3))</f>
        <v/>
      </c>
      <c r="R3902" s="366">
        <f>IF(N3902="IBIRAPITANGA FASE 3",IF(P3902="Atraso",M3902,M3902/(1+$J$2)^Q3902),IF(P3902="Atraso",M3902,M3902/(1+$J$1)^Q3902))</f>
        <v/>
      </c>
    </row>
    <row r="3903">
      <c r="A3903" t="inlineStr">
        <is>
          <t>Q020L09</t>
        </is>
      </c>
      <c r="B3903" t="inlineStr">
        <is>
          <t>FERNANDO JOSEA HERAS ALEGRI</t>
        </is>
      </c>
      <c r="C3903" t="n">
        <v>1</v>
      </c>
      <c r="D3903" t="inlineStr">
        <is>
          <t>IPCA</t>
        </is>
      </c>
      <c r="E3903" t="n">
        <v>0</v>
      </c>
      <c r="F3903" t="inlineStr">
        <is>
          <t>MENSAL</t>
        </is>
      </c>
      <c r="G3903" t="n">
        <v>45379</v>
      </c>
      <c r="H3903" t="n">
        <v>45379</v>
      </c>
      <c r="I3903" t="inlineStr">
        <is>
          <t>012</t>
        </is>
      </c>
      <c r="J3903" t="inlineStr">
        <is>
          <t>CARTEIRA</t>
        </is>
      </c>
      <c r="K3903" t="inlineStr">
        <is>
          <t>CONTRATO</t>
        </is>
      </c>
      <c r="L3903" t="n">
        <v>4359.99</v>
      </c>
      <c r="M3903" t="inlineStr"/>
      <c r="N3903" t="inlineStr"/>
      <c r="O3903" s="142">
        <f>DATE(YEAR(H3903),MONTH(H3903),1)</f>
        <v/>
      </c>
      <c r="P3903" s="132">
        <f>IF(H3903&gt;$L$3,"Futuro","Atraso")</f>
        <v/>
      </c>
      <c r="Q3903">
        <f>12*(YEAR(H3903)-YEAR($L$3))+(MONTH(H3903)-MONTH($L$3))</f>
        <v/>
      </c>
      <c r="R3903" s="366">
        <f>IF(N3903="IBIRAPITANGA FASE 3",IF(P3903="Atraso",M3903,M3903/(1+$J$2)^Q3903),IF(P3903="Atraso",M3903,M3903/(1+$J$1)^Q3903))</f>
        <v/>
      </c>
    </row>
    <row r="3904">
      <c r="A3904" t="inlineStr">
        <is>
          <t>Q020L09</t>
        </is>
      </c>
      <c r="B3904" t="inlineStr">
        <is>
          <t>FERNANDO JOSEA HERAS ALEGRI</t>
        </is>
      </c>
      <c r="C3904" t="n">
        <v>1</v>
      </c>
      <c r="D3904" t="inlineStr">
        <is>
          <t>IPCA</t>
        </is>
      </c>
      <c r="E3904" t="n">
        <v>0</v>
      </c>
      <c r="F3904" t="inlineStr">
        <is>
          <t>MENSAL</t>
        </is>
      </c>
      <c r="G3904" t="n">
        <v>45381</v>
      </c>
      <c r="H3904" t="n">
        <v>45381</v>
      </c>
      <c r="I3904" t="inlineStr">
        <is>
          <t>001</t>
        </is>
      </c>
      <c r="J3904" t="inlineStr">
        <is>
          <t>CARTEIRA</t>
        </is>
      </c>
      <c r="K3904" t="inlineStr">
        <is>
          <t>CONTRATO</t>
        </is>
      </c>
      <c r="L3904" t="n">
        <v>14415.95</v>
      </c>
      <c r="M3904" t="inlineStr"/>
      <c r="N3904" t="inlineStr"/>
      <c r="O3904" s="142">
        <f>DATE(YEAR(H3904),MONTH(H3904),1)</f>
        <v/>
      </c>
      <c r="P3904" s="132">
        <f>IF(H3904&gt;$L$3,"Futuro","Atraso")</f>
        <v/>
      </c>
      <c r="Q3904">
        <f>12*(YEAR(H3904)-YEAR($L$3))+(MONTH(H3904)-MONTH($L$3))</f>
        <v/>
      </c>
      <c r="R3904" s="366">
        <f>IF(N3904="IBIRAPITANGA FASE 3",IF(P3904="Atraso",M3904,M3904/(1+$J$2)^Q3904),IF(P3904="Atraso",M3904,M3904/(1+$J$1)^Q3904))</f>
        <v/>
      </c>
    </row>
    <row r="3905">
      <c r="A3905" t="inlineStr">
        <is>
          <t>Q020L09</t>
        </is>
      </c>
      <c r="B3905" t="inlineStr">
        <is>
          <t>FERNANDO JOSEA HERAS ALEGRI</t>
        </is>
      </c>
      <c r="C3905" t="n">
        <v>1</v>
      </c>
      <c r="D3905" t="inlineStr">
        <is>
          <t>IPCA</t>
        </is>
      </c>
      <c r="E3905" t="n">
        <v>0</v>
      </c>
      <c r="F3905" t="inlineStr">
        <is>
          <t>MENSAL</t>
        </is>
      </c>
      <c r="G3905" t="n">
        <v>45410</v>
      </c>
      <c r="H3905" t="n">
        <v>45410</v>
      </c>
      <c r="I3905" t="inlineStr">
        <is>
          <t>013</t>
        </is>
      </c>
      <c r="J3905" t="inlineStr">
        <is>
          <t>CARTEIRA</t>
        </is>
      </c>
      <c r="K3905" t="inlineStr">
        <is>
          <t>CONTRATO</t>
        </is>
      </c>
      <c r="L3905" t="n">
        <v>4359.99</v>
      </c>
      <c r="M3905" t="inlineStr"/>
      <c r="N3905" t="inlineStr"/>
      <c r="O3905" s="142">
        <f>DATE(YEAR(H3905),MONTH(H3905),1)</f>
        <v/>
      </c>
      <c r="P3905" s="132">
        <f>IF(H3905&gt;$L$3,"Futuro","Atraso")</f>
        <v/>
      </c>
      <c r="Q3905">
        <f>12*(YEAR(H3905)-YEAR($L$3))+(MONTH(H3905)-MONTH($L$3))</f>
        <v/>
      </c>
      <c r="R3905" s="366">
        <f>IF(N3905="IBIRAPITANGA FASE 3",IF(P3905="Atraso",M3905,M3905/(1+$J$2)^Q3905),IF(P3905="Atraso",M3905,M3905/(1+$J$1)^Q3905))</f>
        <v/>
      </c>
    </row>
    <row r="3906">
      <c r="A3906" t="inlineStr">
        <is>
          <t>Q020L09</t>
        </is>
      </c>
      <c r="B3906" t="inlineStr">
        <is>
          <t>FERNANDO JOSEA HERAS ALEGRI</t>
        </is>
      </c>
      <c r="C3906" t="n">
        <v>1</v>
      </c>
      <c r="D3906" t="inlineStr">
        <is>
          <t>IPCA</t>
        </is>
      </c>
      <c r="E3906" t="n">
        <v>0</v>
      </c>
      <c r="F3906" t="inlineStr">
        <is>
          <t>MENSAL</t>
        </is>
      </c>
      <c r="G3906" t="n">
        <v>45440</v>
      </c>
      <c r="H3906" t="n">
        <v>45440</v>
      </c>
      <c r="I3906" t="inlineStr">
        <is>
          <t>014</t>
        </is>
      </c>
      <c r="J3906" t="inlineStr">
        <is>
          <t>CARTEIRA</t>
        </is>
      </c>
      <c r="K3906" t="inlineStr">
        <is>
          <t>CONTRATO</t>
        </is>
      </c>
      <c r="L3906" t="n">
        <v>4359.99</v>
      </c>
      <c r="M3906" t="inlineStr"/>
      <c r="N3906" t="inlineStr"/>
      <c r="O3906" s="142">
        <f>DATE(YEAR(H3906),MONTH(H3906),1)</f>
        <v/>
      </c>
      <c r="P3906" s="132">
        <f>IF(H3906&gt;$L$3,"Futuro","Atraso")</f>
        <v/>
      </c>
      <c r="Q3906">
        <f>12*(YEAR(H3906)-YEAR($L$3))+(MONTH(H3906)-MONTH($L$3))</f>
        <v/>
      </c>
      <c r="R3906" s="366">
        <f>IF(N3906="IBIRAPITANGA FASE 3",IF(P3906="Atraso",M3906,M3906/(1+$J$2)^Q3906),IF(P3906="Atraso",M3906,M3906/(1+$J$1)^Q3906))</f>
        <v/>
      </c>
    </row>
    <row r="3907">
      <c r="A3907" t="inlineStr">
        <is>
          <t>Q020L09</t>
        </is>
      </c>
      <c r="B3907" t="inlineStr">
        <is>
          <t>FERNANDO JOSEA HERAS ALEGRI</t>
        </is>
      </c>
      <c r="C3907" t="n">
        <v>1</v>
      </c>
      <c r="D3907" t="inlineStr">
        <is>
          <t>IPCA</t>
        </is>
      </c>
      <c r="E3907" t="n">
        <v>0</v>
      </c>
      <c r="F3907" t="inlineStr">
        <is>
          <t>MENSAL</t>
        </is>
      </c>
      <c r="G3907" t="n">
        <v>45471</v>
      </c>
      <c r="H3907" t="n">
        <v>45471</v>
      </c>
      <c r="I3907" t="inlineStr">
        <is>
          <t>015</t>
        </is>
      </c>
      <c r="J3907" t="inlineStr">
        <is>
          <t>CARTEIRA</t>
        </is>
      </c>
      <c r="K3907" t="inlineStr">
        <is>
          <t>CONTRATO</t>
        </is>
      </c>
      <c r="L3907" t="n">
        <v>4359.99</v>
      </c>
      <c r="M3907" t="inlineStr"/>
      <c r="N3907" t="inlineStr"/>
      <c r="O3907" s="142">
        <f>DATE(YEAR(H3907),MONTH(H3907),1)</f>
        <v/>
      </c>
      <c r="P3907" s="132">
        <f>IF(H3907&gt;$L$3,"Futuro","Atraso")</f>
        <v/>
      </c>
      <c r="Q3907">
        <f>12*(YEAR(H3907)-YEAR($L$3))+(MONTH(H3907)-MONTH($L$3))</f>
        <v/>
      </c>
      <c r="R3907" s="366">
        <f>IF(N3907="IBIRAPITANGA FASE 3",IF(P3907="Atraso",M3907,M3907/(1+$J$2)^Q3907),IF(P3907="Atraso",M3907,M3907/(1+$J$1)^Q3907))</f>
        <v/>
      </c>
    </row>
    <row r="3908">
      <c r="A3908" t="inlineStr">
        <is>
          <t>Q020L09</t>
        </is>
      </c>
      <c r="B3908" t="inlineStr">
        <is>
          <t>FERNANDO JOSEA HERAS ALEGRI</t>
        </is>
      </c>
      <c r="C3908" t="n">
        <v>1</v>
      </c>
      <c r="D3908" t="inlineStr">
        <is>
          <t>IPCA</t>
        </is>
      </c>
      <c r="E3908" t="n">
        <v>0</v>
      </c>
      <c r="F3908" t="inlineStr">
        <is>
          <t>MENSAL</t>
        </is>
      </c>
      <c r="G3908" t="n">
        <v>45501</v>
      </c>
      <c r="H3908" t="n">
        <v>45501</v>
      </c>
      <c r="I3908" t="inlineStr">
        <is>
          <t>016</t>
        </is>
      </c>
      <c r="J3908" t="inlineStr">
        <is>
          <t>CARTEIRA</t>
        </is>
      </c>
      <c r="K3908" t="inlineStr">
        <is>
          <t>CONTRATO</t>
        </is>
      </c>
      <c r="L3908" t="n">
        <v>4359.99</v>
      </c>
      <c r="M3908" t="inlineStr"/>
      <c r="N3908" t="inlineStr"/>
      <c r="O3908" s="142">
        <f>DATE(YEAR(H3908),MONTH(H3908),1)</f>
        <v/>
      </c>
      <c r="P3908" s="132">
        <f>IF(H3908&gt;$L$3,"Futuro","Atraso")</f>
        <v/>
      </c>
      <c r="Q3908">
        <f>12*(YEAR(H3908)-YEAR($L$3))+(MONTH(H3908)-MONTH($L$3))</f>
        <v/>
      </c>
      <c r="R3908" s="366">
        <f>IF(N3908="IBIRAPITANGA FASE 3",IF(P3908="Atraso",M3908,M3908/(1+$J$2)^Q3908),IF(P3908="Atraso",M3908,M3908/(1+$J$1)^Q3908))</f>
        <v/>
      </c>
    </row>
    <row r="3909">
      <c r="A3909" t="inlineStr">
        <is>
          <t>Q020L09</t>
        </is>
      </c>
      <c r="B3909" t="inlineStr">
        <is>
          <t>FERNANDO JOSEA HERAS ALEGRI</t>
        </is>
      </c>
      <c r="C3909" t="n">
        <v>1</v>
      </c>
      <c r="D3909" t="inlineStr">
        <is>
          <t>IPCA</t>
        </is>
      </c>
      <c r="E3909" t="n">
        <v>0</v>
      </c>
      <c r="F3909" t="inlineStr">
        <is>
          <t>MENSAL</t>
        </is>
      </c>
      <c r="G3909" t="n">
        <v>45532</v>
      </c>
      <c r="H3909" t="n">
        <v>45532</v>
      </c>
      <c r="I3909" t="inlineStr">
        <is>
          <t>017</t>
        </is>
      </c>
      <c r="J3909" t="inlineStr">
        <is>
          <t>CARTEIRA</t>
        </is>
      </c>
      <c r="K3909" t="inlineStr">
        <is>
          <t>CONTRATO</t>
        </is>
      </c>
      <c r="L3909" t="n">
        <v>4359.99</v>
      </c>
      <c r="M3909" t="inlineStr"/>
      <c r="N3909" t="inlineStr"/>
      <c r="O3909" s="142">
        <f>DATE(YEAR(H3909),MONTH(H3909),1)</f>
        <v/>
      </c>
      <c r="P3909" s="132">
        <f>IF(H3909&gt;$L$3,"Futuro","Atraso")</f>
        <v/>
      </c>
      <c r="Q3909">
        <f>12*(YEAR(H3909)-YEAR($L$3))+(MONTH(H3909)-MONTH($L$3))</f>
        <v/>
      </c>
      <c r="R3909" s="366">
        <f>IF(N3909="IBIRAPITANGA FASE 3",IF(P3909="Atraso",M3909,M3909/(1+$J$2)^Q3909),IF(P3909="Atraso",M3909,M3909/(1+$J$1)^Q3909))</f>
        <v/>
      </c>
    </row>
    <row r="3910">
      <c r="A3910" t="inlineStr">
        <is>
          <t>Q020L09</t>
        </is>
      </c>
      <c r="B3910" t="inlineStr">
        <is>
          <t>FERNANDO JOSEA HERAS ALEGRI</t>
        </is>
      </c>
      <c r="C3910" t="n">
        <v>1</v>
      </c>
      <c r="D3910" t="inlineStr">
        <is>
          <t>IPCA</t>
        </is>
      </c>
      <c r="E3910" t="n">
        <v>0</v>
      </c>
      <c r="F3910" t="inlineStr">
        <is>
          <t>MENSAL</t>
        </is>
      </c>
      <c r="G3910" t="n">
        <v>45563</v>
      </c>
      <c r="H3910" t="n">
        <v>45563</v>
      </c>
      <c r="I3910" t="inlineStr">
        <is>
          <t>018</t>
        </is>
      </c>
      <c r="J3910" t="inlineStr">
        <is>
          <t>CARTEIRA</t>
        </is>
      </c>
      <c r="K3910" t="inlineStr">
        <is>
          <t>CONTRATO</t>
        </is>
      </c>
      <c r="L3910" t="n">
        <v>4359.99</v>
      </c>
      <c r="M3910" t="inlineStr"/>
      <c r="N3910" t="inlineStr"/>
      <c r="O3910" s="142">
        <f>DATE(YEAR(H3910),MONTH(H3910),1)</f>
        <v/>
      </c>
      <c r="P3910" s="132">
        <f>IF(H3910&gt;$L$3,"Futuro","Atraso")</f>
        <v/>
      </c>
      <c r="Q3910">
        <f>12*(YEAR(H3910)-YEAR($L$3))+(MONTH(H3910)-MONTH($L$3))</f>
        <v/>
      </c>
      <c r="R3910" s="366">
        <f>IF(N3910="IBIRAPITANGA FASE 3",IF(P3910="Atraso",M3910,M3910/(1+$J$2)^Q3910),IF(P3910="Atraso",M3910,M3910/(1+$J$1)^Q3910))</f>
        <v/>
      </c>
    </row>
    <row r="3911">
      <c r="A3911" t="inlineStr">
        <is>
          <t>Q020L09</t>
        </is>
      </c>
      <c r="B3911" t="inlineStr">
        <is>
          <t>FERNANDO JOSEA HERAS ALEGRI</t>
        </is>
      </c>
      <c r="C3911" t="n">
        <v>1</v>
      </c>
      <c r="D3911" t="inlineStr">
        <is>
          <t>IPCA</t>
        </is>
      </c>
      <c r="E3911" t="n">
        <v>0</v>
      </c>
      <c r="F3911" t="inlineStr">
        <is>
          <t>MENSAL</t>
        </is>
      </c>
      <c r="G3911" t="n">
        <v>45593</v>
      </c>
      <c r="H3911" t="n">
        <v>45593</v>
      </c>
      <c r="I3911" t="inlineStr">
        <is>
          <t>019</t>
        </is>
      </c>
      <c r="J3911" t="inlineStr">
        <is>
          <t>CARTEIRA</t>
        </is>
      </c>
      <c r="K3911" t="inlineStr">
        <is>
          <t>CONTRATO</t>
        </is>
      </c>
      <c r="L3911" t="n">
        <v>4359.99</v>
      </c>
      <c r="M3911" t="inlineStr"/>
      <c r="N3911" t="inlineStr"/>
      <c r="O3911" s="142">
        <f>DATE(YEAR(H3911),MONTH(H3911),1)</f>
        <v/>
      </c>
      <c r="P3911" s="132">
        <f>IF(H3911&gt;$L$3,"Futuro","Atraso")</f>
        <v/>
      </c>
      <c r="Q3911">
        <f>12*(YEAR(H3911)-YEAR($L$3))+(MONTH(H3911)-MONTH($L$3))</f>
        <v/>
      </c>
      <c r="R3911" s="366">
        <f>IF(N3911="IBIRAPITANGA FASE 3",IF(P3911="Atraso",M3911,M3911/(1+$J$2)^Q3911),IF(P3911="Atraso",M3911,M3911/(1+$J$1)^Q3911))</f>
        <v/>
      </c>
    </row>
    <row r="3912">
      <c r="A3912" t="inlineStr">
        <is>
          <t>Q020L09</t>
        </is>
      </c>
      <c r="B3912" t="inlineStr">
        <is>
          <t>FERNANDO JOSEA HERAS ALEGRI</t>
        </is>
      </c>
      <c r="C3912" t="n">
        <v>1</v>
      </c>
      <c r="D3912" t="inlineStr">
        <is>
          <t>IPCA</t>
        </is>
      </c>
      <c r="E3912" t="n">
        <v>0</v>
      </c>
      <c r="F3912" t="inlineStr">
        <is>
          <t>MENSAL</t>
        </is>
      </c>
      <c r="G3912" t="n">
        <v>45624</v>
      </c>
      <c r="H3912" t="n">
        <v>45624</v>
      </c>
      <c r="I3912" t="inlineStr">
        <is>
          <t>020</t>
        </is>
      </c>
      <c r="J3912" t="inlineStr">
        <is>
          <t>CARTEIRA</t>
        </is>
      </c>
      <c r="K3912" t="inlineStr">
        <is>
          <t>CONTRATO</t>
        </is>
      </c>
      <c r="L3912" t="n">
        <v>4359.99</v>
      </c>
      <c r="M3912" t="inlineStr"/>
      <c r="N3912" t="inlineStr"/>
      <c r="O3912" s="142">
        <f>DATE(YEAR(H3912),MONTH(H3912),1)</f>
        <v/>
      </c>
      <c r="P3912" s="132">
        <f>IF(H3912&gt;$L$3,"Futuro","Atraso")</f>
        <v/>
      </c>
      <c r="Q3912">
        <f>12*(YEAR(H3912)-YEAR($L$3))+(MONTH(H3912)-MONTH($L$3))</f>
        <v/>
      </c>
      <c r="R3912" s="366">
        <f>IF(N3912="IBIRAPITANGA FASE 3",IF(P3912="Atraso",M3912,M3912/(1+$J$2)^Q3912),IF(P3912="Atraso",M3912,M3912/(1+$J$1)^Q3912))</f>
        <v/>
      </c>
    </row>
    <row r="3913">
      <c r="A3913" t="inlineStr">
        <is>
          <t>Q020L09</t>
        </is>
      </c>
      <c r="B3913" t="inlineStr">
        <is>
          <t>FERNANDO JOSEA HERAS ALEGRI</t>
        </is>
      </c>
      <c r="C3913" t="n">
        <v>1</v>
      </c>
      <c r="D3913" t="inlineStr">
        <is>
          <t>IPCA</t>
        </is>
      </c>
      <c r="E3913" t="n">
        <v>0</v>
      </c>
      <c r="F3913" t="inlineStr">
        <is>
          <t>MENSAL</t>
        </is>
      </c>
      <c r="G3913" t="n">
        <v>45654</v>
      </c>
      <c r="H3913" t="n">
        <v>45654</v>
      </c>
      <c r="I3913" t="inlineStr">
        <is>
          <t>021</t>
        </is>
      </c>
      <c r="J3913" t="inlineStr">
        <is>
          <t>CARTEIRA</t>
        </is>
      </c>
      <c r="K3913" t="inlineStr">
        <is>
          <t>CONTRATO</t>
        </is>
      </c>
      <c r="L3913" t="n">
        <v>4359.99</v>
      </c>
      <c r="M3913" t="inlineStr"/>
      <c r="N3913" t="inlineStr"/>
      <c r="O3913" s="142">
        <f>DATE(YEAR(H3913),MONTH(H3913),1)</f>
        <v/>
      </c>
      <c r="P3913" s="132">
        <f>IF(H3913&gt;$L$3,"Futuro","Atraso")</f>
        <v/>
      </c>
      <c r="Q3913">
        <f>12*(YEAR(H3913)-YEAR($L$3))+(MONTH(H3913)-MONTH($L$3))</f>
        <v/>
      </c>
      <c r="R3913" s="366">
        <f>IF(N3913="IBIRAPITANGA FASE 3",IF(P3913="Atraso",M3913,M3913/(1+$J$2)^Q3913),IF(P3913="Atraso",M3913,M3913/(1+$J$1)^Q3913))</f>
        <v/>
      </c>
    </row>
    <row r="3914">
      <c r="A3914" t="inlineStr">
        <is>
          <t>Q020L09</t>
        </is>
      </c>
      <c r="B3914" t="inlineStr">
        <is>
          <t>FERNANDO JOSEA HERAS ALEGRI</t>
        </is>
      </c>
      <c r="C3914" t="n">
        <v>1</v>
      </c>
      <c r="D3914" t="inlineStr">
        <is>
          <t>IPCA</t>
        </is>
      </c>
      <c r="E3914" t="n">
        <v>0</v>
      </c>
      <c r="F3914" t="inlineStr">
        <is>
          <t>MENSAL</t>
        </is>
      </c>
      <c r="G3914" t="n">
        <v>45685</v>
      </c>
      <c r="H3914" t="n">
        <v>45685</v>
      </c>
      <c r="I3914" t="inlineStr">
        <is>
          <t>022</t>
        </is>
      </c>
      <c r="J3914" t="inlineStr">
        <is>
          <t>CARTEIRA</t>
        </is>
      </c>
      <c r="K3914" t="inlineStr">
        <is>
          <t>CONTRATO</t>
        </is>
      </c>
      <c r="L3914" t="n">
        <v>4359.99</v>
      </c>
      <c r="M3914" t="inlineStr"/>
      <c r="N3914" t="inlineStr"/>
      <c r="O3914" s="142">
        <f>DATE(YEAR(H3914),MONTH(H3914),1)</f>
        <v/>
      </c>
      <c r="P3914" s="132">
        <f>IF(H3914&gt;$L$3,"Futuro","Atraso")</f>
        <v/>
      </c>
      <c r="Q3914">
        <f>12*(YEAR(H3914)-YEAR($L$3))+(MONTH(H3914)-MONTH($L$3))</f>
        <v/>
      </c>
      <c r="R3914" s="366">
        <f>IF(N3914="IBIRAPITANGA FASE 3",IF(P3914="Atraso",M3914,M3914/(1+$J$2)^Q3914),IF(P3914="Atraso",M3914,M3914/(1+$J$1)^Q3914))</f>
        <v/>
      </c>
    </row>
    <row r="3915">
      <c r="A3915" t="inlineStr">
        <is>
          <t>Q020L09</t>
        </is>
      </c>
      <c r="B3915" t="inlineStr">
        <is>
          <t>FERNANDO JOSEA HERAS ALEGRI</t>
        </is>
      </c>
      <c r="C3915" t="n">
        <v>1</v>
      </c>
      <c r="D3915" t="inlineStr">
        <is>
          <t>IPCA</t>
        </is>
      </c>
      <c r="E3915" t="n">
        <v>0</v>
      </c>
      <c r="F3915" t="inlineStr">
        <is>
          <t>MENSAL</t>
        </is>
      </c>
      <c r="G3915" t="n">
        <v>45716</v>
      </c>
      <c r="H3915" t="n">
        <v>45716</v>
      </c>
      <c r="I3915" t="inlineStr">
        <is>
          <t>023</t>
        </is>
      </c>
      <c r="J3915" t="inlineStr">
        <is>
          <t>CARTEIRA</t>
        </is>
      </c>
      <c r="K3915" t="inlineStr">
        <is>
          <t>CONTRATO</t>
        </is>
      </c>
      <c r="L3915" t="n">
        <v>4359.99</v>
      </c>
      <c r="M3915" t="inlineStr"/>
      <c r="N3915" t="inlineStr"/>
      <c r="O3915" s="142">
        <f>DATE(YEAR(H3915),MONTH(H3915),1)</f>
        <v/>
      </c>
      <c r="P3915" s="132">
        <f>IF(H3915&gt;$L$3,"Futuro","Atraso")</f>
        <v/>
      </c>
      <c r="Q3915">
        <f>12*(YEAR(H3915)-YEAR($L$3))+(MONTH(H3915)-MONTH($L$3))</f>
        <v/>
      </c>
      <c r="R3915" s="366">
        <f>IF(N3915="IBIRAPITANGA FASE 3",IF(P3915="Atraso",M3915,M3915/(1+$J$2)^Q3915),IF(P3915="Atraso",M3915,M3915/(1+$J$1)^Q3915))</f>
        <v/>
      </c>
    </row>
    <row r="3916">
      <c r="A3916" t="inlineStr">
        <is>
          <t>Q020L09</t>
        </is>
      </c>
      <c r="B3916" t="inlineStr">
        <is>
          <t>FERNANDO JOSEA HERAS ALEGRI</t>
        </is>
      </c>
      <c r="C3916" t="n">
        <v>1</v>
      </c>
      <c r="D3916" t="inlineStr">
        <is>
          <t>IPCA</t>
        </is>
      </c>
      <c r="E3916" t="n">
        <v>0</v>
      </c>
      <c r="F3916" t="inlineStr">
        <is>
          <t>MENSAL</t>
        </is>
      </c>
      <c r="G3916" t="n">
        <v>45744</v>
      </c>
      <c r="H3916" t="n">
        <v>45744</v>
      </c>
      <c r="I3916" t="inlineStr">
        <is>
          <t>024</t>
        </is>
      </c>
      <c r="J3916" t="inlineStr">
        <is>
          <t>CARTEIRA</t>
        </is>
      </c>
      <c r="K3916" t="inlineStr">
        <is>
          <t>CONTRATO</t>
        </is>
      </c>
      <c r="L3916" t="n">
        <v>4359.99</v>
      </c>
      <c r="M3916" t="inlineStr"/>
      <c r="N3916" t="inlineStr"/>
      <c r="O3916" s="142">
        <f>DATE(YEAR(H3916),MONTH(H3916),1)</f>
        <v/>
      </c>
      <c r="P3916" s="132">
        <f>IF(H3916&gt;$L$3,"Futuro","Atraso")</f>
        <v/>
      </c>
      <c r="Q3916">
        <f>12*(YEAR(H3916)-YEAR($L$3))+(MONTH(H3916)-MONTH($L$3))</f>
        <v/>
      </c>
      <c r="R3916" s="366">
        <f>IF(N3916="IBIRAPITANGA FASE 3",IF(P3916="Atraso",M3916,M3916/(1+$J$2)^Q3916),IF(P3916="Atraso",M3916,M3916/(1+$J$1)^Q3916))</f>
        <v/>
      </c>
    </row>
    <row r="3917">
      <c r="A3917" t="inlineStr">
        <is>
          <t>Q020L09</t>
        </is>
      </c>
      <c r="B3917" t="inlineStr">
        <is>
          <t>FERNANDO JOSEA HERAS ALEGRI</t>
        </is>
      </c>
      <c r="C3917" t="n">
        <v>1</v>
      </c>
      <c r="D3917" t="inlineStr">
        <is>
          <t>IPCA</t>
        </is>
      </c>
      <c r="E3917" t="n">
        <v>0</v>
      </c>
      <c r="F3917" t="inlineStr">
        <is>
          <t>MENSAL</t>
        </is>
      </c>
      <c r="G3917" t="n">
        <v>45746</v>
      </c>
      <c r="H3917" t="n">
        <v>45746</v>
      </c>
      <c r="I3917" t="inlineStr">
        <is>
          <t>002</t>
        </is>
      </c>
      <c r="J3917" t="inlineStr">
        <is>
          <t>CARTEIRA</t>
        </is>
      </c>
      <c r="K3917" t="inlineStr">
        <is>
          <t>CONTRATO</t>
        </is>
      </c>
      <c r="L3917" t="n">
        <v>14415.95</v>
      </c>
      <c r="M3917" t="inlineStr"/>
      <c r="N3917" t="inlineStr"/>
      <c r="O3917" s="142">
        <f>DATE(YEAR(H3917),MONTH(H3917),1)</f>
        <v/>
      </c>
      <c r="P3917" s="132">
        <f>IF(H3917&gt;$L$3,"Futuro","Atraso")</f>
        <v/>
      </c>
      <c r="Q3917">
        <f>12*(YEAR(H3917)-YEAR($L$3))+(MONTH(H3917)-MONTH($L$3))</f>
        <v/>
      </c>
      <c r="R3917" s="366">
        <f>IF(N3917="IBIRAPITANGA FASE 3",IF(P3917="Atraso",M3917,M3917/(1+$J$2)^Q3917),IF(P3917="Atraso",M3917,M3917/(1+$J$1)^Q3917))</f>
        <v/>
      </c>
    </row>
    <row r="3918">
      <c r="A3918" t="inlineStr">
        <is>
          <t>Q020L011</t>
        </is>
      </c>
      <c r="B3918" t="inlineStr">
        <is>
          <t>CARLOS ALBERTO PEREIRA BENTO</t>
        </is>
      </c>
      <c r="C3918" t="n">
        <v>1</v>
      </c>
      <c r="D3918" t="inlineStr">
        <is>
          <t>IPCA</t>
        </is>
      </c>
      <c r="E3918" t="n">
        <v>0.009488792934583046</v>
      </c>
      <c r="F3918" t="inlineStr">
        <is>
          <t>MENSAL</t>
        </is>
      </c>
      <c r="G3918" t="n">
        <v>45163</v>
      </c>
      <c r="H3918" t="n">
        <v>45163</v>
      </c>
      <c r="I3918" t="inlineStr">
        <is>
          <t>005</t>
        </is>
      </c>
      <c r="J3918" t="inlineStr">
        <is>
          <t>CARTEIRA</t>
        </is>
      </c>
      <c r="K3918" t="inlineStr">
        <is>
          <t>CONTRATO</t>
        </is>
      </c>
      <c r="L3918" t="n">
        <v>4416.24</v>
      </c>
      <c r="M3918" t="inlineStr"/>
      <c r="N3918" t="inlineStr"/>
      <c r="O3918" s="142">
        <f>DATE(YEAR(H3918),MONTH(H3918),1)</f>
        <v/>
      </c>
      <c r="P3918" s="132">
        <f>IF(H3918&gt;$L$3,"Futuro","Atraso")</f>
        <v/>
      </c>
      <c r="Q3918">
        <f>12*(YEAR(H3918)-YEAR($L$3))+(MONTH(H3918)-MONTH($L$3))</f>
        <v/>
      </c>
      <c r="R3918" s="366">
        <f>IF(N3918="IBIRAPITANGA FASE 3",IF(P3918="Atraso",M3918,M3918/(1+$J$2)^Q3918),IF(P3918="Atraso",M3918,M3918/(1+$J$1)^Q3918))</f>
        <v/>
      </c>
    </row>
    <row r="3919">
      <c r="A3919" t="inlineStr">
        <is>
          <t>Q020L011</t>
        </is>
      </c>
      <c r="B3919" t="inlineStr">
        <is>
          <t>CARLOS ALBERTO PEREIRA BENTO</t>
        </is>
      </c>
      <c r="C3919" t="n">
        <v>1</v>
      </c>
      <c r="D3919" t="inlineStr">
        <is>
          <t>IPCA</t>
        </is>
      </c>
      <c r="E3919" t="n">
        <v>0.009488792934583046</v>
      </c>
      <c r="F3919" t="inlineStr">
        <is>
          <t>MENSAL</t>
        </is>
      </c>
      <c r="G3919" t="n">
        <v>45194</v>
      </c>
      <c r="H3919" t="n">
        <v>45194</v>
      </c>
      <c r="I3919" t="inlineStr">
        <is>
          <t>006</t>
        </is>
      </c>
      <c r="J3919" t="inlineStr">
        <is>
          <t>CARTEIRA</t>
        </is>
      </c>
      <c r="K3919" t="inlineStr">
        <is>
          <t>CONTRATO</t>
        </is>
      </c>
      <c r="L3919" t="n">
        <v>4404.25</v>
      </c>
      <c r="M3919" t="inlineStr"/>
      <c r="N3919" t="inlineStr"/>
      <c r="O3919" s="142">
        <f>DATE(YEAR(H3919),MONTH(H3919),1)</f>
        <v/>
      </c>
      <c r="P3919" s="132">
        <f>IF(H3919&gt;$L$3,"Futuro","Atraso")</f>
        <v/>
      </c>
      <c r="Q3919">
        <f>12*(YEAR(H3919)-YEAR($L$3))+(MONTH(H3919)-MONTH($L$3))</f>
        <v/>
      </c>
      <c r="R3919" s="366">
        <f>IF(N3919="IBIRAPITANGA FASE 3",IF(P3919="Atraso",M3919,M3919/(1+$J$2)^Q3919),IF(P3919="Atraso",M3919,M3919/(1+$J$1)^Q3919))</f>
        <v/>
      </c>
    </row>
    <row r="3920">
      <c r="A3920" t="inlineStr">
        <is>
          <t>Q020L011</t>
        </is>
      </c>
      <c r="B3920" t="inlineStr">
        <is>
          <t>CARLOS ALBERTO PEREIRA BENTO</t>
        </is>
      </c>
      <c r="C3920" t="n">
        <v>1</v>
      </c>
      <c r="D3920" t="inlineStr">
        <is>
          <t>IPCA</t>
        </is>
      </c>
      <c r="E3920" t="n">
        <v>0.009488792934583046</v>
      </c>
      <c r="F3920" t="inlineStr">
        <is>
          <t>MENSAL</t>
        </is>
      </c>
      <c r="G3920" t="n">
        <v>45224</v>
      </c>
      <c r="H3920" t="n">
        <v>45224</v>
      </c>
      <c r="I3920" t="inlineStr">
        <is>
          <t>007</t>
        </is>
      </c>
      <c r="J3920" t="inlineStr">
        <is>
          <t>CARTEIRA</t>
        </is>
      </c>
      <c r="K3920" t="inlineStr">
        <is>
          <t>CONTRATO</t>
        </is>
      </c>
      <c r="L3920" t="n">
        <v>4183.08</v>
      </c>
      <c r="M3920" t="inlineStr"/>
      <c r="N3920" t="inlineStr"/>
      <c r="O3920" s="142">
        <f>DATE(YEAR(H3920),MONTH(H3920),1)</f>
        <v/>
      </c>
      <c r="P3920" s="132">
        <f>IF(H3920&gt;$L$3,"Futuro","Atraso")</f>
        <v/>
      </c>
      <c r="Q3920">
        <f>12*(YEAR(H3920)-YEAR($L$3))+(MONTH(H3920)-MONTH($L$3))</f>
        <v/>
      </c>
      <c r="R3920" s="366">
        <f>IF(N3920="IBIRAPITANGA FASE 3",IF(P3920="Atraso",M3920,M3920/(1+$J$2)^Q3920),IF(P3920="Atraso",M3920,M3920/(1+$J$1)^Q3920))</f>
        <v/>
      </c>
    </row>
    <row r="3921">
      <c r="A3921" t="inlineStr">
        <is>
          <t>Q020L011</t>
        </is>
      </c>
      <c r="B3921" t="inlineStr">
        <is>
          <t>CARLOS ALBERTO PEREIRA BENTO</t>
        </is>
      </c>
      <c r="C3921" t="n">
        <v>1</v>
      </c>
      <c r="D3921" t="inlineStr">
        <is>
          <t>IPCA</t>
        </is>
      </c>
      <c r="E3921" t="n">
        <v>0.009488792934583046</v>
      </c>
      <c r="F3921" t="inlineStr">
        <is>
          <t>MENSAL</t>
        </is>
      </c>
      <c r="G3921" t="n">
        <v>45255</v>
      </c>
      <c r="H3921" t="n">
        <v>45255</v>
      </c>
      <c r="I3921" t="inlineStr">
        <is>
          <t>008</t>
        </is>
      </c>
      <c r="J3921" t="inlineStr">
        <is>
          <t>CARTEIRA</t>
        </is>
      </c>
      <c r="K3921" t="inlineStr">
        <is>
          <t>CONTRATO</t>
        </is>
      </c>
      <c r="L3921" t="n">
        <v>4183.08</v>
      </c>
      <c r="M3921" t="inlineStr"/>
      <c r="N3921" t="inlineStr"/>
      <c r="O3921" s="142">
        <f>DATE(YEAR(H3921),MONTH(H3921),1)</f>
        <v/>
      </c>
      <c r="P3921" s="132">
        <f>IF(H3921&gt;$L$3,"Futuro","Atraso")</f>
        <v/>
      </c>
      <c r="Q3921">
        <f>12*(YEAR(H3921)-YEAR($L$3))+(MONTH(H3921)-MONTH($L$3))</f>
        <v/>
      </c>
      <c r="R3921" s="366">
        <f>IF(N3921="IBIRAPITANGA FASE 3",IF(P3921="Atraso",M3921,M3921/(1+$J$2)^Q3921),IF(P3921="Atraso",M3921,M3921/(1+$J$1)^Q3921))</f>
        <v/>
      </c>
    </row>
    <row r="3922">
      <c r="A3922" t="inlineStr">
        <is>
          <t>Q020L011</t>
        </is>
      </c>
      <c r="B3922" t="inlineStr">
        <is>
          <t>CARLOS ALBERTO PEREIRA BENTO</t>
        </is>
      </c>
      <c r="C3922" t="n">
        <v>1</v>
      </c>
      <c r="D3922" t="inlineStr">
        <is>
          <t>IPCA</t>
        </is>
      </c>
      <c r="E3922" t="n">
        <v>0.009488792934583046</v>
      </c>
      <c r="F3922" t="inlineStr">
        <is>
          <t>MENSAL</t>
        </is>
      </c>
      <c r="G3922" t="n">
        <v>45285</v>
      </c>
      <c r="H3922" t="n">
        <v>45285</v>
      </c>
      <c r="I3922" t="inlineStr">
        <is>
          <t>009</t>
        </is>
      </c>
      <c r="J3922" t="inlineStr">
        <is>
          <t>CARTEIRA</t>
        </is>
      </c>
      <c r="K3922" t="inlineStr">
        <is>
          <t>CONTRATO</t>
        </is>
      </c>
      <c r="L3922" t="n">
        <v>4183.08</v>
      </c>
      <c r="M3922" t="inlineStr"/>
      <c r="N3922" t="inlineStr"/>
      <c r="O3922" s="142">
        <f>DATE(YEAR(H3922),MONTH(H3922),1)</f>
        <v/>
      </c>
      <c r="P3922" s="132">
        <f>IF(H3922&gt;$L$3,"Futuro","Atraso")</f>
        <v/>
      </c>
      <c r="Q3922">
        <f>12*(YEAR(H3922)-YEAR($L$3))+(MONTH(H3922)-MONTH($L$3))</f>
        <v/>
      </c>
      <c r="R3922" s="366">
        <f>IF(N3922="IBIRAPITANGA FASE 3",IF(P3922="Atraso",M3922,M3922/(1+$J$2)^Q3922),IF(P3922="Atraso",M3922,M3922/(1+$J$1)^Q3922))</f>
        <v/>
      </c>
    </row>
    <row r="3923">
      <c r="A3923" t="inlineStr">
        <is>
          <t>Q020L011</t>
        </is>
      </c>
      <c r="B3923" t="inlineStr">
        <is>
          <t>CARLOS ALBERTO PEREIRA BENTO</t>
        </is>
      </c>
      <c r="C3923" t="n">
        <v>1</v>
      </c>
      <c r="D3923" t="inlineStr">
        <is>
          <t>IPCA</t>
        </is>
      </c>
      <c r="E3923" t="n">
        <v>0.009488792934583046</v>
      </c>
      <c r="F3923" t="inlineStr">
        <is>
          <t>MENSAL</t>
        </is>
      </c>
      <c r="G3923" t="n">
        <v>45316</v>
      </c>
      <c r="H3923" t="n">
        <v>45316</v>
      </c>
      <c r="I3923" t="inlineStr">
        <is>
          <t>010</t>
        </is>
      </c>
      <c r="J3923" t="inlineStr">
        <is>
          <t>CARTEIRA</t>
        </is>
      </c>
      <c r="K3923" t="inlineStr">
        <is>
          <t>CONTRATO</t>
        </is>
      </c>
      <c r="L3923" t="n">
        <v>4183.08</v>
      </c>
      <c r="M3923" t="inlineStr"/>
      <c r="N3923" t="inlineStr"/>
      <c r="O3923" s="142">
        <f>DATE(YEAR(H3923),MONTH(H3923),1)</f>
        <v/>
      </c>
      <c r="P3923" s="132">
        <f>IF(H3923&gt;$L$3,"Futuro","Atraso")</f>
        <v/>
      </c>
      <c r="Q3923">
        <f>12*(YEAR(H3923)-YEAR($L$3))+(MONTH(H3923)-MONTH($L$3))</f>
        <v/>
      </c>
      <c r="R3923" s="366">
        <f>IF(N3923="IBIRAPITANGA FASE 3",IF(P3923="Atraso",M3923,M3923/(1+$J$2)^Q3923),IF(P3923="Atraso",M3923,M3923/(1+$J$1)^Q3923))</f>
        <v/>
      </c>
    </row>
    <row r="3924">
      <c r="A3924" t="inlineStr">
        <is>
          <t>Q020L011</t>
        </is>
      </c>
      <c r="B3924" t="inlineStr">
        <is>
          <t>CARLOS ALBERTO PEREIRA BENTO</t>
        </is>
      </c>
      <c r="C3924" t="n">
        <v>1</v>
      </c>
      <c r="D3924" t="inlineStr">
        <is>
          <t>IPCA</t>
        </is>
      </c>
      <c r="E3924" t="n">
        <v>0.009488792934583046</v>
      </c>
      <c r="F3924" t="inlineStr">
        <is>
          <t>MENSAL</t>
        </is>
      </c>
      <c r="G3924" t="n">
        <v>45347</v>
      </c>
      <c r="H3924" t="n">
        <v>45347</v>
      </c>
      <c r="I3924" t="inlineStr">
        <is>
          <t>011</t>
        </is>
      </c>
      <c r="J3924" t="inlineStr">
        <is>
          <t>CARTEIRA</t>
        </is>
      </c>
      <c r="K3924" t="inlineStr">
        <is>
          <t>CONTRATO</t>
        </is>
      </c>
      <c r="L3924" t="n">
        <v>4183.08</v>
      </c>
      <c r="M3924" t="inlineStr"/>
      <c r="N3924" t="inlineStr"/>
      <c r="O3924" s="142">
        <f>DATE(YEAR(H3924),MONTH(H3924),1)</f>
        <v/>
      </c>
      <c r="P3924" s="132">
        <f>IF(H3924&gt;$L$3,"Futuro","Atraso")</f>
        <v/>
      </c>
      <c r="Q3924">
        <f>12*(YEAR(H3924)-YEAR($L$3))+(MONTH(H3924)-MONTH($L$3))</f>
        <v/>
      </c>
      <c r="R3924" s="366">
        <f>IF(N3924="IBIRAPITANGA FASE 3",IF(P3924="Atraso",M3924,M3924/(1+$J$2)^Q3924),IF(P3924="Atraso",M3924,M3924/(1+$J$1)^Q3924))</f>
        <v/>
      </c>
    </row>
    <row r="3925">
      <c r="A3925" t="inlineStr">
        <is>
          <t>Q020L011</t>
        </is>
      </c>
      <c r="B3925" t="inlineStr">
        <is>
          <t>CARLOS ALBERTO PEREIRA BENTO</t>
        </is>
      </c>
      <c r="C3925" t="n">
        <v>1</v>
      </c>
      <c r="D3925" t="inlineStr">
        <is>
          <t>IPCA</t>
        </is>
      </c>
      <c r="E3925" t="n">
        <v>0.009488792934583046</v>
      </c>
      <c r="F3925" t="inlineStr">
        <is>
          <t>MENSAL</t>
        </is>
      </c>
      <c r="G3925" t="n">
        <v>45376</v>
      </c>
      <c r="H3925" t="n">
        <v>45376</v>
      </c>
      <c r="I3925" t="inlineStr">
        <is>
          <t>012</t>
        </is>
      </c>
      <c r="J3925" t="inlineStr">
        <is>
          <t>CARTEIRA</t>
        </is>
      </c>
      <c r="K3925" t="inlineStr">
        <is>
          <t>CONTRATO</t>
        </is>
      </c>
      <c r="L3925" t="n">
        <v>4183.08</v>
      </c>
      <c r="M3925" t="inlineStr"/>
      <c r="N3925" t="inlineStr"/>
      <c r="O3925" s="142">
        <f>DATE(YEAR(H3925),MONTH(H3925),1)</f>
        <v/>
      </c>
      <c r="P3925" s="132">
        <f>IF(H3925&gt;$L$3,"Futuro","Atraso")</f>
        <v/>
      </c>
      <c r="Q3925">
        <f>12*(YEAR(H3925)-YEAR($L$3))+(MONTH(H3925)-MONTH($L$3))</f>
        <v/>
      </c>
      <c r="R3925" s="366">
        <f>IF(N3925="IBIRAPITANGA FASE 3",IF(P3925="Atraso",M3925,M3925/(1+$J$2)^Q3925),IF(P3925="Atraso",M3925,M3925/(1+$J$1)^Q3925))</f>
        <v/>
      </c>
    </row>
    <row r="3926">
      <c r="A3926" t="inlineStr">
        <is>
          <t>Q020L011</t>
        </is>
      </c>
      <c r="B3926" t="inlineStr">
        <is>
          <t>CARLOS ALBERTO PEREIRA BENTO</t>
        </is>
      </c>
      <c r="C3926" t="n">
        <v>1</v>
      </c>
      <c r="D3926" t="inlineStr">
        <is>
          <t>IPCA</t>
        </is>
      </c>
      <c r="E3926" t="n">
        <v>0.009488792934583046</v>
      </c>
      <c r="F3926" t="inlineStr">
        <is>
          <t>MENSAL</t>
        </is>
      </c>
      <c r="G3926" t="n">
        <v>45407</v>
      </c>
      <c r="H3926" t="n">
        <v>45407</v>
      </c>
      <c r="I3926" t="inlineStr">
        <is>
          <t>013</t>
        </is>
      </c>
      <c r="J3926" t="inlineStr">
        <is>
          <t>CARTEIRA</t>
        </is>
      </c>
      <c r="K3926" t="inlineStr">
        <is>
          <t>CONTRATO</t>
        </is>
      </c>
      <c r="L3926" t="n">
        <v>4183.08</v>
      </c>
      <c r="M3926" t="inlineStr"/>
      <c r="N3926" t="inlineStr"/>
      <c r="O3926" s="142">
        <f>DATE(YEAR(H3926),MONTH(H3926),1)</f>
        <v/>
      </c>
      <c r="P3926" s="132">
        <f>IF(H3926&gt;$L$3,"Futuro","Atraso")</f>
        <v/>
      </c>
      <c r="Q3926">
        <f>12*(YEAR(H3926)-YEAR($L$3))+(MONTH(H3926)-MONTH($L$3))</f>
        <v/>
      </c>
      <c r="R3926" s="366">
        <f>IF(N3926="IBIRAPITANGA FASE 3",IF(P3926="Atraso",M3926,M3926/(1+$J$2)^Q3926),IF(P3926="Atraso",M3926,M3926/(1+$J$1)^Q3926))</f>
        <v/>
      </c>
    </row>
    <row r="3927">
      <c r="A3927" t="inlineStr">
        <is>
          <t>Q020L011</t>
        </is>
      </c>
      <c r="B3927" t="inlineStr">
        <is>
          <t>CARLOS ALBERTO PEREIRA BENTO</t>
        </is>
      </c>
      <c r="C3927" t="n">
        <v>1</v>
      </c>
      <c r="D3927" t="inlineStr">
        <is>
          <t>IPCA</t>
        </is>
      </c>
      <c r="E3927" t="n">
        <v>0.009488792934583046</v>
      </c>
      <c r="F3927" t="inlineStr">
        <is>
          <t>MENSAL</t>
        </is>
      </c>
      <c r="G3927" t="n">
        <v>45437</v>
      </c>
      <c r="H3927" t="n">
        <v>45437</v>
      </c>
      <c r="I3927" t="inlineStr">
        <is>
          <t>014</t>
        </is>
      </c>
      <c r="J3927" t="inlineStr">
        <is>
          <t>CARTEIRA</t>
        </is>
      </c>
      <c r="K3927" t="inlineStr">
        <is>
          <t>CONTRATO</t>
        </is>
      </c>
      <c r="L3927" t="n">
        <v>4183.08</v>
      </c>
      <c r="M3927" t="inlineStr"/>
      <c r="N3927" t="inlineStr"/>
      <c r="O3927" s="142">
        <f>DATE(YEAR(H3927),MONTH(H3927),1)</f>
        <v/>
      </c>
      <c r="P3927" s="132">
        <f>IF(H3927&gt;$L$3,"Futuro","Atraso")</f>
        <v/>
      </c>
      <c r="Q3927">
        <f>12*(YEAR(H3927)-YEAR($L$3))+(MONTH(H3927)-MONTH($L$3))</f>
        <v/>
      </c>
      <c r="R3927" s="366">
        <f>IF(N3927="IBIRAPITANGA FASE 3",IF(P3927="Atraso",M3927,M3927/(1+$J$2)^Q3927),IF(P3927="Atraso",M3927,M3927/(1+$J$1)^Q3927))</f>
        <v/>
      </c>
    </row>
    <row r="3928">
      <c r="A3928" t="inlineStr">
        <is>
          <t>Q020L011</t>
        </is>
      </c>
      <c r="B3928" t="inlineStr">
        <is>
          <t>CARLOS ALBERTO PEREIRA BENTO</t>
        </is>
      </c>
      <c r="C3928" t="n">
        <v>1</v>
      </c>
      <c r="D3928" t="inlineStr">
        <is>
          <t>IPCA</t>
        </is>
      </c>
      <c r="E3928" t="n">
        <v>0.009488792934583046</v>
      </c>
      <c r="F3928" t="inlineStr">
        <is>
          <t>MENSAL</t>
        </is>
      </c>
      <c r="G3928" t="n">
        <v>45468</v>
      </c>
      <c r="H3928" t="n">
        <v>45468</v>
      </c>
      <c r="I3928" t="inlineStr">
        <is>
          <t>015</t>
        </is>
      </c>
      <c r="J3928" t="inlineStr">
        <is>
          <t>CARTEIRA</t>
        </is>
      </c>
      <c r="K3928" t="inlineStr">
        <is>
          <t>CONTRATO</t>
        </is>
      </c>
      <c r="L3928" t="n">
        <v>4183.08</v>
      </c>
      <c r="M3928" t="inlineStr"/>
      <c r="N3928" t="inlineStr"/>
      <c r="O3928" s="142">
        <f>DATE(YEAR(H3928),MONTH(H3928),1)</f>
        <v/>
      </c>
      <c r="P3928" s="132">
        <f>IF(H3928&gt;$L$3,"Futuro","Atraso")</f>
        <v/>
      </c>
      <c r="Q3928">
        <f>12*(YEAR(H3928)-YEAR($L$3))+(MONTH(H3928)-MONTH($L$3))</f>
        <v/>
      </c>
      <c r="R3928" s="366">
        <f>IF(N3928="IBIRAPITANGA FASE 3",IF(P3928="Atraso",M3928,M3928/(1+$J$2)^Q3928),IF(P3928="Atraso",M3928,M3928/(1+$J$1)^Q3928))</f>
        <v/>
      </c>
    </row>
    <row r="3929">
      <c r="A3929" t="inlineStr">
        <is>
          <t>Q020L011</t>
        </is>
      </c>
      <c r="B3929" t="inlineStr">
        <is>
          <t>CARLOS ALBERTO PEREIRA BENTO</t>
        </is>
      </c>
      <c r="C3929" t="n">
        <v>1</v>
      </c>
      <c r="D3929" t="inlineStr">
        <is>
          <t>IPCA</t>
        </is>
      </c>
      <c r="E3929" t="n">
        <v>0.009488792934583046</v>
      </c>
      <c r="F3929" t="inlineStr">
        <is>
          <t>MENSAL</t>
        </is>
      </c>
      <c r="G3929" t="n">
        <v>45498</v>
      </c>
      <c r="H3929" t="n">
        <v>45498</v>
      </c>
      <c r="I3929" t="inlineStr">
        <is>
          <t>016</t>
        </is>
      </c>
      <c r="J3929" t="inlineStr">
        <is>
          <t>CARTEIRA</t>
        </is>
      </c>
      <c r="K3929" t="inlineStr">
        <is>
          <t>CONTRATO</t>
        </is>
      </c>
      <c r="L3929" t="n">
        <v>4183.08</v>
      </c>
      <c r="M3929" t="inlineStr"/>
      <c r="N3929" t="inlineStr"/>
      <c r="O3929" s="142">
        <f>DATE(YEAR(H3929),MONTH(H3929),1)</f>
        <v/>
      </c>
      <c r="P3929" s="132">
        <f>IF(H3929&gt;$L$3,"Futuro","Atraso")</f>
        <v/>
      </c>
      <c r="Q3929">
        <f>12*(YEAR(H3929)-YEAR($L$3))+(MONTH(H3929)-MONTH($L$3))</f>
        <v/>
      </c>
      <c r="R3929" s="366">
        <f>IF(N3929="IBIRAPITANGA FASE 3",IF(P3929="Atraso",M3929,M3929/(1+$J$2)^Q3929),IF(P3929="Atraso",M3929,M3929/(1+$J$1)^Q3929))</f>
        <v/>
      </c>
    </row>
    <row r="3930">
      <c r="A3930" t="inlineStr">
        <is>
          <t>Q020L011</t>
        </is>
      </c>
      <c r="B3930" t="inlineStr">
        <is>
          <t>CARLOS ALBERTO PEREIRA BENTO</t>
        </is>
      </c>
      <c r="C3930" t="n">
        <v>1</v>
      </c>
      <c r="D3930" t="inlineStr">
        <is>
          <t>IPCA</t>
        </is>
      </c>
      <c r="E3930" t="n">
        <v>0.009488792934583046</v>
      </c>
      <c r="F3930" t="inlineStr">
        <is>
          <t>MENSAL</t>
        </is>
      </c>
      <c r="G3930" t="n">
        <v>45529</v>
      </c>
      <c r="H3930" t="n">
        <v>45529</v>
      </c>
      <c r="I3930" t="inlineStr">
        <is>
          <t>017</t>
        </is>
      </c>
      <c r="J3930" t="inlineStr">
        <is>
          <t>CARTEIRA</t>
        </is>
      </c>
      <c r="K3930" t="inlineStr">
        <is>
          <t>CONTRATO</t>
        </is>
      </c>
      <c r="L3930" t="n">
        <v>4183.08</v>
      </c>
      <c r="M3930" t="inlineStr"/>
      <c r="N3930" t="inlineStr"/>
      <c r="O3930" s="142">
        <f>DATE(YEAR(H3930),MONTH(H3930),1)</f>
        <v/>
      </c>
      <c r="P3930" s="132">
        <f>IF(H3930&gt;$L$3,"Futuro","Atraso")</f>
        <v/>
      </c>
      <c r="Q3930">
        <f>12*(YEAR(H3930)-YEAR($L$3))+(MONTH(H3930)-MONTH($L$3))</f>
        <v/>
      </c>
      <c r="R3930" s="366">
        <f>IF(N3930="IBIRAPITANGA FASE 3",IF(P3930="Atraso",M3930,M3930/(1+$J$2)^Q3930),IF(P3930="Atraso",M3930,M3930/(1+$J$1)^Q3930))</f>
        <v/>
      </c>
    </row>
    <row r="3931">
      <c r="A3931" t="inlineStr">
        <is>
          <t>Q020L011</t>
        </is>
      </c>
      <c r="B3931" t="inlineStr">
        <is>
          <t>CARLOS ALBERTO PEREIRA BENTO</t>
        </is>
      </c>
      <c r="C3931" t="n">
        <v>1</v>
      </c>
      <c r="D3931" t="inlineStr">
        <is>
          <t>IPCA</t>
        </is>
      </c>
      <c r="E3931" t="n">
        <v>0.009488792934583046</v>
      </c>
      <c r="F3931" t="inlineStr">
        <is>
          <t>MENSAL</t>
        </is>
      </c>
      <c r="G3931" t="n">
        <v>45560</v>
      </c>
      <c r="H3931" t="n">
        <v>45560</v>
      </c>
      <c r="I3931" t="inlineStr">
        <is>
          <t>018</t>
        </is>
      </c>
      <c r="J3931" t="inlineStr">
        <is>
          <t>CARTEIRA</t>
        </is>
      </c>
      <c r="K3931" t="inlineStr">
        <is>
          <t>CONTRATO</t>
        </is>
      </c>
      <c r="L3931" t="n">
        <v>4183.08</v>
      </c>
      <c r="M3931" t="inlineStr"/>
      <c r="N3931" t="inlineStr"/>
      <c r="O3931" s="142">
        <f>DATE(YEAR(H3931),MONTH(H3931),1)</f>
        <v/>
      </c>
      <c r="P3931" s="132">
        <f>IF(H3931&gt;$L$3,"Futuro","Atraso")</f>
        <v/>
      </c>
      <c r="Q3931">
        <f>12*(YEAR(H3931)-YEAR($L$3))+(MONTH(H3931)-MONTH($L$3))</f>
        <v/>
      </c>
      <c r="R3931" s="366">
        <f>IF(N3931="IBIRAPITANGA FASE 3",IF(P3931="Atraso",M3931,M3931/(1+$J$2)^Q3931),IF(P3931="Atraso",M3931,M3931/(1+$J$1)^Q3931))</f>
        <v/>
      </c>
    </row>
    <row r="3932">
      <c r="A3932" t="inlineStr">
        <is>
          <t>Q020L011</t>
        </is>
      </c>
      <c r="B3932" t="inlineStr">
        <is>
          <t>CARLOS ALBERTO PEREIRA BENTO</t>
        </is>
      </c>
      <c r="C3932" t="n">
        <v>1</v>
      </c>
      <c r="D3932" t="inlineStr">
        <is>
          <t>IPCA</t>
        </is>
      </c>
      <c r="E3932" t="n">
        <v>0.009488792934583046</v>
      </c>
      <c r="F3932" t="inlineStr">
        <is>
          <t>MENSAL</t>
        </is>
      </c>
      <c r="G3932" t="n">
        <v>45590</v>
      </c>
      <c r="H3932" t="n">
        <v>45590</v>
      </c>
      <c r="I3932" t="inlineStr">
        <is>
          <t>019</t>
        </is>
      </c>
      <c r="J3932" t="inlineStr">
        <is>
          <t>CARTEIRA</t>
        </is>
      </c>
      <c r="K3932" t="inlineStr">
        <is>
          <t>CONTRATO</t>
        </is>
      </c>
      <c r="L3932" t="n">
        <v>4183.08</v>
      </c>
      <c r="M3932" t="inlineStr"/>
      <c r="N3932" t="inlineStr"/>
      <c r="O3932" s="142">
        <f>DATE(YEAR(H3932),MONTH(H3932),1)</f>
        <v/>
      </c>
      <c r="P3932" s="132">
        <f>IF(H3932&gt;$L$3,"Futuro","Atraso")</f>
        <v/>
      </c>
      <c r="Q3932">
        <f>12*(YEAR(H3932)-YEAR($L$3))+(MONTH(H3932)-MONTH($L$3))</f>
        <v/>
      </c>
      <c r="R3932" s="366">
        <f>IF(N3932="IBIRAPITANGA FASE 3",IF(P3932="Atraso",M3932,M3932/(1+$J$2)^Q3932),IF(P3932="Atraso",M3932,M3932/(1+$J$1)^Q3932))</f>
        <v/>
      </c>
    </row>
    <row r="3933">
      <c r="A3933" t="inlineStr">
        <is>
          <t>Q020L011</t>
        </is>
      </c>
      <c r="B3933" t="inlineStr">
        <is>
          <t>CARLOS ALBERTO PEREIRA BENTO</t>
        </is>
      </c>
      <c r="C3933" t="n">
        <v>1</v>
      </c>
      <c r="D3933" t="inlineStr">
        <is>
          <t>IPCA</t>
        </is>
      </c>
      <c r="E3933" t="n">
        <v>0.009488792934583046</v>
      </c>
      <c r="F3933" t="inlineStr">
        <is>
          <t>MENSAL</t>
        </is>
      </c>
      <c r="G3933" t="n">
        <v>45621</v>
      </c>
      <c r="H3933" t="n">
        <v>45621</v>
      </c>
      <c r="I3933" t="inlineStr">
        <is>
          <t>020</t>
        </is>
      </c>
      <c r="J3933" t="inlineStr">
        <is>
          <t>CARTEIRA</t>
        </is>
      </c>
      <c r="K3933" t="inlineStr">
        <is>
          <t>CONTRATO</t>
        </is>
      </c>
      <c r="L3933" t="n">
        <v>4183.08</v>
      </c>
      <c r="M3933" t="inlineStr"/>
      <c r="N3933" t="inlineStr"/>
      <c r="O3933" s="142">
        <f>DATE(YEAR(H3933),MONTH(H3933),1)</f>
        <v/>
      </c>
      <c r="P3933" s="132">
        <f>IF(H3933&gt;$L$3,"Futuro","Atraso")</f>
        <v/>
      </c>
      <c r="Q3933">
        <f>12*(YEAR(H3933)-YEAR($L$3))+(MONTH(H3933)-MONTH($L$3))</f>
        <v/>
      </c>
      <c r="R3933" s="366">
        <f>IF(N3933="IBIRAPITANGA FASE 3",IF(P3933="Atraso",M3933,M3933/(1+$J$2)^Q3933),IF(P3933="Atraso",M3933,M3933/(1+$J$1)^Q3933))</f>
        <v/>
      </c>
    </row>
    <row r="3934">
      <c r="A3934" t="inlineStr">
        <is>
          <t>Q020L011</t>
        </is>
      </c>
      <c r="B3934" t="inlineStr">
        <is>
          <t>CARLOS ALBERTO PEREIRA BENTO</t>
        </is>
      </c>
      <c r="C3934" t="n">
        <v>1</v>
      </c>
      <c r="D3934" t="inlineStr">
        <is>
          <t>IPCA</t>
        </is>
      </c>
      <c r="E3934" t="n">
        <v>0.009488792934583046</v>
      </c>
      <c r="F3934" t="inlineStr">
        <is>
          <t>MENSAL</t>
        </is>
      </c>
      <c r="G3934" t="n">
        <v>45651</v>
      </c>
      <c r="H3934" t="n">
        <v>45651</v>
      </c>
      <c r="I3934" t="inlineStr">
        <is>
          <t>021</t>
        </is>
      </c>
      <c r="J3934" t="inlineStr">
        <is>
          <t>CARTEIRA</t>
        </is>
      </c>
      <c r="K3934" t="inlineStr">
        <is>
          <t>CONTRATO</t>
        </is>
      </c>
      <c r="L3934" t="n">
        <v>4183.08</v>
      </c>
      <c r="M3934" t="inlineStr"/>
      <c r="N3934" t="inlineStr"/>
      <c r="O3934" s="142">
        <f>DATE(YEAR(H3934),MONTH(H3934),1)</f>
        <v/>
      </c>
      <c r="P3934" s="132">
        <f>IF(H3934&gt;$L$3,"Futuro","Atraso")</f>
        <v/>
      </c>
      <c r="Q3934">
        <f>12*(YEAR(H3934)-YEAR($L$3))+(MONTH(H3934)-MONTH($L$3))</f>
        <v/>
      </c>
      <c r="R3934" s="366">
        <f>IF(N3934="IBIRAPITANGA FASE 3",IF(P3934="Atraso",M3934,M3934/(1+$J$2)^Q3934),IF(P3934="Atraso",M3934,M3934/(1+$J$1)^Q3934))</f>
        <v/>
      </c>
    </row>
    <row r="3935">
      <c r="A3935" t="inlineStr">
        <is>
          <t>Q020L011</t>
        </is>
      </c>
      <c r="B3935" t="inlineStr">
        <is>
          <t>CARLOS ALBERTO PEREIRA BENTO</t>
        </is>
      </c>
      <c r="C3935" t="n">
        <v>1</v>
      </c>
      <c r="D3935" t="inlineStr">
        <is>
          <t>IPCA</t>
        </is>
      </c>
      <c r="E3935" t="n">
        <v>0.009488792934583046</v>
      </c>
      <c r="F3935" t="inlineStr">
        <is>
          <t>MENSAL</t>
        </is>
      </c>
      <c r="G3935" t="n">
        <v>45682</v>
      </c>
      <c r="H3935" t="n">
        <v>45682</v>
      </c>
      <c r="I3935" t="inlineStr">
        <is>
          <t>022</t>
        </is>
      </c>
      <c r="J3935" t="inlineStr">
        <is>
          <t>CARTEIRA</t>
        </is>
      </c>
      <c r="K3935" t="inlineStr">
        <is>
          <t>CONTRATO</t>
        </is>
      </c>
      <c r="L3935" t="n">
        <v>4183.08</v>
      </c>
      <c r="M3935" t="inlineStr"/>
      <c r="N3935" t="inlineStr"/>
      <c r="O3935" s="142">
        <f>DATE(YEAR(H3935),MONTH(H3935),1)</f>
        <v/>
      </c>
      <c r="P3935" s="132">
        <f>IF(H3935&gt;$L$3,"Futuro","Atraso")</f>
        <v/>
      </c>
      <c r="Q3935">
        <f>12*(YEAR(H3935)-YEAR($L$3))+(MONTH(H3935)-MONTH($L$3))</f>
        <v/>
      </c>
      <c r="R3935" s="366">
        <f>IF(N3935="IBIRAPITANGA FASE 3",IF(P3935="Atraso",M3935,M3935/(1+$J$2)^Q3935),IF(P3935="Atraso",M3935,M3935/(1+$J$1)^Q3935))</f>
        <v/>
      </c>
    </row>
    <row r="3936">
      <c r="A3936" t="inlineStr">
        <is>
          <t>Q020L011</t>
        </is>
      </c>
      <c r="B3936" t="inlineStr">
        <is>
          <t>CARLOS ALBERTO PEREIRA BENTO</t>
        </is>
      </c>
      <c r="C3936" t="n">
        <v>1</v>
      </c>
      <c r="D3936" t="inlineStr">
        <is>
          <t>IPCA</t>
        </is>
      </c>
      <c r="E3936" t="n">
        <v>0.009488792934583046</v>
      </c>
      <c r="F3936" t="inlineStr">
        <is>
          <t>MENSAL</t>
        </is>
      </c>
      <c r="G3936" t="n">
        <v>45713</v>
      </c>
      <c r="H3936" t="n">
        <v>45713</v>
      </c>
      <c r="I3936" t="inlineStr">
        <is>
          <t>023</t>
        </is>
      </c>
      <c r="J3936" t="inlineStr">
        <is>
          <t>CARTEIRA</t>
        </is>
      </c>
      <c r="K3936" t="inlineStr">
        <is>
          <t>CONTRATO</t>
        </is>
      </c>
      <c r="L3936" t="n">
        <v>4183.08</v>
      </c>
      <c r="M3936" t="inlineStr"/>
      <c r="N3936" t="inlineStr"/>
      <c r="O3936" s="142">
        <f>DATE(YEAR(H3936),MONTH(H3936),1)</f>
        <v/>
      </c>
      <c r="P3936" s="132">
        <f>IF(H3936&gt;$L$3,"Futuro","Atraso")</f>
        <v/>
      </c>
      <c r="Q3936">
        <f>12*(YEAR(H3936)-YEAR($L$3))+(MONTH(H3936)-MONTH($L$3))</f>
        <v/>
      </c>
      <c r="R3936" s="366">
        <f>IF(N3936="IBIRAPITANGA FASE 3",IF(P3936="Atraso",M3936,M3936/(1+$J$2)^Q3936),IF(P3936="Atraso",M3936,M3936/(1+$J$1)^Q3936))</f>
        <v/>
      </c>
    </row>
    <row r="3937">
      <c r="A3937" t="inlineStr">
        <is>
          <t>Q020L011</t>
        </is>
      </c>
      <c r="B3937" t="inlineStr">
        <is>
          <t>CARLOS ALBERTO PEREIRA BENTO</t>
        </is>
      </c>
      <c r="C3937" t="n">
        <v>1</v>
      </c>
      <c r="D3937" t="inlineStr">
        <is>
          <t>IPCA</t>
        </is>
      </c>
      <c r="E3937" t="n">
        <v>0.009488792934583046</v>
      </c>
      <c r="F3937" t="inlineStr">
        <is>
          <t>MENSAL</t>
        </is>
      </c>
      <c r="G3937" t="n">
        <v>45741</v>
      </c>
      <c r="H3937" t="n">
        <v>45741</v>
      </c>
      <c r="I3937" t="inlineStr">
        <is>
          <t>024</t>
        </is>
      </c>
      <c r="J3937" t="inlineStr">
        <is>
          <t>CARTEIRA</t>
        </is>
      </c>
      <c r="K3937" t="inlineStr">
        <is>
          <t>CONTRATO</t>
        </is>
      </c>
      <c r="L3937" t="n">
        <v>4183.08</v>
      </c>
      <c r="M3937" t="inlineStr"/>
      <c r="N3937" t="inlineStr"/>
      <c r="O3937" s="142">
        <f>DATE(YEAR(H3937),MONTH(H3937),1)</f>
        <v/>
      </c>
      <c r="P3937" s="132">
        <f>IF(H3937&gt;$L$3,"Futuro","Atraso")</f>
        <v/>
      </c>
      <c r="Q3937">
        <f>12*(YEAR(H3937)-YEAR($L$3))+(MONTH(H3937)-MONTH($L$3))</f>
        <v/>
      </c>
      <c r="R3937" s="366">
        <f>IF(N3937="IBIRAPITANGA FASE 3",IF(P3937="Atraso",M3937,M3937/(1+$J$2)^Q3937),IF(P3937="Atraso",M3937,M3937/(1+$J$1)^Q3937))</f>
        <v/>
      </c>
    </row>
    <row r="3938">
      <c r="A3938" t="inlineStr">
        <is>
          <t>Q020L011</t>
        </is>
      </c>
      <c r="B3938" t="inlineStr">
        <is>
          <t>CARLOS ALBERTO PEREIRA BENTO</t>
        </is>
      </c>
      <c r="C3938" t="n">
        <v>1</v>
      </c>
      <c r="D3938" t="inlineStr">
        <is>
          <t>IPCA</t>
        </is>
      </c>
      <c r="E3938" t="n">
        <v>0.009488792934583046</v>
      </c>
      <c r="F3938" t="inlineStr">
        <is>
          <t>MENSAL</t>
        </is>
      </c>
      <c r="G3938" t="n">
        <v>45772</v>
      </c>
      <c r="H3938" t="n">
        <v>45772</v>
      </c>
      <c r="I3938" t="inlineStr">
        <is>
          <t>025</t>
        </is>
      </c>
      <c r="J3938" t="inlineStr">
        <is>
          <t>CARTEIRA</t>
        </is>
      </c>
      <c r="K3938" t="inlineStr">
        <is>
          <t>CONTRATO</t>
        </is>
      </c>
      <c r="L3938" t="n">
        <v>4183.08</v>
      </c>
      <c r="M3938" t="inlineStr"/>
      <c r="N3938" t="inlineStr"/>
      <c r="O3938" s="142">
        <f>DATE(YEAR(H3938),MONTH(H3938),1)</f>
        <v/>
      </c>
      <c r="P3938" s="132">
        <f>IF(H3938&gt;$L$3,"Futuro","Atraso")</f>
        <v/>
      </c>
      <c r="Q3938">
        <f>12*(YEAR(H3938)-YEAR($L$3))+(MONTH(H3938)-MONTH($L$3))</f>
        <v/>
      </c>
      <c r="R3938" s="366">
        <f>IF(N3938="IBIRAPITANGA FASE 3",IF(P3938="Atraso",M3938,M3938/(1+$J$2)^Q3938),IF(P3938="Atraso",M3938,M3938/(1+$J$1)^Q3938))</f>
        <v/>
      </c>
    </row>
    <row r="3939">
      <c r="A3939" t="inlineStr">
        <is>
          <t>Q020L011</t>
        </is>
      </c>
      <c r="B3939" t="inlineStr">
        <is>
          <t>CARLOS ALBERTO PEREIRA BENTO</t>
        </is>
      </c>
      <c r="C3939" t="n">
        <v>1</v>
      </c>
      <c r="D3939" t="inlineStr">
        <is>
          <t>IPCA</t>
        </is>
      </c>
      <c r="E3939" t="n">
        <v>0.009488792934583046</v>
      </c>
      <c r="F3939" t="inlineStr">
        <is>
          <t>MENSAL</t>
        </is>
      </c>
      <c r="G3939" t="n">
        <v>45802</v>
      </c>
      <c r="H3939" t="n">
        <v>45802</v>
      </c>
      <c r="I3939" t="inlineStr">
        <is>
          <t>026</t>
        </is>
      </c>
      <c r="J3939" t="inlineStr">
        <is>
          <t>CARTEIRA</t>
        </is>
      </c>
      <c r="K3939" t="inlineStr">
        <is>
          <t>CONTRATO</t>
        </is>
      </c>
      <c r="L3939" t="n">
        <v>4183.08</v>
      </c>
      <c r="M3939" t="inlineStr"/>
      <c r="N3939" t="inlineStr"/>
      <c r="O3939" s="142">
        <f>DATE(YEAR(H3939),MONTH(H3939),1)</f>
        <v/>
      </c>
      <c r="P3939" s="132">
        <f>IF(H3939&gt;$L$3,"Futuro","Atraso")</f>
        <v/>
      </c>
      <c r="Q3939">
        <f>12*(YEAR(H3939)-YEAR($L$3))+(MONTH(H3939)-MONTH($L$3))</f>
        <v/>
      </c>
      <c r="R3939" s="366">
        <f>IF(N3939="IBIRAPITANGA FASE 3",IF(P3939="Atraso",M3939,M3939/(1+$J$2)^Q3939),IF(P3939="Atraso",M3939,M3939/(1+$J$1)^Q3939))</f>
        <v/>
      </c>
    </row>
    <row r="3940">
      <c r="A3940" t="inlineStr">
        <is>
          <t>Q020L011</t>
        </is>
      </c>
      <c r="B3940" t="inlineStr">
        <is>
          <t>CARLOS ALBERTO PEREIRA BENTO</t>
        </is>
      </c>
      <c r="C3940" t="n">
        <v>1</v>
      </c>
      <c r="D3940" t="inlineStr">
        <is>
          <t>IPCA</t>
        </is>
      </c>
      <c r="E3940" t="n">
        <v>0.009488792934583046</v>
      </c>
      <c r="F3940" t="inlineStr">
        <is>
          <t>MENSAL</t>
        </is>
      </c>
      <c r="G3940" t="n">
        <v>45833</v>
      </c>
      <c r="H3940" t="n">
        <v>45833</v>
      </c>
      <c r="I3940" t="inlineStr">
        <is>
          <t>027</t>
        </is>
      </c>
      <c r="J3940" t="inlineStr">
        <is>
          <t>CARTEIRA</t>
        </is>
      </c>
      <c r="K3940" t="inlineStr">
        <is>
          <t>CONTRATO</t>
        </is>
      </c>
      <c r="L3940" t="n">
        <v>4183.08</v>
      </c>
      <c r="M3940" t="inlineStr"/>
      <c r="N3940" t="inlineStr"/>
      <c r="O3940" s="142">
        <f>DATE(YEAR(H3940),MONTH(H3940),1)</f>
        <v/>
      </c>
      <c r="P3940" s="132">
        <f>IF(H3940&gt;$L$3,"Futuro","Atraso")</f>
        <v/>
      </c>
      <c r="Q3940">
        <f>12*(YEAR(H3940)-YEAR($L$3))+(MONTH(H3940)-MONTH($L$3))</f>
        <v/>
      </c>
      <c r="R3940" s="366">
        <f>IF(N3940="IBIRAPITANGA FASE 3",IF(P3940="Atraso",M3940,M3940/(1+$J$2)^Q3940),IF(P3940="Atraso",M3940,M3940/(1+$J$1)^Q3940))</f>
        <v/>
      </c>
    </row>
    <row r="3941">
      <c r="A3941" t="inlineStr">
        <is>
          <t>Q020L011</t>
        </is>
      </c>
      <c r="B3941" t="inlineStr">
        <is>
          <t>CARLOS ALBERTO PEREIRA BENTO</t>
        </is>
      </c>
      <c r="C3941" t="n">
        <v>1</v>
      </c>
      <c r="D3941" t="inlineStr">
        <is>
          <t>IPCA</t>
        </is>
      </c>
      <c r="E3941" t="n">
        <v>0.009488792934583046</v>
      </c>
      <c r="F3941" t="inlineStr">
        <is>
          <t>MENSAL</t>
        </is>
      </c>
      <c r="G3941" t="n">
        <v>45863</v>
      </c>
      <c r="H3941" t="n">
        <v>45863</v>
      </c>
      <c r="I3941" t="inlineStr">
        <is>
          <t>028</t>
        </is>
      </c>
      <c r="J3941" t="inlineStr">
        <is>
          <t>CARTEIRA</t>
        </is>
      </c>
      <c r="K3941" t="inlineStr">
        <is>
          <t>CONTRATO</t>
        </is>
      </c>
      <c r="L3941" t="n">
        <v>4183.08</v>
      </c>
      <c r="M3941" t="inlineStr"/>
      <c r="N3941" t="inlineStr"/>
      <c r="O3941" s="142">
        <f>DATE(YEAR(H3941),MONTH(H3941),1)</f>
        <v/>
      </c>
      <c r="P3941" s="132">
        <f>IF(H3941&gt;$L$3,"Futuro","Atraso")</f>
        <v/>
      </c>
      <c r="Q3941">
        <f>12*(YEAR(H3941)-YEAR($L$3))+(MONTH(H3941)-MONTH($L$3))</f>
        <v/>
      </c>
      <c r="R3941" s="366">
        <f>IF(N3941="IBIRAPITANGA FASE 3",IF(P3941="Atraso",M3941,M3941/(1+$J$2)^Q3941),IF(P3941="Atraso",M3941,M3941/(1+$J$1)^Q3941))</f>
        <v/>
      </c>
    </row>
    <row r="3942">
      <c r="A3942" t="inlineStr">
        <is>
          <t>Q020L011</t>
        </is>
      </c>
      <c r="B3942" t="inlineStr">
        <is>
          <t>CARLOS ALBERTO PEREIRA BENTO</t>
        </is>
      </c>
      <c r="C3942" t="n">
        <v>1</v>
      </c>
      <c r="D3942" t="inlineStr">
        <is>
          <t>IPCA</t>
        </is>
      </c>
      <c r="E3942" t="n">
        <v>0.009488792934583046</v>
      </c>
      <c r="F3942" t="inlineStr">
        <is>
          <t>MENSAL</t>
        </is>
      </c>
      <c r="G3942" t="n">
        <v>45894</v>
      </c>
      <c r="H3942" t="n">
        <v>45894</v>
      </c>
      <c r="I3942" t="inlineStr">
        <is>
          <t>029</t>
        </is>
      </c>
      <c r="J3942" t="inlineStr">
        <is>
          <t>CARTEIRA</t>
        </is>
      </c>
      <c r="K3942" t="inlineStr">
        <is>
          <t>CONTRATO</t>
        </is>
      </c>
      <c r="L3942" t="n">
        <v>4183.08</v>
      </c>
      <c r="M3942" t="inlineStr"/>
      <c r="N3942" t="inlineStr"/>
      <c r="O3942" s="142">
        <f>DATE(YEAR(H3942),MONTH(H3942),1)</f>
        <v/>
      </c>
      <c r="P3942" s="132">
        <f>IF(H3942&gt;$L$3,"Futuro","Atraso")</f>
        <v/>
      </c>
      <c r="Q3942">
        <f>12*(YEAR(H3942)-YEAR($L$3))+(MONTH(H3942)-MONTH($L$3))</f>
        <v/>
      </c>
      <c r="R3942" s="366">
        <f>IF(N3942="IBIRAPITANGA FASE 3",IF(P3942="Atraso",M3942,M3942/(1+$J$2)^Q3942),IF(P3942="Atraso",M3942,M3942/(1+$J$1)^Q3942))</f>
        <v/>
      </c>
    </row>
    <row r="3943">
      <c r="A3943" t="inlineStr">
        <is>
          <t>Q020L011</t>
        </is>
      </c>
      <c r="B3943" t="inlineStr">
        <is>
          <t>CARLOS ALBERTO PEREIRA BENTO</t>
        </is>
      </c>
      <c r="C3943" t="n">
        <v>1</v>
      </c>
      <c r="D3943" t="inlineStr">
        <is>
          <t>IPCA</t>
        </is>
      </c>
      <c r="E3943" t="n">
        <v>0.009488792934583046</v>
      </c>
      <c r="F3943" t="inlineStr">
        <is>
          <t>MENSAL</t>
        </is>
      </c>
      <c r="G3943" t="n">
        <v>45925</v>
      </c>
      <c r="H3943" t="n">
        <v>45925</v>
      </c>
      <c r="I3943" t="inlineStr">
        <is>
          <t>030</t>
        </is>
      </c>
      <c r="J3943" t="inlineStr">
        <is>
          <t>CARTEIRA</t>
        </is>
      </c>
      <c r="K3943" t="inlineStr">
        <is>
          <t>CONTRATO</t>
        </is>
      </c>
      <c r="L3943" t="n">
        <v>4183.08</v>
      </c>
      <c r="M3943" t="inlineStr"/>
      <c r="N3943" t="inlineStr"/>
      <c r="O3943" s="142">
        <f>DATE(YEAR(H3943),MONTH(H3943),1)</f>
        <v/>
      </c>
      <c r="P3943" s="132">
        <f>IF(H3943&gt;$L$3,"Futuro","Atraso")</f>
        <v/>
      </c>
      <c r="Q3943">
        <f>12*(YEAR(H3943)-YEAR($L$3))+(MONTH(H3943)-MONTH($L$3))</f>
        <v/>
      </c>
      <c r="R3943" s="366">
        <f>IF(N3943="IBIRAPITANGA FASE 3",IF(P3943="Atraso",M3943,M3943/(1+$J$2)^Q3943),IF(P3943="Atraso",M3943,M3943/(1+$J$1)^Q3943))</f>
        <v/>
      </c>
    </row>
    <row r="3944">
      <c r="A3944" t="inlineStr">
        <is>
          <t>Q020L011</t>
        </is>
      </c>
      <c r="B3944" t="inlineStr">
        <is>
          <t>CARLOS ALBERTO PEREIRA BENTO</t>
        </is>
      </c>
      <c r="C3944" t="n">
        <v>1</v>
      </c>
      <c r="D3944" t="inlineStr">
        <is>
          <t>IPCA</t>
        </is>
      </c>
      <c r="E3944" t="n">
        <v>0.009488792934583046</v>
      </c>
      <c r="F3944" t="inlineStr">
        <is>
          <t>MENSAL</t>
        </is>
      </c>
      <c r="G3944" t="n">
        <v>45955</v>
      </c>
      <c r="H3944" t="n">
        <v>45955</v>
      </c>
      <c r="I3944" t="inlineStr">
        <is>
          <t>031</t>
        </is>
      </c>
      <c r="J3944" t="inlineStr">
        <is>
          <t>CARTEIRA</t>
        </is>
      </c>
      <c r="K3944" t="inlineStr">
        <is>
          <t>CONTRATO</t>
        </is>
      </c>
      <c r="L3944" t="n">
        <v>4183.08</v>
      </c>
      <c r="M3944" t="inlineStr"/>
      <c r="N3944" t="inlineStr"/>
      <c r="O3944" s="142">
        <f>DATE(YEAR(H3944),MONTH(H3944),1)</f>
        <v/>
      </c>
      <c r="P3944" s="132">
        <f>IF(H3944&gt;$L$3,"Futuro","Atraso")</f>
        <v/>
      </c>
      <c r="Q3944">
        <f>12*(YEAR(H3944)-YEAR($L$3))+(MONTH(H3944)-MONTH($L$3))</f>
        <v/>
      </c>
      <c r="R3944" s="366">
        <f>IF(N3944="IBIRAPITANGA FASE 3",IF(P3944="Atraso",M3944,M3944/(1+$J$2)^Q3944),IF(P3944="Atraso",M3944,M3944/(1+$J$1)^Q3944))</f>
        <v/>
      </c>
    </row>
    <row r="3945">
      <c r="A3945" t="inlineStr">
        <is>
          <t>Q020L011</t>
        </is>
      </c>
      <c r="B3945" t="inlineStr">
        <is>
          <t>CARLOS ALBERTO PEREIRA BENTO</t>
        </is>
      </c>
      <c r="C3945" t="n">
        <v>1</v>
      </c>
      <c r="D3945" t="inlineStr">
        <is>
          <t>IPCA</t>
        </is>
      </c>
      <c r="E3945" t="n">
        <v>0.009488792934583046</v>
      </c>
      <c r="F3945" t="inlineStr">
        <is>
          <t>MENSAL</t>
        </is>
      </c>
      <c r="G3945" t="n">
        <v>45986</v>
      </c>
      <c r="H3945" t="n">
        <v>45986</v>
      </c>
      <c r="I3945" t="inlineStr">
        <is>
          <t>032</t>
        </is>
      </c>
      <c r="J3945" t="inlineStr">
        <is>
          <t>CARTEIRA</t>
        </is>
      </c>
      <c r="K3945" t="inlineStr">
        <is>
          <t>CONTRATO</t>
        </is>
      </c>
      <c r="L3945" t="n">
        <v>4183.08</v>
      </c>
      <c r="M3945" t="inlineStr"/>
      <c r="N3945" t="inlineStr"/>
      <c r="O3945" s="142">
        <f>DATE(YEAR(H3945),MONTH(H3945),1)</f>
        <v/>
      </c>
      <c r="P3945" s="132">
        <f>IF(H3945&gt;$L$3,"Futuro","Atraso")</f>
        <v/>
      </c>
      <c r="Q3945">
        <f>12*(YEAR(H3945)-YEAR($L$3))+(MONTH(H3945)-MONTH($L$3))</f>
        <v/>
      </c>
      <c r="R3945" s="366">
        <f>IF(N3945="IBIRAPITANGA FASE 3",IF(P3945="Atraso",M3945,M3945/(1+$J$2)^Q3945),IF(P3945="Atraso",M3945,M3945/(1+$J$1)^Q3945))</f>
        <v/>
      </c>
    </row>
    <row r="3946">
      <c r="A3946" t="inlineStr">
        <is>
          <t>Q020L011</t>
        </is>
      </c>
      <c r="B3946" t="inlineStr">
        <is>
          <t>CARLOS ALBERTO PEREIRA BENTO</t>
        </is>
      </c>
      <c r="C3946" t="n">
        <v>1</v>
      </c>
      <c r="D3946" t="inlineStr">
        <is>
          <t>IPCA</t>
        </is>
      </c>
      <c r="E3946" t="n">
        <v>0.009488792934583046</v>
      </c>
      <c r="F3946" t="inlineStr">
        <is>
          <t>MENSAL</t>
        </is>
      </c>
      <c r="G3946" t="n">
        <v>46016</v>
      </c>
      <c r="H3946" t="n">
        <v>46016</v>
      </c>
      <c r="I3946" t="inlineStr">
        <is>
          <t>033</t>
        </is>
      </c>
      <c r="J3946" t="inlineStr">
        <is>
          <t>CARTEIRA</t>
        </is>
      </c>
      <c r="K3946" t="inlineStr">
        <is>
          <t>CONTRATO</t>
        </is>
      </c>
      <c r="L3946" t="n">
        <v>4183.08</v>
      </c>
      <c r="M3946" t="inlineStr"/>
      <c r="N3946" t="inlineStr"/>
      <c r="O3946" s="142">
        <f>DATE(YEAR(H3946),MONTH(H3946),1)</f>
        <v/>
      </c>
      <c r="P3946" s="132">
        <f>IF(H3946&gt;$L$3,"Futuro","Atraso")</f>
        <v/>
      </c>
      <c r="Q3946">
        <f>12*(YEAR(H3946)-YEAR($L$3))+(MONTH(H3946)-MONTH($L$3))</f>
        <v/>
      </c>
      <c r="R3946" s="366">
        <f>IF(N3946="IBIRAPITANGA FASE 3",IF(P3946="Atraso",M3946,M3946/(1+$J$2)^Q3946),IF(P3946="Atraso",M3946,M3946/(1+$J$1)^Q3946))</f>
        <v/>
      </c>
    </row>
    <row r="3947">
      <c r="A3947" t="inlineStr">
        <is>
          <t>Q020L011</t>
        </is>
      </c>
      <c r="B3947" t="inlineStr">
        <is>
          <t>CARLOS ALBERTO PEREIRA BENTO</t>
        </is>
      </c>
      <c r="C3947" t="n">
        <v>1</v>
      </c>
      <c r="D3947" t="inlineStr">
        <is>
          <t>IPCA</t>
        </is>
      </c>
      <c r="E3947" t="n">
        <v>0.009488792934583046</v>
      </c>
      <c r="F3947" t="inlineStr">
        <is>
          <t>MENSAL</t>
        </is>
      </c>
      <c r="G3947" t="n">
        <v>46047</v>
      </c>
      <c r="H3947" t="n">
        <v>46047</v>
      </c>
      <c r="I3947" t="inlineStr">
        <is>
          <t>034</t>
        </is>
      </c>
      <c r="J3947" t="inlineStr">
        <is>
          <t>CARTEIRA</t>
        </is>
      </c>
      <c r="K3947" t="inlineStr">
        <is>
          <t>CONTRATO</t>
        </is>
      </c>
      <c r="L3947" t="n">
        <v>4183.08</v>
      </c>
      <c r="M3947" t="inlineStr"/>
      <c r="N3947" t="inlineStr"/>
      <c r="O3947" s="142">
        <f>DATE(YEAR(H3947),MONTH(H3947),1)</f>
        <v/>
      </c>
      <c r="P3947" s="132">
        <f>IF(H3947&gt;$L$3,"Futuro","Atraso")</f>
        <v/>
      </c>
      <c r="Q3947">
        <f>12*(YEAR(H3947)-YEAR($L$3))+(MONTH(H3947)-MONTH($L$3))</f>
        <v/>
      </c>
      <c r="R3947" s="366">
        <f>IF(N3947="IBIRAPITANGA FASE 3",IF(P3947="Atraso",M3947,M3947/(1+$J$2)^Q3947),IF(P3947="Atraso",M3947,M3947/(1+$J$1)^Q3947))</f>
        <v/>
      </c>
    </row>
    <row r="3948">
      <c r="A3948" t="inlineStr">
        <is>
          <t>Q020L011</t>
        </is>
      </c>
      <c r="B3948" t="inlineStr">
        <is>
          <t>CARLOS ALBERTO PEREIRA BENTO</t>
        </is>
      </c>
      <c r="C3948" t="n">
        <v>1</v>
      </c>
      <c r="D3948" t="inlineStr">
        <is>
          <t>IPCA</t>
        </is>
      </c>
      <c r="E3948" t="n">
        <v>0.009488792934583046</v>
      </c>
      <c r="F3948" t="inlineStr">
        <is>
          <t>MENSAL</t>
        </is>
      </c>
      <c r="G3948" t="n">
        <v>46078</v>
      </c>
      <c r="H3948" t="n">
        <v>46078</v>
      </c>
      <c r="I3948" t="inlineStr">
        <is>
          <t>035</t>
        </is>
      </c>
      <c r="J3948" t="inlineStr">
        <is>
          <t>CARTEIRA</t>
        </is>
      </c>
      <c r="K3948" t="inlineStr">
        <is>
          <t>CONTRATO</t>
        </is>
      </c>
      <c r="L3948" t="n">
        <v>4183.08</v>
      </c>
      <c r="M3948" t="inlineStr"/>
      <c r="N3948" t="inlineStr"/>
      <c r="O3948" s="142">
        <f>DATE(YEAR(H3948),MONTH(H3948),1)</f>
        <v/>
      </c>
      <c r="P3948" s="132">
        <f>IF(H3948&gt;$L$3,"Futuro","Atraso")</f>
        <v/>
      </c>
      <c r="Q3948">
        <f>12*(YEAR(H3948)-YEAR($L$3))+(MONTH(H3948)-MONTH($L$3))</f>
        <v/>
      </c>
      <c r="R3948" s="366">
        <f>IF(N3948="IBIRAPITANGA FASE 3",IF(P3948="Atraso",M3948,M3948/(1+$J$2)^Q3948),IF(P3948="Atraso",M3948,M3948/(1+$J$1)^Q3948))</f>
        <v/>
      </c>
    </row>
    <row r="3949">
      <c r="A3949" t="inlineStr">
        <is>
          <t>Q020L011</t>
        </is>
      </c>
      <c r="B3949" t="inlineStr">
        <is>
          <t>CARLOS ALBERTO PEREIRA BENTO</t>
        </is>
      </c>
      <c r="C3949" t="n">
        <v>1</v>
      </c>
      <c r="D3949" t="inlineStr">
        <is>
          <t>IPCA</t>
        </is>
      </c>
      <c r="E3949" t="n">
        <v>0.009488792934583046</v>
      </c>
      <c r="F3949" t="inlineStr">
        <is>
          <t>MENSAL</t>
        </is>
      </c>
      <c r="G3949" t="n">
        <v>46106</v>
      </c>
      <c r="H3949" t="n">
        <v>46106</v>
      </c>
      <c r="I3949" t="inlineStr">
        <is>
          <t>036</t>
        </is>
      </c>
      <c r="J3949" t="inlineStr">
        <is>
          <t>CARTEIRA</t>
        </is>
      </c>
      <c r="K3949" t="inlineStr">
        <is>
          <t>CONTRATO</t>
        </is>
      </c>
      <c r="L3949" t="n">
        <v>4183.08</v>
      </c>
      <c r="M3949" t="inlineStr"/>
      <c r="N3949" t="inlineStr"/>
      <c r="O3949" s="142">
        <f>DATE(YEAR(H3949),MONTH(H3949),1)</f>
        <v/>
      </c>
      <c r="P3949" s="132">
        <f>IF(H3949&gt;$L$3,"Futuro","Atraso")</f>
        <v/>
      </c>
      <c r="Q3949">
        <f>12*(YEAR(H3949)-YEAR($L$3))+(MONTH(H3949)-MONTH($L$3))</f>
        <v/>
      </c>
      <c r="R3949" s="366">
        <f>IF(N3949="IBIRAPITANGA FASE 3",IF(P3949="Atraso",M3949,M3949/(1+$J$2)^Q3949),IF(P3949="Atraso",M3949,M3949/(1+$J$1)^Q3949))</f>
        <v/>
      </c>
    </row>
    <row r="3950">
      <c r="A3950" t="inlineStr">
        <is>
          <t>Q020L011</t>
        </is>
      </c>
      <c r="B3950" t="inlineStr">
        <is>
          <t>CARLOS ALBERTO PEREIRA BENTO</t>
        </is>
      </c>
      <c r="C3950" t="n">
        <v>1</v>
      </c>
      <c r="D3950" t="inlineStr">
        <is>
          <t>IPCA</t>
        </is>
      </c>
      <c r="E3950" t="n">
        <v>0.009488792934583046</v>
      </c>
      <c r="F3950" t="inlineStr">
        <is>
          <t>MENSAL</t>
        </is>
      </c>
      <c r="G3950" t="n">
        <v>46137</v>
      </c>
      <c r="H3950" t="n">
        <v>46137</v>
      </c>
      <c r="I3950" t="inlineStr">
        <is>
          <t>037</t>
        </is>
      </c>
      <c r="J3950" t="inlineStr">
        <is>
          <t>CARTEIRA</t>
        </is>
      </c>
      <c r="K3950" t="inlineStr">
        <is>
          <t>CONTRATO</t>
        </is>
      </c>
      <c r="L3950" t="n">
        <v>4183.08</v>
      </c>
      <c r="M3950" t="inlineStr"/>
      <c r="N3950" t="inlineStr"/>
      <c r="O3950" s="142">
        <f>DATE(YEAR(H3950),MONTH(H3950),1)</f>
        <v/>
      </c>
      <c r="P3950" s="132">
        <f>IF(H3950&gt;$L$3,"Futuro","Atraso")</f>
        <v/>
      </c>
      <c r="Q3950">
        <f>12*(YEAR(H3950)-YEAR($L$3))+(MONTH(H3950)-MONTH($L$3))</f>
        <v/>
      </c>
      <c r="R3950" s="366">
        <f>IF(N3950="IBIRAPITANGA FASE 3",IF(P3950="Atraso",M3950,M3950/(1+$J$2)^Q3950),IF(P3950="Atraso",M3950,M3950/(1+$J$1)^Q3950))</f>
        <v/>
      </c>
    </row>
    <row r="3951">
      <c r="A3951" t="inlineStr">
        <is>
          <t>Q020L012</t>
        </is>
      </c>
      <c r="B3951" t="inlineStr">
        <is>
          <t>CRISTIANE  MATOS QUARESMA</t>
        </is>
      </c>
      <c r="C3951" t="n">
        <v>1</v>
      </c>
      <c r="D3951" t="inlineStr">
        <is>
          <t>IPCA</t>
        </is>
      </c>
      <c r="E3951" t="n">
        <v>0</v>
      </c>
      <c r="F3951" t="inlineStr">
        <is>
          <t>MENSAL</t>
        </is>
      </c>
      <c r="G3951" t="n">
        <v>45265</v>
      </c>
      <c r="H3951" t="n">
        <v>45265</v>
      </c>
      <c r="I3951" t="inlineStr">
        <is>
          <t>040</t>
        </is>
      </c>
      <c r="J3951" t="inlineStr">
        <is>
          <t>CARTEIRA</t>
        </is>
      </c>
      <c r="K3951" t="inlineStr">
        <is>
          <t>CONTRATO</t>
        </is>
      </c>
      <c r="L3951" t="n">
        <v>4350.51</v>
      </c>
      <c r="M3951" t="inlineStr"/>
      <c r="N3951" t="inlineStr"/>
      <c r="O3951" s="142">
        <f>DATE(YEAR(H3951),MONTH(H3951),1)</f>
        <v/>
      </c>
      <c r="P3951" s="132">
        <f>IF(H3951&gt;$L$3,"Futuro","Atraso")</f>
        <v/>
      </c>
      <c r="Q3951">
        <f>12*(YEAR(H3951)-YEAR($L$3))+(MONTH(H3951)-MONTH($L$3))</f>
        <v/>
      </c>
      <c r="R3951" s="366">
        <f>IF(N3951="IBIRAPITANGA FASE 3",IF(P3951="Atraso",M3951,M3951/(1+$J$2)^Q3951),IF(P3951="Atraso",M3951,M3951/(1+$J$1)^Q3951))</f>
        <v/>
      </c>
    </row>
    <row r="3952">
      <c r="A3952" t="inlineStr">
        <is>
          <t>Q020L012</t>
        </is>
      </c>
      <c r="B3952" t="inlineStr">
        <is>
          <t>CRISTIANE  MATOS QUARESMA</t>
        </is>
      </c>
      <c r="C3952" t="n">
        <v>1</v>
      </c>
      <c r="D3952" t="inlineStr">
        <is>
          <t>IPCA</t>
        </is>
      </c>
      <c r="E3952" t="n">
        <v>0</v>
      </c>
      <c r="F3952" t="inlineStr">
        <is>
          <t>MENSAL</t>
        </is>
      </c>
      <c r="G3952" t="n">
        <v>45296</v>
      </c>
      <c r="H3952" t="n">
        <v>45296</v>
      </c>
      <c r="I3952" t="inlineStr">
        <is>
          <t>041</t>
        </is>
      </c>
      <c r="J3952" t="inlineStr">
        <is>
          <t>CARTEIRA</t>
        </is>
      </c>
      <c r="K3952" t="inlineStr">
        <is>
          <t>CONTRATO</t>
        </is>
      </c>
      <c r="L3952" t="n">
        <v>4350.51</v>
      </c>
      <c r="M3952" t="inlineStr"/>
      <c r="N3952" t="inlineStr"/>
      <c r="O3952" s="142">
        <f>DATE(YEAR(H3952),MONTH(H3952),1)</f>
        <v/>
      </c>
      <c r="P3952" s="132">
        <f>IF(H3952&gt;$L$3,"Futuro","Atraso")</f>
        <v/>
      </c>
      <c r="Q3952">
        <f>12*(YEAR(H3952)-YEAR($L$3))+(MONTH(H3952)-MONTH($L$3))</f>
        <v/>
      </c>
      <c r="R3952" s="366">
        <f>IF(N3952="IBIRAPITANGA FASE 3",IF(P3952="Atraso",M3952,M3952/(1+$J$2)^Q3952),IF(P3952="Atraso",M3952,M3952/(1+$J$1)^Q3952))</f>
        <v/>
      </c>
    </row>
    <row r="3953">
      <c r="A3953" t="inlineStr">
        <is>
          <t>Q020L012</t>
        </is>
      </c>
      <c r="B3953" t="inlineStr">
        <is>
          <t>CRISTIANE  MATOS QUARESMA</t>
        </is>
      </c>
      <c r="C3953" t="n">
        <v>1</v>
      </c>
      <c r="D3953" t="inlineStr">
        <is>
          <t>IPCA</t>
        </is>
      </c>
      <c r="E3953" t="n">
        <v>0</v>
      </c>
      <c r="F3953" t="inlineStr">
        <is>
          <t>MENSAL</t>
        </is>
      </c>
      <c r="G3953" t="n">
        <v>45327</v>
      </c>
      <c r="H3953" t="n">
        <v>45327</v>
      </c>
      <c r="I3953" t="inlineStr">
        <is>
          <t>042</t>
        </is>
      </c>
      <c r="J3953" t="inlineStr">
        <is>
          <t>CARTEIRA</t>
        </is>
      </c>
      <c r="K3953" t="inlineStr">
        <is>
          <t>CONTRATO</t>
        </is>
      </c>
      <c r="L3953" t="n">
        <v>4350.51</v>
      </c>
      <c r="M3953" t="inlineStr"/>
      <c r="N3953" t="inlineStr"/>
      <c r="O3953" s="142">
        <f>DATE(YEAR(H3953),MONTH(H3953),1)</f>
        <v/>
      </c>
      <c r="P3953" s="132">
        <f>IF(H3953&gt;$L$3,"Futuro","Atraso")</f>
        <v/>
      </c>
      <c r="Q3953">
        <f>12*(YEAR(H3953)-YEAR($L$3))+(MONTH(H3953)-MONTH($L$3))</f>
        <v/>
      </c>
      <c r="R3953" s="366">
        <f>IF(N3953="IBIRAPITANGA FASE 3",IF(P3953="Atraso",M3953,M3953/(1+$J$2)^Q3953),IF(P3953="Atraso",M3953,M3953/(1+$J$1)^Q3953))</f>
        <v/>
      </c>
    </row>
    <row r="3954">
      <c r="A3954" t="inlineStr">
        <is>
          <t>Q020L012</t>
        </is>
      </c>
      <c r="B3954" t="inlineStr">
        <is>
          <t>CRISTIANE  MATOS QUARESMA</t>
        </is>
      </c>
      <c r="C3954" t="n">
        <v>1</v>
      </c>
      <c r="D3954" t="inlineStr">
        <is>
          <t>IPCA</t>
        </is>
      </c>
      <c r="E3954" t="n">
        <v>0</v>
      </c>
      <c r="F3954" t="inlineStr">
        <is>
          <t>MENSAL</t>
        </is>
      </c>
      <c r="G3954" t="n">
        <v>45356</v>
      </c>
      <c r="H3954" t="n">
        <v>45356</v>
      </c>
      <c r="I3954" t="inlineStr">
        <is>
          <t>043</t>
        </is>
      </c>
      <c r="J3954" t="inlineStr">
        <is>
          <t>CARTEIRA</t>
        </is>
      </c>
      <c r="K3954" t="inlineStr">
        <is>
          <t>CONTRATO</t>
        </is>
      </c>
      <c r="L3954" t="n">
        <v>4350.51</v>
      </c>
      <c r="M3954" t="inlineStr"/>
      <c r="N3954" t="inlineStr"/>
      <c r="O3954" s="142">
        <f>DATE(YEAR(H3954),MONTH(H3954),1)</f>
        <v/>
      </c>
      <c r="P3954" s="132">
        <f>IF(H3954&gt;$L$3,"Futuro","Atraso")</f>
        <v/>
      </c>
      <c r="Q3954">
        <f>12*(YEAR(H3954)-YEAR($L$3))+(MONTH(H3954)-MONTH($L$3))</f>
        <v/>
      </c>
      <c r="R3954" s="366">
        <f>IF(N3954="IBIRAPITANGA FASE 3",IF(P3954="Atraso",M3954,M3954/(1+$J$2)^Q3954),IF(P3954="Atraso",M3954,M3954/(1+$J$1)^Q3954))</f>
        <v/>
      </c>
    </row>
    <row r="3955">
      <c r="A3955" t="inlineStr">
        <is>
          <t>Q020L012</t>
        </is>
      </c>
      <c r="B3955" t="inlineStr">
        <is>
          <t>CRISTIANE  MATOS QUARESMA</t>
        </is>
      </c>
      <c r="C3955" t="n">
        <v>1</v>
      </c>
      <c r="D3955" t="inlineStr">
        <is>
          <t>IPCA</t>
        </is>
      </c>
      <c r="E3955" t="n">
        <v>0</v>
      </c>
      <c r="F3955" t="inlineStr">
        <is>
          <t>MENSAL</t>
        </is>
      </c>
      <c r="G3955" t="n">
        <v>45387</v>
      </c>
      <c r="H3955" t="n">
        <v>45387</v>
      </c>
      <c r="I3955" t="inlineStr">
        <is>
          <t>044</t>
        </is>
      </c>
      <c r="J3955" t="inlineStr">
        <is>
          <t>CARTEIRA</t>
        </is>
      </c>
      <c r="K3955" t="inlineStr">
        <is>
          <t>CONTRATO</t>
        </is>
      </c>
      <c r="L3955" t="n">
        <v>4350.51</v>
      </c>
      <c r="M3955" t="inlineStr"/>
      <c r="N3955" t="inlineStr"/>
      <c r="O3955" s="142">
        <f>DATE(YEAR(H3955),MONTH(H3955),1)</f>
        <v/>
      </c>
      <c r="P3955" s="132">
        <f>IF(H3955&gt;$L$3,"Futuro","Atraso")</f>
        <v/>
      </c>
      <c r="Q3955">
        <f>12*(YEAR(H3955)-YEAR($L$3))+(MONTH(H3955)-MONTH($L$3))</f>
        <v/>
      </c>
      <c r="R3955" s="366">
        <f>IF(N3955="IBIRAPITANGA FASE 3",IF(P3955="Atraso",M3955,M3955/(1+$J$2)^Q3955),IF(P3955="Atraso",M3955,M3955/(1+$J$1)^Q3955))</f>
        <v/>
      </c>
    </row>
    <row r="3956">
      <c r="A3956" t="inlineStr">
        <is>
          <t>Q020L012</t>
        </is>
      </c>
      <c r="B3956" t="inlineStr">
        <is>
          <t>CRISTIANE  MATOS QUARESMA</t>
        </is>
      </c>
      <c r="C3956" t="n">
        <v>1</v>
      </c>
      <c r="D3956" t="inlineStr">
        <is>
          <t>IPCA</t>
        </is>
      </c>
      <c r="E3956" t="n">
        <v>0</v>
      </c>
      <c r="F3956" t="inlineStr">
        <is>
          <t>MENSAL</t>
        </is>
      </c>
      <c r="G3956" t="n">
        <v>45417</v>
      </c>
      <c r="H3956" t="n">
        <v>45417</v>
      </c>
      <c r="I3956" t="inlineStr">
        <is>
          <t>045</t>
        </is>
      </c>
      <c r="J3956" t="inlineStr">
        <is>
          <t>CARTEIRA</t>
        </is>
      </c>
      <c r="K3956" t="inlineStr">
        <is>
          <t>CONTRATO</t>
        </is>
      </c>
      <c r="L3956" t="n">
        <v>4350.51</v>
      </c>
      <c r="M3956" t="inlineStr"/>
      <c r="N3956" t="inlineStr"/>
      <c r="O3956" s="142">
        <f>DATE(YEAR(H3956),MONTH(H3956),1)</f>
        <v/>
      </c>
      <c r="P3956" s="132">
        <f>IF(H3956&gt;$L$3,"Futuro","Atraso")</f>
        <v/>
      </c>
      <c r="Q3956">
        <f>12*(YEAR(H3956)-YEAR($L$3))+(MONTH(H3956)-MONTH($L$3))</f>
        <v/>
      </c>
      <c r="R3956" s="366">
        <f>IF(N3956="IBIRAPITANGA FASE 3",IF(P3956="Atraso",M3956,M3956/(1+$J$2)^Q3956),IF(P3956="Atraso",M3956,M3956/(1+$J$1)^Q3956))</f>
        <v/>
      </c>
    </row>
    <row r="3957">
      <c r="A3957" t="inlineStr">
        <is>
          <t>Q020L012</t>
        </is>
      </c>
      <c r="B3957" t="inlineStr">
        <is>
          <t>CRISTIANE  MATOS QUARESMA</t>
        </is>
      </c>
      <c r="C3957" t="n">
        <v>1</v>
      </c>
      <c r="D3957" t="inlineStr">
        <is>
          <t>IPCA</t>
        </is>
      </c>
      <c r="E3957" t="n">
        <v>0</v>
      </c>
      <c r="F3957" t="inlineStr">
        <is>
          <t>MENSAL</t>
        </is>
      </c>
      <c r="G3957" t="n">
        <v>45448</v>
      </c>
      <c r="H3957" t="n">
        <v>45448</v>
      </c>
      <c r="I3957" t="inlineStr">
        <is>
          <t>046</t>
        </is>
      </c>
      <c r="J3957" t="inlineStr">
        <is>
          <t>CARTEIRA</t>
        </is>
      </c>
      <c r="K3957" t="inlineStr">
        <is>
          <t>CONTRATO</t>
        </is>
      </c>
      <c r="L3957" t="n">
        <v>4350.51</v>
      </c>
      <c r="M3957" t="inlineStr"/>
      <c r="N3957" t="inlineStr"/>
      <c r="O3957" s="142">
        <f>DATE(YEAR(H3957),MONTH(H3957),1)</f>
        <v/>
      </c>
      <c r="P3957" s="132">
        <f>IF(H3957&gt;$L$3,"Futuro","Atraso")</f>
        <v/>
      </c>
      <c r="Q3957">
        <f>12*(YEAR(H3957)-YEAR($L$3))+(MONTH(H3957)-MONTH($L$3))</f>
        <v/>
      </c>
      <c r="R3957" s="366">
        <f>IF(N3957="IBIRAPITANGA FASE 3",IF(P3957="Atraso",M3957,M3957/(1+$J$2)^Q3957),IF(P3957="Atraso",M3957,M3957/(1+$J$1)^Q3957))</f>
        <v/>
      </c>
    </row>
    <row r="3958">
      <c r="A3958" t="inlineStr">
        <is>
          <t>Q020L012</t>
        </is>
      </c>
      <c r="B3958" t="inlineStr">
        <is>
          <t>CRISTIANE  MATOS QUARESMA</t>
        </is>
      </c>
      <c r="C3958" t="n">
        <v>1</v>
      </c>
      <c r="D3958" t="inlineStr">
        <is>
          <t>IPCA</t>
        </is>
      </c>
      <c r="E3958" t="n">
        <v>0</v>
      </c>
      <c r="F3958" t="inlineStr">
        <is>
          <t>MENSAL</t>
        </is>
      </c>
      <c r="G3958" t="n">
        <v>45478</v>
      </c>
      <c r="H3958" t="n">
        <v>45478</v>
      </c>
      <c r="I3958" t="inlineStr">
        <is>
          <t>047</t>
        </is>
      </c>
      <c r="J3958" t="inlineStr">
        <is>
          <t>CARTEIRA</t>
        </is>
      </c>
      <c r="K3958" t="inlineStr">
        <is>
          <t>CONTRATO</t>
        </is>
      </c>
      <c r="L3958" t="n">
        <v>4350.51</v>
      </c>
      <c r="M3958" t="inlineStr"/>
      <c r="N3958" t="inlineStr"/>
      <c r="O3958" s="142">
        <f>DATE(YEAR(H3958),MONTH(H3958),1)</f>
        <v/>
      </c>
      <c r="P3958" s="132">
        <f>IF(H3958&gt;$L$3,"Futuro","Atraso")</f>
        <v/>
      </c>
      <c r="Q3958">
        <f>12*(YEAR(H3958)-YEAR($L$3))+(MONTH(H3958)-MONTH($L$3))</f>
        <v/>
      </c>
      <c r="R3958" s="366">
        <f>IF(N3958="IBIRAPITANGA FASE 3",IF(P3958="Atraso",M3958,M3958/(1+$J$2)^Q3958),IF(P3958="Atraso",M3958,M3958/(1+$J$1)^Q3958))</f>
        <v/>
      </c>
    </row>
    <row r="3959">
      <c r="A3959" t="inlineStr">
        <is>
          <t>Q020L012</t>
        </is>
      </c>
      <c r="B3959" t="inlineStr">
        <is>
          <t>CRISTIANE  MATOS QUARESMA</t>
        </is>
      </c>
      <c r="C3959" t="n">
        <v>1</v>
      </c>
      <c r="D3959" t="inlineStr">
        <is>
          <t>IPCA</t>
        </is>
      </c>
      <c r="E3959" t="n">
        <v>0</v>
      </c>
      <c r="F3959" t="inlineStr">
        <is>
          <t>MENSAL</t>
        </is>
      </c>
      <c r="G3959" t="n">
        <v>45509</v>
      </c>
      <c r="H3959" t="n">
        <v>45509</v>
      </c>
      <c r="I3959" t="inlineStr">
        <is>
          <t>048</t>
        </is>
      </c>
      <c r="J3959" t="inlineStr">
        <is>
          <t>CARTEIRA</t>
        </is>
      </c>
      <c r="K3959" t="inlineStr">
        <is>
          <t>CONTRATO</t>
        </is>
      </c>
      <c r="L3959" t="n">
        <v>4350.51</v>
      </c>
      <c r="M3959" t="inlineStr"/>
      <c r="N3959" t="inlineStr"/>
      <c r="O3959" s="142">
        <f>DATE(YEAR(H3959),MONTH(H3959),1)</f>
        <v/>
      </c>
      <c r="P3959" s="132">
        <f>IF(H3959&gt;$L$3,"Futuro","Atraso")</f>
        <v/>
      </c>
      <c r="Q3959">
        <f>12*(YEAR(H3959)-YEAR($L$3))+(MONTH(H3959)-MONTH($L$3))</f>
        <v/>
      </c>
      <c r="R3959" s="366">
        <f>IF(N3959="IBIRAPITANGA FASE 3",IF(P3959="Atraso",M3959,M3959/(1+$J$2)^Q3959),IF(P3959="Atraso",M3959,M3959/(1+$J$1)^Q3959))</f>
        <v/>
      </c>
    </row>
    <row r="3960">
      <c r="A3960" t="inlineStr">
        <is>
          <t>Q020L014</t>
        </is>
      </c>
      <c r="B3960" t="inlineStr">
        <is>
          <t>RODRIGO ALVES NAVARRO</t>
        </is>
      </c>
      <c r="C3960" t="n">
        <v>1</v>
      </c>
      <c r="D3960" t="inlineStr">
        <is>
          <t>IPCA</t>
        </is>
      </c>
      <c r="E3960" t="n">
        <v>0</v>
      </c>
      <c r="F3960" t="inlineStr">
        <is>
          <t>MENSAL</t>
        </is>
      </c>
      <c r="G3960" t="n">
        <v>45219</v>
      </c>
      <c r="H3960" t="n">
        <v>45219</v>
      </c>
      <c r="I3960" t="inlineStr">
        <is>
          <t>027</t>
        </is>
      </c>
      <c r="J3960" t="inlineStr">
        <is>
          <t>CARTEIRA</t>
        </is>
      </c>
      <c r="K3960" t="inlineStr">
        <is>
          <t>CONTRATO</t>
        </is>
      </c>
      <c r="L3960" t="n">
        <v>8249.59</v>
      </c>
      <c r="M3960" t="inlineStr"/>
      <c r="N3960" t="inlineStr"/>
      <c r="O3960" s="142">
        <f>DATE(YEAR(H3960),MONTH(H3960),1)</f>
        <v/>
      </c>
      <c r="P3960" s="132">
        <f>IF(H3960&gt;$L$3,"Futuro","Atraso")</f>
        <v/>
      </c>
      <c r="Q3960">
        <f>12*(YEAR(H3960)-YEAR($L$3))+(MONTH(H3960)-MONTH($L$3))</f>
        <v/>
      </c>
      <c r="R3960" s="366">
        <f>IF(N3960="IBIRAPITANGA FASE 3",IF(P3960="Atraso",M3960,M3960/(1+$J$2)^Q3960),IF(P3960="Atraso",M3960,M3960/(1+$J$1)^Q3960))</f>
        <v/>
      </c>
    </row>
    <row r="3961">
      <c r="A3961" t="inlineStr">
        <is>
          <t>Q020L014</t>
        </is>
      </c>
      <c r="B3961" t="inlineStr">
        <is>
          <t>RODRIGO ALVES NAVARRO</t>
        </is>
      </c>
      <c r="C3961" t="n">
        <v>1</v>
      </c>
      <c r="D3961" t="inlineStr">
        <is>
          <t>IPCA</t>
        </is>
      </c>
      <c r="E3961" t="n">
        <v>0</v>
      </c>
      <c r="F3961" t="inlineStr">
        <is>
          <t>MENSAL</t>
        </is>
      </c>
      <c r="G3961" t="n">
        <v>45250</v>
      </c>
      <c r="H3961" t="n">
        <v>45250</v>
      </c>
      <c r="I3961" t="inlineStr">
        <is>
          <t>028</t>
        </is>
      </c>
      <c r="J3961" t="inlineStr">
        <is>
          <t>CARTEIRA</t>
        </is>
      </c>
      <c r="K3961" t="inlineStr">
        <is>
          <t>CONTRATO</t>
        </is>
      </c>
      <c r="L3961" t="n">
        <v>8249.59</v>
      </c>
      <c r="M3961" t="inlineStr"/>
      <c r="N3961" t="inlineStr"/>
      <c r="O3961" s="142">
        <f>DATE(YEAR(H3961),MONTH(H3961),1)</f>
        <v/>
      </c>
      <c r="P3961" s="132">
        <f>IF(H3961&gt;$L$3,"Futuro","Atraso")</f>
        <v/>
      </c>
      <c r="Q3961">
        <f>12*(YEAR(H3961)-YEAR($L$3))+(MONTH(H3961)-MONTH($L$3))</f>
        <v/>
      </c>
      <c r="R3961" s="366">
        <f>IF(N3961="IBIRAPITANGA FASE 3",IF(P3961="Atraso",M3961,M3961/(1+$J$2)^Q3961),IF(P3961="Atraso",M3961,M3961/(1+$J$1)^Q3961))</f>
        <v/>
      </c>
    </row>
    <row r="3962">
      <c r="A3962" t="inlineStr">
        <is>
          <t>Q020L014</t>
        </is>
      </c>
      <c r="B3962" t="inlineStr">
        <is>
          <t>RODRIGO ALVES NAVARRO</t>
        </is>
      </c>
      <c r="C3962" t="n">
        <v>1</v>
      </c>
      <c r="D3962" t="inlineStr">
        <is>
          <t>IPCA</t>
        </is>
      </c>
      <c r="E3962" t="n">
        <v>0</v>
      </c>
      <c r="F3962" t="inlineStr">
        <is>
          <t>MENSAL</t>
        </is>
      </c>
      <c r="G3962" t="n">
        <v>45280</v>
      </c>
      <c r="H3962" t="n">
        <v>45280</v>
      </c>
      <c r="I3962" t="inlineStr">
        <is>
          <t>029</t>
        </is>
      </c>
      <c r="J3962" t="inlineStr">
        <is>
          <t>CARTEIRA</t>
        </is>
      </c>
      <c r="K3962" t="inlineStr">
        <is>
          <t>CONTRATO</t>
        </is>
      </c>
      <c r="L3962" t="n">
        <v>8249.59</v>
      </c>
      <c r="M3962" t="inlineStr"/>
      <c r="N3962" t="inlineStr"/>
      <c r="O3962" s="142">
        <f>DATE(YEAR(H3962),MONTH(H3962),1)</f>
        <v/>
      </c>
      <c r="P3962" s="132">
        <f>IF(H3962&gt;$L$3,"Futuro","Atraso")</f>
        <v/>
      </c>
      <c r="Q3962">
        <f>12*(YEAR(H3962)-YEAR($L$3))+(MONTH(H3962)-MONTH($L$3))</f>
        <v/>
      </c>
      <c r="R3962" s="366">
        <f>IF(N3962="IBIRAPITANGA FASE 3",IF(P3962="Atraso",M3962,M3962/(1+$J$2)^Q3962),IF(P3962="Atraso",M3962,M3962/(1+$J$1)^Q3962))</f>
        <v/>
      </c>
    </row>
    <row r="3963">
      <c r="A3963" t="inlineStr">
        <is>
          <t>Q020L014</t>
        </is>
      </c>
      <c r="B3963" t="inlineStr">
        <is>
          <t>RODRIGO ALVES NAVARRO</t>
        </is>
      </c>
      <c r="C3963" t="n">
        <v>1</v>
      </c>
      <c r="D3963" t="inlineStr">
        <is>
          <t>IPCA</t>
        </is>
      </c>
      <c r="E3963" t="n">
        <v>0</v>
      </c>
      <c r="F3963" t="inlineStr">
        <is>
          <t>MENSAL</t>
        </is>
      </c>
      <c r="G3963" t="n">
        <v>45311</v>
      </c>
      <c r="H3963" t="n">
        <v>45311</v>
      </c>
      <c r="I3963" t="inlineStr">
        <is>
          <t>030</t>
        </is>
      </c>
      <c r="J3963" t="inlineStr">
        <is>
          <t>CARTEIRA</t>
        </is>
      </c>
      <c r="K3963" t="inlineStr">
        <is>
          <t>CONTRATO</t>
        </is>
      </c>
      <c r="L3963" t="n">
        <v>8249.59</v>
      </c>
      <c r="M3963" t="inlineStr"/>
      <c r="N3963" t="inlineStr"/>
      <c r="O3963" s="142">
        <f>DATE(YEAR(H3963),MONTH(H3963),1)</f>
        <v/>
      </c>
      <c r="P3963" s="132">
        <f>IF(H3963&gt;$L$3,"Futuro","Atraso")</f>
        <v/>
      </c>
      <c r="Q3963">
        <f>12*(YEAR(H3963)-YEAR($L$3))+(MONTH(H3963)-MONTH($L$3))</f>
        <v/>
      </c>
      <c r="R3963" s="366">
        <f>IF(N3963="IBIRAPITANGA FASE 3",IF(P3963="Atraso",M3963,M3963/(1+$J$2)^Q3963),IF(P3963="Atraso",M3963,M3963/(1+$J$1)^Q3963))</f>
        <v/>
      </c>
    </row>
    <row r="3964">
      <c r="A3964" t="inlineStr">
        <is>
          <t>Q020L014</t>
        </is>
      </c>
      <c r="B3964" t="inlineStr">
        <is>
          <t>RODRIGO ALVES NAVARRO</t>
        </is>
      </c>
      <c r="C3964" t="n">
        <v>1</v>
      </c>
      <c r="D3964" t="inlineStr">
        <is>
          <t>IPCA</t>
        </is>
      </c>
      <c r="E3964" t="n">
        <v>0</v>
      </c>
      <c r="F3964" t="inlineStr">
        <is>
          <t>MENSAL</t>
        </is>
      </c>
      <c r="G3964" t="n">
        <v>45342</v>
      </c>
      <c r="H3964" t="n">
        <v>45342</v>
      </c>
      <c r="I3964" t="inlineStr">
        <is>
          <t>031</t>
        </is>
      </c>
      <c r="J3964" t="inlineStr">
        <is>
          <t>CARTEIRA</t>
        </is>
      </c>
      <c r="K3964" t="inlineStr">
        <is>
          <t>CONTRATO</t>
        </is>
      </c>
      <c r="L3964" t="n">
        <v>8249.59</v>
      </c>
      <c r="M3964" t="inlineStr"/>
      <c r="N3964" t="inlineStr"/>
      <c r="O3964" s="142">
        <f>DATE(YEAR(H3964),MONTH(H3964),1)</f>
        <v/>
      </c>
      <c r="P3964" s="132">
        <f>IF(H3964&gt;$L$3,"Futuro","Atraso")</f>
        <v/>
      </c>
      <c r="Q3964">
        <f>12*(YEAR(H3964)-YEAR($L$3))+(MONTH(H3964)-MONTH($L$3))</f>
        <v/>
      </c>
      <c r="R3964" s="366">
        <f>IF(N3964="IBIRAPITANGA FASE 3",IF(P3964="Atraso",M3964,M3964/(1+$J$2)^Q3964),IF(P3964="Atraso",M3964,M3964/(1+$J$1)^Q3964))</f>
        <v/>
      </c>
    </row>
    <row r="3965">
      <c r="A3965" t="inlineStr">
        <is>
          <t>Q020L014</t>
        </is>
      </c>
      <c r="B3965" t="inlineStr">
        <is>
          <t>RODRIGO ALVES NAVARRO</t>
        </is>
      </c>
      <c r="C3965" t="n">
        <v>1</v>
      </c>
      <c r="D3965" t="inlineStr">
        <is>
          <t>IPCA</t>
        </is>
      </c>
      <c r="E3965" t="n">
        <v>0</v>
      </c>
      <c r="F3965" t="inlineStr">
        <is>
          <t>MENSAL</t>
        </is>
      </c>
      <c r="G3965" t="n">
        <v>45371</v>
      </c>
      <c r="H3965" t="n">
        <v>45371</v>
      </c>
      <c r="I3965" t="inlineStr">
        <is>
          <t>032</t>
        </is>
      </c>
      <c r="J3965" t="inlineStr">
        <is>
          <t>CARTEIRA</t>
        </is>
      </c>
      <c r="K3965" t="inlineStr">
        <is>
          <t>CONTRATO</t>
        </is>
      </c>
      <c r="L3965" t="n">
        <v>8249.59</v>
      </c>
      <c r="M3965" t="inlineStr"/>
      <c r="N3965" t="inlineStr"/>
      <c r="O3965" s="142">
        <f>DATE(YEAR(H3965),MONTH(H3965),1)</f>
        <v/>
      </c>
      <c r="P3965" s="132">
        <f>IF(H3965&gt;$L$3,"Futuro","Atraso")</f>
        <v/>
      </c>
      <c r="Q3965">
        <f>12*(YEAR(H3965)-YEAR($L$3))+(MONTH(H3965)-MONTH($L$3))</f>
        <v/>
      </c>
      <c r="R3965" s="366">
        <f>IF(N3965="IBIRAPITANGA FASE 3",IF(P3965="Atraso",M3965,M3965/(1+$J$2)^Q3965),IF(P3965="Atraso",M3965,M3965/(1+$J$1)^Q3965))</f>
        <v/>
      </c>
    </row>
    <row r="3966">
      <c r="A3966" t="inlineStr">
        <is>
          <t>Q020L014</t>
        </is>
      </c>
      <c r="B3966" t="inlineStr">
        <is>
          <t>RODRIGO ALVES NAVARRO</t>
        </is>
      </c>
      <c r="C3966" t="n">
        <v>1</v>
      </c>
      <c r="D3966" t="inlineStr">
        <is>
          <t>IPCA</t>
        </is>
      </c>
      <c r="E3966" t="n">
        <v>0</v>
      </c>
      <c r="F3966" t="inlineStr">
        <is>
          <t>MENSAL</t>
        </is>
      </c>
      <c r="G3966" t="n">
        <v>45402</v>
      </c>
      <c r="H3966" t="n">
        <v>45402</v>
      </c>
      <c r="I3966" t="inlineStr">
        <is>
          <t>033</t>
        </is>
      </c>
      <c r="J3966" t="inlineStr">
        <is>
          <t>CARTEIRA</t>
        </is>
      </c>
      <c r="K3966" t="inlineStr">
        <is>
          <t>CONTRATO</t>
        </is>
      </c>
      <c r="L3966" t="n">
        <v>8249.59</v>
      </c>
      <c r="M3966" t="inlineStr"/>
      <c r="N3966" t="inlineStr"/>
      <c r="O3966" s="142">
        <f>DATE(YEAR(H3966),MONTH(H3966),1)</f>
        <v/>
      </c>
      <c r="P3966" s="132">
        <f>IF(H3966&gt;$L$3,"Futuro","Atraso")</f>
        <v/>
      </c>
      <c r="Q3966">
        <f>12*(YEAR(H3966)-YEAR($L$3))+(MONTH(H3966)-MONTH($L$3))</f>
        <v/>
      </c>
      <c r="R3966" s="366">
        <f>IF(N3966="IBIRAPITANGA FASE 3",IF(P3966="Atraso",M3966,M3966/(1+$J$2)^Q3966),IF(P3966="Atraso",M3966,M3966/(1+$J$1)^Q3966))</f>
        <v/>
      </c>
    </row>
    <row r="3967">
      <c r="A3967" t="inlineStr">
        <is>
          <t>Q020L014</t>
        </is>
      </c>
      <c r="B3967" t="inlineStr">
        <is>
          <t>RODRIGO ALVES NAVARRO</t>
        </is>
      </c>
      <c r="C3967" t="n">
        <v>1</v>
      </c>
      <c r="D3967" t="inlineStr">
        <is>
          <t>IPCA</t>
        </is>
      </c>
      <c r="E3967" t="n">
        <v>0</v>
      </c>
      <c r="F3967" t="inlineStr">
        <is>
          <t>MENSAL</t>
        </is>
      </c>
      <c r="G3967" t="n">
        <v>45432</v>
      </c>
      <c r="H3967" t="n">
        <v>45432</v>
      </c>
      <c r="I3967" t="inlineStr">
        <is>
          <t>034</t>
        </is>
      </c>
      <c r="J3967" t="inlineStr">
        <is>
          <t>CARTEIRA</t>
        </is>
      </c>
      <c r="K3967" t="inlineStr">
        <is>
          <t>CONTRATO</t>
        </is>
      </c>
      <c r="L3967" t="n">
        <v>8249.59</v>
      </c>
      <c r="M3967" t="inlineStr"/>
      <c r="N3967" t="inlineStr"/>
      <c r="O3967" s="142">
        <f>DATE(YEAR(H3967),MONTH(H3967),1)</f>
        <v/>
      </c>
      <c r="P3967" s="132">
        <f>IF(H3967&gt;$L$3,"Futuro","Atraso")</f>
        <v/>
      </c>
      <c r="Q3967">
        <f>12*(YEAR(H3967)-YEAR($L$3))+(MONTH(H3967)-MONTH($L$3))</f>
        <v/>
      </c>
      <c r="R3967" s="366">
        <f>IF(N3967="IBIRAPITANGA FASE 3",IF(P3967="Atraso",M3967,M3967/(1+$J$2)^Q3967),IF(P3967="Atraso",M3967,M3967/(1+$J$1)^Q3967))</f>
        <v/>
      </c>
    </row>
    <row r="3968">
      <c r="A3968" t="inlineStr">
        <is>
          <t>Q020L014</t>
        </is>
      </c>
      <c r="B3968" t="inlineStr">
        <is>
          <t>RODRIGO ALVES NAVARRO</t>
        </is>
      </c>
      <c r="C3968" t="n">
        <v>1</v>
      </c>
      <c r="D3968" t="inlineStr">
        <is>
          <t>IPCA</t>
        </is>
      </c>
      <c r="E3968" t="n">
        <v>0</v>
      </c>
      <c r="F3968" t="inlineStr">
        <is>
          <t>MENSAL</t>
        </is>
      </c>
      <c r="G3968" t="n">
        <v>45463</v>
      </c>
      <c r="H3968" t="n">
        <v>45463</v>
      </c>
      <c r="I3968" t="inlineStr">
        <is>
          <t>035</t>
        </is>
      </c>
      <c r="J3968" t="inlineStr">
        <is>
          <t>CARTEIRA</t>
        </is>
      </c>
      <c r="K3968" t="inlineStr">
        <is>
          <t>CONTRATO</t>
        </is>
      </c>
      <c r="L3968" t="n">
        <v>8249.59</v>
      </c>
      <c r="M3968" t="inlineStr"/>
      <c r="N3968" t="inlineStr"/>
      <c r="O3968" s="142">
        <f>DATE(YEAR(H3968),MONTH(H3968),1)</f>
        <v/>
      </c>
      <c r="P3968" s="132">
        <f>IF(H3968&gt;$L$3,"Futuro","Atraso")</f>
        <v/>
      </c>
      <c r="Q3968">
        <f>12*(YEAR(H3968)-YEAR($L$3))+(MONTH(H3968)-MONTH($L$3))</f>
        <v/>
      </c>
      <c r="R3968" s="366">
        <f>IF(N3968="IBIRAPITANGA FASE 3",IF(P3968="Atraso",M3968,M3968/(1+$J$2)^Q3968),IF(P3968="Atraso",M3968,M3968/(1+$J$1)^Q3968))</f>
        <v/>
      </c>
    </row>
    <row r="3969">
      <c r="A3969" t="inlineStr">
        <is>
          <t>Q020L014</t>
        </is>
      </c>
      <c r="B3969" t="inlineStr">
        <is>
          <t>RODRIGO ALVES NAVARRO</t>
        </is>
      </c>
      <c r="C3969" t="n">
        <v>1</v>
      </c>
      <c r="D3969" t="inlineStr">
        <is>
          <t>IPCA</t>
        </is>
      </c>
      <c r="E3969" t="n">
        <v>0</v>
      </c>
      <c r="F3969" t="inlineStr">
        <is>
          <t>MENSAL</t>
        </is>
      </c>
      <c r="G3969" t="n">
        <v>45493</v>
      </c>
      <c r="H3969" t="n">
        <v>45493</v>
      </c>
      <c r="I3969" t="inlineStr">
        <is>
          <t>036</t>
        </is>
      </c>
      <c r="J3969" t="inlineStr">
        <is>
          <t>CARTEIRA</t>
        </is>
      </c>
      <c r="K3969" t="inlineStr">
        <is>
          <t>CONTRATO</t>
        </is>
      </c>
      <c r="L3969" t="n">
        <v>8249.59</v>
      </c>
      <c r="M3969" t="inlineStr"/>
      <c r="N3969" t="inlineStr"/>
      <c r="O3969" s="142">
        <f>DATE(YEAR(H3969),MONTH(H3969),1)</f>
        <v/>
      </c>
      <c r="P3969" s="132">
        <f>IF(H3969&gt;$L$3,"Futuro","Atraso")</f>
        <v/>
      </c>
      <c r="Q3969">
        <f>12*(YEAR(H3969)-YEAR($L$3))+(MONTH(H3969)-MONTH($L$3))</f>
        <v/>
      </c>
      <c r="R3969" s="366">
        <f>IF(N3969="IBIRAPITANGA FASE 3",IF(P3969="Atraso",M3969,M3969/(1+$J$2)^Q3969),IF(P3969="Atraso",M3969,M3969/(1+$J$1)^Q3969))</f>
        <v/>
      </c>
    </row>
    <row r="3970">
      <c r="A3970" t="inlineStr">
        <is>
          <t>Q020L014</t>
        </is>
      </c>
      <c r="B3970" t="inlineStr">
        <is>
          <t>RODRIGO ALVES NAVARRO</t>
        </is>
      </c>
      <c r="C3970" t="n">
        <v>1</v>
      </c>
      <c r="D3970" t="inlineStr">
        <is>
          <t>IPCA</t>
        </is>
      </c>
      <c r="E3970" t="n">
        <v>0</v>
      </c>
      <c r="F3970" t="inlineStr">
        <is>
          <t>MENSAL</t>
        </is>
      </c>
      <c r="G3970" t="n">
        <v>45524</v>
      </c>
      <c r="H3970" t="n">
        <v>45524</v>
      </c>
      <c r="I3970" t="inlineStr">
        <is>
          <t>037</t>
        </is>
      </c>
      <c r="J3970" t="inlineStr">
        <is>
          <t>CARTEIRA</t>
        </is>
      </c>
      <c r="K3970" t="inlineStr">
        <is>
          <t>CONTRATO</t>
        </is>
      </c>
      <c r="L3970" t="n">
        <v>8249.59</v>
      </c>
      <c r="M3970" t="inlineStr"/>
      <c r="N3970" t="inlineStr"/>
      <c r="O3970" s="142">
        <f>DATE(YEAR(H3970),MONTH(H3970),1)</f>
        <v/>
      </c>
      <c r="P3970" s="132">
        <f>IF(H3970&gt;$L$3,"Futuro","Atraso")</f>
        <v/>
      </c>
      <c r="Q3970">
        <f>12*(YEAR(H3970)-YEAR($L$3))+(MONTH(H3970)-MONTH($L$3))</f>
        <v/>
      </c>
      <c r="R3970" s="366">
        <f>IF(N3970="IBIRAPITANGA FASE 3",IF(P3970="Atraso",M3970,M3970/(1+$J$2)^Q3970),IF(P3970="Atraso",M3970,M3970/(1+$J$1)^Q3970))</f>
        <v/>
      </c>
    </row>
    <row r="3971">
      <c r="A3971" t="inlineStr">
        <is>
          <t>Q020L014</t>
        </is>
      </c>
      <c r="B3971" t="inlineStr">
        <is>
          <t>RODRIGO ALVES NAVARRO</t>
        </is>
      </c>
      <c r="C3971" t="n">
        <v>1</v>
      </c>
      <c r="D3971" t="inlineStr">
        <is>
          <t>IPCA</t>
        </is>
      </c>
      <c r="E3971" t="n">
        <v>0</v>
      </c>
      <c r="F3971" t="inlineStr">
        <is>
          <t>MENSAL</t>
        </is>
      </c>
      <c r="G3971" t="n">
        <v>45555</v>
      </c>
      <c r="H3971" t="n">
        <v>45555</v>
      </c>
      <c r="I3971" t="inlineStr">
        <is>
          <t>038</t>
        </is>
      </c>
      <c r="J3971" t="inlineStr">
        <is>
          <t>CARTEIRA</t>
        </is>
      </c>
      <c r="K3971" t="inlineStr">
        <is>
          <t>CONTRATO</t>
        </is>
      </c>
      <c r="L3971" t="n">
        <v>8249.59</v>
      </c>
      <c r="M3971" t="inlineStr"/>
      <c r="N3971" t="inlineStr"/>
      <c r="O3971" s="142">
        <f>DATE(YEAR(H3971),MONTH(H3971),1)</f>
        <v/>
      </c>
      <c r="P3971" s="132">
        <f>IF(H3971&gt;$L$3,"Futuro","Atraso")</f>
        <v/>
      </c>
      <c r="Q3971">
        <f>12*(YEAR(H3971)-YEAR($L$3))+(MONTH(H3971)-MONTH($L$3))</f>
        <v/>
      </c>
      <c r="R3971" s="366">
        <f>IF(N3971="IBIRAPITANGA FASE 3",IF(P3971="Atraso",M3971,M3971/(1+$J$2)^Q3971),IF(P3971="Atraso",M3971,M3971/(1+$J$1)^Q3971))</f>
        <v/>
      </c>
    </row>
    <row r="3972">
      <c r="A3972" t="inlineStr">
        <is>
          <t>Q020L014</t>
        </is>
      </c>
      <c r="B3972" t="inlineStr">
        <is>
          <t>RODRIGO ALVES NAVARRO</t>
        </is>
      </c>
      <c r="C3972" t="n">
        <v>1</v>
      </c>
      <c r="D3972" t="inlineStr">
        <is>
          <t>IPCA</t>
        </is>
      </c>
      <c r="E3972" t="n">
        <v>0</v>
      </c>
      <c r="F3972" t="inlineStr">
        <is>
          <t>MENSAL</t>
        </is>
      </c>
      <c r="G3972" t="n">
        <v>45585</v>
      </c>
      <c r="H3972" t="n">
        <v>45585</v>
      </c>
      <c r="I3972" t="inlineStr">
        <is>
          <t>039</t>
        </is>
      </c>
      <c r="J3972" t="inlineStr">
        <is>
          <t>CARTEIRA</t>
        </is>
      </c>
      <c r="K3972" t="inlineStr">
        <is>
          <t>CONTRATO</t>
        </is>
      </c>
      <c r="L3972" t="n">
        <v>8249.59</v>
      </c>
      <c r="M3972" t="inlineStr"/>
      <c r="N3972" t="inlineStr"/>
      <c r="O3972" s="142">
        <f>DATE(YEAR(H3972),MONTH(H3972),1)</f>
        <v/>
      </c>
      <c r="P3972" s="132">
        <f>IF(H3972&gt;$L$3,"Futuro","Atraso")</f>
        <v/>
      </c>
      <c r="Q3972">
        <f>12*(YEAR(H3972)-YEAR($L$3))+(MONTH(H3972)-MONTH($L$3))</f>
        <v/>
      </c>
      <c r="R3972" s="366">
        <f>IF(N3972="IBIRAPITANGA FASE 3",IF(P3972="Atraso",M3972,M3972/(1+$J$2)^Q3972),IF(P3972="Atraso",M3972,M3972/(1+$J$1)^Q3972))</f>
        <v/>
      </c>
    </row>
    <row r="3973">
      <c r="A3973" t="inlineStr">
        <is>
          <t>Q020L014</t>
        </is>
      </c>
      <c r="B3973" t="inlineStr">
        <is>
          <t>RODRIGO ALVES NAVARRO</t>
        </is>
      </c>
      <c r="C3973" t="n">
        <v>1</v>
      </c>
      <c r="D3973" t="inlineStr">
        <is>
          <t>IPCA</t>
        </is>
      </c>
      <c r="E3973" t="n">
        <v>0</v>
      </c>
      <c r="F3973" t="inlineStr">
        <is>
          <t>MENSAL</t>
        </is>
      </c>
      <c r="G3973" t="n">
        <v>45616</v>
      </c>
      <c r="H3973" t="n">
        <v>45616</v>
      </c>
      <c r="I3973" t="inlineStr">
        <is>
          <t>040</t>
        </is>
      </c>
      <c r="J3973" t="inlineStr">
        <is>
          <t>CARTEIRA</t>
        </is>
      </c>
      <c r="K3973" t="inlineStr">
        <is>
          <t>CONTRATO</t>
        </is>
      </c>
      <c r="L3973" t="n">
        <v>8249.59</v>
      </c>
      <c r="M3973" t="inlineStr"/>
      <c r="N3973" t="inlineStr"/>
      <c r="O3973" s="142">
        <f>DATE(YEAR(H3973),MONTH(H3973),1)</f>
        <v/>
      </c>
      <c r="P3973" s="132">
        <f>IF(H3973&gt;$L$3,"Futuro","Atraso")</f>
        <v/>
      </c>
      <c r="Q3973">
        <f>12*(YEAR(H3973)-YEAR($L$3))+(MONTH(H3973)-MONTH($L$3))</f>
        <v/>
      </c>
      <c r="R3973" s="366">
        <f>IF(N3973="IBIRAPITANGA FASE 3",IF(P3973="Atraso",M3973,M3973/(1+$J$2)^Q3973),IF(P3973="Atraso",M3973,M3973/(1+$J$1)^Q3973))</f>
        <v/>
      </c>
    </row>
    <row r="3974">
      <c r="A3974" t="inlineStr">
        <is>
          <t>Q020L014</t>
        </is>
      </c>
      <c r="B3974" t="inlineStr">
        <is>
          <t>RODRIGO ALVES NAVARRO</t>
        </is>
      </c>
      <c r="C3974" t="n">
        <v>1</v>
      </c>
      <c r="D3974" t="inlineStr">
        <is>
          <t>IPCA</t>
        </is>
      </c>
      <c r="E3974" t="n">
        <v>0</v>
      </c>
      <c r="F3974" t="inlineStr">
        <is>
          <t>MENSAL</t>
        </is>
      </c>
      <c r="G3974" t="n">
        <v>45646</v>
      </c>
      <c r="H3974" t="n">
        <v>45646</v>
      </c>
      <c r="I3974" t="inlineStr">
        <is>
          <t>041</t>
        </is>
      </c>
      <c r="J3974" t="inlineStr">
        <is>
          <t>CARTEIRA</t>
        </is>
      </c>
      <c r="K3974" t="inlineStr">
        <is>
          <t>CONTRATO</t>
        </is>
      </c>
      <c r="L3974" t="n">
        <v>8249.59</v>
      </c>
      <c r="M3974" t="inlineStr"/>
      <c r="N3974" t="inlineStr"/>
      <c r="O3974" s="142">
        <f>DATE(YEAR(H3974),MONTH(H3974),1)</f>
        <v/>
      </c>
      <c r="P3974" s="132">
        <f>IF(H3974&gt;$L$3,"Futuro","Atraso")</f>
        <v/>
      </c>
      <c r="Q3974">
        <f>12*(YEAR(H3974)-YEAR($L$3))+(MONTH(H3974)-MONTH($L$3))</f>
        <v/>
      </c>
      <c r="R3974" s="366">
        <f>IF(N3974="IBIRAPITANGA FASE 3",IF(P3974="Atraso",M3974,M3974/(1+$J$2)^Q3974),IF(P3974="Atraso",M3974,M3974/(1+$J$1)^Q3974))</f>
        <v/>
      </c>
    </row>
    <row r="3975">
      <c r="A3975" t="inlineStr">
        <is>
          <t>Q020L014</t>
        </is>
      </c>
      <c r="B3975" t="inlineStr">
        <is>
          <t>RODRIGO ALVES NAVARRO</t>
        </is>
      </c>
      <c r="C3975" t="n">
        <v>1</v>
      </c>
      <c r="D3975" t="inlineStr">
        <is>
          <t>IPCA</t>
        </is>
      </c>
      <c r="E3975" t="n">
        <v>0</v>
      </c>
      <c r="F3975" t="inlineStr">
        <is>
          <t>MENSAL</t>
        </is>
      </c>
      <c r="G3975" t="n">
        <v>45677</v>
      </c>
      <c r="H3975" t="n">
        <v>45677</v>
      </c>
      <c r="I3975" t="inlineStr">
        <is>
          <t>042</t>
        </is>
      </c>
      <c r="J3975" t="inlineStr">
        <is>
          <t>CARTEIRA</t>
        </is>
      </c>
      <c r="K3975" t="inlineStr">
        <is>
          <t>CONTRATO</t>
        </is>
      </c>
      <c r="L3975" t="n">
        <v>8249.59</v>
      </c>
      <c r="M3975" t="inlineStr"/>
      <c r="N3975" t="inlineStr"/>
      <c r="O3975" s="142">
        <f>DATE(YEAR(H3975),MONTH(H3975),1)</f>
        <v/>
      </c>
      <c r="P3975" s="132">
        <f>IF(H3975&gt;$L$3,"Futuro","Atraso")</f>
        <v/>
      </c>
      <c r="Q3975">
        <f>12*(YEAR(H3975)-YEAR($L$3))+(MONTH(H3975)-MONTH($L$3))</f>
        <v/>
      </c>
      <c r="R3975" s="366">
        <f>IF(N3975="IBIRAPITANGA FASE 3",IF(P3975="Atraso",M3975,M3975/(1+$J$2)^Q3975),IF(P3975="Atraso",M3975,M3975/(1+$J$1)^Q3975))</f>
        <v/>
      </c>
    </row>
    <row r="3976">
      <c r="A3976" t="inlineStr">
        <is>
          <t>Q021L01</t>
        </is>
      </c>
      <c r="B3976" t="inlineStr">
        <is>
          <t>GUILHERME DE PAULA DA SILVA</t>
        </is>
      </c>
      <c r="C3976" t="n">
        <v>1</v>
      </c>
      <c r="D3976" t="inlineStr">
        <is>
          <t>IPCA</t>
        </is>
      </c>
      <c r="E3976" t="n">
        <v>0</v>
      </c>
      <c r="F3976" t="inlineStr">
        <is>
          <t>MENSAL</t>
        </is>
      </c>
      <c r="G3976" t="n">
        <v>45224</v>
      </c>
      <c r="H3976" t="n">
        <v>45224</v>
      </c>
      <c r="I3976" t="inlineStr">
        <is>
          <t>014</t>
        </is>
      </c>
      <c r="J3976" t="inlineStr">
        <is>
          <t>CARTEIRA</t>
        </is>
      </c>
      <c r="K3976" t="inlineStr">
        <is>
          <t>CONTRATO</t>
        </is>
      </c>
      <c r="L3976" t="n">
        <v>5920.21</v>
      </c>
      <c r="M3976" t="inlineStr"/>
      <c r="N3976" t="inlineStr"/>
      <c r="O3976" s="142">
        <f>DATE(YEAR(H3976),MONTH(H3976),1)</f>
        <v/>
      </c>
      <c r="P3976" s="132">
        <f>IF(H3976&gt;$L$3,"Futuro","Atraso")</f>
        <v/>
      </c>
      <c r="Q3976">
        <f>12*(YEAR(H3976)-YEAR($L$3))+(MONTH(H3976)-MONTH($L$3))</f>
        <v/>
      </c>
      <c r="R3976" s="366">
        <f>IF(N3976="IBIRAPITANGA FASE 3",IF(P3976="Atraso",M3976,M3976/(1+$J$2)^Q3976),IF(P3976="Atraso",M3976,M3976/(1+$J$1)^Q3976))</f>
        <v/>
      </c>
    </row>
    <row r="3977">
      <c r="A3977" t="inlineStr">
        <is>
          <t>Q021L01</t>
        </is>
      </c>
      <c r="B3977" t="inlineStr">
        <is>
          <t>GUILHERME DE PAULA DA SILVA</t>
        </is>
      </c>
      <c r="C3977" t="n">
        <v>1</v>
      </c>
      <c r="D3977" t="inlineStr">
        <is>
          <t>IPCA</t>
        </is>
      </c>
      <c r="E3977" t="n">
        <v>0</v>
      </c>
      <c r="F3977" t="inlineStr">
        <is>
          <t>MENSAL</t>
        </is>
      </c>
      <c r="G3977" t="n">
        <v>45255</v>
      </c>
      <c r="H3977" t="n">
        <v>45255</v>
      </c>
      <c r="I3977" t="inlineStr">
        <is>
          <t>015</t>
        </is>
      </c>
      <c r="J3977" t="inlineStr">
        <is>
          <t>CARTEIRA</t>
        </is>
      </c>
      <c r="K3977" t="inlineStr">
        <is>
          <t>CONTRATO</t>
        </is>
      </c>
      <c r="L3977" t="n">
        <v>5920.21</v>
      </c>
      <c r="M3977" t="inlineStr"/>
      <c r="N3977" t="inlineStr"/>
      <c r="O3977" s="142">
        <f>DATE(YEAR(H3977),MONTH(H3977),1)</f>
        <v/>
      </c>
      <c r="P3977" s="132">
        <f>IF(H3977&gt;$L$3,"Futuro","Atraso")</f>
        <v/>
      </c>
      <c r="Q3977">
        <f>12*(YEAR(H3977)-YEAR($L$3))+(MONTH(H3977)-MONTH($L$3))</f>
        <v/>
      </c>
      <c r="R3977" s="366">
        <f>IF(N3977="IBIRAPITANGA FASE 3",IF(P3977="Atraso",M3977,M3977/(1+$J$2)^Q3977),IF(P3977="Atraso",M3977,M3977/(1+$J$1)^Q3977))</f>
        <v/>
      </c>
    </row>
    <row r="3978">
      <c r="A3978" t="inlineStr">
        <is>
          <t>Q021L01</t>
        </is>
      </c>
      <c r="B3978" t="inlineStr">
        <is>
          <t>GUILHERME DE PAULA DA SILVA</t>
        </is>
      </c>
      <c r="C3978" t="n">
        <v>1</v>
      </c>
      <c r="D3978" t="inlineStr">
        <is>
          <t>IPCA</t>
        </is>
      </c>
      <c r="E3978" t="n">
        <v>0</v>
      </c>
      <c r="F3978" t="inlineStr">
        <is>
          <t>MENSAL</t>
        </is>
      </c>
      <c r="G3978" t="n">
        <v>45285</v>
      </c>
      <c r="H3978" t="n">
        <v>45285</v>
      </c>
      <c r="I3978" t="inlineStr">
        <is>
          <t>016</t>
        </is>
      </c>
      <c r="J3978" t="inlineStr">
        <is>
          <t>CARTEIRA</t>
        </is>
      </c>
      <c r="K3978" t="inlineStr">
        <is>
          <t>CONTRATO</t>
        </is>
      </c>
      <c r="L3978" t="n">
        <v>5920.21</v>
      </c>
      <c r="M3978" t="inlineStr"/>
      <c r="N3978" t="inlineStr"/>
      <c r="O3978" s="142">
        <f>DATE(YEAR(H3978),MONTH(H3978),1)</f>
        <v/>
      </c>
      <c r="P3978" s="132">
        <f>IF(H3978&gt;$L$3,"Futuro","Atraso")</f>
        <v/>
      </c>
      <c r="Q3978">
        <f>12*(YEAR(H3978)-YEAR($L$3))+(MONTH(H3978)-MONTH($L$3))</f>
        <v/>
      </c>
      <c r="R3978" s="366">
        <f>IF(N3978="IBIRAPITANGA FASE 3",IF(P3978="Atraso",M3978,M3978/(1+$J$2)^Q3978),IF(P3978="Atraso",M3978,M3978/(1+$J$1)^Q3978))</f>
        <v/>
      </c>
    </row>
    <row r="3979">
      <c r="A3979" t="inlineStr">
        <is>
          <t>Q021L01</t>
        </is>
      </c>
      <c r="B3979" t="inlineStr">
        <is>
          <t>GUILHERME DE PAULA DA SILVA</t>
        </is>
      </c>
      <c r="C3979" t="n">
        <v>1</v>
      </c>
      <c r="D3979" t="inlineStr">
        <is>
          <t>IPCA</t>
        </is>
      </c>
      <c r="E3979" t="n">
        <v>0</v>
      </c>
      <c r="F3979" t="inlineStr">
        <is>
          <t>MENSAL</t>
        </is>
      </c>
      <c r="G3979" t="n">
        <v>45316</v>
      </c>
      <c r="H3979" t="n">
        <v>45316</v>
      </c>
      <c r="I3979" t="inlineStr">
        <is>
          <t>017</t>
        </is>
      </c>
      <c r="J3979" t="inlineStr">
        <is>
          <t>CARTEIRA</t>
        </is>
      </c>
      <c r="K3979" t="inlineStr">
        <is>
          <t>CONTRATO</t>
        </is>
      </c>
      <c r="L3979" t="n">
        <v>5920.21</v>
      </c>
      <c r="M3979" t="inlineStr"/>
      <c r="N3979" t="inlineStr"/>
      <c r="O3979" s="142">
        <f>DATE(YEAR(H3979),MONTH(H3979),1)</f>
        <v/>
      </c>
      <c r="P3979" s="132">
        <f>IF(H3979&gt;$L$3,"Futuro","Atraso")</f>
        <v/>
      </c>
      <c r="Q3979">
        <f>12*(YEAR(H3979)-YEAR($L$3))+(MONTH(H3979)-MONTH($L$3))</f>
        <v/>
      </c>
      <c r="R3979" s="366">
        <f>IF(N3979="IBIRAPITANGA FASE 3",IF(P3979="Atraso",M3979,M3979/(1+$J$2)^Q3979),IF(P3979="Atraso",M3979,M3979/(1+$J$1)^Q3979))</f>
        <v/>
      </c>
    </row>
    <row r="3980">
      <c r="A3980" t="inlineStr">
        <is>
          <t>Q021L01</t>
        </is>
      </c>
      <c r="B3980" t="inlineStr">
        <is>
          <t>GUILHERME DE PAULA DA SILVA</t>
        </is>
      </c>
      <c r="C3980" t="n">
        <v>1</v>
      </c>
      <c r="D3980" t="inlineStr">
        <is>
          <t>IPCA</t>
        </is>
      </c>
      <c r="E3980" t="n">
        <v>0</v>
      </c>
      <c r="F3980" t="inlineStr">
        <is>
          <t>MENSAL</t>
        </is>
      </c>
      <c r="G3980" t="n">
        <v>45347</v>
      </c>
      <c r="H3980" t="n">
        <v>45347</v>
      </c>
      <c r="I3980" t="inlineStr">
        <is>
          <t>018</t>
        </is>
      </c>
      <c r="J3980" t="inlineStr">
        <is>
          <t>CARTEIRA</t>
        </is>
      </c>
      <c r="K3980" t="inlineStr">
        <is>
          <t>CONTRATO</t>
        </is>
      </c>
      <c r="L3980" t="n">
        <v>5920.21</v>
      </c>
      <c r="M3980" t="inlineStr"/>
      <c r="N3980" t="inlineStr"/>
      <c r="O3980" s="142">
        <f>DATE(YEAR(H3980),MONTH(H3980),1)</f>
        <v/>
      </c>
      <c r="P3980" s="132">
        <f>IF(H3980&gt;$L$3,"Futuro","Atraso")</f>
        <v/>
      </c>
      <c r="Q3980">
        <f>12*(YEAR(H3980)-YEAR($L$3))+(MONTH(H3980)-MONTH($L$3))</f>
        <v/>
      </c>
      <c r="R3980" s="366">
        <f>IF(N3980="IBIRAPITANGA FASE 3",IF(P3980="Atraso",M3980,M3980/(1+$J$2)^Q3980),IF(P3980="Atraso",M3980,M3980/(1+$J$1)^Q3980))</f>
        <v/>
      </c>
    </row>
    <row r="3981">
      <c r="A3981" t="inlineStr">
        <is>
          <t>Q021L01</t>
        </is>
      </c>
      <c r="B3981" t="inlineStr">
        <is>
          <t>GUILHERME DE PAULA DA SILVA</t>
        </is>
      </c>
      <c r="C3981" t="n">
        <v>1</v>
      </c>
      <c r="D3981" t="inlineStr">
        <is>
          <t>IPCA</t>
        </is>
      </c>
      <c r="E3981" t="n">
        <v>0</v>
      </c>
      <c r="F3981" t="inlineStr">
        <is>
          <t>MENSAL</t>
        </is>
      </c>
      <c r="G3981" t="n">
        <v>45376</v>
      </c>
      <c r="H3981" t="n">
        <v>45376</v>
      </c>
      <c r="I3981" t="inlineStr">
        <is>
          <t>019</t>
        </is>
      </c>
      <c r="J3981" t="inlineStr">
        <is>
          <t>CARTEIRA</t>
        </is>
      </c>
      <c r="K3981" t="inlineStr">
        <is>
          <t>CONTRATO</t>
        </is>
      </c>
      <c r="L3981" t="n">
        <v>5920.21</v>
      </c>
      <c r="M3981" t="inlineStr"/>
      <c r="N3981" t="inlineStr"/>
      <c r="O3981" s="142">
        <f>DATE(YEAR(H3981),MONTH(H3981),1)</f>
        <v/>
      </c>
      <c r="P3981" s="132">
        <f>IF(H3981&gt;$L$3,"Futuro","Atraso")</f>
        <v/>
      </c>
      <c r="Q3981">
        <f>12*(YEAR(H3981)-YEAR($L$3))+(MONTH(H3981)-MONTH($L$3))</f>
        <v/>
      </c>
      <c r="R3981" s="366">
        <f>IF(N3981="IBIRAPITANGA FASE 3",IF(P3981="Atraso",M3981,M3981/(1+$J$2)^Q3981),IF(P3981="Atraso",M3981,M3981/(1+$J$1)^Q3981))</f>
        <v/>
      </c>
    </row>
    <row r="3982">
      <c r="A3982" t="inlineStr">
        <is>
          <t>Q021L01</t>
        </is>
      </c>
      <c r="B3982" t="inlineStr">
        <is>
          <t>GUILHERME DE PAULA DA SILVA</t>
        </is>
      </c>
      <c r="C3982" t="n">
        <v>1</v>
      </c>
      <c r="D3982" t="inlineStr">
        <is>
          <t>IPCA</t>
        </is>
      </c>
      <c r="E3982" t="n">
        <v>0</v>
      </c>
      <c r="F3982" t="inlineStr">
        <is>
          <t>MENSAL</t>
        </is>
      </c>
      <c r="G3982" t="n">
        <v>45407</v>
      </c>
      <c r="H3982" t="n">
        <v>45407</v>
      </c>
      <c r="I3982" t="inlineStr">
        <is>
          <t>020</t>
        </is>
      </c>
      <c r="J3982" t="inlineStr">
        <is>
          <t>CARTEIRA</t>
        </is>
      </c>
      <c r="K3982" t="inlineStr">
        <is>
          <t>CONTRATO</t>
        </is>
      </c>
      <c r="L3982" t="n">
        <v>5920.21</v>
      </c>
      <c r="M3982" t="inlineStr"/>
      <c r="N3982" t="inlineStr"/>
      <c r="O3982" s="142">
        <f>DATE(YEAR(H3982),MONTH(H3982),1)</f>
        <v/>
      </c>
      <c r="P3982" s="132">
        <f>IF(H3982&gt;$L$3,"Futuro","Atraso")</f>
        <v/>
      </c>
      <c r="Q3982">
        <f>12*(YEAR(H3982)-YEAR($L$3))+(MONTH(H3982)-MONTH($L$3))</f>
        <v/>
      </c>
      <c r="R3982" s="366">
        <f>IF(N3982="IBIRAPITANGA FASE 3",IF(P3982="Atraso",M3982,M3982/(1+$J$2)^Q3982),IF(P3982="Atraso",M3982,M3982/(1+$J$1)^Q3982))</f>
        <v/>
      </c>
    </row>
    <row r="3983">
      <c r="A3983" t="inlineStr">
        <is>
          <t>Q021L01</t>
        </is>
      </c>
      <c r="B3983" t="inlineStr">
        <is>
          <t>GUILHERME DE PAULA DA SILVA</t>
        </is>
      </c>
      <c r="C3983" t="n">
        <v>1</v>
      </c>
      <c r="D3983" t="inlineStr">
        <is>
          <t>IPCA</t>
        </is>
      </c>
      <c r="E3983" t="n">
        <v>0</v>
      </c>
      <c r="F3983" t="inlineStr">
        <is>
          <t>MENSAL</t>
        </is>
      </c>
      <c r="G3983" t="n">
        <v>45437</v>
      </c>
      <c r="H3983" t="n">
        <v>45437</v>
      </c>
      <c r="I3983" t="inlineStr">
        <is>
          <t>021</t>
        </is>
      </c>
      <c r="J3983" t="inlineStr">
        <is>
          <t>CARTEIRA</t>
        </is>
      </c>
      <c r="K3983" t="inlineStr">
        <is>
          <t>CONTRATO</t>
        </is>
      </c>
      <c r="L3983" t="n">
        <v>5920.21</v>
      </c>
      <c r="M3983" t="inlineStr"/>
      <c r="N3983" t="inlineStr"/>
      <c r="O3983" s="142">
        <f>DATE(YEAR(H3983),MONTH(H3983),1)</f>
        <v/>
      </c>
      <c r="P3983" s="132">
        <f>IF(H3983&gt;$L$3,"Futuro","Atraso")</f>
        <v/>
      </c>
      <c r="Q3983">
        <f>12*(YEAR(H3983)-YEAR($L$3))+(MONTH(H3983)-MONTH($L$3))</f>
        <v/>
      </c>
      <c r="R3983" s="366">
        <f>IF(N3983="IBIRAPITANGA FASE 3",IF(P3983="Atraso",M3983,M3983/(1+$J$2)^Q3983),IF(P3983="Atraso",M3983,M3983/(1+$J$1)^Q3983))</f>
        <v/>
      </c>
    </row>
    <row r="3984">
      <c r="A3984" t="inlineStr">
        <is>
          <t>Q021L01</t>
        </is>
      </c>
      <c r="B3984" t="inlineStr">
        <is>
          <t>GUILHERME DE PAULA DA SILVA</t>
        </is>
      </c>
      <c r="C3984" t="n">
        <v>1</v>
      </c>
      <c r="D3984" t="inlineStr">
        <is>
          <t>IPCA</t>
        </is>
      </c>
      <c r="E3984" t="n">
        <v>0</v>
      </c>
      <c r="F3984" t="inlineStr">
        <is>
          <t>MENSAL</t>
        </is>
      </c>
      <c r="G3984" t="n">
        <v>45468</v>
      </c>
      <c r="H3984" t="n">
        <v>45468</v>
      </c>
      <c r="I3984" t="inlineStr">
        <is>
          <t>022</t>
        </is>
      </c>
      <c r="J3984" t="inlineStr">
        <is>
          <t>CARTEIRA</t>
        </is>
      </c>
      <c r="K3984" t="inlineStr">
        <is>
          <t>CONTRATO</t>
        </is>
      </c>
      <c r="L3984" t="n">
        <v>5920.21</v>
      </c>
      <c r="M3984" t="inlineStr"/>
      <c r="N3984" t="inlineStr"/>
      <c r="O3984" s="142">
        <f>DATE(YEAR(H3984),MONTH(H3984),1)</f>
        <v/>
      </c>
      <c r="P3984" s="132">
        <f>IF(H3984&gt;$L$3,"Futuro","Atraso")</f>
        <v/>
      </c>
      <c r="Q3984">
        <f>12*(YEAR(H3984)-YEAR($L$3))+(MONTH(H3984)-MONTH($L$3))</f>
        <v/>
      </c>
      <c r="R3984" s="366">
        <f>IF(N3984="IBIRAPITANGA FASE 3",IF(P3984="Atraso",M3984,M3984/(1+$J$2)^Q3984),IF(P3984="Atraso",M3984,M3984/(1+$J$1)^Q3984))</f>
        <v/>
      </c>
    </row>
    <row r="3985">
      <c r="A3985" t="inlineStr">
        <is>
          <t>Q021L01</t>
        </is>
      </c>
      <c r="B3985" t="inlineStr">
        <is>
          <t>GUILHERME DE PAULA DA SILVA</t>
        </is>
      </c>
      <c r="C3985" t="n">
        <v>1</v>
      </c>
      <c r="D3985" t="inlineStr">
        <is>
          <t>IPCA</t>
        </is>
      </c>
      <c r="E3985" t="n">
        <v>0</v>
      </c>
      <c r="F3985" t="inlineStr">
        <is>
          <t>MENSAL</t>
        </is>
      </c>
      <c r="G3985" t="n">
        <v>45498</v>
      </c>
      <c r="H3985" t="n">
        <v>45498</v>
      </c>
      <c r="I3985" t="inlineStr">
        <is>
          <t>023</t>
        </is>
      </c>
      <c r="J3985" t="inlineStr">
        <is>
          <t>CARTEIRA</t>
        </is>
      </c>
      <c r="K3985" t="inlineStr">
        <is>
          <t>CONTRATO</t>
        </is>
      </c>
      <c r="L3985" t="n">
        <v>5920.21</v>
      </c>
      <c r="M3985" t="inlineStr"/>
      <c r="N3985" t="inlineStr"/>
      <c r="O3985" s="142">
        <f>DATE(YEAR(H3985),MONTH(H3985),1)</f>
        <v/>
      </c>
      <c r="P3985" s="132">
        <f>IF(H3985&gt;$L$3,"Futuro","Atraso")</f>
        <v/>
      </c>
      <c r="Q3985">
        <f>12*(YEAR(H3985)-YEAR($L$3))+(MONTH(H3985)-MONTH($L$3))</f>
        <v/>
      </c>
      <c r="R3985" s="366">
        <f>IF(N3985="IBIRAPITANGA FASE 3",IF(P3985="Atraso",M3985,M3985/(1+$J$2)^Q3985),IF(P3985="Atraso",M3985,M3985/(1+$J$1)^Q3985))</f>
        <v/>
      </c>
    </row>
    <row r="3986">
      <c r="A3986" t="inlineStr">
        <is>
          <t>Q021L01</t>
        </is>
      </c>
      <c r="B3986" t="inlineStr">
        <is>
          <t>GUILHERME DE PAULA DA SILVA</t>
        </is>
      </c>
      <c r="C3986" t="n">
        <v>1</v>
      </c>
      <c r="D3986" t="inlineStr">
        <is>
          <t>IPCA</t>
        </is>
      </c>
      <c r="E3986" t="n">
        <v>0</v>
      </c>
      <c r="F3986" t="inlineStr">
        <is>
          <t>MENSAL</t>
        </is>
      </c>
      <c r="G3986" t="n">
        <v>45529</v>
      </c>
      <c r="H3986" t="n">
        <v>45529</v>
      </c>
      <c r="I3986" t="inlineStr">
        <is>
          <t>024</t>
        </is>
      </c>
      <c r="J3986" t="inlineStr">
        <is>
          <t>CARTEIRA</t>
        </is>
      </c>
      <c r="K3986" t="inlineStr">
        <is>
          <t>CONTRATO</t>
        </is>
      </c>
      <c r="L3986" t="n">
        <v>5920.21</v>
      </c>
      <c r="M3986" t="inlineStr"/>
      <c r="N3986" t="inlineStr"/>
      <c r="O3986" s="142">
        <f>DATE(YEAR(H3986),MONTH(H3986),1)</f>
        <v/>
      </c>
      <c r="P3986" s="132">
        <f>IF(H3986&gt;$L$3,"Futuro","Atraso")</f>
        <v/>
      </c>
      <c r="Q3986">
        <f>12*(YEAR(H3986)-YEAR($L$3))+(MONTH(H3986)-MONTH($L$3))</f>
        <v/>
      </c>
      <c r="R3986" s="366">
        <f>IF(N3986="IBIRAPITANGA FASE 3",IF(P3986="Atraso",M3986,M3986/(1+$J$2)^Q3986),IF(P3986="Atraso",M3986,M3986/(1+$J$1)^Q3986))</f>
        <v/>
      </c>
    </row>
    <row r="3987">
      <c r="A3987" t="inlineStr">
        <is>
          <t>Q021L01</t>
        </is>
      </c>
      <c r="B3987" t="inlineStr">
        <is>
          <t>GUILHERME DE PAULA DA SILVA</t>
        </is>
      </c>
      <c r="C3987" t="n">
        <v>1</v>
      </c>
      <c r="D3987" t="inlineStr">
        <is>
          <t>IPCA</t>
        </is>
      </c>
      <c r="E3987" t="n">
        <v>0</v>
      </c>
      <c r="F3987" t="inlineStr">
        <is>
          <t>MENSAL</t>
        </is>
      </c>
      <c r="G3987" t="n">
        <v>45529</v>
      </c>
      <c r="H3987" t="n">
        <v>45529</v>
      </c>
      <c r="I3987" t="inlineStr">
        <is>
          <t>002</t>
        </is>
      </c>
      <c r="J3987" t="inlineStr">
        <is>
          <t>CARTEIRA</t>
        </is>
      </c>
      <c r="K3987" t="inlineStr">
        <is>
          <t>CONTRATO</t>
        </is>
      </c>
      <c r="L3987" t="n">
        <v>23680.85</v>
      </c>
      <c r="M3987" t="inlineStr"/>
      <c r="N3987" t="inlineStr"/>
      <c r="O3987" s="142">
        <f>DATE(YEAR(H3987),MONTH(H3987),1)</f>
        <v/>
      </c>
      <c r="P3987" s="132">
        <f>IF(H3987&gt;$L$3,"Futuro","Atraso")</f>
        <v/>
      </c>
      <c r="Q3987">
        <f>12*(YEAR(H3987)-YEAR($L$3))+(MONTH(H3987)-MONTH($L$3))</f>
        <v/>
      </c>
      <c r="R3987" s="366">
        <f>IF(N3987="IBIRAPITANGA FASE 3",IF(P3987="Atraso",M3987,M3987/(1+$J$2)^Q3987),IF(P3987="Atraso",M3987,M3987/(1+$J$1)^Q3987))</f>
        <v/>
      </c>
    </row>
    <row r="3988">
      <c r="A3988" t="inlineStr">
        <is>
          <t>Q021L01</t>
        </is>
      </c>
      <c r="B3988" t="inlineStr">
        <is>
          <t>GUILHERME DE PAULA DA SILVA</t>
        </is>
      </c>
      <c r="C3988" t="n">
        <v>1</v>
      </c>
      <c r="D3988" t="inlineStr">
        <is>
          <t>IPCA</t>
        </is>
      </c>
      <c r="E3988" t="n">
        <v>0</v>
      </c>
      <c r="F3988" t="inlineStr">
        <is>
          <t>MENSAL</t>
        </is>
      </c>
      <c r="G3988" t="n">
        <v>45560</v>
      </c>
      <c r="H3988" t="n">
        <v>45560</v>
      </c>
      <c r="I3988" t="inlineStr">
        <is>
          <t>025</t>
        </is>
      </c>
      <c r="J3988" t="inlineStr">
        <is>
          <t>CARTEIRA</t>
        </is>
      </c>
      <c r="K3988" t="inlineStr">
        <is>
          <t>CONTRATO</t>
        </is>
      </c>
      <c r="L3988" t="n">
        <v>5920.21</v>
      </c>
      <c r="M3988" t="inlineStr"/>
      <c r="N3988" t="inlineStr"/>
      <c r="O3988" s="142">
        <f>DATE(YEAR(H3988),MONTH(H3988),1)</f>
        <v/>
      </c>
      <c r="P3988" s="132">
        <f>IF(H3988&gt;$L$3,"Futuro","Atraso")</f>
        <v/>
      </c>
      <c r="Q3988">
        <f>12*(YEAR(H3988)-YEAR($L$3))+(MONTH(H3988)-MONTH($L$3))</f>
        <v/>
      </c>
      <c r="R3988" s="366">
        <f>IF(N3988="IBIRAPITANGA FASE 3",IF(P3988="Atraso",M3988,M3988/(1+$J$2)^Q3988),IF(P3988="Atraso",M3988,M3988/(1+$J$1)^Q3988))</f>
        <v/>
      </c>
    </row>
    <row r="3989">
      <c r="A3989" t="inlineStr">
        <is>
          <t>Q021L01</t>
        </is>
      </c>
      <c r="B3989" t="inlineStr">
        <is>
          <t>GUILHERME DE PAULA DA SILVA</t>
        </is>
      </c>
      <c r="C3989" t="n">
        <v>1</v>
      </c>
      <c r="D3989" t="inlineStr">
        <is>
          <t>IPCA</t>
        </is>
      </c>
      <c r="E3989" t="n">
        <v>0</v>
      </c>
      <c r="F3989" t="inlineStr">
        <is>
          <t>MENSAL</t>
        </is>
      </c>
      <c r="G3989" t="n">
        <v>45590</v>
      </c>
      <c r="H3989" t="n">
        <v>45590</v>
      </c>
      <c r="I3989" t="inlineStr">
        <is>
          <t>026</t>
        </is>
      </c>
      <c r="J3989" t="inlineStr">
        <is>
          <t>CARTEIRA</t>
        </is>
      </c>
      <c r="K3989" t="inlineStr">
        <is>
          <t>CONTRATO</t>
        </is>
      </c>
      <c r="L3989" t="n">
        <v>5920.21</v>
      </c>
      <c r="M3989" t="inlineStr"/>
      <c r="N3989" t="inlineStr"/>
      <c r="O3989" s="142">
        <f>DATE(YEAR(H3989),MONTH(H3989),1)</f>
        <v/>
      </c>
      <c r="P3989" s="132">
        <f>IF(H3989&gt;$L$3,"Futuro","Atraso")</f>
        <v/>
      </c>
      <c r="Q3989">
        <f>12*(YEAR(H3989)-YEAR($L$3))+(MONTH(H3989)-MONTH($L$3))</f>
        <v/>
      </c>
      <c r="R3989" s="366">
        <f>IF(N3989="IBIRAPITANGA FASE 3",IF(P3989="Atraso",M3989,M3989/(1+$J$2)^Q3989),IF(P3989="Atraso",M3989,M3989/(1+$J$1)^Q3989))</f>
        <v/>
      </c>
    </row>
    <row r="3990">
      <c r="A3990" t="inlineStr">
        <is>
          <t>Q021L01</t>
        </is>
      </c>
      <c r="B3990" t="inlineStr">
        <is>
          <t>GUILHERME DE PAULA DA SILVA</t>
        </is>
      </c>
      <c r="C3990" t="n">
        <v>1</v>
      </c>
      <c r="D3990" t="inlineStr">
        <is>
          <t>IPCA</t>
        </is>
      </c>
      <c r="E3990" t="n">
        <v>0</v>
      </c>
      <c r="F3990" t="inlineStr">
        <is>
          <t>MENSAL</t>
        </is>
      </c>
      <c r="G3990" t="n">
        <v>45621</v>
      </c>
      <c r="H3990" t="n">
        <v>45621</v>
      </c>
      <c r="I3990" t="inlineStr">
        <is>
          <t>027</t>
        </is>
      </c>
      <c r="J3990" t="inlineStr">
        <is>
          <t>CARTEIRA</t>
        </is>
      </c>
      <c r="K3990" t="inlineStr">
        <is>
          <t>CONTRATO</t>
        </is>
      </c>
      <c r="L3990" t="n">
        <v>5920.21</v>
      </c>
      <c r="M3990" t="inlineStr"/>
      <c r="N3990" t="inlineStr"/>
      <c r="O3990" s="142">
        <f>DATE(YEAR(H3990),MONTH(H3990),1)</f>
        <v/>
      </c>
      <c r="P3990" s="132">
        <f>IF(H3990&gt;$L$3,"Futuro","Atraso")</f>
        <v/>
      </c>
      <c r="Q3990">
        <f>12*(YEAR(H3990)-YEAR($L$3))+(MONTH(H3990)-MONTH($L$3))</f>
        <v/>
      </c>
      <c r="R3990" s="366">
        <f>IF(N3990="IBIRAPITANGA FASE 3",IF(P3990="Atraso",M3990,M3990/(1+$J$2)^Q3990),IF(P3990="Atraso",M3990,M3990/(1+$J$1)^Q3990))</f>
        <v/>
      </c>
    </row>
    <row r="3991">
      <c r="A3991" t="inlineStr">
        <is>
          <t>Q021L01</t>
        </is>
      </c>
      <c r="B3991" t="inlineStr">
        <is>
          <t>GUILHERME DE PAULA DA SILVA</t>
        </is>
      </c>
      <c r="C3991" t="n">
        <v>1</v>
      </c>
      <c r="D3991" t="inlineStr">
        <is>
          <t>IPCA</t>
        </is>
      </c>
      <c r="E3991" t="n">
        <v>0</v>
      </c>
      <c r="F3991" t="inlineStr">
        <is>
          <t>MENSAL</t>
        </is>
      </c>
      <c r="G3991" t="n">
        <v>45651</v>
      </c>
      <c r="H3991" t="n">
        <v>45651</v>
      </c>
      <c r="I3991" t="inlineStr">
        <is>
          <t>028</t>
        </is>
      </c>
      <c r="J3991" t="inlineStr">
        <is>
          <t>CARTEIRA</t>
        </is>
      </c>
      <c r="K3991" t="inlineStr">
        <is>
          <t>CONTRATO</t>
        </is>
      </c>
      <c r="L3991" t="n">
        <v>5920.21</v>
      </c>
      <c r="M3991" t="inlineStr"/>
      <c r="N3991" t="inlineStr"/>
      <c r="O3991" s="142">
        <f>DATE(YEAR(H3991),MONTH(H3991),1)</f>
        <v/>
      </c>
      <c r="P3991" s="132">
        <f>IF(H3991&gt;$L$3,"Futuro","Atraso")</f>
        <v/>
      </c>
      <c r="Q3991">
        <f>12*(YEAR(H3991)-YEAR($L$3))+(MONTH(H3991)-MONTH($L$3))</f>
        <v/>
      </c>
      <c r="R3991" s="366">
        <f>IF(N3991="IBIRAPITANGA FASE 3",IF(P3991="Atraso",M3991,M3991/(1+$J$2)^Q3991),IF(P3991="Atraso",M3991,M3991/(1+$J$1)^Q3991))</f>
        <v/>
      </c>
    </row>
    <row r="3992">
      <c r="A3992" t="inlineStr">
        <is>
          <t>Q021L01</t>
        </is>
      </c>
      <c r="B3992" t="inlineStr">
        <is>
          <t>GUILHERME DE PAULA DA SILVA</t>
        </is>
      </c>
      <c r="C3992" t="n">
        <v>1</v>
      </c>
      <c r="D3992" t="inlineStr">
        <is>
          <t>IPCA</t>
        </is>
      </c>
      <c r="E3992" t="n">
        <v>0</v>
      </c>
      <c r="F3992" t="inlineStr">
        <is>
          <t>MENSAL</t>
        </is>
      </c>
      <c r="G3992" t="n">
        <v>45682</v>
      </c>
      <c r="H3992" t="n">
        <v>45682</v>
      </c>
      <c r="I3992" t="inlineStr">
        <is>
          <t>029</t>
        </is>
      </c>
      <c r="J3992" t="inlineStr">
        <is>
          <t>CARTEIRA</t>
        </is>
      </c>
      <c r="K3992" t="inlineStr">
        <is>
          <t>CONTRATO</t>
        </is>
      </c>
      <c r="L3992" t="n">
        <v>5920.21</v>
      </c>
      <c r="M3992" t="inlineStr"/>
      <c r="N3992" t="inlineStr"/>
      <c r="O3992" s="142">
        <f>DATE(YEAR(H3992),MONTH(H3992),1)</f>
        <v/>
      </c>
      <c r="P3992" s="132">
        <f>IF(H3992&gt;$L$3,"Futuro","Atraso")</f>
        <v/>
      </c>
      <c r="Q3992">
        <f>12*(YEAR(H3992)-YEAR($L$3))+(MONTH(H3992)-MONTH($L$3))</f>
        <v/>
      </c>
      <c r="R3992" s="366">
        <f>IF(N3992="IBIRAPITANGA FASE 3",IF(P3992="Atraso",M3992,M3992/(1+$J$2)^Q3992),IF(P3992="Atraso",M3992,M3992/(1+$J$1)^Q3992))</f>
        <v/>
      </c>
    </row>
    <row r="3993">
      <c r="A3993" t="inlineStr">
        <is>
          <t>Q021L01</t>
        </is>
      </c>
      <c r="B3993" t="inlineStr">
        <is>
          <t>GUILHERME DE PAULA DA SILVA</t>
        </is>
      </c>
      <c r="C3993" t="n">
        <v>1</v>
      </c>
      <c r="D3993" t="inlineStr">
        <is>
          <t>IPCA</t>
        </is>
      </c>
      <c r="E3993" t="n">
        <v>0</v>
      </c>
      <c r="F3993" t="inlineStr">
        <is>
          <t>MENSAL</t>
        </is>
      </c>
      <c r="G3993" t="n">
        <v>45713</v>
      </c>
      <c r="H3993" t="n">
        <v>45713</v>
      </c>
      <c r="I3993" t="inlineStr">
        <is>
          <t>030</t>
        </is>
      </c>
      <c r="J3993" t="inlineStr">
        <is>
          <t>CARTEIRA</t>
        </is>
      </c>
      <c r="K3993" t="inlineStr">
        <is>
          <t>CONTRATO</t>
        </is>
      </c>
      <c r="L3993" t="n">
        <v>5920.21</v>
      </c>
      <c r="M3993" t="inlineStr"/>
      <c r="N3993" t="inlineStr"/>
      <c r="O3993" s="142">
        <f>DATE(YEAR(H3993),MONTH(H3993),1)</f>
        <v/>
      </c>
      <c r="P3993" s="132">
        <f>IF(H3993&gt;$L$3,"Futuro","Atraso")</f>
        <v/>
      </c>
      <c r="Q3993">
        <f>12*(YEAR(H3993)-YEAR($L$3))+(MONTH(H3993)-MONTH($L$3))</f>
        <v/>
      </c>
      <c r="R3993" s="366">
        <f>IF(N3993="IBIRAPITANGA FASE 3",IF(P3993="Atraso",M3993,M3993/(1+$J$2)^Q3993),IF(P3993="Atraso",M3993,M3993/(1+$J$1)^Q3993))</f>
        <v/>
      </c>
    </row>
    <row r="3994">
      <c r="A3994" t="inlineStr">
        <is>
          <t>Q021L01</t>
        </is>
      </c>
      <c r="B3994" t="inlineStr">
        <is>
          <t>GUILHERME DE PAULA DA SILVA</t>
        </is>
      </c>
      <c r="C3994" t="n">
        <v>1</v>
      </c>
      <c r="D3994" t="inlineStr">
        <is>
          <t>IPCA</t>
        </is>
      </c>
      <c r="E3994" t="n">
        <v>0</v>
      </c>
      <c r="F3994" t="inlineStr">
        <is>
          <t>MENSAL</t>
        </is>
      </c>
      <c r="G3994" t="n">
        <v>45741</v>
      </c>
      <c r="H3994" t="n">
        <v>45741</v>
      </c>
      <c r="I3994" t="inlineStr">
        <is>
          <t>031</t>
        </is>
      </c>
      <c r="J3994" t="inlineStr">
        <is>
          <t>CARTEIRA</t>
        </is>
      </c>
      <c r="K3994" t="inlineStr">
        <is>
          <t>CONTRATO</t>
        </is>
      </c>
      <c r="L3994" t="n">
        <v>5920.21</v>
      </c>
      <c r="M3994" t="inlineStr"/>
      <c r="N3994" t="inlineStr"/>
      <c r="O3994" s="142">
        <f>DATE(YEAR(H3994),MONTH(H3994),1)</f>
        <v/>
      </c>
      <c r="P3994" s="132">
        <f>IF(H3994&gt;$L$3,"Futuro","Atraso")</f>
        <v/>
      </c>
      <c r="Q3994">
        <f>12*(YEAR(H3994)-YEAR($L$3))+(MONTH(H3994)-MONTH($L$3))</f>
        <v/>
      </c>
      <c r="R3994" s="366">
        <f>IF(N3994="IBIRAPITANGA FASE 3",IF(P3994="Atraso",M3994,M3994/(1+$J$2)^Q3994),IF(P3994="Atraso",M3994,M3994/(1+$J$1)^Q3994))</f>
        <v/>
      </c>
    </row>
    <row r="3995">
      <c r="A3995" t="inlineStr">
        <is>
          <t>Q021L01</t>
        </is>
      </c>
      <c r="B3995" t="inlineStr">
        <is>
          <t>GUILHERME DE PAULA DA SILVA</t>
        </is>
      </c>
      <c r="C3995" t="n">
        <v>1</v>
      </c>
      <c r="D3995" t="inlineStr">
        <is>
          <t>IPCA</t>
        </is>
      </c>
      <c r="E3995" t="n">
        <v>0</v>
      </c>
      <c r="F3995" t="inlineStr">
        <is>
          <t>MENSAL</t>
        </is>
      </c>
      <c r="G3995" t="n">
        <v>45772</v>
      </c>
      <c r="H3995" t="n">
        <v>45772</v>
      </c>
      <c r="I3995" t="inlineStr">
        <is>
          <t>032</t>
        </is>
      </c>
      <c r="J3995" t="inlineStr">
        <is>
          <t>CARTEIRA</t>
        </is>
      </c>
      <c r="K3995" t="inlineStr">
        <is>
          <t>CONTRATO</t>
        </is>
      </c>
      <c r="L3995" t="n">
        <v>5920.21</v>
      </c>
      <c r="M3995" t="inlineStr"/>
      <c r="N3995" t="inlineStr"/>
      <c r="O3995" s="142">
        <f>DATE(YEAR(H3995),MONTH(H3995),1)</f>
        <v/>
      </c>
      <c r="P3995" s="132">
        <f>IF(H3995&gt;$L$3,"Futuro","Atraso")</f>
        <v/>
      </c>
      <c r="Q3995">
        <f>12*(YEAR(H3995)-YEAR($L$3))+(MONTH(H3995)-MONTH($L$3))</f>
        <v/>
      </c>
      <c r="R3995" s="366">
        <f>IF(N3995="IBIRAPITANGA FASE 3",IF(P3995="Atraso",M3995,M3995/(1+$J$2)^Q3995),IF(P3995="Atraso",M3995,M3995/(1+$J$1)^Q3995))</f>
        <v/>
      </c>
    </row>
    <row r="3996">
      <c r="A3996" t="inlineStr">
        <is>
          <t>Q021L01</t>
        </is>
      </c>
      <c r="B3996" t="inlineStr">
        <is>
          <t>GUILHERME DE PAULA DA SILVA</t>
        </is>
      </c>
      <c r="C3996" t="n">
        <v>1</v>
      </c>
      <c r="D3996" t="inlineStr">
        <is>
          <t>IPCA</t>
        </is>
      </c>
      <c r="E3996" t="n">
        <v>0</v>
      </c>
      <c r="F3996" t="inlineStr">
        <is>
          <t>MENSAL</t>
        </is>
      </c>
      <c r="G3996" t="n">
        <v>45802</v>
      </c>
      <c r="H3996" t="n">
        <v>45802</v>
      </c>
      <c r="I3996" t="inlineStr">
        <is>
          <t>033</t>
        </is>
      </c>
      <c r="J3996" t="inlineStr">
        <is>
          <t>CARTEIRA</t>
        </is>
      </c>
      <c r="K3996" t="inlineStr">
        <is>
          <t>CONTRATO</t>
        </is>
      </c>
      <c r="L3996" t="n">
        <v>5920.21</v>
      </c>
      <c r="M3996" t="inlineStr"/>
      <c r="N3996" t="inlineStr"/>
      <c r="O3996" s="142">
        <f>DATE(YEAR(H3996),MONTH(H3996),1)</f>
        <v/>
      </c>
      <c r="P3996" s="132">
        <f>IF(H3996&gt;$L$3,"Futuro","Atraso")</f>
        <v/>
      </c>
      <c r="Q3996">
        <f>12*(YEAR(H3996)-YEAR($L$3))+(MONTH(H3996)-MONTH($L$3))</f>
        <v/>
      </c>
      <c r="R3996" s="366">
        <f>IF(N3996="IBIRAPITANGA FASE 3",IF(P3996="Atraso",M3996,M3996/(1+$J$2)^Q3996),IF(P3996="Atraso",M3996,M3996/(1+$J$1)^Q3996))</f>
        <v/>
      </c>
    </row>
    <row r="3997">
      <c r="A3997" t="inlineStr">
        <is>
          <t>Q021L01</t>
        </is>
      </c>
      <c r="B3997" t="inlineStr">
        <is>
          <t>GUILHERME DE PAULA DA SILVA</t>
        </is>
      </c>
      <c r="C3997" t="n">
        <v>1</v>
      </c>
      <c r="D3997" t="inlineStr">
        <is>
          <t>IPCA</t>
        </is>
      </c>
      <c r="E3997" t="n">
        <v>0</v>
      </c>
      <c r="F3997" t="inlineStr">
        <is>
          <t>MENSAL</t>
        </is>
      </c>
      <c r="G3997" t="n">
        <v>45833</v>
      </c>
      <c r="H3997" t="n">
        <v>45833</v>
      </c>
      <c r="I3997" t="inlineStr">
        <is>
          <t>034</t>
        </is>
      </c>
      <c r="J3997" t="inlineStr">
        <is>
          <t>CARTEIRA</t>
        </is>
      </c>
      <c r="K3997" t="inlineStr">
        <is>
          <t>CONTRATO</t>
        </is>
      </c>
      <c r="L3997" t="n">
        <v>5920.21</v>
      </c>
      <c r="M3997" t="inlineStr"/>
      <c r="N3997" t="inlineStr"/>
      <c r="O3997" s="142">
        <f>DATE(YEAR(H3997),MONTH(H3997),1)</f>
        <v/>
      </c>
      <c r="P3997" s="132">
        <f>IF(H3997&gt;$L$3,"Futuro","Atraso")</f>
        <v/>
      </c>
      <c r="Q3997">
        <f>12*(YEAR(H3997)-YEAR($L$3))+(MONTH(H3997)-MONTH($L$3))</f>
        <v/>
      </c>
      <c r="R3997" s="366">
        <f>IF(N3997="IBIRAPITANGA FASE 3",IF(P3997="Atraso",M3997,M3997/(1+$J$2)^Q3997),IF(P3997="Atraso",M3997,M3997/(1+$J$1)^Q3997))</f>
        <v/>
      </c>
    </row>
    <row r="3998">
      <c r="A3998" t="inlineStr">
        <is>
          <t>Q021L01</t>
        </is>
      </c>
      <c r="B3998" t="inlineStr">
        <is>
          <t>GUILHERME DE PAULA DA SILVA</t>
        </is>
      </c>
      <c r="C3998" t="n">
        <v>1</v>
      </c>
      <c r="D3998" t="inlineStr">
        <is>
          <t>IPCA</t>
        </is>
      </c>
      <c r="E3998" t="n">
        <v>0</v>
      </c>
      <c r="F3998" t="inlineStr">
        <is>
          <t>MENSAL</t>
        </is>
      </c>
      <c r="G3998" t="n">
        <v>45863</v>
      </c>
      <c r="H3998" t="n">
        <v>45863</v>
      </c>
      <c r="I3998" t="inlineStr">
        <is>
          <t>035</t>
        </is>
      </c>
      <c r="J3998" t="inlineStr">
        <is>
          <t>CARTEIRA</t>
        </is>
      </c>
      <c r="K3998" t="inlineStr">
        <is>
          <t>CONTRATO</t>
        </is>
      </c>
      <c r="L3998" t="n">
        <v>5920.21</v>
      </c>
      <c r="M3998" t="inlineStr"/>
      <c r="N3998" t="inlineStr"/>
      <c r="O3998" s="142">
        <f>DATE(YEAR(H3998),MONTH(H3998),1)</f>
        <v/>
      </c>
      <c r="P3998" s="132">
        <f>IF(H3998&gt;$L$3,"Futuro","Atraso")</f>
        <v/>
      </c>
      <c r="Q3998">
        <f>12*(YEAR(H3998)-YEAR($L$3))+(MONTH(H3998)-MONTH($L$3))</f>
        <v/>
      </c>
      <c r="R3998" s="366">
        <f>IF(N3998="IBIRAPITANGA FASE 3",IF(P3998="Atraso",M3998,M3998/(1+$J$2)^Q3998),IF(P3998="Atraso",M3998,M3998/(1+$J$1)^Q3998))</f>
        <v/>
      </c>
    </row>
    <row r="3999">
      <c r="A3999" t="inlineStr">
        <is>
          <t>Q021L01</t>
        </is>
      </c>
      <c r="B3999" t="inlineStr">
        <is>
          <t>GUILHERME DE PAULA DA SILVA</t>
        </is>
      </c>
      <c r="C3999" t="n">
        <v>1</v>
      </c>
      <c r="D3999" t="inlineStr">
        <is>
          <t>IPCA</t>
        </is>
      </c>
      <c r="E3999" t="n">
        <v>0</v>
      </c>
      <c r="F3999" t="inlineStr">
        <is>
          <t>MENSAL</t>
        </is>
      </c>
      <c r="G3999" t="n">
        <v>45894</v>
      </c>
      <c r="H3999" t="n">
        <v>45894</v>
      </c>
      <c r="I3999" t="inlineStr">
        <is>
          <t>036</t>
        </is>
      </c>
      <c r="J3999" t="inlineStr">
        <is>
          <t>CARTEIRA</t>
        </is>
      </c>
      <c r="K3999" t="inlineStr">
        <is>
          <t>CONTRATO</t>
        </is>
      </c>
      <c r="L3999" t="n">
        <v>5920.21</v>
      </c>
      <c r="M3999" t="inlineStr"/>
      <c r="N3999" t="inlineStr"/>
      <c r="O3999" s="142">
        <f>DATE(YEAR(H3999),MONTH(H3999),1)</f>
        <v/>
      </c>
      <c r="P3999" s="132">
        <f>IF(H3999&gt;$L$3,"Futuro","Atraso")</f>
        <v/>
      </c>
      <c r="Q3999">
        <f>12*(YEAR(H3999)-YEAR($L$3))+(MONTH(H3999)-MONTH($L$3))</f>
        <v/>
      </c>
      <c r="R3999" s="366">
        <f>IF(N3999="IBIRAPITANGA FASE 3",IF(P3999="Atraso",M3999,M3999/(1+$J$2)^Q3999),IF(P3999="Atraso",M3999,M3999/(1+$J$1)^Q3999))</f>
        <v/>
      </c>
    </row>
    <row r="4000">
      <c r="A4000" t="inlineStr">
        <is>
          <t>Q021L01</t>
        </is>
      </c>
      <c r="B4000" t="inlineStr">
        <is>
          <t>GUILHERME DE PAULA DA SILVA</t>
        </is>
      </c>
      <c r="C4000" t="n">
        <v>1</v>
      </c>
      <c r="D4000" t="inlineStr">
        <is>
          <t>IPCA</t>
        </is>
      </c>
      <c r="E4000" t="n">
        <v>0</v>
      </c>
      <c r="F4000" t="inlineStr">
        <is>
          <t>MENSAL</t>
        </is>
      </c>
      <c r="G4000" t="n">
        <v>45894</v>
      </c>
      <c r="H4000" t="n">
        <v>45894</v>
      </c>
      <c r="I4000" t="inlineStr">
        <is>
          <t>003</t>
        </is>
      </c>
      <c r="J4000" t="inlineStr">
        <is>
          <t>CARTEIRA</t>
        </is>
      </c>
      <c r="K4000" t="inlineStr">
        <is>
          <t>CONTRATO</t>
        </is>
      </c>
      <c r="L4000" t="n">
        <v>23680.85</v>
      </c>
      <c r="M4000" t="inlineStr"/>
      <c r="N4000" t="inlineStr"/>
      <c r="O4000" s="142">
        <f>DATE(YEAR(H4000),MONTH(H4000),1)</f>
        <v/>
      </c>
      <c r="P4000" s="132">
        <f>IF(H4000&gt;$L$3,"Futuro","Atraso")</f>
        <v/>
      </c>
      <c r="Q4000">
        <f>12*(YEAR(H4000)-YEAR($L$3))+(MONTH(H4000)-MONTH($L$3))</f>
        <v/>
      </c>
      <c r="R4000" s="366">
        <f>IF(N4000="IBIRAPITANGA FASE 3",IF(P4000="Atraso",M4000,M4000/(1+$J$2)^Q4000),IF(P4000="Atraso",M4000,M4000/(1+$J$1)^Q4000))</f>
        <v/>
      </c>
    </row>
    <row r="4001">
      <c r="A4001" t="inlineStr">
        <is>
          <t>Q021L01</t>
        </is>
      </c>
      <c r="B4001" t="inlineStr">
        <is>
          <t>GUILHERME DE PAULA DA SILVA</t>
        </is>
      </c>
      <c r="C4001" t="n">
        <v>1</v>
      </c>
      <c r="D4001" t="inlineStr">
        <is>
          <t>IPCA</t>
        </is>
      </c>
      <c r="E4001" t="n">
        <v>0</v>
      </c>
      <c r="F4001" t="inlineStr">
        <is>
          <t>MENSAL</t>
        </is>
      </c>
      <c r="G4001" t="n">
        <v>45925</v>
      </c>
      <c r="H4001" t="n">
        <v>45925</v>
      </c>
      <c r="I4001" t="inlineStr">
        <is>
          <t>037</t>
        </is>
      </c>
      <c r="J4001" t="inlineStr">
        <is>
          <t>CARTEIRA</t>
        </is>
      </c>
      <c r="K4001" t="inlineStr">
        <is>
          <t>CONTRATO</t>
        </is>
      </c>
      <c r="L4001" t="n">
        <v>5920.21</v>
      </c>
      <c r="M4001" t="inlineStr"/>
      <c r="N4001" t="inlineStr"/>
      <c r="O4001" s="142">
        <f>DATE(YEAR(H4001),MONTH(H4001),1)</f>
        <v/>
      </c>
      <c r="P4001" s="132">
        <f>IF(H4001&gt;$L$3,"Futuro","Atraso")</f>
        <v/>
      </c>
      <c r="Q4001">
        <f>12*(YEAR(H4001)-YEAR($L$3))+(MONTH(H4001)-MONTH($L$3))</f>
        <v/>
      </c>
      <c r="R4001" s="366">
        <f>IF(N4001="IBIRAPITANGA FASE 3",IF(P4001="Atraso",M4001,M4001/(1+$J$2)^Q4001),IF(P4001="Atraso",M4001,M4001/(1+$J$1)^Q4001))</f>
        <v/>
      </c>
    </row>
    <row r="4002">
      <c r="A4002" t="inlineStr">
        <is>
          <t>Q021L01</t>
        </is>
      </c>
      <c r="B4002" t="inlineStr">
        <is>
          <t>GUILHERME DE PAULA DA SILVA</t>
        </is>
      </c>
      <c r="C4002" t="n">
        <v>1</v>
      </c>
      <c r="D4002" t="inlineStr">
        <is>
          <t>IPCA</t>
        </is>
      </c>
      <c r="E4002" t="n">
        <v>0</v>
      </c>
      <c r="F4002" t="inlineStr">
        <is>
          <t>MENSAL</t>
        </is>
      </c>
      <c r="G4002" t="n">
        <v>45955</v>
      </c>
      <c r="H4002" t="n">
        <v>45955</v>
      </c>
      <c r="I4002" t="inlineStr">
        <is>
          <t>038</t>
        </is>
      </c>
      <c r="J4002" t="inlineStr">
        <is>
          <t>CARTEIRA</t>
        </is>
      </c>
      <c r="K4002" t="inlineStr">
        <is>
          <t>CONTRATO</t>
        </is>
      </c>
      <c r="L4002" t="n">
        <v>5920.21</v>
      </c>
      <c r="M4002" t="inlineStr"/>
      <c r="N4002" t="inlineStr"/>
      <c r="O4002" s="142">
        <f>DATE(YEAR(H4002),MONTH(H4002),1)</f>
        <v/>
      </c>
      <c r="P4002" s="132">
        <f>IF(H4002&gt;$L$3,"Futuro","Atraso")</f>
        <v/>
      </c>
      <c r="Q4002">
        <f>12*(YEAR(H4002)-YEAR($L$3))+(MONTH(H4002)-MONTH($L$3))</f>
        <v/>
      </c>
      <c r="R4002" s="366">
        <f>IF(N4002="IBIRAPITANGA FASE 3",IF(P4002="Atraso",M4002,M4002/(1+$J$2)^Q4002),IF(P4002="Atraso",M4002,M4002/(1+$J$1)^Q4002))</f>
        <v/>
      </c>
    </row>
    <row r="4003">
      <c r="A4003" t="inlineStr">
        <is>
          <t>Q021L01</t>
        </is>
      </c>
      <c r="B4003" t="inlineStr">
        <is>
          <t>GUILHERME DE PAULA DA SILVA</t>
        </is>
      </c>
      <c r="C4003" t="n">
        <v>1</v>
      </c>
      <c r="D4003" t="inlineStr">
        <is>
          <t>IPCA</t>
        </is>
      </c>
      <c r="E4003" t="n">
        <v>0</v>
      </c>
      <c r="F4003" t="inlineStr">
        <is>
          <t>MENSAL</t>
        </is>
      </c>
      <c r="G4003" t="n">
        <v>45986</v>
      </c>
      <c r="H4003" t="n">
        <v>45986</v>
      </c>
      <c r="I4003" t="inlineStr">
        <is>
          <t>039</t>
        </is>
      </c>
      <c r="J4003" t="inlineStr">
        <is>
          <t>CARTEIRA</t>
        </is>
      </c>
      <c r="K4003" t="inlineStr">
        <is>
          <t>CONTRATO</t>
        </is>
      </c>
      <c r="L4003" t="n">
        <v>5920.21</v>
      </c>
      <c r="M4003" t="inlineStr"/>
      <c r="N4003" t="inlineStr"/>
      <c r="O4003" s="142">
        <f>DATE(YEAR(H4003),MONTH(H4003),1)</f>
        <v/>
      </c>
      <c r="P4003" s="132">
        <f>IF(H4003&gt;$L$3,"Futuro","Atraso")</f>
        <v/>
      </c>
      <c r="Q4003">
        <f>12*(YEAR(H4003)-YEAR($L$3))+(MONTH(H4003)-MONTH($L$3))</f>
        <v/>
      </c>
      <c r="R4003" s="366">
        <f>IF(N4003="IBIRAPITANGA FASE 3",IF(P4003="Atraso",M4003,M4003/(1+$J$2)^Q4003),IF(P4003="Atraso",M4003,M4003/(1+$J$1)^Q4003))</f>
        <v/>
      </c>
    </row>
    <row r="4004">
      <c r="A4004" t="inlineStr">
        <is>
          <t>Q021L01</t>
        </is>
      </c>
      <c r="B4004" t="inlineStr">
        <is>
          <t>GUILHERME DE PAULA DA SILVA</t>
        </is>
      </c>
      <c r="C4004" t="n">
        <v>1</v>
      </c>
      <c r="D4004" t="inlineStr">
        <is>
          <t>IPCA</t>
        </is>
      </c>
      <c r="E4004" t="n">
        <v>0</v>
      </c>
      <c r="F4004" t="inlineStr">
        <is>
          <t>MENSAL</t>
        </is>
      </c>
      <c r="G4004" t="n">
        <v>46016</v>
      </c>
      <c r="H4004" t="n">
        <v>46016</v>
      </c>
      <c r="I4004" t="inlineStr">
        <is>
          <t>040</t>
        </is>
      </c>
      <c r="J4004" t="inlineStr">
        <is>
          <t>CARTEIRA</t>
        </is>
      </c>
      <c r="K4004" t="inlineStr">
        <is>
          <t>CONTRATO</t>
        </is>
      </c>
      <c r="L4004" t="n">
        <v>5920.21</v>
      </c>
      <c r="M4004" t="inlineStr"/>
      <c r="N4004" t="inlineStr"/>
      <c r="O4004" s="142">
        <f>DATE(YEAR(H4004),MONTH(H4004),1)</f>
        <v/>
      </c>
      <c r="P4004" s="132">
        <f>IF(H4004&gt;$L$3,"Futuro","Atraso")</f>
        <v/>
      </c>
      <c r="Q4004">
        <f>12*(YEAR(H4004)-YEAR($L$3))+(MONTH(H4004)-MONTH($L$3))</f>
        <v/>
      </c>
      <c r="R4004" s="366">
        <f>IF(N4004="IBIRAPITANGA FASE 3",IF(P4004="Atraso",M4004,M4004/(1+$J$2)^Q4004),IF(P4004="Atraso",M4004,M4004/(1+$J$1)^Q4004))</f>
        <v/>
      </c>
    </row>
    <row r="4005">
      <c r="A4005" t="inlineStr">
        <is>
          <t>Q021L01</t>
        </is>
      </c>
      <c r="B4005" t="inlineStr">
        <is>
          <t>GUILHERME DE PAULA DA SILVA</t>
        </is>
      </c>
      <c r="C4005" t="n">
        <v>1</v>
      </c>
      <c r="D4005" t="inlineStr">
        <is>
          <t>IPCA</t>
        </is>
      </c>
      <c r="E4005" t="n">
        <v>0</v>
      </c>
      <c r="F4005" t="inlineStr">
        <is>
          <t>MENSAL</t>
        </is>
      </c>
      <c r="G4005" t="n">
        <v>46047</v>
      </c>
      <c r="H4005" t="n">
        <v>46047</v>
      </c>
      <c r="I4005" t="inlineStr">
        <is>
          <t>041</t>
        </is>
      </c>
      <c r="J4005" t="inlineStr">
        <is>
          <t>CARTEIRA</t>
        </is>
      </c>
      <c r="K4005" t="inlineStr">
        <is>
          <t>CONTRATO</t>
        </is>
      </c>
      <c r="L4005" t="n">
        <v>5920.21</v>
      </c>
      <c r="M4005" t="inlineStr"/>
      <c r="N4005" t="inlineStr"/>
      <c r="O4005" s="142">
        <f>DATE(YEAR(H4005),MONTH(H4005),1)</f>
        <v/>
      </c>
      <c r="P4005" s="132">
        <f>IF(H4005&gt;$L$3,"Futuro","Atraso")</f>
        <v/>
      </c>
      <c r="Q4005">
        <f>12*(YEAR(H4005)-YEAR($L$3))+(MONTH(H4005)-MONTH($L$3))</f>
        <v/>
      </c>
      <c r="R4005" s="366">
        <f>IF(N4005="IBIRAPITANGA FASE 3",IF(P4005="Atraso",M4005,M4005/(1+$J$2)^Q4005),IF(P4005="Atraso",M4005,M4005/(1+$J$1)^Q4005))</f>
        <v/>
      </c>
    </row>
    <row r="4006">
      <c r="A4006" t="inlineStr">
        <is>
          <t>Q021L01</t>
        </is>
      </c>
      <c r="B4006" t="inlineStr">
        <is>
          <t>GUILHERME DE PAULA DA SILVA</t>
        </is>
      </c>
      <c r="C4006" t="n">
        <v>1</v>
      </c>
      <c r="D4006" t="inlineStr">
        <is>
          <t>IPCA</t>
        </is>
      </c>
      <c r="E4006" t="n">
        <v>0</v>
      </c>
      <c r="F4006" t="inlineStr">
        <is>
          <t>MENSAL</t>
        </is>
      </c>
      <c r="G4006" t="n">
        <v>46078</v>
      </c>
      <c r="H4006" t="n">
        <v>46078</v>
      </c>
      <c r="I4006" t="inlineStr">
        <is>
          <t>042</t>
        </is>
      </c>
      <c r="J4006" t="inlineStr">
        <is>
          <t>CARTEIRA</t>
        </is>
      </c>
      <c r="K4006" t="inlineStr">
        <is>
          <t>CONTRATO</t>
        </is>
      </c>
      <c r="L4006" t="n">
        <v>5920.21</v>
      </c>
      <c r="M4006" t="inlineStr"/>
      <c r="N4006" t="inlineStr"/>
      <c r="O4006" s="142">
        <f>DATE(YEAR(H4006),MONTH(H4006),1)</f>
        <v/>
      </c>
      <c r="P4006" s="132">
        <f>IF(H4006&gt;$L$3,"Futuro","Atraso")</f>
        <v/>
      </c>
      <c r="Q4006">
        <f>12*(YEAR(H4006)-YEAR($L$3))+(MONTH(H4006)-MONTH($L$3))</f>
        <v/>
      </c>
      <c r="R4006" s="366">
        <f>IF(N4006="IBIRAPITANGA FASE 3",IF(P4006="Atraso",M4006,M4006/(1+$J$2)^Q4006),IF(P4006="Atraso",M4006,M4006/(1+$J$1)^Q4006))</f>
        <v/>
      </c>
    </row>
    <row r="4007">
      <c r="A4007" t="inlineStr">
        <is>
          <t>Q021L01</t>
        </is>
      </c>
      <c r="B4007" t="inlineStr">
        <is>
          <t>GUILHERME DE PAULA DA SILVA</t>
        </is>
      </c>
      <c r="C4007" t="n">
        <v>1</v>
      </c>
      <c r="D4007" t="inlineStr">
        <is>
          <t>IPCA</t>
        </is>
      </c>
      <c r="E4007" t="n">
        <v>0</v>
      </c>
      <c r="F4007" t="inlineStr">
        <is>
          <t>MENSAL</t>
        </is>
      </c>
      <c r="G4007" t="n">
        <v>46106</v>
      </c>
      <c r="H4007" t="n">
        <v>46106</v>
      </c>
      <c r="I4007" t="inlineStr">
        <is>
          <t>043</t>
        </is>
      </c>
      <c r="J4007" t="inlineStr">
        <is>
          <t>CARTEIRA</t>
        </is>
      </c>
      <c r="K4007" t="inlineStr">
        <is>
          <t>CONTRATO</t>
        </is>
      </c>
      <c r="L4007" t="n">
        <v>5920.21</v>
      </c>
      <c r="M4007" t="inlineStr"/>
      <c r="N4007" t="inlineStr"/>
      <c r="O4007" s="142">
        <f>DATE(YEAR(H4007),MONTH(H4007),1)</f>
        <v/>
      </c>
      <c r="P4007" s="132">
        <f>IF(H4007&gt;$L$3,"Futuro","Atraso")</f>
        <v/>
      </c>
      <c r="Q4007">
        <f>12*(YEAR(H4007)-YEAR($L$3))+(MONTH(H4007)-MONTH($L$3))</f>
        <v/>
      </c>
      <c r="R4007" s="366">
        <f>IF(N4007="IBIRAPITANGA FASE 3",IF(P4007="Atraso",M4007,M4007/(1+$J$2)^Q4007),IF(P4007="Atraso",M4007,M4007/(1+$J$1)^Q4007))</f>
        <v/>
      </c>
    </row>
    <row r="4008">
      <c r="A4008" t="inlineStr">
        <is>
          <t>Q021L01</t>
        </is>
      </c>
      <c r="B4008" t="inlineStr">
        <is>
          <t>GUILHERME DE PAULA DA SILVA</t>
        </is>
      </c>
      <c r="C4008" t="n">
        <v>1</v>
      </c>
      <c r="D4008" t="inlineStr">
        <is>
          <t>IPCA</t>
        </is>
      </c>
      <c r="E4008" t="n">
        <v>0</v>
      </c>
      <c r="F4008" t="inlineStr">
        <is>
          <t>MENSAL</t>
        </is>
      </c>
      <c r="G4008" t="n">
        <v>46137</v>
      </c>
      <c r="H4008" t="n">
        <v>46137</v>
      </c>
      <c r="I4008" t="inlineStr">
        <is>
          <t>044</t>
        </is>
      </c>
      <c r="J4008" t="inlineStr">
        <is>
          <t>CARTEIRA</t>
        </is>
      </c>
      <c r="K4008" t="inlineStr">
        <is>
          <t>CONTRATO</t>
        </is>
      </c>
      <c r="L4008" t="n">
        <v>5920.21</v>
      </c>
      <c r="M4008" t="inlineStr"/>
      <c r="N4008" t="inlineStr"/>
      <c r="O4008" s="142">
        <f>DATE(YEAR(H4008),MONTH(H4008),1)</f>
        <v/>
      </c>
      <c r="P4008" s="132">
        <f>IF(H4008&gt;$L$3,"Futuro","Atraso")</f>
        <v/>
      </c>
      <c r="Q4008">
        <f>12*(YEAR(H4008)-YEAR($L$3))+(MONTH(H4008)-MONTH($L$3))</f>
        <v/>
      </c>
      <c r="R4008" s="366">
        <f>IF(N4008="IBIRAPITANGA FASE 3",IF(P4008="Atraso",M4008,M4008/(1+$J$2)^Q4008),IF(P4008="Atraso",M4008,M4008/(1+$J$1)^Q4008))</f>
        <v/>
      </c>
    </row>
    <row r="4009">
      <c r="A4009" t="inlineStr">
        <is>
          <t>Q021L01</t>
        </is>
      </c>
      <c r="B4009" t="inlineStr">
        <is>
          <t>GUILHERME DE PAULA DA SILVA</t>
        </is>
      </c>
      <c r="C4009" t="n">
        <v>1</v>
      </c>
      <c r="D4009" t="inlineStr">
        <is>
          <t>IPCA</t>
        </is>
      </c>
      <c r="E4009" t="n">
        <v>0</v>
      </c>
      <c r="F4009" t="inlineStr">
        <is>
          <t>MENSAL</t>
        </is>
      </c>
      <c r="G4009" t="n">
        <v>46167</v>
      </c>
      <c r="H4009" t="n">
        <v>46167</v>
      </c>
      <c r="I4009" t="inlineStr">
        <is>
          <t>045</t>
        </is>
      </c>
      <c r="J4009" t="inlineStr">
        <is>
          <t>CARTEIRA</t>
        </is>
      </c>
      <c r="K4009" t="inlineStr">
        <is>
          <t>CONTRATO</t>
        </is>
      </c>
      <c r="L4009" t="n">
        <v>5920.21</v>
      </c>
      <c r="M4009" t="inlineStr"/>
      <c r="N4009" t="inlineStr"/>
      <c r="O4009" s="142">
        <f>DATE(YEAR(H4009),MONTH(H4009),1)</f>
        <v/>
      </c>
      <c r="P4009" s="132">
        <f>IF(H4009&gt;$L$3,"Futuro","Atraso")</f>
        <v/>
      </c>
      <c r="Q4009">
        <f>12*(YEAR(H4009)-YEAR($L$3))+(MONTH(H4009)-MONTH($L$3))</f>
        <v/>
      </c>
      <c r="R4009" s="366">
        <f>IF(N4009="IBIRAPITANGA FASE 3",IF(P4009="Atraso",M4009,M4009/(1+$J$2)^Q4009),IF(P4009="Atraso",M4009,M4009/(1+$J$1)^Q4009))</f>
        <v/>
      </c>
    </row>
    <row r="4010">
      <c r="A4010" t="inlineStr">
        <is>
          <t>Q021L01</t>
        </is>
      </c>
      <c r="B4010" t="inlineStr">
        <is>
          <t>GUILHERME DE PAULA DA SILVA</t>
        </is>
      </c>
      <c r="C4010" t="n">
        <v>1</v>
      </c>
      <c r="D4010" t="inlineStr">
        <is>
          <t>IPCA</t>
        </is>
      </c>
      <c r="E4010" t="n">
        <v>0</v>
      </c>
      <c r="F4010" t="inlineStr">
        <is>
          <t>MENSAL</t>
        </is>
      </c>
      <c r="G4010" t="n">
        <v>46198</v>
      </c>
      <c r="H4010" t="n">
        <v>46198</v>
      </c>
      <c r="I4010" t="inlineStr">
        <is>
          <t>046</t>
        </is>
      </c>
      <c r="J4010" t="inlineStr">
        <is>
          <t>CARTEIRA</t>
        </is>
      </c>
      <c r="K4010" t="inlineStr">
        <is>
          <t>CONTRATO</t>
        </is>
      </c>
      <c r="L4010" t="n">
        <v>5920.21</v>
      </c>
      <c r="M4010" t="inlineStr"/>
      <c r="N4010" t="inlineStr"/>
      <c r="O4010" s="142">
        <f>DATE(YEAR(H4010),MONTH(H4010),1)</f>
        <v/>
      </c>
      <c r="P4010" s="132">
        <f>IF(H4010&gt;$L$3,"Futuro","Atraso")</f>
        <v/>
      </c>
      <c r="Q4010">
        <f>12*(YEAR(H4010)-YEAR($L$3))+(MONTH(H4010)-MONTH($L$3))</f>
        <v/>
      </c>
      <c r="R4010" s="366">
        <f>IF(N4010="IBIRAPITANGA FASE 3",IF(P4010="Atraso",M4010,M4010/(1+$J$2)^Q4010),IF(P4010="Atraso",M4010,M4010/(1+$J$1)^Q4010))</f>
        <v/>
      </c>
    </row>
    <row r="4011">
      <c r="A4011" t="inlineStr">
        <is>
          <t>Q021L01</t>
        </is>
      </c>
      <c r="B4011" t="inlineStr">
        <is>
          <t>GUILHERME DE PAULA DA SILVA</t>
        </is>
      </c>
      <c r="C4011" t="n">
        <v>1</v>
      </c>
      <c r="D4011" t="inlineStr">
        <is>
          <t>IPCA</t>
        </is>
      </c>
      <c r="E4011" t="n">
        <v>0</v>
      </c>
      <c r="F4011" t="inlineStr">
        <is>
          <t>MENSAL</t>
        </is>
      </c>
      <c r="G4011" t="n">
        <v>46228</v>
      </c>
      <c r="H4011" t="n">
        <v>46228</v>
      </c>
      <c r="I4011" t="inlineStr">
        <is>
          <t>047</t>
        </is>
      </c>
      <c r="J4011" t="inlineStr">
        <is>
          <t>CARTEIRA</t>
        </is>
      </c>
      <c r="K4011" t="inlineStr">
        <is>
          <t>CONTRATO</t>
        </is>
      </c>
      <c r="L4011" t="n">
        <v>5920.21</v>
      </c>
      <c r="M4011" t="inlineStr"/>
      <c r="N4011" t="inlineStr"/>
      <c r="O4011" s="142">
        <f>DATE(YEAR(H4011),MONTH(H4011),1)</f>
        <v/>
      </c>
      <c r="P4011" s="132">
        <f>IF(H4011&gt;$L$3,"Futuro","Atraso")</f>
        <v/>
      </c>
      <c r="Q4011">
        <f>12*(YEAR(H4011)-YEAR($L$3))+(MONTH(H4011)-MONTH($L$3))</f>
        <v/>
      </c>
      <c r="R4011" s="366">
        <f>IF(N4011="IBIRAPITANGA FASE 3",IF(P4011="Atraso",M4011,M4011/(1+$J$2)^Q4011),IF(P4011="Atraso",M4011,M4011/(1+$J$1)^Q4011))</f>
        <v/>
      </c>
    </row>
    <row r="4012">
      <c r="A4012" t="inlineStr">
        <is>
          <t>Q021L01</t>
        </is>
      </c>
      <c r="B4012" t="inlineStr">
        <is>
          <t>GUILHERME DE PAULA DA SILVA</t>
        </is>
      </c>
      <c r="C4012" t="n">
        <v>1</v>
      </c>
      <c r="D4012" t="inlineStr">
        <is>
          <t>IPCA</t>
        </is>
      </c>
      <c r="E4012" t="n">
        <v>0</v>
      </c>
      <c r="F4012" t="inlineStr">
        <is>
          <t>MENSAL</t>
        </is>
      </c>
      <c r="G4012" t="n">
        <v>46259</v>
      </c>
      <c r="H4012" t="n">
        <v>46259</v>
      </c>
      <c r="I4012" t="inlineStr">
        <is>
          <t>048</t>
        </is>
      </c>
      <c r="J4012" t="inlineStr">
        <is>
          <t>CARTEIRA</t>
        </is>
      </c>
      <c r="K4012" t="inlineStr">
        <is>
          <t>CONTRATO</t>
        </is>
      </c>
      <c r="L4012" t="n">
        <v>5920.21</v>
      </c>
      <c r="M4012" t="inlineStr"/>
      <c r="N4012" t="inlineStr"/>
      <c r="O4012" s="142">
        <f>DATE(YEAR(H4012),MONTH(H4012),1)</f>
        <v/>
      </c>
      <c r="P4012" s="132">
        <f>IF(H4012&gt;$L$3,"Futuro","Atraso")</f>
        <v/>
      </c>
      <c r="Q4012">
        <f>12*(YEAR(H4012)-YEAR($L$3))+(MONTH(H4012)-MONTH($L$3))</f>
        <v/>
      </c>
      <c r="R4012" s="366">
        <f>IF(N4012="IBIRAPITANGA FASE 3",IF(P4012="Atraso",M4012,M4012/(1+$J$2)^Q4012),IF(P4012="Atraso",M4012,M4012/(1+$J$1)^Q4012))</f>
        <v/>
      </c>
    </row>
    <row r="4013">
      <c r="A4013" t="inlineStr">
        <is>
          <t>Q021L01</t>
        </is>
      </c>
      <c r="B4013" t="inlineStr">
        <is>
          <t>GUILHERME DE PAULA DA SILVA</t>
        </is>
      </c>
      <c r="C4013" t="n">
        <v>1</v>
      </c>
      <c r="D4013" t="inlineStr">
        <is>
          <t>IPCA</t>
        </is>
      </c>
      <c r="E4013" t="n">
        <v>0</v>
      </c>
      <c r="F4013" t="inlineStr">
        <is>
          <t>MENSAL</t>
        </is>
      </c>
      <c r="G4013" t="n">
        <v>46259</v>
      </c>
      <c r="H4013" t="n">
        <v>46259</v>
      </c>
      <c r="I4013" t="inlineStr">
        <is>
          <t>004</t>
        </is>
      </c>
      <c r="J4013" t="inlineStr">
        <is>
          <t>CARTEIRA</t>
        </is>
      </c>
      <c r="K4013" t="inlineStr">
        <is>
          <t>CONTRATO</t>
        </is>
      </c>
      <c r="L4013" t="n">
        <v>23680.85</v>
      </c>
      <c r="M4013" t="inlineStr"/>
      <c r="N4013" t="inlineStr"/>
      <c r="O4013" s="142">
        <f>DATE(YEAR(H4013),MONTH(H4013),1)</f>
        <v/>
      </c>
      <c r="P4013" s="132">
        <f>IF(H4013&gt;$L$3,"Futuro","Atraso")</f>
        <v/>
      </c>
      <c r="Q4013">
        <f>12*(YEAR(H4013)-YEAR($L$3))+(MONTH(H4013)-MONTH($L$3))</f>
        <v/>
      </c>
      <c r="R4013" s="366">
        <f>IF(N4013="IBIRAPITANGA FASE 3",IF(P4013="Atraso",M4013,M4013/(1+$J$2)^Q4013),IF(P4013="Atraso",M4013,M4013/(1+$J$1)^Q4013))</f>
        <v/>
      </c>
    </row>
    <row r="4014">
      <c r="A4014" t="inlineStr">
        <is>
          <t>Q021L03</t>
        </is>
      </c>
      <c r="B4014" t="inlineStr">
        <is>
          <t>EDUARDO BOLOGNESI ROQUE</t>
        </is>
      </c>
      <c r="C4014" t="n">
        <v>1</v>
      </c>
      <c r="D4014" t="inlineStr">
        <is>
          <t>IPCA</t>
        </is>
      </c>
      <c r="E4014" t="n">
        <v>0</v>
      </c>
      <c r="F4014" t="inlineStr">
        <is>
          <t>MENSAL</t>
        </is>
      </c>
      <c r="G4014" t="n">
        <v>45214</v>
      </c>
      <c r="H4014" t="n">
        <v>45214</v>
      </c>
      <c r="I4014" t="inlineStr">
        <is>
          <t>034</t>
        </is>
      </c>
      <c r="J4014" t="inlineStr">
        <is>
          <t>CARTEIRA</t>
        </is>
      </c>
      <c r="K4014" t="inlineStr">
        <is>
          <t>CONTRATO</t>
        </is>
      </c>
      <c r="L4014" t="n">
        <v>5120.7</v>
      </c>
      <c r="M4014" t="inlineStr"/>
      <c r="N4014" t="inlineStr"/>
      <c r="O4014" s="142">
        <f>DATE(YEAR(H4014),MONTH(H4014),1)</f>
        <v/>
      </c>
      <c r="P4014" s="132">
        <f>IF(H4014&gt;$L$3,"Futuro","Atraso")</f>
        <v/>
      </c>
      <c r="Q4014">
        <f>12*(YEAR(H4014)-YEAR($L$3))+(MONTH(H4014)-MONTH($L$3))</f>
        <v/>
      </c>
      <c r="R4014" s="366">
        <f>IF(N4014="IBIRAPITANGA FASE 3",IF(P4014="Atraso",M4014,M4014/(1+$J$2)^Q4014),IF(P4014="Atraso",M4014,M4014/(1+$J$1)^Q4014))</f>
        <v/>
      </c>
    </row>
    <row r="4015">
      <c r="A4015" t="inlineStr">
        <is>
          <t>Q021L03</t>
        </is>
      </c>
      <c r="B4015" t="inlineStr">
        <is>
          <t>EDUARDO BOLOGNESI ROQUE</t>
        </is>
      </c>
      <c r="C4015" t="n">
        <v>1</v>
      </c>
      <c r="D4015" t="inlineStr">
        <is>
          <t>IPCA</t>
        </is>
      </c>
      <c r="E4015" t="n">
        <v>0</v>
      </c>
      <c r="F4015" t="inlineStr">
        <is>
          <t>MENSAL</t>
        </is>
      </c>
      <c r="G4015" t="n">
        <v>45245</v>
      </c>
      <c r="H4015" t="n">
        <v>45245</v>
      </c>
      <c r="I4015" t="inlineStr">
        <is>
          <t>035</t>
        </is>
      </c>
      <c r="J4015" t="inlineStr">
        <is>
          <t>CARTEIRA</t>
        </is>
      </c>
      <c r="K4015" t="inlineStr">
        <is>
          <t>CONTRATO</t>
        </is>
      </c>
      <c r="L4015" t="n">
        <v>5120.7</v>
      </c>
      <c r="M4015" t="inlineStr"/>
      <c r="N4015" t="inlineStr"/>
      <c r="O4015" s="142">
        <f>DATE(YEAR(H4015),MONTH(H4015),1)</f>
        <v/>
      </c>
      <c r="P4015" s="132">
        <f>IF(H4015&gt;$L$3,"Futuro","Atraso")</f>
        <v/>
      </c>
      <c r="Q4015">
        <f>12*(YEAR(H4015)-YEAR($L$3))+(MONTH(H4015)-MONTH($L$3))</f>
        <v/>
      </c>
      <c r="R4015" s="366">
        <f>IF(N4015="IBIRAPITANGA FASE 3",IF(P4015="Atraso",M4015,M4015/(1+$J$2)^Q4015),IF(P4015="Atraso",M4015,M4015/(1+$J$1)^Q4015))</f>
        <v/>
      </c>
    </row>
    <row r="4016">
      <c r="A4016" t="inlineStr">
        <is>
          <t>Q021L03</t>
        </is>
      </c>
      <c r="B4016" t="inlineStr">
        <is>
          <t>EDUARDO BOLOGNESI ROQUE</t>
        </is>
      </c>
      <c r="C4016" t="n">
        <v>1</v>
      </c>
      <c r="D4016" t="inlineStr">
        <is>
          <t>IPCA</t>
        </is>
      </c>
      <c r="E4016" t="n">
        <v>0</v>
      </c>
      <c r="F4016" t="inlineStr">
        <is>
          <t>MENSAL</t>
        </is>
      </c>
      <c r="G4016" t="n">
        <v>45275</v>
      </c>
      <c r="H4016" t="n">
        <v>45275</v>
      </c>
      <c r="I4016" t="inlineStr">
        <is>
          <t>036</t>
        </is>
      </c>
      <c r="J4016" t="inlineStr">
        <is>
          <t>CARTEIRA</t>
        </is>
      </c>
      <c r="K4016" t="inlineStr">
        <is>
          <t>CONTRATO</t>
        </is>
      </c>
      <c r="L4016" t="n">
        <v>5120.7</v>
      </c>
      <c r="M4016" t="inlineStr"/>
      <c r="N4016" t="inlineStr"/>
      <c r="O4016" s="142">
        <f>DATE(YEAR(H4016),MONTH(H4016),1)</f>
        <v/>
      </c>
      <c r="P4016" s="132">
        <f>IF(H4016&gt;$L$3,"Futuro","Atraso")</f>
        <v/>
      </c>
      <c r="Q4016">
        <f>12*(YEAR(H4016)-YEAR($L$3))+(MONTH(H4016)-MONTH($L$3))</f>
        <v/>
      </c>
      <c r="R4016" s="366">
        <f>IF(N4016="IBIRAPITANGA FASE 3",IF(P4016="Atraso",M4016,M4016/(1+$J$2)^Q4016),IF(P4016="Atraso",M4016,M4016/(1+$J$1)^Q4016))</f>
        <v/>
      </c>
    </row>
    <row r="4017">
      <c r="A4017" t="inlineStr">
        <is>
          <t>Q021L03</t>
        </is>
      </c>
      <c r="B4017" t="inlineStr">
        <is>
          <t>EDUARDO BOLOGNESI ROQUE</t>
        </is>
      </c>
      <c r="C4017" t="n">
        <v>1</v>
      </c>
      <c r="D4017" t="inlineStr">
        <is>
          <t>IPCA</t>
        </is>
      </c>
      <c r="E4017" t="n">
        <v>0</v>
      </c>
      <c r="F4017" t="inlineStr">
        <is>
          <t>MENSAL</t>
        </is>
      </c>
      <c r="G4017" t="n">
        <v>45306</v>
      </c>
      <c r="H4017" t="n">
        <v>45306</v>
      </c>
      <c r="I4017" t="inlineStr">
        <is>
          <t>037</t>
        </is>
      </c>
      <c r="J4017" t="inlineStr">
        <is>
          <t>CARTEIRA</t>
        </is>
      </c>
      <c r="K4017" t="inlineStr">
        <is>
          <t>CONTRATO</t>
        </is>
      </c>
      <c r="L4017" t="n">
        <v>5120.7</v>
      </c>
      <c r="M4017" t="inlineStr"/>
      <c r="N4017" t="inlineStr"/>
      <c r="O4017" s="142">
        <f>DATE(YEAR(H4017),MONTH(H4017),1)</f>
        <v/>
      </c>
      <c r="P4017" s="132">
        <f>IF(H4017&gt;$L$3,"Futuro","Atraso")</f>
        <v/>
      </c>
      <c r="Q4017">
        <f>12*(YEAR(H4017)-YEAR($L$3))+(MONTH(H4017)-MONTH($L$3))</f>
        <v/>
      </c>
      <c r="R4017" s="366">
        <f>IF(N4017="IBIRAPITANGA FASE 3",IF(P4017="Atraso",M4017,M4017/(1+$J$2)^Q4017),IF(P4017="Atraso",M4017,M4017/(1+$J$1)^Q4017))</f>
        <v/>
      </c>
    </row>
    <row r="4018">
      <c r="A4018" t="inlineStr">
        <is>
          <t>Q021L03</t>
        </is>
      </c>
      <c r="B4018" t="inlineStr">
        <is>
          <t>EDUARDO BOLOGNESI ROQUE</t>
        </is>
      </c>
      <c r="C4018" t="n">
        <v>1</v>
      </c>
      <c r="D4018" t="inlineStr">
        <is>
          <t>IPCA</t>
        </is>
      </c>
      <c r="E4018" t="n">
        <v>0</v>
      </c>
      <c r="F4018" t="inlineStr">
        <is>
          <t>MENSAL</t>
        </is>
      </c>
      <c r="G4018" t="n">
        <v>45337</v>
      </c>
      <c r="H4018" t="n">
        <v>45337</v>
      </c>
      <c r="I4018" t="inlineStr">
        <is>
          <t>038</t>
        </is>
      </c>
      <c r="J4018" t="inlineStr">
        <is>
          <t>CARTEIRA</t>
        </is>
      </c>
      <c r="K4018" t="inlineStr">
        <is>
          <t>CONTRATO</t>
        </is>
      </c>
      <c r="L4018" t="n">
        <v>5120.7</v>
      </c>
      <c r="M4018" t="inlineStr"/>
      <c r="N4018" t="inlineStr"/>
      <c r="O4018" s="142">
        <f>DATE(YEAR(H4018),MONTH(H4018),1)</f>
        <v/>
      </c>
      <c r="P4018" s="132">
        <f>IF(H4018&gt;$L$3,"Futuro","Atraso")</f>
        <v/>
      </c>
      <c r="Q4018">
        <f>12*(YEAR(H4018)-YEAR($L$3))+(MONTH(H4018)-MONTH($L$3))</f>
        <v/>
      </c>
      <c r="R4018" s="366">
        <f>IF(N4018="IBIRAPITANGA FASE 3",IF(P4018="Atraso",M4018,M4018/(1+$J$2)^Q4018),IF(P4018="Atraso",M4018,M4018/(1+$J$1)^Q4018))</f>
        <v/>
      </c>
    </row>
    <row r="4019">
      <c r="A4019" t="inlineStr">
        <is>
          <t>Q021L03</t>
        </is>
      </c>
      <c r="B4019" t="inlineStr">
        <is>
          <t>EDUARDO BOLOGNESI ROQUE</t>
        </is>
      </c>
      <c r="C4019" t="n">
        <v>1</v>
      </c>
      <c r="D4019" t="inlineStr">
        <is>
          <t>IPCA</t>
        </is>
      </c>
      <c r="E4019" t="n">
        <v>0</v>
      </c>
      <c r="F4019" t="inlineStr">
        <is>
          <t>MENSAL</t>
        </is>
      </c>
      <c r="G4019" t="n">
        <v>45366</v>
      </c>
      <c r="H4019" t="n">
        <v>45366</v>
      </c>
      <c r="I4019" t="inlineStr">
        <is>
          <t>039</t>
        </is>
      </c>
      <c r="J4019" t="inlineStr">
        <is>
          <t>CARTEIRA</t>
        </is>
      </c>
      <c r="K4019" t="inlineStr">
        <is>
          <t>CONTRATO</t>
        </is>
      </c>
      <c r="L4019" t="n">
        <v>5120.7</v>
      </c>
      <c r="M4019" t="inlineStr"/>
      <c r="N4019" t="inlineStr"/>
      <c r="O4019" s="142">
        <f>DATE(YEAR(H4019),MONTH(H4019),1)</f>
        <v/>
      </c>
      <c r="P4019" s="132">
        <f>IF(H4019&gt;$L$3,"Futuro","Atraso")</f>
        <v/>
      </c>
      <c r="Q4019">
        <f>12*(YEAR(H4019)-YEAR($L$3))+(MONTH(H4019)-MONTH($L$3))</f>
        <v/>
      </c>
      <c r="R4019" s="366">
        <f>IF(N4019="IBIRAPITANGA FASE 3",IF(P4019="Atraso",M4019,M4019/(1+$J$2)^Q4019),IF(P4019="Atraso",M4019,M4019/(1+$J$1)^Q4019))</f>
        <v/>
      </c>
    </row>
    <row r="4020">
      <c r="A4020" t="inlineStr">
        <is>
          <t>Q021L03</t>
        </is>
      </c>
      <c r="B4020" t="inlineStr">
        <is>
          <t>EDUARDO BOLOGNESI ROQUE</t>
        </is>
      </c>
      <c r="C4020" t="n">
        <v>1</v>
      </c>
      <c r="D4020" t="inlineStr">
        <is>
          <t>IPCA</t>
        </is>
      </c>
      <c r="E4020" t="n">
        <v>0</v>
      </c>
      <c r="F4020" t="inlineStr">
        <is>
          <t>MENSAL</t>
        </is>
      </c>
      <c r="G4020" t="n">
        <v>45397</v>
      </c>
      <c r="H4020" t="n">
        <v>45397</v>
      </c>
      <c r="I4020" t="inlineStr">
        <is>
          <t>040</t>
        </is>
      </c>
      <c r="J4020" t="inlineStr">
        <is>
          <t>CARTEIRA</t>
        </is>
      </c>
      <c r="K4020" t="inlineStr">
        <is>
          <t>CONTRATO</t>
        </is>
      </c>
      <c r="L4020" t="n">
        <v>5120.7</v>
      </c>
      <c r="M4020" t="inlineStr"/>
      <c r="N4020" t="inlineStr"/>
      <c r="O4020" s="142">
        <f>DATE(YEAR(H4020),MONTH(H4020),1)</f>
        <v/>
      </c>
      <c r="P4020" s="132">
        <f>IF(H4020&gt;$L$3,"Futuro","Atraso")</f>
        <v/>
      </c>
      <c r="Q4020">
        <f>12*(YEAR(H4020)-YEAR($L$3))+(MONTH(H4020)-MONTH($L$3))</f>
        <v/>
      </c>
      <c r="R4020" s="366">
        <f>IF(N4020="IBIRAPITANGA FASE 3",IF(P4020="Atraso",M4020,M4020/(1+$J$2)^Q4020),IF(P4020="Atraso",M4020,M4020/(1+$J$1)^Q4020))</f>
        <v/>
      </c>
    </row>
    <row r="4021">
      <c r="A4021" t="inlineStr">
        <is>
          <t>Q021L03</t>
        </is>
      </c>
      <c r="B4021" t="inlineStr">
        <is>
          <t>EDUARDO BOLOGNESI ROQUE</t>
        </is>
      </c>
      <c r="C4021" t="n">
        <v>1</v>
      </c>
      <c r="D4021" t="inlineStr">
        <is>
          <t>IPCA</t>
        </is>
      </c>
      <c r="E4021" t="n">
        <v>0</v>
      </c>
      <c r="F4021" t="inlineStr">
        <is>
          <t>MENSAL</t>
        </is>
      </c>
      <c r="G4021" t="n">
        <v>45427</v>
      </c>
      <c r="H4021" t="n">
        <v>45427</v>
      </c>
      <c r="I4021" t="inlineStr">
        <is>
          <t>041</t>
        </is>
      </c>
      <c r="J4021" t="inlineStr">
        <is>
          <t>CARTEIRA</t>
        </is>
      </c>
      <c r="K4021" t="inlineStr">
        <is>
          <t>CONTRATO</t>
        </is>
      </c>
      <c r="L4021" t="n">
        <v>5120.7</v>
      </c>
      <c r="M4021" t="inlineStr"/>
      <c r="N4021" t="inlineStr"/>
      <c r="O4021" s="142">
        <f>DATE(YEAR(H4021),MONTH(H4021),1)</f>
        <v/>
      </c>
      <c r="P4021" s="132">
        <f>IF(H4021&gt;$L$3,"Futuro","Atraso")</f>
        <v/>
      </c>
      <c r="Q4021">
        <f>12*(YEAR(H4021)-YEAR($L$3))+(MONTH(H4021)-MONTH($L$3))</f>
        <v/>
      </c>
      <c r="R4021" s="366">
        <f>IF(N4021="IBIRAPITANGA FASE 3",IF(P4021="Atraso",M4021,M4021/(1+$J$2)^Q4021),IF(P4021="Atraso",M4021,M4021/(1+$J$1)^Q4021))</f>
        <v/>
      </c>
    </row>
    <row r="4022">
      <c r="A4022" t="inlineStr">
        <is>
          <t>Q021L03</t>
        </is>
      </c>
      <c r="B4022" t="inlineStr">
        <is>
          <t>EDUARDO BOLOGNESI ROQUE</t>
        </is>
      </c>
      <c r="C4022" t="n">
        <v>1</v>
      </c>
      <c r="D4022" t="inlineStr">
        <is>
          <t>IPCA</t>
        </is>
      </c>
      <c r="E4022" t="n">
        <v>0</v>
      </c>
      <c r="F4022" t="inlineStr">
        <is>
          <t>MENSAL</t>
        </is>
      </c>
      <c r="G4022" t="n">
        <v>45458</v>
      </c>
      <c r="H4022" t="n">
        <v>45458</v>
      </c>
      <c r="I4022" t="inlineStr">
        <is>
          <t>042</t>
        </is>
      </c>
      <c r="J4022" t="inlineStr">
        <is>
          <t>CARTEIRA</t>
        </is>
      </c>
      <c r="K4022" t="inlineStr">
        <is>
          <t>CONTRATO</t>
        </is>
      </c>
      <c r="L4022" t="n">
        <v>5120.7</v>
      </c>
      <c r="M4022" t="inlineStr"/>
      <c r="N4022" t="inlineStr"/>
      <c r="O4022" s="142">
        <f>DATE(YEAR(H4022),MONTH(H4022),1)</f>
        <v/>
      </c>
      <c r="P4022" s="132">
        <f>IF(H4022&gt;$L$3,"Futuro","Atraso")</f>
        <v/>
      </c>
      <c r="Q4022">
        <f>12*(YEAR(H4022)-YEAR($L$3))+(MONTH(H4022)-MONTH($L$3))</f>
        <v/>
      </c>
      <c r="R4022" s="366">
        <f>IF(N4022="IBIRAPITANGA FASE 3",IF(P4022="Atraso",M4022,M4022/(1+$J$2)^Q4022),IF(P4022="Atraso",M4022,M4022/(1+$J$1)^Q4022))</f>
        <v/>
      </c>
    </row>
    <row r="4023">
      <c r="A4023" t="inlineStr">
        <is>
          <t>Q021L03</t>
        </is>
      </c>
      <c r="B4023" t="inlineStr">
        <is>
          <t>EDUARDO BOLOGNESI ROQUE</t>
        </is>
      </c>
      <c r="C4023" t="n">
        <v>1</v>
      </c>
      <c r="D4023" t="inlineStr">
        <is>
          <t>IPCA</t>
        </is>
      </c>
      <c r="E4023" t="n">
        <v>0</v>
      </c>
      <c r="F4023" t="inlineStr">
        <is>
          <t>MENSAL</t>
        </is>
      </c>
      <c r="G4023" t="n">
        <v>45488</v>
      </c>
      <c r="H4023" t="n">
        <v>45488</v>
      </c>
      <c r="I4023" t="inlineStr">
        <is>
          <t>043</t>
        </is>
      </c>
      <c r="J4023" t="inlineStr">
        <is>
          <t>CARTEIRA</t>
        </is>
      </c>
      <c r="K4023" t="inlineStr">
        <is>
          <t>CONTRATO</t>
        </is>
      </c>
      <c r="L4023" t="n">
        <v>5120.7</v>
      </c>
      <c r="M4023" t="inlineStr"/>
      <c r="N4023" t="inlineStr"/>
      <c r="O4023" s="142">
        <f>DATE(YEAR(H4023),MONTH(H4023),1)</f>
        <v/>
      </c>
      <c r="P4023" s="132">
        <f>IF(H4023&gt;$L$3,"Futuro","Atraso")</f>
        <v/>
      </c>
      <c r="Q4023">
        <f>12*(YEAR(H4023)-YEAR($L$3))+(MONTH(H4023)-MONTH($L$3))</f>
        <v/>
      </c>
      <c r="R4023" s="366">
        <f>IF(N4023="IBIRAPITANGA FASE 3",IF(P4023="Atraso",M4023,M4023/(1+$J$2)^Q4023),IF(P4023="Atraso",M4023,M4023/(1+$J$1)^Q4023))</f>
        <v/>
      </c>
    </row>
    <row r="4024">
      <c r="A4024" t="inlineStr">
        <is>
          <t>Q021L03</t>
        </is>
      </c>
      <c r="B4024" t="inlineStr">
        <is>
          <t>EDUARDO BOLOGNESI ROQUE</t>
        </is>
      </c>
      <c r="C4024" t="n">
        <v>1</v>
      </c>
      <c r="D4024" t="inlineStr">
        <is>
          <t>IPCA</t>
        </is>
      </c>
      <c r="E4024" t="n">
        <v>0</v>
      </c>
      <c r="F4024" t="inlineStr">
        <is>
          <t>MENSAL</t>
        </is>
      </c>
      <c r="G4024" t="n">
        <v>45519</v>
      </c>
      <c r="H4024" t="n">
        <v>45519</v>
      </c>
      <c r="I4024" t="inlineStr">
        <is>
          <t>044</t>
        </is>
      </c>
      <c r="J4024" t="inlineStr">
        <is>
          <t>CARTEIRA</t>
        </is>
      </c>
      <c r="K4024" t="inlineStr">
        <is>
          <t>CONTRATO</t>
        </is>
      </c>
      <c r="L4024" t="n">
        <v>5120.7</v>
      </c>
      <c r="M4024" t="inlineStr"/>
      <c r="N4024" t="inlineStr"/>
      <c r="O4024" s="142">
        <f>DATE(YEAR(H4024),MONTH(H4024),1)</f>
        <v/>
      </c>
      <c r="P4024" s="132">
        <f>IF(H4024&gt;$L$3,"Futuro","Atraso")</f>
        <v/>
      </c>
      <c r="Q4024">
        <f>12*(YEAR(H4024)-YEAR($L$3))+(MONTH(H4024)-MONTH($L$3))</f>
        <v/>
      </c>
      <c r="R4024" s="366">
        <f>IF(N4024="IBIRAPITANGA FASE 3",IF(P4024="Atraso",M4024,M4024/(1+$J$2)^Q4024),IF(P4024="Atraso",M4024,M4024/(1+$J$1)^Q4024))</f>
        <v/>
      </c>
    </row>
    <row r="4025">
      <c r="A4025" t="inlineStr">
        <is>
          <t>Q021L03</t>
        </is>
      </c>
      <c r="B4025" t="inlineStr">
        <is>
          <t>EDUARDO BOLOGNESI ROQUE</t>
        </is>
      </c>
      <c r="C4025" t="n">
        <v>1</v>
      </c>
      <c r="D4025" t="inlineStr">
        <is>
          <t>IPCA</t>
        </is>
      </c>
      <c r="E4025" t="n">
        <v>0</v>
      </c>
      <c r="F4025" t="inlineStr">
        <is>
          <t>MENSAL</t>
        </is>
      </c>
      <c r="G4025" t="n">
        <v>45550</v>
      </c>
      <c r="H4025" t="n">
        <v>45550</v>
      </c>
      <c r="I4025" t="inlineStr">
        <is>
          <t>045</t>
        </is>
      </c>
      <c r="J4025" t="inlineStr">
        <is>
          <t>CARTEIRA</t>
        </is>
      </c>
      <c r="K4025" t="inlineStr">
        <is>
          <t>CONTRATO</t>
        </is>
      </c>
      <c r="L4025" t="n">
        <v>5120.7</v>
      </c>
      <c r="M4025" t="inlineStr"/>
      <c r="N4025" t="inlineStr"/>
      <c r="O4025" s="142">
        <f>DATE(YEAR(H4025),MONTH(H4025),1)</f>
        <v/>
      </c>
      <c r="P4025" s="132">
        <f>IF(H4025&gt;$L$3,"Futuro","Atraso")</f>
        <v/>
      </c>
      <c r="Q4025">
        <f>12*(YEAR(H4025)-YEAR($L$3))+(MONTH(H4025)-MONTH($L$3))</f>
        <v/>
      </c>
      <c r="R4025" s="366">
        <f>IF(N4025="IBIRAPITANGA FASE 3",IF(P4025="Atraso",M4025,M4025/(1+$J$2)^Q4025),IF(P4025="Atraso",M4025,M4025/(1+$J$1)^Q4025))</f>
        <v/>
      </c>
    </row>
    <row r="4026">
      <c r="A4026" t="inlineStr">
        <is>
          <t>Q021L03</t>
        </is>
      </c>
      <c r="B4026" t="inlineStr">
        <is>
          <t>EDUARDO BOLOGNESI ROQUE</t>
        </is>
      </c>
      <c r="C4026" t="n">
        <v>1</v>
      </c>
      <c r="D4026" t="inlineStr">
        <is>
          <t>IPCA</t>
        </is>
      </c>
      <c r="E4026" t="n">
        <v>0</v>
      </c>
      <c r="F4026" t="inlineStr">
        <is>
          <t>MENSAL</t>
        </is>
      </c>
      <c r="G4026" t="n">
        <v>45580</v>
      </c>
      <c r="H4026" t="n">
        <v>45580</v>
      </c>
      <c r="I4026" t="inlineStr">
        <is>
          <t>046</t>
        </is>
      </c>
      <c r="J4026" t="inlineStr">
        <is>
          <t>CARTEIRA</t>
        </is>
      </c>
      <c r="K4026" t="inlineStr">
        <is>
          <t>CONTRATO</t>
        </is>
      </c>
      <c r="L4026" t="n">
        <v>5120.7</v>
      </c>
      <c r="M4026" t="inlineStr"/>
      <c r="N4026" t="inlineStr"/>
      <c r="O4026" s="142">
        <f>DATE(YEAR(H4026),MONTH(H4026),1)</f>
        <v/>
      </c>
      <c r="P4026" s="132">
        <f>IF(H4026&gt;$L$3,"Futuro","Atraso")</f>
        <v/>
      </c>
      <c r="Q4026">
        <f>12*(YEAR(H4026)-YEAR($L$3))+(MONTH(H4026)-MONTH($L$3))</f>
        <v/>
      </c>
      <c r="R4026" s="366">
        <f>IF(N4026="IBIRAPITANGA FASE 3",IF(P4026="Atraso",M4026,M4026/(1+$J$2)^Q4026),IF(P4026="Atraso",M4026,M4026/(1+$J$1)^Q4026))</f>
        <v/>
      </c>
    </row>
    <row r="4027">
      <c r="A4027" t="inlineStr">
        <is>
          <t>Q021L03</t>
        </is>
      </c>
      <c r="B4027" t="inlineStr">
        <is>
          <t>EDUARDO BOLOGNESI ROQUE</t>
        </is>
      </c>
      <c r="C4027" t="n">
        <v>1</v>
      </c>
      <c r="D4027" t="inlineStr">
        <is>
          <t>IPCA</t>
        </is>
      </c>
      <c r="E4027" t="n">
        <v>0</v>
      </c>
      <c r="F4027" t="inlineStr">
        <is>
          <t>MENSAL</t>
        </is>
      </c>
      <c r="G4027" t="n">
        <v>45611</v>
      </c>
      <c r="H4027" t="n">
        <v>45611</v>
      </c>
      <c r="I4027" t="inlineStr">
        <is>
          <t>047</t>
        </is>
      </c>
      <c r="J4027" t="inlineStr">
        <is>
          <t>CARTEIRA</t>
        </is>
      </c>
      <c r="K4027" t="inlineStr">
        <is>
          <t>CONTRATO</t>
        </is>
      </c>
      <c r="L4027" t="n">
        <v>5120.7</v>
      </c>
      <c r="M4027" t="inlineStr"/>
      <c r="N4027" t="inlineStr"/>
      <c r="O4027" s="142">
        <f>DATE(YEAR(H4027),MONTH(H4027),1)</f>
        <v/>
      </c>
      <c r="P4027" s="132">
        <f>IF(H4027&gt;$L$3,"Futuro","Atraso")</f>
        <v/>
      </c>
      <c r="Q4027">
        <f>12*(YEAR(H4027)-YEAR($L$3))+(MONTH(H4027)-MONTH($L$3))</f>
        <v/>
      </c>
      <c r="R4027" s="366">
        <f>IF(N4027="IBIRAPITANGA FASE 3",IF(P4027="Atraso",M4027,M4027/(1+$J$2)^Q4027),IF(P4027="Atraso",M4027,M4027/(1+$J$1)^Q4027))</f>
        <v/>
      </c>
    </row>
    <row r="4028">
      <c r="A4028" t="inlineStr">
        <is>
          <t>Q021L03</t>
        </is>
      </c>
      <c r="B4028" t="inlineStr">
        <is>
          <t>EDUARDO BOLOGNESI ROQUE</t>
        </is>
      </c>
      <c r="C4028" t="n">
        <v>1</v>
      </c>
      <c r="D4028" t="inlineStr">
        <is>
          <t>IPCA</t>
        </is>
      </c>
      <c r="E4028" t="n">
        <v>0</v>
      </c>
      <c r="F4028" t="inlineStr">
        <is>
          <t>MENSAL</t>
        </is>
      </c>
      <c r="G4028" t="n">
        <v>45641</v>
      </c>
      <c r="H4028" t="n">
        <v>45641</v>
      </c>
      <c r="I4028" t="inlineStr">
        <is>
          <t>048</t>
        </is>
      </c>
      <c r="J4028" t="inlineStr">
        <is>
          <t>CARTEIRA</t>
        </is>
      </c>
      <c r="K4028" t="inlineStr">
        <is>
          <t>CONTRATO</t>
        </is>
      </c>
      <c r="L4028" t="n">
        <v>5120.7</v>
      </c>
      <c r="M4028" t="inlineStr"/>
      <c r="N4028" t="inlineStr"/>
      <c r="O4028" s="142">
        <f>DATE(YEAR(H4028),MONTH(H4028),1)</f>
        <v/>
      </c>
      <c r="P4028" s="132">
        <f>IF(H4028&gt;$L$3,"Futuro","Atraso")</f>
        <v/>
      </c>
      <c r="Q4028">
        <f>12*(YEAR(H4028)-YEAR($L$3))+(MONTH(H4028)-MONTH($L$3))</f>
        <v/>
      </c>
      <c r="R4028" s="366">
        <f>IF(N4028="IBIRAPITANGA FASE 3",IF(P4028="Atraso",M4028,M4028/(1+$J$2)^Q4028),IF(P4028="Atraso",M4028,M4028/(1+$J$1)^Q4028))</f>
        <v/>
      </c>
    </row>
    <row r="4029">
      <c r="A4029" t="inlineStr">
        <is>
          <t>Q021L04</t>
        </is>
      </c>
      <c r="B4029" t="inlineStr">
        <is>
          <t>ALBERTO SOARES BEZERRA</t>
        </is>
      </c>
      <c r="C4029" t="n">
        <v>1</v>
      </c>
      <c r="D4029" t="inlineStr">
        <is>
          <t>IPCA</t>
        </is>
      </c>
      <c r="E4029" t="n">
        <v>0</v>
      </c>
      <c r="F4029" t="inlineStr">
        <is>
          <t>MENSAL</t>
        </is>
      </c>
      <c r="G4029" t="n">
        <v>45194</v>
      </c>
      <c r="H4029" t="n">
        <v>45194</v>
      </c>
      <c r="I4029" t="inlineStr">
        <is>
          <t>024</t>
        </is>
      </c>
      <c r="J4029" t="inlineStr">
        <is>
          <t>CARTEIRA</t>
        </is>
      </c>
      <c r="K4029" t="inlineStr">
        <is>
          <t>CONTRATO</t>
        </is>
      </c>
      <c r="L4029" t="n">
        <v>4616.72</v>
      </c>
      <c r="M4029" t="inlineStr"/>
      <c r="N4029" t="inlineStr"/>
      <c r="O4029" s="142">
        <f>DATE(YEAR(H4029),MONTH(H4029),1)</f>
        <v/>
      </c>
      <c r="P4029" s="132">
        <f>IF(H4029&gt;$L$3,"Futuro","Atraso")</f>
        <v/>
      </c>
      <c r="Q4029">
        <f>12*(YEAR(H4029)-YEAR($L$3))+(MONTH(H4029)-MONTH($L$3))</f>
        <v/>
      </c>
      <c r="R4029" s="366">
        <f>IF(N4029="IBIRAPITANGA FASE 3",IF(P4029="Atraso",M4029,M4029/(1+$J$2)^Q4029),IF(P4029="Atraso",M4029,M4029/(1+$J$1)^Q4029))</f>
        <v/>
      </c>
    </row>
    <row r="4030">
      <c r="A4030" t="inlineStr">
        <is>
          <t>Q021L04</t>
        </is>
      </c>
      <c r="B4030" t="inlineStr">
        <is>
          <t>ALBERTO SOARES BEZERRA</t>
        </is>
      </c>
      <c r="C4030" t="n">
        <v>1</v>
      </c>
      <c r="D4030" t="inlineStr">
        <is>
          <t>IPCA</t>
        </is>
      </c>
      <c r="E4030" t="n">
        <v>0</v>
      </c>
      <c r="F4030" t="inlineStr">
        <is>
          <t>MENSAL</t>
        </is>
      </c>
      <c r="G4030" t="n">
        <v>45224</v>
      </c>
      <c r="H4030" t="n">
        <v>45224</v>
      </c>
      <c r="I4030" t="inlineStr">
        <is>
          <t>025</t>
        </is>
      </c>
      <c r="J4030" t="inlineStr">
        <is>
          <t>CARTEIRA</t>
        </is>
      </c>
      <c r="K4030" t="inlineStr">
        <is>
          <t>CONTRATO</t>
        </is>
      </c>
      <c r="L4030" t="n">
        <v>4528.3</v>
      </c>
      <c r="M4030" t="inlineStr"/>
      <c r="N4030" t="inlineStr"/>
      <c r="O4030" s="142">
        <f>DATE(YEAR(H4030),MONTH(H4030),1)</f>
        <v/>
      </c>
      <c r="P4030" s="132">
        <f>IF(H4030&gt;$L$3,"Futuro","Atraso")</f>
        <v/>
      </c>
      <c r="Q4030">
        <f>12*(YEAR(H4030)-YEAR($L$3))+(MONTH(H4030)-MONTH($L$3))</f>
        <v/>
      </c>
      <c r="R4030" s="366">
        <f>IF(N4030="IBIRAPITANGA FASE 3",IF(P4030="Atraso",M4030,M4030/(1+$J$2)^Q4030),IF(P4030="Atraso",M4030,M4030/(1+$J$1)^Q4030))</f>
        <v/>
      </c>
    </row>
    <row r="4031">
      <c r="A4031" t="inlineStr">
        <is>
          <t>Q021L04</t>
        </is>
      </c>
      <c r="B4031" t="inlineStr">
        <is>
          <t>ALBERTO SOARES BEZERRA</t>
        </is>
      </c>
      <c r="C4031" t="n">
        <v>1</v>
      </c>
      <c r="D4031" t="inlineStr">
        <is>
          <t>IPCA</t>
        </is>
      </c>
      <c r="E4031" t="n">
        <v>0</v>
      </c>
      <c r="F4031" t="inlineStr">
        <is>
          <t>MENSAL</t>
        </is>
      </c>
      <c r="G4031" t="n">
        <v>45255</v>
      </c>
      <c r="H4031" t="n">
        <v>45255</v>
      </c>
      <c r="I4031" t="inlineStr">
        <is>
          <t>026</t>
        </is>
      </c>
      <c r="J4031" t="inlineStr">
        <is>
          <t>CARTEIRA</t>
        </is>
      </c>
      <c r="K4031" t="inlineStr">
        <is>
          <t>CONTRATO</t>
        </is>
      </c>
      <c r="L4031" t="n">
        <v>4528.3</v>
      </c>
      <c r="M4031" t="inlineStr"/>
      <c r="N4031" t="inlineStr"/>
      <c r="O4031" s="142">
        <f>DATE(YEAR(H4031),MONTH(H4031),1)</f>
        <v/>
      </c>
      <c r="P4031" s="132">
        <f>IF(H4031&gt;$L$3,"Futuro","Atraso")</f>
        <v/>
      </c>
      <c r="Q4031">
        <f>12*(YEAR(H4031)-YEAR($L$3))+(MONTH(H4031)-MONTH($L$3))</f>
        <v/>
      </c>
      <c r="R4031" s="366">
        <f>IF(N4031="IBIRAPITANGA FASE 3",IF(P4031="Atraso",M4031,M4031/(1+$J$2)^Q4031),IF(P4031="Atraso",M4031,M4031/(1+$J$1)^Q4031))</f>
        <v/>
      </c>
    </row>
    <row r="4032">
      <c r="A4032" t="inlineStr">
        <is>
          <t>Q021L04</t>
        </is>
      </c>
      <c r="B4032" t="inlineStr">
        <is>
          <t>ALBERTO SOARES BEZERRA</t>
        </is>
      </c>
      <c r="C4032" t="n">
        <v>1</v>
      </c>
      <c r="D4032" t="inlineStr">
        <is>
          <t>IPCA</t>
        </is>
      </c>
      <c r="E4032" t="n">
        <v>0</v>
      </c>
      <c r="F4032" t="inlineStr">
        <is>
          <t>MENSAL</t>
        </is>
      </c>
      <c r="G4032" t="n">
        <v>45285</v>
      </c>
      <c r="H4032" t="n">
        <v>45285</v>
      </c>
      <c r="I4032" t="inlineStr">
        <is>
          <t>027</t>
        </is>
      </c>
      <c r="J4032" t="inlineStr">
        <is>
          <t>CARTEIRA</t>
        </is>
      </c>
      <c r="K4032" t="inlineStr">
        <is>
          <t>CONTRATO</t>
        </is>
      </c>
      <c r="L4032" t="n">
        <v>4528.3</v>
      </c>
      <c r="M4032" t="inlineStr"/>
      <c r="N4032" t="inlineStr"/>
      <c r="O4032" s="142">
        <f>DATE(YEAR(H4032),MONTH(H4032),1)</f>
        <v/>
      </c>
      <c r="P4032" s="132">
        <f>IF(H4032&gt;$L$3,"Futuro","Atraso")</f>
        <v/>
      </c>
      <c r="Q4032">
        <f>12*(YEAR(H4032)-YEAR($L$3))+(MONTH(H4032)-MONTH($L$3))</f>
        <v/>
      </c>
      <c r="R4032" s="366">
        <f>IF(N4032="IBIRAPITANGA FASE 3",IF(P4032="Atraso",M4032,M4032/(1+$J$2)^Q4032),IF(P4032="Atraso",M4032,M4032/(1+$J$1)^Q4032))</f>
        <v/>
      </c>
    </row>
    <row r="4033">
      <c r="A4033" t="inlineStr">
        <is>
          <t>Q021L04</t>
        </is>
      </c>
      <c r="B4033" t="inlineStr">
        <is>
          <t>ALBERTO SOARES BEZERRA</t>
        </is>
      </c>
      <c r="C4033" t="n">
        <v>1</v>
      </c>
      <c r="D4033" t="inlineStr">
        <is>
          <t>IPCA</t>
        </is>
      </c>
      <c r="E4033" t="n">
        <v>0</v>
      </c>
      <c r="F4033" t="inlineStr">
        <is>
          <t>MENSAL</t>
        </is>
      </c>
      <c r="G4033" t="n">
        <v>45316</v>
      </c>
      <c r="H4033" t="n">
        <v>45316</v>
      </c>
      <c r="I4033" t="inlineStr">
        <is>
          <t>028</t>
        </is>
      </c>
      <c r="J4033" t="inlineStr">
        <is>
          <t>CARTEIRA</t>
        </is>
      </c>
      <c r="K4033" t="inlineStr">
        <is>
          <t>CONTRATO</t>
        </is>
      </c>
      <c r="L4033" t="n">
        <v>4528.3</v>
      </c>
      <c r="M4033" t="inlineStr"/>
      <c r="N4033" t="inlineStr"/>
      <c r="O4033" s="142">
        <f>DATE(YEAR(H4033),MONTH(H4033),1)</f>
        <v/>
      </c>
      <c r="P4033" s="132">
        <f>IF(H4033&gt;$L$3,"Futuro","Atraso")</f>
        <v/>
      </c>
      <c r="Q4033">
        <f>12*(YEAR(H4033)-YEAR($L$3))+(MONTH(H4033)-MONTH($L$3))</f>
        <v/>
      </c>
      <c r="R4033" s="366">
        <f>IF(N4033="IBIRAPITANGA FASE 3",IF(P4033="Atraso",M4033,M4033/(1+$J$2)^Q4033),IF(P4033="Atraso",M4033,M4033/(1+$J$1)^Q4033))</f>
        <v/>
      </c>
    </row>
    <row r="4034">
      <c r="A4034" t="inlineStr">
        <is>
          <t>Q021L04</t>
        </is>
      </c>
      <c r="B4034" t="inlineStr">
        <is>
          <t>ALBERTO SOARES BEZERRA</t>
        </is>
      </c>
      <c r="C4034" t="n">
        <v>1</v>
      </c>
      <c r="D4034" t="inlineStr">
        <is>
          <t>IPCA</t>
        </is>
      </c>
      <c r="E4034" t="n">
        <v>0</v>
      </c>
      <c r="F4034" t="inlineStr">
        <is>
          <t>MENSAL</t>
        </is>
      </c>
      <c r="G4034" t="n">
        <v>45347</v>
      </c>
      <c r="H4034" t="n">
        <v>45347</v>
      </c>
      <c r="I4034" t="inlineStr">
        <is>
          <t>029</t>
        </is>
      </c>
      <c r="J4034" t="inlineStr">
        <is>
          <t>CARTEIRA</t>
        </is>
      </c>
      <c r="K4034" t="inlineStr">
        <is>
          <t>CONTRATO</t>
        </is>
      </c>
      <c r="L4034" t="n">
        <v>4528.3</v>
      </c>
      <c r="M4034" t="inlineStr"/>
      <c r="N4034" t="inlineStr"/>
      <c r="O4034" s="142">
        <f>DATE(YEAR(H4034),MONTH(H4034),1)</f>
        <v/>
      </c>
      <c r="P4034" s="132">
        <f>IF(H4034&gt;$L$3,"Futuro","Atraso")</f>
        <v/>
      </c>
      <c r="Q4034">
        <f>12*(YEAR(H4034)-YEAR($L$3))+(MONTH(H4034)-MONTH($L$3))</f>
        <v/>
      </c>
      <c r="R4034" s="366">
        <f>IF(N4034="IBIRAPITANGA FASE 3",IF(P4034="Atraso",M4034,M4034/(1+$J$2)^Q4034),IF(P4034="Atraso",M4034,M4034/(1+$J$1)^Q4034))</f>
        <v/>
      </c>
    </row>
    <row r="4035">
      <c r="A4035" t="inlineStr">
        <is>
          <t>Q021L04</t>
        </is>
      </c>
      <c r="B4035" t="inlineStr">
        <is>
          <t>ALBERTO SOARES BEZERRA</t>
        </is>
      </c>
      <c r="C4035" t="n">
        <v>1</v>
      </c>
      <c r="D4035" t="inlineStr">
        <is>
          <t>IPCA</t>
        </is>
      </c>
      <c r="E4035" t="n">
        <v>0</v>
      </c>
      <c r="F4035" t="inlineStr">
        <is>
          <t>MENSAL</t>
        </is>
      </c>
      <c r="G4035" t="n">
        <v>45376</v>
      </c>
      <c r="H4035" t="n">
        <v>45376</v>
      </c>
      <c r="I4035" t="inlineStr">
        <is>
          <t>030</t>
        </is>
      </c>
      <c r="J4035" t="inlineStr">
        <is>
          <t>CARTEIRA</t>
        </is>
      </c>
      <c r="K4035" t="inlineStr">
        <is>
          <t>CONTRATO</t>
        </is>
      </c>
      <c r="L4035" t="n">
        <v>4528.3</v>
      </c>
      <c r="M4035" t="inlineStr"/>
      <c r="N4035" t="inlineStr"/>
      <c r="O4035" s="142">
        <f>DATE(YEAR(H4035),MONTH(H4035),1)</f>
        <v/>
      </c>
      <c r="P4035" s="132">
        <f>IF(H4035&gt;$L$3,"Futuro","Atraso")</f>
        <v/>
      </c>
      <c r="Q4035">
        <f>12*(YEAR(H4035)-YEAR($L$3))+(MONTH(H4035)-MONTH($L$3))</f>
        <v/>
      </c>
      <c r="R4035" s="366">
        <f>IF(N4035="IBIRAPITANGA FASE 3",IF(P4035="Atraso",M4035,M4035/(1+$J$2)^Q4035),IF(P4035="Atraso",M4035,M4035/(1+$J$1)^Q4035))</f>
        <v/>
      </c>
    </row>
    <row r="4036">
      <c r="A4036" t="inlineStr">
        <is>
          <t>Q021L04</t>
        </is>
      </c>
      <c r="B4036" t="inlineStr">
        <is>
          <t>ALBERTO SOARES BEZERRA</t>
        </is>
      </c>
      <c r="C4036" t="n">
        <v>1</v>
      </c>
      <c r="D4036" t="inlineStr">
        <is>
          <t>IPCA</t>
        </is>
      </c>
      <c r="E4036" t="n">
        <v>0</v>
      </c>
      <c r="F4036" t="inlineStr">
        <is>
          <t>MENSAL</t>
        </is>
      </c>
      <c r="G4036" t="n">
        <v>45407</v>
      </c>
      <c r="H4036" t="n">
        <v>45407</v>
      </c>
      <c r="I4036" t="inlineStr">
        <is>
          <t>031</t>
        </is>
      </c>
      <c r="J4036" t="inlineStr">
        <is>
          <t>CARTEIRA</t>
        </is>
      </c>
      <c r="K4036" t="inlineStr">
        <is>
          <t>CONTRATO</t>
        </is>
      </c>
      <c r="L4036" t="n">
        <v>4528.3</v>
      </c>
      <c r="M4036" t="inlineStr"/>
      <c r="N4036" t="inlineStr"/>
      <c r="O4036" s="142">
        <f>DATE(YEAR(H4036),MONTH(H4036),1)</f>
        <v/>
      </c>
      <c r="P4036" s="132">
        <f>IF(H4036&gt;$L$3,"Futuro","Atraso")</f>
        <v/>
      </c>
      <c r="Q4036">
        <f>12*(YEAR(H4036)-YEAR($L$3))+(MONTH(H4036)-MONTH($L$3))</f>
        <v/>
      </c>
      <c r="R4036" s="366">
        <f>IF(N4036="IBIRAPITANGA FASE 3",IF(P4036="Atraso",M4036,M4036/(1+$J$2)^Q4036),IF(P4036="Atraso",M4036,M4036/(1+$J$1)^Q4036))</f>
        <v/>
      </c>
    </row>
    <row r="4037">
      <c r="A4037" t="inlineStr">
        <is>
          <t>Q021L04</t>
        </is>
      </c>
      <c r="B4037" t="inlineStr">
        <is>
          <t>ALBERTO SOARES BEZERRA</t>
        </is>
      </c>
      <c r="C4037" t="n">
        <v>1</v>
      </c>
      <c r="D4037" t="inlineStr">
        <is>
          <t>IPCA</t>
        </is>
      </c>
      <c r="E4037" t="n">
        <v>0</v>
      </c>
      <c r="F4037" t="inlineStr">
        <is>
          <t>MENSAL</t>
        </is>
      </c>
      <c r="G4037" t="n">
        <v>45409</v>
      </c>
      <c r="H4037" t="n">
        <v>45409</v>
      </c>
      <c r="I4037" t="inlineStr">
        <is>
          <t>003</t>
        </is>
      </c>
      <c r="J4037" t="inlineStr">
        <is>
          <t>CARTEIRA</t>
        </is>
      </c>
      <c r="K4037" t="inlineStr">
        <is>
          <t>CONTRATO</t>
        </is>
      </c>
      <c r="L4037" t="n">
        <v>11886.79</v>
      </c>
      <c r="M4037" t="inlineStr"/>
      <c r="N4037" t="inlineStr"/>
      <c r="O4037" s="142">
        <f>DATE(YEAR(H4037),MONTH(H4037),1)</f>
        <v/>
      </c>
      <c r="P4037" s="132">
        <f>IF(H4037&gt;$L$3,"Futuro","Atraso")</f>
        <v/>
      </c>
      <c r="Q4037">
        <f>12*(YEAR(H4037)-YEAR($L$3))+(MONTH(H4037)-MONTH($L$3))</f>
        <v/>
      </c>
      <c r="R4037" s="366">
        <f>IF(N4037="IBIRAPITANGA FASE 3",IF(P4037="Atraso",M4037,M4037/(1+$J$2)^Q4037),IF(P4037="Atraso",M4037,M4037/(1+$J$1)^Q4037))</f>
        <v/>
      </c>
    </row>
    <row r="4038">
      <c r="A4038" t="inlineStr">
        <is>
          <t>Q021L04</t>
        </is>
      </c>
      <c r="B4038" t="inlineStr">
        <is>
          <t>ALBERTO SOARES BEZERRA</t>
        </is>
      </c>
      <c r="C4038" t="n">
        <v>1</v>
      </c>
      <c r="D4038" t="inlineStr">
        <is>
          <t>IPCA</t>
        </is>
      </c>
      <c r="E4038" t="n">
        <v>0</v>
      </c>
      <c r="F4038" t="inlineStr">
        <is>
          <t>MENSAL</t>
        </is>
      </c>
      <c r="G4038" t="n">
        <v>45437</v>
      </c>
      <c r="H4038" t="n">
        <v>45437</v>
      </c>
      <c r="I4038" t="inlineStr">
        <is>
          <t>032</t>
        </is>
      </c>
      <c r="J4038" t="inlineStr">
        <is>
          <t>CARTEIRA</t>
        </is>
      </c>
      <c r="K4038" t="inlineStr">
        <is>
          <t>CONTRATO</t>
        </is>
      </c>
      <c r="L4038" t="n">
        <v>4528.3</v>
      </c>
      <c r="M4038" t="inlineStr"/>
      <c r="N4038" t="inlineStr"/>
      <c r="O4038" s="142">
        <f>DATE(YEAR(H4038),MONTH(H4038),1)</f>
        <v/>
      </c>
      <c r="P4038" s="132">
        <f>IF(H4038&gt;$L$3,"Futuro","Atraso")</f>
        <v/>
      </c>
      <c r="Q4038">
        <f>12*(YEAR(H4038)-YEAR($L$3))+(MONTH(H4038)-MONTH($L$3))</f>
        <v/>
      </c>
      <c r="R4038" s="366">
        <f>IF(N4038="IBIRAPITANGA FASE 3",IF(P4038="Atraso",M4038,M4038/(1+$J$2)^Q4038),IF(P4038="Atraso",M4038,M4038/(1+$J$1)^Q4038))</f>
        <v/>
      </c>
    </row>
    <row r="4039">
      <c r="A4039" t="inlineStr">
        <is>
          <t>Q021L04</t>
        </is>
      </c>
      <c r="B4039" t="inlineStr">
        <is>
          <t>ALBERTO SOARES BEZERRA</t>
        </is>
      </c>
      <c r="C4039" t="n">
        <v>1</v>
      </c>
      <c r="D4039" t="inlineStr">
        <is>
          <t>IPCA</t>
        </is>
      </c>
      <c r="E4039" t="n">
        <v>0</v>
      </c>
      <c r="F4039" t="inlineStr">
        <is>
          <t>MENSAL</t>
        </is>
      </c>
      <c r="G4039" t="n">
        <v>45468</v>
      </c>
      <c r="H4039" t="n">
        <v>45468</v>
      </c>
      <c r="I4039" t="inlineStr">
        <is>
          <t>033</t>
        </is>
      </c>
      <c r="J4039" t="inlineStr">
        <is>
          <t>CARTEIRA</t>
        </is>
      </c>
      <c r="K4039" t="inlineStr">
        <is>
          <t>CONTRATO</t>
        </is>
      </c>
      <c r="L4039" t="n">
        <v>4528.3</v>
      </c>
      <c r="M4039" t="inlineStr"/>
      <c r="N4039" t="inlineStr"/>
      <c r="O4039" s="142">
        <f>DATE(YEAR(H4039),MONTH(H4039),1)</f>
        <v/>
      </c>
      <c r="P4039" s="132">
        <f>IF(H4039&gt;$L$3,"Futuro","Atraso")</f>
        <v/>
      </c>
      <c r="Q4039">
        <f>12*(YEAR(H4039)-YEAR($L$3))+(MONTH(H4039)-MONTH($L$3))</f>
        <v/>
      </c>
      <c r="R4039" s="366">
        <f>IF(N4039="IBIRAPITANGA FASE 3",IF(P4039="Atraso",M4039,M4039/(1+$J$2)^Q4039),IF(P4039="Atraso",M4039,M4039/(1+$J$1)^Q4039))</f>
        <v/>
      </c>
    </row>
    <row r="4040">
      <c r="A4040" t="inlineStr">
        <is>
          <t>Q021L04</t>
        </is>
      </c>
      <c r="B4040" t="inlineStr">
        <is>
          <t>ALBERTO SOARES BEZERRA</t>
        </is>
      </c>
      <c r="C4040" t="n">
        <v>1</v>
      </c>
      <c r="D4040" t="inlineStr">
        <is>
          <t>IPCA</t>
        </is>
      </c>
      <c r="E4040" t="n">
        <v>0</v>
      </c>
      <c r="F4040" t="inlineStr">
        <is>
          <t>MENSAL</t>
        </is>
      </c>
      <c r="G4040" t="n">
        <v>45498</v>
      </c>
      <c r="H4040" t="n">
        <v>45498</v>
      </c>
      <c r="I4040" t="inlineStr">
        <is>
          <t>034</t>
        </is>
      </c>
      <c r="J4040" t="inlineStr">
        <is>
          <t>CARTEIRA</t>
        </is>
      </c>
      <c r="K4040" t="inlineStr">
        <is>
          <t>CONTRATO</t>
        </is>
      </c>
      <c r="L4040" t="n">
        <v>4528.3</v>
      </c>
      <c r="M4040" t="inlineStr"/>
      <c r="N4040" t="inlineStr"/>
      <c r="O4040" s="142">
        <f>DATE(YEAR(H4040),MONTH(H4040),1)</f>
        <v/>
      </c>
      <c r="P4040" s="132">
        <f>IF(H4040&gt;$L$3,"Futuro","Atraso")</f>
        <v/>
      </c>
      <c r="Q4040">
        <f>12*(YEAR(H4040)-YEAR($L$3))+(MONTH(H4040)-MONTH($L$3))</f>
        <v/>
      </c>
      <c r="R4040" s="366">
        <f>IF(N4040="IBIRAPITANGA FASE 3",IF(P4040="Atraso",M4040,M4040/(1+$J$2)^Q4040),IF(P4040="Atraso",M4040,M4040/(1+$J$1)^Q4040))</f>
        <v/>
      </c>
    </row>
    <row r="4041">
      <c r="A4041" t="inlineStr">
        <is>
          <t>Q021L04</t>
        </is>
      </c>
      <c r="B4041" t="inlineStr">
        <is>
          <t>ALBERTO SOARES BEZERRA</t>
        </is>
      </c>
      <c r="C4041" t="n">
        <v>1</v>
      </c>
      <c r="D4041" t="inlineStr">
        <is>
          <t>IPCA</t>
        </is>
      </c>
      <c r="E4041" t="n">
        <v>0</v>
      </c>
      <c r="F4041" t="inlineStr">
        <is>
          <t>MENSAL</t>
        </is>
      </c>
      <c r="G4041" t="n">
        <v>45529</v>
      </c>
      <c r="H4041" t="n">
        <v>45529</v>
      </c>
      <c r="I4041" t="inlineStr">
        <is>
          <t>035</t>
        </is>
      </c>
      <c r="J4041" t="inlineStr">
        <is>
          <t>CARTEIRA</t>
        </is>
      </c>
      <c r="K4041" t="inlineStr">
        <is>
          <t>CONTRATO</t>
        </is>
      </c>
      <c r="L4041" t="n">
        <v>4528.3</v>
      </c>
      <c r="M4041" t="inlineStr"/>
      <c r="N4041" t="inlineStr"/>
      <c r="O4041" s="142">
        <f>DATE(YEAR(H4041),MONTH(H4041),1)</f>
        <v/>
      </c>
      <c r="P4041" s="132">
        <f>IF(H4041&gt;$L$3,"Futuro","Atraso")</f>
        <v/>
      </c>
      <c r="Q4041">
        <f>12*(YEAR(H4041)-YEAR($L$3))+(MONTH(H4041)-MONTH($L$3))</f>
        <v/>
      </c>
      <c r="R4041" s="366">
        <f>IF(N4041="IBIRAPITANGA FASE 3",IF(P4041="Atraso",M4041,M4041/(1+$J$2)^Q4041),IF(P4041="Atraso",M4041,M4041/(1+$J$1)^Q4041))</f>
        <v/>
      </c>
    </row>
    <row r="4042">
      <c r="A4042" t="inlineStr">
        <is>
          <t>Q021L04</t>
        </is>
      </c>
      <c r="B4042" t="inlineStr">
        <is>
          <t>ALBERTO SOARES BEZERRA</t>
        </is>
      </c>
      <c r="C4042" t="n">
        <v>1</v>
      </c>
      <c r="D4042" t="inlineStr">
        <is>
          <t>IPCA</t>
        </is>
      </c>
      <c r="E4042" t="n">
        <v>0</v>
      </c>
      <c r="F4042" t="inlineStr">
        <is>
          <t>MENSAL</t>
        </is>
      </c>
      <c r="G4042" t="n">
        <v>45560</v>
      </c>
      <c r="H4042" t="n">
        <v>45560</v>
      </c>
      <c r="I4042" t="inlineStr">
        <is>
          <t>036</t>
        </is>
      </c>
      <c r="J4042" t="inlineStr">
        <is>
          <t>CARTEIRA</t>
        </is>
      </c>
      <c r="K4042" t="inlineStr">
        <is>
          <t>CONTRATO</t>
        </is>
      </c>
      <c r="L4042" t="n">
        <v>4528.3</v>
      </c>
      <c r="M4042" t="inlineStr"/>
      <c r="N4042" t="inlineStr"/>
      <c r="O4042" s="142">
        <f>DATE(YEAR(H4042),MONTH(H4042),1)</f>
        <v/>
      </c>
      <c r="P4042" s="132">
        <f>IF(H4042&gt;$L$3,"Futuro","Atraso")</f>
        <v/>
      </c>
      <c r="Q4042">
        <f>12*(YEAR(H4042)-YEAR($L$3))+(MONTH(H4042)-MONTH($L$3))</f>
        <v/>
      </c>
      <c r="R4042" s="366">
        <f>IF(N4042="IBIRAPITANGA FASE 3",IF(P4042="Atraso",M4042,M4042/(1+$J$2)^Q4042),IF(P4042="Atraso",M4042,M4042/(1+$J$1)^Q4042))</f>
        <v/>
      </c>
    </row>
    <row r="4043">
      <c r="A4043" t="inlineStr">
        <is>
          <t>Q021L04</t>
        </is>
      </c>
      <c r="B4043" t="inlineStr">
        <is>
          <t>ALBERTO SOARES BEZERRA</t>
        </is>
      </c>
      <c r="C4043" t="n">
        <v>1</v>
      </c>
      <c r="D4043" t="inlineStr">
        <is>
          <t>IPCA</t>
        </is>
      </c>
      <c r="E4043" t="n">
        <v>0</v>
      </c>
      <c r="F4043" t="inlineStr">
        <is>
          <t>MENSAL</t>
        </is>
      </c>
      <c r="G4043" t="n">
        <v>45590</v>
      </c>
      <c r="H4043" t="n">
        <v>45590</v>
      </c>
      <c r="I4043" t="inlineStr">
        <is>
          <t>037</t>
        </is>
      </c>
      <c r="J4043" t="inlineStr">
        <is>
          <t>CARTEIRA</t>
        </is>
      </c>
      <c r="K4043" t="inlineStr">
        <is>
          <t>CONTRATO</t>
        </is>
      </c>
      <c r="L4043" t="n">
        <v>4528.3</v>
      </c>
      <c r="M4043" t="inlineStr"/>
      <c r="N4043" t="inlineStr"/>
      <c r="O4043" s="142">
        <f>DATE(YEAR(H4043),MONTH(H4043),1)</f>
        <v/>
      </c>
      <c r="P4043" s="132">
        <f>IF(H4043&gt;$L$3,"Futuro","Atraso")</f>
        <v/>
      </c>
      <c r="Q4043">
        <f>12*(YEAR(H4043)-YEAR($L$3))+(MONTH(H4043)-MONTH($L$3))</f>
        <v/>
      </c>
      <c r="R4043" s="366">
        <f>IF(N4043="IBIRAPITANGA FASE 3",IF(P4043="Atraso",M4043,M4043/(1+$J$2)^Q4043),IF(P4043="Atraso",M4043,M4043/(1+$J$1)^Q4043))</f>
        <v/>
      </c>
    </row>
    <row r="4044">
      <c r="A4044" t="inlineStr">
        <is>
          <t>Q021L04</t>
        </is>
      </c>
      <c r="B4044" t="inlineStr">
        <is>
          <t>ALBERTO SOARES BEZERRA</t>
        </is>
      </c>
      <c r="C4044" t="n">
        <v>1</v>
      </c>
      <c r="D4044" t="inlineStr">
        <is>
          <t>IPCA</t>
        </is>
      </c>
      <c r="E4044" t="n">
        <v>0</v>
      </c>
      <c r="F4044" t="inlineStr">
        <is>
          <t>MENSAL</t>
        </is>
      </c>
      <c r="G4044" t="n">
        <v>45621</v>
      </c>
      <c r="H4044" t="n">
        <v>45621</v>
      </c>
      <c r="I4044" t="inlineStr">
        <is>
          <t>038</t>
        </is>
      </c>
      <c r="J4044" t="inlineStr">
        <is>
          <t>CARTEIRA</t>
        </is>
      </c>
      <c r="K4044" t="inlineStr">
        <is>
          <t>CONTRATO</t>
        </is>
      </c>
      <c r="L4044" t="n">
        <v>4528.3</v>
      </c>
      <c r="M4044" t="inlineStr"/>
      <c r="N4044" t="inlineStr"/>
      <c r="O4044" s="142">
        <f>DATE(YEAR(H4044),MONTH(H4044),1)</f>
        <v/>
      </c>
      <c r="P4044" s="132">
        <f>IF(H4044&gt;$L$3,"Futuro","Atraso")</f>
        <v/>
      </c>
      <c r="Q4044">
        <f>12*(YEAR(H4044)-YEAR($L$3))+(MONTH(H4044)-MONTH($L$3))</f>
        <v/>
      </c>
      <c r="R4044" s="366">
        <f>IF(N4044="IBIRAPITANGA FASE 3",IF(P4044="Atraso",M4044,M4044/(1+$J$2)^Q4044),IF(P4044="Atraso",M4044,M4044/(1+$J$1)^Q4044))</f>
        <v/>
      </c>
    </row>
    <row r="4045">
      <c r="A4045" t="inlineStr">
        <is>
          <t>Q021L04</t>
        </is>
      </c>
      <c r="B4045" t="inlineStr">
        <is>
          <t>ALBERTO SOARES BEZERRA</t>
        </is>
      </c>
      <c r="C4045" t="n">
        <v>1</v>
      </c>
      <c r="D4045" t="inlineStr">
        <is>
          <t>IPCA</t>
        </is>
      </c>
      <c r="E4045" t="n">
        <v>0</v>
      </c>
      <c r="F4045" t="inlineStr">
        <is>
          <t>MENSAL</t>
        </is>
      </c>
      <c r="G4045" t="n">
        <v>45651</v>
      </c>
      <c r="H4045" t="n">
        <v>45651</v>
      </c>
      <c r="I4045" t="inlineStr">
        <is>
          <t>039</t>
        </is>
      </c>
      <c r="J4045" t="inlineStr">
        <is>
          <t>CARTEIRA</t>
        </is>
      </c>
      <c r="K4045" t="inlineStr">
        <is>
          <t>CONTRATO</t>
        </is>
      </c>
      <c r="L4045" t="n">
        <v>4528.3</v>
      </c>
      <c r="M4045" t="inlineStr"/>
      <c r="N4045" t="inlineStr"/>
      <c r="O4045" s="142">
        <f>DATE(YEAR(H4045),MONTH(H4045),1)</f>
        <v/>
      </c>
      <c r="P4045" s="132">
        <f>IF(H4045&gt;$L$3,"Futuro","Atraso")</f>
        <v/>
      </c>
      <c r="Q4045">
        <f>12*(YEAR(H4045)-YEAR($L$3))+(MONTH(H4045)-MONTH($L$3))</f>
        <v/>
      </c>
      <c r="R4045" s="366">
        <f>IF(N4045="IBIRAPITANGA FASE 3",IF(P4045="Atraso",M4045,M4045/(1+$J$2)^Q4045),IF(P4045="Atraso",M4045,M4045/(1+$J$1)^Q4045))</f>
        <v/>
      </c>
    </row>
    <row r="4046">
      <c r="A4046" t="inlineStr">
        <is>
          <t>Q021L04</t>
        </is>
      </c>
      <c r="B4046" t="inlineStr">
        <is>
          <t>ALBERTO SOARES BEZERRA</t>
        </is>
      </c>
      <c r="C4046" t="n">
        <v>1</v>
      </c>
      <c r="D4046" t="inlineStr">
        <is>
          <t>IPCA</t>
        </is>
      </c>
      <c r="E4046" t="n">
        <v>0</v>
      </c>
      <c r="F4046" t="inlineStr">
        <is>
          <t>MENSAL</t>
        </is>
      </c>
      <c r="G4046" t="n">
        <v>45682</v>
      </c>
      <c r="H4046" t="n">
        <v>45682</v>
      </c>
      <c r="I4046" t="inlineStr">
        <is>
          <t>040</t>
        </is>
      </c>
      <c r="J4046" t="inlineStr">
        <is>
          <t>CARTEIRA</t>
        </is>
      </c>
      <c r="K4046" t="inlineStr">
        <is>
          <t>CONTRATO</t>
        </is>
      </c>
      <c r="L4046" t="n">
        <v>4528.3</v>
      </c>
      <c r="M4046" t="inlineStr"/>
      <c r="N4046" t="inlineStr"/>
      <c r="O4046" s="142">
        <f>DATE(YEAR(H4046),MONTH(H4046),1)</f>
        <v/>
      </c>
      <c r="P4046" s="132">
        <f>IF(H4046&gt;$L$3,"Futuro","Atraso")</f>
        <v/>
      </c>
      <c r="Q4046">
        <f>12*(YEAR(H4046)-YEAR($L$3))+(MONTH(H4046)-MONTH($L$3))</f>
        <v/>
      </c>
      <c r="R4046" s="366">
        <f>IF(N4046="IBIRAPITANGA FASE 3",IF(P4046="Atraso",M4046,M4046/(1+$J$2)^Q4046),IF(P4046="Atraso",M4046,M4046/(1+$J$1)^Q4046))</f>
        <v/>
      </c>
    </row>
    <row r="4047">
      <c r="A4047" t="inlineStr">
        <is>
          <t>Q021L04</t>
        </is>
      </c>
      <c r="B4047" t="inlineStr">
        <is>
          <t>ALBERTO SOARES BEZERRA</t>
        </is>
      </c>
      <c r="C4047" t="n">
        <v>1</v>
      </c>
      <c r="D4047" t="inlineStr">
        <is>
          <t>IPCA</t>
        </is>
      </c>
      <c r="E4047" t="n">
        <v>0</v>
      </c>
      <c r="F4047" t="inlineStr">
        <is>
          <t>MENSAL</t>
        </is>
      </c>
      <c r="G4047" t="n">
        <v>45713</v>
      </c>
      <c r="H4047" t="n">
        <v>45713</v>
      </c>
      <c r="I4047" t="inlineStr">
        <is>
          <t>041</t>
        </is>
      </c>
      <c r="J4047" t="inlineStr">
        <is>
          <t>CARTEIRA</t>
        </is>
      </c>
      <c r="K4047" t="inlineStr">
        <is>
          <t>CONTRATO</t>
        </is>
      </c>
      <c r="L4047" t="n">
        <v>4528.3</v>
      </c>
      <c r="M4047" t="inlineStr"/>
      <c r="N4047" t="inlineStr"/>
      <c r="O4047" s="142">
        <f>DATE(YEAR(H4047),MONTH(H4047),1)</f>
        <v/>
      </c>
      <c r="P4047" s="132">
        <f>IF(H4047&gt;$L$3,"Futuro","Atraso")</f>
        <v/>
      </c>
      <c r="Q4047">
        <f>12*(YEAR(H4047)-YEAR($L$3))+(MONTH(H4047)-MONTH($L$3))</f>
        <v/>
      </c>
      <c r="R4047" s="366">
        <f>IF(N4047="IBIRAPITANGA FASE 3",IF(P4047="Atraso",M4047,M4047/(1+$J$2)^Q4047),IF(P4047="Atraso",M4047,M4047/(1+$J$1)^Q4047))</f>
        <v/>
      </c>
    </row>
    <row r="4048">
      <c r="A4048" t="inlineStr">
        <is>
          <t>Q021L04</t>
        </is>
      </c>
      <c r="B4048" t="inlineStr">
        <is>
          <t>ALBERTO SOARES BEZERRA</t>
        </is>
      </c>
      <c r="C4048" t="n">
        <v>1</v>
      </c>
      <c r="D4048" t="inlineStr">
        <is>
          <t>IPCA</t>
        </is>
      </c>
      <c r="E4048" t="n">
        <v>0</v>
      </c>
      <c r="F4048" t="inlineStr">
        <is>
          <t>MENSAL</t>
        </is>
      </c>
      <c r="G4048" t="n">
        <v>45741</v>
      </c>
      <c r="H4048" t="n">
        <v>45741</v>
      </c>
      <c r="I4048" t="inlineStr">
        <is>
          <t>042</t>
        </is>
      </c>
      <c r="J4048" t="inlineStr">
        <is>
          <t>CARTEIRA</t>
        </is>
      </c>
      <c r="K4048" t="inlineStr">
        <is>
          <t>CONTRATO</t>
        </is>
      </c>
      <c r="L4048" t="n">
        <v>4528.3</v>
      </c>
      <c r="M4048" t="inlineStr"/>
      <c r="N4048" t="inlineStr"/>
      <c r="O4048" s="142">
        <f>DATE(YEAR(H4048),MONTH(H4048),1)</f>
        <v/>
      </c>
      <c r="P4048" s="132">
        <f>IF(H4048&gt;$L$3,"Futuro","Atraso")</f>
        <v/>
      </c>
      <c r="Q4048">
        <f>12*(YEAR(H4048)-YEAR($L$3))+(MONTH(H4048)-MONTH($L$3))</f>
        <v/>
      </c>
      <c r="R4048" s="366">
        <f>IF(N4048="IBIRAPITANGA FASE 3",IF(P4048="Atraso",M4048,M4048/(1+$J$2)^Q4048),IF(P4048="Atraso",M4048,M4048/(1+$J$1)^Q4048))</f>
        <v/>
      </c>
    </row>
    <row r="4049">
      <c r="A4049" t="inlineStr">
        <is>
          <t>Q021L04</t>
        </is>
      </c>
      <c r="B4049" t="inlineStr">
        <is>
          <t>ALBERTO SOARES BEZERRA</t>
        </is>
      </c>
      <c r="C4049" t="n">
        <v>1</v>
      </c>
      <c r="D4049" t="inlineStr">
        <is>
          <t>IPCA</t>
        </is>
      </c>
      <c r="E4049" t="n">
        <v>0</v>
      </c>
      <c r="F4049" t="inlineStr">
        <is>
          <t>MENSAL</t>
        </is>
      </c>
      <c r="G4049" t="n">
        <v>45774</v>
      </c>
      <c r="H4049" t="n">
        <v>45774</v>
      </c>
      <c r="I4049" t="inlineStr">
        <is>
          <t>004</t>
        </is>
      </c>
      <c r="J4049" t="inlineStr">
        <is>
          <t>CARTEIRA</t>
        </is>
      </c>
      <c r="K4049" t="inlineStr">
        <is>
          <t>CONTRATO</t>
        </is>
      </c>
      <c r="L4049" t="n">
        <v>11886.79</v>
      </c>
      <c r="M4049" t="inlineStr"/>
      <c r="N4049" t="inlineStr"/>
      <c r="O4049" s="142">
        <f>DATE(YEAR(H4049),MONTH(H4049),1)</f>
        <v/>
      </c>
      <c r="P4049" s="132">
        <f>IF(H4049&gt;$L$3,"Futuro","Atraso")</f>
        <v/>
      </c>
      <c r="Q4049">
        <f>12*(YEAR(H4049)-YEAR($L$3))+(MONTH(H4049)-MONTH($L$3))</f>
        <v/>
      </c>
      <c r="R4049" s="366">
        <f>IF(N4049="IBIRAPITANGA FASE 3",IF(P4049="Atraso",M4049,M4049/(1+$J$2)^Q4049),IF(P4049="Atraso",M4049,M4049/(1+$J$1)^Q4049))</f>
        <v/>
      </c>
    </row>
    <row r="4050">
      <c r="A4050" t="inlineStr">
        <is>
          <t>Q021L06</t>
        </is>
      </c>
      <c r="B4050" t="inlineStr">
        <is>
          <t>NATALIA PASCOALOTTO DA SILVA</t>
        </is>
      </c>
      <c r="C4050" t="n">
        <v>1</v>
      </c>
      <c r="D4050" t="inlineStr">
        <is>
          <t>IPCA</t>
        </is>
      </c>
      <c r="E4050" t="n">
        <v>0</v>
      </c>
      <c r="F4050" t="inlineStr">
        <is>
          <t>MENSAL</t>
        </is>
      </c>
      <c r="G4050" t="n">
        <v>45227</v>
      </c>
      <c r="H4050" t="n">
        <v>45227</v>
      </c>
      <c r="I4050" t="inlineStr">
        <is>
          <t>033</t>
        </is>
      </c>
      <c r="J4050" t="inlineStr">
        <is>
          <t>CARTEIRA</t>
        </is>
      </c>
      <c r="K4050" t="inlineStr">
        <is>
          <t>CONTRATO</t>
        </is>
      </c>
      <c r="L4050" t="n">
        <v>5587.58</v>
      </c>
      <c r="M4050" t="inlineStr"/>
      <c r="N4050" t="inlineStr"/>
      <c r="O4050" s="142">
        <f>DATE(YEAR(H4050),MONTH(H4050),1)</f>
        <v/>
      </c>
      <c r="P4050" s="132">
        <f>IF(H4050&gt;$L$3,"Futuro","Atraso")</f>
        <v/>
      </c>
      <c r="Q4050">
        <f>12*(YEAR(H4050)-YEAR($L$3))+(MONTH(H4050)-MONTH($L$3))</f>
        <v/>
      </c>
      <c r="R4050" s="366">
        <f>IF(N4050="IBIRAPITANGA FASE 3",IF(P4050="Atraso",M4050,M4050/(1+$J$2)^Q4050),IF(P4050="Atraso",M4050,M4050/(1+$J$1)^Q4050))</f>
        <v/>
      </c>
    </row>
    <row r="4051">
      <c r="A4051" t="inlineStr">
        <is>
          <t>Q021L06</t>
        </is>
      </c>
      <c r="B4051" t="inlineStr">
        <is>
          <t>NATALIA PASCOALOTTO DA SILVA</t>
        </is>
      </c>
      <c r="C4051" t="n">
        <v>1</v>
      </c>
      <c r="D4051" t="inlineStr">
        <is>
          <t>IPCA</t>
        </is>
      </c>
      <c r="E4051" t="n">
        <v>0</v>
      </c>
      <c r="F4051" t="inlineStr">
        <is>
          <t>MENSAL</t>
        </is>
      </c>
      <c r="G4051" t="n">
        <v>45258</v>
      </c>
      <c r="H4051" t="n">
        <v>45258</v>
      </c>
      <c r="I4051" t="inlineStr">
        <is>
          <t>034</t>
        </is>
      </c>
      <c r="J4051" t="inlineStr">
        <is>
          <t>CARTEIRA</t>
        </is>
      </c>
      <c r="K4051" t="inlineStr">
        <is>
          <t>CONTRATO</t>
        </is>
      </c>
      <c r="L4051" t="n">
        <v>5587.58</v>
      </c>
      <c r="M4051" t="inlineStr"/>
      <c r="N4051" t="inlineStr"/>
      <c r="O4051" s="142">
        <f>DATE(YEAR(H4051),MONTH(H4051),1)</f>
        <v/>
      </c>
      <c r="P4051" s="132">
        <f>IF(H4051&gt;$L$3,"Futuro","Atraso")</f>
        <v/>
      </c>
      <c r="Q4051">
        <f>12*(YEAR(H4051)-YEAR($L$3))+(MONTH(H4051)-MONTH($L$3))</f>
        <v/>
      </c>
      <c r="R4051" s="366">
        <f>IF(N4051="IBIRAPITANGA FASE 3",IF(P4051="Atraso",M4051,M4051/(1+$J$2)^Q4051),IF(P4051="Atraso",M4051,M4051/(1+$J$1)^Q4051))</f>
        <v/>
      </c>
    </row>
    <row r="4052">
      <c r="A4052" t="inlineStr">
        <is>
          <t>Q021L06</t>
        </is>
      </c>
      <c r="B4052" t="inlineStr">
        <is>
          <t>NATALIA PASCOALOTTO DA SILVA</t>
        </is>
      </c>
      <c r="C4052" t="n">
        <v>1</v>
      </c>
      <c r="D4052" t="inlineStr">
        <is>
          <t>IPCA</t>
        </is>
      </c>
      <c r="E4052" t="n">
        <v>0</v>
      </c>
      <c r="F4052" t="inlineStr">
        <is>
          <t>MENSAL</t>
        </is>
      </c>
      <c r="G4052" t="n">
        <v>45288</v>
      </c>
      <c r="H4052" t="n">
        <v>45288</v>
      </c>
      <c r="I4052" t="inlineStr">
        <is>
          <t>035</t>
        </is>
      </c>
      <c r="J4052" t="inlineStr">
        <is>
          <t>CARTEIRA</t>
        </is>
      </c>
      <c r="K4052" t="inlineStr">
        <is>
          <t>CONTRATO</t>
        </is>
      </c>
      <c r="L4052" t="n">
        <v>5587.58</v>
      </c>
      <c r="M4052" t="inlineStr"/>
      <c r="N4052" t="inlineStr"/>
      <c r="O4052" s="142">
        <f>DATE(YEAR(H4052),MONTH(H4052),1)</f>
        <v/>
      </c>
      <c r="P4052" s="132">
        <f>IF(H4052&gt;$L$3,"Futuro","Atraso")</f>
        <v/>
      </c>
      <c r="Q4052">
        <f>12*(YEAR(H4052)-YEAR($L$3))+(MONTH(H4052)-MONTH($L$3))</f>
        <v/>
      </c>
      <c r="R4052" s="366">
        <f>IF(N4052="IBIRAPITANGA FASE 3",IF(P4052="Atraso",M4052,M4052/(1+$J$2)^Q4052),IF(P4052="Atraso",M4052,M4052/(1+$J$1)^Q4052))</f>
        <v/>
      </c>
    </row>
    <row r="4053">
      <c r="A4053" t="inlineStr">
        <is>
          <t>Q021L06</t>
        </is>
      </c>
      <c r="B4053" t="inlineStr">
        <is>
          <t>NATALIA PASCOALOTTO DA SILVA</t>
        </is>
      </c>
      <c r="C4053" t="n">
        <v>1</v>
      </c>
      <c r="D4053" t="inlineStr">
        <is>
          <t>IPCA</t>
        </is>
      </c>
      <c r="E4053" t="n">
        <v>0</v>
      </c>
      <c r="F4053" t="inlineStr">
        <is>
          <t>MENSAL</t>
        </is>
      </c>
      <c r="G4053" t="n">
        <v>45319</v>
      </c>
      <c r="H4053" t="n">
        <v>45319</v>
      </c>
      <c r="I4053" t="inlineStr">
        <is>
          <t>036</t>
        </is>
      </c>
      <c r="J4053" t="inlineStr">
        <is>
          <t>CARTEIRA</t>
        </is>
      </c>
      <c r="K4053" t="inlineStr">
        <is>
          <t>CONTRATO</t>
        </is>
      </c>
      <c r="L4053" t="n">
        <v>5587.58</v>
      </c>
      <c r="M4053" t="inlineStr"/>
      <c r="N4053" t="inlineStr"/>
      <c r="O4053" s="142">
        <f>DATE(YEAR(H4053),MONTH(H4053),1)</f>
        <v/>
      </c>
      <c r="P4053" s="132">
        <f>IF(H4053&gt;$L$3,"Futuro","Atraso")</f>
        <v/>
      </c>
      <c r="Q4053">
        <f>12*(YEAR(H4053)-YEAR($L$3))+(MONTH(H4053)-MONTH($L$3))</f>
        <v/>
      </c>
      <c r="R4053" s="366">
        <f>IF(N4053="IBIRAPITANGA FASE 3",IF(P4053="Atraso",M4053,M4053/(1+$J$2)^Q4053),IF(P4053="Atraso",M4053,M4053/(1+$J$1)^Q4053))</f>
        <v/>
      </c>
    </row>
    <row r="4054">
      <c r="A4054" t="inlineStr">
        <is>
          <t>Q021L06</t>
        </is>
      </c>
      <c r="B4054" t="inlineStr">
        <is>
          <t>NATALIA PASCOALOTTO DA SILVA</t>
        </is>
      </c>
      <c r="C4054" t="n">
        <v>1</v>
      </c>
      <c r="D4054" t="inlineStr">
        <is>
          <t>IPCA</t>
        </is>
      </c>
      <c r="E4054" t="n">
        <v>0</v>
      </c>
      <c r="F4054" t="inlineStr">
        <is>
          <t>MENSAL</t>
        </is>
      </c>
      <c r="G4054" t="n">
        <v>45350</v>
      </c>
      <c r="H4054" t="n">
        <v>45350</v>
      </c>
      <c r="I4054" t="inlineStr">
        <is>
          <t>037</t>
        </is>
      </c>
      <c r="J4054" t="inlineStr">
        <is>
          <t>CARTEIRA</t>
        </is>
      </c>
      <c r="K4054" t="inlineStr">
        <is>
          <t>CONTRATO</t>
        </is>
      </c>
      <c r="L4054" t="n">
        <v>5587.58</v>
      </c>
      <c r="M4054" t="inlineStr"/>
      <c r="N4054" t="inlineStr"/>
      <c r="O4054" s="142">
        <f>DATE(YEAR(H4054),MONTH(H4054),1)</f>
        <v/>
      </c>
      <c r="P4054" s="132">
        <f>IF(H4054&gt;$L$3,"Futuro","Atraso")</f>
        <v/>
      </c>
      <c r="Q4054">
        <f>12*(YEAR(H4054)-YEAR($L$3))+(MONTH(H4054)-MONTH($L$3))</f>
        <v/>
      </c>
      <c r="R4054" s="366">
        <f>IF(N4054="IBIRAPITANGA FASE 3",IF(P4054="Atraso",M4054,M4054/(1+$J$2)^Q4054),IF(P4054="Atraso",M4054,M4054/(1+$J$1)^Q4054))</f>
        <v/>
      </c>
    </row>
    <row r="4055">
      <c r="A4055" t="inlineStr">
        <is>
          <t>Q021L06</t>
        </is>
      </c>
      <c r="B4055" t="inlineStr">
        <is>
          <t>NATALIA PASCOALOTTO DA SILVA</t>
        </is>
      </c>
      <c r="C4055" t="n">
        <v>1</v>
      </c>
      <c r="D4055" t="inlineStr">
        <is>
          <t>IPCA</t>
        </is>
      </c>
      <c r="E4055" t="n">
        <v>0</v>
      </c>
      <c r="F4055" t="inlineStr">
        <is>
          <t>MENSAL</t>
        </is>
      </c>
      <c r="G4055" t="n">
        <v>45379</v>
      </c>
      <c r="H4055" t="n">
        <v>45379</v>
      </c>
      <c r="I4055" t="inlineStr">
        <is>
          <t>038</t>
        </is>
      </c>
      <c r="J4055" t="inlineStr">
        <is>
          <t>CARTEIRA</t>
        </is>
      </c>
      <c r="K4055" t="inlineStr">
        <is>
          <t>CONTRATO</t>
        </is>
      </c>
      <c r="L4055" t="n">
        <v>5587.58</v>
      </c>
      <c r="M4055" t="inlineStr"/>
      <c r="N4055" t="inlineStr"/>
      <c r="O4055" s="142">
        <f>DATE(YEAR(H4055),MONTH(H4055),1)</f>
        <v/>
      </c>
      <c r="P4055" s="132">
        <f>IF(H4055&gt;$L$3,"Futuro","Atraso")</f>
        <v/>
      </c>
      <c r="Q4055">
        <f>12*(YEAR(H4055)-YEAR($L$3))+(MONTH(H4055)-MONTH($L$3))</f>
        <v/>
      </c>
      <c r="R4055" s="366">
        <f>IF(N4055="IBIRAPITANGA FASE 3",IF(P4055="Atraso",M4055,M4055/(1+$J$2)^Q4055),IF(P4055="Atraso",M4055,M4055/(1+$J$1)^Q4055))</f>
        <v/>
      </c>
    </row>
    <row r="4056">
      <c r="A4056" t="inlineStr">
        <is>
          <t>Q021L06</t>
        </is>
      </c>
      <c r="B4056" t="inlineStr">
        <is>
          <t>NATALIA PASCOALOTTO DA SILVA</t>
        </is>
      </c>
      <c r="C4056" t="n">
        <v>1</v>
      </c>
      <c r="D4056" t="inlineStr">
        <is>
          <t>IPCA</t>
        </is>
      </c>
      <c r="E4056" t="n">
        <v>0</v>
      </c>
      <c r="F4056" t="inlineStr">
        <is>
          <t>MENSAL</t>
        </is>
      </c>
      <c r="G4056" t="n">
        <v>45410</v>
      </c>
      <c r="H4056" t="n">
        <v>45410</v>
      </c>
      <c r="I4056" t="inlineStr">
        <is>
          <t>039</t>
        </is>
      </c>
      <c r="J4056" t="inlineStr">
        <is>
          <t>CARTEIRA</t>
        </is>
      </c>
      <c r="K4056" t="inlineStr">
        <is>
          <t>CONTRATO</t>
        </is>
      </c>
      <c r="L4056" t="n">
        <v>5587.58</v>
      </c>
      <c r="M4056" t="inlineStr"/>
      <c r="N4056" t="inlineStr"/>
      <c r="O4056" s="142">
        <f>DATE(YEAR(H4056),MONTH(H4056),1)</f>
        <v/>
      </c>
      <c r="P4056" s="132">
        <f>IF(H4056&gt;$L$3,"Futuro","Atraso")</f>
        <v/>
      </c>
      <c r="Q4056">
        <f>12*(YEAR(H4056)-YEAR($L$3))+(MONTH(H4056)-MONTH($L$3))</f>
        <v/>
      </c>
      <c r="R4056" s="366">
        <f>IF(N4056="IBIRAPITANGA FASE 3",IF(P4056="Atraso",M4056,M4056/(1+$J$2)^Q4056),IF(P4056="Atraso",M4056,M4056/(1+$J$1)^Q4056))</f>
        <v/>
      </c>
    </row>
    <row r="4057">
      <c r="A4057" t="inlineStr">
        <is>
          <t>Q021L06</t>
        </is>
      </c>
      <c r="B4057" t="inlineStr">
        <is>
          <t>NATALIA PASCOALOTTO DA SILVA</t>
        </is>
      </c>
      <c r="C4057" t="n">
        <v>1</v>
      </c>
      <c r="D4057" t="inlineStr">
        <is>
          <t>IPCA</t>
        </is>
      </c>
      <c r="E4057" t="n">
        <v>0</v>
      </c>
      <c r="F4057" t="inlineStr">
        <is>
          <t>MENSAL</t>
        </is>
      </c>
      <c r="G4057" t="n">
        <v>45440</v>
      </c>
      <c r="H4057" t="n">
        <v>45440</v>
      </c>
      <c r="I4057" t="inlineStr">
        <is>
          <t>040</t>
        </is>
      </c>
      <c r="J4057" t="inlineStr">
        <is>
          <t>CARTEIRA</t>
        </is>
      </c>
      <c r="K4057" t="inlineStr">
        <is>
          <t>CONTRATO</t>
        </is>
      </c>
      <c r="L4057" t="n">
        <v>5587.58</v>
      </c>
      <c r="M4057" t="inlineStr"/>
      <c r="N4057" t="inlineStr"/>
      <c r="O4057" s="142">
        <f>DATE(YEAR(H4057),MONTH(H4057),1)</f>
        <v/>
      </c>
      <c r="P4057" s="132">
        <f>IF(H4057&gt;$L$3,"Futuro","Atraso")</f>
        <v/>
      </c>
      <c r="Q4057">
        <f>12*(YEAR(H4057)-YEAR($L$3))+(MONTH(H4057)-MONTH($L$3))</f>
        <v/>
      </c>
      <c r="R4057" s="366">
        <f>IF(N4057="IBIRAPITANGA FASE 3",IF(P4057="Atraso",M4057,M4057/(1+$J$2)^Q4057),IF(P4057="Atraso",M4057,M4057/(1+$J$1)^Q4057))</f>
        <v/>
      </c>
    </row>
    <row r="4058">
      <c r="A4058" t="inlineStr">
        <is>
          <t>Q021L06</t>
        </is>
      </c>
      <c r="B4058" t="inlineStr">
        <is>
          <t>NATALIA PASCOALOTTO DA SILVA</t>
        </is>
      </c>
      <c r="C4058" t="n">
        <v>1</v>
      </c>
      <c r="D4058" t="inlineStr">
        <is>
          <t>IPCA</t>
        </is>
      </c>
      <c r="E4058" t="n">
        <v>0</v>
      </c>
      <c r="F4058" t="inlineStr">
        <is>
          <t>MENSAL</t>
        </is>
      </c>
      <c r="G4058" t="n">
        <v>45471</v>
      </c>
      <c r="H4058" t="n">
        <v>45471</v>
      </c>
      <c r="I4058" t="inlineStr">
        <is>
          <t>041</t>
        </is>
      </c>
      <c r="J4058" t="inlineStr">
        <is>
          <t>CARTEIRA</t>
        </is>
      </c>
      <c r="K4058" t="inlineStr">
        <is>
          <t>CONTRATO</t>
        </is>
      </c>
      <c r="L4058" t="n">
        <v>5587.58</v>
      </c>
      <c r="M4058" t="inlineStr"/>
      <c r="N4058" t="inlineStr"/>
      <c r="O4058" s="142">
        <f>DATE(YEAR(H4058),MONTH(H4058),1)</f>
        <v/>
      </c>
      <c r="P4058" s="132">
        <f>IF(H4058&gt;$L$3,"Futuro","Atraso")</f>
        <v/>
      </c>
      <c r="Q4058">
        <f>12*(YEAR(H4058)-YEAR($L$3))+(MONTH(H4058)-MONTH($L$3))</f>
        <v/>
      </c>
      <c r="R4058" s="366">
        <f>IF(N4058="IBIRAPITANGA FASE 3",IF(P4058="Atraso",M4058,M4058/(1+$J$2)^Q4058),IF(P4058="Atraso",M4058,M4058/(1+$J$1)^Q4058))</f>
        <v/>
      </c>
    </row>
    <row r="4059">
      <c r="A4059" t="inlineStr">
        <is>
          <t>Q021L06</t>
        </is>
      </c>
      <c r="B4059" t="inlineStr">
        <is>
          <t>NATALIA PASCOALOTTO DA SILVA</t>
        </is>
      </c>
      <c r="C4059" t="n">
        <v>1</v>
      </c>
      <c r="D4059" t="inlineStr">
        <is>
          <t>IPCA</t>
        </is>
      </c>
      <c r="E4059" t="n">
        <v>0</v>
      </c>
      <c r="F4059" t="inlineStr">
        <is>
          <t>MENSAL</t>
        </is>
      </c>
      <c r="G4059" t="n">
        <v>45501</v>
      </c>
      <c r="H4059" t="n">
        <v>45501</v>
      </c>
      <c r="I4059" t="inlineStr">
        <is>
          <t>042</t>
        </is>
      </c>
      <c r="J4059" t="inlineStr">
        <is>
          <t>CARTEIRA</t>
        </is>
      </c>
      <c r="K4059" t="inlineStr">
        <is>
          <t>CONTRATO</t>
        </is>
      </c>
      <c r="L4059" t="n">
        <v>5587.58</v>
      </c>
      <c r="M4059" t="inlineStr"/>
      <c r="N4059" t="inlineStr"/>
      <c r="O4059" s="142">
        <f>DATE(YEAR(H4059),MONTH(H4059),1)</f>
        <v/>
      </c>
      <c r="P4059" s="132">
        <f>IF(H4059&gt;$L$3,"Futuro","Atraso")</f>
        <v/>
      </c>
      <c r="Q4059">
        <f>12*(YEAR(H4059)-YEAR($L$3))+(MONTH(H4059)-MONTH($L$3))</f>
        <v/>
      </c>
      <c r="R4059" s="366">
        <f>IF(N4059="IBIRAPITANGA FASE 3",IF(P4059="Atraso",M4059,M4059/(1+$J$2)^Q4059),IF(P4059="Atraso",M4059,M4059/(1+$J$1)^Q4059))</f>
        <v/>
      </c>
    </row>
    <row r="4060">
      <c r="A4060" t="inlineStr">
        <is>
          <t>Q021L08</t>
        </is>
      </c>
      <c r="B4060" t="inlineStr">
        <is>
          <t>AUGUSTO SERGIO ALCANTARA DE ALMEIDA</t>
        </is>
      </c>
      <c r="C4060" t="n">
        <v>1</v>
      </c>
      <c r="D4060" t="inlineStr">
        <is>
          <t>IPCA</t>
        </is>
      </c>
      <c r="E4060" t="n">
        <v>0</v>
      </c>
      <c r="F4060" t="inlineStr">
        <is>
          <t>MENSAL</t>
        </is>
      </c>
      <c r="G4060" t="n">
        <v>45209</v>
      </c>
      <c r="H4060" t="n">
        <v>45209</v>
      </c>
      <c r="I4060" t="inlineStr">
        <is>
          <t>035</t>
        </is>
      </c>
      <c r="J4060" t="inlineStr">
        <is>
          <t>CARTEIRA</t>
        </is>
      </c>
      <c r="K4060" t="inlineStr">
        <is>
          <t>CONTRATO</t>
        </is>
      </c>
      <c r="L4060" t="n">
        <v>4180.03</v>
      </c>
      <c r="M4060" t="inlineStr"/>
      <c r="N4060" t="inlineStr"/>
      <c r="O4060" s="142">
        <f>DATE(YEAR(H4060),MONTH(H4060),1)</f>
        <v/>
      </c>
      <c r="P4060" s="132">
        <f>IF(H4060&gt;$L$3,"Futuro","Atraso")</f>
        <v/>
      </c>
      <c r="Q4060">
        <f>12*(YEAR(H4060)-YEAR($L$3))+(MONTH(H4060)-MONTH($L$3))</f>
        <v/>
      </c>
      <c r="R4060" s="366">
        <f>IF(N4060="IBIRAPITANGA FASE 3",IF(P4060="Atraso",M4060,M4060/(1+$J$2)^Q4060),IF(P4060="Atraso",M4060,M4060/(1+$J$1)^Q4060))</f>
        <v/>
      </c>
    </row>
    <row r="4061">
      <c r="A4061" t="inlineStr">
        <is>
          <t>Q021L08</t>
        </is>
      </c>
      <c r="B4061" t="inlineStr">
        <is>
          <t>AUGUSTO SERGIO ALCANTARA DE ALMEIDA</t>
        </is>
      </c>
      <c r="C4061" t="n">
        <v>1</v>
      </c>
      <c r="D4061" t="inlineStr">
        <is>
          <t>IPCA</t>
        </is>
      </c>
      <c r="E4061" t="n">
        <v>0</v>
      </c>
      <c r="F4061" t="inlineStr">
        <is>
          <t>MENSAL</t>
        </is>
      </c>
      <c r="G4061" t="n">
        <v>45240</v>
      </c>
      <c r="H4061" t="n">
        <v>45240</v>
      </c>
      <c r="I4061" t="inlineStr">
        <is>
          <t>036</t>
        </is>
      </c>
      <c r="J4061" t="inlineStr">
        <is>
          <t>CARTEIRA</t>
        </is>
      </c>
      <c r="K4061" t="inlineStr">
        <is>
          <t>CONTRATO</t>
        </is>
      </c>
      <c r="L4061" t="n">
        <v>4180.03</v>
      </c>
      <c r="M4061" t="inlineStr"/>
      <c r="N4061" t="inlineStr"/>
      <c r="O4061" s="142">
        <f>DATE(YEAR(H4061),MONTH(H4061),1)</f>
        <v/>
      </c>
      <c r="P4061" s="132">
        <f>IF(H4061&gt;$L$3,"Futuro","Atraso")</f>
        <v/>
      </c>
      <c r="Q4061">
        <f>12*(YEAR(H4061)-YEAR($L$3))+(MONTH(H4061)-MONTH($L$3))</f>
        <v/>
      </c>
      <c r="R4061" s="366">
        <f>IF(N4061="IBIRAPITANGA FASE 3",IF(P4061="Atraso",M4061,M4061/(1+$J$2)^Q4061),IF(P4061="Atraso",M4061,M4061/(1+$J$1)^Q4061))</f>
        <v/>
      </c>
    </row>
    <row r="4062">
      <c r="A4062" t="inlineStr">
        <is>
          <t>Q021L08</t>
        </is>
      </c>
      <c r="B4062" t="inlineStr">
        <is>
          <t>AUGUSTO SERGIO ALCANTARA DE ALMEIDA</t>
        </is>
      </c>
      <c r="C4062" t="n">
        <v>1</v>
      </c>
      <c r="D4062" t="inlineStr">
        <is>
          <t>IPCA</t>
        </is>
      </c>
      <c r="E4062" t="n">
        <v>0</v>
      </c>
      <c r="F4062" t="inlineStr">
        <is>
          <t>MENSAL</t>
        </is>
      </c>
      <c r="G4062" t="n">
        <v>45270</v>
      </c>
      <c r="H4062" t="n">
        <v>45270</v>
      </c>
      <c r="I4062" t="inlineStr">
        <is>
          <t>037</t>
        </is>
      </c>
      <c r="J4062" t="inlineStr">
        <is>
          <t>CARTEIRA</t>
        </is>
      </c>
      <c r="K4062" t="inlineStr">
        <is>
          <t>CONTRATO</t>
        </is>
      </c>
      <c r="L4062" t="n">
        <v>4180.03</v>
      </c>
      <c r="M4062" t="inlineStr"/>
      <c r="N4062" t="inlineStr"/>
      <c r="O4062" s="142">
        <f>DATE(YEAR(H4062),MONTH(H4062),1)</f>
        <v/>
      </c>
      <c r="P4062" s="132">
        <f>IF(H4062&gt;$L$3,"Futuro","Atraso")</f>
        <v/>
      </c>
      <c r="Q4062">
        <f>12*(YEAR(H4062)-YEAR($L$3))+(MONTH(H4062)-MONTH($L$3))</f>
        <v/>
      </c>
      <c r="R4062" s="366">
        <f>IF(N4062="IBIRAPITANGA FASE 3",IF(P4062="Atraso",M4062,M4062/(1+$J$2)^Q4062),IF(P4062="Atraso",M4062,M4062/(1+$J$1)^Q4062))</f>
        <v/>
      </c>
    </row>
    <row r="4063">
      <c r="A4063" t="inlineStr">
        <is>
          <t>Q021L08</t>
        </is>
      </c>
      <c r="B4063" t="inlineStr">
        <is>
          <t>AUGUSTO SERGIO ALCANTARA DE ALMEIDA</t>
        </is>
      </c>
      <c r="C4063" t="n">
        <v>1</v>
      </c>
      <c r="D4063" t="inlineStr">
        <is>
          <t>IPCA</t>
        </is>
      </c>
      <c r="E4063" t="n">
        <v>0</v>
      </c>
      <c r="F4063" t="inlineStr">
        <is>
          <t>MENSAL</t>
        </is>
      </c>
      <c r="G4063" t="n">
        <v>45301</v>
      </c>
      <c r="H4063" t="n">
        <v>45301</v>
      </c>
      <c r="I4063" t="inlineStr">
        <is>
          <t>038</t>
        </is>
      </c>
      <c r="J4063" t="inlineStr">
        <is>
          <t>CARTEIRA</t>
        </is>
      </c>
      <c r="K4063" t="inlineStr">
        <is>
          <t>CONTRATO</t>
        </is>
      </c>
      <c r="L4063" t="n">
        <v>4180.03</v>
      </c>
      <c r="M4063" t="inlineStr"/>
      <c r="N4063" t="inlineStr"/>
      <c r="O4063" s="142">
        <f>DATE(YEAR(H4063),MONTH(H4063),1)</f>
        <v/>
      </c>
      <c r="P4063" s="132">
        <f>IF(H4063&gt;$L$3,"Futuro","Atraso")</f>
        <v/>
      </c>
      <c r="Q4063">
        <f>12*(YEAR(H4063)-YEAR($L$3))+(MONTH(H4063)-MONTH($L$3))</f>
        <v/>
      </c>
      <c r="R4063" s="366">
        <f>IF(N4063="IBIRAPITANGA FASE 3",IF(P4063="Atraso",M4063,M4063/(1+$J$2)^Q4063),IF(P4063="Atraso",M4063,M4063/(1+$J$1)^Q4063))</f>
        <v/>
      </c>
    </row>
    <row r="4064">
      <c r="A4064" t="inlineStr">
        <is>
          <t>Q021L08</t>
        </is>
      </c>
      <c r="B4064" t="inlineStr">
        <is>
          <t>AUGUSTO SERGIO ALCANTARA DE ALMEIDA</t>
        </is>
      </c>
      <c r="C4064" t="n">
        <v>1</v>
      </c>
      <c r="D4064" t="inlineStr">
        <is>
          <t>IPCA</t>
        </is>
      </c>
      <c r="E4064" t="n">
        <v>0</v>
      </c>
      <c r="F4064" t="inlineStr">
        <is>
          <t>MENSAL</t>
        </is>
      </c>
      <c r="G4064" t="n">
        <v>45332</v>
      </c>
      <c r="H4064" t="n">
        <v>45332</v>
      </c>
      <c r="I4064" t="inlineStr">
        <is>
          <t>039</t>
        </is>
      </c>
      <c r="J4064" t="inlineStr">
        <is>
          <t>CARTEIRA</t>
        </is>
      </c>
      <c r="K4064" t="inlineStr">
        <is>
          <t>CONTRATO</t>
        </is>
      </c>
      <c r="L4064" t="n">
        <v>4180.03</v>
      </c>
      <c r="M4064" t="inlineStr"/>
      <c r="N4064" t="inlineStr"/>
      <c r="O4064" s="142">
        <f>DATE(YEAR(H4064),MONTH(H4064),1)</f>
        <v/>
      </c>
      <c r="P4064" s="132">
        <f>IF(H4064&gt;$L$3,"Futuro","Atraso")</f>
        <v/>
      </c>
      <c r="Q4064">
        <f>12*(YEAR(H4064)-YEAR($L$3))+(MONTH(H4064)-MONTH($L$3))</f>
        <v/>
      </c>
      <c r="R4064" s="366">
        <f>IF(N4064="IBIRAPITANGA FASE 3",IF(P4064="Atraso",M4064,M4064/(1+$J$2)^Q4064),IF(P4064="Atraso",M4064,M4064/(1+$J$1)^Q4064))</f>
        <v/>
      </c>
    </row>
    <row r="4065">
      <c r="A4065" t="inlineStr">
        <is>
          <t>Q021L08</t>
        </is>
      </c>
      <c r="B4065" t="inlineStr">
        <is>
          <t>AUGUSTO SERGIO ALCANTARA DE ALMEIDA</t>
        </is>
      </c>
      <c r="C4065" t="n">
        <v>1</v>
      </c>
      <c r="D4065" t="inlineStr">
        <is>
          <t>IPCA</t>
        </is>
      </c>
      <c r="E4065" t="n">
        <v>0</v>
      </c>
      <c r="F4065" t="inlineStr">
        <is>
          <t>MENSAL</t>
        </is>
      </c>
      <c r="G4065" t="n">
        <v>45361</v>
      </c>
      <c r="H4065" t="n">
        <v>45361</v>
      </c>
      <c r="I4065" t="inlineStr">
        <is>
          <t>040</t>
        </is>
      </c>
      <c r="J4065" t="inlineStr">
        <is>
          <t>CARTEIRA</t>
        </is>
      </c>
      <c r="K4065" t="inlineStr">
        <is>
          <t>CONTRATO</t>
        </is>
      </c>
      <c r="L4065" t="n">
        <v>4180.03</v>
      </c>
      <c r="M4065" t="inlineStr"/>
      <c r="N4065" t="inlineStr"/>
      <c r="O4065" s="142">
        <f>DATE(YEAR(H4065),MONTH(H4065),1)</f>
        <v/>
      </c>
      <c r="P4065" s="132">
        <f>IF(H4065&gt;$L$3,"Futuro","Atraso")</f>
        <v/>
      </c>
      <c r="Q4065">
        <f>12*(YEAR(H4065)-YEAR($L$3))+(MONTH(H4065)-MONTH($L$3))</f>
        <v/>
      </c>
      <c r="R4065" s="366">
        <f>IF(N4065="IBIRAPITANGA FASE 3",IF(P4065="Atraso",M4065,M4065/(1+$J$2)^Q4065),IF(P4065="Atraso",M4065,M4065/(1+$J$1)^Q4065))</f>
        <v/>
      </c>
    </row>
    <row r="4066">
      <c r="A4066" t="inlineStr">
        <is>
          <t>Q021L08</t>
        </is>
      </c>
      <c r="B4066" t="inlineStr">
        <is>
          <t>AUGUSTO SERGIO ALCANTARA DE ALMEIDA</t>
        </is>
      </c>
      <c r="C4066" t="n">
        <v>1</v>
      </c>
      <c r="D4066" t="inlineStr">
        <is>
          <t>IPCA</t>
        </is>
      </c>
      <c r="E4066" t="n">
        <v>0</v>
      </c>
      <c r="F4066" t="inlineStr">
        <is>
          <t>MENSAL</t>
        </is>
      </c>
      <c r="G4066" t="n">
        <v>45392</v>
      </c>
      <c r="H4066" t="n">
        <v>45392</v>
      </c>
      <c r="I4066" t="inlineStr">
        <is>
          <t>041</t>
        </is>
      </c>
      <c r="J4066" t="inlineStr">
        <is>
          <t>CARTEIRA</t>
        </is>
      </c>
      <c r="K4066" t="inlineStr">
        <is>
          <t>CONTRATO</t>
        </is>
      </c>
      <c r="L4066" t="n">
        <v>4180.03</v>
      </c>
      <c r="M4066" t="inlineStr"/>
      <c r="N4066" t="inlineStr"/>
      <c r="O4066" s="142">
        <f>DATE(YEAR(H4066),MONTH(H4066),1)</f>
        <v/>
      </c>
      <c r="P4066" s="132">
        <f>IF(H4066&gt;$L$3,"Futuro","Atraso")</f>
        <v/>
      </c>
      <c r="Q4066">
        <f>12*(YEAR(H4066)-YEAR($L$3))+(MONTH(H4066)-MONTH($L$3))</f>
        <v/>
      </c>
      <c r="R4066" s="366">
        <f>IF(N4066="IBIRAPITANGA FASE 3",IF(P4066="Atraso",M4066,M4066/(1+$J$2)^Q4066),IF(P4066="Atraso",M4066,M4066/(1+$J$1)^Q4066))</f>
        <v/>
      </c>
    </row>
    <row r="4067">
      <c r="A4067" t="inlineStr">
        <is>
          <t>Q021L08</t>
        </is>
      </c>
      <c r="B4067" t="inlineStr">
        <is>
          <t>AUGUSTO SERGIO ALCANTARA DE ALMEIDA</t>
        </is>
      </c>
      <c r="C4067" t="n">
        <v>1</v>
      </c>
      <c r="D4067" t="inlineStr">
        <is>
          <t>IPCA</t>
        </is>
      </c>
      <c r="E4067" t="n">
        <v>0</v>
      </c>
      <c r="F4067" t="inlineStr">
        <is>
          <t>MENSAL</t>
        </is>
      </c>
      <c r="G4067" t="n">
        <v>45422</v>
      </c>
      <c r="H4067" t="n">
        <v>45422</v>
      </c>
      <c r="I4067" t="inlineStr">
        <is>
          <t>042</t>
        </is>
      </c>
      <c r="J4067" t="inlineStr">
        <is>
          <t>CARTEIRA</t>
        </is>
      </c>
      <c r="K4067" t="inlineStr">
        <is>
          <t>CONTRATO</t>
        </is>
      </c>
      <c r="L4067" t="n">
        <v>4180.03</v>
      </c>
      <c r="M4067" t="inlineStr"/>
      <c r="N4067" t="inlineStr"/>
      <c r="O4067" s="142">
        <f>DATE(YEAR(H4067),MONTH(H4067),1)</f>
        <v/>
      </c>
      <c r="P4067" s="132">
        <f>IF(H4067&gt;$L$3,"Futuro","Atraso")</f>
        <v/>
      </c>
      <c r="Q4067">
        <f>12*(YEAR(H4067)-YEAR($L$3))+(MONTH(H4067)-MONTH($L$3))</f>
        <v/>
      </c>
      <c r="R4067" s="366">
        <f>IF(N4067="IBIRAPITANGA FASE 3",IF(P4067="Atraso",M4067,M4067/(1+$J$2)^Q4067),IF(P4067="Atraso",M4067,M4067/(1+$J$1)^Q4067))</f>
        <v/>
      </c>
    </row>
    <row r="4068">
      <c r="A4068" t="inlineStr">
        <is>
          <t>Q021L08</t>
        </is>
      </c>
      <c r="B4068" t="inlineStr">
        <is>
          <t>AUGUSTO SERGIO ALCANTARA DE ALMEIDA</t>
        </is>
      </c>
      <c r="C4068" t="n">
        <v>1</v>
      </c>
      <c r="D4068" t="inlineStr">
        <is>
          <t>IPCA</t>
        </is>
      </c>
      <c r="E4068" t="n">
        <v>0</v>
      </c>
      <c r="F4068" t="inlineStr">
        <is>
          <t>MENSAL</t>
        </is>
      </c>
      <c r="G4068" t="n">
        <v>45453</v>
      </c>
      <c r="H4068" t="n">
        <v>45453</v>
      </c>
      <c r="I4068" t="inlineStr">
        <is>
          <t>043</t>
        </is>
      </c>
      <c r="J4068" t="inlineStr">
        <is>
          <t>CARTEIRA</t>
        </is>
      </c>
      <c r="K4068" t="inlineStr">
        <is>
          <t>CONTRATO</t>
        </is>
      </c>
      <c r="L4068" t="n">
        <v>4180.03</v>
      </c>
      <c r="M4068" t="inlineStr"/>
      <c r="N4068" t="inlineStr"/>
      <c r="O4068" s="142">
        <f>DATE(YEAR(H4068),MONTH(H4068),1)</f>
        <v/>
      </c>
      <c r="P4068" s="132">
        <f>IF(H4068&gt;$L$3,"Futuro","Atraso")</f>
        <v/>
      </c>
      <c r="Q4068">
        <f>12*(YEAR(H4068)-YEAR($L$3))+(MONTH(H4068)-MONTH($L$3))</f>
        <v/>
      </c>
      <c r="R4068" s="366">
        <f>IF(N4068="IBIRAPITANGA FASE 3",IF(P4068="Atraso",M4068,M4068/(1+$J$2)^Q4068),IF(P4068="Atraso",M4068,M4068/(1+$J$1)^Q4068))</f>
        <v/>
      </c>
    </row>
    <row r="4069">
      <c r="A4069" t="inlineStr">
        <is>
          <t>Q021L08</t>
        </is>
      </c>
      <c r="B4069" t="inlineStr">
        <is>
          <t>AUGUSTO SERGIO ALCANTARA DE ALMEIDA</t>
        </is>
      </c>
      <c r="C4069" t="n">
        <v>1</v>
      </c>
      <c r="D4069" t="inlineStr">
        <is>
          <t>IPCA</t>
        </is>
      </c>
      <c r="E4069" t="n">
        <v>0</v>
      </c>
      <c r="F4069" t="inlineStr">
        <is>
          <t>MENSAL</t>
        </is>
      </c>
      <c r="G4069" t="n">
        <v>45483</v>
      </c>
      <c r="H4069" t="n">
        <v>45483</v>
      </c>
      <c r="I4069" t="inlineStr">
        <is>
          <t>044</t>
        </is>
      </c>
      <c r="J4069" t="inlineStr">
        <is>
          <t>CARTEIRA</t>
        </is>
      </c>
      <c r="K4069" t="inlineStr">
        <is>
          <t>CONTRATO</t>
        </is>
      </c>
      <c r="L4069" t="n">
        <v>4180.03</v>
      </c>
      <c r="M4069" t="inlineStr"/>
      <c r="N4069" t="inlineStr"/>
      <c r="O4069" s="142">
        <f>DATE(YEAR(H4069),MONTH(H4069),1)</f>
        <v/>
      </c>
      <c r="P4069" s="132">
        <f>IF(H4069&gt;$L$3,"Futuro","Atraso")</f>
        <v/>
      </c>
      <c r="Q4069">
        <f>12*(YEAR(H4069)-YEAR($L$3))+(MONTH(H4069)-MONTH($L$3))</f>
        <v/>
      </c>
      <c r="R4069" s="366">
        <f>IF(N4069="IBIRAPITANGA FASE 3",IF(P4069="Atraso",M4069,M4069/(1+$J$2)^Q4069),IF(P4069="Atraso",M4069,M4069/(1+$J$1)^Q4069))</f>
        <v/>
      </c>
    </row>
    <row r="4070">
      <c r="A4070" t="inlineStr">
        <is>
          <t>Q021L010</t>
        </is>
      </c>
      <c r="B4070" t="inlineStr">
        <is>
          <t>HENRIQUE CESAR ULBRICH</t>
        </is>
      </c>
      <c r="C4070" t="n">
        <v>1</v>
      </c>
      <c r="D4070" t="inlineStr">
        <is>
          <t>IPCA</t>
        </is>
      </c>
      <c r="E4070" t="n">
        <v>0</v>
      </c>
      <c r="F4070" t="inlineStr">
        <is>
          <t>MENSAL</t>
        </is>
      </c>
      <c r="G4070" t="n">
        <v>45219</v>
      </c>
      <c r="H4070" t="n">
        <v>45219</v>
      </c>
      <c r="I4070" t="inlineStr">
        <is>
          <t>035</t>
        </is>
      </c>
      <c r="J4070" t="inlineStr">
        <is>
          <t>CARTEIRA</t>
        </is>
      </c>
      <c r="K4070" t="inlineStr">
        <is>
          <t>CONTRATO</t>
        </is>
      </c>
      <c r="L4070" t="n">
        <v>4439.29</v>
      </c>
      <c r="M4070" t="inlineStr"/>
      <c r="N4070" t="inlineStr"/>
      <c r="O4070" s="142">
        <f>DATE(YEAR(H4070),MONTH(H4070),1)</f>
        <v/>
      </c>
      <c r="P4070" s="132">
        <f>IF(H4070&gt;$L$3,"Futuro","Atraso")</f>
        <v/>
      </c>
      <c r="Q4070">
        <f>12*(YEAR(H4070)-YEAR($L$3))+(MONTH(H4070)-MONTH($L$3))</f>
        <v/>
      </c>
      <c r="R4070" s="366">
        <f>IF(N4070="IBIRAPITANGA FASE 3",IF(P4070="Atraso",M4070,M4070/(1+$J$2)^Q4070),IF(P4070="Atraso",M4070,M4070/(1+$J$1)^Q4070))</f>
        <v/>
      </c>
    </row>
    <row r="4071">
      <c r="A4071" t="inlineStr">
        <is>
          <t>Q021L010</t>
        </is>
      </c>
      <c r="B4071" t="inlineStr">
        <is>
          <t>HENRIQUE CESAR ULBRICH</t>
        </is>
      </c>
      <c r="C4071" t="n">
        <v>1</v>
      </c>
      <c r="D4071" t="inlineStr">
        <is>
          <t>IPCA</t>
        </is>
      </c>
      <c r="E4071" t="n">
        <v>0</v>
      </c>
      <c r="F4071" t="inlineStr">
        <is>
          <t>MENSAL</t>
        </is>
      </c>
      <c r="G4071" t="n">
        <v>45250</v>
      </c>
      <c r="H4071" t="n">
        <v>45250</v>
      </c>
      <c r="I4071" t="inlineStr">
        <is>
          <t>036</t>
        </is>
      </c>
      <c r="J4071" t="inlineStr">
        <is>
          <t>CARTEIRA</t>
        </is>
      </c>
      <c r="K4071" t="inlineStr">
        <is>
          <t>CONTRATO</t>
        </is>
      </c>
      <c r="L4071" t="n">
        <v>4439.29</v>
      </c>
      <c r="M4071" t="inlineStr"/>
      <c r="N4071" t="inlineStr"/>
      <c r="O4071" s="142">
        <f>DATE(YEAR(H4071),MONTH(H4071),1)</f>
        <v/>
      </c>
      <c r="P4071" s="132">
        <f>IF(H4071&gt;$L$3,"Futuro","Atraso")</f>
        <v/>
      </c>
      <c r="Q4071">
        <f>12*(YEAR(H4071)-YEAR($L$3))+(MONTH(H4071)-MONTH($L$3))</f>
        <v/>
      </c>
      <c r="R4071" s="366">
        <f>IF(N4071="IBIRAPITANGA FASE 3",IF(P4071="Atraso",M4071,M4071/(1+$J$2)^Q4071),IF(P4071="Atraso",M4071,M4071/(1+$J$1)^Q4071))</f>
        <v/>
      </c>
    </row>
    <row r="4072">
      <c r="A4072" t="inlineStr">
        <is>
          <t>Q021L010</t>
        </is>
      </c>
      <c r="B4072" t="inlineStr">
        <is>
          <t>HENRIQUE CESAR ULBRICH</t>
        </is>
      </c>
      <c r="C4072" t="n">
        <v>1</v>
      </c>
      <c r="D4072" t="inlineStr">
        <is>
          <t>IPCA</t>
        </is>
      </c>
      <c r="E4072" t="n">
        <v>0</v>
      </c>
      <c r="F4072" t="inlineStr">
        <is>
          <t>MENSAL</t>
        </is>
      </c>
      <c r="G4072" t="n">
        <v>45280</v>
      </c>
      <c r="H4072" t="n">
        <v>45280</v>
      </c>
      <c r="I4072" t="inlineStr">
        <is>
          <t>037</t>
        </is>
      </c>
      <c r="J4072" t="inlineStr">
        <is>
          <t>CARTEIRA</t>
        </is>
      </c>
      <c r="K4072" t="inlineStr">
        <is>
          <t>CONTRATO</t>
        </is>
      </c>
      <c r="L4072" t="n">
        <v>4439.29</v>
      </c>
      <c r="M4072" t="inlineStr"/>
      <c r="N4072" t="inlineStr"/>
      <c r="O4072" s="142">
        <f>DATE(YEAR(H4072),MONTH(H4072),1)</f>
        <v/>
      </c>
      <c r="P4072" s="132">
        <f>IF(H4072&gt;$L$3,"Futuro","Atraso")</f>
        <v/>
      </c>
      <c r="Q4072">
        <f>12*(YEAR(H4072)-YEAR($L$3))+(MONTH(H4072)-MONTH($L$3))</f>
        <v/>
      </c>
      <c r="R4072" s="366">
        <f>IF(N4072="IBIRAPITANGA FASE 3",IF(P4072="Atraso",M4072,M4072/(1+$J$2)^Q4072),IF(P4072="Atraso",M4072,M4072/(1+$J$1)^Q4072))</f>
        <v/>
      </c>
    </row>
    <row r="4073">
      <c r="A4073" t="inlineStr">
        <is>
          <t>Q021L010</t>
        </is>
      </c>
      <c r="B4073" t="inlineStr">
        <is>
          <t>HENRIQUE CESAR ULBRICH</t>
        </is>
      </c>
      <c r="C4073" t="n">
        <v>1</v>
      </c>
      <c r="D4073" t="inlineStr">
        <is>
          <t>IPCA</t>
        </is>
      </c>
      <c r="E4073" t="n">
        <v>0</v>
      </c>
      <c r="F4073" t="inlineStr">
        <is>
          <t>MENSAL</t>
        </is>
      </c>
      <c r="G4073" t="n">
        <v>45311</v>
      </c>
      <c r="H4073" t="n">
        <v>45311</v>
      </c>
      <c r="I4073" t="inlineStr">
        <is>
          <t>038</t>
        </is>
      </c>
      <c r="J4073" t="inlineStr">
        <is>
          <t>CARTEIRA</t>
        </is>
      </c>
      <c r="K4073" t="inlineStr">
        <is>
          <t>CONTRATO</t>
        </is>
      </c>
      <c r="L4073" t="n">
        <v>4439.29</v>
      </c>
      <c r="M4073" t="inlineStr"/>
      <c r="N4073" t="inlineStr"/>
      <c r="O4073" s="142">
        <f>DATE(YEAR(H4073),MONTH(H4073),1)</f>
        <v/>
      </c>
      <c r="P4073" s="132">
        <f>IF(H4073&gt;$L$3,"Futuro","Atraso")</f>
        <v/>
      </c>
      <c r="Q4073">
        <f>12*(YEAR(H4073)-YEAR($L$3))+(MONTH(H4073)-MONTH($L$3))</f>
        <v/>
      </c>
      <c r="R4073" s="366">
        <f>IF(N4073="IBIRAPITANGA FASE 3",IF(P4073="Atraso",M4073,M4073/(1+$J$2)^Q4073),IF(P4073="Atraso",M4073,M4073/(1+$J$1)^Q4073))</f>
        <v/>
      </c>
    </row>
    <row r="4074">
      <c r="A4074" t="inlineStr">
        <is>
          <t>Q021L010</t>
        </is>
      </c>
      <c r="B4074" t="inlineStr">
        <is>
          <t>HENRIQUE CESAR ULBRICH</t>
        </is>
      </c>
      <c r="C4074" t="n">
        <v>1</v>
      </c>
      <c r="D4074" t="inlineStr">
        <is>
          <t>IPCA</t>
        </is>
      </c>
      <c r="E4074" t="n">
        <v>0</v>
      </c>
      <c r="F4074" t="inlineStr">
        <is>
          <t>MENSAL</t>
        </is>
      </c>
      <c r="G4074" t="n">
        <v>45342</v>
      </c>
      <c r="H4074" t="n">
        <v>45342</v>
      </c>
      <c r="I4074" t="inlineStr">
        <is>
          <t>039</t>
        </is>
      </c>
      <c r="J4074" t="inlineStr">
        <is>
          <t>CARTEIRA</t>
        </is>
      </c>
      <c r="K4074" t="inlineStr">
        <is>
          <t>CONTRATO</t>
        </is>
      </c>
      <c r="L4074" t="n">
        <v>4439.29</v>
      </c>
      <c r="M4074" t="inlineStr"/>
      <c r="N4074" t="inlineStr"/>
      <c r="O4074" s="142">
        <f>DATE(YEAR(H4074),MONTH(H4074),1)</f>
        <v/>
      </c>
      <c r="P4074" s="132">
        <f>IF(H4074&gt;$L$3,"Futuro","Atraso")</f>
        <v/>
      </c>
      <c r="Q4074">
        <f>12*(YEAR(H4074)-YEAR($L$3))+(MONTH(H4074)-MONTH($L$3))</f>
        <v/>
      </c>
      <c r="R4074" s="366">
        <f>IF(N4074="IBIRAPITANGA FASE 3",IF(P4074="Atraso",M4074,M4074/(1+$J$2)^Q4074),IF(P4074="Atraso",M4074,M4074/(1+$J$1)^Q4074))</f>
        <v/>
      </c>
    </row>
    <row r="4075">
      <c r="A4075" t="inlineStr">
        <is>
          <t>Q021L010</t>
        </is>
      </c>
      <c r="B4075" t="inlineStr">
        <is>
          <t>HENRIQUE CESAR ULBRICH</t>
        </is>
      </c>
      <c r="C4075" t="n">
        <v>1</v>
      </c>
      <c r="D4075" t="inlineStr">
        <is>
          <t>IPCA</t>
        </is>
      </c>
      <c r="E4075" t="n">
        <v>0</v>
      </c>
      <c r="F4075" t="inlineStr">
        <is>
          <t>MENSAL</t>
        </is>
      </c>
      <c r="G4075" t="n">
        <v>45371</v>
      </c>
      <c r="H4075" t="n">
        <v>45371</v>
      </c>
      <c r="I4075" t="inlineStr">
        <is>
          <t>040</t>
        </is>
      </c>
      <c r="J4075" t="inlineStr">
        <is>
          <t>CARTEIRA</t>
        </is>
      </c>
      <c r="K4075" t="inlineStr">
        <is>
          <t>CONTRATO</t>
        </is>
      </c>
      <c r="L4075" t="n">
        <v>4439.29</v>
      </c>
      <c r="M4075" t="inlineStr"/>
      <c r="N4075" t="inlineStr"/>
      <c r="O4075" s="142">
        <f>DATE(YEAR(H4075),MONTH(H4075),1)</f>
        <v/>
      </c>
      <c r="P4075" s="132">
        <f>IF(H4075&gt;$L$3,"Futuro","Atraso")</f>
        <v/>
      </c>
      <c r="Q4075">
        <f>12*(YEAR(H4075)-YEAR($L$3))+(MONTH(H4075)-MONTH($L$3))</f>
        <v/>
      </c>
      <c r="R4075" s="366">
        <f>IF(N4075="IBIRAPITANGA FASE 3",IF(P4075="Atraso",M4075,M4075/(1+$J$2)^Q4075),IF(P4075="Atraso",M4075,M4075/(1+$J$1)^Q4075))</f>
        <v/>
      </c>
    </row>
    <row r="4076">
      <c r="A4076" t="inlineStr">
        <is>
          <t>Q021L010</t>
        </is>
      </c>
      <c r="B4076" t="inlineStr">
        <is>
          <t>HENRIQUE CESAR ULBRICH</t>
        </is>
      </c>
      <c r="C4076" t="n">
        <v>1</v>
      </c>
      <c r="D4076" t="inlineStr">
        <is>
          <t>IPCA</t>
        </is>
      </c>
      <c r="E4076" t="n">
        <v>0</v>
      </c>
      <c r="F4076" t="inlineStr">
        <is>
          <t>MENSAL</t>
        </is>
      </c>
      <c r="G4076" t="n">
        <v>45402</v>
      </c>
      <c r="H4076" t="n">
        <v>45402</v>
      </c>
      <c r="I4076" t="inlineStr">
        <is>
          <t>041</t>
        </is>
      </c>
      <c r="J4076" t="inlineStr">
        <is>
          <t>CARTEIRA</t>
        </is>
      </c>
      <c r="K4076" t="inlineStr">
        <is>
          <t>CONTRATO</t>
        </is>
      </c>
      <c r="L4076" t="n">
        <v>4439.29</v>
      </c>
      <c r="M4076" t="inlineStr"/>
      <c r="N4076" t="inlineStr"/>
      <c r="O4076" s="142">
        <f>DATE(YEAR(H4076),MONTH(H4076),1)</f>
        <v/>
      </c>
      <c r="P4076" s="132">
        <f>IF(H4076&gt;$L$3,"Futuro","Atraso")</f>
        <v/>
      </c>
      <c r="Q4076">
        <f>12*(YEAR(H4076)-YEAR($L$3))+(MONTH(H4076)-MONTH($L$3))</f>
        <v/>
      </c>
      <c r="R4076" s="366">
        <f>IF(N4076="IBIRAPITANGA FASE 3",IF(P4076="Atraso",M4076,M4076/(1+$J$2)^Q4076),IF(P4076="Atraso",M4076,M4076/(1+$J$1)^Q4076))</f>
        <v/>
      </c>
    </row>
    <row r="4077">
      <c r="A4077" t="inlineStr">
        <is>
          <t>Q021L010</t>
        </is>
      </c>
      <c r="B4077" t="inlineStr">
        <is>
          <t>HENRIQUE CESAR ULBRICH</t>
        </is>
      </c>
      <c r="C4077" t="n">
        <v>1</v>
      </c>
      <c r="D4077" t="inlineStr">
        <is>
          <t>IPCA</t>
        </is>
      </c>
      <c r="E4077" t="n">
        <v>0</v>
      </c>
      <c r="F4077" t="inlineStr">
        <is>
          <t>MENSAL</t>
        </is>
      </c>
      <c r="G4077" t="n">
        <v>45432</v>
      </c>
      <c r="H4077" t="n">
        <v>45432</v>
      </c>
      <c r="I4077" t="inlineStr">
        <is>
          <t>042</t>
        </is>
      </c>
      <c r="J4077" t="inlineStr">
        <is>
          <t>CARTEIRA</t>
        </is>
      </c>
      <c r="K4077" t="inlineStr">
        <is>
          <t>CONTRATO</t>
        </is>
      </c>
      <c r="L4077" t="n">
        <v>4439.29</v>
      </c>
      <c r="M4077" t="inlineStr"/>
      <c r="N4077" t="inlineStr"/>
      <c r="O4077" s="142">
        <f>DATE(YEAR(H4077),MONTH(H4077),1)</f>
        <v/>
      </c>
      <c r="P4077" s="132">
        <f>IF(H4077&gt;$L$3,"Futuro","Atraso")</f>
        <v/>
      </c>
      <c r="Q4077">
        <f>12*(YEAR(H4077)-YEAR($L$3))+(MONTH(H4077)-MONTH($L$3))</f>
        <v/>
      </c>
      <c r="R4077" s="366">
        <f>IF(N4077="IBIRAPITANGA FASE 3",IF(P4077="Atraso",M4077,M4077/(1+$J$2)^Q4077),IF(P4077="Atraso",M4077,M4077/(1+$J$1)^Q4077))</f>
        <v/>
      </c>
    </row>
    <row r="4078">
      <c r="A4078" t="inlineStr">
        <is>
          <t>Q021L011</t>
        </is>
      </c>
      <c r="B4078" t="inlineStr">
        <is>
          <t>ANTONIA COSTA SOCCI</t>
        </is>
      </c>
      <c r="C4078" t="n">
        <v>1</v>
      </c>
      <c r="D4078" t="inlineStr">
        <is>
          <t>IPCA</t>
        </is>
      </c>
      <c r="E4078" t="n">
        <v>0.009488792934583046</v>
      </c>
      <c r="F4078" t="inlineStr">
        <is>
          <t>MENSAL</t>
        </is>
      </c>
      <c r="G4078" t="n">
        <v>45158</v>
      </c>
      <c r="H4078" t="n">
        <v>45158</v>
      </c>
      <c r="I4078" t="inlineStr">
        <is>
          <t>030</t>
        </is>
      </c>
      <c r="J4078" t="inlineStr">
        <is>
          <t>CARTEIRA</t>
        </is>
      </c>
      <c r="K4078" t="inlineStr">
        <is>
          <t>CONTRATO</t>
        </is>
      </c>
      <c r="L4078" t="n">
        <v>3000.53</v>
      </c>
      <c r="M4078" t="inlineStr"/>
      <c r="N4078" t="inlineStr"/>
      <c r="O4078" s="142">
        <f>DATE(YEAR(H4078),MONTH(H4078),1)</f>
        <v/>
      </c>
      <c r="P4078" s="132">
        <f>IF(H4078&gt;$L$3,"Futuro","Atraso")</f>
        <v/>
      </c>
      <c r="Q4078">
        <f>12*(YEAR(H4078)-YEAR($L$3))+(MONTH(H4078)-MONTH($L$3))</f>
        <v/>
      </c>
      <c r="R4078" s="366">
        <f>IF(N4078="IBIRAPITANGA FASE 3",IF(P4078="Atraso",M4078,M4078/(1+$J$2)^Q4078),IF(P4078="Atraso",M4078,M4078/(1+$J$1)^Q4078))</f>
        <v/>
      </c>
    </row>
    <row r="4079">
      <c r="A4079" t="inlineStr">
        <is>
          <t>Q021L011</t>
        </is>
      </c>
      <c r="B4079" t="inlineStr">
        <is>
          <t>ANTONIA COSTA SOCCI</t>
        </is>
      </c>
      <c r="C4079" t="n">
        <v>1</v>
      </c>
      <c r="D4079" t="inlineStr">
        <is>
          <t>IPCA</t>
        </is>
      </c>
      <c r="E4079" t="n">
        <v>0.009488792934583046</v>
      </c>
      <c r="F4079" t="inlineStr">
        <is>
          <t>MENSAL</t>
        </is>
      </c>
      <c r="G4079" t="n">
        <v>45189</v>
      </c>
      <c r="H4079" t="n">
        <v>45189</v>
      </c>
      <c r="I4079" t="inlineStr">
        <is>
          <t>031</t>
        </is>
      </c>
      <c r="J4079" t="inlineStr">
        <is>
          <t>CARTEIRA</t>
        </is>
      </c>
      <c r="K4079" t="inlineStr">
        <is>
          <t>CONTRATO</t>
        </is>
      </c>
      <c r="L4079" t="n">
        <v>2873.82</v>
      </c>
      <c r="M4079" t="inlineStr"/>
      <c r="N4079" t="inlineStr"/>
      <c r="O4079" s="142">
        <f>DATE(YEAR(H4079),MONTH(H4079),1)</f>
        <v/>
      </c>
      <c r="P4079" s="132">
        <f>IF(H4079&gt;$L$3,"Futuro","Atraso")</f>
        <v/>
      </c>
      <c r="Q4079">
        <f>12*(YEAR(H4079)-YEAR($L$3))+(MONTH(H4079)-MONTH($L$3))</f>
        <v/>
      </c>
      <c r="R4079" s="366">
        <f>IF(N4079="IBIRAPITANGA FASE 3",IF(P4079="Atraso",M4079,M4079/(1+$J$2)^Q4079),IF(P4079="Atraso",M4079,M4079/(1+$J$1)^Q4079))</f>
        <v/>
      </c>
    </row>
    <row r="4080">
      <c r="A4080" t="inlineStr">
        <is>
          <t>Q021L011</t>
        </is>
      </c>
      <c r="B4080" t="inlineStr">
        <is>
          <t>ANTONIA COSTA SOCCI</t>
        </is>
      </c>
      <c r="C4080" t="n">
        <v>1</v>
      </c>
      <c r="D4080" t="inlineStr">
        <is>
          <t>IPCA</t>
        </is>
      </c>
      <c r="E4080" t="n">
        <v>0.009488792934583046</v>
      </c>
      <c r="F4080" t="inlineStr">
        <is>
          <t>MENSAL</t>
        </is>
      </c>
      <c r="G4080" t="n">
        <v>45219</v>
      </c>
      <c r="H4080" t="n">
        <v>45219</v>
      </c>
      <c r="I4080" t="inlineStr">
        <is>
          <t>032</t>
        </is>
      </c>
      <c r="J4080" t="inlineStr">
        <is>
          <t>CARTEIRA</t>
        </is>
      </c>
      <c r="K4080" t="inlineStr">
        <is>
          <t>CONTRATO</t>
        </is>
      </c>
      <c r="L4080" t="n">
        <v>2730.85</v>
      </c>
      <c r="M4080" t="inlineStr"/>
      <c r="N4080" t="inlineStr"/>
      <c r="O4080" s="142">
        <f>DATE(YEAR(H4080),MONTH(H4080),1)</f>
        <v/>
      </c>
      <c r="P4080" s="132">
        <f>IF(H4080&gt;$L$3,"Futuro","Atraso")</f>
        <v/>
      </c>
      <c r="Q4080">
        <f>12*(YEAR(H4080)-YEAR($L$3))+(MONTH(H4080)-MONTH($L$3))</f>
        <v/>
      </c>
      <c r="R4080" s="366">
        <f>IF(N4080="IBIRAPITANGA FASE 3",IF(P4080="Atraso",M4080,M4080/(1+$J$2)^Q4080),IF(P4080="Atraso",M4080,M4080/(1+$J$1)^Q4080))</f>
        <v/>
      </c>
    </row>
    <row r="4081">
      <c r="A4081" t="inlineStr">
        <is>
          <t>Q021L011</t>
        </is>
      </c>
      <c r="B4081" t="inlineStr">
        <is>
          <t>ANTONIA COSTA SOCCI</t>
        </is>
      </c>
      <c r="C4081" t="n">
        <v>1</v>
      </c>
      <c r="D4081" t="inlineStr">
        <is>
          <t>IPCA</t>
        </is>
      </c>
      <c r="E4081" t="n">
        <v>0.009488792934583046</v>
      </c>
      <c r="F4081" t="inlineStr">
        <is>
          <t>MENSAL</t>
        </is>
      </c>
      <c r="G4081" t="n">
        <v>45250</v>
      </c>
      <c r="H4081" t="n">
        <v>45250</v>
      </c>
      <c r="I4081" t="inlineStr">
        <is>
          <t>033</t>
        </is>
      </c>
      <c r="J4081" t="inlineStr">
        <is>
          <t>CARTEIRA</t>
        </is>
      </c>
      <c r="K4081" t="inlineStr">
        <is>
          <t>CONTRATO</t>
        </is>
      </c>
      <c r="L4081" t="n">
        <v>2730.85</v>
      </c>
      <c r="M4081" t="inlineStr"/>
      <c r="N4081" t="inlineStr"/>
      <c r="O4081" s="142">
        <f>DATE(YEAR(H4081),MONTH(H4081),1)</f>
        <v/>
      </c>
      <c r="P4081" s="132">
        <f>IF(H4081&gt;$L$3,"Futuro","Atraso")</f>
        <v/>
      </c>
      <c r="Q4081">
        <f>12*(YEAR(H4081)-YEAR($L$3))+(MONTH(H4081)-MONTH($L$3))</f>
        <v/>
      </c>
      <c r="R4081" s="366">
        <f>IF(N4081="IBIRAPITANGA FASE 3",IF(P4081="Atraso",M4081,M4081/(1+$J$2)^Q4081),IF(P4081="Atraso",M4081,M4081/(1+$J$1)^Q4081))</f>
        <v/>
      </c>
    </row>
    <row r="4082">
      <c r="A4082" t="inlineStr">
        <is>
          <t>Q021L011</t>
        </is>
      </c>
      <c r="B4082" t="inlineStr">
        <is>
          <t>ANTONIA COSTA SOCCI</t>
        </is>
      </c>
      <c r="C4082" t="n">
        <v>1</v>
      </c>
      <c r="D4082" t="inlineStr">
        <is>
          <t>IPCA</t>
        </is>
      </c>
      <c r="E4082" t="n">
        <v>0.009488792934583046</v>
      </c>
      <c r="F4082" t="inlineStr">
        <is>
          <t>MENSAL</t>
        </is>
      </c>
      <c r="G4082" t="n">
        <v>45280</v>
      </c>
      <c r="H4082" t="n">
        <v>45280</v>
      </c>
      <c r="I4082" t="inlineStr">
        <is>
          <t>034</t>
        </is>
      </c>
      <c r="J4082" t="inlineStr">
        <is>
          <t>CARTEIRA</t>
        </is>
      </c>
      <c r="K4082" t="inlineStr">
        <is>
          <t>CONTRATO</t>
        </is>
      </c>
      <c r="L4082" t="n">
        <v>2730.85</v>
      </c>
      <c r="M4082" t="inlineStr"/>
      <c r="N4082" t="inlineStr"/>
      <c r="O4082" s="142">
        <f>DATE(YEAR(H4082),MONTH(H4082),1)</f>
        <v/>
      </c>
      <c r="P4082" s="132">
        <f>IF(H4082&gt;$L$3,"Futuro","Atraso")</f>
        <v/>
      </c>
      <c r="Q4082">
        <f>12*(YEAR(H4082)-YEAR($L$3))+(MONTH(H4082)-MONTH($L$3))</f>
        <v/>
      </c>
      <c r="R4082" s="366">
        <f>IF(N4082="IBIRAPITANGA FASE 3",IF(P4082="Atraso",M4082,M4082/(1+$J$2)^Q4082),IF(P4082="Atraso",M4082,M4082/(1+$J$1)^Q4082))</f>
        <v/>
      </c>
    </row>
    <row r="4083">
      <c r="A4083" t="inlineStr">
        <is>
          <t>Q021L011</t>
        </is>
      </c>
      <c r="B4083" t="inlineStr">
        <is>
          <t>ANTONIA COSTA SOCCI</t>
        </is>
      </c>
      <c r="C4083" t="n">
        <v>1</v>
      </c>
      <c r="D4083" t="inlineStr">
        <is>
          <t>IPCA</t>
        </is>
      </c>
      <c r="E4083" t="n">
        <v>0.009488792934583046</v>
      </c>
      <c r="F4083" t="inlineStr">
        <is>
          <t>MENSAL</t>
        </is>
      </c>
      <c r="G4083" t="n">
        <v>45311</v>
      </c>
      <c r="H4083" t="n">
        <v>45311</v>
      </c>
      <c r="I4083" t="inlineStr">
        <is>
          <t>035</t>
        </is>
      </c>
      <c r="J4083" t="inlineStr">
        <is>
          <t>CARTEIRA</t>
        </is>
      </c>
      <c r="K4083" t="inlineStr">
        <is>
          <t>CONTRATO</t>
        </is>
      </c>
      <c r="L4083" t="n">
        <v>2730.85</v>
      </c>
      <c r="M4083" t="inlineStr"/>
      <c r="N4083" t="inlineStr"/>
      <c r="O4083" s="142">
        <f>DATE(YEAR(H4083),MONTH(H4083),1)</f>
        <v/>
      </c>
      <c r="P4083" s="132">
        <f>IF(H4083&gt;$L$3,"Futuro","Atraso")</f>
        <v/>
      </c>
      <c r="Q4083">
        <f>12*(YEAR(H4083)-YEAR($L$3))+(MONTH(H4083)-MONTH($L$3))</f>
        <v/>
      </c>
      <c r="R4083" s="366">
        <f>IF(N4083="IBIRAPITANGA FASE 3",IF(P4083="Atraso",M4083,M4083/(1+$J$2)^Q4083),IF(P4083="Atraso",M4083,M4083/(1+$J$1)^Q4083))</f>
        <v/>
      </c>
    </row>
    <row r="4084">
      <c r="A4084" t="inlineStr">
        <is>
          <t>Q021L011</t>
        </is>
      </c>
      <c r="B4084" t="inlineStr">
        <is>
          <t>ANTONIA COSTA SOCCI</t>
        </is>
      </c>
      <c r="C4084" t="n">
        <v>1</v>
      </c>
      <c r="D4084" t="inlineStr">
        <is>
          <t>IPCA</t>
        </is>
      </c>
      <c r="E4084" t="n">
        <v>0.009488792934583046</v>
      </c>
      <c r="F4084" t="inlineStr">
        <is>
          <t>MENSAL</t>
        </is>
      </c>
      <c r="G4084" t="n">
        <v>45342</v>
      </c>
      <c r="H4084" t="n">
        <v>45342</v>
      </c>
      <c r="I4084" t="inlineStr">
        <is>
          <t>036</t>
        </is>
      </c>
      <c r="J4084" t="inlineStr">
        <is>
          <t>CARTEIRA</t>
        </is>
      </c>
      <c r="K4084" t="inlineStr">
        <is>
          <t>CONTRATO</t>
        </is>
      </c>
      <c r="L4084" t="n">
        <v>2730.85</v>
      </c>
      <c r="M4084" t="inlineStr"/>
      <c r="N4084" t="inlineStr"/>
      <c r="O4084" s="142">
        <f>DATE(YEAR(H4084),MONTH(H4084),1)</f>
        <v/>
      </c>
      <c r="P4084" s="132">
        <f>IF(H4084&gt;$L$3,"Futuro","Atraso")</f>
        <v/>
      </c>
      <c r="Q4084">
        <f>12*(YEAR(H4084)-YEAR($L$3))+(MONTH(H4084)-MONTH($L$3))</f>
        <v/>
      </c>
      <c r="R4084" s="366">
        <f>IF(N4084="IBIRAPITANGA FASE 3",IF(P4084="Atraso",M4084,M4084/(1+$J$2)^Q4084),IF(P4084="Atraso",M4084,M4084/(1+$J$1)^Q4084))</f>
        <v/>
      </c>
    </row>
    <row r="4085">
      <c r="A4085" t="inlineStr">
        <is>
          <t>Q021L011</t>
        </is>
      </c>
      <c r="B4085" t="inlineStr">
        <is>
          <t>ANTONIA COSTA SOCCI</t>
        </is>
      </c>
      <c r="C4085" t="n">
        <v>1</v>
      </c>
      <c r="D4085" t="inlineStr">
        <is>
          <t>IPCA</t>
        </is>
      </c>
      <c r="E4085" t="n">
        <v>0.009488792934583046</v>
      </c>
      <c r="F4085" t="inlineStr">
        <is>
          <t>MENSAL</t>
        </is>
      </c>
      <c r="G4085" t="n">
        <v>45371</v>
      </c>
      <c r="H4085" t="n">
        <v>45371</v>
      </c>
      <c r="I4085" t="inlineStr">
        <is>
          <t>037</t>
        </is>
      </c>
      <c r="J4085" t="inlineStr">
        <is>
          <t>CARTEIRA</t>
        </is>
      </c>
      <c r="K4085" t="inlineStr">
        <is>
          <t>CONTRATO</t>
        </is>
      </c>
      <c r="L4085" t="n">
        <v>2730.85</v>
      </c>
      <c r="M4085" t="inlineStr"/>
      <c r="N4085" t="inlineStr"/>
      <c r="O4085" s="142">
        <f>DATE(YEAR(H4085),MONTH(H4085),1)</f>
        <v/>
      </c>
      <c r="P4085" s="132">
        <f>IF(H4085&gt;$L$3,"Futuro","Atraso")</f>
        <v/>
      </c>
      <c r="Q4085">
        <f>12*(YEAR(H4085)-YEAR($L$3))+(MONTH(H4085)-MONTH($L$3))</f>
        <v/>
      </c>
      <c r="R4085" s="366">
        <f>IF(N4085="IBIRAPITANGA FASE 3",IF(P4085="Atraso",M4085,M4085/(1+$J$2)^Q4085),IF(P4085="Atraso",M4085,M4085/(1+$J$1)^Q4085))</f>
        <v/>
      </c>
    </row>
    <row r="4086">
      <c r="A4086" t="inlineStr">
        <is>
          <t>Q021L011</t>
        </is>
      </c>
      <c r="B4086" t="inlineStr">
        <is>
          <t>ANTONIA COSTA SOCCI</t>
        </is>
      </c>
      <c r="C4086" t="n">
        <v>1</v>
      </c>
      <c r="D4086" t="inlineStr">
        <is>
          <t>IPCA</t>
        </is>
      </c>
      <c r="E4086" t="n">
        <v>0.009488792934583046</v>
      </c>
      <c r="F4086" t="inlineStr">
        <is>
          <t>MENSAL</t>
        </is>
      </c>
      <c r="G4086" t="n">
        <v>45402</v>
      </c>
      <c r="H4086" t="n">
        <v>45402</v>
      </c>
      <c r="I4086" t="inlineStr">
        <is>
          <t>038</t>
        </is>
      </c>
      <c r="J4086" t="inlineStr">
        <is>
          <t>CARTEIRA</t>
        </is>
      </c>
      <c r="K4086" t="inlineStr">
        <is>
          <t>CONTRATO</t>
        </is>
      </c>
      <c r="L4086" t="n">
        <v>2730.85</v>
      </c>
      <c r="M4086" t="inlineStr"/>
      <c r="N4086" t="inlineStr"/>
      <c r="O4086" s="142">
        <f>DATE(YEAR(H4086),MONTH(H4086),1)</f>
        <v/>
      </c>
      <c r="P4086" s="132">
        <f>IF(H4086&gt;$L$3,"Futuro","Atraso")</f>
        <v/>
      </c>
      <c r="Q4086">
        <f>12*(YEAR(H4086)-YEAR($L$3))+(MONTH(H4086)-MONTH($L$3))</f>
        <v/>
      </c>
      <c r="R4086" s="366">
        <f>IF(N4086="IBIRAPITANGA FASE 3",IF(P4086="Atraso",M4086,M4086/(1+$J$2)^Q4086),IF(P4086="Atraso",M4086,M4086/(1+$J$1)^Q4086))</f>
        <v/>
      </c>
    </row>
    <row r="4087">
      <c r="A4087" t="inlineStr">
        <is>
          <t>Q021L011</t>
        </is>
      </c>
      <c r="B4087" t="inlineStr">
        <is>
          <t>ANTONIA COSTA SOCCI</t>
        </is>
      </c>
      <c r="C4087" t="n">
        <v>1</v>
      </c>
      <c r="D4087" t="inlineStr">
        <is>
          <t>IPCA</t>
        </is>
      </c>
      <c r="E4087" t="n">
        <v>0.009488792934583046</v>
      </c>
      <c r="F4087" t="inlineStr">
        <is>
          <t>MENSAL</t>
        </is>
      </c>
      <c r="G4087" t="n">
        <v>45432</v>
      </c>
      <c r="H4087" t="n">
        <v>45432</v>
      </c>
      <c r="I4087" t="inlineStr">
        <is>
          <t>039</t>
        </is>
      </c>
      <c r="J4087" t="inlineStr">
        <is>
          <t>CARTEIRA</t>
        </is>
      </c>
      <c r="K4087" t="inlineStr">
        <is>
          <t>CONTRATO</t>
        </is>
      </c>
      <c r="L4087" t="n">
        <v>2730.85</v>
      </c>
      <c r="M4087" t="inlineStr"/>
      <c r="N4087" t="inlineStr"/>
      <c r="O4087" s="142">
        <f>DATE(YEAR(H4087),MONTH(H4087),1)</f>
        <v/>
      </c>
      <c r="P4087" s="132">
        <f>IF(H4087&gt;$L$3,"Futuro","Atraso")</f>
        <v/>
      </c>
      <c r="Q4087">
        <f>12*(YEAR(H4087)-YEAR($L$3))+(MONTH(H4087)-MONTH($L$3))</f>
        <v/>
      </c>
      <c r="R4087" s="366">
        <f>IF(N4087="IBIRAPITANGA FASE 3",IF(P4087="Atraso",M4087,M4087/(1+$J$2)^Q4087),IF(P4087="Atraso",M4087,M4087/(1+$J$1)^Q4087))</f>
        <v/>
      </c>
    </row>
    <row r="4088">
      <c r="A4088" t="inlineStr">
        <is>
          <t>Q021L011</t>
        </is>
      </c>
      <c r="B4088" t="inlineStr">
        <is>
          <t>ANTONIA COSTA SOCCI</t>
        </is>
      </c>
      <c r="C4088" t="n">
        <v>1</v>
      </c>
      <c r="D4088" t="inlineStr">
        <is>
          <t>IPCA</t>
        </is>
      </c>
      <c r="E4088" t="n">
        <v>0.009488792934583046</v>
      </c>
      <c r="F4088" t="inlineStr">
        <is>
          <t>MENSAL</t>
        </is>
      </c>
      <c r="G4088" t="n">
        <v>45463</v>
      </c>
      <c r="H4088" t="n">
        <v>45463</v>
      </c>
      <c r="I4088" t="inlineStr">
        <is>
          <t>040</t>
        </is>
      </c>
      <c r="J4088" t="inlineStr">
        <is>
          <t>CARTEIRA</t>
        </is>
      </c>
      <c r="K4088" t="inlineStr">
        <is>
          <t>CONTRATO</t>
        </is>
      </c>
      <c r="L4088" t="n">
        <v>2730.85</v>
      </c>
      <c r="M4088" t="inlineStr"/>
      <c r="N4088" t="inlineStr"/>
      <c r="O4088" s="142">
        <f>DATE(YEAR(H4088),MONTH(H4088),1)</f>
        <v/>
      </c>
      <c r="P4088" s="132">
        <f>IF(H4088&gt;$L$3,"Futuro","Atraso")</f>
        <v/>
      </c>
      <c r="Q4088">
        <f>12*(YEAR(H4088)-YEAR($L$3))+(MONTH(H4088)-MONTH($L$3))</f>
        <v/>
      </c>
      <c r="R4088" s="366">
        <f>IF(N4088="IBIRAPITANGA FASE 3",IF(P4088="Atraso",M4088,M4088/(1+$J$2)^Q4088),IF(P4088="Atraso",M4088,M4088/(1+$J$1)^Q4088))</f>
        <v/>
      </c>
    </row>
    <row r="4089">
      <c r="A4089" t="inlineStr">
        <is>
          <t>Q021L011</t>
        </is>
      </c>
      <c r="B4089" t="inlineStr">
        <is>
          <t>ANTONIA COSTA SOCCI</t>
        </is>
      </c>
      <c r="C4089" t="n">
        <v>1</v>
      </c>
      <c r="D4089" t="inlineStr">
        <is>
          <t>IPCA</t>
        </is>
      </c>
      <c r="E4089" t="n">
        <v>0.009488792934583046</v>
      </c>
      <c r="F4089" t="inlineStr">
        <is>
          <t>MENSAL</t>
        </is>
      </c>
      <c r="G4089" t="n">
        <v>45493</v>
      </c>
      <c r="H4089" t="n">
        <v>45493</v>
      </c>
      <c r="I4089" t="inlineStr">
        <is>
          <t>041</t>
        </is>
      </c>
      <c r="J4089" t="inlineStr">
        <is>
          <t>CARTEIRA</t>
        </is>
      </c>
      <c r="K4089" t="inlineStr">
        <is>
          <t>CONTRATO</t>
        </is>
      </c>
      <c r="L4089" t="n">
        <v>2730.85</v>
      </c>
      <c r="M4089" t="inlineStr"/>
      <c r="N4089" t="inlineStr"/>
      <c r="O4089" s="142">
        <f>DATE(YEAR(H4089),MONTH(H4089),1)</f>
        <v/>
      </c>
      <c r="P4089" s="132">
        <f>IF(H4089&gt;$L$3,"Futuro","Atraso")</f>
        <v/>
      </c>
      <c r="Q4089">
        <f>12*(YEAR(H4089)-YEAR($L$3))+(MONTH(H4089)-MONTH($L$3))</f>
        <v/>
      </c>
      <c r="R4089" s="366">
        <f>IF(N4089="IBIRAPITANGA FASE 3",IF(P4089="Atraso",M4089,M4089/(1+$J$2)^Q4089),IF(P4089="Atraso",M4089,M4089/(1+$J$1)^Q4089))</f>
        <v/>
      </c>
    </row>
    <row r="4090">
      <c r="A4090" t="inlineStr">
        <is>
          <t>Q021L011</t>
        </is>
      </c>
      <c r="B4090" t="inlineStr">
        <is>
          <t>ANTONIA COSTA SOCCI</t>
        </is>
      </c>
      <c r="C4090" t="n">
        <v>1</v>
      </c>
      <c r="D4090" t="inlineStr">
        <is>
          <t>IPCA</t>
        </is>
      </c>
      <c r="E4090" t="n">
        <v>0.009488792934583046</v>
      </c>
      <c r="F4090" t="inlineStr">
        <is>
          <t>MENSAL</t>
        </is>
      </c>
      <c r="G4090" t="n">
        <v>45524</v>
      </c>
      <c r="H4090" t="n">
        <v>45524</v>
      </c>
      <c r="I4090" t="inlineStr">
        <is>
          <t>042</t>
        </is>
      </c>
      <c r="J4090" t="inlineStr">
        <is>
          <t>CARTEIRA</t>
        </is>
      </c>
      <c r="K4090" t="inlineStr">
        <is>
          <t>CONTRATO</t>
        </is>
      </c>
      <c r="L4090" t="n">
        <v>2730.85</v>
      </c>
      <c r="M4090" t="inlineStr"/>
      <c r="N4090" t="inlineStr"/>
      <c r="O4090" s="142">
        <f>DATE(YEAR(H4090),MONTH(H4090),1)</f>
        <v/>
      </c>
      <c r="P4090" s="132">
        <f>IF(H4090&gt;$L$3,"Futuro","Atraso")</f>
        <v/>
      </c>
      <c r="Q4090">
        <f>12*(YEAR(H4090)-YEAR($L$3))+(MONTH(H4090)-MONTH($L$3))</f>
        <v/>
      </c>
      <c r="R4090" s="366">
        <f>IF(N4090="IBIRAPITANGA FASE 3",IF(P4090="Atraso",M4090,M4090/(1+$J$2)^Q4090),IF(P4090="Atraso",M4090,M4090/(1+$J$1)^Q4090))</f>
        <v/>
      </c>
    </row>
    <row r="4091">
      <c r="A4091" t="inlineStr">
        <is>
          <t>Q021L011</t>
        </is>
      </c>
      <c r="B4091" t="inlineStr">
        <is>
          <t>ANTONIA COSTA SOCCI</t>
        </is>
      </c>
      <c r="C4091" t="n">
        <v>1</v>
      </c>
      <c r="D4091" t="inlineStr">
        <is>
          <t>IPCA</t>
        </is>
      </c>
      <c r="E4091" t="n">
        <v>0.009488792934583046</v>
      </c>
      <c r="F4091" t="inlineStr">
        <is>
          <t>MENSAL</t>
        </is>
      </c>
      <c r="G4091" t="n">
        <v>45555</v>
      </c>
      <c r="H4091" t="n">
        <v>45555</v>
      </c>
      <c r="I4091" t="inlineStr">
        <is>
          <t>043</t>
        </is>
      </c>
      <c r="J4091" t="inlineStr">
        <is>
          <t>CARTEIRA</t>
        </is>
      </c>
      <c r="K4091" t="inlineStr">
        <is>
          <t>CONTRATO</t>
        </is>
      </c>
      <c r="L4091" t="n">
        <v>2730.85</v>
      </c>
      <c r="M4091" t="inlineStr"/>
      <c r="N4091" t="inlineStr"/>
      <c r="O4091" s="142">
        <f>DATE(YEAR(H4091),MONTH(H4091),1)</f>
        <v/>
      </c>
      <c r="P4091" s="132">
        <f>IF(H4091&gt;$L$3,"Futuro","Atraso")</f>
        <v/>
      </c>
      <c r="Q4091">
        <f>12*(YEAR(H4091)-YEAR($L$3))+(MONTH(H4091)-MONTH($L$3))</f>
        <v/>
      </c>
      <c r="R4091" s="366">
        <f>IF(N4091="IBIRAPITANGA FASE 3",IF(P4091="Atraso",M4091,M4091/(1+$J$2)^Q4091),IF(P4091="Atraso",M4091,M4091/(1+$J$1)^Q4091))</f>
        <v/>
      </c>
    </row>
    <row r="4092">
      <c r="A4092" t="inlineStr">
        <is>
          <t>Q021L011</t>
        </is>
      </c>
      <c r="B4092" t="inlineStr">
        <is>
          <t>ANTONIA COSTA SOCCI</t>
        </is>
      </c>
      <c r="C4092" t="n">
        <v>1</v>
      </c>
      <c r="D4092" t="inlineStr">
        <is>
          <t>IPCA</t>
        </is>
      </c>
      <c r="E4092" t="n">
        <v>0.009488792934583046</v>
      </c>
      <c r="F4092" t="inlineStr">
        <is>
          <t>MENSAL</t>
        </is>
      </c>
      <c r="G4092" t="n">
        <v>45585</v>
      </c>
      <c r="H4092" t="n">
        <v>45585</v>
      </c>
      <c r="I4092" t="inlineStr">
        <is>
          <t>044</t>
        </is>
      </c>
      <c r="J4092" t="inlineStr">
        <is>
          <t>CARTEIRA</t>
        </is>
      </c>
      <c r="K4092" t="inlineStr">
        <is>
          <t>CONTRATO</t>
        </is>
      </c>
      <c r="L4092" t="n">
        <v>2730.85</v>
      </c>
      <c r="M4092" t="inlineStr"/>
      <c r="N4092" t="inlineStr"/>
      <c r="O4092" s="142">
        <f>DATE(YEAR(H4092),MONTH(H4092),1)</f>
        <v/>
      </c>
      <c r="P4092" s="132">
        <f>IF(H4092&gt;$L$3,"Futuro","Atraso")</f>
        <v/>
      </c>
      <c r="Q4092">
        <f>12*(YEAR(H4092)-YEAR($L$3))+(MONTH(H4092)-MONTH($L$3))</f>
        <v/>
      </c>
      <c r="R4092" s="366">
        <f>IF(N4092="IBIRAPITANGA FASE 3",IF(P4092="Atraso",M4092,M4092/(1+$J$2)^Q4092),IF(P4092="Atraso",M4092,M4092/(1+$J$1)^Q4092))</f>
        <v/>
      </c>
    </row>
    <row r="4093">
      <c r="A4093" t="inlineStr">
        <is>
          <t>Q021L011</t>
        </is>
      </c>
      <c r="B4093" t="inlineStr">
        <is>
          <t>ANTONIA COSTA SOCCI</t>
        </is>
      </c>
      <c r="C4093" t="n">
        <v>1</v>
      </c>
      <c r="D4093" t="inlineStr">
        <is>
          <t>IPCA</t>
        </is>
      </c>
      <c r="E4093" t="n">
        <v>0.009488792934583046</v>
      </c>
      <c r="F4093" t="inlineStr">
        <is>
          <t>MENSAL</t>
        </is>
      </c>
      <c r="G4093" t="n">
        <v>45616</v>
      </c>
      <c r="H4093" t="n">
        <v>45616</v>
      </c>
      <c r="I4093" t="inlineStr">
        <is>
          <t>045</t>
        </is>
      </c>
      <c r="J4093" t="inlineStr">
        <is>
          <t>CARTEIRA</t>
        </is>
      </c>
      <c r="K4093" t="inlineStr">
        <is>
          <t>CONTRATO</t>
        </is>
      </c>
      <c r="L4093" t="n">
        <v>2730.85</v>
      </c>
      <c r="M4093" t="inlineStr"/>
      <c r="N4093" t="inlineStr"/>
      <c r="O4093" s="142">
        <f>DATE(YEAR(H4093),MONTH(H4093),1)</f>
        <v/>
      </c>
      <c r="P4093" s="132">
        <f>IF(H4093&gt;$L$3,"Futuro","Atraso")</f>
        <v/>
      </c>
      <c r="Q4093">
        <f>12*(YEAR(H4093)-YEAR($L$3))+(MONTH(H4093)-MONTH($L$3))</f>
        <v/>
      </c>
      <c r="R4093" s="366">
        <f>IF(N4093="IBIRAPITANGA FASE 3",IF(P4093="Atraso",M4093,M4093/(1+$J$2)^Q4093),IF(P4093="Atraso",M4093,M4093/(1+$J$1)^Q4093))</f>
        <v/>
      </c>
    </row>
    <row r="4094">
      <c r="A4094" t="inlineStr">
        <is>
          <t>Q021L011</t>
        </is>
      </c>
      <c r="B4094" t="inlineStr">
        <is>
          <t>ANTONIA COSTA SOCCI</t>
        </is>
      </c>
      <c r="C4094" t="n">
        <v>1</v>
      </c>
      <c r="D4094" t="inlineStr">
        <is>
          <t>IPCA</t>
        </is>
      </c>
      <c r="E4094" t="n">
        <v>0.009488792934583046</v>
      </c>
      <c r="F4094" t="inlineStr">
        <is>
          <t>MENSAL</t>
        </is>
      </c>
      <c r="G4094" t="n">
        <v>45646</v>
      </c>
      <c r="H4094" t="n">
        <v>45646</v>
      </c>
      <c r="I4094" t="inlineStr">
        <is>
          <t>046</t>
        </is>
      </c>
      <c r="J4094" t="inlineStr">
        <is>
          <t>CARTEIRA</t>
        </is>
      </c>
      <c r="K4094" t="inlineStr">
        <is>
          <t>CONTRATO</t>
        </is>
      </c>
      <c r="L4094" t="n">
        <v>2730.85</v>
      </c>
      <c r="M4094" t="inlineStr"/>
      <c r="N4094" t="inlineStr"/>
      <c r="O4094" s="142">
        <f>DATE(YEAR(H4094),MONTH(H4094),1)</f>
        <v/>
      </c>
      <c r="P4094" s="132">
        <f>IF(H4094&gt;$L$3,"Futuro","Atraso")</f>
        <v/>
      </c>
      <c r="Q4094">
        <f>12*(YEAR(H4094)-YEAR($L$3))+(MONTH(H4094)-MONTH($L$3))</f>
        <v/>
      </c>
      <c r="R4094" s="366">
        <f>IF(N4094="IBIRAPITANGA FASE 3",IF(P4094="Atraso",M4094,M4094/(1+$J$2)^Q4094),IF(P4094="Atraso",M4094,M4094/(1+$J$1)^Q4094))</f>
        <v/>
      </c>
    </row>
    <row r="4095">
      <c r="A4095" t="inlineStr">
        <is>
          <t>Q021L011</t>
        </is>
      </c>
      <c r="B4095" t="inlineStr">
        <is>
          <t>ANTONIA COSTA SOCCI</t>
        </is>
      </c>
      <c r="C4095" t="n">
        <v>1</v>
      </c>
      <c r="D4095" t="inlineStr">
        <is>
          <t>IPCA</t>
        </is>
      </c>
      <c r="E4095" t="n">
        <v>0.009488792934583046</v>
      </c>
      <c r="F4095" t="inlineStr">
        <is>
          <t>MENSAL</t>
        </is>
      </c>
      <c r="G4095" t="n">
        <v>45677</v>
      </c>
      <c r="H4095" t="n">
        <v>45677</v>
      </c>
      <c r="I4095" t="inlineStr">
        <is>
          <t>047</t>
        </is>
      </c>
      <c r="J4095" t="inlineStr">
        <is>
          <t>CARTEIRA</t>
        </is>
      </c>
      <c r="K4095" t="inlineStr">
        <is>
          <t>CONTRATO</t>
        </is>
      </c>
      <c r="L4095" t="n">
        <v>2730.85</v>
      </c>
      <c r="M4095" t="inlineStr"/>
      <c r="N4095" t="inlineStr"/>
      <c r="O4095" s="142">
        <f>DATE(YEAR(H4095),MONTH(H4095),1)</f>
        <v/>
      </c>
      <c r="P4095" s="132">
        <f>IF(H4095&gt;$L$3,"Futuro","Atraso")</f>
        <v/>
      </c>
      <c r="Q4095">
        <f>12*(YEAR(H4095)-YEAR($L$3))+(MONTH(H4095)-MONTH($L$3))</f>
        <v/>
      </c>
      <c r="R4095" s="366">
        <f>IF(N4095="IBIRAPITANGA FASE 3",IF(P4095="Atraso",M4095,M4095/(1+$J$2)^Q4095),IF(P4095="Atraso",M4095,M4095/(1+$J$1)^Q4095))</f>
        <v/>
      </c>
    </row>
    <row r="4096">
      <c r="A4096" t="inlineStr">
        <is>
          <t>Q021L011</t>
        </is>
      </c>
      <c r="B4096" t="inlineStr">
        <is>
          <t>ANTONIA COSTA SOCCI</t>
        </is>
      </c>
      <c r="C4096" t="n">
        <v>1</v>
      </c>
      <c r="D4096" t="inlineStr">
        <is>
          <t>IPCA</t>
        </is>
      </c>
      <c r="E4096" t="n">
        <v>0.009488792934583046</v>
      </c>
      <c r="F4096" t="inlineStr">
        <is>
          <t>MENSAL</t>
        </is>
      </c>
      <c r="G4096" t="n">
        <v>45708</v>
      </c>
      <c r="H4096" t="n">
        <v>45708</v>
      </c>
      <c r="I4096" t="inlineStr">
        <is>
          <t>048</t>
        </is>
      </c>
      <c r="J4096" t="inlineStr">
        <is>
          <t>CARTEIRA</t>
        </is>
      </c>
      <c r="K4096" t="inlineStr">
        <is>
          <t>CONTRATO</t>
        </is>
      </c>
      <c r="L4096" t="n">
        <v>2730.85</v>
      </c>
      <c r="M4096" t="inlineStr"/>
      <c r="N4096" t="inlineStr"/>
      <c r="O4096" s="142">
        <f>DATE(YEAR(H4096),MONTH(H4096),1)</f>
        <v/>
      </c>
      <c r="P4096" s="132">
        <f>IF(H4096&gt;$L$3,"Futuro","Atraso")</f>
        <v/>
      </c>
      <c r="Q4096">
        <f>12*(YEAR(H4096)-YEAR($L$3))+(MONTH(H4096)-MONTH($L$3))</f>
        <v/>
      </c>
      <c r="R4096" s="366">
        <f>IF(N4096="IBIRAPITANGA FASE 3",IF(P4096="Atraso",M4096,M4096/(1+$J$2)^Q4096),IF(P4096="Atraso",M4096,M4096/(1+$J$1)^Q4096))</f>
        <v/>
      </c>
    </row>
    <row r="4097">
      <c r="A4097" t="inlineStr">
        <is>
          <t>Q021L011</t>
        </is>
      </c>
      <c r="B4097" t="inlineStr">
        <is>
          <t>ANTONIA COSTA SOCCI</t>
        </is>
      </c>
      <c r="C4097" t="n">
        <v>1</v>
      </c>
      <c r="D4097" t="inlineStr">
        <is>
          <t>IPCA</t>
        </is>
      </c>
      <c r="E4097" t="n">
        <v>0.009488792934583046</v>
      </c>
      <c r="F4097" t="inlineStr">
        <is>
          <t>MENSAL</t>
        </is>
      </c>
      <c r="G4097" t="n">
        <v>45736</v>
      </c>
      <c r="H4097" t="n">
        <v>45736</v>
      </c>
      <c r="I4097" t="inlineStr">
        <is>
          <t>049</t>
        </is>
      </c>
      <c r="J4097" t="inlineStr">
        <is>
          <t>CARTEIRA</t>
        </is>
      </c>
      <c r="K4097" t="inlineStr">
        <is>
          <t>CONTRATO</t>
        </is>
      </c>
      <c r="L4097" t="n">
        <v>2730.85</v>
      </c>
      <c r="M4097" t="inlineStr"/>
      <c r="N4097" t="inlineStr"/>
      <c r="O4097" s="142">
        <f>DATE(YEAR(H4097),MONTH(H4097),1)</f>
        <v/>
      </c>
      <c r="P4097" s="132">
        <f>IF(H4097&gt;$L$3,"Futuro","Atraso")</f>
        <v/>
      </c>
      <c r="Q4097">
        <f>12*(YEAR(H4097)-YEAR($L$3))+(MONTH(H4097)-MONTH($L$3))</f>
        <v/>
      </c>
      <c r="R4097" s="366">
        <f>IF(N4097="IBIRAPITANGA FASE 3",IF(P4097="Atraso",M4097,M4097/(1+$J$2)^Q4097),IF(P4097="Atraso",M4097,M4097/(1+$J$1)^Q4097))</f>
        <v/>
      </c>
    </row>
    <row r="4098">
      <c r="A4098" t="inlineStr">
        <is>
          <t>Q021L011</t>
        </is>
      </c>
      <c r="B4098" t="inlineStr">
        <is>
          <t>ANTONIA COSTA SOCCI</t>
        </is>
      </c>
      <c r="C4098" t="n">
        <v>1</v>
      </c>
      <c r="D4098" t="inlineStr">
        <is>
          <t>IPCA</t>
        </is>
      </c>
      <c r="E4098" t="n">
        <v>0.009488792934583046</v>
      </c>
      <c r="F4098" t="inlineStr">
        <is>
          <t>MENSAL</t>
        </is>
      </c>
      <c r="G4098" t="n">
        <v>45767</v>
      </c>
      <c r="H4098" t="n">
        <v>45767</v>
      </c>
      <c r="I4098" t="inlineStr">
        <is>
          <t>050</t>
        </is>
      </c>
      <c r="J4098" t="inlineStr">
        <is>
          <t>CARTEIRA</t>
        </is>
      </c>
      <c r="K4098" t="inlineStr">
        <is>
          <t>CONTRATO</t>
        </is>
      </c>
      <c r="L4098" t="n">
        <v>2730.85</v>
      </c>
      <c r="M4098" t="inlineStr"/>
      <c r="N4098" t="inlineStr"/>
      <c r="O4098" s="142">
        <f>DATE(YEAR(H4098),MONTH(H4098),1)</f>
        <v/>
      </c>
      <c r="P4098" s="132">
        <f>IF(H4098&gt;$L$3,"Futuro","Atraso")</f>
        <v/>
      </c>
      <c r="Q4098">
        <f>12*(YEAR(H4098)-YEAR($L$3))+(MONTH(H4098)-MONTH($L$3))</f>
        <v/>
      </c>
      <c r="R4098" s="366">
        <f>IF(N4098="IBIRAPITANGA FASE 3",IF(P4098="Atraso",M4098,M4098/(1+$J$2)^Q4098),IF(P4098="Atraso",M4098,M4098/(1+$J$1)^Q4098))</f>
        <v/>
      </c>
    </row>
    <row r="4099">
      <c r="A4099" t="inlineStr">
        <is>
          <t>Q021L011</t>
        </is>
      </c>
      <c r="B4099" t="inlineStr">
        <is>
          <t>ANTONIA COSTA SOCCI</t>
        </is>
      </c>
      <c r="C4099" t="n">
        <v>1</v>
      </c>
      <c r="D4099" t="inlineStr">
        <is>
          <t>IPCA</t>
        </is>
      </c>
      <c r="E4099" t="n">
        <v>0.009488792934583046</v>
      </c>
      <c r="F4099" t="inlineStr">
        <is>
          <t>MENSAL</t>
        </is>
      </c>
      <c r="G4099" t="n">
        <v>45797</v>
      </c>
      <c r="H4099" t="n">
        <v>45797</v>
      </c>
      <c r="I4099" t="inlineStr">
        <is>
          <t>051</t>
        </is>
      </c>
      <c r="J4099" t="inlineStr">
        <is>
          <t>CARTEIRA</t>
        </is>
      </c>
      <c r="K4099" t="inlineStr">
        <is>
          <t>CONTRATO</t>
        </is>
      </c>
      <c r="L4099" t="n">
        <v>2730.85</v>
      </c>
      <c r="M4099" t="inlineStr"/>
      <c r="N4099" t="inlineStr"/>
      <c r="O4099" s="142">
        <f>DATE(YEAR(H4099),MONTH(H4099),1)</f>
        <v/>
      </c>
      <c r="P4099" s="132">
        <f>IF(H4099&gt;$L$3,"Futuro","Atraso")</f>
        <v/>
      </c>
      <c r="Q4099">
        <f>12*(YEAR(H4099)-YEAR($L$3))+(MONTH(H4099)-MONTH($L$3))</f>
        <v/>
      </c>
      <c r="R4099" s="366">
        <f>IF(N4099="IBIRAPITANGA FASE 3",IF(P4099="Atraso",M4099,M4099/(1+$J$2)^Q4099),IF(P4099="Atraso",M4099,M4099/(1+$J$1)^Q4099))</f>
        <v/>
      </c>
    </row>
    <row r="4100">
      <c r="A4100" t="inlineStr">
        <is>
          <t>Q021L011</t>
        </is>
      </c>
      <c r="B4100" t="inlineStr">
        <is>
          <t>ANTONIA COSTA SOCCI</t>
        </is>
      </c>
      <c r="C4100" t="n">
        <v>1</v>
      </c>
      <c r="D4100" t="inlineStr">
        <is>
          <t>IPCA</t>
        </is>
      </c>
      <c r="E4100" t="n">
        <v>0.009488792934583046</v>
      </c>
      <c r="F4100" t="inlineStr">
        <is>
          <t>MENSAL</t>
        </is>
      </c>
      <c r="G4100" t="n">
        <v>45828</v>
      </c>
      <c r="H4100" t="n">
        <v>45828</v>
      </c>
      <c r="I4100" t="inlineStr">
        <is>
          <t>052</t>
        </is>
      </c>
      <c r="J4100" t="inlineStr">
        <is>
          <t>CARTEIRA</t>
        </is>
      </c>
      <c r="K4100" t="inlineStr">
        <is>
          <t>CONTRATO</t>
        </is>
      </c>
      <c r="L4100" t="n">
        <v>2730.85</v>
      </c>
      <c r="M4100" t="inlineStr"/>
      <c r="N4100" t="inlineStr"/>
      <c r="O4100" s="142">
        <f>DATE(YEAR(H4100),MONTH(H4100),1)</f>
        <v/>
      </c>
      <c r="P4100" s="132">
        <f>IF(H4100&gt;$L$3,"Futuro","Atraso")</f>
        <v/>
      </c>
      <c r="Q4100">
        <f>12*(YEAR(H4100)-YEAR($L$3))+(MONTH(H4100)-MONTH($L$3))</f>
        <v/>
      </c>
      <c r="R4100" s="366">
        <f>IF(N4100="IBIRAPITANGA FASE 3",IF(P4100="Atraso",M4100,M4100/(1+$J$2)^Q4100),IF(P4100="Atraso",M4100,M4100/(1+$J$1)^Q4100))</f>
        <v/>
      </c>
    </row>
    <row r="4101">
      <c r="A4101" t="inlineStr">
        <is>
          <t>Q021L011</t>
        </is>
      </c>
      <c r="B4101" t="inlineStr">
        <is>
          <t>ANTONIA COSTA SOCCI</t>
        </is>
      </c>
      <c r="C4101" t="n">
        <v>1</v>
      </c>
      <c r="D4101" t="inlineStr">
        <is>
          <t>IPCA</t>
        </is>
      </c>
      <c r="E4101" t="n">
        <v>0.009488792934583046</v>
      </c>
      <c r="F4101" t="inlineStr">
        <is>
          <t>MENSAL</t>
        </is>
      </c>
      <c r="G4101" t="n">
        <v>45858</v>
      </c>
      <c r="H4101" t="n">
        <v>45858</v>
      </c>
      <c r="I4101" t="inlineStr">
        <is>
          <t>053</t>
        </is>
      </c>
      <c r="J4101" t="inlineStr">
        <is>
          <t>CARTEIRA</t>
        </is>
      </c>
      <c r="K4101" t="inlineStr">
        <is>
          <t>CONTRATO</t>
        </is>
      </c>
      <c r="L4101" t="n">
        <v>2730.85</v>
      </c>
      <c r="M4101" t="inlineStr"/>
      <c r="N4101" t="inlineStr"/>
      <c r="O4101" s="142">
        <f>DATE(YEAR(H4101),MONTH(H4101),1)</f>
        <v/>
      </c>
      <c r="P4101" s="132">
        <f>IF(H4101&gt;$L$3,"Futuro","Atraso")</f>
        <v/>
      </c>
      <c r="Q4101">
        <f>12*(YEAR(H4101)-YEAR($L$3))+(MONTH(H4101)-MONTH($L$3))</f>
        <v/>
      </c>
      <c r="R4101" s="366">
        <f>IF(N4101="IBIRAPITANGA FASE 3",IF(P4101="Atraso",M4101,M4101/(1+$J$2)^Q4101),IF(P4101="Atraso",M4101,M4101/(1+$J$1)^Q4101))</f>
        <v/>
      </c>
    </row>
    <row r="4102">
      <c r="A4102" t="inlineStr">
        <is>
          <t>Q021L011</t>
        </is>
      </c>
      <c r="B4102" t="inlineStr">
        <is>
          <t>ANTONIA COSTA SOCCI</t>
        </is>
      </c>
      <c r="C4102" t="n">
        <v>1</v>
      </c>
      <c r="D4102" t="inlineStr">
        <is>
          <t>IPCA</t>
        </is>
      </c>
      <c r="E4102" t="n">
        <v>0.009488792934583046</v>
      </c>
      <c r="F4102" t="inlineStr">
        <is>
          <t>MENSAL</t>
        </is>
      </c>
      <c r="G4102" t="n">
        <v>45889</v>
      </c>
      <c r="H4102" t="n">
        <v>45889</v>
      </c>
      <c r="I4102" t="inlineStr">
        <is>
          <t>054</t>
        </is>
      </c>
      <c r="J4102" t="inlineStr">
        <is>
          <t>CARTEIRA</t>
        </is>
      </c>
      <c r="K4102" t="inlineStr">
        <is>
          <t>CONTRATO</t>
        </is>
      </c>
      <c r="L4102" t="n">
        <v>2730.85</v>
      </c>
      <c r="M4102" t="inlineStr"/>
      <c r="N4102" t="inlineStr"/>
      <c r="O4102" s="142">
        <f>DATE(YEAR(H4102),MONTH(H4102),1)</f>
        <v/>
      </c>
      <c r="P4102" s="132">
        <f>IF(H4102&gt;$L$3,"Futuro","Atraso")</f>
        <v/>
      </c>
      <c r="Q4102">
        <f>12*(YEAR(H4102)-YEAR($L$3))+(MONTH(H4102)-MONTH($L$3))</f>
        <v/>
      </c>
      <c r="R4102" s="366">
        <f>IF(N4102="IBIRAPITANGA FASE 3",IF(P4102="Atraso",M4102,M4102/(1+$J$2)^Q4102),IF(P4102="Atraso",M4102,M4102/(1+$J$1)^Q4102))</f>
        <v/>
      </c>
    </row>
    <row r="4103">
      <c r="A4103" t="inlineStr">
        <is>
          <t>Q021L011</t>
        </is>
      </c>
      <c r="B4103" t="inlineStr">
        <is>
          <t>ANTONIA COSTA SOCCI</t>
        </is>
      </c>
      <c r="C4103" t="n">
        <v>1</v>
      </c>
      <c r="D4103" t="inlineStr">
        <is>
          <t>IPCA</t>
        </is>
      </c>
      <c r="E4103" t="n">
        <v>0.009488792934583046</v>
      </c>
      <c r="F4103" t="inlineStr">
        <is>
          <t>MENSAL</t>
        </is>
      </c>
      <c r="G4103" t="n">
        <v>45920</v>
      </c>
      <c r="H4103" t="n">
        <v>45920</v>
      </c>
      <c r="I4103" t="inlineStr">
        <is>
          <t>055</t>
        </is>
      </c>
      <c r="J4103" t="inlineStr">
        <is>
          <t>CARTEIRA</t>
        </is>
      </c>
      <c r="K4103" t="inlineStr">
        <is>
          <t>CONTRATO</t>
        </is>
      </c>
      <c r="L4103" t="n">
        <v>2730.85</v>
      </c>
      <c r="M4103" t="inlineStr"/>
      <c r="N4103" t="inlineStr"/>
      <c r="O4103" s="142">
        <f>DATE(YEAR(H4103),MONTH(H4103),1)</f>
        <v/>
      </c>
      <c r="P4103" s="132">
        <f>IF(H4103&gt;$L$3,"Futuro","Atraso")</f>
        <v/>
      </c>
      <c r="Q4103">
        <f>12*(YEAR(H4103)-YEAR($L$3))+(MONTH(H4103)-MONTH($L$3))</f>
        <v/>
      </c>
      <c r="R4103" s="366">
        <f>IF(N4103="IBIRAPITANGA FASE 3",IF(P4103="Atraso",M4103,M4103/(1+$J$2)^Q4103),IF(P4103="Atraso",M4103,M4103/(1+$J$1)^Q4103))</f>
        <v/>
      </c>
    </row>
    <row r="4104">
      <c r="A4104" t="inlineStr">
        <is>
          <t>Q021L011</t>
        </is>
      </c>
      <c r="B4104" t="inlineStr">
        <is>
          <t>ANTONIA COSTA SOCCI</t>
        </is>
      </c>
      <c r="C4104" t="n">
        <v>1</v>
      </c>
      <c r="D4104" t="inlineStr">
        <is>
          <t>IPCA</t>
        </is>
      </c>
      <c r="E4104" t="n">
        <v>0.009488792934583046</v>
      </c>
      <c r="F4104" t="inlineStr">
        <is>
          <t>MENSAL</t>
        </is>
      </c>
      <c r="G4104" t="n">
        <v>45950</v>
      </c>
      <c r="H4104" t="n">
        <v>45950</v>
      </c>
      <c r="I4104" t="inlineStr">
        <is>
          <t>056</t>
        </is>
      </c>
      <c r="J4104" t="inlineStr">
        <is>
          <t>CARTEIRA</t>
        </is>
      </c>
      <c r="K4104" t="inlineStr">
        <is>
          <t>CONTRATO</t>
        </is>
      </c>
      <c r="L4104" t="n">
        <v>2730.85</v>
      </c>
      <c r="M4104" t="inlineStr"/>
      <c r="N4104" t="inlineStr"/>
      <c r="O4104" s="142">
        <f>DATE(YEAR(H4104),MONTH(H4104),1)</f>
        <v/>
      </c>
      <c r="P4104" s="132">
        <f>IF(H4104&gt;$L$3,"Futuro","Atraso")</f>
        <v/>
      </c>
      <c r="Q4104">
        <f>12*(YEAR(H4104)-YEAR($L$3))+(MONTH(H4104)-MONTH($L$3))</f>
        <v/>
      </c>
      <c r="R4104" s="366">
        <f>IF(N4104="IBIRAPITANGA FASE 3",IF(P4104="Atraso",M4104,M4104/(1+$J$2)^Q4104),IF(P4104="Atraso",M4104,M4104/(1+$J$1)^Q4104))</f>
        <v/>
      </c>
    </row>
    <row r="4105">
      <c r="A4105" t="inlineStr">
        <is>
          <t>Q021L011</t>
        </is>
      </c>
      <c r="B4105" t="inlineStr">
        <is>
          <t>ANTONIA COSTA SOCCI</t>
        </is>
      </c>
      <c r="C4105" t="n">
        <v>1</v>
      </c>
      <c r="D4105" t="inlineStr">
        <is>
          <t>IPCA</t>
        </is>
      </c>
      <c r="E4105" t="n">
        <v>0.009488792934583046</v>
      </c>
      <c r="F4105" t="inlineStr">
        <is>
          <t>MENSAL</t>
        </is>
      </c>
      <c r="G4105" t="n">
        <v>45981</v>
      </c>
      <c r="H4105" t="n">
        <v>45981</v>
      </c>
      <c r="I4105" t="inlineStr">
        <is>
          <t>057</t>
        </is>
      </c>
      <c r="J4105" t="inlineStr">
        <is>
          <t>CARTEIRA</t>
        </is>
      </c>
      <c r="K4105" t="inlineStr">
        <is>
          <t>CONTRATO</t>
        </is>
      </c>
      <c r="L4105" t="n">
        <v>2730.85</v>
      </c>
      <c r="M4105" t="inlineStr"/>
      <c r="N4105" t="inlineStr"/>
      <c r="O4105" s="142">
        <f>DATE(YEAR(H4105),MONTH(H4105),1)</f>
        <v/>
      </c>
      <c r="P4105" s="132">
        <f>IF(H4105&gt;$L$3,"Futuro","Atraso")</f>
        <v/>
      </c>
      <c r="Q4105">
        <f>12*(YEAR(H4105)-YEAR($L$3))+(MONTH(H4105)-MONTH($L$3))</f>
        <v/>
      </c>
      <c r="R4105" s="366">
        <f>IF(N4105="IBIRAPITANGA FASE 3",IF(P4105="Atraso",M4105,M4105/(1+$J$2)^Q4105),IF(P4105="Atraso",M4105,M4105/(1+$J$1)^Q4105))</f>
        <v/>
      </c>
    </row>
    <row r="4106">
      <c r="A4106" t="inlineStr">
        <is>
          <t>Q021L011</t>
        </is>
      </c>
      <c r="B4106" t="inlineStr">
        <is>
          <t>ANTONIA COSTA SOCCI</t>
        </is>
      </c>
      <c r="C4106" t="n">
        <v>1</v>
      </c>
      <c r="D4106" t="inlineStr">
        <is>
          <t>IPCA</t>
        </is>
      </c>
      <c r="E4106" t="n">
        <v>0.009488792934583046</v>
      </c>
      <c r="F4106" t="inlineStr">
        <is>
          <t>MENSAL</t>
        </is>
      </c>
      <c r="G4106" t="n">
        <v>46011</v>
      </c>
      <c r="H4106" t="n">
        <v>46011</v>
      </c>
      <c r="I4106" t="inlineStr">
        <is>
          <t>058</t>
        </is>
      </c>
      <c r="J4106" t="inlineStr">
        <is>
          <t>CARTEIRA</t>
        </is>
      </c>
      <c r="K4106" t="inlineStr">
        <is>
          <t>CONTRATO</t>
        </is>
      </c>
      <c r="L4106" t="n">
        <v>2730.85</v>
      </c>
      <c r="M4106" t="inlineStr"/>
      <c r="N4106" t="inlineStr"/>
      <c r="O4106" s="142">
        <f>DATE(YEAR(H4106),MONTH(H4106),1)</f>
        <v/>
      </c>
      <c r="P4106" s="132">
        <f>IF(H4106&gt;$L$3,"Futuro","Atraso")</f>
        <v/>
      </c>
      <c r="Q4106">
        <f>12*(YEAR(H4106)-YEAR($L$3))+(MONTH(H4106)-MONTH($L$3))</f>
        <v/>
      </c>
      <c r="R4106" s="366">
        <f>IF(N4106="IBIRAPITANGA FASE 3",IF(P4106="Atraso",M4106,M4106/(1+$J$2)^Q4106),IF(P4106="Atraso",M4106,M4106/(1+$J$1)^Q4106))</f>
        <v/>
      </c>
    </row>
    <row r="4107">
      <c r="A4107" t="inlineStr">
        <is>
          <t>Q021L011</t>
        </is>
      </c>
      <c r="B4107" t="inlineStr">
        <is>
          <t>ANTONIA COSTA SOCCI</t>
        </is>
      </c>
      <c r="C4107" t="n">
        <v>1</v>
      </c>
      <c r="D4107" t="inlineStr">
        <is>
          <t>IPCA</t>
        </is>
      </c>
      <c r="E4107" t="n">
        <v>0.009488792934583046</v>
      </c>
      <c r="F4107" t="inlineStr">
        <is>
          <t>MENSAL</t>
        </is>
      </c>
      <c r="G4107" t="n">
        <v>46042</v>
      </c>
      <c r="H4107" t="n">
        <v>46042</v>
      </c>
      <c r="I4107" t="inlineStr">
        <is>
          <t>059</t>
        </is>
      </c>
      <c r="J4107" t="inlineStr">
        <is>
          <t>CARTEIRA</t>
        </is>
      </c>
      <c r="K4107" t="inlineStr">
        <is>
          <t>CONTRATO</t>
        </is>
      </c>
      <c r="L4107" t="n">
        <v>2730.85</v>
      </c>
      <c r="M4107" t="inlineStr"/>
      <c r="N4107" t="inlineStr"/>
      <c r="O4107" s="142">
        <f>DATE(YEAR(H4107),MONTH(H4107),1)</f>
        <v/>
      </c>
      <c r="P4107" s="132">
        <f>IF(H4107&gt;$L$3,"Futuro","Atraso")</f>
        <v/>
      </c>
      <c r="Q4107">
        <f>12*(YEAR(H4107)-YEAR($L$3))+(MONTH(H4107)-MONTH($L$3))</f>
        <v/>
      </c>
      <c r="R4107" s="366">
        <f>IF(N4107="IBIRAPITANGA FASE 3",IF(P4107="Atraso",M4107,M4107/(1+$J$2)^Q4107),IF(P4107="Atraso",M4107,M4107/(1+$J$1)^Q4107))</f>
        <v/>
      </c>
    </row>
    <row r="4108">
      <c r="A4108" t="inlineStr">
        <is>
          <t>Q021L011</t>
        </is>
      </c>
      <c r="B4108" t="inlineStr">
        <is>
          <t>ANTONIA COSTA SOCCI</t>
        </is>
      </c>
      <c r="C4108" t="n">
        <v>1</v>
      </c>
      <c r="D4108" t="inlineStr">
        <is>
          <t>IPCA</t>
        </is>
      </c>
      <c r="E4108" t="n">
        <v>0.009488792934583046</v>
      </c>
      <c r="F4108" t="inlineStr">
        <is>
          <t>MENSAL</t>
        </is>
      </c>
      <c r="G4108" t="n">
        <v>46073</v>
      </c>
      <c r="H4108" t="n">
        <v>46073</v>
      </c>
      <c r="I4108" t="inlineStr">
        <is>
          <t>060</t>
        </is>
      </c>
      <c r="J4108" t="inlineStr">
        <is>
          <t>CARTEIRA</t>
        </is>
      </c>
      <c r="K4108" t="inlineStr">
        <is>
          <t>CONTRATO</t>
        </is>
      </c>
      <c r="L4108" t="n">
        <v>2730.85</v>
      </c>
      <c r="M4108" t="inlineStr"/>
      <c r="N4108" t="inlineStr"/>
      <c r="O4108" s="142">
        <f>DATE(YEAR(H4108),MONTH(H4108),1)</f>
        <v/>
      </c>
      <c r="P4108" s="132">
        <f>IF(H4108&gt;$L$3,"Futuro","Atraso")</f>
        <v/>
      </c>
      <c r="Q4108">
        <f>12*(YEAR(H4108)-YEAR($L$3))+(MONTH(H4108)-MONTH($L$3))</f>
        <v/>
      </c>
      <c r="R4108" s="366">
        <f>IF(N4108="IBIRAPITANGA FASE 3",IF(P4108="Atraso",M4108,M4108/(1+$J$2)^Q4108),IF(P4108="Atraso",M4108,M4108/(1+$J$1)^Q4108))</f>
        <v/>
      </c>
    </row>
    <row r="4109">
      <c r="A4109" t="inlineStr">
        <is>
          <t>Q021L011</t>
        </is>
      </c>
      <c r="B4109" t="inlineStr">
        <is>
          <t>ANTONIA COSTA SOCCI</t>
        </is>
      </c>
      <c r="C4109" t="n">
        <v>1</v>
      </c>
      <c r="D4109" t="inlineStr">
        <is>
          <t>IPCA</t>
        </is>
      </c>
      <c r="E4109" t="n">
        <v>0.009488792934583046</v>
      </c>
      <c r="F4109" t="inlineStr">
        <is>
          <t>MENSAL</t>
        </is>
      </c>
      <c r="G4109" t="n">
        <v>46101</v>
      </c>
      <c r="H4109" t="n">
        <v>46101</v>
      </c>
      <c r="I4109" t="inlineStr">
        <is>
          <t>061</t>
        </is>
      </c>
      <c r="J4109" t="inlineStr">
        <is>
          <t>CARTEIRA</t>
        </is>
      </c>
      <c r="K4109" t="inlineStr">
        <is>
          <t>CONTRATO</t>
        </is>
      </c>
      <c r="L4109" t="n">
        <v>2730.85</v>
      </c>
      <c r="M4109" t="inlineStr"/>
      <c r="N4109" t="inlineStr"/>
      <c r="O4109" s="142">
        <f>DATE(YEAR(H4109),MONTH(H4109),1)</f>
        <v/>
      </c>
      <c r="P4109" s="132">
        <f>IF(H4109&gt;$L$3,"Futuro","Atraso")</f>
        <v/>
      </c>
      <c r="Q4109">
        <f>12*(YEAR(H4109)-YEAR($L$3))+(MONTH(H4109)-MONTH($L$3))</f>
        <v/>
      </c>
      <c r="R4109" s="366">
        <f>IF(N4109="IBIRAPITANGA FASE 3",IF(P4109="Atraso",M4109,M4109/(1+$J$2)^Q4109),IF(P4109="Atraso",M4109,M4109/(1+$J$1)^Q4109))</f>
        <v/>
      </c>
    </row>
    <row r="4110">
      <c r="A4110" t="inlineStr">
        <is>
          <t>Q021L011</t>
        </is>
      </c>
      <c r="B4110" t="inlineStr">
        <is>
          <t>ANTONIA COSTA SOCCI</t>
        </is>
      </c>
      <c r="C4110" t="n">
        <v>1</v>
      </c>
      <c r="D4110" t="inlineStr">
        <is>
          <t>IPCA</t>
        </is>
      </c>
      <c r="E4110" t="n">
        <v>0.009488792934583046</v>
      </c>
      <c r="F4110" t="inlineStr">
        <is>
          <t>MENSAL</t>
        </is>
      </c>
      <c r="G4110" t="n">
        <v>46132</v>
      </c>
      <c r="H4110" t="n">
        <v>46132</v>
      </c>
      <c r="I4110" t="inlineStr">
        <is>
          <t>062</t>
        </is>
      </c>
      <c r="J4110" t="inlineStr">
        <is>
          <t>CARTEIRA</t>
        </is>
      </c>
      <c r="K4110" t="inlineStr">
        <is>
          <t>CONTRATO</t>
        </is>
      </c>
      <c r="L4110" t="n">
        <v>2730.85</v>
      </c>
      <c r="M4110" t="inlineStr"/>
      <c r="N4110" t="inlineStr"/>
      <c r="O4110" s="142">
        <f>DATE(YEAR(H4110),MONTH(H4110),1)</f>
        <v/>
      </c>
      <c r="P4110" s="132">
        <f>IF(H4110&gt;$L$3,"Futuro","Atraso")</f>
        <v/>
      </c>
      <c r="Q4110">
        <f>12*(YEAR(H4110)-YEAR($L$3))+(MONTH(H4110)-MONTH($L$3))</f>
        <v/>
      </c>
      <c r="R4110" s="366">
        <f>IF(N4110="IBIRAPITANGA FASE 3",IF(P4110="Atraso",M4110,M4110/(1+$J$2)^Q4110),IF(P4110="Atraso",M4110,M4110/(1+$J$1)^Q4110))</f>
        <v/>
      </c>
    </row>
    <row r="4111">
      <c r="A4111" t="inlineStr">
        <is>
          <t>Q021L011</t>
        </is>
      </c>
      <c r="B4111" t="inlineStr">
        <is>
          <t>ANTONIA COSTA SOCCI</t>
        </is>
      </c>
      <c r="C4111" t="n">
        <v>1</v>
      </c>
      <c r="D4111" t="inlineStr">
        <is>
          <t>IPCA</t>
        </is>
      </c>
      <c r="E4111" t="n">
        <v>0.009488792934583046</v>
      </c>
      <c r="F4111" t="inlineStr">
        <is>
          <t>MENSAL</t>
        </is>
      </c>
      <c r="G4111" t="n">
        <v>46162</v>
      </c>
      <c r="H4111" t="n">
        <v>46162</v>
      </c>
      <c r="I4111" t="inlineStr">
        <is>
          <t>063</t>
        </is>
      </c>
      <c r="J4111" t="inlineStr">
        <is>
          <t>CARTEIRA</t>
        </is>
      </c>
      <c r="K4111" t="inlineStr">
        <is>
          <t>CONTRATO</t>
        </is>
      </c>
      <c r="L4111" t="n">
        <v>2730.85</v>
      </c>
      <c r="M4111" t="inlineStr"/>
      <c r="N4111" t="inlineStr"/>
      <c r="O4111" s="142">
        <f>DATE(YEAR(H4111),MONTH(H4111),1)</f>
        <v/>
      </c>
      <c r="P4111" s="132">
        <f>IF(H4111&gt;$L$3,"Futuro","Atraso")</f>
        <v/>
      </c>
      <c r="Q4111">
        <f>12*(YEAR(H4111)-YEAR($L$3))+(MONTH(H4111)-MONTH($L$3))</f>
        <v/>
      </c>
      <c r="R4111" s="366">
        <f>IF(N4111="IBIRAPITANGA FASE 3",IF(P4111="Atraso",M4111,M4111/(1+$J$2)^Q4111),IF(P4111="Atraso",M4111,M4111/(1+$J$1)^Q4111))</f>
        <v/>
      </c>
    </row>
    <row r="4112">
      <c r="A4112" t="inlineStr">
        <is>
          <t>Q021L011</t>
        </is>
      </c>
      <c r="B4112" t="inlineStr">
        <is>
          <t>ANTONIA COSTA SOCCI</t>
        </is>
      </c>
      <c r="C4112" t="n">
        <v>1</v>
      </c>
      <c r="D4112" t="inlineStr">
        <is>
          <t>IPCA</t>
        </is>
      </c>
      <c r="E4112" t="n">
        <v>0.009488792934583046</v>
      </c>
      <c r="F4112" t="inlineStr">
        <is>
          <t>MENSAL</t>
        </is>
      </c>
      <c r="G4112" t="n">
        <v>46193</v>
      </c>
      <c r="H4112" t="n">
        <v>46193</v>
      </c>
      <c r="I4112" t="inlineStr">
        <is>
          <t>064</t>
        </is>
      </c>
      <c r="J4112" t="inlineStr">
        <is>
          <t>CARTEIRA</t>
        </is>
      </c>
      <c r="K4112" t="inlineStr">
        <is>
          <t>CONTRATO</t>
        </is>
      </c>
      <c r="L4112" t="n">
        <v>2730.85</v>
      </c>
      <c r="M4112" t="inlineStr"/>
      <c r="N4112" t="inlineStr"/>
      <c r="O4112" s="142">
        <f>DATE(YEAR(H4112),MONTH(H4112),1)</f>
        <v/>
      </c>
      <c r="P4112" s="132">
        <f>IF(H4112&gt;$L$3,"Futuro","Atraso")</f>
        <v/>
      </c>
      <c r="Q4112">
        <f>12*(YEAR(H4112)-YEAR($L$3))+(MONTH(H4112)-MONTH($L$3))</f>
        <v/>
      </c>
      <c r="R4112" s="366">
        <f>IF(N4112="IBIRAPITANGA FASE 3",IF(P4112="Atraso",M4112,M4112/(1+$J$2)^Q4112),IF(P4112="Atraso",M4112,M4112/(1+$J$1)^Q4112))</f>
        <v/>
      </c>
    </row>
    <row r="4113">
      <c r="A4113" t="inlineStr">
        <is>
          <t>Q021L011</t>
        </is>
      </c>
      <c r="B4113" t="inlineStr">
        <is>
          <t>ANTONIA COSTA SOCCI</t>
        </is>
      </c>
      <c r="C4113" t="n">
        <v>1</v>
      </c>
      <c r="D4113" t="inlineStr">
        <is>
          <t>IPCA</t>
        </is>
      </c>
      <c r="E4113" t="n">
        <v>0.009488792934583046</v>
      </c>
      <c r="F4113" t="inlineStr">
        <is>
          <t>MENSAL</t>
        </is>
      </c>
      <c r="G4113" t="n">
        <v>46223</v>
      </c>
      <c r="H4113" t="n">
        <v>46223</v>
      </c>
      <c r="I4113" t="inlineStr">
        <is>
          <t>065</t>
        </is>
      </c>
      <c r="J4113" t="inlineStr">
        <is>
          <t>CARTEIRA</t>
        </is>
      </c>
      <c r="K4113" t="inlineStr">
        <is>
          <t>CONTRATO</t>
        </is>
      </c>
      <c r="L4113" t="n">
        <v>2730.85</v>
      </c>
      <c r="M4113" t="inlineStr"/>
      <c r="N4113" t="inlineStr"/>
      <c r="O4113" s="142">
        <f>DATE(YEAR(H4113),MONTH(H4113),1)</f>
        <v/>
      </c>
      <c r="P4113" s="132">
        <f>IF(H4113&gt;$L$3,"Futuro","Atraso")</f>
        <v/>
      </c>
      <c r="Q4113">
        <f>12*(YEAR(H4113)-YEAR($L$3))+(MONTH(H4113)-MONTH($L$3))</f>
        <v/>
      </c>
      <c r="R4113" s="366">
        <f>IF(N4113="IBIRAPITANGA FASE 3",IF(P4113="Atraso",M4113,M4113/(1+$J$2)^Q4113),IF(P4113="Atraso",M4113,M4113/(1+$J$1)^Q4113))</f>
        <v/>
      </c>
    </row>
    <row r="4114">
      <c r="A4114" t="inlineStr">
        <is>
          <t>Q021L011</t>
        </is>
      </c>
      <c r="B4114" t="inlineStr">
        <is>
          <t>ANTONIA COSTA SOCCI</t>
        </is>
      </c>
      <c r="C4114" t="n">
        <v>1</v>
      </c>
      <c r="D4114" t="inlineStr">
        <is>
          <t>IPCA</t>
        </is>
      </c>
      <c r="E4114" t="n">
        <v>0.009488792934583046</v>
      </c>
      <c r="F4114" t="inlineStr">
        <is>
          <t>MENSAL</t>
        </is>
      </c>
      <c r="G4114" t="n">
        <v>46254</v>
      </c>
      <c r="H4114" t="n">
        <v>46254</v>
      </c>
      <c r="I4114" t="inlineStr">
        <is>
          <t>066</t>
        </is>
      </c>
      <c r="J4114" t="inlineStr">
        <is>
          <t>CARTEIRA</t>
        </is>
      </c>
      <c r="K4114" t="inlineStr">
        <is>
          <t>CONTRATO</t>
        </is>
      </c>
      <c r="L4114" t="n">
        <v>2730.85</v>
      </c>
      <c r="M4114" t="inlineStr"/>
      <c r="N4114" t="inlineStr"/>
      <c r="O4114" s="142">
        <f>DATE(YEAR(H4114),MONTH(H4114),1)</f>
        <v/>
      </c>
      <c r="P4114" s="132">
        <f>IF(H4114&gt;$L$3,"Futuro","Atraso")</f>
        <v/>
      </c>
      <c r="Q4114">
        <f>12*(YEAR(H4114)-YEAR($L$3))+(MONTH(H4114)-MONTH($L$3))</f>
        <v/>
      </c>
      <c r="R4114" s="366">
        <f>IF(N4114="IBIRAPITANGA FASE 3",IF(P4114="Atraso",M4114,M4114/(1+$J$2)^Q4114),IF(P4114="Atraso",M4114,M4114/(1+$J$1)^Q4114))</f>
        <v/>
      </c>
    </row>
    <row r="4115">
      <c r="A4115" t="inlineStr">
        <is>
          <t>Q021L011</t>
        </is>
      </c>
      <c r="B4115" t="inlineStr">
        <is>
          <t>ANTONIA COSTA SOCCI</t>
        </is>
      </c>
      <c r="C4115" t="n">
        <v>1</v>
      </c>
      <c r="D4115" t="inlineStr">
        <is>
          <t>IPCA</t>
        </is>
      </c>
      <c r="E4115" t="n">
        <v>0.009488792934583046</v>
      </c>
      <c r="F4115" t="inlineStr">
        <is>
          <t>MENSAL</t>
        </is>
      </c>
      <c r="G4115" t="n">
        <v>46285</v>
      </c>
      <c r="H4115" t="n">
        <v>46285</v>
      </c>
      <c r="I4115" t="inlineStr">
        <is>
          <t>067</t>
        </is>
      </c>
      <c r="J4115" t="inlineStr">
        <is>
          <t>CARTEIRA</t>
        </is>
      </c>
      <c r="K4115" t="inlineStr">
        <is>
          <t>CONTRATO</t>
        </is>
      </c>
      <c r="L4115" t="n">
        <v>2730.85</v>
      </c>
      <c r="M4115" t="inlineStr"/>
      <c r="N4115" t="inlineStr"/>
      <c r="O4115" s="142">
        <f>DATE(YEAR(H4115),MONTH(H4115),1)</f>
        <v/>
      </c>
      <c r="P4115" s="132">
        <f>IF(H4115&gt;$L$3,"Futuro","Atraso")</f>
        <v/>
      </c>
      <c r="Q4115">
        <f>12*(YEAR(H4115)-YEAR($L$3))+(MONTH(H4115)-MONTH($L$3))</f>
        <v/>
      </c>
      <c r="R4115" s="366">
        <f>IF(N4115="IBIRAPITANGA FASE 3",IF(P4115="Atraso",M4115,M4115/(1+$J$2)^Q4115),IF(P4115="Atraso",M4115,M4115/(1+$J$1)^Q4115))</f>
        <v/>
      </c>
    </row>
    <row r="4116">
      <c r="A4116" t="inlineStr">
        <is>
          <t>Q021L011</t>
        </is>
      </c>
      <c r="B4116" t="inlineStr">
        <is>
          <t>ANTONIA COSTA SOCCI</t>
        </is>
      </c>
      <c r="C4116" t="n">
        <v>1</v>
      </c>
      <c r="D4116" t="inlineStr">
        <is>
          <t>IPCA</t>
        </is>
      </c>
      <c r="E4116" t="n">
        <v>0.009488792934583046</v>
      </c>
      <c r="F4116" t="inlineStr">
        <is>
          <t>MENSAL</t>
        </is>
      </c>
      <c r="G4116" t="n">
        <v>46315</v>
      </c>
      <c r="H4116" t="n">
        <v>46315</v>
      </c>
      <c r="I4116" t="inlineStr">
        <is>
          <t>068</t>
        </is>
      </c>
      <c r="J4116" t="inlineStr">
        <is>
          <t>CARTEIRA</t>
        </is>
      </c>
      <c r="K4116" t="inlineStr">
        <is>
          <t>CONTRATO</t>
        </is>
      </c>
      <c r="L4116" t="n">
        <v>2730.85</v>
      </c>
      <c r="M4116" t="inlineStr"/>
      <c r="N4116" t="inlineStr"/>
      <c r="O4116" s="142">
        <f>DATE(YEAR(H4116),MONTH(H4116),1)</f>
        <v/>
      </c>
      <c r="P4116" s="132">
        <f>IF(H4116&gt;$L$3,"Futuro","Atraso")</f>
        <v/>
      </c>
      <c r="Q4116">
        <f>12*(YEAR(H4116)-YEAR($L$3))+(MONTH(H4116)-MONTH($L$3))</f>
        <v/>
      </c>
      <c r="R4116" s="366">
        <f>IF(N4116="IBIRAPITANGA FASE 3",IF(P4116="Atraso",M4116,M4116/(1+$J$2)^Q4116),IF(P4116="Atraso",M4116,M4116/(1+$J$1)^Q4116))</f>
        <v/>
      </c>
    </row>
    <row r="4117">
      <c r="A4117" t="inlineStr">
        <is>
          <t>Q021L011</t>
        </is>
      </c>
      <c r="B4117" t="inlineStr">
        <is>
          <t>ANTONIA COSTA SOCCI</t>
        </is>
      </c>
      <c r="C4117" t="n">
        <v>1</v>
      </c>
      <c r="D4117" t="inlineStr">
        <is>
          <t>IPCA</t>
        </is>
      </c>
      <c r="E4117" t="n">
        <v>0.009488792934583046</v>
      </c>
      <c r="F4117" t="inlineStr">
        <is>
          <t>MENSAL</t>
        </is>
      </c>
      <c r="G4117" t="n">
        <v>46346</v>
      </c>
      <c r="H4117" t="n">
        <v>46346</v>
      </c>
      <c r="I4117" t="inlineStr">
        <is>
          <t>069</t>
        </is>
      </c>
      <c r="J4117" t="inlineStr">
        <is>
          <t>CARTEIRA</t>
        </is>
      </c>
      <c r="K4117" t="inlineStr">
        <is>
          <t>CONTRATO</t>
        </is>
      </c>
      <c r="L4117" t="n">
        <v>2730.85</v>
      </c>
      <c r="M4117" t="inlineStr"/>
      <c r="N4117" t="inlineStr"/>
      <c r="O4117" s="142">
        <f>DATE(YEAR(H4117),MONTH(H4117),1)</f>
        <v/>
      </c>
      <c r="P4117" s="132">
        <f>IF(H4117&gt;$L$3,"Futuro","Atraso")</f>
        <v/>
      </c>
      <c r="Q4117">
        <f>12*(YEAR(H4117)-YEAR($L$3))+(MONTH(H4117)-MONTH($L$3))</f>
        <v/>
      </c>
      <c r="R4117" s="366">
        <f>IF(N4117="IBIRAPITANGA FASE 3",IF(P4117="Atraso",M4117,M4117/(1+$J$2)^Q4117),IF(P4117="Atraso",M4117,M4117/(1+$J$1)^Q4117))</f>
        <v/>
      </c>
    </row>
    <row r="4118">
      <c r="A4118" t="inlineStr">
        <is>
          <t>Q021L011</t>
        </is>
      </c>
      <c r="B4118" t="inlineStr">
        <is>
          <t>ANTONIA COSTA SOCCI</t>
        </is>
      </c>
      <c r="C4118" t="n">
        <v>1</v>
      </c>
      <c r="D4118" t="inlineStr">
        <is>
          <t>IPCA</t>
        </is>
      </c>
      <c r="E4118" t="n">
        <v>0.009488792934583046</v>
      </c>
      <c r="F4118" t="inlineStr">
        <is>
          <t>MENSAL</t>
        </is>
      </c>
      <c r="G4118" t="n">
        <v>46376</v>
      </c>
      <c r="H4118" t="n">
        <v>46376</v>
      </c>
      <c r="I4118" t="inlineStr">
        <is>
          <t>070</t>
        </is>
      </c>
      <c r="J4118" t="inlineStr">
        <is>
          <t>CARTEIRA</t>
        </is>
      </c>
      <c r="K4118" t="inlineStr">
        <is>
          <t>CONTRATO</t>
        </is>
      </c>
      <c r="L4118" t="n">
        <v>2730.85</v>
      </c>
      <c r="M4118" t="inlineStr"/>
      <c r="N4118" t="inlineStr"/>
      <c r="O4118" s="142">
        <f>DATE(YEAR(H4118),MONTH(H4118),1)</f>
        <v/>
      </c>
      <c r="P4118" s="132">
        <f>IF(H4118&gt;$L$3,"Futuro","Atraso")</f>
        <v/>
      </c>
      <c r="Q4118">
        <f>12*(YEAR(H4118)-YEAR($L$3))+(MONTH(H4118)-MONTH($L$3))</f>
        <v/>
      </c>
      <c r="R4118" s="366">
        <f>IF(N4118="IBIRAPITANGA FASE 3",IF(P4118="Atraso",M4118,M4118/(1+$J$2)^Q4118),IF(P4118="Atraso",M4118,M4118/(1+$J$1)^Q4118))</f>
        <v/>
      </c>
    </row>
    <row r="4119">
      <c r="A4119" t="inlineStr">
        <is>
          <t>Q021L011</t>
        </is>
      </c>
      <c r="B4119" t="inlineStr">
        <is>
          <t>ANTONIA COSTA SOCCI</t>
        </is>
      </c>
      <c r="C4119" t="n">
        <v>1</v>
      </c>
      <c r="D4119" t="inlineStr">
        <is>
          <t>IPCA</t>
        </is>
      </c>
      <c r="E4119" t="n">
        <v>0.009488792934583046</v>
      </c>
      <c r="F4119" t="inlineStr">
        <is>
          <t>MENSAL</t>
        </is>
      </c>
      <c r="G4119" t="n">
        <v>46407</v>
      </c>
      <c r="H4119" t="n">
        <v>46407</v>
      </c>
      <c r="I4119" t="inlineStr">
        <is>
          <t>071</t>
        </is>
      </c>
      <c r="J4119" t="inlineStr">
        <is>
          <t>CARTEIRA</t>
        </is>
      </c>
      <c r="K4119" t="inlineStr">
        <is>
          <t>CONTRATO</t>
        </is>
      </c>
      <c r="L4119" t="n">
        <v>2730.85</v>
      </c>
      <c r="M4119" t="inlineStr"/>
      <c r="N4119" t="inlineStr"/>
      <c r="O4119" s="142">
        <f>DATE(YEAR(H4119),MONTH(H4119),1)</f>
        <v/>
      </c>
      <c r="P4119" s="132">
        <f>IF(H4119&gt;$L$3,"Futuro","Atraso")</f>
        <v/>
      </c>
      <c r="Q4119">
        <f>12*(YEAR(H4119)-YEAR($L$3))+(MONTH(H4119)-MONTH($L$3))</f>
        <v/>
      </c>
      <c r="R4119" s="366">
        <f>IF(N4119="IBIRAPITANGA FASE 3",IF(P4119="Atraso",M4119,M4119/(1+$J$2)^Q4119),IF(P4119="Atraso",M4119,M4119/(1+$J$1)^Q4119))</f>
        <v/>
      </c>
    </row>
    <row r="4120">
      <c r="A4120" t="inlineStr">
        <is>
          <t>Q021L011</t>
        </is>
      </c>
      <c r="B4120" t="inlineStr">
        <is>
          <t>ANTONIA COSTA SOCCI</t>
        </is>
      </c>
      <c r="C4120" t="n">
        <v>1</v>
      </c>
      <c r="D4120" t="inlineStr">
        <is>
          <t>IPCA</t>
        </is>
      </c>
      <c r="E4120" t="n">
        <v>0.009488792934583046</v>
      </c>
      <c r="F4120" t="inlineStr">
        <is>
          <t>MENSAL</t>
        </is>
      </c>
      <c r="G4120" t="n">
        <v>46438</v>
      </c>
      <c r="H4120" t="n">
        <v>46438</v>
      </c>
      <c r="I4120" t="inlineStr">
        <is>
          <t>072</t>
        </is>
      </c>
      <c r="J4120" t="inlineStr">
        <is>
          <t>CARTEIRA</t>
        </is>
      </c>
      <c r="K4120" t="inlineStr">
        <is>
          <t>CONTRATO</t>
        </is>
      </c>
      <c r="L4120" t="n">
        <v>2730.85</v>
      </c>
      <c r="M4120" t="inlineStr"/>
      <c r="N4120" t="inlineStr"/>
      <c r="O4120" s="142">
        <f>DATE(YEAR(H4120),MONTH(H4120),1)</f>
        <v/>
      </c>
      <c r="P4120" s="132">
        <f>IF(H4120&gt;$L$3,"Futuro","Atraso")</f>
        <v/>
      </c>
      <c r="Q4120">
        <f>12*(YEAR(H4120)-YEAR($L$3))+(MONTH(H4120)-MONTH($L$3))</f>
        <v/>
      </c>
      <c r="R4120" s="366">
        <f>IF(N4120="IBIRAPITANGA FASE 3",IF(P4120="Atraso",M4120,M4120/(1+$J$2)^Q4120),IF(P4120="Atraso",M4120,M4120/(1+$J$1)^Q4120))</f>
        <v/>
      </c>
    </row>
    <row r="4121">
      <c r="A4121" t="inlineStr">
        <is>
          <t>Q021L011</t>
        </is>
      </c>
      <c r="B4121" t="inlineStr">
        <is>
          <t>ANTONIA COSTA SOCCI</t>
        </is>
      </c>
      <c r="C4121" t="n">
        <v>1</v>
      </c>
      <c r="D4121" t="inlineStr">
        <is>
          <t>IPCA</t>
        </is>
      </c>
      <c r="E4121" t="n">
        <v>0.009488792934583046</v>
      </c>
      <c r="F4121" t="inlineStr">
        <is>
          <t>MENSAL</t>
        </is>
      </c>
      <c r="G4121" t="n">
        <v>46466</v>
      </c>
      <c r="H4121" t="n">
        <v>46466</v>
      </c>
      <c r="I4121" t="inlineStr">
        <is>
          <t>073</t>
        </is>
      </c>
      <c r="J4121" t="inlineStr">
        <is>
          <t>CARTEIRA</t>
        </is>
      </c>
      <c r="K4121" t="inlineStr">
        <is>
          <t>CONTRATO</t>
        </is>
      </c>
      <c r="L4121" t="n">
        <v>2730.85</v>
      </c>
      <c r="M4121" t="inlineStr"/>
      <c r="N4121" t="inlineStr"/>
      <c r="O4121" s="142">
        <f>DATE(YEAR(H4121),MONTH(H4121),1)</f>
        <v/>
      </c>
      <c r="P4121" s="132">
        <f>IF(H4121&gt;$L$3,"Futuro","Atraso")</f>
        <v/>
      </c>
      <c r="Q4121">
        <f>12*(YEAR(H4121)-YEAR($L$3))+(MONTH(H4121)-MONTH($L$3))</f>
        <v/>
      </c>
      <c r="R4121" s="366">
        <f>IF(N4121="IBIRAPITANGA FASE 3",IF(P4121="Atraso",M4121,M4121/(1+$J$2)^Q4121),IF(P4121="Atraso",M4121,M4121/(1+$J$1)^Q4121))</f>
        <v/>
      </c>
    </row>
    <row r="4122">
      <c r="A4122" t="inlineStr">
        <is>
          <t>Q021L011</t>
        </is>
      </c>
      <c r="B4122" t="inlineStr">
        <is>
          <t>ANTONIA COSTA SOCCI</t>
        </is>
      </c>
      <c r="C4122" t="n">
        <v>1</v>
      </c>
      <c r="D4122" t="inlineStr">
        <is>
          <t>IPCA</t>
        </is>
      </c>
      <c r="E4122" t="n">
        <v>0.009488792934583046</v>
      </c>
      <c r="F4122" t="inlineStr">
        <is>
          <t>MENSAL</t>
        </is>
      </c>
      <c r="G4122" t="n">
        <v>46497</v>
      </c>
      <c r="H4122" t="n">
        <v>46497</v>
      </c>
      <c r="I4122" t="inlineStr">
        <is>
          <t>074</t>
        </is>
      </c>
      <c r="J4122" t="inlineStr">
        <is>
          <t>CARTEIRA</t>
        </is>
      </c>
      <c r="K4122" t="inlineStr">
        <is>
          <t>CONTRATO</t>
        </is>
      </c>
      <c r="L4122" t="n">
        <v>2730.85</v>
      </c>
      <c r="M4122" t="inlineStr"/>
      <c r="N4122" t="inlineStr"/>
      <c r="O4122" s="142">
        <f>DATE(YEAR(H4122),MONTH(H4122),1)</f>
        <v/>
      </c>
      <c r="P4122" s="132">
        <f>IF(H4122&gt;$L$3,"Futuro","Atraso")</f>
        <v/>
      </c>
      <c r="Q4122">
        <f>12*(YEAR(H4122)-YEAR($L$3))+(MONTH(H4122)-MONTH($L$3))</f>
        <v/>
      </c>
      <c r="R4122" s="366">
        <f>IF(N4122="IBIRAPITANGA FASE 3",IF(P4122="Atraso",M4122,M4122/(1+$J$2)^Q4122),IF(P4122="Atraso",M4122,M4122/(1+$J$1)^Q4122))</f>
        <v/>
      </c>
    </row>
    <row r="4123">
      <c r="A4123" t="inlineStr">
        <is>
          <t>Q021L011</t>
        </is>
      </c>
      <c r="B4123" t="inlineStr">
        <is>
          <t>ANTONIA COSTA SOCCI</t>
        </is>
      </c>
      <c r="C4123" t="n">
        <v>1</v>
      </c>
      <c r="D4123" t="inlineStr">
        <is>
          <t>IPCA</t>
        </is>
      </c>
      <c r="E4123" t="n">
        <v>0.009488792934583046</v>
      </c>
      <c r="F4123" t="inlineStr">
        <is>
          <t>MENSAL</t>
        </is>
      </c>
      <c r="G4123" t="n">
        <v>46527</v>
      </c>
      <c r="H4123" t="n">
        <v>46527</v>
      </c>
      <c r="I4123" t="inlineStr">
        <is>
          <t>075</t>
        </is>
      </c>
      <c r="J4123" t="inlineStr">
        <is>
          <t>CARTEIRA</t>
        </is>
      </c>
      <c r="K4123" t="inlineStr">
        <is>
          <t>CONTRATO</t>
        </is>
      </c>
      <c r="L4123" t="n">
        <v>2730.85</v>
      </c>
      <c r="M4123" t="inlineStr"/>
      <c r="N4123" t="inlineStr"/>
      <c r="O4123" s="142">
        <f>DATE(YEAR(H4123),MONTH(H4123),1)</f>
        <v/>
      </c>
      <c r="P4123" s="132">
        <f>IF(H4123&gt;$L$3,"Futuro","Atraso")</f>
        <v/>
      </c>
      <c r="Q4123">
        <f>12*(YEAR(H4123)-YEAR($L$3))+(MONTH(H4123)-MONTH($L$3))</f>
        <v/>
      </c>
      <c r="R4123" s="366">
        <f>IF(N4123="IBIRAPITANGA FASE 3",IF(P4123="Atraso",M4123,M4123/(1+$J$2)^Q4123),IF(P4123="Atraso",M4123,M4123/(1+$J$1)^Q4123))</f>
        <v/>
      </c>
    </row>
    <row r="4124">
      <c r="A4124" t="inlineStr">
        <is>
          <t>Q021L011</t>
        </is>
      </c>
      <c r="B4124" t="inlineStr">
        <is>
          <t>ANTONIA COSTA SOCCI</t>
        </is>
      </c>
      <c r="C4124" t="n">
        <v>1</v>
      </c>
      <c r="D4124" t="inlineStr">
        <is>
          <t>IPCA</t>
        </is>
      </c>
      <c r="E4124" t="n">
        <v>0.009488792934583046</v>
      </c>
      <c r="F4124" t="inlineStr">
        <is>
          <t>MENSAL</t>
        </is>
      </c>
      <c r="G4124" t="n">
        <v>46558</v>
      </c>
      <c r="H4124" t="n">
        <v>46558</v>
      </c>
      <c r="I4124" t="inlineStr">
        <is>
          <t>076</t>
        </is>
      </c>
      <c r="J4124" t="inlineStr">
        <is>
          <t>CARTEIRA</t>
        </is>
      </c>
      <c r="K4124" t="inlineStr">
        <is>
          <t>CONTRATO</t>
        </is>
      </c>
      <c r="L4124" t="n">
        <v>2730.85</v>
      </c>
      <c r="M4124" t="inlineStr"/>
      <c r="N4124" t="inlineStr"/>
      <c r="O4124" s="142">
        <f>DATE(YEAR(H4124),MONTH(H4124),1)</f>
        <v/>
      </c>
      <c r="P4124" s="132">
        <f>IF(H4124&gt;$L$3,"Futuro","Atraso")</f>
        <v/>
      </c>
      <c r="Q4124">
        <f>12*(YEAR(H4124)-YEAR($L$3))+(MONTH(H4124)-MONTH($L$3))</f>
        <v/>
      </c>
      <c r="R4124" s="366">
        <f>IF(N4124="IBIRAPITANGA FASE 3",IF(P4124="Atraso",M4124,M4124/(1+$J$2)^Q4124),IF(P4124="Atraso",M4124,M4124/(1+$J$1)^Q4124))</f>
        <v/>
      </c>
    </row>
    <row r="4125">
      <c r="A4125" t="inlineStr">
        <is>
          <t>Q021L011</t>
        </is>
      </c>
      <c r="B4125" t="inlineStr">
        <is>
          <t>ANTONIA COSTA SOCCI</t>
        </is>
      </c>
      <c r="C4125" t="n">
        <v>1</v>
      </c>
      <c r="D4125" t="inlineStr">
        <is>
          <t>IPCA</t>
        </is>
      </c>
      <c r="E4125" t="n">
        <v>0.009488792934583046</v>
      </c>
      <c r="F4125" t="inlineStr">
        <is>
          <t>MENSAL</t>
        </is>
      </c>
      <c r="G4125" t="n">
        <v>46588</v>
      </c>
      <c r="H4125" t="n">
        <v>46588</v>
      </c>
      <c r="I4125" t="inlineStr">
        <is>
          <t>077</t>
        </is>
      </c>
      <c r="J4125" t="inlineStr">
        <is>
          <t>CARTEIRA</t>
        </is>
      </c>
      <c r="K4125" t="inlineStr">
        <is>
          <t>CONTRATO</t>
        </is>
      </c>
      <c r="L4125" t="n">
        <v>2730.85</v>
      </c>
      <c r="M4125" t="inlineStr"/>
      <c r="N4125" t="inlineStr"/>
      <c r="O4125" s="142">
        <f>DATE(YEAR(H4125),MONTH(H4125),1)</f>
        <v/>
      </c>
      <c r="P4125" s="132">
        <f>IF(H4125&gt;$L$3,"Futuro","Atraso")</f>
        <v/>
      </c>
      <c r="Q4125">
        <f>12*(YEAR(H4125)-YEAR($L$3))+(MONTH(H4125)-MONTH($L$3))</f>
        <v/>
      </c>
      <c r="R4125" s="366">
        <f>IF(N4125="IBIRAPITANGA FASE 3",IF(P4125="Atraso",M4125,M4125/(1+$J$2)^Q4125),IF(P4125="Atraso",M4125,M4125/(1+$J$1)^Q4125))</f>
        <v/>
      </c>
    </row>
    <row r="4126">
      <c r="A4126" t="inlineStr">
        <is>
          <t>Q021L011</t>
        </is>
      </c>
      <c r="B4126" t="inlineStr">
        <is>
          <t>ANTONIA COSTA SOCCI</t>
        </is>
      </c>
      <c r="C4126" t="n">
        <v>1</v>
      </c>
      <c r="D4126" t="inlineStr">
        <is>
          <t>IPCA</t>
        </is>
      </c>
      <c r="E4126" t="n">
        <v>0.009488792934583046</v>
      </c>
      <c r="F4126" t="inlineStr">
        <is>
          <t>MENSAL</t>
        </is>
      </c>
      <c r="G4126" t="n">
        <v>46619</v>
      </c>
      <c r="H4126" t="n">
        <v>46619</v>
      </c>
      <c r="I4126" t="inlineStr">
        <is>
          <t>078</t>
        </is>
      </c>
      <c r="J4126" t="inlineStr">
        <is>
          <t>CARTEIRA</t>
        </is>
      </c>
      <c r="K4126" t="inlineStr">
        <is>
          <t>CONTRATO</t>
        </is>
      </c>
      <c r="L4126" t="n">
        <v>2730.85</v>
      </c>
      <c r="M4126" t="inlineStr"/>
      <c r="N4126" t="inlineStr"/>
      <c r="O4126" s="142">
        <f>DATE(YEAR(H4126),MONTH(H4126),1)</f>
        <v/>
      </c>
      <c r="P4126" s="132">
        <f>IF(H4126&gt;$L$3,"Futuro","Atraso")</f>
        <v/>
      </c>
      <c r="Q4126">
        <f>12*(YEAR(H4126)-YEAR($L$3))+(MONTH(H4126)-MONTH($L$3))</f>
        <v/>
      </c>
      <c r="R4126" s="366">
        <f>IF(N4126="IBIRAPITANGA FASE 3",IF(P4126="Atraso",M4126,M4126/(1+$J$2)^Q4126),IF(P4126="Atraso",M4126,M4126/(1+$J$1)^Q4126))</f>
        <v/>
      </c>
    </row>
    <row r="4127">
      <c r="A4127" t="inlineStr">
        <is>
          <t>Q021L011</t>
        </is>
      </c>
      <c r="B4127" t="inlineStr">
        <is>
          <t>ANTONIA COSTA SOCCI</t>
        </is>
      </c>
      <c r="C4127" t="n">
        <v>1</v>
      </c>
      <c r="D4127" t="inlineStr">
        <is>
          <t>IPCA</t>
        </is>
      </c>
      <c r="E4127" t="n">
        <v>0.009488792934583046</v>
      </c>
      <c r="F4127" t="inlineStr">
        <is>
          <t>MENSAL</t>
        </is>
      </c>
      <c r="G4127" t="n">
        <v>46650</v>
      </c>
      <c r="H4127" t="n">
        <v>46650</v>
      </c>
      <c r="I4127" t="inlineStr">
        <is>
          <t>079</t>
        </is>
      </c>
      <c r="J4127" t="inlineStr">
        <is>
          <t>CARTEIRA</t>
        </is>
      </c>
      <c r="K4127" t="inlineStr">
        <is>
          <t>CONTRATO</t>
        </is>
      </c>
      <c r="L4127" t="n">
        <v>2730.85</v>
      </c>
      <c r="M4127" t="inlineStr"/>
      <c r="N4127" t="inlineStr"/>
      <c r="O4127" s="142">
        <f>DATE(YEAR(H4127),MONTH(H4127),1)</f>
        <v/>
      </c>
      <c r="P4127" s="132">
        <f>IF(H4127&gt;$L$3,"Futuro","Atraso")</f>
        <v/>
      </c>
      <c r="Q4127">
        <f>12*(YEAR(H4127)-YEAR($L$3))+(MONTH(H4127)-MONTH($L$3))</f>
        <v/>
      </c>
      <c r="R4127" s="366">
        <f>IF(N4127="IBIRAPITANGA FASE 3",IF(P4127="Atraso",M4127,M4127/(1+$J$2)^Q4127),IF(P4127="Atraso",M4127,M4127/(1+$J$1)^Q4127))</f>
        <v/>
      </c>
    </row>
    <row r="4128">
      <c r="A4128" t="inlineStr">
        <is>
          <t>Q021L011</t>
        </is>
      </c>
      <c r="B4128" t="inlineStr">
        <is>
          <t>ANTONIA COSTA SOCCI</t>
        </is>
      </c>
      <c r="C4128" t="n">
        <v>1</v>
      </c>
      <c r="D4128" t="inlineStr">
        <is>
          <t>IPCA</t>
        </is>
      </c>
      <c r="E4128" t="n">
        <v>0.009488792934583046</v>
      </c>
      <c r="F4128" t="inlineStr">
        <is>
          <t>MENSAL</t>
        </is>
      </c>
      <c r="G4128" t="n">
        <v>46680</v>
      </c>
      <c r="H4128" t="n">
        <v>46680</v>
      </c>
      <c r="I4128" t="inlineStr">
        <is>
          <t>080</t>
        </is>
      </c>
      <c r="J4128" t="inlineStr">
        <is>
          <t>CARTEIRA</t>
        </is>
      </c>
      <c r="K4128" t="inlineStr">
        <is>
          <t>CONTRATO</t>
        </is>
      </c>
      <c r="L4128" t="n">
        <v>2730.85</v>
      </c>
      <c r="M4128" t="inlineStr"/>
      <c r="N4128" t="inlineStr"/>
      <c r="O4128" s="142">
        <f>DATE(YEAR(H4128),MONTH(H4128),1)</f>
        <v/>
      </c>
      <c r="P4128" s="132">
        <f>IF(H4128&gt;$L$3,"Futuro","Atraso")</f>
        <v/>
      </c>
      <c r="Q4128">
        <f>12*(YEAR(H4128)-YEAR($L$3))+(MONTH(H4128)-MONTH($L$3))</f>
        <v/>
      </c>
      <c r="R4128" s="366">
        <f>IF(N4128="IBIRAPITANGA FASE 3",IF(P4128="Atraso",M4128,M4128/(1+$J$2)^Q4128),IF(P4128="Atraso",M4128,M4128/(1+$J$1)^Q4128))</f>
        <v/>
      </c>
    </row>
    <row r="4129">
      <c r="A4129" t="inlineStr">
        <is>
          <t>Q021L011</t>
        </is>
      </c>
      <c r="B4129" t="inlineStr">
        <is>
          <t>ANTONIA COSTA SOCCI</t>
        </is>
      </c>
      <c r="C4129" t="n">
        <v>1</v>
      </c>
      <c r="D4129" t="inlineStr">
        <is>
          <t>IPCA</t>
        </is>
      </c>
      <c r="E4129" t="n">
        <v>0.009488792934583046</v>
      </c>
      <c r="F4129" t="inlineStr">
        <is>
          <t>MENSAL</t>
        </is>
      </c>
      <c r="G4129" t="n">
        <v>46711</v>
      </c>
      <c r="H4129" t="n">
        <v>46711</v>
      </c>
      <c r="I4129" t="inlineStr">
        <is>
          <t>081</t>
        </is>
      </c>
      <c r="J4129" t="inlineStr">
        <is>
          <t>CARTEIRA</t>
        </is>
      </c>
      <c r="K4129" t="inlineStr">
        <is>
          <t>CONTRATO</t>
        </is>
      </c>
      <c r="L4129" t="n">
        <v>2730.85</v>
      </c>
      <c r="M4129" t="inlineStr"/>
      <c r="N4129" t="inlineStr"/>
      <c r="O4129" s="142">
        <f>DATE(YEAR(H4129),MONTH(H4129),1)</f>
        <v/>
      </c>
      <c r="P4129" s="132">
        <f>IF(H4129&gt;$L$3,"Futuro","Atraso")</f>
        <v/>
      </c>
      <c r="Q4129">
        <f>12*(YEAR(H4129)-YEAR($L$3))+(MONTH(H4129)-MONTH($L$3))</f>
        <v/>
      </c>
      <c r="R4129" s="366">
        <f>IF(N4129="IBIRAPITANGA FASE 3",IF(P4129="Atraso",M4129,M4129/(1+$J$2)^Q4129),IF(P4129="Atraso",M4129,M4129/(1+$J$1)^Q4129))</f>
        <v/>
      </c>
    </row>
    <row r="4130">
      <c r="A4130" t="inlineStr">
        <is>
          <t>Q021L011</t>
        </is>
      </c>
      <c r="B4130" t="inlineStr">
        <is>
          <t>ANTONIA COSTA SOCCI</t>
        </is>
      </c>
      <c r="C4130" t="n">
        <v>1</v>
      </c>
      <c r="D4130" t="inlineStr">
        <is>
          <t>IPCA</t>
        </is>
      </c>
      <c r="E4130" t="n">
        <v>0.009488792934583046</v>
      </c>
      <c r="F4130" t="inlineStr">
        <is>
          <t>MENSAL</t>
        </is>
      </c>
      <c r="G4130" t="n">
        <v>46741</v>
      </c>
      <c r="H4130" t="n">
        <v>46741</v>
      </c>
      <c r="I4130" t="inlineStr">
        <is>
          <t>082</t>
        </is>
      </c>
      <c r="J4130" t="inlineStr">
        <is>
          <t>CARTEIRA</t>
        </is>
      </c>
      <c r="K4130" t="inlineStr">
        <is>
          <t>CONTRATO</t>
        </is>
      </c>
      <c r="L4130" t="n">
        <v>2730.85</v>
      </c>
      <c r="M4130" t="inlineStr"/>
      <c r="N4130" t="inlineStr"/>
      <c r="O4130" s="142">
        <f>DATE(YEAR(H4130),MONTH(H4130),1)</f>
        <v/>
      </c>
      <c r="P4130" s="132">
        <f>IF(H4130&gt;$L$3,"Futuro","Atraso")</f>
        <v/>
      </c>
      <c r="Q4130">
        <f>12*(YEAR(H4130)-YEAR($L$3))+(MONTH(H4130)-MONTH($L$3))</f>
        <v/>
      </c>
      <c r="R4130" s="366">
        <f>IF(N4130="IBIRAPITANGA FASE 3",IF(P4130="Atraso",M4130,M4130/(1+$J$2)^Q4130),IF(P4130="Atraso",M4130,M4130/(1+$J$1)^Q4130))</f>
        <v/>
      </c>
    </row>
    <row r="4131">
      <c r="A4131" t="inlineStr">
        <is>
          <t>Q021L011</t>
        </is>
      </c>
      <c r="B4131" t="inlineStr">
        <is>
          <t>ANTONIA COSTA SOCCI</t>
        </is>
      </c>
      <c r="C4131" t="n">
        <v>1</v>
      </c>
      <c r="D4131" t="inlineStr">
        <is>
          <t>IPCA</t>
        </is>
      </c>
      <c r="E4131" t="n">
        <v>0.009488792934583046</v>
      </c>
      <c r="F4131" t="inlineStr">
        <is>
          <t>MENSAL</t>
        </is>
      </c>
      <c r="G4131" t="n">
        <v>46772</v>
      </c>
      <c r="H4131" t="n">
        <v>46772</v>
      </c>
      <c r="I4131" t="inlineStr">
        <is>
          <t>083</t>
        </is>
      </c>
      <c r="J4131" t="inlineStr">
        <is>
          <t>CARTEIRA</t>
        </is>
      </c>
      <c r="K4131" t="inlineStr">
        <is>
          <t>CONTRATO</t>
        </is>
      </c>
      <c r="L4131" t="n">
        <v>2730.85</v>
      </c>
      <c r="M4131" t="inlineStr"/>
      <c r="N4131" t="inlineStr"/>
      <c r="O4131" s="142">
        <f>DATE(YEAR(H4131),MONTH(H4131),1)</f>
        <v/>
      </c>
      <c r="P4131" s="132">
        <f>IF(H4131&gt;$L$3,"Futuro","Atraso")</f>
        <v/>
      </c>
      <c r="Q4131">
        <f>12*(YEAR(H4131)-YEAR($L$3))+(MONTH(H4131)-MONTH($L$3))</f>
        <v/>
      </c>
      <c r="R4131" s="366">
        <f>IF(N4131="IBIRAPITANGA FASE 3",IF(P4131="Atraso",M4131,M4131/(1+$J$2)^Q4131),IF(P4131="Atraso",M4131,M4131/(1+$J$1)^Q4131))</f>
        <v/>
      </c>
    </row>
    <row r="4132">
      <c r="A4132" t="inlineStr">
        <is>
          <t>Q021L011</t>
        </is>
      </c>
      <c r="B4132" t="inlineStr">
        <is>
          <t>ANTONIA COSTA SOCCI</t>
        </is>
      </c>
      <c r="C4132" t="n">
        <v>1</v>
      </c>
      <c r="D4132" t="inlineStr">
        <is>
          <t>IPCA</t>
        </is>
      </c>
      <c r="E4132" t="n">
        <v>0.009488792934583046</v>
      </c>
      <c r="F4132" t="inlineStr">
        <is>
          <t>MENSAL</t>
        </is>
      </c>
      <c r="G4132" t="n">
        <v>46803</v>
      </c>
      <c r="H4132" t="n">
        <v>46803</v>
      </c>
      <c r="I4132" t="inlineStr">
        <is>
          <t>084</t>
        </is>
      </c>
      <c r="J4132" t="inlineStr">
        <is>
          <t>CARTEIRA</t>
        </is>
      </c>
      <c r="K4132" t="inlineStr">
        <is>
          <t>CONTRATO</t>
        </is>
      </c>
      <c r="L4132" t="n">
        <v>2730.85</v>
      </c>
      <c r="M4132" t="inlineStr"/>
      <c r="N4132" t="inlineStr"/>
      <c r="O4132" s="142">
        <f>DATE(YEAR(H4132),MONTH(H4132),1)</f>
        <v/>
      </c>
      <c r="P4132" s="132">
        <f>IF(H4132&gt;$L$3,"Futuro","Atraso")</f>
        <v/>
      </c>
      <c r="Q4132">
        <f>12*(YEAR(H4132)-YEAR($L$3))+(MONTH(H4132)-MONTH($L$3))</f>
        <v/>
      </c>
      <c r="R4132" s="366">
        <f>IF(N4132="IBIRAPITANGA FASE 3",IF(P4132="Atraso",M4132,M4132/(1+$J$2)^Q4132),IF(P4132="Atraso",M4132,M4132/(1+$J$1)^Q4132))</f>
        <v/>
      </c>
    </row>
    <row r="4133">
      <c r="A4133" t="inlineStr">
        <is>
          <t>Q021L011</t>
        </is>
      </c>
      <c r="B4133" t="inlineStr">
        <is>
          <t>ANTONIA COSTA SOCCI</t>
        </is>
      </c>
      <c r="C4133" t="n">
        <v>1</v>
      </c>
      <c r="D4133" t="inlineStr">
        <is>
          <t>IPCA</t>
        </is>
      </c>
      <c r="E4133" t="n">
        <v>0.009488792934583046</v>
      </c>
      <c r="F4133" t="inlineStr">
        <is>
          <t>MENSAL</t>
        </is>
      </c>
      <c r="G4133" t="n">
        <v>46832</v>
      </c>
      <c r="H4133" t="n">
        <v>46832</v>
      </c>
      <c r="I4133" t="inlineStr">
        <is>
          <t>085</t>
        </is>
      </c>
      <c r="J4133" t="inlineStr">
        <is>
          <t>CARTEIRA</t>
        </is>
      </c>
      <c r="K4133" t="inlineStr">
        <is>
          <t>CONTRATO</t>
        </is>
      </c>
      <c r="L4133" t="n">
        <v>2730.85</v>
      </c>
      <c r="M4133" t="inlineStr"/>
      <c r="N4133" t="inlineStr"/>
      <c r="O4133" s="142">
        <f>DATE(YEAR(H4133),MONTH(H4133),1)</f>
        <v/>
      </c>
      <c r="P4133" s="132">
        <f>IF(H4133&gt;$L$3,"Futuro","Atraso")</f>
        <v/>
      </c>
      <c r="Q4133">
        <f>12*(YEAR(H4133)-YEAR($L$3))+(MONTH(H4133)-MONTH($L$3))</f>
        <v/>
      </c>
      <c r="R4133" s="366">
        <f>IF(N4133="IBIRAPITANGA FASE 3",IF(P4133="Atraso",M4133,M4133/(1+$J$2)^Q4133),IF(P4133="Atraso",M4133,M4133/(1+$J$1)^Q4133))</f>
        <v/>
      </c>
    </row>
    <row r="4134">
      <c r="A4134" t="inlineStr">
        <is>
          <t>Q021L011</t>
        </is>
      </c>
      <c r="B4134" t="inlineStr">
        <is>
          <t>ANTONIA COSTA SOCCI</t>
        </is>
      </c>
      <c r="C4134" t="n">
        <v>1</v>
      </c>
      <c r="D4134" t="inlineStr">
        <is>
          <t>IPCA</t>
        </is>
      </c>
      <c r="E4134" t="n">
        <v>0.009488792934583046</v>
      </c>
      <c r="F4134" t="inlineStr">
        <is>
          <t>MENSAL</t>
        </is>
      </c>
      <c r="G4134" t="n">
        <v>46863</v>
      </c>
      <c r="H4134" t="n">
        <v>46863</v>
      </c>
      <c r="I4134" t="inlineStr">
        <is>
          <t>086</t>
        </is>
      </c>
      <c r="J4134" t="inlineStr">
        <is>
          <t>CARTEIRA</t>
        </is>
      </c>
      <c r="K4134" t="inlineStr">
        <is>
          <t>CONTRATO</t>
        </is>
      </c>
      <c r="L4134" t="n">
        <v>2730.85</v>
      </c>
      <c r="M4134" t="inlineStr"/>
      <c r="N4134" t="inlineStr"/>
      <c r="O4134" s="142">
        <f>DATE(YEAR(H4134),MONTH(H4134),1)</f>
        <v/>
      </c>
      <c r="P4134" s="132">
        <f>IF(H4134&gt;$L$3,"Futuro","Atraso")</f>
        <v/>
      </c>
      <c r="Q4134">
        <f>12*(YEAR(H4134)-YEAR($L$3))+(MONTH(H4134)-MONTH($L$3))</f>
        <v/>
      </c>
      <c r="R4134" s="366">
        <f>IF(N4134="IBIRAPITANGA FASE 3",IF(P4134="Atraso",M4134,M4134/(1+$J$2)^Q4134),IF(P4134="Atraso",M4134,M4134/(1+$J$1)^Q4134))</f>
        <v/>
      </c>
    </row>
    <row r="4135">
      <c r="A4135" t="inlineStr">
        <is>
          <t>Q021L011</t>
        </is>
      </c>
      <c r="B4135" t="inlineStr">
        <is>
          <t>ANTONIA COSTA SOCCI</t>
        </is>
      </c>
      <c r="C4135" t="n">
        <v>1</v>
      </c>
      <c r="D4135" t="inlineStr">
        <is>
          <t>IPCA</t>
        </is>
      </c>
      <c r="E4135" t="n">
        <v>0.009488792934583046</v>
      </c>
      <c r="F4135" t="inlineStr">
        <is>
          <t>MENSAL</t>
        </is>
      </c>
      <c r="G4135" t="n">
        <v>46893</v>
      </c>
      <c r="H4135" t="n">
        <v>46893</v>
      </c>
      <c r="I4135" t="inlineStr">
        <is>
          <t>087</t>
        </is>
      </c>
      <c r="J4135" t="inlineStr">
        <is>
          <t>CARTEIRA</t>
        </is>
      </c>
      <c r="K4135" t="inlineStr">
        <is>
          <t>CONTRATO</t>
        </is>
      </c>
      <c r="L4135" t="n">
        <v>2730.85</v>
      </c>
      <c r="M4135" t="inlineStr"/>
      <c r="N4135" t="inlineStr"/>
      <c r="O4135" s="142">
        <f>DATE(YEAR(H4135),MONTH(H4135),1)</f>
        <v/>
      </c>
      <c r="P4135" s="132">
        <f>IF(H4135&gt;$L$3,"Futuro","Atraso")</f>
        <v/>
      </c>
      <c r="Q4135">
        <f>12*(YEAR(H4135)-YEAR($L$3))+(MONTH(H4135)-MONTH($L$3))</f>
        <v/>
      </c>
      <c r="R4135" s="366">
        <f>IF(N4135="IBIRAPITANGA FASE 3",IF(P4135="Atraso",M4135,M4135/(1+$J$2)^Q4135),IF(P4135="Atraso",M4135,M4135/(1+$J$1)^Q4135))</f>
        <v/>
      </c>
    </row>
    <row r="4136">
      <c r="A4136" t="inlineStr">
        <is>
          <t>Q021L011</t>
        </is>
      </c>
      <c r="B4136" t="inlineStr">
        <is>
          <t>ANTONIA COSTA SOCCI</t>
        </is>
      </c>
      <c r="C4136" t="n">
        <v>1</v>
      </c>
      <c r="D4136" t="inlineStr">
        <is>
          <t>IPCA</t>
        </is>
      </c>
      <c r="E4136" t="n">
        <v>0.009488792934583046</v>
      </c>
      <c r="F4136" t="inlineStr">
        <is>
          <t>MENSAL</t>
        </is>
      </c>
      <c r="G4136" t="n">
        <v>46924</v>
      </c>
      <c r="H4136" t="n">
        <v>46924</v>
      </c>
      <c r="I4136" t="inlineStr">
        <is>
          <t>088</t>
        </is>
      </c>
      <c r="J4136" t="inlineStr">
        <is>
          <t>CARTEIRA</t>
        </is>
      </c>
      <c r="K4136" t="inlineStr">
        <is>
          <t>CONTRATO</t>
        </is>
      </c>
      <c r="L4136" t="n">
        <v>2730.85</v>
      </c>
      <c r="M4136" t="inlineStr"/>
      <c r="N4136" t="inlineStr"/>
      <c r="O4136" s="142">
        <f>DATE(YEAR(H4136),MONTH(H4136),1)</f>
        <v/>
      </c>
      <c r="P4136" s="132">
        <f>IF(H4136&gt;$L$3,"Futuro","Atraso")</f>
        <v/>
      </c>
      <c r="Q4136">
        <f>12*(YEAR(H4136)-YEAR($L$3))+(MONTH(H4136)-MONTH($L$3))</f>
        <v/>
      </c>
      <c r="R4136" s="366">
        <f>IF(N4136="IBIRAPITANGA FASE 3",IF(P4136="Atraso",M4136,M4136/(1+$J$2)^Q4136),IF(P4136="Atraso",M4136,M4136/(1+$J$1)^Q4136))</f>
        <v/>
      </c>
    </row>
    <row r="4137">
      <c r="A4137" t="inlineStr">
        <is>
          <t>Q021L011</t>
        </is>
      </c>
      <c r="B4137" t="inlineStr">
        <is>
          <t>ANTONIA COSTA SOCCI</t>
        </is>
      </c>
      <c r="C4137" t="n">
        <v>1</v>
      </c>
      <c r="D4137" t="inlineStr">
        <is>
          <t>IPCA</t>
        </is>
      </c>
      <c r="E4137" t="n">
        <v>0.009488792934583046</v>
      </c>
      <c r="F4137" t="inlineStr">
        <is>
          <t>MENSAL</t>
        </is>
      </c>
      <c r="G4137" t="n">
        <v>46954</v>
      </c>
      <c r="H4137" t="n">
        <v>46954</v>
      </c>
      <c r="I4137" t="inlineStr">
        <is>
          <t>089</t>
        </is>
      </c>
      <c r="J4137" t="inlineStr">
        <is>
          <t>CARTEIRA</t>
        </is>
      </c>
      <c r="K4137" t="inlineStr">
        <is>
          <t>CONTRATO</t>
        </is>
      </c>
      <c r="L4137" t="n">
        <v>2730.85</v>
      </c>
      <c r="M4137" t="inlineStr"/>
      <c r="N4137" t="inlineStr"/>
      <c r="O4137" s="142">
        <f>DATE(YEAR(H4137),MONTH(H4137),1)</f>
        <v/>
      </c>
      <c r="P4137" s="132">
        <f>IF(H4137&gt;$L$3,"Futuro","Atraso")</f>
        <v/>
      </c>
      <c r="Q4137">
        <f>12*(YEAR(H4137)-YEAR($L$3))+(MONTH(H4137)-MONTH($L$3))</f>
        <v/>
      </c>
      <c r="R4137" s="366">
        <f>IF(N4137="IBIRAPITANGA FASE 3",IF(P4137="Atraso",M4137,M4137/(1+$J$2)^Q4137),IF(P4137="Atraso",M4137,M4137/(1+$J$1)^Q4137))</f>
        <v/>
      </c>
    </row>
    <row r="4138">
      <c r="A4138" t="inlineStr">
        <is>
          <t>Q021L011</t>
        </is>
      </c>
      <c r="B4138" t="inlineStr">
        <is>
          <t>ANTONIA COSTA SOCCI</t>
        </is>
      </c>
      <c r="C4138" t="n">
        <v>1</v>
      </c>
      <c r="D4138" t="inlineStr">
        <is>
          <t>IPCA</t>
        </is>
      </c>
      <c r="E4138" t="n">
        <v>0.009488792934583046</v>
      </c>
      <c r="F4138" t="inlineStr">
        <is>
          <t>MENSAL</t>
        </is>
      </c>
      <c r="G4138" t="n">
        <v>46985</v>
      </c>
      <c r="H4138" t="n">
        <v>46985</v>
      </c>
      <c r="I4138" t="inlineStr">
        <is>
          <t>090</t>
        </is>
      </c>
      <c r="J4138" t="inlineStr">
        <is>
          <t>CARTEIRA</t>
        </is>
      </c>
      <c r="K4138" t="inlineStr">
        <is>
          <t>CONTRATO</t>
        </is>
      </c>
      <c r="L4138" t="n">
        <v>2730.85</v>
      </c>
      <c r="M4138" t="inlineStr"/>
      <c r="N4138" t="inlineStr"/>
      <c r="O4138" s="142">
        <f>DATE(YEAR(H4138),MONTH(H4138),1)</f>
        <v/>
      </c>
      <c r="P4138" s="132">
        <f>IF(H4138&gt;$L$3,"Futuro","Atraso")</f>
        <v/>
      </c>
      <c r="Q4138">
        <f>12*(YEAR(H4138)-YEAR($L$3))+(MONTH(H4138)-MONTH($L$3))</f>
        <v/>
      </c>
      <c r="R4138" s="366">
        <f>IF(N4138="IBIRAPITANGA FASE 3",IF(P4138="Atraso",M4138,M4138/(1+$J$2)^Q4138),IF(P4138="Atraso",M4138,M4138/(1+$J$1)^Q4138))</f>
        <v/>
      </c>
    </row>
    <row r="4139">
      <c r="A4139" t="inlineStr">
        <is>
          <t>Q021L011</t>
        </is>
      </c>
      <c r="B4139" t="inlineStr">
        <is>
          <t>ANTONIA COSTA SOCCI</t>
        </is>
      </c>
      <c r="C4139" t="n">
        <v>1</v>
      </c>
      <c r="D4139" t="inlineStr">
        <is>
          <t>IPCA</t>
        </is>
      </c>
      <c r="E4139" t="n">
        <v>0.009488792934583046</v>
      </c>
      <c r="F4139" t="inlineStr">
        <is>
          <t>MENSAL</t>
        </is>
      </c>
      <c r="G4139" t="n">
        <v>47016</v>
      </c>
      <c r="H4139" t="n">
        <v>47016</v>
      </c>
      <c r="I4139" t="inlineStr">
        <is>
          <t>091</t>
        </is>
      </c>
      <c r="J4139" t="inlineStr">
        <is>
          <t>CARTEIRA</t>
        </is>
      </c>
      <c r="K4139" t="inlineStr">
        <is>
          <t>CONTRATO</t>
        </is>
      </c>
      <c r="L4139" t="n">
        <v>2730.85</v>
      </c>
      <c r="M4139" t="inlineStr"/>
      <c r="N4139" t="inlineStr"/>
      <c r="O4139" s="142">
        <f>DATE(YEAR(H4139),MONTH(H4139),1)</f>
        <v/>
      </c>
      <c r="P4139" s="132">
        <f>IF(H4139&gt;$L$3,"Futuro","Atraso")</f>
        <v/>
      </c>
      <c r="Q4139">
        <f>12*(YEAR(H4139)-YEAR($L$3))+(MONTH(H4139)-MONTH($L$3))</f>
        <v/>
      </c>
      <c r="R4139" s="366">
        <f>IF(N4139="IBIRAPITANGA FASE 3",IF(P4139="Atraso",M4139,M4139/(1+$J$2)^Q4139),IF(P4139="Atraso",M4139,M4139/(1+$J$1)^Q4139))</f>
        <v/>
      </c>
    </row>
    <row r="4140">
      <c r="A4140" t="inlineStr">
        <is>
          <t>Q021L011</t>
        </is>
      </c>
      <c r="B4140" t="inlineStr">
        <is>
          <t>ANTONIA COSTA SOCCI</t>
        </is>
      </c>
      <c r="C4140" t="n">
        <v>1</v>
      </c>
      <c r="D4140" t="inlineStr">
        <is>
          <t>IPCA</t>
        </is>
      </c>
      <c r="E4140" t="n">
        <v>0.009488792934583046</v>
      </c>
      <c r="F4140" t="inlineStr">
        <is>
          <t>MENSAL</t>
        </is>
      </c>
      <c r="G4140" t="n">
        <v>47046</v>
      </c>
      <c r="H4140" t="n">
        <v>47046</v>
      </c>
      <c r="I4140" t="inlineStr">
        <is>
          <t>092</t>
        </is>
      </c>
      <c r="J4140" t="inlineStr">
        <is>
          <t>CARTEIRA</t>
        </is>
      </c>
      <c r="K4140" t="inlineStr">
        <is>
          <t>CONTRATO</t>
        </is>
      </c>
      <c r="L4140" t="n">
        <v>2730.85</v>
      </c>
      <c r="M4140" t="inlineStr"/>
      <c r="N4140" t="inlineStr"/>
      <c r="O4140" s="142">
        <f>DATE(YEAR(H4140),MONTH(H4140),1)</f>
        <v/>
      </c>
      <c r="P4140" s="132">
        <f>IF(H4140&gt;$L$3,"Futuro","Atraso")</f>
        <v/>
      </c>
      <c r="Q4140">
        <f>12*(YEAR(H4140)-YEAR($L$3))+(MONTH(H4140)-MONTH($L$3))</f>
        <v/>
      </c>
      <c r="R4140" s="366">
        <f>IF(N4140="IBIRAPITANGA FASE 3",IF(P4140="Atraso",M4140,M4140/(1+$J$2)^Q4140),IF(P4140="Atraso",M4140,M4140/(1+$J$1)^Q4140))</f>
        <v/>
      </c>
    </row>
    <row r="4141">
      <c r="A4141" t="inlineStr">
        <is>
          <t>Q021L011</t>
        </is>
      </c>
      <c r="B4141" t="inlineStr">
        <is>
          <t>ANTONIA COSTA SOCCI</t>
        </is>
      </c>
      <c r="C4141" t="n">
        <v>1</v>
      </c>
      <c r="D4141" t="inlineStr">
        <is>
          <t>IPCA</t>
        </is>
      </c>
      <c r="E4141" t="n">
        <v>0.009488792934583046</v>
      </c>
      <c r="F4141" t="inlineStr">
        <is>
          <t>MENSAL</t>
        </is>
      </c>
      <c r="G4141" t="n">
        <v>47077</v>
      </c>
      <c r="H4141" t="n">
        <v>47077</v>
      </c>
      <c r="I4141" t="inlineStr">
        <is>
          <t>093</t>
        </is>
      </c>
      <c r="J4141" t="inlineStr">
        <is>
          <t>CARTEIRA</t>
        </is>
      </c>
      <c r="K4141" t="inlineStr">
        <is>
          <t>CONTRATO</t>
        </is>
      </c>
      <c r="L4141" t="n">
        <v>2730.85</v>
      </c>
      <c r="M4141" t="inlineStr"/>
      <c r="N4141" t="inlineStr"/>
      <c r="O4141" s="142">
        <f>DATE(YEAR(H4141),MONTH(H4141),1)</f>
        <v/>
      </c>
      <c r="P4141" s="132">
        <f>IF(H4141&gt;$L$3,"Futuro","Atraso")</f>
        <v/>
      </c>
      <c r="Q4141">
        <f>12*(YEAR(H4141)-YEAR($L$3))+(MONTH(H4141)-MONTH($L$3))</f>
        <v/>
      </c>
      <c r="R4141" s="366">
        <f>IF(N4141="IBIRAPITANGA FASE 3",IF(P4141="Atraso",M4141,M4141/(1+$J$2)^Q4141),IF(P4141="Atraso",M4141,M4141/(1+$J$1)^Q4141))</f>
        <v/>
      </c>
    </row>
    <row r="4142">
      <c r="A4142" t="inlineStr">
        <is>
          <t>Q021L011</t>
        </is>
      </c>
      <c r="B4142" t="inlineStr">
        <is>
          <t>ANTONIA COSTA SOCCI</t>
        </is>
      </c>
      <c r="C4142" t="n">
        <v>1</v>
      </c>
      <c r="D4142" t="inlineStr">
        <is>
          <t>IPCA</t>
        </is>
      </c>
      <c r="E4142" t="n">
        <v>0.009488792934583046</v>
      </c>
      <c r="F4142" t="inlineStr">
        <is>
          <t>MENSAL</t>
        </is>
      </c>
      <c r="G4142" t="n">
        <v>47107</v>
      </c>
      <c r="H4142" t="n">
        <v>47107</v>
      </c>
      <c r="I4142" t="inlineStr">
        <is>
          <t>094</t>
        </is>
      </c>
      <c r="J4142" t="inlineStr">
        <is>
          <t>CARTEIRA</t>
        </is>
      </c>
      <c r="K4142" t="inlineStr">
        <is>
          <t>CONTRATO</t>
        </is>
      </c>
      <c r="L4142" t="n">
        <v>2730.85</v>
      </c>
      <c r="M4142" t="inlineStr"/>
      <c r="N4142" t="inlineStr"/>
      <c r="O4142" s="142">
        <f>DATE(YEAR(H4142),MONTH(H4142),1)</f>
        <v/>
      </c>
      <c r="P4142" s="132">
        <f>IF(H4142&gt;$L$3,"Futuro","Atraso")</f>
        <v/>
      </c>
      <c r="Q4142">
        <f>12*(YEAR(H4142)-YEAR($L$3))+(MONTH(H4142)-MONTH($L$3))</f>
        <v/>
      </c>
      <c r="R4142" s="366">
        <f>IF(N4142="IBIRAPITANGA FASE 3",IF(P4142="Atraso",M4142,M4142/(1+$J$2)^Q4142),IF(P4142="Atraso",M4142,M4142/(1+$J$1)^Q4142))</f>
        <v/>
      </c>
    </row>
    <row r="4143">
      <c r="A4143" t="inlineStr">
        <is>
          <t>Q021L011</t>
        </is>
      </c>
      <c r="B4143" t="inlineStr">
        <is>
          <t>ANTONIA COSTA SOCCI</t>
        </is>
      </c>
      <c r="C4143" t="n">
        <v>1</v>
      </c>
      <c r="D4143" t="inlineStr">
        <is>
          <t>IPCA</t>
        </is>
      </c>
      <c r="E4143" t="n">
        <v>0.009488792934583046</v>
      </c>
      <c r="F4143" t="inlineStr">
        <is>
          <t>MENSAL</t>
        </is>
      </c>
      <c r="G4143" t="n">
        <v>47138</v>
      </c>
      <c r="H4143" t="n">
        <v>47138</v>
      </c>
      <c r="I4143" t="inlineStr">
        <is>
          <t>095</t>
        </is>
      </c>
      <c r="J4143" t="inlineStr">
        <is>
          <t>CARTEIRA</t>
        </is>
      </c>
      <c r="K4143" t="inlineStr">
        <is>
          <t>CONTRATO</t>
        </is>
      </c>
      <c r="L4143" t="n">
        <v>2730.85</v>
      </c>
      <c r="M4143" t="inlineStr"/>
      <c r="N4143" t="inlineStr"/>
      <c r="O4143" s="142">
        <f>DATE(YEAR(H4143),MONTH(H4143),1)</f>
        <v/>
      </c>
      <c r="P4143" s="132">
        <f>IF(H4143&gt;$L$3,"Futuro","Atraso")</f>
        <v/>
      </c>
      <c r="Q4143">
        <f>12*(YEAR(H4143)-YEAR($L$3))+(MONTH(H4143)-MONTH($L$3))</f>
        <v/>
      </c>
      <c r="R4143" s="366">
        <f>IF(N4143="IBIRAPITANGA FASE 3",IF(P4143="Atraso",M4143,M4143/(1+$J$2)^Q4143),IF(P4143="Atraso",M4143,M4143/(1+$J$1)^Q4143))</f>
        <v/>
      </c>
    </row>
    <row r="4144">
      <c r="A4144" t="inlineStr">
        <is>
          <t>Q021L011</t>
        </is>
      </c>
      <c r="B4144" t="inlineStr">
        <is>
          <t>ANTONIA COSTA SOCCI</t>
        </is>
      </c>
      <c r="C4144" t="n">
        <v>1</v>
      </c>
      <c r="D4144" t="inlineStr">
        <is>
          <t>IPCA</t>
        </is>
      </c>
      <c r="E4144" t="n">
        <v>0.009488792934583046</v>
      </c>
      <c r="F4144" t="inlineStr">
        <is>
          <t>MENSAL</t>
        </is>
      </c>
      <c r="G4144" t="n">
        <v>47169</v>
      </c>
      <c r="H4144" t="n">
        <v>47169</v>
      </c>
      <c r="I4144" t="inlineStr">
        <is>
          <t>096</t>
        </is>
      </c>
      <c r="J4144" t="inlineStr">
        <is>
          <t>CARTEIRA</t>
        </is>
      </c>
      <c r="K4144" t="inlineStr">
        <is>
          <t>CONTRATO</t>
        </is>
      </c>
      <c r="L4144" t="n">
        <v>2730.85</v>
      </c>
      <c r="M4144" t="inlineStr"/>
      <c r="N4144" t="inlineStr"/>
      <c r="O4144" s="142">
        <f>DATE(YEAR(H4144),MONTH(H4144),1)</f>
        <v/>
      </c>
      <c r="P4144" s="132">
        <f>IF(H4144&gt;$L$3,"Futuro","Atraso")</f>
        <v/>
      </c>
      <c r="Q4144">
        <f>12*(YEAR(H4144)-YEAR($L$3))+(MONTH(H4144)-MONTH($L$3))</f>
        <v/>
      </c>
      <c r="R4144" s="366">
        <f>IF(N4144="IBIRAPITANGA FASE 3",IF(P4144="Atraso",M4144,M4144/(1+$J$2)^Q4144),IF(P4144="Atraso",M4144,M4144/(1+$J$1)^Q4144))</f>
        <v/>
      </c>
    </row>
    <row r="4145">
      <c r="A4145" t="inlineStr">
        <is>
          <t>Q021L011</t>
        </is>
      </c>
      <c r="B4145" t="inlineStr">
        <is>
          <t>ANTONIA COSTA SOCCI</t>
        </is>
      </c>
      <c r="C4145" t="n">
        <v>1</v>
      </c>
      <c r="D4145" t="inlineStr">
        <is>
          <t>IPCA</t>
        </is>
      </c>
      <c r="E4145" t="n">
        <v>0.009488792934583046</v>
      </c>
      <c r="F4145" t="inlineStr">
        <is>
          <t>MENSAL</t>
        </is>
      </c>
      <c r="G4145" t="n">
        <v>47197</v>
      </c>
      <c r="H4145" t="n">
        <v>47197</v>
      </c>
      <c r="I4145" t="inlineStr">
        <is>
          <t>097</t>
        </is>
      </c>
      <c r="J4145" t="inlineStr">
        <is>
          <t>CARTEIRA</t>
        </is>
      </c>
      <c r="K4145" t="inlineStr">
        <is>
          <t>CONTRATO</t>
        </is>
      </c>
      <c r="L4145" t="n">
        <v>2730.85</v>
      </c>
      <c r="M4145" t="inlineStr"/>
      <c r="N4145" t="inlineStr"/>
      <c r="O4145" s="142">
        <f>DATE(YEAR(H4145),MONTH(H4145),1)</f>
        <v/>
      </c>
      <c r="P4145" s="132">
        <f>IF(H4145&gt;$L$3,"Futuro","Atraso")</f>
        <v/>
      </c>
      <c r="Q4145">
        <f>12*(YEAR(H4145)-YEAR($L$3))+(MONTH(H4145)-MONTH($L$3))</f>
        <v/>
      </c>
      <c r="R4145" s="366">
        <f>IF(N4145="IBIRAPITANGA FASE 3",IF(P4145="Atraso",M4145,M4145/(1+$J$2)^Q4145),IF(P4145="Atraso",M4145,M4145/(1+$J$1)^Q4145))</f>
        <v/>
      </c>
    </row>
    <row r="4146">
      <c r="A4146" t="inlineStr">
        <is>
          <t>Q021L011</t>
        </is>
      </c>
      <c r="B4146" t="inlineStr">
        <is>
          <t>ANTONIA COSTA SOCCI</t>
        </is>
      </c>
      <c r="C4146" t="n">
        <v>1</v>
      </c>
      <c r="D4146" t="inlineStr">
        <is>
          <t>IPCA</t>
        </is>
      </c>
      <c r="E4146" t="n">
        <v>0.009488792934583046</v>
      </c>
      <c r="F4146" t="inlineStr">
        <is>
          <t>MENSAL</t>
        </is>
      </c>
      <c r="G4146" t="n">
        <v>47228</v>
      </c>
      <c r="H4146" t="n">
        <v>47228</v>
      </c>
      <c r="I4146" t="inlineStr">
        <is>
          <t>098</t>
        </is>
      </c>
      <c r="J4146" t="inlineStr">
        <is>
          <t>CARTEIRA</t>
        </is>
      </c>
      <c r="K4146" t="inlineStr">
        <is>
          <t>CONTRATO</t>
        </is>
      </c>
      <c r="L4146" t="n">
        <v>2730.85</v>
      </c>
      <c r="M4146" t="inlineStr"/>
      <c r="N4146" t="inlineStr"/>
      <c r="O4146" s="142">
        <f>DATE(YEAR(H4146),MONTH(H4146),1)</f>
        <v/>
      </c>
      <c r="P4146" s="132">
        <f>IF(H4146&gt;$L$3,"Futuro","Atraso")</f>
        <v/>
      </c>
      <c r="Q4146">
        <f>12*(YEAR(H4146)-YEAR($L$3))+(MONTH(H4146)-MONTH($L$3))</f>
        <v/>
      </c>
      <c r="R4146" s="366">
        <f>IF(N4146="IBIRAPITANGA FASE 3",IF(P4146="Atraso",M4146,M4146/(1+$J$2)^Q4146),IF(P4146="Atraso",M4146,M4146/(1+$J$1)^Q4146))</f>
        <v/>
      </c>
    </row>
    <row r="4147">
      <c r="A4147" t="inlineStr">
        <is>
          <t>Q021L011</t>
        </is>
      </c>
      <c r="B4147" t="inlineStr">
        <is>
          <t>ANTONIA COSTA SOCCI</t>
        </is>
      </c>
      <c r="C4147" t="n">
        <v>1</v>
      </c>
      <c r="D4147" t="inlineStr">
        <is>
          <t>IPCA</t>
        </is>
      </c>
      <c r="E4147" t="n">
        <v>0.009488792934583046</v>
      </c>
      <c r="F4147" t="inlineStr">
        <is>
          <t>MENSAL</t>
        </is>
      </c>
      <c r="G4147" t="n">
        <v>47258</v>
      </c>
      <c r="H4147" t="n">
        <v>47258</v>
      </c>
      <c r="I4147" t="inlineStr">
        <is>
          <t>099</t>
        </is>
      </c>
      <c r="J4147" t="inlineStr">
        <is>
          <t>CARTEIRA</t>
        </is>
      </c>
      <c r="K4147" t="inlineStr">
        <is>
          <t>CONTRATO</t>
        </is>
      </c>
      <c r="L4147" t="n">
        <v>2730.85</v>
      </c>
      <c r="M4147" t="inlineStr"/>
      <c r="N4147" t="inlineStr"/>
      <c r="O4147" s="142">
        <f>DATE(YEAR(H4147),MONTH(H4147),1)</f>
        <v/>
      </c>
      <c r="P4147" s="132">
        <f>IF(H4147&gt;$L$3,"Futuro","Atraso")</f>
        <v/>
      </c>
      <c r="Q4147">
        <f>12*(YEAR(H4147)-YEAR($L$3))+(MONTH(H4147)-MONTH($L$3))</f>
        <v/>
      </c>
      <c r="R4147" s="366">
        <f>IF(N4147="IBIRAPITANGA FASE 3",IF(P4147="Atraso",M4147,M4147/(1+$J$2)^Q4147),IF(P4147="Atraso",M4147,M4147/(1+$J$1)^Q4147))</f>
        <v/>
      </c>
    </row>
    <row r="4148">
      <c r="A4148" t="inlineStr">
        <is>
          <t>Q021L011</t>
        </is>
      </c>
      <c r="B4148" t="inlineStr">
        <is>
          <t>ANTONIA COSTA SOCCI</t>
        </is>
      </c>
      <c r="C4148" t="n">
        <v>1</v>
      </c>
      <c r="D4148" t="inlineStr">
        <is>
          <t>IPCA</t>
        </is>
      </c>
      <c r="E4148" t="n">
        <v>0.009488792934583046</v>
      </c>
      <c r="F4148" t="inlineStr">
        <is>
          <t>MENSAL</t>
        </is>
      </c>
      <c r="G4148" t="n">
        <v>47289</v>
      </c>
      <c r="H4148" t="n">
        <v>47289</v>
      </c>
      <c r="I4148" t="inlineStr">
        <is>
          <t>100</t>
        </is>
      </c>
      <c r="J4148" t="inlineStr">
        <is>
          <t>CARTEIRA</t>
        </is>
      </c>
      <c r="K4148" t="inlineStr">
        <is>
          <t>CONTRATO</t>
        </is>
      </c>
      <c r="L4148" t="n">
        <v>2730.85</v>
      </c>
      <c r="M4148" t="inlineStr"/>
      <c r="N4148" t="inlineStr"/>
      <c r="O4148" s="142">
        <f>DATE(YEAR(H4148),MONTH(H4148),1)</f>
        <v/>
      </c>
      <c r="P4148" s="132">
        <f>IF(H4148&gt;$L$3,"Futuro","Atraso")</f>
        <v/>
      </c>
      <c r="Q4148">
        <f>12*(YEAR(H4148)-YEAR($L$3))+(MONTH(H4148)-MONTH($L$3))</f>
        <v/>
      </c>
      <c r="R4148" s="366">
        <f>IF(N4148="IBIRAPITANGA FASE 3",IF(P4148="Atraso",M4148,M4148/(1+$J$2)^Q4148),IF(P4148="Atraso",M4148,M4148/(1+$J$1)^Q4148))</f>
        <v/>
      </c>
    </row>
    <row r="4149">
      <c r="A4149" t="inlineStr">
        <is>
          <t>Q021L011</t>
        </is>
      </c>
      <c r="B4149" t="inlineStr">
        <is>
          <t>ANTONIA COSTA SOCCI</t>
        </is>
      </c>
      <c r="C4149" t="n">
        <v>1</v>
      </c>
      <c r="D4149" t="inlineStr">
        <is>
          <t>IPCA</t>
        </is>
      </c>
      <c r="E4149" t="n">
        <v>0.009488792934583046</v>
      </c>
      <c r="F4149" t="inlineStr">
        <is>
          <t>MENSAL</t>
        </is>
      </c>
      <c r="G4149" t="n">
        <v>47319</v>
      </c>
      <c r="H4149" t="n">
        <v>47319</v>
      </c>
      <c r="I4149" t="inlineStr">
        <is>
          <t>101</t>
        </is>
      </c>
      <c r="J4149" t="inlineStr">
        <is>
          <t>CARTEIRA</t>
        </is>
      </c>
      <c r="K4149" t="inlineStr">
        <is>
          <t>CONTRATO</t>
        </is>
      </c>
      <c r="L4149" t="n">
        <v>2730.85</v>
      </c>
      <c r="M4149" t="inlineStr"/>
      <c r="N4149" t="inlineStr"/>
      <c r="O4149" s="142">
        <f>DATE(YEAR(H4149),MONTH(H4149),1)</f>
        <v/>
      </c>
      <c r="P4149" s="132">
        <f>IF(H4149&gt;$L$3,"Futuro","Atraso")</f>
        <v/>
      </c>
      <c r="Q4149">
        <f>12*(YEAR(H4149)-YEAR($L$3))+(MONTH(H4149)-MONTH($L$3))</f>
        <v/>
      </c>
      <c r="R4149" s="366">
        <f>IF(N4149="IBIRAPITANGA FASE 3",IF(P4149="Atraso",M4149,M4149/(1+$J$2)^Q4149),IF(P4149="Atraso",M4149,M4149/(1+$J$1)^Q4149))</f>
        <v/>
      </c>
    </row>
    <row r="4150">
      <c r="A4150" t="inlineStr">
        <is>
          <t>Q021L011</t>
        </is>
      </c>
      <c r="B4150" t="inlineStr">
        <is>
          <t>ANTONIA COSTA SOCCI</t>
        </is>
      </c>
      <c r="C4150" t="n">
        <v>1</v>
      </c>
      <c r="D4150" t="inlineStr">
        <is>
          <t>IPCA</t>
        </is>
      </c>
      <c r="E4150" t="n">
        <v>0.009488792934583046</v>
      </c>
      <c r="F4150" t="inlineStr">
        <is>
          <t>MENSAL</t>
        </is>
      </c>
      <c r="G4150" t="n">
        <v>47350</v>
      </c>
      <c r="H4150" t="n">
        <v>47350</v>
      </c>
      <c r="I4150" t="inlineStr">
        <is>
          <t>102</t>
        </is>
      </c>
      <c r="J4150" t="inlineStr">
        <is>
          <t>CARTEIRA</t>
        </is>
      </c>
      <c r="K4150" t="inlineStr">
        <is>
          <t>CONTRATO</t>
        </is>
      </c>
      <c r="L4150" t="n">
        <v>2730.85</v>
      </c>
      <c r="M4150" t="inlineStr"/>
      <c r="N4150" t="inlineStr"/>
      <c r="O4150" s="142">
        <f>DATE(YEAR(H4150),MONTH(H4150),1)</f>
        <v/>
      </c>
      <c r="P4150" s="132">
        <f>IF(H4150&gt;$L$3,"Futuro","Atraso")</f>
        <v/>
      </c>
      <c r="Q4150">
        <f>12*(YEAR(H4150)-YEAR($L$3))+(MONTH(H4150)-MONTH($L$3))</f>
        <v/>
      </c>
      <c r="R4150" s="366">
        <f>IF(N4150="IBIRAPITANGA FASE 3",IF(P4150="Atraso",M4150,M4150/(1+$J$2)^Q4150),IF(P4150="Atraso",M4150,M4150/(1+$J$1)^Q4150))</f>
        <v/>
      </c>
    </row>
    <row r="4151">
      <c r="A4151" t="inlineStr">
        <is>
          <t>Q021L011</t>
        </is>
      </c>
      <c r="B4151" t="inlineStr">
        <is>
          <t>ANTONIA COSTA SOCCI</t>
        </is>
      </c>
      <c r="C4151" t="n">
        <v>1</v>
      </c>
      <c r="D4151" t="inlineStr">
        <is>
          <t>IPCA</t>
        </is>
      </c>
      <c r="E4151" t="n">
        <v>0.009488792934583046</v>
      </c>
      <c r="F4151" t="inlineStr">
        <is>
          <t>MENSAL</t>
        </is>
      </c>
      <c r="G4151" t="n">
        <v>47381</v>
      </c>
      <c r="H4151" t="n">
        <v>47381</v>
      </c>
      <c r="I4151" t="inlineStr">
        <is>
          <t>103</t>
        </is>
      </c>
      <c r="J4151" t="inlineStr">
        <is>
          <t>CARTEIRA</t>
        </is>
      </c>
      <c r="K4151" t="inlineStr">
        <is>
          <t>CONTRATO</t>
        </is>
      </c>
      <c r="L4151" t="n">
        <v>2730.85</v>
      </c>
      <c r="M4151" t="inlineStr"/>
      <c r="N4151" t="inlineStr"/>
      <c r="O4151" s="142">
        <f>DATE(YEAR(H4151),MONTH(H4151),1)</f>
        <v/>
      </c>
      <c r="P4151" s="132">
        <f>IF(H4151&gt;$L$3,"Futuro","Atraso")</f>
        <v/>
      </c>
      <c r="Q4151">
        <f>12*(YEAR(H4151)-YEAR($L$3))+(MONTH(H4151)-MONTH($L$3))</f>
        <v/>
      </c>
      <c r="R4151" s="366">
        <f>IF(N4151="IBIRAPITANGA FASE 3",IF(P4151="Atraso",M4151,M4151/(1+$J$2)^Q4151),IF(P4151="Atraso",M4151,M4151/(1+$J$1)^Q4151))</f>
        <v/>
      </c>
    </row>
    <row r="4152">
      <c r="A4152" t="inlineStr">
        <is>
          <t>Q021L011</t>
        </is>
      </c>
      <c r="B4152" t="inlineStr">
        <is>
          <t>ANTONIA COSTA SOCCI</t>
        </is>
      </c>
      <c r="C4152" t="n">
        <v>1</v>
      </c>
      <c r="D4152" t="inlineStr">
        <is>
          <t>IPCA</t>
        </is>
      </c>
      <c r="E4152" t="n">
        <v>0.009488792934583046</v>
      </c>
      <c r="F4152" t="inlineStr">
        <is>
          <t>MENSAL</t>
        </is>
      </c>
      <c r="G4152" t="n">
        <v>47411</v>
      </c>
      <c r="H4152" t="n">
        <v>47411</v>
      </c>
      <c r="I4152" t="inlineStr">
        <is>
          <t>104</t>
        </is>
      </c>
      <c r="J4152" t="inlineStr">
        <is>
          <t>CARTEIRA</t>
        </is>
      </c>
      <c r="K4152" t="inlineStr">
        <is>
          <t>CONTRATO</t>
        </is>
      </c>
      <c r="L4152" t="n">
        <v>2730.85</v>
      </c>
      <c r="M4152" t="inlineStr"/>
      <c r="N4152" t="inlineStr"/>
      <c r="O4152" s="142">
        <f>DATE(YEAR(H4152),MONTH(H4152),1)</f>
        <v/>
      </c>
      <c r="P4152" s="132">
        <f>IF(H4152&gt;$L$3,"Futuro","Atraso")</f>
        <v/>
      </c>
      <c r="Q4152">
        <f>12*(YEAR(H4152)-YEAR($L$3))+(MONTH(H4152)-MONTH($L$3))</f>
        <v/>
      </c>
      <c r="R4152" s="366">
        <f>IF(N4152="IBIRAPITANGA FASE 3",IF(P4152="Atraso",M4152,M4152/(1+$J$2)^Q4152),IF(P4152="Atraso",M4152,M4152/(1+$J$1)^Q4152))</f>
        <v/>
      </c>
    </row>
    <row r="4153">
      <c r="A4153" t="inlineStr">
        <is>
          <t>Q021L011</t>
        </is>
      </c>
      <c r="B4153" t="inlineStr">
        <is>
          <t>ANTONIA COSTA SOCCI</t>
        </is>
      </c>
      <c r="C4153" t="n">
        <v>1</v>
      </c>
      <c r="D4153" t="inlineStr">
        <is>
          <t>IPCA</t>
        </is>
      </c>
      <c r="E4153" t="n">
        <v>0.009488792934583046</v>
      </c>
      <c r="F4153" t="inlineStr">
        <is>
          <t>MENSAL</t>
        </is>
      </c>
      <c r="G4153" t="n">
        <v>47442</v>
      </c>
      <c r="H4153" t="n">
        <v>47442</v>
      </c>
      <c r="I4153" t="inlineStr">
        <is>
          <t>105</t>
        </is>
      </c>
      <c r="J4153" t="inlineStr">
        <is>
          <t>CARTEIRA</t>
        </is>
      </c>
      <c r="K4153" t="inlineStr">
        <is>
          <t>CONTRATO</t>
        </is>
      </c>
      <c r="L4153" t="n">
        <v>2730.85</v>
      </c>
      <c r="M4153" t="inlineStr"/>
      <c r="N4153" t="inlineStr"/>
      <c r="O4153" s="142">
        <f>DATE(YEAR(H4153),MONTH(H4153),1)</f>
        <v/>
      </c>
      <c r="P4153" s="132">
        <f>IF(H4153&gt;$L$3,"Futuro","Atraso")</f>
        <v/>
      </c>
      <c r="Q4153">
        <f>12*(YEAR(H4153)-YEAR($L$3))+(MONTH(H4153)-MONTH($L$3))</f>
        <v/>
      </c>
      <c r="R4153" s="366">
        <f>IF(N4153="IBIRAPITANGA FASE 3",IF(P4153="Atraso",M4153,M4153/(1+$J$2)^Q4153),IF(P4153="Atraso",M4153,M4153/(1+$J$1)^Q4153))</f>
        <v/>
      </c>
    </row>
    <row r="4154">
      <c r="A4154" t="inlineStr">
        <is>
          <t>Q021L011</t>
        </is>
      </c>
      <c r="B4154" t="inlineStr">
        <is>
          <t>ANTONIA COSTA SOCCI</t>
        </is>
      </c>
      <c r="C4154" t="n">
        <v>1</v>
      </c>
      <c r="D4154" t="inlineStr">
        <is>
          <t>IPCA</t>
        </is>
      </c>
      <c r="E4154" t="n">
        <v>0.009488792934583046</v>
      </c>
      <c r="F4154" t="inlineStr">
        <is>
          <t>MENSAL</t>
        </is>
      </c>
      <c r="G4154" t="n">
        <v>47472</v>
      </c>
      <c r="H4154" t="n">
        <v>47472</v>
      </c>
      <c r="I4154" t="inlineStr">
        <is>
          <t>106</t>
        </is>
      </c>
      <c r="J4154" t="inlineStr">
        <is>
          <t>CARTEIRA</t>
        </is>
      </c>
      <c r="K4154" t="inlineStr">
        <is>
          <t>CONTRATO</t>
        </is>
      </c>
      <c r="L4154" t="n">
        <v>2730.85</v>
      </c>
      <c r="M4154" t="inlineStr"/>
      <c r="N4154" t="inlineStr"/>
      <c r="O4154" s="142">
        <f>DATE(YEAR(H4154),MONTH(H4154),1)</f>
        <v/>
      </c>
      <c r="P4154" s="132">
        <f>IF(H4154&gt;$L$3,"Futuro","Atraso")</f>
        <v/>
      </c>
      <c r="Q4154">
        <f>12*(YEAR(H4154)-YEAR($L$3))+(MONTH(H4154)-MONTH($L$3))</f>
        <v/>
      </c>
      <c r="R4154" s="366">
        <f>IF(N4154="IBIRAPITANGA FASE 3",IF(P4154="Atraso",M4154,M4154/(1+$J$2)^Q4154),IF(P4154="Atraso",M4154,M4154/(1+$J$1)^Q4154))</f>
        <v/>
      </c>
    </row>
    <row r="4155">
      <c r="A4155" t="inlineStr">
        <is>
          <t>Q021L011</t>
        </is>
      </c>
      <c r="B4155" t="inlineStr">
        <is>
          <t>ANTONIA COSTA SOCCI</t>
        </is>
      </c>
      <c r="C4155" t="n">
        <v>1</v>
      </c>
      <c r="D4155" t="inlineStr">
        <is>
          <t>IPCA</t>
        </is>
      </c>
      <c r="E4155" t="n">
        <v>0.009488792934583046</v>
      </c>
      <c r="F4155" t="inlineStr">
        <is>
          <t>MENSAL</t>
        </is>
      </c>
      <c r="G4155" t="n">
        <v>47503</v>
      </c>
      <c r="H4155" t="n">
        <v>47503</v>
      </c>
      <c r="I4155" t="inlineStr">
        <is>
          <t>107</t>
        </is>
      </c>
      <c r="J4155" t="inlineStr">
        <is>
          <t>CARTEIRA</t>
        </is>
      </c>
      <c r="K4155" t="inlineStr">
        <is>
          <t>CONTRATO</t>
        </is>
      </c>
      <c r="L4155" t="n">
        <v>2730.85</v>
      </c>
      <c r="M4155" t="inlineStr"/>
      <c r="N4155" t="inlineStr"/>
      <c r="O4155" s="142">
        <f>DATE(YEAR(H4155),MONTH(H4155),1)</f>
        <v/>
      </c>
      <c r="P4155" s="132">
        <f>IF(H4155&gt;$L$3,"Futuro","Atraso")</f>
        <v/>
      </c>
      <c r="Q4155">
        <f>12*(YEAR(H4155)-YEAR($L$3))+(MONTH(H4155)-MONTH($L$3))</f>
        <v/>
      </c>
      <c r="R4155" s="366">
        <f>IF(N4155="IBIRAPITANGA FASE 3",IF(P4155="Atraso",M4155,M4155/(1+$J$2)^Q4155),IF(P4155="Atraso",M4155,M4155/(1+$J$1)^Q4155))</f>
        <v/>
      </c>
    </row>
    <row r="4156">
      <c r="A4156" t="inlineStr">
        <is>
          <t>Q021L011</t>
        </is>
      </c>
      <c r="B4156" t="inlineStr">
        <is>
          <t>ANTONIA COSTA SOCCI</t>
        </is>
      </c>
      <c r="C4156" t="n">
        <v>1</v>
      </c>
      <c r="D4156" t="inlineStr">
        <is>
          <t>IPCA</t>
        </is>
      </c>
      <c r="E4156" t="n">
        <v>0.009488792934583046</v>
      </c>
      <c r="F4156" t="inlineStr">
        <is>
          <t>MENSAL</t>
        </is>
      </c>
      <c r="G4156" t="n">
        <v>47534</v>
      </c>
      <c r="H4156" t="n">
        <v>47534</v>
      </c>
      <c r="I4156" t="inlineStr">
        <is>
          <t>108</t>
        </is>
      </c>
      <c r="J4156" t="inlineStr">
        <is>
          <t>CARTEIRA</t>
        </is>
      </c>
      <c r="K4156" t="inlineStr">
        <is>
          <t>CONTRATO</t>
        </is>
      </c>
      <c r="L4156" t="n">
        <v>2730.85</v>
      </c>
      <c r="M4156" t="inlineStr"/>
      <c r="N4156" t="inlineStr"/>
      <c r="O4156" s="142">
        <f>DATE(YEAR(H4156),MONTH(H4156),1)</f>
        <v/>
      </c>
      <c r="P4156" s="132">
        <f>IF(H4156&gt;$L$3,"Futuro","Atraso")</f>
        <v/>
      </c>
      <c r="Q4156">
        <f>12*(YEAR(H4156)-YEAR($L$3))+(MONTH(H4156)-MONTH($L$3))</f>
        <v/>
      </c>
      <c r="R4156" s="366">
        <f>IF(N4156="IBIRAPITANGA FASE 3",IF(P4156="Atraso",M4156,M4156/(1+$J$2)^Q4156),IF(P4156="Atraso",M4156,M4156/(1+$J$1)^Q4156))</f>
        <v/>
      </c>
    </row>
    <row r="4157">
      <c r="A4157" t="inlineStr">
        <is>
          <t>Q021L011</t>
        </is>
      </c>
      <c r="B4157" t="inlineStr">
        <is>
          <t>ANTONIA COSTA SOCCI</t>
        </is>
      </c>
      <c r="C4157" t="n">
        <v>1</v>
      </c>
      <c r="D4157" t="inlineStr">
        <is>
          <t>IPCA</t>
        </is>
      </c>
      <c r="E4157" t="n">
        <v>0.009488792934583046</v>
      </c>
      <c r="F4157" t="inlineStr">
        <is>
          <t>MENSAL</t>
        </is>
      </c>
      <c r="G4157" t="n">
        <v>47562</v>
      </c>
      <c r="H4157" t="n">
        <v>47562</v>
      </c>
      <c r="I4157" t="inlineStr">
        <is>
          <t>109</t>
        </is>
      </c>
      <c r="J4157" t="inlineStr">
        <is>
          <t>CARTEIRA</t>
        </is>
      </c>
      <c r="K4157" t="inlineStr">
        <is>
          <t>CONTRATO</t>
        </is>
      </c>
      <c r="L4157" t="n">
        <v>2730.85</v>
      </c>
      <c r="M4157" t="inlineStr"/>
      <c r="N4157" t="inlineStr"/>
      <c r="O4157" s="142">
        <f>DATE(YEAR(H4157),MONTH(H4157),1)</f>
        <v/>
      </c>
      <c r="P4157" s="132">
        <f>IF(H4157&gt;$L$3,"Futuro","Atraso")</f>
        <v/>
      </c>
      <c r="Q4157">
        <f>12*(YEAR(H4157)-YEAR($L$3))+(MONTH(H4157)-MONTH($L$3))</f>
        <v/>
      </c>
      <c r="R4157" s="366">
        <f>IF(N4157="IBIRAPITANGA FASE 3",IF(P4157="Atraso",M4157,M4157/(1+$J$2)^Q4157),IF(P4157="Atraso",M4157,M4157/(1+$J$1)^Q4157))</f>
        <v/>
      </c>
    </row>
    <row r="4158">
      <c r="A4158" t="inlineStr">
        <is>
          <t>Q021L011</t>
        </is>
      </c>
      <c r="B4158" t="inlineStr">
        <is>
          <t>ANTONIA COSTA SOCCI</t>
        </is>
      </c>
      <c r="C4158" t="n">
        <v>1</v>
      </c>
      <c r="D4158" t="inlineStr">
        <is>
          <t>IPCA</t>
        </is>
      </c>
      <c r="E4158" t="n">
        <v>0.009488792934583046</v>
      </c>
      <c r="F4158" t="inlineStr">
        <is>
          <t>MENSAL</t>
        </is>
      </c>
      <c r="G4158" t="n">
        <v>47593</v>
      </c>
      <c r="H4158" t="n">
        <v>47593</v>
      </c>
      <c r="I4158" t="inlineStr">
        <is>
          <t>110</t>
        </is>
      </c>
      <c r="J4158" t="inlineStr">
        <is>
          <t>CARTEIRA</t>
        </is>
      </c>
      <c r="K4158" t="inlineStr">
        <is>
          <t>CONTRATO</t>
        </is>
      </c>
      <c r="L4158" t="n">
        <v>2730.85</v>
      </c>
      <c r="M4158" t="inlineStr"/>
      <c r="N4158" t="inlineStr"/>
      <c r="O4158" s="142">
        <f>DATE(YEAR(H4158),MONTH(H4158),1)</f>
        <v/>
      </c>
      <c r="P4158" s="132">
        <f>IF(H4158&gt;$L$3,"Futuro","Atraso")</f>
        <v/>
      </c>
      <c r="Q4158">
        <f>12*(YEAR(H4158)-YEAR($L$3))+(MONTH(H4158)-MONTH($L$3))</f>
        <v/>
      </c>
      <c r="R4158" s="366">
        <f>IF(N4158="IBIRAPITANGA FASE 3",IF(P4158="Atraso",M4158,M4158/(1+$J$2)^Q4158),IF(P4158="Atraso",M4158,M4158/(1+$J$1)^Q4158))</f>
        <v/>
      </c>
    </row>
    <row r="4159">
      <c r="A4159" t="inlineStr">
        <is>
          <t>Q021L011</t>
        </is>
      </c>
      <c r="B4159" t="inlineStr">
        <is>
          <t>ANTONIA COSTA SOCCI</t>
        </is>
      </c>
      <c r="C4159" t="n">
        <v>1</v>
      </c>
      <c r="D4159" t="inlineStr">
        <is>
          <t>IPCA</t>
        </is>
      </c>
      <c r="E4159" t="n">
        <v>0.009488792934583046</v>
      </c>
      <c r="F4159" t="inlineStr">
        <is>
          <t>MENSAL</t>
        </is>
      </c>
      <c r="G4159" t="n">
        <v>47623</v>
      </c>
      <c r="H4159" t="n">
        <v>47623</v>
      </c>
      <c r="I4159" t="inlineStr">
        <is>
          <t>111</t>
        </is>
      </c>
      <c r="J4159" t="inlineStr">
        <is>
          <t>CARTEIRA</t>
        </is>
      </c>
      <c r="K4159" t="inlineStr">
        <is>
          <t>CONTRATO</t>
        </is>
      </c>
      <c r="L4159" t="n">
        <v>2730.85</v>
      </c>
      <c r="M4159" t="inlineStr"/>
      <c r="N4159" t="inlineStr"/>
      <c r="O4159" s="142">
        <f>DATE(YEAR(H4159),MONTH(H4159),1)</f>
        <v/>
      </c>
      <c r="P4159" s="132">
        <f>IF(H4159&gt;$L$3,"Futuro","Atraso")</f>
        <v/>
      </c>
      <c r="Q4159">
        <f>12*(YEAR(H4159)-YEAR($L$3))+(MONTH(H4159)-MONTH($L$3))</f>
        <v/>
      </c>
      <c r="R4159" s="366">
        <f>IF(N4159="IBIRAPITANGA FASE 3",IF(P4159="Atraso",M4159,M4159/(1+$J$2)^Q4159),IF(P4159="Atraso",M4159,M4159/(1+$J$1)^Q4159))</f>
        <v/>
      </c>
    </row>
    <row r="4160">
      <c r="A4160" t="inlineStr">
        <is>
          <t>Q021L011</t>
        </is>
      </c>
      <c r="B4160" t="inlineStr">
        <is>
          <t>ANTONIA COSTA SOCCI</t>
        </is>
      </c>
      <c r="C4160" t="n">
        <v>1</v>
      </c>
      <c r="D4160" t="inlineStr">
        <is>
          <t>IPCA</t>
        </is>
      </c>
      <c r="E4160" t="n">
        <v>0.009488792934583046</v>
      </c>
      <c r="F4160" t="inlineStr">
        <is>
          <t>MENSAL</t>
        </is>
      </c>
      <c r="G4160" t="n">
        <v>47654</v>
      </c>
      <c r="H4160" t="n">
        <v>47654</v>
      </c>
      <c r="I4160" t="inlineStr">
        <is>
          <t>112</t>
        </is>
      </c>
      <c r="J4160" t="inlineStr">
        <is>
          <t>CARTEIRA</t>
        </is>
      </c>
      <c r="K4160" t="inlineStr">
        <is>
          <t>CONTRATO</t>
        </is>
      </c>
      <c r="L4160" t="n">
        <v>2730.85</v>
      </c>
      <c r="M4160" t="inlineStr"/>
      <c r="N4160" t="inlineStr"/>
      <c r="O4160" s="142">
        <f>DATE(YEAR(H4160),MONTH(H4160),1)</f>
        <v/>
      </c>
      <c r="P4160" s="132">
        <f>IF(H4160&gt;$L$3,"Futuro","Atraso")</f>
        <v/>
      </c>
      <c r="Q4160">
        <f>12*(YEAR(H4160)-YEAR($L$3))+(MONTH(H4160)-MONTH($L$3))</f>
        <v/>
      </c>
      <c r="R4160" s="366">
        <f>IF(N4160="IBIRAPITANGA FASE 3",IF(P4160="Atraso",M4160,M4160/(1+$J$2)^Q4160),IF(P4160="Atraso",M4160,M4160/(1+$J$1)^Q4160))</f>
        <v/>
      </c>
    </row>
    <row r="4161">
      <c r="A4161" t="inlineStr">
        <is>
          <t>Q021L011</t>
        </is>
      </c>
      <c r="B4161" t="inlineStr">
        <is>
          <t>ANTONIA COSTA SOCCI</t>
        </is>
      </c>
      <c r="C4161" t="n">
        <v>1</v>
      </c>
      <c r="D4161" t="inlineStr">
        <is>
          <t>IPCA</t>
        </is>
      </c>
      <c r="E4161" t="n">
        <v>0.009488792934583046</v>
      </c>
      <c r="F4161" t="inlineStr">
        <is>
          <t>MENSAL</t>
        </is>
      </c>
      <c r="G4161" t="n">
        <v>47684</v>
      </c>
      <c r="H4161" t="n">
        <v>47684</v>
      </c>
      <c r="I4161" t="inlineStr">
        <is>
          <t>113</t>
        </is>
      </c>
      <c r="J4161" t="inlineStr">
        <is>
          <t>CARTEIRA</t>
        </is>
      </c>
      <c r="K4161" t="inlineStr">
        <is>
          <t>CONTRATO</t>
        </is>
      </c>
      <c r="L4161" t="n">
        <v>2730.85</v>
      </c>
      <c r="M4161" t="inlineStr"/>
      <c r="N4161" t="inlineStr"/>
      <c r="O4161" s="142">
        <f>DATE(YEAR(H4161),MONTH(H4161),1)</f>
        <v/>
      </c>
      <c r="P4161" s="132">
        <f>IF(H4161&gt;$L$3,"Futuro","Atraso")</f>
        <v/>
      </c>
      <c r="Q4161">
        <f>12*(YEAR(H4161)-YEAR($L$3))+(MONTH(H4161)-MONTH($L$3))</f>
        <v/>
      </c>
      <c r="R4161" s="366">
        <f>IF(N4161="IBIRAPITANGA FASE 3",IF(P4161="Atraso",M4161,M4161/(1+$J$2)^Q4161),IF(P4161="Atraso",M4161,M4161/(1+$J$1)^Q4161))</f>
        <v/>
      </c>
    </row>
    <row r="4162">
      <c r="A4162" t="inlineStr">
        <is>
          <t>Q021L011</t>
        </is>
      </c>
      <c r="B4162" t="inlineStr">
        <is>
          <t>ANTONIA COSTA SOCCI</t>
        </is>
      </c>
      <c r="C4162" t="n">
        <v>1</v>
      </c>
      <c r="D4162" t="inlineStr">
        <is>
          <t>IPCA</t>
        </is>
      </c>
      <c r="E4162" t="n">
        <v>0.009488792934583046</v>
      </c>
      <c r="F4162" t="inlineStr">
        <is>
          <t>MENSAL</t>
        </is>
      </c>
      <c r="G4162" t="n">
        <v>47715</v>
      </c>
      <c r="H4162" t="n">
        <v>47715</v>
      </c>
      <c r="I4162" t="inlineStr">
        <is>
          <t>114</t>
        </is>
      </c>
      <c r="J4162" t="inlineStr">
        <is>
          <t>CARTEIRA</t>
        </is>
      </c>
      <c r="K4162" t="inlineStr">
        <is>
          <t>CONTRATO</t>
        </is>
      </c>
      <c r="L4162" t="n">
        <v>2730.85</v>
      </c>
      <c r="M4162" t="inlineStr"/>
      <c r="N4162" t="inlineStr"/>
      <c r="O4162" s="142">
        <f>DATE(YEAR(H4162),MONTH(H4162),1)</f>
        <v/>
      </c>
      <c r="P4162" s="132">
        <f>IF(H4162&gt;$L$3,"Futuro","Atraso")</f>
        <v/>
      </c>
      <c r="Q4162">
        <f>12*(YEAR(H4162)-YEAR($L$3))+(MONTH(H4162)-MONTH($L$3))</f>
        <v/>
      </c>
      <c r="R4162" s="366">
        <f>IF(N4162="IBIRAPITANGA FASE 3",IF(P4162="Atraso",M4162,M4162/(1+$J$2)^Q4162),IF(P4162="Atraso",M4162,M4162/(1+$J$1)^Q4162))</f>
        <v/>
      </c>
    </row>
    <row r="4163">
      <c r="A4163" t="inlineStr">
        <is>
          <t>Q021L011</t>
        </is>
      </c>
      <c r="B4163" t="inlineStr">
        <is>
          <t>ANTONIA COSTA SOCCI</t>
        </is>
      </c>
      <c r="C4163" t="n">
        <v>1</v>
      </c>
      <c r="D4163" t="inlineStr">
        <is>
          <t>IPCA</t>
        </is>
      </c>
      <c r="E4163" t="n">
        <v>0.009488792934583046</v>
      </c>
      <c r="F4163" t="inlineStr">
        <is>
          <t>MENSAL</t>
        </is>
      </c>
      <c r="G4163" t="n">
        <v>47746</v>
      </c>
      <c r="H4163" t="n">
        <v>47746</v>
      </c>
      <c r="I4163" t="inlineStr">
        <is>
          <t>115</t>
        </is>
      </c>
      <c r="J4163" t="inlineStr">
        <is>
          <t>CARTEIRA</t>
        </is>
      </c>
      <c r="K4163" t="inlineStr">
        <is>
          <t>CONTRATO</t>
        </is>
      </c>
      <c r="L4163" t="n">
        <v>2730.85</v>
      </c>
      <c r="M4163" t="inlineStr"/>
      <c r="N4163" t="inlineStr"/>
      <c r="O4163" s="142">
        <f>DATE(YEAR(H4163),MONTH(H4163),1)</f>
        <v/>
      </c>
      <c r="P4163" s="132">
        <f>IF(H4163&gt;$L$3,"Futuro","Atraso")</f>
        <v/>
      </c>
      <c r="Q4163">
        <f>12*(YEAR(H4163)-YEAR($L$3))+(MONTH(H4163)-MONTH($L$3))</f>
        <v/>
      </c>
      <c r="R4163" s="366">
        <f>IF(N4163="IBIRAPITANGA FASE 3",IF(P4163="Atraso",M4163,M4163/(1+$J$2)^Q4163),IF(P4163="Atraso",M4163,M4163/(1+$J$1)^Q4163))</f>
        <v/>
      </c>
    </row>
    <row r="4164">
      <c r="A4164" t="inlineStr">
        <is>
          <t>Q021L011</t>
        </is>
      </c>
      <c r="B4164" t="inlineStr">
        <is>
          <t>ANTONIA COSTA SOCCI</t>
        </is>
      </c>
      <c r="C4164" t="n">
        <v>1</v>
      </c>
      <c r="D4164" t="inlineStr">
        <is>
          <t>IPCA</t>
        </is>
      </c>
      <c r="E4164" t="n">
        <v>0.009488792934583046</v>
      </c>
      <c r="F4164" t="inlineStr">
        <is>
          <t>MENSAL</t>
        </is>
      </c>
      <c r="G4164" t="n">
        <v>47776</v>
      </c>
      <c r="H4164" t="n">
        <v>47776</v>
      </c>
      <c r="I4164" t="inlineStr">
        <is>
          <t>116</t>
        </is>
      </c>
      <c r="J4164" t="inlineStr">
        <is>
          <t>CARTEIRA</t>
        </is>
      </c>
      <c r="K4164" t="inlineStr">
        <is>
          <t>CONTRATO</t>
        </is>
      </c>
      <c r="L4164" t="n">
        <v>2730.85</v>
      </c>
      <c r="M4164" t="inlineStr"/>
      <c r="N4164" t="inlineStr"/>
      <c r="O4164" s="142">
        <f>DATE(YEAR(H4164),MONTH(H4164),1)</f>
        <v/>
      </c>
      <c r="P4164" s="132">
        <f>IF(H4164&gt;$L$3,"Futuro","Atraso")</f>
        <v/>
      </c>
      <c r="Q4164">
        <f>12*(YEAR(H4164)-YEAR($L$3))+(MONTH(H4164)-MONTH($L$3))</f>
        <v/>
      </c>
      <c r="R4164" s="366">
        <f>IF(N4164="IBIRAPITANGA FASE 3",IF(P4164="Atraso",M4164,M4164/(1+$J$2)^Q4164),IF(P4164="Atraso",M4164,M4164/(1+$J$1)^Q4164))</f>
        <v/>
      </c>
    </row>
    <row r="4165">
      <c r="A4165" t="inlineStr">
        <is>
          <t>Q021L011</t>
        </is>
      </c>
      <c r="B4165" t="inlineStr">
        <is>
          <t>ANTONIA COSTA SOCCI</t>
        </is>
      </c>
      <c r="C4165" t="n">
        <v>1</v>
      </c>
      <c r="D4165" t="inlineStr">
        <is>
          <t>IPCA</t>
        </is>
      </c>
      <c r="E4165" t="n">
        <v>0.009488792934583046</v>
      </c>
      <c r="F4165" t="inlineStr">
        <is>
          <t>MENSAL</t>
        </is>
      </c>
      <c r="G4165" t="n">
        <v>47807</v>
      </c>
      <c r="H4165" t="n">
        <v>47807</v>
      </c>
      <c r="I4165" t="inlineStr">
        <is>
          <t>117</t>
        </is>
      </c>
      <c r="J4165" t="inlineStr">
        <is>
          <t>CARTEIRA</t>
        </is>
      </c>
      <c r="K4165" t="inlineStr">
        <is>
          <t>CONTRATO</t>
        </is>
      </c>
      <c r="L4165" t="n">
        <v>2730.85</v>
      </c>
      <c r="M4165" t="inlineStr"/>
      <c r="N4165" t="inlineStr"/>
      <c r="O4165" s="142">
        <f>DATE(YEAR(H4165),MONTH(H4165),1)</f>
        <v/>
      </c>
      <c r="P4165" s="132">
        <f>IF(H4165&gt;$L$3,"Futuro","Atraso")</f>
        <v/>
      </c>
      <c r="Q4165">
        <f>12*(YEAR(H4165)-YEAR($L$3))+(MONTH(H4165)-MONTH($L$3))</f>
        <v/>
      </c>
      <c r="R4165" s="366">
        <f>IF(N4165="IBIRAPITANGA FASE 3",IF(P4165="Atraso",M4165,M4165/(1+$J$2)^Q4165),IF(P4165="Atraso",M4165,M4165/(1+$J$1)^Q4165))</f>
        <v/>
      </c>
    </row>
    <row r="4166">
      <c r="A4166" t="inlineStr">
        <is>
          <t>Q021L011</t>
        </is>
      </c>
      <c r="B4166" t="inlineStr">
        <is>
          <t>ANTONIA COSTA SOCCI</t>
        </is>
      </c>
      <c r="C4166" t="n">
        <v>1</v>
      </c>
      <c r="D4166" t="inlineStr">
        <is>
          <t>IPCA</t>
        </is>
      </c>
      <c r="E4166" t="n">
        <v>0.009488792934583046</v>
      </c>
      <c r="F4166" t="inlineStr">
        <is>
          <t>MENSAL</t>
        </is>
      </c>
      <c r="G4166" t="n">
        <v>47837</v>
      </c>
      <c r="H4166" t="n">
        <v>47837</v>
      </c>
      <c r="I4166" t="inlineStr">
        <is>
          <t>118</t>
        </is>
      </c>
      <c r="J4166" t="inlineStr">
        <is>
          <t>CARTEIRA</t>
        </is>
      </c>
      <c r="K4166" t="inlineStr">
        <is>
          <t>CONTRATO</t>
        </is>
      </c>
      <c r="L4166" t="n">
        <v>2730.85</v>
      </c>
      <c r="M4166" t="inlineStr"/>
      <c r="N4166" t="inlineStr"/>
      <c r="O4166" s="142">
        <f>DATE(YEAR(H4166),MONTH(H4166),1)</f>
        <v/>
      </c>
      <c r="P4166" s="132">
        <f>IF(H4166&gt;$L$3,"Futuro","Atraso")</f>
        <v/>
      </c>
      <c r="Q4166">
        <f>12*(YEAR(H4166)-YEAR($L$3))+(MONTH(H4166)-MONTH($L$3))</f>
        <v/>
      </c>
      <c r="R4166" s="366">
        <f>IF(N4166="IBIRAPITANGA FASE 3",IF(P4166="Atraso",M4166,M4166/(1+$J$2)^Q4166),IF(P4166="Atraso",M4166,M4166/(1+$J$1)^Q4166))</f>
        <v/>
      </c>
    </row>
    <row r="4167">
      <c r="A4167" t="inlineStr">
        <is>
          <t>Q021L011</t>
        </is>
      </c>
      <c r="B4167" t="inlineStr">
        <is>
          <t>ANTONIA COSTA SOCCI</t>
        </is>
      </c>
      <c r="C4167" t="n">
        <v>1</v>
      </c>
      <c r="D4167" t="inlineStr">
        <is>
          <t>IPCA</t>
        </is>
      </c>
      <c r="E4167" t="n">
        <v>0.009488792934583046</v>
      </c>
      <c r="F4167" t="inlineStr">
        <is>
          <t>MENSAL</t>
        </is>
      </c>
      <c r="G4167" t="n">
        <v>47868</v>
      </c>
      <c r="H4167" t="n">
        <v>47868</v>
      </c>
      <c r="I4167" t="inlineStr">
        <is>
          <t>119</t>
        </is>
      </c>
      <c r="J4167" t="inlineStr">
        <is>
          <t>CARTEIRA</t>
        </is>
      </c>
      <c r="K4167" t="inlineStr">
        <is>
          <t>CONTRATO</t>
        </is>
      </c>
      <c r="L4167" t="n">
        <v>2730.85</v>
      </c>
      <c r="M4167" t="inlineStr"/>
      <c r="N4167" t="inlineStr"/>
      <c r="O4167" s="142">
        <f>DATE(YEAR(H4167),MONTH(H4167),1)</f>
        <v/>
      </c>
      <c r="P4167" s="132">
        <f>IF(H4167&gt;$L$3,"Futuro","Atraso")</f>
        <v/>
      </c>
      <c r="Q4167">
        <f>12*(YEAR(H4167)-YEAR($L$3))+(MONTH(H4167)-MONTH($L$3))</f>
        <v/>
      </c>
      <c r="R4167" s="366">
        <f>IF(N4167="IBIRAPITANGA FASE 3",IF(P4167="Atraso",M4167,M4167/(1+$J$2)^Q4167),IF(P4167="Atraso",M4167,M4167/(1+$J$1)^Q4167))</f>
        <v/>
      </c>
    </row>
    <row r="4168">
      <c r="A4168" t="inlineStr">
        <is>
          <t>Q021L011</t>
        </is>
      </c>
      <c r="B4168" t="inlineStr">
        <is>
          <t>ANTONIA COSTA SOCCI</t>
        </is>
      </c>
      <c r="C4168" t="n">
        <v>1</v>
      </c>
      <c r="D4168" t="inlineStr">
        <is>
          <t>IPCA</t>
        </is>
      </c>
      <c r="E4168" t="n">
        <v>0.009488792934583046</v>
      </c>
      <c r="F4168" t="inlineStr">
        <is>
          <t>MENSAL</t>
        </is>
      </c>
      <c r="G4168" t="n">
        <v>47899</v>
      </c>
      <c r="H4168" t="n">
        <v>47899</v>
      </c>
      <c r="I4168" t="inlineStr">
        <is>
          <t>120</t>
        </is>
      </c>
      <c r="J4168" t="inlineStr">
        <is>
          <t>CARTEIRA</t>
        </is>
      </c>
      <c r="K4168" t="inlineStr">
        <is>
          <t>CONTRATO</t>
        </is>
      </c>
      <c r="L4168" t="n">
        <v>2730.85</v>
      </c>
      <c r="M4168" t="inlineStr"/>
      <c r="N4168" t="inlineStr"/>
      <c r="O4168" s="142">
        <f>DATE(YEAR(H4168),MONTH(H4168),1)</f>
        <v/>
      </c>
      <c r="P4168" s="132">
        <f>IF(H4168&gt;$L$3,"Futuro","Atraso")</f>
        <v/>
      </c>
      <c r="Q4168">
        <f>12*(YEAR(H4168)-YEAR($L$3))+(MONTH(H4168)-MONTH($L$3))</f>
        <v/>
      </c>
      <c r="R4168" s="366">
        <f>IF(N4168="IBIRAPITANGA FASE 3",IF(P4168="Atraso",M4168,M4168/(1+$J$2)^Q4168),IF(P4168="Atraso",M4168,M4168/(1+$J$1)^Q4168))</f>
        <v/>
      </c>
    </row>
    <row r="4169">
      <c r="A4169" t="inlineStr">
        <is>
          <t>Q021L011</t>
        </is>
      </c>
      <c r="B4169" t="inlineStr">
        <is>
          <t>ANTONIA COSTA SOCCI</t>
        </is>
      </c>
      <c r="C4169" t="n">
        <v>1</v>
      </c>
      <c r="D4169" t="inlineStr">
        <is>
          <t>IPCA</t>
        </is>
      </c>
      <c r="E4169" t="n">
        <v>0.009488792934583046</v>
      </c>
      <c r="F4169" t="inlineStr">
        <is>
          <t>MENSAL</t>
        </is>
      </c>
      <c r="G4169" t="n">
        <v>47927</v>
      </c>
      <c r="H4169" t="n">
        <v>47927</v>
      </c>
      <c r="I4169" t="inlineStr">
        <is>
          <t>121</t>
        </is>
      </c>
      <c r="J4169" t="inlineStr">
        <is>
          <t>CARTEIRA</t>
        </is>
      </c>
      <c r="K4169" t="inlineStr">
        <is>
          <t>CONTRATO</t>
        </is>
      </c>
      <c r="L4169" t="n">
        <v>2730.85</v>
      </c>
      <c r="M4169" t="inlineStr"/>
      <c r="N4169" t="inlineStr"/>
      <c r="O4169" s="142">
        <f>DATE(YEAR(H4169),MONTH(H4169),1)</f>
        <v/>
      </c>
      <c r="P4169" s="132">
        <f>IF(H4169&gt;$L$3,"Futuro","Atraso")</f>
        <v/>
      </c>
      <c r="Q4169">
        <f>12*(YEAR(H4169)-YEAR($L$3))+(MONTH(H4169)-MONTH($L$3))</f>
        <v/>
      </c>
      <c r="R4169" s="366">
        <f>IF(N4169="IBIRAPITANGA FASE 3",IF(P4169="Atraso",M4169,M4169/(1+$J$2)^Q4169),IF(P4169="Atraso",M4169,M4169/(1+$J$1)^Q4169))</f>
        <v/>
      </c>
    </row>
    <row r="4170">
      <c r="A4170" t="inlineStr">
        <is>
          <t>Q021L011</t>
        </is>
      </c>
      <c r="B4170" t="inlineStr">
        <is>
          <t>ANTONIA COSTA SOCCI</t>
        </is>
      </c>
      <c r="C4170" t="n">
        <v>1</v>
      </c>
      <c r="D4170" t="inlineStr">
        <is>
          <t>IPCA</t>
        </is>
      </c>
      <c r="E4170" t="n">
        <v>0.009488792934583046</v>
      </c>
      <c r="F4170" t="inlineStr">
        <is>
          <t>MENSAL</t>
        </is>
      </c>
      <c r="G4170" t="n">
        <v>47958</v>
      </c>
      <c r="H4170" t="n">
        <v>47958</v>
      </c>
      <c r="I4170" t="inlineStr">
        <is>
          <t>122</t>
        </is>
      </c>
      <c r="J4170" t="inlineStr">
        <is>
          <t>CARTEIRA</t>
        </is>
      </c>
      <c r="K4170" t="inlineStr">
        <is>
          <t>CONTRATO</t>
        </is>
      </c>
      <c r="L4170" t="n">
        <v>2730.85</v>
      </c>
      <c r="M4170" t="inlineStr"/>
      <c r="N4170" t="inlineStr"/>
      <c r="O4170" s="142">
        <f>DATE(YEAR(H4170),MONTH(H4170),1)</f>
        <v/>
      </c>
      <c r="P4170" s="132">
        <f>IF(H4170&gt;$L$3,"Futuro","Atraso")</f>
        <v/>
      </c>
      <c r="Q4170">
        <f>12*(YEAR(H4170)-YEAR($L$3))+(MONTH(H4170)-MONTH($L$3))</f>
        <v/>
      </c>
      <c r="R4170" s="366">
        <f>IF(N4170="IBIRAPITANGA FASE 3",IF(P4170="Atraso",M4170,M4170/(1+$J$2)^Q4170),IF(P4170="Atraso",M4170,M4170/(1+$J$1)^Q4170))</f>
        <v/>
      </c>
    </row>
    <row r="4171">
      <c r="A4171" t="inlineStr">
        <is>
          <t>Q021L011</t>
        </is>
      </c>
      <c r="B4171" t="inlineStr">
        <is>
          <t>ANTONIA COSTA SOCCI</t>
        </is>
      </c>
      <c r="C4171" t="n">
        <v>1</v>
      </c>
      <c r="D4171" t="inlineStr">
        <is>
          <t>IPCA</t>
        </is>
      </c>
      <c r="E4171" t="n">
        <v>0.009488792934583046</v>
      </c>
      <c r="F4171" t="inlineStr">
        <is>
          <t>MENSAL</t>
        </is>
      </c>
      <c r="G4171" t="n">
        <v>47988</v>
      </c>
      <c r="H4171" t="n">
        <v>47988</v>
      </c>
      <c r="I4171" t="inlineStr">
        <is>
          <t>123</t>
        </is>
      </c>
      <c r="J4171" t="inlineStr">
        <is>
          <t>CARTEIRA</t>
        </is>
      </c>
      <c r="K4171" t="inlineStr">
        <is>
          <t>CONTRATO</t>
        </is>
      </c>
      <c r="L4171" t="n">
        <v>2730.85</v>
      </c>
      <c r="M4171" t="inlineStr"/>
      <c r="N4171" t="inlineStr"/>
      <c r="O4171" s="142">
        <f>DATE(YEAR(H4171),MONTH(H4171),1)</f>
        <v/>
      </c>
      <c r="P4171" s="132">
        <f>IF(H4171&gt;$L$3,"Futuro","Atraso")</f>
        <v/>
      </c>
      <c r="Q4171">
        <f>12*(YEAR(H4171)-YEAR($L$3))+(MONTH(H4171)-MONTH($L$3))</f>
        <v/>
      </c>
      <c r="R4171" s="366">
        <f>IF(N4171="IBIRAPITANGA FASE 3",IF(P4171="Atraso",M4171,M4171/(1+$J$2)^Q4171),IF(P4171="Atraso",M4171,M4171/(1+$J$1)^Q4171))</f>
        <v/>
      </c>
    </row>
    <row r="4172">
      <c r="A4172" t="inlineStr">
        <is>
          <t>Q021L011</t>
        </is>
      </c>
      <c r="B4172" t="inlineStr">
        <is>
          <t>ANTONIA COSTA SOCCI</t>
        </is>
      </c>
      <c r="C4172" t="n">
        <v>1</v>
      </c>
      <c r="D4172" t="inlineStr">
        <is>
          <t>IPCA</t>
        </is>
      </c>
      <c r="E4172" t="n">
        <v>0.009488792934583046</v>
      </c>
      <c r="F4172" t="inlineStr">
        <is>
          <t>MENSAL</t>
        </is>
      </c>
      <c r="G4172" t="n">
        <v>48019</v>
      </c>
      <c r="H4172" t="n">
        <v>48019</v>
      </c>
      <c r="I4172" t="inlineStr">
        <is>
          <t>124</t>
        </is>
      </c>
      <c r="J4172" t="inlineStr">
        <is>
          <t>CARTEIRA</t>
        </is>
      </c>
      <c r="K4172" t="inlineStr">
        <is>
          <t>CONTRATO</t>
        </is>
      </c>
      <c r="L4172" t="n">
        <v>2730.85</v>
      </c>
      <c r="M4172" t="inlineStr"/>
      <c r="N4172" t="inlineStr"/>
      <c r="O4172" s="142">
        <f>DATE(YEAR(H4172),MONTH(H4172),1)</f>
        <v/>
      </c>
      <c r="P4172" s="132">
        <f>IF(H4172&gt;$L$3,"Futuro","Atraso")</f>
        <v/>
      </c>
      <c r="Q4172">
        <f>12*(YEAR(H4172)-YEAR($L$3))+(MONTH(H4172)-MONTH($L$3))</f>
        <v/>
      </c>
      <c r="R4172" s="366">
        <f>IF(N4172="IBIRAPITANGA FASE 3",IF(P4172="Atraso",M4172,M4172/(1+$J$2)^Q4172),IF(P4172="Atraso",M4172,M4172/(1+$J$1)^Q4172))</f>
        <v/>
      </c>
    </row>
    <row r="4173">
      <c r="A4173" t="inlineStr">
        <is>
          <t>Q021L011</t>
        </is>
      </c>
      <c r="B4173" t="inlineStr">
        <is>
          <t>ANTONIA COSTA SOCCI</t>
        </is>
      </c>
      <c r="C4173" t="n">
        <v>1</v>
      </c>
      <c r="D4173" t="inlineStr">
        <is>
          <t>IPCA</t>
        </is>
      </c>
      <c r="E4173" t="n">
        <v>0.009488792934583046</v>
      </c>
      <c r="F4173" t="inlineStr">
        <is>
          <t>MENSAL</t>
        </is>
      </c>
      <c r="G4173" t="n">
        <v>48049</v>
      </c>
      <c r="H4173" t="n">
        <v>48049</v>
      </c>
      <c r="I4173" t="inlineStr">
        <is>
          <t>125</t>
        </is>
      </c>
      <c r="J4173" t="inlineStr">
        <is>
          <t>CARTEIRA</t>
        </is>
      </c>
      <c r="K4173" t="inlineStr">
        <is>
          <t>CONTRATO</t>
        </is>
      </c>
      <c r="L4173" t="n">
        <v>2730.85</v>
      </c>
      <c r="M4173" t="inlineStr"/>
      <c r="N4173" t="inlineStr"/>
      <c r="O4173" s="142">
        <f>DATE(YEAR(H4173),MONTH(H4173),1)</f>
        <v/>
      </c>
      <c r="P4173" s="132">
        <f>IF(H4173&gt;$L$3,"Futuro","Atraso")</f>
        <v/>
      </c>
      <c r="Q4173">
        <f>12*(YEAR(H4173)-YEAR($L$3))+(MONTH(H4173)-MONTH($L$3))</f>
        <v/>
      </c>
      <c r="R4173" s="366">
        <f>IF(N4173="IBIRAPITANGA FASE 3",IF(P4173="Atraso",M4173,M4173/(1+$J$2)^Q4173),IF(P4173="Atraso",M4173,M4173/(1+$J$1)^Q4173))</f>
        <v/>
      </c>
    </row>
    <row r="4174">
      <c r="A4174" t="inlineStr">
        <is>
          <t>Q021L011</t>
        </is>
      </c>
      <c r="B4174" t="inlineStr">
        <is>
          <t>ANTONIA COSTA SOCCI</t>
        </is>
      </c>
      <c r="C4174" t="n">
        <v>1</v>
      </c>
      <c r="D4174" t="inlineStr">
        <is>
          <t>IPCA</t>
        </is>
      </c>
      <c r="E4174" t="n">
        <v>0.009488792934583046</v>
      </c>
      <c r="F4174" t="inlineStr">
        <is>
          <t>MENSAL</t>
        </is>
      </c>
      <c r="G4174" t="n">
        <v>48080</v>
      </c>
      <c r="H4174" t="n">
        <v>48080</v>
      </c>
      <c r="I4174" t="inlineStr">
        <is>
          <t>126</t>
        </is>
      </c>
      <c r="J4174" t="inlineStr">
        <is>
          <t>CARTEIRA</t>
        </is>
      </c>
      <c r="K4174" t="inlineStr">
        <is>
          <t>CONTRATO</t>
        </is>
      </c>
      <c r="L4174" t="n">
        <v>2730.85</v>
      </c>
      <c r="M4174" t="inlineStr"/>
      <c r="N4174" t="inlineStr"/>
      <c r="O4174" s="142">
        <f>DATE(YEAR(H4174),MONTH(H4174),1)</f>
        <v/>
      </c>
      <c r="P4174" s="132">
        <f>IF(H4174&gt;$L$3,"Futuro","Atraso")</f>
        <v/>
      </c>
      <c r="Q4174">
        <f>12*(YEAR(H4174)-YEAR($L$3))+(MONTH(H4174)-MONTH($L$3))</f>
        <v/>
      </c>
      <c r="R4174" s="366">
        <f>IF(N4174="IBIRAPITANGA FASE 3",IF(P4174="Atraso",M4174,M4174/(1+$J$2)^Q4174),IF(P4174="Atraso",M4174,M4174/(1+$J$1)^Q4174))</f>
        <v/>
      </c>
    </row>
    <row r="4175">
      <c r="A4175" t="inlineStr">
        <is>
          <t>Q021L011</t>
        </is>
      </c>
      <c r="B4175" t="inlineStr">
        <is>
          <t>ANTONIA COSTA SOCCI</t>
        </is>
      </c>
      <c r="C4175" t="n">
        <v>1</v>
      </c>
      <c r="D4175" t="inlineStr">
        <is>
          <t>IPCA</t>
        </is>
      </c>
      <c r="E4175" t="n">
        <v>0.009488792934583046</v>
      </c>
      <c r="F4175" t="inlineStr">
        <is>
          <t>MENSAL</t>
        </is>
      </c>
      <c r="G4175" t="n">
        <v>48111</v>
      </c>
      <c r="H4175" t="n">
        <v>48111</v>
      </c>
      <c r="I4175" t="inlineStr">
        <is>
          <t>127</t>
        </is>
      </c>
      <c r="J4175" t="inlineStr">
        <is>
          <t>CARTEIRA</t>
        </is>
      </c>
      <c r="K4175" t="inlineStr">
        <is>
          <t>CONTRATO</t>
        </is>
      </c>
      <c r="L4175" t="n">
        <v>2730.85</v>
      </c>
      <c r="M4175" t="inlineStr"/>
      <c r="N4175" t="inlineStr"/>
      <c r="O4175" s="142">
        <f>DATE(YEAR(H4175),MONTH(H4175),1)</f>
        <v/>
      </c>
      <c r="P4175" s="132">
        <f>IF(H4175&gt;$L$3,"Futuro","Atraso")</f>
        <v/>
      </c>
      <c r="Q4175">
        <f>12*(YEAR(H4175)-YEAR($L$3))+(MONTH(H4175)-MONTH($L$3))</f>
        <v/>
      </c>
      <c r="R4175" s="366">
        <f>IF(N4175="IBIRAPITANGA FASE 3",IF(P4175="Atraso",M4175,M4175/(1+$J$2)^Q4175),IF(P4175="Atraso",M4175,M4175/(1+$J$1)^Q4175))</f>
        <v/>
      </c>
    </row>
    <row r="4176">
      <c r="A4176" t="inlineStr">
        <is>
          <t>Q021L011</t>
        </is>
      </c>
      <c r="B4176" t="inlineStr">
        <is>
          <t>ANTONIA COSTA SOCCI</t>
        </is>
      </c>
      <c r="C4176" t="n">
        <v>1</v>
      </c>
      <c r="D4176" t="inlineStr">
        <is>
          <t>IPCA</t>
        </is>
      </c>
      <c r="E4176" t="n">
        <v>0.009488792934583046</v>
      </c>
      <c r="F4176" t="inlineStr">
        <is>
          <t>MENSAL</t>
        </is>
      </c>
      <c r="G4176" t="n">
        <v>48141</v>
      </c>
      <c r="H4176" t="n">
        <v>48141</v>
      </c>
      <c r="I4176" t="inlineStr">
        <is>
          <t>128</t>
        </is>
      </c>
      <c r="J4176" t="inlineStr">
        <is>
          <t>CARTEIRA</t>
        </is>
      </c>
      <c r="K4176" t="inlineStr">
        <is>
          <t>CONTRATO</t>
        </is>
      </c>
      <c r="L4176" t="n">
        <v>2730.85</v>
      </c>
      <c r="M4176" t="inlineStr"/>
      <c r="N4176" t="inlineStr"/>
      <c r="O4176" s="142">
        <f>DATE(YEAR(H4176),MONTH(H4176),1)</f>
        <v/>
      </c>
      <c r="P4176" s="132">
        <f>IF(H4176&gt;$L$3,"Futuro","Atraso")</f>
        <v/>
      </c>
      <c r="Q4176">
        <f>12*(YEAR(H4176)-YEAR($L$3))+(MONTH(H4176)-MONTH($L$3))</f>
        <v/>
      </c>
      <c r="R4176" s="366">
        <f>IF(N4176="IBIRAPITANGA FASE 3",IF(P4176="Atraso",M4176,M4176/(1+$J$2)^Q4176),IF(P4176="Atraso",M4176,M4176/(1+$J$1)^Q4176))</f>
        <v/>
      </c>
    </row>
    <row r="4177">
      <c r="A4177" t="inlineStr">
        <is>
          <t>Q021L011</t>
        </is>
      </c>
      <c r="B4177" t="inlineStr">
        <is>
          <t>ANTONIA COSTA SOCCI</t>
        </is>
      </c>
      <c r="C4177" t="n">
        <v>1</v>
      </c>
      <c r="D4177" t="inlineStr">
        <is>
          <t>IPCA</t>
        </is>
      </c>
      <c r="E4177" t="n">
        <v>0.009488792934583046</v>
      </c>
      <c r="F4177" t="inlineStr">
        <is>
          <t>MENSAL</t>
        </is>
      </c>
      <c r="G4177" t="n">
        <v>48172</v>
      </c>
      <c r="H4177" t="n">
        <v>48172</v>
      </c>
      <c r="I4177" t="inlineStr">
        <is>
          <t>129</t>
        </is>
      </c>
      <c r="J4177" t="inlineStr">
        <is>
          <t>CARTEIRA</t>
        </is>
      </c>
      <c r="K4177" t="inlineStr">
        <is>
          <t>CONTRATO</t>
        </is>
      </c>
      <c r="L4177" t="n">
        <v>2730.85</v>
      </c>
      <c r="M4177" t="inlineStr"/>
      <c r="N4177" t="inlineStr"/>
      <c r="O4177" s="142">
        <f>DATE(YEAR(H4177),MONTH(H4177),1)</f>
        <v/>
      </c>
      <c r="P4177" s="132">
        <f>IF(H4177&gt;$L$3,"Futuro","Atraso")</f>
        <v/>
      </c>
      <c r="Q4177">
        <f>12*(YEAR(H4177)-YEAR($L$3))+(MONTH(H4177)-MONTH($L$3))</f>
        <v/>
      </c>
      <c r="R4177" s="366">
        <f>IF(N4177="IBIRAPITANGA FASE 3",IF(P4177="Atraso",M4177,M4177/(1+$J$2)^Q4177),IF(P4177="Atraso",M4177,M4177/(1+$J$1)^Q4177))</f>
        <v/>
      </c>
    </row>
    <row r="4178">
      <c r="A4178" t="inlineStr">
        <is>
          <t>Q021L011</t>
        </is>
      </c>
      <c r="B4178" t="inlineStr">
        <is>
          <t>ANTONIA COSTA SOCCI</t>
        </is>
      </c>
      <c r="C4178" t="n">
        <v>1</v>
      </c>
      <c r="D4178" t="inlineStr">
        <is>
          <t>IPCA</t>
        </is>
      </c>
      <c r="E4178" t="n">
        <v>0.009488792934583046</v>
      </c>
      <c r="F4178" t="inlineStr">
        <is>
          <t>MENSAL</t>
        </is>
      </c>
      <c r="G4178" t="n">
        <v>48202</v>
      </c>
      <c r="H4178" t="n">
        <v>48202</v>
      </c>
      <c r="I4178" t="inlineStr">
        <is>
          <t>130</t>
        </is>
      </c>
      <c r="J4178" t="inlineStr">
        <is>
          <t>CARTEIRA</t>
        </is>
      </c>
      <c r="K4178" t="inlineStr">
        <is>
          <t>CONTRATO</t>
        </is>
      </c>
      <c r="L4178" t="n">
        <v>2730.85</v>
      </c>
      <c r="M4178" t="inlineStr"/>
      <c r="N4178" t="inlineStr"/>
      <c r="O4178" s="142">
        <f>DATE(YEAR(H4178),MONTH(H4178),1)</f>
        <v/>
      </c>
      <c r="P4178" s="132">
        <f>IF(H4178&gt;$L$3,"Futuro","Atraso")</f>
        <v/>
      </c>
      <c r="Q4178">
        <f>12*(YEAR(H4178)-YEAR($L$3))+(MONTH(H4178)-MONTH($L$3))</f>
        <v/>
      </c>
      <c r="R4178" s="366">
        <f>IF(N4178="IBIRAPITANGA FASE 3",IF(P4178="Atraso",M4178,M4178/(1+$J$2)^Q4178),IF(P4178="Atraso",M4178,M4178/(1+$J$1)^Q4178))</f>
        <v/>
      </c>
    </row>
    <row r="4179">
      <c r="A4179" t="inlineStr">
        <is>
          <t>Q021L011</t>
        </is>
      </c>
      <c r="B4179" t="inlineStr">
        <is>
          <t>ANTONIA COSTA SOCCI</t>
        </is>
      </c>
      <c r="C4179" t="n">
        <v>1</v>
      </c>
      <c r="D4179" t="inlineStr">
        <is>
          <t>IPCA</t>
        </is>
      </c>
      <c r="E4179" t="n">
        <v>0.009488792934583046</v>
      </c>
      <c r="F4179" t="inlineStr">
        <is>
          <t>MENSAL</t>
        </is>
      </c>
      <c r="G4179" t="n">
        <v>48233</v>
      </c>
      <c r="H4179" t="n">
        <v>48233</v>
      </c>
      <c r="I4179" t="inlineStr">
        <is>
          <t>131</t>
        </is>
      </c>
      <c r="J4179" t="inlineStr">
        <is>
          <t>CARTEIRA</t>
        </is>
      </c>
      <c r="K4179" t="inlineStr">
        <is>
          <t>CONTRATO</t>
        </is>
      </c>
      <c r="L4179" t="n">
        <v>2730.85</v>
      </c>
      <c r="M4179" t="inlineStr"/>
      <c r="N4179" t="inlineStr"/>
      <c r="O4179" s="142">
        <f>DATE(YEAR(H4179),MONTH(H4179),1)</f>
        <v/>
      </c>
      <c r="P4179" s="132">
        <f>IF(H4179&gt;$L$3,"Futuro","Atraso")</f>
        <v/>
      </c>
      <c r="Q4179">
        <f>12*(YEAR(H4179)-YEAR($L$3))+(MONTH(H4179)-MONTH($L$3))</f>
        <v/>
      </c>
      <c r="R4179" s="366">
        <f>IF(N4179="IBIRAPITANGA FASE 3",IF(P4179="Atraso",M4179,M4179/(1+$J$2)^Q4179),IF(P4179="Atraso",M4179,M4179/(1+$J$1)^Q4179))</f>
        <v/>
      </c>
    </row>
    <row r="4180">
      <c r="A4180" t="inlineStr">
        <is>
          <t>Q021L011</t>
        </is>
      </c>
      <c r="B4180" t="inlineStr">
        <is>
          <t>ANTONIA COSTA SOCCI</t>
        </is>
      </c>
      <c r="C4180" t="n">
        <v>1</v>
      </c>
      <c r="D4180" t="inlineStr">
        <is>
          <t>IPCA</t>
        </is>
      </c>
      <c r="E4180" t="n">
        <v>0.009488792934583046</v>
      </c>
      <c r="F4180" t="inlineStr">
        <is>
          <t>MENSAL</t>
        </is>
      </c>
      <c r="G4180" t="n">
        <v>48264</v>
      </c>
      <c r="H4180" t="n">
        <v>48264</v>
      </c>
      <c r="I4180" t="inlineStr">
        <is>
          <t>132</t>
        </is>
      </c>
      <c r="J4180" t="inlineStr">
        <is>
          <t>CARTEIRA</t>
        </is>
      </c>
      <c r="K4180" t="inlineStr">
        <is>
          <t>CONTRATO</t>
        </is>
      </c>
      <c r="L4180" t="n">
        <v>2730.85</v>
      </c>
      <c r="M4180" t="inlineStr"/>
      <c r="N4180" t="inlineStr"/>
      <c r="O4180" s="142">
        <f>DATE(YEAR(H4180),MONTH(H4180),1)</f>
        <v/>
      </c>
      <c r="P4180" s="132">
        <f>IF(H4180&gt;$L$3,"Futuro","Atraso")</f>
        <v/>
      </c>
      <c r="Q4180">
        <f>12*(YEAR(H4180)-YEAR($L$3))+(MONTH(H4180)-MONTH($L$3))</f>
        <v/>
      </c>
      <c r="R4180" s="366">
        <f>IF(N4180="IBIRAPITANGA FASE 3",IF(P4180="Atraso",M4180,M4180/(1+$J$2)^Q4180),IF(P4180="Atraso",M4180,M4180/(1+$J$1)^Q4180))</f>
        <v/>
      </c>
    </row>
    <row r="4181">
      <c r="A4181" t="inlineStr">
        <is>
          <t>Q021L011</t>
        </is>
      </c>
      <c r="B4181" t="inlineStr">
        <is>
          <t>ANTONIA COSTA SOCCI</t>
        </is>
      </c>
      <c r="C4181" t="n">
        <v>1</v>
      </c>
      <c r="D4181" t="inlineStr">
        <is>
          <t>IPCA</t>
        </is>
      </c>
      <c r="E4181" t="n">
        <v>0.009488792934583046</v>
      </c>
      <c r="F4181" t="inlineStr">
        <is>
          <t>MENSAL</t>
        </is>
      </c>
      <c r="G4181" t="n">
        <v>48293</v>
      </c>
      <c r="H4181" t="n">
        <v>48293</v>
      </c>
      <c r="I4181" t="inlineStr">
        <is>
          <t>133</t>
        </is>
      </c>
      <c r="J4181" t="inlineStr">
        <is>
          <t>CARTEIRA</t>
        </is>
      </c>
      <c r="K4181" t="inlineStr">
        <is>
          <t>CONTRATO</t>
        </is>
      </c>
      <c r="L4181" t="n">
        <v>2730.85</v>
      </c>
      <c r="M4181" t="inlineStr"/>
      <c r="N4181" t="inlineStr"/>
      <c r="O4181" s="142">
        <f>DATE(YEAR(H4181),MONTH(H4181),1)</f>
        <v/>
      </c>
      <c r="P4181" s="132">
        <f>IF(H4181&gt;$L$3,"Futuro","Atraso")</f>
        <v/>
      </c>
      <c r="Q4181">
        <f>12*(YEAR(H4181)-YEAR($L$3))+(MONTH(H4181)-MONTH($L$3))</f>
        <v/>
      </c>
      <c r="R4181" s="366">
        <f>IF(N4181="IBIRAPITANGA FASE 3",IF(P4181="Atraso",M4181,M4181/(1+$J$2)^Q4181),IF(P4181="Atraso",M4181,M4181/(1+$J$1)^Q4181))</f>
        <v/>
      </c>
    </row>
    <row r="4182">
      <c r="A4182" t="inlineStr">
        <is>
          <t>Q021L011</t>
        </is>
      </c>
      <c r="B4182" t="inlineStr">
        <is>
          <t>ANTONIA COSTA SOCCI</t>
        </is>
      </c>
      <c r="C4182" t="n">
        <v>1</v>
      </c>
      <c r="D4182" t="inlineStr">
        <is>
          <t>IPCA</t>
        </is>
      </c>
      <c r="E4182" t="n">
        <v>0.009488792934583046</v>
      </c>
      <c r="F4182" t="inlineStr">
        <is>
          <t>MENSAL</t>
        </is>
      </c>
      <c r="G4182" t="n">
        <v>48324</v>
      </c>
      <c r="H4182" t="n">
        <v>48324</v>
      </c>
      <c r="I4182" t="inlineStr">
        <is>
          <t>134</t>
        </is>
      </c>
      <c r="J4182" t="inlineStr">
        <is>
          <t>CARTEIRA</t>
        </is>
      </c>
      <c r="K4182" t="inlineStr">
        <is>
          <t>CONTRATO</t>
        </is>
      </c>
      <c r="L4182" t="n">
        <v>2730.85</v>
      </c>
      <c r="M4182" t="inlineStr"/>
      <c r="N4182" t="inlineStr"/>
      <c r="O4182" s="142">
        <f>DATE(YEAR(H4182),MONTH(H4182),1)</f>
        <v/>
      </c>
      <c r="P4182" s="132">
        <f>IF(H4182&gt;$L$3,"Futuro","Atraso")</f>
        <v/>
      </c>
      <c r="Q4182">
        <f>12*(YEAR(H4182)-YEAR($L$3))+(MONTH(H4182)-MONTH($L$3))</f>
        <v/>
      </c>
      <c r="R4182" s="366">
        <f>IF(N4182="IBIRAPITANGA FASE 3",IF(P4182="Atraso",M4182,M4182/(1+$J$2)^Q4182),IF(P4182="Atraso",M4182,M4182/(1+$J$1)^Q4182))</f>
        <v/>
      </c>
    </row>
    <row r="4183">
      <c r="A4183" t="inlineStr">
        <is>
          <t>Q021L011</t>
        </is>
      </c>
      <c r="B4183" t="inlineStr">
        <is>
          <t>ANTONIA COSTA SOCCI</t>
        </is>
      </c>
      <c r="C4183" t="n">
        <v>1</v>
      </c>
      <c r="D4183" t="inlineStr">
        <is>
          <t>IPCA</t>
        </is>
      </c>
      <c r="E4183" t="n">
        <v>0.009488792934583046</v>
      </c>
      <c r="F4183" t="inlineStr">
        <is>
          <t>MENSAL</t>
        </is>
      </c>
      <c r="G4183" t="n">
        <v>48354</v>
      </c>
      <c r="H4183" t="n">
        <v>48354</v>
      </c>
      <c r="I4183" t="inlineStr">
        <is>
          <t>135</t>
        </is>
      </c>
      <c r="J4183" t="inlineStr">
        <is>
          <t>CARTEIRA</t>
        </is>
      </c>
      <c r="K4183" t="inlineStr">
        <is>
          <t>CONTRATO</t>
        </is>
      </c>
      <c r="L4183" t="n">
        <v>2730.85</v>
      </c>
      <c r="M4183" t="inlineStr"/>
      <c r="N4183" t="inlineStr"/>
      <c r="O4183" s="142">
        <f>DATE(YEAR(H4183),MONTH(H4183),1)</f>
        <v/>
      </c>
      <c r="P4183" s="132">
        <f>IF(H4183&gt;$L$3,"Futuro","Atraso")</f>
        <v/>
      </c>
      <c r="Q4183">
        <f>12*(YEAR(H4183)-YEAR($L$3))+(MONTH(H4183)-MONTH($L$3))</f>
        <v/>
      </c>
      <c r="R4183" s="366">
        <f>IF(N4183="IBIRAPITANGA FASE 3",IF(P4183="Atraso",M4183,M4183/(1+$J$2)^Q4183),IF(P4183="Atraso",M4183,M4183/(1+$J$1)^Q4183))</f>
        <v/>
      </c>
    </row>
    <row r="4184">
      <c r="A4184" t="inlineStr">
        <is>
          <t>Q021L011</t>
        </is>
      </c>
      <c r="B4184" t="inlineStr">
        <is>
          <t>ANTONIA COSTA SOCCI</t>
        </is>
      </c>
      <c r="C4184" t="n">
        <v>1</v>
      </c>
      <c r="D4184" t="inlineStr">
        <is>
          <t>IPCA</t>
        </is>
      </c>
      <c r="E4184" t="n">
        <v>0.009488792934583046</v>
      </c>
      <c r="F4184" t="inlineStr">
        <is>
          <t>MENSAL</t>
        </is>
      </c>
      <c r="G4184" t="n">
        <v>48385</v>
      </c>
      <c r="H4184" t="n">
        <v>48385</v>
      </c>
      <c r="I4184" t="inlineStr">
        <is>
          <t>136</t>
        </is>
      </c>
      <c r="J4184" t="inlineStr">
        <is>
          <t>CARTEIRA</t>
        </is>
      </c>
      <c r="K4184" t="inlineStr">
        <is>
          <t>CONTRATO</t>
        </is>
      </c>
      <c r="L4184" t="n">
        <v>2730.85</v>
      </c>
      <c r="M4184" t="inlineStr"/>
      <c r="N4184" t="inlineStr"/>
      <c r="O4184" s="142">
        <f>DATE(YEAR(H4184),MONTH(H4184),1)</f>
        <v/>
      </c>
      <c r="P4184" s="132">
        <f>IF(H4184&gt;$L$3,"Futuro","Atraso")</f>
        <v/>
      </c>
      <c r="Q4184">
        <f>12*(YEAR(H4184)-YEAR($L$3))+(MONTH(H4184)-MONTH($L$3))</f>
        <v/>
      </c>
      <c r="R4184" s="366">
        <f>IF(N4184="IBIRAPITANGA FASE 3",IF(P4184="Atraso",M4184,M4184/(1+$J$2)^Q4184),IF(P4184="Atraso",M4184,M4184/(1+$J$1)^Q4184))</f>
        <v/>
      </c>
    </row>
    <row r="4185">
      <c r="A4185" t="inlineStr">
        <is>
          <t>Q021L011</t>
        </is>
      </c>
      <c r="B4185" t="inlineStr">
        <is>
          <t>ANTONIA COSTA SOCCI</t>
        </is>
      </c>
      <c r="C4185" t="n">
        <v>1</v>
      </c>
      <c r="D4185" t="inlineStr">
        <is>
          <t>IPCA</t>
        </is>
      </c>
      <c r="E4185" t="n">
        <v>0.009488792934583046</v>
      </c>
      <c r="F4185" t="inlineStr">
        <is>
          <t>MENSAL</t>
        </is>
      </c>
      <c r="G4185" t="n">
        <v>48415</v>
      </c>
      <c r="H4185" t="n">
        <v>48415</v>
      </c>
      <c r="I4185" t="inlineStr">
        <is>
          <t>137</t>
        </is>
      </c>
      <c r="J4185" t="inlineStr">
        <is>
          <t>CARTEIRA</t>
        </is>
      </c>
      <c r="K4185" t="inlineStr">
        <is>
          <t>CONTRATO</t>
        </is>
      </c>
      <c r="L4185" t="n">
        <v>2730.85</v>
      </c>
      <c r="M4185" t="inlineStr"/>
      <c r="N4185" t="inlineStr"/>
      <c r="O4185" s="142">
        <f>DATE(YEAR(H4185),MONTH(H4185),1)</f>
        <v/>
      </c>
      <c r="P4185" s="132">
        <f>IF(H4185&gt;$L$3,"Futuro","Atraso")</f>
        <v/>
      </c>
      <c r="Q4185">
        <f>12*(YEAR(H4185)-YEAR($L$3))+(MONTH(H4185)-MONTH($L$3))</f>
        <v/>
      </c>
      <c r="R4185" s="366">
        <f>IF(N4185="IBIRAPITANGA FASE 3",IF(P4185="Atraso",M4185,M4185/(1+$J$2)^Q4185),IF(P4185="Atraso",M4185,M4185/(1+$J$1)^Q4185))</f>
        <v/>
      </c>
    </row>
    <row r="4186">
      <c r="A4186" t="inlineStr">
        <is>
          <t>Q021L011</t>
        </is>
      </c>
      <c r="B4186" t="inlineStr">
        <is>
          <t>ANTONIA COSTA SOCCI</t>
        </is>
      </c>
      <c r="C4186" t="n">
        <v>1</v>
      </c>
      <c r="D4186" t="inlineStr">
        <is>
          <t>IPCA</t>
        </is>
      </c>
      <c r="E4186" t="n">
        <v>0.009488792934583046</v>
      </c>
      <c r="F4186" t="inlineStr">
        <is>
          <t>MENSAL</t>
        </is>
      </c>
      <c r="G4186" t="n">
        <v>48446</v>
      </c>
      <c r="H4186" t="n">
        <v>48446</v>
      </c>
      <c r="I4186" t="inlineStr">
        <is>
          <t>138</t>
        </is>
      </c>
      <c r="J4186" t="inlineStr">
        <is>
          <t>CARTEIRA</t>
        </is>
      </c>
      <c r="K4186" t="inlineStr">
        <is>
          <t>CONTRATO</t>
        </is>
      </c>
      <c r="L4186" t="n">
        <v>2730.85</v>
      </c>
      <c r="M4186" t="inlineStr"/>
      <c r="N4186" t="inlineStr"/>
      <c r="O4186" s="142">
        <f>DATE(YEAR(H4186),MONTH(H4186),1)</f>
        <v/>
      </c>
      <c r="P4186" s="132">
        <f>IF(H4186&gt;$L$3,"Futuro","Atraso")</f>
        <v/>
      </c>
      <c r="Q4186">
        <f>12*(YEAR(H4186)-YEAR($L$3))+(MONTH(H4186)-MONTH($L$3))</f>
        <v/>
      </c>
      <c r="R4186" s="366">
        <f>IF(N4186="IBIRAPITANGA FASE 3",IF(P4186="Atraso",M4186,M4186/(1+$J$2)^Q4186),IF(P4186="Atraso",M4186,M4186/(1+$J$1)^Q4186))</f>
        <v/>
      </c>
    </row>
    <row r="4187">
      <c r="A4187" t="inlineStr">
        <is>
          <t>Q021L011</t>
        </is>
      </c>
      <c r="B4187" t="inlineStr">
        <is>
          <t>ANTONIA COSTA SOCCI</t>
        </is>
      </c>
      <c r="C4187" t="n">
        <v>1</v>
      </c>
      <c r="D4187" t="inlineStr">
        <is>
          <t>IPCA</t>
        </is>
      </c>
      <c r="E4187" t="n">
        <v>0.009488792934583046</v>
      </c>
      <c r="F4187" t="inlineStr">
        <is>
          <t>MENSAL</t>
        </is>
      </c>
      <c r="G4187" t="n">
        <v>48477</v>
      </c>
      <c r="H4187" t="n">
        <v>48477</v>
      </c>
      <c r="I4187" t="inlineStr">
        <is>
          <t>139</t>
        </is>
      </c>
      <c r="J4187" t="inlineStr">
        <is>
          <t>CARTEIRA</t>
        </is>
      </c>
      <c r="K4187" t="inlineStr">
        <is>
          <t>CONTRATO</t>
        </is>
      </c>
      <c r="L4187" t="n">
        <v>2730.85</v>
      </c>
      <c r="M4187" t="inlineStr"/>
      <c r="N4187" t="inlineStr"/>
      <c r="O4187" s="142">
        <f>DATE(YEAR(H4187),MONTH(H4187),1)</f>
        <v/>
      </c>
      <c r="P4187" s="132">
        <f>IF(H4187&gt;$L$3,"Futuro","Atraso")</f>
        <v/>
      </c>
      <c r="Q4187">
        <f>12*(YEAR(H4187)-YEAR($L$3))+(MONTH(H4187)-MONTH($L$3))</f>
        <v/>
      </c>
      <c r="R4187" s="366">
        <f>IF(N4187="IBIRAPITANGA FASE 3",IF(P4187="Atraso",M4187,M4187/(1+$J$2)^Q4187),IF(P4187="Atraso",M4187,M4187/(1+$J$1)^Q4187))</f>
        <v/>
      </c>
    </row>
    <row r="4188">
      <c r="A4188" t="inlineStr">
        <is>
          <t>Q021L011</t>
        </is>
      </c>
      <c r="B4188" t="inlineStr">
        <is>
          <t>ANTONIA COSTA SOCCI</t>
        </is>
      </c>
      <c r="C4188" t="n">
        <v>1</v>
      </c>
      <c r="D4188" t="inlineStr">
        <is>
          <t>IPCA</t>
        </is>
      </c>
      <c r="E4188" t="n">
        <v>0.009488792934583046</v>
      </c>
      <c r="F4188" t="inlineStr">
        <is>
          <t>MENSAL</t>
        </is>
      </c>
      <c r="G4188" t="n">
        <v>48507</v>
      </c>
      <c r="H4188" t="n">
        <v>48507</v>
      </c>
      <c r="I4188" t="inlineStr">
        <is>
          <t>140</t>
        </is>
      </c>
      <c r="J4188" t="inlineStr">
        <is>
          <t>CARTEIRA</t>
        </is>
      </c>
      <c r="K4188" t="inlineStr">
        <is>
          <t>CONTRATO</t>
        </is>
      </c>
      <c r="L4188" t="n">
        <v>2730.85</v>
      </c>
      <c r="M4188" t="inlineStr"/>
      <c r="N4188" t="inlineStr"/>
      <c r="O4188" s="142">
        <f>DATE(YEAR(H4188),MONTH(H4188),1)</f>
        <v/>
      </c>
      <c r="P4188" s="132">
        <f>IF(H4188&gt;$L$3,"Futuro","Atraso")</f>
        <v/>
      </c>
      <c r="Q4188">
        <f>12*(YEAR(H4188)-YEAR($L$3))+(MONTH(H4188)-MONTH($L$3))</f>
        <v/>
      </c>
      <c r="R4188" s="366">
        <f>IF(N4188="IBIRAPITANGA FASE 3",IF(P4188="Atraso",M4188,M4188/(1+$J$2)^Q4188),IF(P4188="Atraso",M4188,M4188/(1+$J$1)^Q4188))</f>
        <v/>
      </c>
    </row>
    <row r="4189">
      <c r="A4189" t="inlineStr">
        <is>
          <t>Q021L011</t>
        </is>
      </c>
      <c r="B4189" t="inlineStr">
        <is>
          <t>ANTONIA COSTA SOCCI</t>
        </is>
      </c>
      <c r="C4189" t="n">
        <v>1</v>
      </c>
      <c r="D4189" t="inlineStr">
        <is>
          <t>IPCA</t>
        </is>
      </c>
      <c r="E4189" t="n">
        <v>0.009488792934583046</v>
      </c>
      <c r="F4189" t="inlineStr">
        <is>
          <t>MENSAL</t>
        </is>
      </c>
      <c r="G4189" t="n">
        <v>48538</v>
      </c>
      <c r="H4189" t="n">
        <v>48538</v>
      </c>
      <c r="I4189" t="inlineStr">
        <is>
          <t>141</t>
        </is>
      </c>
      <c r="J4189" t="inlineStr">
        <is>
          <t>CARTEIRA</t>
        </is>
      </c>
      <c r="K4189" t="inlineStr">
        <is>
          <t>CONTRATO</t>
        </is>
      </c>
      <c r="L4189" t="n">
        <v>2730.85</v>
      </c>
      <c r="M4189" t="inlineStr"/>
      <c r="N4189" t="inlineStr"/>
      <c r="O4189" s="142">
        <f>DATE(YEAR(H4189),MONTH(H4189),1)</f>
        <v/>
      </c>
      <c r="P4189" s="132">
        <f>IF(H4189&gt;$L$3,"Futuro","Atraso")</f>
        <v/>
      </c>
      <c r="Q4189">
        <f>12*(YEAR(H4189)-YEAR($L$3))+(MONTH(H4189)-MONTH($L$3))</f>
        <v/>
      </c>
      <c r="R4189" s="366">
        <f>IF(N4189="IBIRAPITANGA FASE 3",IF(P4189="Atraso",M4189,M4189/(1+$J$2)^Q4189),IF(P4189="Atraso",M4189,M4189/(1+$J$1)^Q4189))</f>
        <v/>
      </c>
    </row>
    <row r="4190">
      <c r="A4190" t="inlineStr">
        <is>
          <t>Q021L011</t>
        </is>
      </c>
      <c r="B4190" t="inlineStr">
        <is>
          <t>ANTONIA COSTA SOCCI</t>
        </is>
      </c>
      <c r="C4190" t="n">
        <v>1</v>
      </c>
      <c r="D4190" t="inlineStr">
        <is>
          <t>IPCA</t>
        </is>
      </c>
      <c r="E4190" t="n">
        <v>0.009488792934583046</v>
      </c>
      <c r="F4190" t="inlineStr">
        <is>
          <t>MENSAL</t>
        </is>
      </c>
      <c r="G4190" t="n">
        <v>48568</v>
      </c>
      <c r="H4190" t="n">
        <v>48568</v>
      </c>
      <c r="I4190" t="inlineStr">
        <is>
          <t>142</t>
        </is>
      </c>
      <c r="J4190" t="inlineStr">
        <is>
          <t>CARTEIRA</t>
        </is>
      </c>
      <c r="K4190" t="inlineStr">
        <is>
          <t>CONTRATO</t>
        </is>
      </c>
      <c r="L4190" t="n">
        <v>2730.85</v>
      </c>
      <c r="M4190" t="inlineStr"/>
      <c r="N4190" t="inlineStr"/>
      <c r="O4190" s="142">
        <f>DATE(YEAR(H4190),MONTH(H4190),1)</f>
        <v/>
      </c>
      <c r="P4190" s="132">
        <f>IF(H4190&gt;$L$3,"Futuro","Atraso")</f>
        <v/>
      </c>
      <c r="Q4190">
        <f>12*(YEAR(H4190)-YEAR($L$3))+(MONTH(H4190)-MONTH($L$3))</f>
        <v/>
      </c>
      <c r="R4190" s="366">
        <f>IF(N4190="IBIRAPITANGA FASE 3",IF(P4190="Atraso",M4190,M4190/(1+$J$2)^Q4190),IF(P4190="Atraso",M4190,M4190/(1+$J$1)^Q4190))</f>
        <v/>
      </c>
    </row>
    <row r="4191">
      <c r="A4191" t="inlineStr">
        <is>
          <t>Q021L011</t>
        </is>
      </c>
      <c r="B4191" t="inlineStr">
        <is>
          <t>ANTONIA COSTA SOCCI</t>
        </is>
      </c>
      <c r="C4191" t="n">
        <v>1</v>
      </c>
      <c r="D4191" t="inlineStr">
        <is>
          <t>IPCA</t>
        </is>
      </c>
      <c r="E4191" t="n">
        <v>0.009488792934583046</v>
      </c>
      <c r="F4191" t="inlineStr">
        <is>
          <t>MENSAL</t>
        </is>
      </c>
      <c r="G4191" t="n">
        <v>48599</v>
      </c>
      <c r="H4191" t="n">
        <v>48599</v>
      </c>
      <c r="I4191" t="inlineStr">
        <is>
          <t>143</t>
        </is>
      </c>
      <c r="J4191" t="inlineStr">
        <is>
          <t>CARTEIRA</t>
        </is>
      </c>
      <c r="K4191" t="inlineStr">
        <is>
          <t>CONTRATO</t>
        </is>
      </c>
      <c r="L4191" t="n">
        <v>2730.85</v>
      </c>
      <c r="M4191" t="inlineStr"/>
      <c r="N4191" t="inlineStr"/>
      <c r="O4191" s="142">
        <f>DATE(YEAR(H4191),MONTH(H4191),1)</f>
        <v/>
      </c>
      <c r="P4191" s="132">
        <f>IF(H4191&gt;$L$3,"Futuro","Atraso")</f>
        <v/>
      </c>
      <c r="Q4191">
        <f>12*(YEAR(H4191)-YEAR($L$3))+(MONTH(H4191)-MONTH($L$3))</f>
        <v/>
      </c>
      <c r="R4191" s="366">
        <f>IF(N4191="IBIRAPITANGA FASE 3",IF(P4191="Atraso",M4191,M4191/(1+$J$2)^Q4191),IF(P4191="Atraso",M4191,M4191/(1+$J$1)^Q4191))</f>
        <v/>
      </c>
    </row>
    <row r="4192">
      <c r="A4192" t="inlineStr">
        <is>
          <t>Q021L011</t>
        </is>
      </c>
      <c r="B4192" t="inlineStr">
        <is>
          <t>ANTONIA COSTA SOCCI</t>
        </is>
      </c>
      <c r="C4192" t="n">
        <v>1</v>
      </c>
      <c r="D4192" t="inlineStr">
        <is>
          <t>IPCA</t>
        </is>
      </c>
      <c r="E4192" t="n">
        <v>0.009488792934583046</v>
      </c>
      <c r="F4192" t="inlineStr">
        <is>
          <t>MENSAL</t>
        </is>
      </c>
      <c r="G4192" t="n">
        <v>48630</v>
      </c>
      <c r="H4192" t="n">
        <v>48630</v>
      </c>
      <c r="I4192" t="inlineStr">
        <is>
          <t>144</t>
        </is>
      </c>
      <c r="J4192" t="inlineStr">
        <is>
          <t>CARTEIRA</t>
        </is>
      </c>
      <c r="K4192" t="inlineStr">
        <is>
          <t>CONTRATO</t>
        </is>
      </c>
      <c r="L4192" t="n">
        <v>2730.85</v>
      </c>
      <c r="M4192" t="inlineStr"/>
      <c r="N4192" t="inlineStr"/>
      <c r="O4192" s="142">
        <f>DATE(YEAR(H4192),MONTH(H4192),1)</f>
        <v/>
      </c>
      <c r="P4192" s="132">
        <f>IF(H4192&gt;$L$3,"Futuro","Atraso")</f>
        <v/>
      </c>
      <c r="Q4192">
        <f>12*(YEAR(H4192)-YEAR($L$3))+(MONTH(H4192)-MONTH($L$3))</f>
        <v/>
      </c>
      <c r="R4192" s="366">
        <f>IF(N4192="IBIRAPITANGA FASE 3",IF(P4192="Atraso",M4192,M4192/(1+$J$2)^Q4192),IF(P4192="Atraso",M4192,M4192/(1+$J$1)^Q4192))</f>
        <v/>
      </c>
    </row>
    <row r="4193">
      <c r="A4193" t="inlineStr">
        <is>
          <t>Q021L011</t>
        </is>
      </c>
      <c r="B4193" t="inlineStr">
        <is>
          <t>ANTONIA COSTA SOCCI</t>
        </is>
      </c>
      <c r="C4193" t="n">
        <v>1</v>
      </c>
      <c r="D4193" t="inlineStr">
        <is>
          <t>IPCA</t>
        </is>
      </c>
      <c r="E4193" t="n">
        <v>0.009488792934583046</v>
      </c>
      <c r="F4193" t="inlineStr">
        <is>
          <t>MENSAL</t>
        </is>
      </c>
      <c r="G4193" t="n">
        <v>48658</v>
      </c>
      <c r="H4193" t="n">
        <v>48658</v>
      </c>
      <c r="I4193" t="inlineStr">
        <is>
          <t>145</t>
        </is>
      </c>
      <c r="J4193" t="inlineStr">
        <is>
          <t>CARTEIRA</t>
        </is>
      </c>
      <c r="K4193" t="inlineStr">
        <is>
          <t>CONTRATO</t>
        </is>
      </c>
      <c r="L4193" t="n">
        <v>2730.85</v>
      </c>
      <c r="M4193" t="inlineStr"/>
      <c r="N4193" t="inlineStr"/>
      <c r="O4193" s="142">
        <f>DATE(YEAR(H4193),MONTH(H4193),1)</f>
        <v/>
      </c>
      <c r="P4193" s="132">
        <f>IF(H4193&gt;$L$3,"Futuro","Atraso")</f>
        <v/>
      </c>
      <c r="Q4193">
        <f>12*(YEAR(H4193)-YEAR($L$3))+(MONTH(H4193)-MONTH($L$3))</f>
        <v/>
      </c>
      <c r="R4193" s="366">
        <f>IF(N4193="IBIRAPITANGA FASE 3",IF(P4193="Atraso",M4193,M4193/(1+$J$2)^Q4193),IF(P4193="Atraso",M4193,M4193/(1+$J$1)^Q4193))</f>
        <v/>
      </c>
    </row>
    <row r="4194">
      <c r="A4194" t="inlineStr">
        <is>
          <t>Q021L011</t>
        </is>
      </c>
      <c r="B4194" t="inlineStr">
        <is>
          <t>ANTONIA COSTA SOCCI</t>
        </is>
      </c>
      <c r="C4194" t="n">
        <v>1</v>
      </c>
      <c r="D4194" t="inlineStr">
        <is>
          <t>IPCA</t>
        </is>
      </c>
      <c r="E4194" t="n">
        <v>0.009488792934583046</v>
      </c>
      <c r="F4194" t="inlineStr">
        <is>
          <t>MENSAL</t>
        </is>
      </c>
      <c r="G4194" t="n">
        <v>48689</v>
      </c>
      <c r="H4194" t="n">
        <v>48689</v>
      </c>
      <c r="I4194" t="inlineStr">
        <is>
          <t>146</t>
        </is>
      </c>
      <c r="J4194" t="inlineStr">
        <is>
          <t>CARTEIRA</t>
        </is>
      </c>
      <c r="K4194" t="inlineStr">
        <is>
          <t>CONTRATO</t>
        </is>
      </c>
      <c r="L4194" t="n">
        <v>2730.85</v>
      </c>
      <c r="M4194" t="inlineStr"/>
      <c r="N4194" t="inlineStr"/>
      <c r="O4194" s="142">
        <f>DATE(YEAR(H4194),MONTH(H4194),1)</f>
        <v/>
      </c>
      <c r="P4194" s="132">
        <f>IF(H4194&gt;$L$3,"Futuro","Atraso")</f>
        <v/>
      </c>
      <c r="Q4194">
        <f>12*(YEAR(H4194)-YEAR($L$3))+(MONTH(H4194)-MONTH($L$3))</f>
        <v/>
      </c>
      <c r="R4194" s="366">
        <f>IF(N4194="IBIRAPITANGA FASE 3",IF(P4194="Atraso",M4194,M4194/(1+$J$2)^Q4194),IF(P4194="Atraso",M4194,M4194/(1+$J$1)^Q4194))</f>
        <v/>
      </c>
    </row>
    <row r="4195">
      <c r="A4195" t="inlineStr">
        <is>
          <t>Q021L011</t>
        </is>
      </c>
      <c r="B4195" t="inlineStr">
        <is>
          <t>ANTONIA COSTA SOCCI</t>
        </is>
      </c>
      <c r="C4195" t="n">
        <v>1</v>
      </c>
      <c r="D4195" t="inlineStr">
        <is>
          <t>IPCA</t>
        </is>
      </c>
      <c r="E4195" t="n">
        <v>0.009488792934583046</v>
      </c>
      <c r="F4195" t="inlineStr">
        <is>
          <t>MENSAL</t>
        </is>
      </c>
      <c r="G4195" t="n">
        <v>48719</v>
      </c>
      <c r="H4195" t="n">
        <v>48719</v>
      </c>
      <c r="I4195" t="inlineStr">
        <is>
          <t>147</t>
        </is>
      </c>
      <c r="J4195" t="inlineStr">
        <is>
          <t>CARTEIRA</t>
        </is>
      </c>
      <c r="K4195" t="inlineStr">
        <is>
          <t>CONTRATO</t>
        </is>
      </c>
      <c r="L4195" t="n">
        <v>2730.85</v>
      </c>
      <c r="M4195" t="inlineStr"/>
      <c r="N4195" t="inlineStr"/>
      <c r="O4195" s="142">
        <f>DATE(YEAR(H4195),MONTH(H4195),1)</f>
        <v/>
      </c>
      <c r="P4195" s="132">
        <f>IF(H4195&gt;$L$3,"Futuro","Atraso")</f>
        <v/>
      </c>
      <c r="Q4195">
        <f>12*(YEAR(H4195)-YEAR($L$3))+(MONTH(H4195)-MONTH($L$3))</f>
        <v/>
      </c>
      <c r="R4195" s="366">
        <f>IF(N4195="IBIRAPITANGA FASE 3",IF(P4195="Atraso",M4195,M4195/(1+$J$2)^Q4195),IF(P4195="Atraso",M4195,M4195/(1+$J$1)^Q4195))</f>
        <v/>
      </c>
    </row>
    <row r="4196">
      <c r="A4196" t="inlineStr">
        <is>
          <t>Q021L011</t>
        </is>
      </c>
      <c r="B4196" t="inlineStr">
        <is>
          <t>ANTONIA COSTA SOCCI</t>
        </is>
      </c>
      <c r="C4196" t="n">
        <v>1</v>
      </c>
      <c r="D4196" t="inlineStr">
        <is>
          <t>IPCA</t>
        </is>
      </c>
      <c r="E4196" t="n">
        <v>0.009488792934583046</v>
      </c>
      <c r="F4196" t="inlineStr">
        <is>
          <t>MENSAL</t>
        </is>
      </c>
      <c r="G4196" t="n">
        <v>48750</v>
      </c>
      <c r="H4196" t="n">
        <v>48750</v>
      </c>
      <c r="I4196" t="inlineStr">
        <is>
          <t>148</t>
        </is>
      </c>
      <c r="J4196" t="inlineStr">
        <is>
          <t>CARTEIRA</t>
        </is>
      </c>
      <c r="K4196" t="inlineStr">
        <is>
          <t>CONTRATO</t>
        </is>
      </c>
      <c r="L4196" t="n">
        <v>2730.85</v>
      </c>
      <c r="M4196" t="inlineStr"/>
      <c r="N4196" t="inlineStr"/>
      <c r="O4196" s="142">
        <f>DATE(YEAR(H4196),MONTH(H4196),1)</f>
        <v/>
      </c>
      <c r="P4196" s="132">
        <f>IF(H4196&gt;$L$3,"Futuro","Atraso")</f>
        <v/>
      </c>
      <c r="Q4196">
        <f>12*(YEAR(H4196)-YEAR($L$3))+(MONTH(H4196)-MONTH($L$3))</f>
        <v/>
      </c>
      <c r="R4196" s="366">
        <f>IF(N4196="IBIRAPITANGA FASE 3",IF(P4196="Atraso",M4196,M4196/(1+$J$2)^Q4196),IF(P4196="Atraso",M4196,M4196/(1+$J$1)^Q4196))</f>
        <v/>
      </c>
    </row>
    <row r="4197">
      <c r="A4197" t="inlineStr">
        <is>
          <t>Q021L011</t>
        </is>
      </c>
      <c r="B4197" t="inlineStr">
        <is>
          <t>ANTONIA COSTA SOCCI</t>
        </is>
      </c>
      <c r="C4197" t="n">
        <v>1</v>
      </c>
      <c r="D4197" t="inlineStr">
        <is>
          <t>IPCA</t>
        </is>
      </c>
      <c r="E4197" t="n">
        <v>0.009488792934583046</v>
      </c>
      <c r="F4197" t="inlineStr">
        <is>
          <t>MENSAL</t>
        </is>
      </c>
      <c r="G4197" t="n">
        <v>48780</v>
      </c>
      <c r="H4197" t="n">
        <v>48780</v>
      </c>
      <c r="I4197" t="inlineStr">
        <is>
          <t>149</t>
        </is>
      </c>
      <c r="J4197" t="inlineStr">
        <is>
          <t>CARTEIRA</t>
        </is>
      </c>
      <c r="K4197" t="inlineStr">
        <is>
          <t>CONTRATO</t>
        </is>
      </c>
      <c r="L4197" t="n">
        <v>2730.85</v>
      </c>
      <c r="M4197" t="inlineStr"/>
      <c r="N4197" t="inlineStr"/>
      <c r="O4197" s="142">
        <f>DATE(YEAR(H4197),MONTH(H4197),1)</f>
        <v/>
      </c>
      <c r="P4197" s="132">
        <f>IF(H4197&gt;$L$3,"Futuro","Atraso")</f>
        <v/>
      </c>
      <c r="Q4197">
        <f>12*(YEAR(H4197)-YEAR($L$3))+(MONTH(H4197)-MONTH($L$3))</f>
        <v/>
      </c>
      <c r="R4197" s="366">
        <f>IF(N4197="IBIRAPITANGA FASE 3",IF(P4197="Atraso",M4197,M4197/(1+$J$2)^Q4197),IF(P4197="Atraso",M4197,M4197/(1+$J$1)^Q4197))</f>
        <v/>
      </c>
    </row>
    <row r="4198">
      <c r="A4198" t="inlineStr">
        <is>
          <t>Q021L011</t>
        </is>
      </c>
      <c r="B4198" t="inlineStr">
        <is>
          <t>ANTONIA COSTA SOCCI</t>
        </is>
      </c>
      <c r="C4198" t="n">
        <v>1</v>
      </c>
      <c r="D4198" t="inlineStr">
        <is>
          <t>IPCA</t>
        </is>
      </c>
      <c r="E4198" t="n">
        <v>0.009488792934583046</v>
      </c>
      <c r="F4198" t="inlineStr">
        <is>
          <t>MENSAL</t>
        </is>
      </c>
      <c r="G4198" t="n">
        <v>48811</v>
      </c>
      <c r="H4198" t="n">
        <v>48811</v>
      </c>
      <c r="I4198" t="inlineStr">
        <is>
          <t>150</t>
        </is>
      </c>
      <c r="J4198" t="inlineStr">
        <is>
          <t>CARTEIRA</t>
        </is>
      </c>
      <c r="K4198" t="inlineStr">
        <is>
          <t>CONTRATO</t>
        </is>
      </c>
      <c r="L4198" t="n">
        <v>2730.85</v>
      </c>
      <c r="M4198" t="inlineStr"/>
      <c r="N4198" t="inlineStr"/>
      <c r="O4198" s="142">
        <f>DATE(YEAR(H4198),MONTH(H4198),1)</f>
        <v/>
      </c>
      <c r="P4198" s="132">
        <f>IF(H4198&gt;$L$3,"Futuro","Atraso")</f>
        <v/>
      </c>
      <c r="Q4198">
        <f>12*(YEAR(H4198)-YEAR($L$3))+(MONTH(H4198)-MONTH($L$3))</f>
        <v/>
      </c>
      <c r="R4198" s="366">
        <f>IF(N4198="IBIRAPITANGA FASE 3",IF(P4198="Atraso",M4198,M4198/(1+$J$2)^Q4198),IF(P4198="Atraso",M4198,M4198/(1+$J$1)^Q4198))</f>
        <v/>
      </c>
    </row>
    <row r="4199">
      <c r="A4199" t="inlineStr">
        <is>
          <t>Q021L011</t>
        </is>
      </c>
      <c r="B4199" t="inlineStr">
        <is>
          <t>ANTONIA COSTA SOCCI</t>
        </is>
      </c>
      <c r="C4199" t="n">
        <v>1</v>
      </c>
      <c r="D4199" t="inlineStr">
        <is>
          <t>IPCA</t>
        </is>
      </c>
      <c r="E4199" t="n">
        <v>0.009488792934583046</v>
      </c>
      <c r="F4199" t="inlineStr">
        <is>
          <t>MENSAL</t>
        </is>
      </c>
      <c r="G4199" t="n">
        <v>48842</v>
      </c>
      <c r="H4199" t="n">
        <v>48842</v>
      </c>
      <c r="I4199" t="inlineStr">
        <is>
          <t>151</t>
        </is>
      </c>
      <c r="J4199" t="inlineStr">
        <is>
          <t>CARTEIRA</t>
        </is>
      </c>
      <c r="K4199" t="inlineStr">
        <is>
          <t>CONTRATO</t>
        </is>
      </c>
      <c r="L4199" t="n">
        <v>2730.85</v>
      </c>
      <c r="M4199" t="inlineStr"/>
      <c r="N4199" t="inlineStr"/>
      <c r="O4199" s="142">
        <f>DATE(YEAR(H4199),MONTH(H4199),1)</f>
        <v/>
      </c>
      <c r="P4199" s="132">
        <f>IF(H4199&gt;$L$3,"Futuro","Atraso")</f>
        <v/>
      </c>
      <c r="Q4199">
        <f>12*(YEAR(H4199)-YEAR($L$3))+(MONTH(H4199)-MONTH($L$3))</f>
        <v/>
      </c>
      <c r="R4199" s="366">
        <f>IF(N4199="IBIRAPITANGA FASE 3",IF(P4199="Atraso",M4199,M4199/(1+$J$2)^Q4199),IF(P4199="Atraso",M4199,M4199/(1+$J$1)^Q4199))</f>
        <v/>
      </c>
    </row>
    <row r="4200">
      <c r="A4200" t="inlineStr">
        <is>
          <t>Q021L011</t>
        </is>
      </c>
      <c r="B4200" t="inlineStr">
        <is>
          <t>ANTONIA COSTA SOCCI</t>
        </is>
      </c>
      <c r="C4200" t="n">
        <v>1</v>
      </c>
      <c r="D4200" t="inlineStr">
        <is>
          <t>IPCA</t>
        </is>
      </c>
      <c r="E4200" t="n">
        <v>0.009488792934583046</v>
      </c>
      <c r="F4200" t="inlineStr">
        <is>
          <t>MENSAL</t>
        </is>
      </c>
      <c r="G4200" t="n">
        <v>48872</v>
      </c>
      <c r="H4200" t="n">
        <v>48872</v>
      </c>
      <c r="I4200" t="inlineStr">
        <is>
          <t>152</t>
        </is>
      </c>
      <c r="J4200" t="inlineStr">
        <is>
          <t>CARTEIRA</t>
        </is>
      </c>
      <c r="K4200" t="inlineStr">
        <is>
          <t>CONTRATO</t>
        </is>
      </c>
      <c r="L4200" t="n">
        <v>2730.85</v>
      </c>
      <c r="M4200" t="inlineStr"/>
      <c r="N4200" t="inlineStr"/>
      <c r="O4200" s="142">
        <f>DATE(YEAR(H4200),MONTH(H4200),1)</f>
        <v/>
      </c>
      <c r="P4200" s="132">
        <f>IF(H4200&gt;$L$3,"Futuro","Atraso")</f>
        <v/>
      </c>
      <c r="Q4200">
        <f>12*(YEAR(H4200)-YEAR($L$3))+(MONTH(H4200)-MONTH($L$3))</f>
        <v/>
      </c>
      <c r="R4200" s="366">
        <f>IF(N4200="IBIRAPITANGA FASE 3",IF(P4200="Atraso",M4200,M4200/(1+$J$2)^Q4200),IF(P4200="Atraso",M4200,M4200/(1+$J$1)^Q4200))</f>
        <v/>
      </c>
    </row>
    <row r="4201">
      <c r="A4201" t="inlineStr">
        <is>
          <t>Q021L011</t>
        </is>
      </c>
      <c r="B4201" t="inlineStr">
        <is>
          <t>ANTONIA COSTA SOCCI</t>
        </is>
      </c>
      <c r="C4201" t="n">
        <v>1</v>
      </c>
      <c r="D4201" t="inlineStr">
        <is>
          <t>IPCA</t>
        </is>
      </c>
      <c r="E4201" t="n">
        <v>0.009488792934583046</v>
      </c>
      <c r="F4201" t="inlineStr">
        <is>
          <t>MENSAL</t>
        </is>
      </c>
      <c r="G4201" t="n">
        <v>48903</v>
      </c>
      <c r="H4201" t="n">
        <v>48903</v>
      </c>
      <c r="I4201" t="inlineStr">
        <is>
          <t>153</t>
        </is>
      </c>
      <c r="J4201" t="inlineStr">
        <is>
          <t>CARTEIRA</t>
        </is>
      </c>
      <c r="K4201" t="inlineStr">
        <is>
          <t>CONTRATO</t>
        </is>
      </c>
      <c r="L4201" t="n">
        <v>2730.85</v>
      </c>
      <c r="M4201" t="inlineStr"/>
      <c r="N4201" t="inlineStr"/>
      <c r="O4201" s="142">
        <f>DATE(YEAR(H4201),MONTH(H4201),1)</f>
        <v/>
      </c>
      <c r="P4201" s="132">
        <f>IF(H4201&gt;$L$3,"Futuro","Atraso")</f>
        <v/>
      </c>
      <c r="Q4201">
        <f>12*(YEAR(H4201)-YEAR($L$3))+(MONTH(H4201)-MONTH($L$3))</f>
        <v/>
      </c>
      <c r="R4201" s="366">
        <f>IF(N4201="IBIRAPITANGA FASE 3",IF(P4201="Atraso",M4201,M4201/(1+$J$2)^Q4201),IF(P4201="Atraso",M4201,M4201/(1+$J$1)^Q4201))</f>
        <v/>
      </c>
    </row>
    <row r="4202">
      <c r="A4202" t="inlineStr">
        <is>
          <t>Q021L011</t>
        </is>
      </c>
      <c r="B4202" t="inlineStr">
        <is>
          <t>ANTONIA COSTA SOCCI</t>
        </is>
      </c>
      <c r="C4202" t="n">
        <v>1</v>
      </c>
      <c r="D4202" t="inlineStr">
        <is>
          <t>IPCA</t>
        </is>
      </c>
      <c r="E4202" t="n">
        <v>0.009488792934583046</v>
      </c>
      <c r="F4202" t="inlineStr">
        <is>
          <t>MENSAL</t>
        </is>
      </c>
      <c r="G4202" t="n">
        <v>48933</v>
      </c>
      <c r="H4202" t="n">
        <v>48933</v>
      </c>
      <c r="I4202" t="inlineStr">
        <is>
          <t>154</t>
        </is>
      </c>
      <c r="J4202" t="inlineStr">
        <is>
          <t>CARTEIRA</t>
        </is>
      </c>
      <c r="K4202" t="inlineStr">
        <is>
          <t>CONTRATO</t>
        </is>
      </c>
      <c r="L4202" t="n">
        <v>2730.85</v>
      </c>
      <c r="M4202" t="inlineStr"/>
      <c r="N4202" t="inlineStr"/>
      <c r="O4202" s="142">
        <f>DATE(YEAR(H4202),MONTH(H4202),1)</f>
        <v/>
      </c>
      <c r="P4202" s="132">
        <f>IF(H4202&gt;$L$3,"Futuro","Atraso")</f>
        <v/>
      </c>
      <c r="Q4202">
        <f>12*(YEAR(H4202)-YEAR($L$3))+(MONTH(H4202)-MONTH($L$3))</f>
        <v/>
      </c>
      <c r="R4202" s="366">
        <f>IF(N4202="IBIRAPITANGA FASE 3",IF(P4202="Atraso",M4202,M4202/(1+$J$2)^Q4202),IF(P4202="Atraso",M4202,M4202/(1+$J$1)^Q4202))</f>
        <v/>
      </c>
    </row>
    <row r="4203">
      <c r="A4203" t="inlineStr">
        <is>
          <t>Q021L011</t>
        </is>
      </c>
      <c r="B4203" t="inlineStr">
        <is>
          <t>ANTONIA COSTA SOCCI</t>
        </is>
      </c>
      <c r="C4203" t="n">
        <v>1</v>
      </c>
      <c r="D4203" t="inlineStr">
        <is>
          <t>IPCA</t>
        </is>
      </c>
      <c r="E4203" t="n">
        <v>0.009488792934583046</v>
      </c>
      <c r="F4203" t="inlineStr">
        <is>
          <t>MENSAL</t>
        </is>
      </c>
      <c r="G4203" t="n">
        <v>48964</v>
      </c>
      <c r="H4203" t="n">
        <v>48964</v>
      </c>
      <c r="I4203" t="inlineStr">
        <is>
          <t>155</t>
        </is>
      </c>
      <c r="J4203" t="inlineStr">
        <is>
          <t>CARTEIRA</t>
        </is>
      </c>
      <c r="K4203" t="inlineStr">
        <is>
          <t>CONTRATO</t>
        </is>
      </c>
      <c r="L4203" t="n">
        <v>2730.85</v>
      </c>
      <c r="M4203" t="inlineStr"/>
      <c r="N4203" t="inlineStr"/>
      <c r="O4203" s="142">
        <f>DATE(YEAR(H4203),MONTH(H4203),1)</f>
        <v/>
      </c>
      <c r="P4203" s="132">
        <f>IF(H4203&gt;$L$3,"Futuro","Atraso")</f>
        <v/>
      </c>
      <c r="Q4203">
        <f>12*(YEAR(H4203)-YEAR($L$3))+(MONTH(H4203)-MONTH($L$3))</f>
        <v/>
      </c>
      <c r="R4203" s="366">
        <f>IF(N4203="IBIRAPITANGA FASE 3",IF(P4203="Atraso",M4203,M4203/(1+$J$2)^Q4203),IF(P4203="Atraso",M4203,M4203/(1+$J$1)^Q4203))</f>
        <v/>
      </c>
    </row>
    <row r="4204">
      <c r="A4204" t="inlineStr">
        <is>
          <t>Q021L011</t>
        </is>
      </c>
      <c r="B4204" t="inlineStr">
        <is>
          <t>ANTONIA COSTA SOCCI</t>
        </is>
      </c>
      <c r="C4204" t="n">
        <v>1</v>
      </c>
      <c r="D4204" t="inlineStr">
        <is>
          <t>IPCA</t>
        </is>
      </c>
      <c r="E4204" t="n">
        <v>0.009488792934583046</v>
      </c>
      <c r="F4204" t="inlineStr">
        <is>
          <t>MENSAL</t>
        </is>
      </c>
      <c r="G4204" t="n">
        <v>48995</v>
      </c>
      <c r="H4204" t="n">
        <v>48995</v>
      </c>
      <c r="I4204" t="inlineStr">
        <is>
          <t>156</t>
        </is>
      </c>
      <c r="J4204" t="inlineStr">
        <is>
          <t>CARTEIRA</t>
        </is>
      </c>
      <c r="K4204" t="inlineStr">
        <is>
          <t>CONTRATO</t>
        </is>
      </c>
      <c r="L4204" t="n">
        <v>2730.85</v>
      </c>
      <c r="M4204" t="inlineStr"/>
      <c r="N4204" t="inlineStr"/>
      <c r="O4204" s="142">
        <f>DATE(YEAR(H4204),MONTH(H4204),1)</f>
        <v/>
      </c>
      <c r="P4204" s="132">
        <f>IF(H4204&gt;$L$3,"Futuro","Atraso")</f>
        <v/>
      </c>
      <c r="Q4204">
        <f>12*(YEAR(H4204)-YEAR($L$3))+(MONTH(H4204)-MONTH($L$3))</f>
        <v/>
      </c>
      <c r="R4204" s="366">
        <f>IF(N4204="IBIRAPITANGA FASE 3",IF(P4204="Atraso",M4204,M4204/(1+$J$2)^Q4204),IF(P4204="Atraso",M4204,M4204/(1+$J$1)^Q4204))</f>
        <v/>
      </c>
    </row>
    <row r="4205">
      <c r="A4205" t="inlineStr">
        <is>
          <t>Q021L011</t>
        </is>
      </c>
      <c r="B4205" t="inlineStr">
        <is>
          <t>ANTONIA COSTA SOCCI</t>
        </is>
      </c>
      <c r="C4205" t="n">
        <v>1</v>
      </c>
      <c r="D4205" t="inlineStr">
        <is>
          <t>IPCA</t>
        </is>
      </c>
      <c r="E4205" t="n">
        <v>0.009488792934583046</v>
      </c>
      <c r="F4205" t="inlineStr">
        <is>
          <t>MENSAL</t>
        </is>
      </c>
      <c r="G4205" t="n">
        <v>49023</v>
      </c>
      <c r="H4205" t="n">
        <v>49023</v>
      </c>
      <c r="I4205" t="inlineStr">
        <is>
          <t>157</t>
        </is>
      </c>
      <c r="J4205" t="inlineStr">
        <is>
          <t>CARTEIRA</t>
        </is>
      </c>
      <c r="K4205" t="inlineStr">
        <is>
          <t>CONTRATO</t>
        </is>
      </c>
      <c r="L4205" t="n">
        <v>2730.85</v>
      </c>
      <c r="M4205" t="inlineStr"/>
      <c r="N4205" t="inlineStr"/>
      <c r="O4205" s="142">
        <f>DATE(YEAR(H4205),MONTH(H4205),1)</f>
        <v/>
      </c>
      <c r="P4205" s="132">
        <f>IF(H4205&gt;$L$3,"Futuro","Atraso")</f>
        <v/>
      </c>
      <c r="Q4205">
        <f>12*(YEAR(H4205)-YEAR($L$3))+(MONTH(H4205)-MONTH($L$3))</f>
        <v/>
      </c>
      <c r="R4205" s="366">
        <f>IF(N4205="IBIRAPITANGA FASE 3",IF(P4205="Atraso",M4205,M4205/(1+$J$2)^Q4205),IF(P4205="Atraso",M4205,M4205/(1+$J$1)^Q4205))</f>
        <v/>
      </c>
    </row>
    <row r="4206">
      <c r="A4206" t="inlineStr">
        <is>
          <t>Q021L011</t>
        </is>
      </c>
      <c r="B4206" t="inlineStr">
        <is>
          <t>ANTONIA COSTA SOCCI</t>
        </is>
      </c>
      <c r="C4206" t="n">
        <v>1</v>
      </c>
      <c r="D4206" t="inlineStr">
        <is>
          <t>IPCA</t>
        </is>
      </c>
      <c r="E4206" t="n">
        <v>0.009488792934583046</v>
      </c>
      <c r="F4206" t="inlineStr">
        <is>
          <t>MENSAL</t>
        </is>
      </c>
      <c r="G4206" t="n">
        <v>49054</v>
      </c>
      <c r="H4206" t="n">
        <v>49054</v>
      </c>
      <c r="I4206" t="inlineStr">
        <is>
          <t>158</t>
        </is>
      </c>
      <c r="J4206" t="inlineStr">
        <is>
          <t>CARTEIRA</t>
        </is>
      </c>
      <c r="K4206" t="inlineStr">
        <is>
          <t>CONTRATO</t>
        </is>
      </c>
      <c r="L4206" t="n">
        <v>2730.85</v>
      </c>
      <c r="M4206" t="inlineStr"/>
      <c r="N4206" t="inlineStr"/>
      <c r="O4206" s="142">
        <f>DATE(YEAR(H4206),MONTH(H4206),1)</f>
        <v/>
      </c>
      <c r="P4206" s="132">
        <f>IF(H4206&gt;$L$3,"Futuro","Atraso")</f>
        <v/>
      </c>
      <c r="Q4206">
        <f>12*(YEAR(H4206)-YEAR($L$3))+(MONTH(H4206)-MONTH($L$3))</f>
        <v/>
      </c>
      <c r="R4206" s="366">
        <f>IF(N4206="IBIRAPITANGA FASE 3",IF(P4206="Atraso",M4206,M4206/(1+$J$2)^Q4206),IF(P4206="Atraso",M4206,M4206/(1+$J$1)^Q4206))</f>
        <v/>
      </c>
    </row>
    <row r="4207">
      <c r="A4207" t="inlineStr">
        <is>
          <t>Q021L011</t>
        </is>
      </c>
      <c r="B4207" t="inlineStr">
        <is>
          <t>ANTONIA COSTA SOCCI</t>
        </is>
      </c>
      <c r="C4207" t="n">
        <v>1</v>
      </c>
      <c r="D4207" t="inlineStr">
        <is>
          <t>IPCA</t>
        </is>
      </c>
      <c r="E4207" t="n">
        <v>0.009488792934583046</v>
      </c>
      <c r="F4207" t="inlineStr">
        <is>
          <t>MENSAL</t>
        </is>
      </c>
      <c r="G4207" t="n">
        <v>49084</v>
      </c>
      <c r="H4207" t="n">
        <v>49084</v>
      </c>
      <c r="I4207" t="inlineStr">
        <is>
          <t>159</t>
        </is>
      </c>
      <c r="J4207" t="inlineStr">
        <is>
          <t>CARTEIRA</t>
        </is>
      </c>
      <c r="K4207" t="inlineStr">
        <is>
          <t>CONTRATO</t>
        </is>
      </c>
      <c r="L4207" t="n">
        <v>2730.85</v>
      </c>
      <c r="M4207" t="inlineStr"/>
      <c r="N4207" t="inlineStr"/>
      <c r="O4207" s="142">
        <f>DATE(YEAR(H4207),MONTH(H4207),1)</f>
        <v/>
      </c>
      <c r="P4207" s="132">
        <f>IF(H4207&gt;$L$3,"Futuro","Atraso")</f>
        <v/>
      </c>
      <c r="Q4207">
        <f>12*(YEAR(H4207)-YEAR($L$3))+(MONTH(H4207)-MONTH($L$3))</f>
        <v/>
      </c>
      <c r="R4207" s="366">
        <f>IF(N4207="IBIRAPITANGA FASE 3",IF(P4207="Atraso",M4207,M4207/(1+$J$2)^Q4207),IF(P4207="Atraso",M4207,M4207/(1+$J$1)^Q4207))</f>
        <v/>
      </c>
    </row>
    <row r="4208">
      <c r="A4208" t="inlineStr">
        <is>
          <t>Q021L011</t>
        </is>
      </c>
      <c r="B4208" t="inlineStr">
        <is>
          <t>ANTONIA COSTA SOCCI</t>
        </is>
      </c>
      <c r="C4208" t="n">
        <v>1</v>
      </c>
      <c r="D4208" t="inlineStr">
        <is>
          <t>IPCA</t>
        </is>
      </c>
      <c r="E4208" t="n">
        <v>0.009488792934583046</v>
      </c>
      <c r="F4208" t="inlineStr">
        <is>
          <t>MENSAL</t>
        </is>
      </c>
      <c r="G4208" t="n">
        <v>49115</v>
      </c>
      <c r="H4208" t="n">
        <v>49115</v>
      </c>
      <c r="I4208" t="inlineStr">
        <is>
          <t>160</t>
        </is>
      </c>
      <c r="J4208" t="inlineStr">
        <is>
          <t>CARTEIRA</t>
        </is>
      </c>
      <c r="K4208" t="inlineStr">
        <is>
          <t>CONTRATO</t>
        </is>
      </c>
      <c r="L4208" t="n">
        <v>2730.85</v>
      </c>
      <c r="M4208" t="inlineStr"/>
      <c r="N4208" t="inlineStr"/>
      <c r="O4208" s="142">
        <f>DATE(YEAR(H4208),MONTH(H4208),1)</f>
        <v/>
      </c>
      <c r="P4208" s="132">
        <f>IF(H4208&gt;$L$3,"Futuro","Atraso")</f>
        <v/>
      </c>
      <c r="Q4208">
        <f>12*(YEAR(H4208)-YEAR($L$3))+(MONTH(H4208)-MONTH($L$3))</f>
        <v/>
      </c>
      <c r="R4208" s="366">
        <f>IF(N4208="IBIRAPITANGA FASE 3",IF(P4208="Atraso",M4208,M4208/(1+$J$2)^Q4208),IF(P4208="Atraso",M4208,M4208/(1+$J$1)^Q4208))</f>
        <v/>
      </c>
    </row>
    <row r="4209">
      <c r="A4209" t="inlineStr">
        <is>
          <t>Q021L011</t>
        </is>
      </c>
      <c r="B4209" t="inlineStr">
        <is>
          <t>ANTONIA COSTA SOCCI</t>
        </is>
      </c>
      <c r="C4209" t="n">
        <v>1</v>
      </c>
      <c r="D4209" t="inlineStr">
        <is>
          <t>IPCA</t>
        </is>
      </c>
      <c r="E4209" t="n">
        <v>0.009488792934583046</v>
      </c>
      <c r="F4209" t="inlineStr">
        <is>
          <t>MENSAL</t>
        </is>
      </c>
      <c r="G4209" t="n">
        <v>49145</v>
      </c>
      <c r="H4209" t="n">
        <v>49145</v>
      </c>
      <c r="I4209" t="inlineStr">
        <is>
          <t>161</t>
        </is>
      </c>
      <c r="J4209" t="inlineStr">
        <is>
          <t>CARTEIRA</t>
        </is>
      </c>
      <c r="K4209" t="inlineStr">
        <is>
          <t>CONTRATO</t>
        </is>
      </c>
      <c r="L4209" t="n">
        <v>2730.85</v>
      </c>
      <c r="M4209" t="inlineStr"/>
      <c r="N4209" t="inlineStr"/>
      <c r="O4209" s="142">
        <f>DATE(YEAR(H4209),MONTH(H4209),1)</f>
        <v/>
      </c>
      <c r="P4209" s="132">
        <f>IF(H4209&gt;$L$3,"Futuro","Atraso")</f>
        <v/>
      </c>
      <c r="Q4209">
        <f>12*(YEAR(H4209)-YEAR($L$3))+(MONTH(H4209)-MONTH($L$3))</f>
        <v/>
      </c>
      <c r="R4209" s="366">
        <f>IF(N4209="IBIRAPITANGA FASE 3",IF(P4209="Atraso",M4209,M4209/(1+$J$2)^Q4209),IF(P4209="Atraso",M4209,M4209/(1+$J$1)^Q4209))</f>
        <v/>
      </c>
    </row>
    <row r="4210">
      <c r="A4210" t="inlineStr">
        <is>
          <t>Q021L011</t>
        </is>
      </c>
      <c r="B4210" t="inlineStr">
        <is>
          <t>ANTONIA COSTA SOCCI</t>
        </is>
      </c>
      <c r="C4210" t="n">
        <v>1</v>
      </c>
      <c r="D4210" t="inlineStr">
        <is>
          <t>IPCA</t>
        </is>
      </c>
      <c r="E4210" t="n">
        <v>0.009488792934583046</v>
      </c>
      <c r="F4210" t="inlineStr">
        <is>
          <t>MENSAL</t>
        </is>
      </c>
      <c r="G4210" t="n">
        <v>49176</v>
      </c>
      <c r="H4210" t="n">
        <v>49176</v>
      </c>
      <c r="I4210" t="inlineStr">
        <is>
          <t>162</t>
        </is>
      </c>
      <c r="J4210" t="inlineStr">
        <is>
          <t>CARTEIRA</t>
        </is>
      </c>
      <c r="K4210" t="inlineStr">
        <is>
          <t>CONTRATO</t>
        </is>
      </c>
      <c r="L4210" t="n">
        <v>2730.85</v>
      </c>
      <c r="M4210" t="inlineStr"/>
      <c r="N4210" t="inlineStr"/>
      <c r="O4210" s="142">
        <f>DATE(YEAR(H4210),MONTH(H4210),1)</f>
        <v/>
      </c>
      <c r="P4210" s="132">
        <f>IF(H4210&gt;$L$3,"Futuro","Atraso")</f>
        <v/>
      </c>
      <c r="Q4210">
        <f>12*(YEAR(H4210)-YEAR($L$3))+(MONTH(H4210)-MONTH($L$3))</f>
        <v/>
      </c>
      <c r="R4210" s="366">
        <f>IF(N4210="IBIRAPITANGA FASE 3",IF(P4210="Atraso",M4210,M4210/(1+$J$2)^Q4210),IF(P4210="Atraso",M4210,M4210/(1+$J$1)^Q4210))</f>
        <v/>
      </c>
    </row>
    <row r="4211">
      <c r="A4211" t="inlineStr">
        <is>
          <t>Q021L011</t>
        </is>
      </c>
      <c r="B4211" t="inlineStr">
        <is>
          <t>ANTONIA COSTA SOCCI</t>
        </is>
      </c>
      <c r="C4211" t="n">
        <v>1</v>
      </c>
      <c r="D4211" t="inlineStr">
        <is>
          <t>IPCA</t>
        </is>
      </c>
      <c r="E4211" t="n">
        <v>0.009488792934583046</v>
      </c>
      <c r="F4211" t="inlineStr">
        <is>
          <t>MENSAL</t>
        </is>
      </c>
      <c r="G4211" t="n">
        <v>49207</v>
      </c>
      <c r="H4211" t="n">
        <v>49207</v>
      </c>
      <c r="I4211" t="inlineStr">
        <is>
          <t>163</t>
        </is>
      </c>
      <c r="J4211" t="inlineStr">
        <is>
          <t>CARTEIRA</t>
        </is>
      </c>
      <c r="K4211" t="inlineStr">
        <is>
          <t>CONTRATO</t>
        </is>
      </c>
      <c r="L4211" t="n">
        <v>2730.85</v>
      </c>
      <c r="M4211" t="inlineStr"/>
      <c r="N4211" t="inlineStr"/>
      <c r="O4211" s="142">
        <f>DATE(YEAR(H4211),MONTH(H4211),1)</f>
        <v/>
      </c>
      <c r="P4211" s="132">
        <f>IF(H4211&gt;$L$3,"Futuro","Atraso")</f>
        <v/>
      </c>
      <c r="Q4211">
        <f>12*(YEAR(H4211)-YEAR($L$3))+(MONTH(H4211)-MONTH($L$3))</f>
        <v/>
      </c>
      <c r="R4211" s="366">
        <f>IF(N4211="IBIRAPITANGA FASE 3",IF(P4211="Atraso",M4211,M4211/(1+$J$2)^Q4211),IF(P4211="Atraso",M4211,M4211/(1+$J$1)^Q4211))</f>
        <v/>
      </c>
    </row>
    <row r="4212">
      <c r="A4212" t="inlineStr">
        <is>
          <t>Q021L011</t>
        </is>
      </c>
      <c r="B4212" t="inlineStr">
        <is>
          <t>ANTONIA COSTA SOCCI</t>
        </is>
      </c>
      <c r="C4212" t="n">
        <v>1</v>
      </c>
      <c r="D4212" t="inlineStr">
        <is>
          <t>IPCA</t>
        </is>
      </c>
      <c r="E4212" t="n">
        <v>0.009488792934583046</v>
      </c>
      <c r="F4212" t="inlineStr">
        <is>
          <t>MENSAL</t>
        </is>
      </c>
      <c r="G4212" t="n">
        <v>49237</v>
      </c>
      <c r="H4212" t="n">
        <v>49237</v>
      </c>
      <c r="I4212" t="inlineStr">
        <is>
          <t>164</t>
        </is>
      </c>
      <c r="J4212" t="inlineStr">
        <is>
          <t>CARTEIRA</t>
        </is>
      </c>
      <c r="K4212" t="inlineStr">
        <is>
          <t>CONTRATO</t>
        </is>
      </c>
      <c r="L4212" t="n">
        <v>2730.85</v>
      </c>
      <c r="M4212" t="inlineStr"/>
      <c r="N4212" t="inlineStr"/>
      <c r="O4212" s="142">
        <f>DATE(YEAR(H4212),MONTH(H4212),1)</f>
        <v/>
      </c>
      <c r="P4212" s="132">
        <f>IF(H4212&gt;$L$3,"Futuro","Atraso")</f>
        <v/>
      </c>
      <c r="Q4212">
        <f>12*(YEAR(H4212)-YEAR($L$3))+(MONTH(H4212)-MONTH($L$3))</f>
        <v/>
      </c>
      <c r="R4212" s="366">
        <f>IF(N4212="IBIRAPITANGA FASE 3",IF(P4212="Atraso",M4212,M4212/(1+$J$2)^Q4212),IF(P4212="Atraso",M4212,M4212/(1+$J$1)^Q4212))</f>
        <v/>
      </c>
    </row>
    <row r="4213">
      <c r="A4213" t="inlineStr">
        <is>
          <t>Q021L011</t>
        </is>
      </c>
      <c r="B4213" t="inlineStr">
        <is>
          <t>ANTONIA COSTA SOCCI</t>
        </is>
      </c>
      <c r="C4213" t="n">
        <v>1</v>
      </c>
      <c r="D4213" t="inlineStr">
        <is>
          <t>IPCA</t>
        </is>
      </c>
      <c r="E4213" t="n">
        <v>0.009488792934583046</v>
      </c>
      <c r="F4213" t="inlineStr">
        <is>
          <t>MENSAL</t>
        </is>
      </c>
      <c r="G4213" t="n">
        <v>49268</v>
      </c>
      <c r="H4213" t="n">
        <v>49268</v>
      </c>
      <c r="I4213" t="inlineStr">
        <is>
          <t>165</t>
        </is>
      </c>
      <c r="J4213" t="inlineStr">
        <is>
          <t>CARTEIRA</t>
        </is>
      </c>
      <c r="K4213" t="inlineStr">
        <is>
          <t>CONTRATO</t>
        </is>
      </c>
      <c r="L4213" t="n">
        <v>2730.85</v>
      </c>
      <c r="M4213" t="inlineStr"/>
      <c r="N4213" t="inlineStr"/>
      <c r="O4213" s="142">
        <f>DATE(YEAR(H4213),MONTH(H4213),1)</f>
        <v/>
      </c>
      <c r="P4213" s="132">
        <f>IF(H4213&gt;$L$3,"Futuro","Atraso")</f>
        <v/>
      </c>
      <c r="Q4213">
        <f>12*(YEAR(H4213)-YEAR($L$3))+(MONTH(H4213)-MONTH($L$3))</f>
        <v/>
      </c>
      <c r="R4213" s="366">
        <f>IF(N4213="IBIRAPITANGA FASE 3",IF(P4213="Atraso",M4213,M4213/(1+$J$2)^Q4213),IF(P4213="Atraso",M4213,M4213/(1+$J$1)^Q4213))</f>
        <v/>
      </c>
    </row>
    <row r="4214">
      <c r="A4214" t="inlineStr">
        <is>
          <t>Q021L011</t>
        </is>
      </c>
      <c r="B4214" t="inlineStr">
        <is>
          <t>ANTONIA COSTA SOCCI</t>
        </is>
      </c>
      <c r="C4214" t="n">
        <v>1</v>
      </c>
      <c r="D4214" t="inlineStr">
        <is>
          <t>IPCA</t>
        </is>
      </c>
      <c r="E4214" t="n">
        <v>0.009488792934583046</v>
      </c>
      <c r="F4214" t="inlineStr">
        <is>
          <t>MENSAL</t>
        </is>
      </c>
      <c r="G4214" t="n">
        <v>49298</v>
      </c>
      <c r="H4214" t="n">
        <v>49298</v>
      </c>
      <c r="I4214" t="inlineStr">
        <is>
          <t>166</t>
        </is>
      </c>
      <c r="J4214" t="inlineStr">
        <is>
          <t>CARTEIRA</t>
        </is>
      </c>
      <c r="K4214" t="inlineStr">
        <is>
          <t>CONTRATO</t>
        </is>
      </c>
      <c r="L4214" t="n">
        <v>2730.85</v>
      </c>
      <c r="M4214" t="inlineStr"/>
      <c r="N4214" t="inlineStr"/>
      <c r="O4214" s="142">
        <f>DATE(YEAR(H4214),MONTH(H4214),1)</f>
        <v/>
      </c>
      <c r="P4214" s="132">
        <f>IF(H4214&gt;$L$3,"Futuro","Atraso")</f>
        <v/>
      </c>
      <c r="Q4214">
        <f>12*(YEAR(H4214)-YEAR($L$3))+(MONTH(H4214)-MONTH($L$3))</f>
        <v/>
      </c>
      <c r="R4214" s="366">
        <f>IF(N4214="IBIRAPITANGA FASE 3",IF(P4214="Atraso",M4214,M4214/(1+$J$2)^Q4214),IF(P4214="Atraso",M4214,M4214/(1+$J$1)^Q4214))</f>
        <v/>
      </c>
    </row>
    <row r="4215">
      <c r="A4215" t="inlineStr">
        <is>
          <t>Q021L011</t>
        </is>
      </c>
      <c r="B4215" t="inlineStr">
        <is>
          <t>ANTONIA COSTA SOCCI</t>
        </is>
      </c>
      <c r="C4215" t="n">
        <v>1</v>
      </c>
      <c r="D4215" t="inlineStr">
        <is>
          <t>IPCA</t>
        </is>
      </c>
      <c r="E4215" t="n">
        <v>0.009488792934583046</v>
      </c>
      <c r="F4215" t="inlineStr">
        <is>
          <t>MENSAL</t>
        </is>
      </c>
      <c r="G4215" t="n">
        <v>49329</v>
      </c>
      <c r="H4215" t="n">
        <v>49329</v>
      </c>
      <c r="I4215" t="inlineStr">
        <is>
          <t>167</t>
        </is>
      </c>
      <c r="J4215" t="inlineStr">
        <is>
          <t>CARTEIRA</t>
        </is>
      </c>
      <c r="K4215" t="inlineStr">
        <is>
          <t>CONTRATO</t>
        </is>
      </c>
      <c r="L4215" t="n">
        <v>2730.85</v>
      </c>
      <c r="M4215" t="inlineStr"/>
      <c r="N4215" t="inlineStr"/>
      <c r="O4215" s="142">
        <f>DATE(YEAR(H4215),MONTH(H4215),1)</f>
        <v/>
      </c>
      <c r="P4215" s="132">
        <f>IF(H4215&gt;$L$3,"Futuro","Atraso")</f>
        <v/>
      </c>
      <c r="Q4215">
        <f>12*(YEAR(H4215)-YEAR($L$3))+(MONTH(H4215)-MONTH($L$3))</f>
        <v/>
      </c>
      <c r="R4215" s="366">
        <f>IF(N4215="IBIRAPITANGA FASE 3",IF(P4215="Atraso",M4215,M4215/(1+$J$2)^Q4215),IF(P4215="Atraso",M4215,M4215/(1+$J$1)^Q4215))</f>
        <v/>
      </c>
    </row>
    <row r="4216">
      <c r="A4216" t="inlineStr">
        <is>
          <t>Q021L011</t>
        </is>
      </c>
      <c r="B4216" t="inlineStr">
        <is>
          <t>ANTONIA COSTA SOCCI</t>
        </is>
      </c>
      <c r="C4216" t="n">
        <v>1</v>
      </c>
      <c r="D4216" t="inlineStr">
        <is>
          <t>IPCA</t>
        </is>
      </c>
      <c r="E4216" t="n">
        <v>0.009488792934583046</v>
      </c>
      <c r="F4216" t="inlineStr">
        <is>
          <t>MENSAL</t>
        </is>
      </c>
      <c r="G4216" t="n">
        <v>49360</v>
      </c>
      <c r="H4216" t="n">
        <v>49360</v>
      </c>
      <c r="I4216" t="inlineStr">
        <is>
          <t>168</t>
        </is>
      </c>
      <c r="J4216" t="inlineStr">
        <is>
          <t>CARTEIRA</t>
        </is>
      </c>
      <c r="K4216" t="inlineStr">
        <is>
          <t>CONTRATO</t>
        </is>
      </c>
      <c r="L4216" t="n">
        <v>2730.85</v>
      </c>
      <c r="M4216" t="inlineStr"/>
      <c r="N4216" t="inlineStr"/>
      <c r="O4216" s="142">
        <f>DATE(YEAR(H4216),MONTH(H4216),1)</f>
        <v/>
      </c>
      <c r="P4216" s="132">
        <f>IF(H4216&gt;$L$3,"Futuro","Atraso")</f>
        <v/>
      </c>
      <c r="Q4216">
        <f>12*(YEAR(H4216)-YEAR($L$3))+(MONTH(H4216)-MONTH($L$3))</f>
        <v/>
      </c>
      <c r="R4216" s="366">
        <f>IF(N4216="IBIRAPITANGA FASE 3",IF(P4216="Atraso",M4216,M4216/(1+$J$2)^Q4216),IF(P4216="Atraso",M4216,M4216/(1+$J$1)^Q4216))</f>
        <v/>
      </c>
    </row>
    <row r="4217">
      <c r="A4217" t="inlineStr">
        <is>
          <t>Q021L011</t>
        </is>
      </c>
      <c r="B4217" t="inlineStr">
        <is>
          <t>ANTONIA COSTA SOCCI</t>
        </is>
      </c>
      <c r="C4217" t="n">
        <v>1</v>
      </c>
      <c r="D4217" t="inlineStr">
        <is>
          <t>IPCA</t>
        </is>
      </c>
      <c r="E4217" t="n">
        <v>0.009488792934583046</v>
      </c>
      <c r="F4217" t="inlineStr">
        <is>
          <t>MENSAL</t>
        </is>
      </c>
      <c r="G4217" t="n">
        <v>49388</v>
      </c>
      <c r="H4217" t="n">
        <v>49388</v>
      </c>
      <c r="I4217" t="inlineStr">
        <is>
          <t>169</t>
        </is>
      </c>
      <c r="J4217" t="inlineStr">
        <is>
          <t>CARTEIRA</t>
        </is>
      </c>
      <c r="K4217" t="inlineStr">
        <is>
          <t>CONTRATO</t>
        </is>
      </c>
      <c r="L4217" t="n">
        <v>2730.85</v>
      </c>
      <c r="M4217" t="inlineStr"/>
      <c r="N4217" t="inlineStr"/>
      <c r="O4217" s="142">
        <f>DATE(YEAR(H4217),MONTH(H4217),1)</f>
        <v/>
      </c>
      <c r="P4217" s="132">
        <f>IF(H4217&gt;$L$3,"Futuro","Atraso")</f>
        <v/>
      </c>
      <c r="Q4217">
        <f>12*(YEAR(H4217)-YEAR($L$3))+(MONTH(H4217)-MONTH($L$3))</f>
        <v/>
      </c>
      <c r="R4217" s="366">
        <f>IF(N4217="IBIRAPITANGA FASE 3",IF(P4217="Atraso",M4217,M4217/(1+$J$2)^Q4217),IF(P4217="Atraso",M4217,M4217/(1+$J$1)^Q4217))</f>
        <v/>
      </c>
    </row>
    <row r="4218">
      <c r="A4218" t="inlineStr">
        <is>
          <t>Q021L011</t>
        </is>
      </c>
      <c r="B4218" t="inlineStr">
        <is>
          <t>ANTONIA COSTA SOCCI</t>
        </is>
      </c>
      <c r="C4218" t="n">
        <v>1</v>
      </c>
      <c r="D4218" t="inlineStr">
        <is>
          <t>IPCA</t>
        </is>
      </c>
      <c r="E4218" t="n">
        <v>0.009488792934583046</v>
      </c>
      <c r="F4218" t="inlineStr">
        <is>
          <t>MENSAL</t>
        </is>
      </c>
      <c r="G4218" t="n">
        <v>49419</v>
      </c>
      <c r="H4218" t="n">
        <v>49419</v>
      </c>
      <c r="I4218" t="inlineStr">
        <is>
          <t>170</t>
        </is>
      </c>
      <c r="J4218" t="inlineStr">
        <is>
          <t>CARTEIRA</t>
        </is>
      </c>
      <c r="K4218" t="inlineStr">
        <is>
          <t>CONTRATO</t>
        </is>
      </c>
      <c r="L4218" t="n">
        <v>2730.85</v>
      </c>
      <c r="M4218" t="inlineStr"/>
      <c r="N4218" t="inlineStr"/>
      <c r="O4218" s="142">
        <f>DATE(YEAR(H4218),MONTH(H4218),1)</f>
        <v/>
      </c>
      <c r="P4218" s="132">
        <f>IF(H4218&gt;$L$3,"Futuro","Atraso")</f>
        <v/>
      </c>
      <c r="Q4218">
        <f>12*(YEAR(H4218)-YEAR($L$3))+(MONTH(H4218)-MONTH($L$3))</f>
        <v/>
      </c>
      <c r="R4218" s="366">
        <f>IF(N4218="IBIRAPITANGA FASE 3",IF(P4218="Atraso",M4218,M4218/(1+$J$2)^Q4218),IF(P4218="Atraso",M4218,M4218/(1+$J$1)^Q4218))</f>
        <v/>
      </c>
    </row>
    <row r="4219">
      <c r="A4219" t="inlineStr">
        <is>
          <t>Q021L011</t>
        </is>
      </c>
      <c r="B4219" t="inlineStr">
        <is>
          <t>ANTONIA COSTA SOCCI</t>
        </is>
      </c>
      <c r="C4219" t="n">
        <v>1</v>
      </c>
      <c r="D4219" t="inlineStr">
        <is>
          <t>IPCA</t>
        </is>
      </c>
      <c r="E4219" t="n">
        <v>0.009488792934583046</v>
      </c>
      <c r="F4219" t="inlineStr">
        <is>
          <t>MENSAL</t>
        </is>
      </c>
      <c r="G4219" t="n">
        <v>49449</v>
      </c>
      <c r="H4219" t="n">
        <v>49449</v>
      </c>
      <c r="I4219" t="inlineStr">
        <is>
          <t>171</t>
        </is>
      </c>
      <c r="J4219" t="inlineStr">
        <is>
          <t>CARTEIRA</t>
        </is>
      </c>
      <c r="K4219" t="inlineStr">
        <is>
          <t>CONTRATO</t>
        </is>
      </c>
      <c r="L4219" t="n">
        <v>2730.85</v>
      </c>
      <c r="M4219" t="inlineStr"/>
      <c r="N4219" t="inlineStr"/>
      <c r="O4219" s="142">
        <f>DATE(YEAR(H4219),MONTH(H4219),1)</f>
        <v/>
      </c>
      <c r="P4219" s="132">
        <f>IF(H4219&gt;$L$3,"Futuro","Atraso")</f>
        <v/>
      </c>
      <c r="Q4219">
        <f>12*(YEAR(H4219)-YEAR($L$3))+(MONTH(H4219)-MONTH($L$3))</f>
        <v/>
      </c>
      <c r="R4219" s="366">
        <f>IF(N4219="IBIRAPITANGA FASE 3",IF(P4219="Atraso",M4219,M4219/(1+$J$2)^Q4219),IF(P4219="Atraso",M4219,M4219/(1+$J$1)^Q4219))</f>
        <v/>
      </c>
    </row>
    <row r="4220">
      <c r="A4220" t="inlineStr">
        <is>
          <t>Q021L011</t>
        </is>
      </c>
      <c r="B4220" t="inlineStr">
        <is>
          <t>ANTONIA COSTA SOCCI</t>
        </is>
      </c>
      <c r="C4220" t="n">
        <v>1</v>
      </c>
      <c r="D4220" t="inlineStr">
        <is>
          <t>IPCA</t>
        </is>
      </c>
      <c r="E4220" t="n">
        <v>0.009488792934583046</v>
      </c>
      <c r="F4220" t="inlineStr">
        <is>
          <t>MENSAL</t>
        </is>
      </c>
      <c r="G4220" t="n">
        <v>49480</v>
      </c>
      <c r="H4220" t="n">
        <v>49480</v>
      </c>
      <c r="I4220" t="inlineStr">
        <is>
          <t>172</t>
        </is>
      </c>
      <c r="J4220" t="inlineStr">
        <is>
          <t>CARTEIRA</t>
        </is>
      </c>
      <c r="K4220" t="inlineStr">
        <is>
          <t>CONTRATO</t>
        </is>
      </c>
      <c r="L4220" t="n">
        <v>2730.85</v>
      </c>
      <c r="M4220" t="inlineStr"/>
      <c r="N4220" t="inlineStr"/>
      <c r="O4220" s="142">
        <f>DATE(YEAR(H4220),MONTH(H4220),1)</f>
        <v/>
      </c>
      <c r="P4220" s="132">
        <f>IF(H4220&gt;$L$3,"Futuro","Atraso")</f>
        <v/>
      </c>
      <c r="Q4220">
        <f>12*(YEAR(H4220)-YEAR($L$3))+(MONTH(H4220)-MONTH($L$3))</f>
        <v/>
      </c>
      <c r="R4220" s="366">
        <f>IF(N4220="IBIRAPITANGA FASE 3",IF(P4220="Atraso",M4220,M4220/(1+$J$2)^Q4220),IF(P4220="Atraso",M4220,M4220/(1+$J$1)^Q4220))</f>
        <v/>
      </c>
    </row>
    <row r="4221">
      <c r="A4221" t="inlineStr">
        <is>
          <t>Q021L011</t>
        </is>
      </c>
      <c r="B4221" t="inlineStr">
        <is>
          <t>ANTONIA COSTA SOCCI</t>
        </is>
      </c>
      <c r="C4221" t="n">
        <v>1</v>
      </c>
      <c r="D4221" t="inlineStr">
        <is>
          <t>IPCA</t>
        </is>
      </c>
      <c r="E4221" t="n">
        <v>0.009488792934583046</v>
      </c>
      <c r="F4221" t="inlineStr">
        <is>
          <t>MENSAL</t>
        </is>
      </c>
      <c r="G4221" t="n">
        <v>49510</v>
      </c>
      <c r="H4221" t="n">
        <v>49510</v>
      </c>
      <c r="I4221" t="inlineStr">
        <is>
          <t>173</t>
        </is>
      </c>
      <c r="J4221" t="inlineStr">
        <is>
          <t>CARTEIRA</t>
        </is>
      </c>
      <c r="K4221" t="inlineStr">
        <is>
          <t>CONTRATO</t>
        </is>
      </c>
      <c r="L4221" t="n">
        <v>2730.85</v>
      </c>
      <c r="M4221" t="inlineStr"/>
      <c r="N4221" t="inlineStr"/>
      <c r="O4221" s="142">
        <f>DATE(YEAR(H4221),MONTH(H4221),1)</f>
        <v/>
      </c>
      <c r="P4221" s="132">
        <f>IF(H4221&gt;$L$3,"Futuro","Atraso")</f>
        <v/>
      </c>
      <c r="Q4221">
        <f>12*(YEAR(H4221)-YEAR($L$3))+(MONTH(H4221)-MONTH($L$3))</f>
        <v/>
      </c>
      <c r="R4221" s="366">
        <f>IF(N4221="IBIRAPITANGA FASE 3",IF(P4221="Atraso",M4221,M4221/(1+$J$2)^Q4221),IF(P4221="Atraso",M4221,M4221/(1+$J$1)^Q4221))</f>
        <v/>
      </c>
    </row>
    <row r="4222">
      <c r="A4222" t="inlineStr">
        <is>
          <t>Q021L011</t>
        </is>
      </c>
      <c r="B4222" t="inlineStr">
        <is>
          <t>ANTONIA COSTA SOCCI</t>
        </is>
      </c>
      <c r="C4222" t="n">
        <v>1</v>
      </c>
      <c r="D4222" t="inlineStr">
        <is>
          <t>IPCA</t>
        </is>
      </c>
      <c r="E4222" t="n">
        <v>0.009488792934583046</v>
      </c>
      <c r="F4222" t="inlineStr">
        <is>
          <t>MENSAL</t>
        </is>
      </c>
      <c r="G4222" t="n">
        <v>49541</v>
      </c>
      <c r="H4222" t="n">
        <v>49541</v>
      </c>
      <c r="I4222" t="inlineStr">
        <is>
          <t>174</t>
        </is>
      </c>
      <c r="J4222" t="inlineStr">
        <is>
          <t>CARTEIRA</t>
        </is>
      </c>
      <c r="K4222" t="inlineStr">
        <is>
          <t>CONTRATO</t>
        </is>
      </c>
      <c r="L4222" t="n">
        <v>2730.85</v>
      </c>
      <c r="M4222" t="inlineStr"/>
      <c r="N4222" t="inlineStr"/>
      <c r="O4222" s="142">
        <f>DATE(YEAR(H4222),MONTH(H4222),1)</f>
        <v/>
      </c>
      <c r="P4222" s="132">
        <f>IF(H4222&gt;$L$3,"Futuro","Atraso")</f>
        <v/>
      </c>
      <c r="Q4222">
        <f>12*(YEAR(H4222)-YEAR($L$3))+(MONTH(H4222)-MONTH($L$3))</f>
        <v/>
      </c>
      <c r="R4222" s="366">
        <f>IF(N4222="IBIRAPITANGA FASE 3",IF(P4222="Atraso",M4222,M4222/(1+$J$2)^Q4222),IF(P4222="Atraso",M4222,M4222/(1+$J$1)^Q4222))</f>
        <v/>
      </c>
    </row>
    <row r="4223">
      <c r="A4223" t="inlineStr">
        <is>
          <t>Q021L011</t>
        </is>
      </c>
      <c r="B4223" t="inlineStr">
        <is>
          <t>ANTONIA COSTA SOCCI</t>
        </is>
      </c>
      <c r="C4223" t="n">
        <v>1</v>
      </c>
      <c r="D4223" t="inlineStr">
        <is>
          <t>IPCA</t>
        </is>
      </c>
      <c r="E4223" t="n">
        <v>0.009488792934583046</v>
      </c>
      <c r="F4223" t="inlineStr">
        <is>
          <t>MENSAL</t>
        </is>
      </c>
      <c r="G4223" t="n">
        <v>49572</v>
      </c>
      <c r="H4223" t="n">
        <v>49572</v>
      </c>
      <c r="I4223" t="inlineStr">
        <is>
          <t>175</t>
        </is>
      </c>
      <c r="J4223" t="inlineStr">
        <is>
          <t>CARTEIRA</t>
        </is>
      </c>
      <c r="K4223" t="inlineStr">
        <is>
          <t>CONTRATO</t>
        </is>
      </c>
      <c r="L4223" t="n">
        <v>2730.85</v>
      </c>
      <c r="M4223" t="inlineStr"/>
      <c r="N4223" t="inlineStr"/>
      <c r="O4223" s="142">
        <f>DATE(YEAR(H4223),MONTH(H4223),1)</f>
        <v/>
      </c>
      <c r="P4223" s="132">
        <f>IF(H4223&gt;$L$3,"Futuro","Atraso")</f>
        <v/>
      </c>
      <c r="Q4223">
        <f>12*(YEAR(H4223)-YEAR($L$3))+(MONTH(H4223)-MONTH($L$3))</f>
        <v/>
      </c>
      <c r="R4223" s="366">
        <f>IF(N4223="IBIRAPITANGA FASE 3",IF(P4223="Atraso",M4223,M4223/(1+$J$2)^Q4223),IF(P4223="Atraso",M4223,M4223/(1+$J$1)^Q4223))</f>
        <v/>
      </c>
    </row>
    <row r="4224">
      <c r="A4224" t="inlineStr">
        <is>
          <t>Q021L011</t>
        </is>
      </c>
      <c r="B4224" t="inlineStr">
        <is>
          <t>ANTONIA COSTA SOCCI</t>
        </is>
      </c>
      <c r="C4224" t="n">
        <v>1</v>
      </c>
      <c r="D4224" t="inlineStr">
        <is>
          <t>IPCA</t>
        </is>
      </c>
      <c r="E4224" t="n">
        <v>0.009488792934583046</v>
      </c>
      <c r="F4224" t="inlineStr">
        <is>
          <t>MENSAL</t>
        </is>
      </c>
      <c r="G4224" t="n">
        <v>49602</v>
      </c>
      <c r="H4224" t="n">
        <v>49602</v>
      </c>
      <c r="I4224" t="inlineStr">
        <is>
          <t>176</t>
        </is>
      </c>
      <c r="J4224" t="inlineStr">
        <is>
          <t>CARTEIRA</t>
        </is>
      </c>
      <c r="K4224" t="inlineStr">
        <is>
          <t>CONTRATO</t>
        </is>
      </c>
      <c r="L4224" t="n">
        <v>2730.85</v>
      </c>
      <c r="M4224" t="inlineStr"/>
      <c r="N4224" t="inlineStr"/>
      <c r="O4224" s="142">
        <f>DATE(YEAR(H4224),MONTH(H4224),1)</f>
        <v/>
      </c>
      <c r="P4224" s="132">
        <f>IF(H4224&gt;$L$3,"Futuro","Atraso")</f>
        <v/>
      </c>
      <c r="Q4224">
        <f>12*(YEAR(H4224)-YEAR($L$3))+(MONTH(H4224)-MONTH($L$3))</f>
        <v/>
      </c>
      <c r="R4224" s="366">
        <f>IF(N4224="IBIRAPITANGA FASE 3",IF(P4224="Atraso",M4224,M4224/(1+$J$2)^Q4224),IF(P4224="Atraso",M4224,M4224/(1+$J$1)^Q4224))</f>
        <v/>
      </c>
    </row>
    <row r="4225">
      <c r="A4225" t="inlineStr">
        <is>
          <t>Q021L011</t>
        </is>
      </c>
      <c r="B4225" t="inlineStr">
        <is>
          <t>ANTONIA COSTA SOCCI</t>
        </is>
      </c>
      <c r="C4225" t="n">
        <v>1</v>
      </c>
      <c r="D4225" t="inlineStr">
        <is>
          <t>IPCA</t>
        </is>
      </c>
      <c r="E4225" t="n">
        <v>0.009488792934583046</v>
      </c>
      <c r="F4225" t="inlineStr">
        <is>
          <t>MENSAL</t>
        </is>
      </c>
      <c r="G4225" t="n">
        <v>49633</v>
      </c>
      <c r="H4225" t="n">
        <v>49633</v>
      </c>
      <c r="I4225" t="inlineStr">
        <is>
          <t>177</t>
        </is>
      </c>
      <c r="J4225" t="inlineStr">
        <is>
          <t>CARTEIRA</t>
        </is>
      </c>
      <c r="K4225" t="inlineStr">
        <is>
          <t>CONTRATO</t>
        </is>
      </c>
      <c r="L4225" t="n">
        <v>2730.85</v>
      </c>
      <c r="M4225" t="inlineStr"/>
      <c r="N4225" t="inlineStr"/>
      <c r="O4225" s="142">
        <f>DATE(YEAR(H4225),MONTH(H4225),1)</f>
        <v/>
      </c>
      <c r="P4225" s="132">
        <f>IF(H4225&gt;$L$3,"Futuro","Atraso")</f>
        <v/>
      </c>
      <c r="Q4225">
        <f>12*(YEAR(H4225)-YEAR($L$3))+(MONTH(H4225)-MONTH($L$3))</f>
        <v/>
      </c>
      <c r="R4225" s="366">
        <f>IF(N4225="IBIRAPITANGA FASE 3",IF(P4225="Atraso",M4225,M4225/(1+$J$2)^Q4225),IF(P4225="Atraso",M4225,M4225/(1+$J$1)^Q4225))</f>
        <v/>
      </c>
    </row>
    <row r="4226">
      <c r="A4226" t="inlineStr">
        <is>
          <t>Q021L011</t>
        </is>
      </c>
      <c r="B4226" t="inlineStr">
        <is>
          <t>ANTONIA COSTA SOCCI</t>
        </is>
      </c>
      <c r="C4226" t="n">
        <v>1</v>
      </c>
      <c r="D4226" t="inlineStr">
        <is>
          <t>IPCA</t>
        </is>
      </c>
      <c r="E4226" t="n">
        <v>0.009488792934583046</v>
      </c>
      <c r="F4226" t="inlineStr">
        <is>
          <t>MENSAL</t>
        </is>
      </c>
      <c r="G4226" t="n">
        <v>49663</v>
      </c>
      <c r="H4226" t="n">
        <v>49663</v>
      </c>
      <c r="I4226" t="inlineStr">
        <is>
          <t>178</t>
        </is>
      </c>
      <c r="J4226" t="inlineStr">
        <is>
          <t>CARTEIRA</t>
        </is>
      </c>
      <c r="K4226" t="inlineStr">
        <is>
          <t>CONTRATO</t>
        </is>
      </c>
      <c r="L4226" t="n">
        <v>2730.85</v>
      </c>
      <c r="M4226" t="inlineStr"/>
      <c r="N4226" t="inlineStr"/>
      <c r="O4226" s="142">
        <f>DATE(YEAR(H4226),MONTH(H4226),1)</f>
        <v/>
      </c>
      <c r="P4226" s="132">
        <f>IF(H4226&gt;$L$3,"Futuro","Atraso")</f>
        <v/>
      </c>
      <c r="Q4226">
        <f>12*(YEAR(H4226)-YEAR($L$3))+(MONTH(H4226)-MONTH($L$3))</f>
        <v/>
      </c>
      <c r="R4226" s="366">
        <f>IF(N4226="IBIRAPITANGA FASE 3",IF(P4226="Atraso",M4226,M4226/(1+$J$2)^Q4226),IF(P4226="Atraso",M4226,M4226/(1+$J$1)^Q4226))</f>
        <v/>
      </c>
    </row>
    <row r="4227">
      <c r="A4227" t="inlineStr">
        <is>
          <t>Q021L011</t>
        </is>
      </c>
      <c r="B4227" t="inlineStr">
        <is>
          <t>ANTONIA COSTA SOCCI</t>
        </is>
      </c>
      <c r="C4227" t="n">
        <v>1</v>
      </c>
      <c r="D4227" t="inlineStr">
        <is>
          <t>IPCA</t>
        </is>
      </c>
      <c r="E4227" t="n">
        <v>0.009488792934583046</v>
      </c>
      <c r="F4227" t="inlineStr">
        <is>
          <t>MENSAL</t>
        </is>
      </c>
      <c r="G4227" t="n">
        <v>49694</v>
      </c>
      <c r="H4227" t="n">
        <v>49694</v>
      </c>
      <c r="I4227" t="inlineStr">
        <is>
          <t>179</t>
        </is>
      </c>
      <c r="J4227" t="inlineStr">
        <is>
          <t>CARTEIRA</t>
        </is>
      </c>
      <c r="K4227" t="inlineStr">
        <is>
          <t>CONTRATO</t>
        </is>
      </c>
      <c r="L4227" t="n">
        <v>2730.85</v>
      </c>
      <c r="M4227" t="inlineStr"/>
      <c r="N4227" t="inlineStr"/>
      <c r="O4227" s="142">
        <f>DATE(YEAR(H4227),MONTH(H4227),1)</f>
        <v/>
      </c>
      <c r="P4227" s="132">
        <f>IF(H4227&gt;$L$3,"Futuro","Atraso")</f>
        <v/>
      </c>
      <c r="Q4227">
        <f>12*(YEAR(H4227)-YEAR($L$3))+(MONTH(H4227)-MONTH($L$3))</f>
        <v/>
      </c>
      <c r="R4227" s="366">
        <f>IF(N4227="IBIRAPITANGA FASE 3",IF(P4227="Atraso",M4227,M4227/(1+$J$2)^Q4227),IF(P4227="Atraso",M4227,M4227/(1+$J$1)^Q4227))</f>
        <v/>
      </c>
    </row>
    <row r="4228">
      <c r="A4228" t="inlineStr">
        <is>
          <t>Q021L012</t>
        </is>
      </c>
      <c r="B4228" t="inlineStr">
        <is>
          <t>CHRISTIAN ASCENSAO FLOHR</t>
        </is>
      </c>
      <c r="C4228" t="n">
        <v>1</v>
      </c>
      <c r="D4228" t="inlineStr">
        <is>
          <t>IPCA</t>
        </is>
      </c>
      <c r="E4228" t="n">
        <v>0</v>
      </c>
      <c r="F4228" t="inlineStr">
        <is>
          <t>MENSAL</t>
        </is>
      </c>
      <c r="G4228" t="n">
        <v>45229</v>
      </c>
      <c r="H4228" t="n">
        <v>45229</v>
      </c>
      <c r="I4228" t="inlineStr">
        <is>
          <t>037</t>
        </is>
      </c>
      <c r="J4228" t="inlineStr">
        <is>
          <t>CARTEIRA</t>
        </is>
      </c>
      <c r="K4228" t="inlineStr">
        <is>
          <t>CONTRATO</t>
        </is>
      </c>
      <c r="L4228" t="n">
        <v>2097.13</v>
      </c>
      <c r="M4228" t="inlineStr"/>
      <c r="N4228" t="inlineStr"/>
      <c r="O4228" s="142">
        <f>DATE(YEAR(H4228),MONTH(H4228),1)</f>
        <v/>
      </c>
      <c r="P4228" s="132">
        <f>IF(H4228&gt;$L$3,"Futuro","Atraso")</f>
        <v/>
      </c>
      <c r="Q4228">
        <f>12*(YEAR(H4228)-YEAR($L$3))+(MONTH(H4228)-MONTH($L$3))</f>
        <v/>
      </c>
      <c r="R4228" s="366">
        <f>IF(N4228="IBIRAPITANGA FASE 3",IF(P4228="Atraso",M4228,M4228/(1+$J$2)^Q4228),IF(P4228="Atraso",M4228,M4228/(1+$J$1)^Q4228))</f>
        <v/>
      </c>
    </row>
    <row r="4229">
      <c r="A4229" t="inlineStr">
        <is>
          <t>Q021L012</t>
        </is>
      </c>
      <c r="B4229" t="inlineStr">
        <is>
          <t>CHRISTIAN ASCENSAO FLOHR</t>
        </is>
      </c>
      <c r="C4229" t="n">
        <v>1</v>
      </c>
      <c r="D4229" t="inlineStr">
        <is>
          <t>IPCA</t>
        </is>
      </c>
      <c r="E4229" t="n">
        <v>0</v>
      </c>
      <c r="F4229" t="inlineStr">
        <is>
          <t>MENSAL</t>
        </is>
      </c>
      <c r="G4229" t="n">
        <v>45260</v>
      </c>
      <c r="H4229" t="n">
        <v>45260</v>
      </c>
      <c r="I4229" t="inlineStr">
        <is>
          <t>038</t>
        </is>
      </c>
      <c r="J4229" t="inlineStr">
        <is>
          <t>CARTEIRA</t>
        </is>
      </c>
      <c r="K4229" t="inlineStr">
        <is>
          <t>CONTRATO</t>
        </is>
      </c>
      <c r="L4229" t="n">
        <v>2097.13</v>
      </c>
      <c r="M4229" t="inlineStr"/>
      <c r="N4229" t="inlineStr"/>
      <c r="O4229" s="142">
        <f>DATE(YEAR(H4229),MONTH(H4229),1)</f>
        <v/>
      </c>
      <c r="P4229" s="132">
        <f>IF(H4229&gt;$L$3,"Futuro","Atraso")</f>
        <v/>
      </c>
      <c r="Q4229">
        <f>12*(YEAR(H4229)-YEAR($L$3))+(MONTH(H4229)-MONTH($L$3))</f>
        <v/>
      </c>
      <c r="R4229" s="366">
        <f>IF(N4229="IBIRAPITANGA FASE 3",IF(P4229="Atraso",M4229,M4229/(1+$J$2)^Q4229),IF(P4229="Atraso",M4229,M4229/(1+$J$1)^Q4229))</f>
        <v/>
      </c>
    </row>
    <row r="4230">
      <c r="A4230" t="inlineStr">
        <is>
          <t>Q021L012</t>
        </is>
      </c>
      <c r="B4230" t="inlineStr">
        <is>
          <t>CHRISTIAN ASCENSAO FLOHR</t>
        </is>
      </c>
      <c r="C4230" t="n">
        <v>1</v>
      </c>
      <c r="D4230" t="inlineStr">
        <is>
          <t>IPCA</t>
        </is>
      </c>
      <c r="E4230" t="n">
        <v>0</v>
      </c>
      <c r="F4230" t="inlineStr">
        <is>
          <t>MENSAL</t>
        </is>
      </c>
      <c r="G4230" t="n">
        <v>45290</v>
      </c>
      <c r="H4230" t="n">
        <v>45290</v>
      </c>
      <c r="I4230" t="inlineStr">
        <is>
          <t>039</t>
        </is>
      </c>
      <c r="J4230" t="inlineStr">
        <is>
          <t>CARTEIRA</t>
        </is>
      </c>
      <c r="K4230" t="inlineStr">
        <is>
          <t>CONTRATO</t>
        </is>
      </c>
      <c r="L4230" t="n">
        <v>2097.13</v>
      </c>
      <c r="M4230" t="inlineStr"/>
      <c r="N4230" t="inlineStr"/>
      <c r="O4230" s="142">
        <f>DATE(YEAR(H4230),MONTH(H4230),1)</f>
        <v/>
      </c>
      <c r="P4230" s="132">
        <f>IF(H4230&gt;$L$3,"Futuro","Atraso")</f>
        <v/>
      </c>
      <c r="Q4230">
        <f>12*(YEAR(H4230)-YEAR($L$3))+(MONTH(H4230)-MONTH($L$3))</f>
        <v/>
      </c>
      <c r="R4230" s="366">
        <f>IF(N4230="IBIRAPITANGA FASE 3",IF(P4230="Atraso",M4230,M4230/(1+$J$2)^Q4230),IF(P4230="Atraso",M4230,M4230/(1+$J$1)^Q4230))</f>
        <v/>
      </c>
    </row>
    <row r="4231">
      <c r="A4231" t="inlineStr">
        <is>
          <t>Q021L012</t>
        </is>
      </c>
      <c r="B4231" t="inlineStr">
        <is>
          <t>CHRISTIAN ASCENSAO FLOHR</t>
        </is>
      </c>
      <c r="C4231" t="n">
        <v>1</v>
      </c>
      <c r="D4231" t="inlineStr">
        <is>
          <t>IPCA</t>
        </is>
      </c>
      <c r="E4231" t="n">
        <v>0</v>
      </c>
      <c r="F4231" t="inlineStr">
        <is>
          <t>MENSAL</t>
        </is>
      </c>
      <c r="G4231" t="n">
        <v>45321</v>
      </c>
      <c r="H4231" t="n">
        <v>45321</v>
      </c>
      <c r="I4231" t="inlineStr">
        <is>
          <t>040</t>
        </is>
      </c>
      <c r="J4231" t="inlineStr">
        <is>
          <t>CARTEIRA</t>
        </is>
      </c>
      <c r="K4231" t="inlineStr">
        <is>
          <t>CONTRATO</t>
        </is>
      </c>
      <c r="L4231" t="n">
        <v>2097.13</v>
      </c>
      <c r="M4231" t="inlineStr"/>
      <c r="N4231" t="inlineStr"/>
      <c r="O4231" s="142">
        <f>DATE(YEAR(H4231),MONTH(H4231),1)</f>
        <v/>
      </c>
      <c r="P4231" s="132">
        <f>IF(H4231&gt;$L$3,"Futuro","Atraso")</f>
        <v/>
      </c>
      <c r="Q4231">
        <f>12*(YEAR(H4231)-YEAR($L$3))+(MONTH(H4231)-MONTH($L$3))</f>
        <v/>
      </c>
      <c r="R4231" s="366">
        <f>IF(N4231="IBIRAPITANGA FASE 3",IF(P4231="Atraso",M4231,M4231/(1+$J$2)^Q4231),IF(P4231="Atraso",M4231,M4231/(1+$J$1)^Q4231))</f>
        <v/>
      </c>
    </row>
    <row r="4232">
      <c r="A4232" t="inlineStr">
        <is>
          <t>Q021L012</t>
        </is>
      </c>
      <c r="B4232" t="inlineStr">
        <is>
          <t>CHRISTIAN ASCENSAO FLOHR</t>
        </is>
      </c>
      <c r="C4232" t="n">
        <v>1</v>
      </c>
      <c r="D4232" t="inlineStr">
        <is>
          <t>IPCA</t>
        </is>
      </c>
      <c r="E4232" t="n">
        <v>0</v>
      </c>
      <c r="F4232" t="inlineStr">
        <is>
          <t>MENSAL</t>
        </is>
      </c>
      <c r="G4232" t="n">
        <v>45351</v>
      </c>
      <c r="H4232" t="n">
        <v>45351</v>
      </c>
      <c r="I4232" t="inlineStr">
        <is>
          <t>041</t>
        </is>
      </c>
      <c r="J4232" t="inlineStr">
        <is>
          <t>CARTEIRA</t>
        </is>
      </c>
      <c r="K4232" t="inlineStr">
        <is>
          <t>CONTRATO</t>
        </is>
      </c>
      <c r="L4232" t="n">
        <v>2097.13</v>
      </c>
      <c r="M4232" t="inlineStr"/>
      <c r="N4232" t="inlineStr"/>
      <c r="O4232" s="142">
        <f>DATE(YEAR(H4232),MONTH(H4232),1)</f>
        <v/>
      </c>
      <c r="P4232" s="132">
        <f>IF(H4232&gt;$L$3,"Futuro","Atraso")</f>
        <v/>
      </c>
      <c r="Q4232">
        <f>12*(YEAR(H4232)-YEAR($L$3))+(MONTH(H4232)-MONTH($L$3))</f>
        <v/>
      </c>
      <c r="R4232" s="366">
        <f>IF(N4232="IBIRAPITANGA FASE 3",IF(P4232="Atraso",M4232,M4232/(1+$J$2)^Q4232),IF(P4232="Atraso",M4232,M4232/(1+$J$1)^Q4232))</f>
        <v/>
      </c>
    </row>
    <row r="4233">
      <c r="A4233" t="inlineStr">
        <is>
          <t>Q021L012</t>
        </is>
      </c>
      <c r="B4233" t="inlineStr">
        <is>
          <t>CHRISTIAN ASCENSAO FLOHR</t>
        </is>
      </c>
      <c r="C4233" t="n">
        <v>1</v>
      </c>
      <c r="D4233" t="inlineStr">
        <is>
          <t>IPCA</t>
        </is>
      </c>
      <c r="E4233" t="n">
        <v>0</v>
      </c>
      <c r="F4233" t="inlineStr">
        <is>
          <t>MENSAL</t>
        </is>
      </c>
      <c r="G4233" t="n">
        <v>45381</v>
      </c>
      <c r="H4233" t="n">
        <v>45381</v>
      </c>
      <c r="I4233" t="inlineStr">
        <is>
          <t>042</t>
        </is>
      </c>
      <c r="J4233" t="inlineStr">
        <is>
          <t>CARTEIRA</t>
        </is>
      </c>
      <c r="K4233" t="inlineStr">
        <is>
          <t>CONTRATO</t>
        </is>
      </c>
      <c r="L4233" t="n">
        <v>2097.13</v>
      </c>
      <c r="M4233" t="inlineStr"/>
      <c r="N4233" t="inlineStr"/>
      <c r="O4233" s="142">
        <f>DATE(YEAR(H4233),MONTH(H4233),1)</f>
        <v/>
      </c>
      <c r="P4233" s="132">
        <f>IF(H4233&gt;$L$3,"Futuro","Atraso")</f>
        <v/>
      </c>
      <c r="Q4233">
        <f>12*(YEAR(H4233)-YEAR($L$3))+(MONTH(H4233)-MONTH($L$3))</f>
        <v/>
      </c>
      <c r="R4233" s="366">
        <f>IF(N4233="IBIRAPITANGA FASE 3",IF(P4233="Atraso",M4233,M4233/(1+$J$2)^Q4233),IF(P4233="Atraso",M4233,M4233/(1+$J$1)^Q4233))</f>
        <v/>
      </c>
    </row>
    <row r="4234">
      <c r="A4234" t="inlineStr">
        <is>
          <t>Q021L012</t>
        </is>
      </c>
      <c r="B4234" t="inlineStr">
        <is>
          <t>CHRISTIAN ASCENSAO FLOHR</t>
        </is>
      </c>
      <c r="C4234" t="n">
        <v>1</v>
      </c>
      <c r="D4234" t="inlineStr">
        <is>
          <t>IPCA</t>
        </is>
      </c>
      <c r="E4234" t="n">
        <v>0</v>
      </c>
      <c r="F4234" t="inlineStr">
        <is>
          <t>MENSAL</t>
        </is>
      </c>
      <c r="G4234" t="n">
        <v>45412</v>
      </c>
      <c r="H4234" t="n">
        <v>45412</v>
      </c>
      <c r="I4234" t="inlineStr">
        <is>
          <t>043</t>
        </is>
      </c>
      <c r="J4234" t="inlineStr">
        <is>
          <t>CARTEIRA</t>
        </is>
      </c>
      <c r="K4234" t="inlineStr">
        <is>
          <t>CONTRATO</t>
        </is>
      </c>
      <c r="L4234" t="n">
        <v>2097.13</v>
      </c>
      <c r="M4234" t="inlineStr"/>
      <c r="N4234" t="inlineStr"/>
      <c r="O4234" s="142">
        <f>DATE(YEAR(H4234),MONTH(H4234),1)</f>
        <v/>
      </c>
      <c r="P4234" s="132">
        <f>IF(H4234&gt;$L$3,"Futuro","Atraso")</f>
        <v/>
      </c>
      <c r="Q4234">
        <f>12*(YEAR(H4234)-YEAR($L$3))+(MONTH(H4234)-MONTH($L$3))</f>
        <v/>
      </c>
      <c r="R4234" s="366">
        <f>IF(N4234="IBIRAPITANGA FASE 3",IF(P4234="Atraso",M4234,M4234/(1+$J$2)^Q4234),IF(P4234="Atraso",M4234,M4234/(1+$J$1)^Q4234))</f>
        <v/>
      </c>
    </row>
    <row r="4235">
      <c r="A4235" t="inlineStr">
        <is>
          <t>Q021L012</t>
        </is>
      </c>
      <c r="B4235" t="inlineStr">
        <is>
          <t>CHRISTIAN ASCENSAO FLOHR</t>
        </is>
      </c>
      <c r="C4235" t="n">
        <v>1</v>
      </c>
      <c r="D4235" t="inlineStr">
        <is>
          <t>IPCA</t>
        </is>
      </c>
      <c r="E4235" t="n">
        <v>0</v>
      </c>
      <c r="F4235" t="inlineStr">
        <is>
          <t>MENSAL</t>
        </is>
      </c>
      <c r="G4235" t="n">
        <v>45442</v>
      </c>
      <c r="H4235" t="n">
        <v>45442</v>
      </c>
      <c r="I4235" t="inlineStr">
        <is>
          <t>044</t>
        </is>
      </c>
      <c r="J4235" t="inlineStr">
        <is>
          <t>CARTEIRA</t>
        </is>
      </c>
      <c r="K4235" t="inlineStr">
        <is>
          <t>CONTRATO</t>
        </is>
      </c>
      <c r="L4235" t="n">
        <v>2097.13</v>
      </c>
      <c r="M4235" t="inlineStr"/>
      <c r="N4235" t="inlineStr"/>
      <c r="O4235" s="142">
        <f>DATE(YEAR(H4235),MONTH(H4235),1)</f>
        <v/>
      </c>
      <c r="P4235" s="132">
        <f>IF(H4235&gt;$L$3,"Futuro","Atraso")</f>
        <v/>
      </c>
      <c r="Q4235">
        <f>12*(YEAR(H4235)-YEAR($L$3))+(MONTH(H4235)-MONTH($L$3))</f>
        <v/>
      </c>
      <c r="R4235" s="366">
        <f>IF(N4235="IBIRAPITANGA FASE 3",IF(P4235="Atraso",M4235,M4235/(1+$J$2)^Q4235),IF(P4235="Atraso",M4235,M4235/(1+$J$1)^Q4235))</f>
        <v/>
      </c>
    </row>
    <row r="4236">
      <c r="A4236" t="inlineStr">
        <is>
          <t>Q021L012</t>
        </is>
      </c>
      <c r="B4236" t="inlineStr">
        <is>
          <t>CHRISTIAN ASCENSAO FLOHR</t>
        </is>
      </c>
      <c r="C4236" t="n">
        <v>1</v>
      </c>
      <c r="D4236" t="inlineStr">
        <is>
          <t>IPCA</t>
        </is>
      </c>
      <c r="E4236" t="n">
        <v>0</v>
      </c>
      <c r="F4236" t="inlineStr">
        <is>
          <t>MENSAL</t>
        </is>
      </c>
      <c r="G4236" t="n">
        <v>45473</v>
      </c>
      <c r="H4236" t="n">
        <v>45473</v>
      </c>
      <c r="I4236" t="inlineStr">
        <is>
          <t>045</t>
        </is>
      </c>
      <c r="J4236" t="inlineStr">
        <is>
          <t>CARTEIRA</t>
        </is>
      </c>
      <c r="K4236" t="inlineStr">
        <is>
          <t>CONTRATO</t>
        </is>
      </c>
      <c r="L4236" t="n">
        <v>2097.13</v>
      </c>
      <c r="M4236" t="inlineStr"/>
      <c r="N4236" t="inlineStr"/>
      <c r="O4236" s="142">
        <f>DATE(YEAR(H4236),MONTH(H4236),1)</f>
        <v/>
      </c>
      <c r="P4236" s="132">
        <f>IF(H4236&gt;$L$3,"Futuro","Atraso")</f>
        <v/>
      </c>
      <c r="Q4236">
        <f>12*(YEAR(H4236)-YEAR($L$3))+(MONTH(H4236)-MONTH($L$3))</f>
        <v/>
      </c>
      <c r="R4236" s="366">
        <f>IF(N4236="IBIRAPITANGA FASE 3",IF(P4236="Atraso",M4236,M4236/(1+$J$2)^Q4236),IF(P4236="Atraso",M4236,M4236/(1+$J$1)^Q4236))</f>
        <v/>
      </c>
    </row>
    <row r="4237">
      <c r="A4237" t="inlineStr">
        <is>
          <t>Q021L012</t>
        </is>
      </c>
      <c r="B4237" t="inlineStr">
        <is>
          <t>CHRISTIAN ASCENSAO FLOHR</t>
        </is>
      </c>
      <c r="C4237" t="n">
        <v>1</v>
      </c>
      <c r="D4237" t="inlineStr">
        <is>
          <t>IPCA</t>
        </is>
      </c>
      <c r="E4237" t="n">
        <v>0</v>
      </c>
      <c r="F4237" t="inlineStr">
        <is>
          <t>MENSAL</t>
        </is>
      </c>
      <c r="G4237" t="n">
        <v>45503</v>
      </c>
      <c r="H4237" t="n">
        <v>45503</v>
      </c>
      <c r="I4237" t="inlineStr">
        <is>
          <t>046</t>
        </is>
      </c>
      <c r="J4237" t="inlineStr">
        <is>
          <t>CARTEIRA</t>
        </is>
      </c>
      <c r="K4237" t="inlineStr">
        <is>
          <t>CONTRATO</t>
        </is>
      </c>
      <c r="L4237" t="n">
        <v>2097.13</v>
      </c>
      <c r="M4237" t="inlineStr"/>
      <c r="N4237" t="inlineStr"/>
      <c r="O4237" s="142">
        <f>DATE(YEAR(H4237),MONTH(H4237),1)</f>
        <v/>
      </c>
      <c r="P4237" s="132">
        <f>IF(H4237&gt;$L$3,"Futuro","Atraso")</f>
        <v/>
      </c>
      <c r="Q4237">
        <f>12*(YEAR(H4237)-YEAR($L$3))+(MONTH(H4237)-MONTH($L$3))</f>
        <v/>
      </c>
      <c r="R4237" s="366">
        <f>IF(N4237="IBIRAPITANGA FASE 3",IF(P4237="Atraso",M4237,M4237/(1+$J$2)^Q4237),IF(P4237="Atraso",M4237,M4237/(1+$J$1)^Q4237))</f>
        <v/>
      </c>
    </row>
    <row r="4238">
      <c r="A4238" t="inlineStr">
        <is>
          <t>Q021L012</t>
        </is>
      </c>
      <c r="B4238" t="inlineStr">
        <is>
          <t>CHRISTIAN ASCENSAO FLOHR</t>
        </is>
      </c>
      <c r="C4238" t="n">
        <v>1</v>
      </c>
      <c r="D4238" t="inlineStr">
        <is>
          <t>IPCA</t>
        </is>
      </c>
      <c r="E4238" t="n">
        <v>0</v>
      </c>
      <c r="F4238" t="inlineStr">
        <is>
          <t>MENSAL</t>
        </is>
      </c>
      <c r="G4238" t="n">
        <v>45534</v>
      </c>
      <c r="H4238" t="n">
        <v>45534</v>
      </c>
      <c r="I4238" t="inlineStr">
        <is>
          <t>047</t>
        </is>
      </c>
      <c r="J4238" t="inlineStr">
        <is>
          <t>CARTEIRA</t>
        </is>
      </c>
      <c r="K4238" t="inlineStr">
        <is>
          <t>CONTRATO</t>
        </is>
      </c>
      <c r="L4238" t="n">
        <v>2097.13</v>
      </c>
      <c r="M4238" t="inlineStr"/>
      <c r="N4238" t="inlineStr"/>
      <c r="O4238" s="142">
        <f>DATE(YEAR(H4238),MONTH(H4238),1)</f>
        <v/>
      </c>
      <c r="P4238" s="132">
        <f>IF(H4238&gt;$L$3,"Futuro","Atraso")</f>
        <v/>
      </c>
      <c r="Q4238">
        <f>12*(YEAR(H4238)-YEAR($L$3))+(MONTH(H4238)-MONTH($L$3))</f>
        <v/>
      </c>
      <c r="R4238" s="366">
        <f>IF(N4238="IBIRAPITANGA FASE 3",IF(P4238="Atraso",M4238,M4238/(1+$J$2)^Q4238),IF(P4238="Atraso",M4238,M4238/(1+$J$1)^Q4238))</f>
        <v/>
      </c>
    </row>
    <row r="4239">
      <c r="A4239" t="inlineStr">
        <is>
          <t>Q021L012</t>
        </is>
      </c>
      <c r="B4239" t="inlineStr">
        <is>
          <t>CHRISTIAN ASCENSAO FLOHR</t>
        </is>
      </c>
      <c r="C4239" t="n">
        <v>1</v>
      </c>
      <c r="D4239" t="inlineStr">
        <is>
          <t>IPCA</t>
        </is>
      </c>
      <c r="E4239" t="n">
        <v>0</v>
      </c>
      <c r="F4239" t="inlineStr">
        <is>
          <t>MENSAL</t>
        </is>
      </c>
      <c r="G4239" t="n">
        <v>45565</v>
      </c>
      <c r="H4239" t="n">
        <v>45565</v>
      </c>
      <c r="I4239" t="inlineStr">
        <is>
          <t>048</t>
        </is>
      </c>
      <c r="J4239" t="inlineStr">
        <is>
          <t>CARTEIRA</t>
        </is>
      </c>
      <c r="K4239" t="inlineStr">
        <is>
          <t>CONTRATO</t>
        </is>
      </c>
      <c r="L4239" t="n">
        <v>2097.13</v>
      </c>
      <c r="M4239" t="inlineStr"/>
      <c r="N4239" t="inlineStr"/>
      <c r="O4239" s="142">
        <f>DATE(YEAR(H4239),MONTH(H4239),1)</f>
        <v/>
      </c>
      <c r="P4239" s="132">
        <f>IF(H4239&gt;$L$3,"Futuro","Atraso")</f>
        <v/>
      </c>
      <c r="Q4239">
        <f>12*(YEAR(H4239)-YEAR($L$3))+(MONTH(H4239)-MONTH($L$3))</f>
        <v/>
      </c>
      <c r="R4239" s="366">
        <f>IF(N4239="IBIRAPITANGA FASE 3",IF(P4239="Atraso",M4239,M4239/(1+$J$2)^Q4239),IF(P4239="Atraso",M4239,M4239/(1+$J$1)^Q4239))</f>
        <v/>
      </c>
    </row>
    <row r="4240">
      <c r="A4240" t="inlineStr">
        <is>
          <t>Q021L012</t>
        </is>
      </c>
      <c r="B4240" t="inlineStr">
        <is>
          <t>CHRISTIAN ASCENSAO FLOHR</t>
        </is>
      </c>
      <c r="C4240" t="n">
        <v>1</v>
      </c>
      <c r="D4240" t="inlineStr">
        <is>
          <t>IPCA</t>
        </is>
      </c>
      <c r="E4240" t="n">
        <v>0</v>
      </c>
      <c r="F4240" t="inlineStr">
        <is>
          <t>MENSAL</t>
        </is>
      </c>
      <c r="G4240" t="n">
        <v>45565</v>
      </c>
      <c r="H4240" t="n">
        <v>45565</v>
      </c>
      <c r="I4240" t="inlineStr">
        <is>
          <t>004</t>
        </is>
      </c>
      <c r="J4240" t="inlineStr">
        <is>
          <t>CARTEIRA</t>
        </is>
      </c>
      <c r="K4240" t="inlineStr">
        <is>
          <t>CONTRATO</t>
        </is>
      </c>
      <c r="L4240" t="n">
        <v>10785.24</v>
      </c>
      <c r="M4240" t="inlineStr"/>
      <c r="N4240" t="inlineStr"/>
      <c r="O4240" s="142">
        <f>DATE(YEAR(H4240),MONTH(H4240),1)</f>
        <v/>
      </c>
      <c r="P4240" s="132">
        <f>IF(H4240&gt;$L$3,"Futuro","Atraso")</f>
        <v/>
      </c>
      <c r="Q4240">
        <f>12*(YEAR(H4240)-YEAR($L$3))+(MONTH(H4240)-MONTH($L$3))</f>
        <v/>
      </c>
      <c r="R4240" s="366">
        <f>IF(N4240="IBIRAPITANGA FASE 3",IF(P4240="Atraso",M4240,M4240/(1+$J$2)^Q4240),IF(P4240="Atraso",M4240,M4240/(1+$J$1)^Q4240))</f>
        <v/>
      </c>
    </row>
    <row r="4241">
      <c r="A4241" t="inlineStr">
        <is>
          <t>Q021L013</t>
        </is>
      </c>
      <c r="B4241" t="inlineStr">
        <is>
          <t>SANDRO FRANCA  DE LIMA</t>
        </is>
      </c>
      <c r="C4241" t="n">
        <v>1</v>
      </c>
      <c r="D4241" t="inlineStr">
        <is>
          <t>IPCA</t>
        </is>
      </c>
      <c r="E4241" t="n">
        <v>0</v>
      </c>
      <c r="F4241" t="inlineStr">
        <is>
          <t>MENSAL</t>
        </is>
      </c>
      <c r="G4241" t="n">
        <v>45219</v>
      </c>
      <c r="H4241" t="n">
        <v>45219</v>
      </c>
      <c r="I4241" t="inlineStr">
        <is>
          <t>036</t>
        </is>
      </c>
      <c r="J4241" t="inlineStr">
        <is>
          <t>CARTEIRA</t>
        </is>
      </c>
      <c r="K4241" t="inlineStr">
        <is>
          <t>CONTRATO</t>
        </is>
      </c>
      <c r="L4241" t="n">
        <v>3721.61</v>
      </c>
      <c r="M4241" t="inlineStr"/>
      <c r="N4241" t="inlineStr"/>
      <c r="O4241" s="142">
        <f>DATE(YEAR(H4241),MONTH(H4241),1)</f>
        <v/>
      </c>
      <c r="P4241" s="132">
        <f>IF(H4241&gt;$L$3,"Futuro","Atraso")</f>
        <v/>
      </c>
      <c r="Q4241">
        <f>12*(YEAR(H4241)-YEAR($L$3))+(MONTH(H4241)-MONTH($L$3))</f>
        <v/>
      </c>
      <c r="R4241" s="366">
        <f>IF(N4241="IBIRAPITANGA FASE 3",IF(P4241="Atraso",M4241,M4241/(1+$J$2)^Q4241),IF(P4241="Atraso",M4241,M4241/(1+$J$1)^Q4241))</f>
        <v/>
      </c>
    </row>
    <row r="4242">
      <c r="A4242" t="inlineStr">
        <is>
          <t>Q021L013</t>
        </is>
      </c>
      <c r="B4242" t="inlineStr">
        <is>
          <t>SANDRO FRANCA  DE LIMA</t>
        </is>
      </c>
      <c r="C4242" t="n">
        <v>1</v>
      </c>
      <c r="D4242" t="inlineStr">
        <is>
          <t>IPCA</t>
        </is>
      </c>
      <c r="E4242" t="n">
        <v>0</v>
      </c>
      <c r="F4242" t="inlineStr">
        <is>
          <t>MENSAL</t>
        </is>
      </c>
      <c r="G4242" t="n">
        <v>45250</v>
      </c>
      <c r="H4242" t="n">
        <v>45250</v>
      </c>
      <c r="I4242" t="inlineStr">
        <is>
          <t>037</t>
        </is>
      </c>
      <c r="J4242" t="inlineStr">
        <is>
          <t>CARTEIRA</t>
        </is>
      </c>
      <c r="K4242" t="inlineStr">
        <is>
          <t>CONTRATO</t>
        </is>
      </c>
      <c r="L4242" t="n">
        <v>3721.61</v>
      </c>
      <c r="M4242" t="inlineStr"/>
      <c r="N4242" t="inlineStr"/>
      <c r="O4242" s="142">
        <f>DATE(YEAR(H4242),MONTH(H4242),1)</f>
        <v/>
      </c>
      <c r="P4242" s="132">
        <f>IF(H4242&gt;$L$3,"Futuro","Atraso")</f>
        <v/>
      </c>
      <c r="Q4242">
        <f>12*(YEAR(H4242)-YEAR($L$3))+(MONTH(H4242)-MONTH($L$3))</f>
        <v/>
      </c>
      <c r="R4242" s="366">
        <f>IF(N4242="IBIRAPITANGA FASE 3",IF(P4242="Atraso",M4242,M4242/(1+$J$2)^Q4242),IF(P4242="Atraso",M4242,M4242/(1+$J$1)^Q4242))</f>
        <v/>
      </c>
    </row>
    <row r="4243">
      <c r="A4243" t="inlineStr">
        <is>
          <t>Q021L013</t>
        </is>
      </c>
      <c r="B4243" t="inlineStr">
        <is>
          <t>SANDRO FRANCA  DE LIMA</t>
        </is>
      </c>
      <c r="C4243" t="n">
        <v>1</v>
      </c>
      <c r="D4243" t="inlineStr">
        <is>
          <t>IPCA</t>
        </is>
      </c>
      <c r="E4243" t="n">
        <v>0</v>
      </c>
      <c r="F4243" t="inlineStr">
        <is>
          <t>MENSAL</t>
        </is>
      </c>
      <c r="G4243" t="n">
        <v>45280</v>
      </c>
      <c r="H4243" t="n">
        <v>45280</v>
      </c>
      <c r="I4243" t="inlineStr">
        <is>
          <t>038</t>
        </is>
      </c>
      <c r="J4243" t="inlineStr">
        <is>
          <t>CARTEIRA</t>
        </is>
      </c>
      <c r="K4243" t="inlineStr">
        <is>
          <t>CONTRATO</t>
        </is>
      </c>
      <c r="L4243" t="n">
        <v>3721.61</v>
      </c>
      <c r="M4243" t="inlineStr"/>
      <c r="N4243" t="inlineStr"/>
      <c r="O4243" s="142">
        <f>DATE(YEAR(H4243),MONTH(H4243),1)</f>
        <v/>
      </c>
      <c r="P4243" s="132">
        <f>IF(H4243&gt;$L$3,"Futuro","Atraso")</f>
        <v/>
      </c>
      <c r="Q4243">
        <f>12*(YEAR(H4243)-YEAR($L$3))+(MONTH(H4243)-MONTH($L$3))</f>
        <v/>
      </c>
      <c r="R4243" s="366">
        <f>IF(N4243="IBIRAPITANGA FASE 3",IF(P4243="Atraso",M4243,M4243/(1+$J$2)^Q4243),IF(P4243="Atraso",M4243,M4243/(1+$J$1)^Q4243))</f>
        <v/>
      </c>
    </row>
    <row r="4244">
      <c r="A4244" t="inlineStr">
        <is>
          <t>Q021L013</t>
        </is>
      </c>
      <c r="B4244" t="inlineStr">
        <is>
          <t>SANDRO FRANCA  DE LIMA</t>
        </is>
      </c>
      <c r="C4244" t="n">
        <v>1</v>
      </c>
      <c r="D4244" t="inlineStr">
        <is>
          <t>IPCA</t>
        </is>
      </c>
      <c r="E4244" t="n">
        <v>0</v>
      </c>
      <c r="F4244" t="inlineStr">
        <is>
          <t>MENSAL</t>
        </is>
      </c>
      <c r="G4244" t="n">
        <v>45311</v>
      </c>
      <c r="H4244" t="n">
        <v>45311</v>
      </c>
      <c r="I4244" t="inlineStr">
        <is>
          <t>039</t>
        </is>
      </c>
      <c r="J4244" t="inlineStr">
        <is>
          <t>CARTEIRA</t>
        </is>
      </c>
      <c r="K4244" t="inlineStr">
        <is>
          <t>CONTRATO</t>
        </is>
      </c>
      <c r="L4244" t="n">
        <v>3721.61</v>
      </c>
      <c r="M4244" t="inlineStr"/>
      <c r="N4244" t="inlineStr"/>
      <c r="O4244" s="142">
        <f>DATE(YEAR(H4244),MONTH(H4244),1)</f>
        <v/>
      </c>
      <c r="P4244" s="132">
        <f>IF(H4244&gt;$L$3,"Futuro","Atraso")</f>
        <v/>
      </c>
      <c r="Q4244">
        <f>12*(YEAR(H4244)-YEAR($L$3))+(MONTH(H4244)-MONTH($L$3))</f>
        <v/>
      </c>
      <c r="R4244" s="366">
        <f>IF(N4244="IBIRAPITANGA FASE 3",IF(P4244="Atraso",M4244,M4244/(1+$J$2)^Q4244),IF(P4244="Atraso",M4244,M4244/(1+$J$1)^Q4244))</f>
        <v/>
      </c>
    </row>
    <row r="4245">
      <c r="A4245" t="inlineStr">
        <is>
          <t>Q021L013</t>
        </is>
      </c>
      <c r="B4245" t="inlineStr">
        <is>
          <t>SANDRO FRANCA  DE LIMA</t>
        </is>
      </c>
      <c r="C4245" t="n">
        <v>1</v>
      </c>
      <c r="D4245" t="inlineStr">
        <is>
          <t>IPCA</t>
        </is>
      </c>
      <c r="E4245" t="n">
        <v>0</v>
      </c>
      <c r="F4245" t="inlineStr">
        <is>
          <t>MENSAL</t>
        </is>
      </c>
      <c r="G4245" t="n">
        <v>45342</v>
      </c>
      <c r="H4245" t="n">
        <v>45342</v>
      </c>
      <c r="I4245" t="inlineStr">
        <is>
          <t>040</t>
        </is>
      </c>
      <c r="J4245" t="inlineStr">
        <is>
          <t>CARTEIRA</t>
        </is>
      </c>
      <c r="K4245" t="inlineStr">
        <is>
          <t>CONTRATO</t>
        </is>
      </c>
      <c r="L4245" t="n">
        <v>3721.61</v>
      </c>
      <c r="M4245" t="inlineStr"/>
      <c r="N4245" t="inlineStr"/>
      <c r="O4245" s="142">
        <f>DATE(YEAR(H4245),MONTH(H4245),1)</f>
        <v/>
      </c>
      <c r="P4245" s="132">
        <f>IF(H4245&gt;$L$3,"Futuro","Atraso")</f>
        <v/>
      </c>
      <c r="Q4245">
        <f>12*(YEAR(H4245)-YEAR($L$3))+(MONTH(H4245)-MONTH($L$3))</f>
        <v/>
      </c>
      <c r="R4245" s="366">
        <f>IF(N4245="IBIRAPITANGA FASE 3",IF(P4245="Atraso",M4245,M4245/(1+$J$2)^Q4245),IF(P4245="Atraso",M4245,M4245/(1+$J$1)^Q4245))</f>
        <v/>
      </c>
    </row>
    <row r="4246">
      <c r="A4246" t="inlineStr">
        <is>
          <t>Q021L013</t>
        </is>
      </c>
      <c r="B4246" t="inlineStr">
        <is>
          <t>SANDRO FRANCA  DE LIMA</t>
        </is>
      </c>
      <c r="C4246" t="n">
        <v>1</v>
      </c>
      <c r="D4246" t="inlineStr">
        <is>
          <t>IPCA</t>
        </is>
      </c>
      <c r="E4246" t="n">
        <v>0</v>
      </c>
      <c r="F4246" t="inlineStr">
        <is>
          <t>MENSAL</t>
        </is>
      </c>
      <c r="G4246" t="n">
        <v>45371</v>
      </c>
      <c r="H4246" t="n">
        <v>45371</v>
      </c>
      <c r="I4246" t="inlineStr">
        <is>
          <t>041</t>
        </is>
      </c>
      <c r="J4246" t="inlineStr">
        <is>
          <t>CARTEIRA</t>
        </is>
      </c>
      <c r="K4246" t="inlineStr">
        <is>
          <t>CONTRATO</t>
        </is>
      </c>
      <c r="L4246" t="n">
        <v>3721.61</v>
      </c>
      <c r="M4246" t="inlineStr"/>
      <c r="N4246" t="inlineStr"/>
      <c r="O4246" s="142">
        <f>DATE(YEAR(H4246),MONTH(H4246),1)</f>
        <v/>
      </c>
      <c r="P4246" s="132">
        <f>IF(H4246&gt;$L$3,"Futuro","Atraso")</f>
        <v/>
      </c>
      <c r="Q4246">
        <f>12*(YEAR(H4246)-YEAR($L$3))+(MONTH(H4246)-MONTH($L$3))</f>
        <v/>
      </c>
      <c r="R4246" s="366">
        <f>IF(N4246="IBIRAPITANGA FASE 3",IF(P4246="Atraso",M4246,M4246/(1+$J$2)^Q4246),IF(P4246="Atraso",M4246,M4246/(1+$J$1)^Q4246))</f>
        <v/>
      </c>
    </row>
    <row r="4247">
      <c r="A4247" t="inlineStr">
        <is>
          <t>Q021L013</t>
        </is>
      </c>
      <c r="B4247" t="inlineStr">
        <is>
          <t>SANDRO FRANCA  DE LIMA</t>
        </is>
      </c>
      <c r="C4247" t="n">
        <v>1</v>
      </c>
      <c r="D4247" t="inlineStr">
        <is>
          <t>IPCA</t>
        </is>
      </c>
      <c r="E4247" t="n">
        <v>0</v>
      </c>
      <c r="F4247" t="inlineStr">
        <is>
          <t>MENSAL</t>
        </is>
      </c>
      <c r="G4247" t="n">
        <v>45402</v>
      </c>
      <c r="H4247" t="n">
        <v>45402</v>
      </c>
      <c r="I4247" t="inlineStr">
        <is>
          <t>042</t>
        </is>
      </c>
      <c r="J4247" t="inlineStr">
        <is>
          <t>CARTEIRA</t>
        </is>
      </c>
      <c r="K4247" t="inlineStr">
        <is>
          <t>CONTRATO</t>
        </is>
      </c>
      <c r="L4247" t="n">
        <v>3721.61</v>
      </c>
      <c r="M4247" t="inlineStr"/>
      <c r="N4247" t="inlineStr"/>
      <c r="O4247" s="142">
        <f>DATE(YEAR(H4247),MONTH(H4247),1)</f>
        <v/>
      </c>
      <c r="P4247" s="132">
        <f>IF(H4247&gt;$L$3,"Futuro","Atraso")</f>
        <v/>
      </c>
      <c r="Q4247">
        <f>12*(YEAR(H4247)-YEAR($L$3))+(MONTH(H4247)-MONTH($L$3))</f>
        <v/>
      </c>
      <c r="R4247" s="366">
        <f>IF(N4247="IBIRAPITANGA FASE 3",IF(P4247="Atraso",M4247,M4247/(1+$J$2)^Q4247),IF(P4247="Atraso",M4247,M4247/(1+$J$1)^Q4247))</f>
        <v/>
      </c>
    </row>
    <row r="4248">
      <c r="A4248" t="inlineStr">
        <is>
          <t>Q021L013</t>
        </is>
      </c>
      <c r="B4248" t="inlineStr">
        <is>
          <t>SANDRO FRANCA  DE LIMA</t>
        </is>
      </c>
      <c r="C4248" t="n">
        <v>1</v>
      </c>
      <c r="D4248" t="inlineStr">
        <is>
          <t>IPCA</t>
        </is>
      </c>
      <c r="E4248" t="n">
        <v>0</v>
      </c>
      <c r="F4248" t="inlineStr">
        <is>
          <t>MENSAL</t>
        </is>
      </c>
      <c r="G4248" t="n">
        <v>45432</v>
      </c>
      <c r="H4248" t="n">
        <v>45432</v>
      </c>
      <c r="I4248" t="inlineStr">
        <is>
          <t>043</t>
        </is>
      </c>
      <c r="J4248" t="inlineStr">
        <is>
          <t>CARTEIRA</t>
        </is>
      </c>
      <c r="K4248" t="inlineStr">
        <is>
          <t>CONTRATO</t>
        </is>
      </c>
      <c r="L4248" t="n">
        <v>3721.61</v>
      </c>
      <c r="M4248" t="inlineStr"/>
      <c r="N4248" t="inlineStr"/>
      <c r="O4248" s="142">
        <f>DATE(YEAR(H4248),MONTH(H4248),1)</f>
        <v/>
      </c>
      <c r="P4248" s="132">
        <f>IF(H4248&gt;$L$3,"Futuro","Atraso")</f>
        <v/>
      </c>
      <c r="Q4248">
        <f>12*(YEAR(H4248)-YEAR($L$3))+(MONTH(H4248)-MONTH($L$3))</f>
        <v/>
      </c>
      <c r="R4248" s="366">
        <f>IF(N4248="IBIRAPITANGA FASE 3",IF(P4248="Atraso",M4248,M4248/(1+$J$2)^Q4248),IF(P4248="Atraso",M4248,M4248/(1+$J$1)^Q4248))</f>
        <v/>
      </c>
    </row>
    <row r="4249">
      <c r="A4249" t="inlineStr">
        <is>
          <t>Q021L013</t>
        </is>
      </c>
      <c r="B4249" t="inlineStr">
        <is>
          <t>SANDRO FRANCA  DE LIMA</t>
        </is>
      </c>
      <c r="C4249" t="n">
        <v>1</v>
      </c>
      <c r="D4249" t="inlineStr">
        <is>
          <t>IPCA</t>
        </is>
      </c>
      <c r="E4249" t="n">
        <v>0</v>
      </c>
      <c r="F4249" t="inlineStr">
        <is>
          <t>MENSAL</t>
        </is>
      </c>
      <c r="G4249" t="n">
        <v>45463</v>
      </c>
      <c r="H4249" t="n">
        <v>45463</v>
      </c>
      <c r="I4249" t="inlineStr">
        <is>
          <t>044</t>
        </is>
      </c>
      <c r="J4249" t="inlineStr">
        <is>
          <t>CARTEIRA</t>
        </is>
      </c>
      <c r="K4249" t="inlineStr">
        <is>
          <t>CONTRATO</t>
        </is>
      </c>
      <c r="L4249" t="n">
        <v>3721.61</v>
      </c>
      <c r="M4249" t="inlineStr"/>
      <c r="N4249" t="inlineStr"/>
      <c r="O4249" s="142">
        <f>DATE(YEAR(H4249),MONTH(H4249),1)</f>
        <v/>
      </c>
      <c r="P4249" s="132">
        <f>IF(H4249&gt;$L$3,"Futuro","Atraso")</f>
        <v/>
      </c>
      <c r="Q4249">
        <f>12*(YEAR(H4249)-YEAR($L$3))+(MONTH(H4249)-MONTH($L$3))</f>
        <v/>
      </c>
      <c r="R4249" s="366">
        <f>IF(N4249="IBIRAPITANGA FASE 3",IF(P4249="Atraso",M4249,M4249/(1+$J$2)^Q4249),IF(P4249="Atraso",M4249,M4249/(1+$J$1)^Q4249))</f>
        <v/>
      </c>
    </row>
    <row r="4250">
      <c r="A4250" t="inlineStr">
        <is>
          <t>Q021L013</t>
        </is>
      </c>
      <c r="B4250" t="inlineStr">
        <is>
          <t>SANDRO FRANCA  DE LIMA</t>
        </is>
      </c>
      <c r="C4250" t="n">
        <v>1</v>
      </c>
      <c r="D4250" t="inlineStr">
        <is>
          <t>IPCA</t>
        </is>
      </c>
      <c r="E4250" t="n">
        <v>0</v>
      </c>
      <c r="F4250" t="inlineStr">
        <is>
          <t>MENSAL</t>
        </is>
      </c>
      <c r="G4250" t="n">
        <v>45493</v>
      </c>
      <c r="H4250" t="n">
        <v>45493</v>
      </c>
      <c r="I4250" t="inlineStr">
        <is>
          <t>045</t>
        </is>
      </c>
      <c r="J4250" t="inlineStr">
        <is>
          <t>CARTEIRA</t>
        </is>
      </c>
      <c r="K4250" t="inlineStr">
        <is>
          <t>CONTRATO</t>
        </is>
      </c>
      <c r="L4250" t="n">
        <v>3721.61</v>
      </c>
      <c r="M4250" t="inlineStr"/>
      <c r="N4250" t="inlineStr"/>
      <c r="O4250" s="142">
        <f>DATE(YEAR(H4250),MONTH(H4250),1)</f>
        <v/>
      </c>
      <c r="P4250" s="132">
        <f>IF(H4250&gt;$L$3,"Futuro","Atraso")</f>
        <v/>
      </c>
      <c r="Q4250">
        <f>12*(YEAR(H4250)-YEAR($L$3))+(MONTH(H4250)-MONTH($L$3))</f>
        <v/>
      </c>
      <c r="R4250" s="366">
        <f>IF(N4250="IBIRAPITANGA FASE 3",IF(P4250="Atraso",M4250,M4250/(1+$J$2)^Q4250),IF(P4250="Atraso",M4250,M4250/(1+$J$1)^Q4250))</f>
        <v/>
      </c>
    </row>
    <row r="4251">
      <c r="A4251" t="inlineStr">
        <is>
          <t>Q021L013</t>
        </is>
      </c>
      <c r="B4251" t="inlineStr">
        <is>
          <t>SANDRO FRANCA  DE LIMA</t>
        </is>
      </c>
      <c r="C4251" t="n">
        <v>1</v>
      </c>
      <c r="D4251" t="inlineStr">
        <is>
          <t>IPCA</t>
        </is>
      </c>
      <c r="E4251" t="n">
        <v>0</v>
      </c>
      <c r="F4251" t="inlineStr">
        <is>
          <t>MENSAL</t>
        </is>
      </c>
      <c r="G4251" t="n">
        <v>45524</v>
      </c>
      <c r="H4251" t="n">
        <v>45524</v>
      </c>
      <c r="I4251" t="inlineStr">
        <is>
          <t>046</t>
        </is>
      </c>
      <c r="J4251" t="inlineStr">
        <is>
          <t>CARTEIRA</t>
        </is>
      </c>
      <c r="K4251" t="inlineStr">
        <is>
          <t>CONTRATO</t>
        </is>
      </c>
      <c r="L4251" t="n">
        <v>3721.61</v>
      </c>
      <c r="M4251" t="inlineStr"/>
      <c r="N4251" t="inlineStr"/>
      <c r="O4251" s="142">
        <f>DATE(YEAR(H4251),MONTH(H4251),1)</f>
        <v/>
      </c>
      <c r="P4251" s="132">
        <f>IF(H4251&gt;$L$3,"Futuro","Atraso")</f>
        <v/>
      </c>
      <c r="Q4251">
        <f>12*(YEAR(H4251)-YEAR($L$3))+(MONTH(H4251)-MONTH($L$3))</f>
        <v/>
      </c>
      <c r="R4251" s="366">
        <f>IF(N4251="IBIRAPITANGA FASE 3",IF(P4251="Atraso",M4251,M4251/(1+$J$2)^Q4251),IF(P4251="Atraso",M4251,M4251/(1+$J$1)^Q4251))</f>
        <v/>
      </c>
    </row>
    <row r="4252">
      <c r="A4252" t="inlineStr">
        <is>
          <t>Q021L013</t>
        </is>
      </c>
      <c r="B4252" t="inlineStr">
        <is>
          <t>SANDRO FRANCA  DE LIMA</t>
        </is>
      </c>
      <c r="C4252" t="n">
        <v>1</v>
      </c>
      <c r="D4252" t="inlineStr">
        <is>
          <t>IPCA</t>
        </is>
      </c>
      <c r="E4252" t="n">
        <v>0</v>
      </c>
      <c r="F4252" t="inlineStr">
        <is>
          <t>MENSAL</t>
        </is>
      </c>
      <c r="G4252" t="n">
        <v>45555</v>
      </c>
      <c r="H4252" t="n">
        <v>45555</v>
      </c>
      <c r="I4252" t="inlineStr">
        <is>
          <t>047</t>
        </is>
      </c>
      <c r="J4252" t="inlineStr">
        <is>
          <t>CARTEIRA</t>
        </is>
      </c>
      <c r="K4252" t="inlineStr">
        <is>
          <t>CONTRATO</t>
        </is>
      </c>
      <c r="L4252" t="n">
        <v>3721.61</v>
      </c>
      <c r="M4252" t="inlineStr"/>
      <c r="N4252" t="inlineStr"/>
      <c r="O4252" s="142">
        <f>DATE(YEAR(H4252),MONTH(H4252),1)</f>
        <v/>
      </c>
      <c r="P4252" s="132">
        <f>IF(H4252&gt;$L$3,"Futuro","Atraso")</f>
        <v/>
      </c>
      <c r="Q4252">
        <f>12*(YEAR(H4252)-YEAR($L$3))+(MONTH(H4252)-MONTH($L$3))</f>
        <v/>
      </c>
      <c r="R4252" s="366">
        <f>IF(N4252="IBIRAPITANGA FASE 3",IF(P4252="Atraso",M4252,M4252/(1+$J$2)^Q4252),IF(P4252="Atraso",M4252,M4252/(1+$J$1)^Q4252))</f>
        <v/>
      </c>
    </row>
    <row r="4253">
      <c r="A4253" t="inlineStr">
        <is>
          <t>Q021L013</t>
        </is>
      </c>
      <c r="B4253" t="inlineStr">
        <is>
          <t>SANDRO FRANCA  DE LIMA</t>
        </is>
      </c>
      <c r="C4253" t="n">
        <v>1</v>
      </c>
      <c r="D4253" t="inlineStr">
        <is>
          <t>IPCA</t>
        </is>
      </c>
      <c r="E4253" t="n">
        <v>0</v>
      </c>
      <c r="F4253" t="inlineStr">
        <is>
          <t>MENSAL</t>
        </is>
      </c>
      <c r="G4253" t="n">
        <v>45585</v>
      </c>
      <c r="H4253" t="n">
        <v>45585</v>
      </c>
      <c r="I4253" t="inlineStr">
        <is>
          <t>048</t>
        </is>
      </c>
      <c r="J4253" t="inlineStr">
        <is>
          <t>CARTEIRA</t>
        </is>
      </c>
      <c r="K4253" t="inlineStr">
        <is>
          <t>CONTRATO</t>
        </is>
      </c>
      <c r="L4253" t="n">
        <v>3721.61</v>
      </c>
      <c r="M4253" t="inlineStr"/>
      <c r="N4253" t="inlineStr"/>
      <c r="O4253" s="142">
        <f>DATE(YEAR(H4253),MONTH(H4253),1)</f>
        <v/>
      </c>
      <c r="P4253" s="132">
        <f>IF(H4253&gt;$L$3,"Futuro","Atraso")</f>
        <v/>
      </c>
      <c r="Q4253">
        <f>12*(YEAR(H4253)-YEAR($L$3))+(MONTH(H4253)-MONTH($L$3))</f>
        <v/>
      </c>
      <c r="R4253" s="366">
        <f>IF(N4253="IBIRAPITANGA FASE 3",IF(P4253="Atraso",M4253,M4253/(1+$J$2)^Q4253),IF(P4253="Atraso",M4253,M4253/(1+$J$1)^Q4253))</f>
        <v/>
      </c>
    </row>
    <row r="4254">
      <c r="A4254" t="inlineStr">
        <is>
          <t>Q021L014</t>
        </is>
      </c>
      <c r="B4254" t="inlineStr">
        <is>
          <t>TAINA ALVES DE AQUINO</t>
        </is>
      </c>
      <c r="C4254" t="n">
        <v>1</v>
      </c>
      <c r="D4254" t="inlineStr">
        <is>
          <t>IPCA</t>
        </is>
      </c>
      <c r="E4254" t="n">
        <v>0.009488792934583046</v>
      </c>
      <c r="F4254" t="inlineStr">
        <is>
          <t>MENSAL</t>
        </is>
      </c>
      <c r="G4254" t="n">
        <v>45229</v>
      </c>
      <c r="H4254" t="n">
        <v>45229</v>
      </c>
      <c r="I4254" t="inlineStr">
        <is>
          <t>026</t>
        </is>
      </c>
      <c r="J4254" t="inlineStr">
        <is>
          <t>CARTEIRA</t>
        </is>
      </c>
      <c r="K4254" t="inlineStr">
        <is>
          <t>CONTRATO</t>
        </is>
      </c>
      <c r="L4254" t="n">
        <v>2806.62</v>
      </c>
      <c r="M4254" t="inlineStr"/>
      <c r="N4254" t="inlineStr"/>
      <c r="O4254" s="142">
        <f>DATE(YEAR(H4254),MONTH(H4254),1)</f>
        <v/>
      </c>
      <c r="P4254" s="132">
        <f>IF(H4254&gt;$L$3,"Futuro","Atraso")</f>
        <v/>
      </c>
      <c r="Q4254">
        <f>12*(YEAR(H4254)-YEAR($L$3))+(MONTH(H4254)-MONTH($L$3))</f>
        <v/>
      </c>
      <c r="R4254" s="366">
        <f>IF(N4254="IBIRAPITANGA FASE 3",IF(P4254="Atraso",M4254,M4254/(1+$J$2)^Q4254),IF(P4254="Atraso",M4254,M4254/(1+$J$1)^Q4254))</f>
        <v/>
      </c>
    </row>
    <row r="4255">
      <c r="A4255" t="inlineStr">
        <is>
          <t>Q021L014</t>
        </is>
      </c>
      <c r="B4255" t="inlineStr">
        <is>
          <t>TAINA ALVES DE AQUINO</t>
        </is>
      </c>
      <c r="C4255" t="n">
        <v>1</v>
      </c>
      <c r="D4255" t="inlineStr">
        <is>
          <t>IPCA</t>
        </is>
      </c>
      <c r="E4255" t="n">
        <v>0.009488792934583046</v>
      </c>
      <c r="F4255" t="inlineStr">
        <is>
          <t>MENSAL</t>
        </is>
      </c>
      <c r="G4255" t="n">
        <v>45260</v>
      </c>
      <c r="H4255" t="n">
        <v>45260</v>
      </c>
      <c r="I4255" t="inlineStr">
        <is>
          <t>027</t>
        </is>
      </c>
      <c r="J4255" t="inlineStr">
        <is>
          <t>CARTEIRA</t>
        </is>
      </c>
      <c r="K4255" t="inlineStr">
        <is>
          <t>CONTRATO</t>
        </is>
      </c>
      <c r="L4255" t="n">
        <v>2721.18</v>
      </c>
      <c r="M4255" t="inlineStr"/>
      <c r="N4255" t="inlineStr"/>
      <c r="O4255" s="142">
        <f>DATE(YEAR(H4255),MONTH(H4255),1)</f>
        <v/>
      </c>
      <c r="P4255" s="132">
        <f>IF(H4255&gt;$L$3,"Futuro","Atraso")</f>
        <v/>
      </c>
      <c r="Q4255">
        <f>12*(YEAR(H4255)-YEAR($L$3))+(MONTH(H4255)-MONTH($L$3))</f>
        <v/>
      </c>
      <c r="R4255" s="366">
        <f>IF(N4255="IBIRAPITANGA FASE 3",IF(P4255="Atraso",M4255,M4255/(1+$J$2)^Q4255),IF(P4255="Atraso",M4255,M4255/(1+$J$1)^Q4255))</f>
        <v/>
      </c>
    </row>
    <row r="4256">
      <c r="A4256" t="inlineStr">
        <is>
          <t>Q021L014</t>
        </is>
      </c>
      <c r="B4256" t="inlineStr">
        <is>
          <t>TAINA ALVES DE AQUINO</t>
        </is>
      </c>
      <c r="C4256" t="n">
        <v>1</v>
      </c>
      <c r="D4256" t="inlineStr">
        <is>
          <t>IPCA</t>
        </is>
      </c>
      <c r="E4256" t="n">
        <v>0.009488792934583046</v>
      </c>
      <c r="F4256" t="inlineStr">
        <is>
          <t>MENSAL</t>
        </is>
      </c>
      <c r="G4256" t="n">
        <v>45290</v>
      </c>
      <c r="H4256" t="n">
        <v>45290</v>
      </c>
      <c r="I4256" t="inlineStr">
        <is>
          <t>028</t>
        </is>
      </c>
      <c r="J4256" t="inlineStr">
        <is>
          <t>CARTEIRA</t>
        </is>
      </c>
      <c r="K4256" t="inlineStr">
        <is>
          <t>CONTRATO</t>
        </is>
      </c>
      <c r="L4256" t="n">
        <v>2721.18</v>
      </c>
      <c r="M4256" t="inlineStr"/>
      <c r="N4256" t="inlineStr"/>
      <c r="O4256" s="142">
        <f>DATE(YEAR(H4256),MONTH(H4256),1)</f>
        <v/>
      </c>
      <c r="P4256" s="132">
        <f>IF(H4256&gt;$L$3,"Futuro","Atraso")</f>
        <v/>
      </c>
      <c r="Q4256">
        <f>12*(YEAR(H4256)-YEAR($L$3))+(MONTH(H4256)-MONTH($L$3))</f>
        <v/>
      </c>
      <c r="R4256" s="366">
        <f>IF(N4256="IBIRAPITANGA FASE 3",IF(P4256="Atraso",M4256,M4256/(1+$J$2)^Q4256),IF(P4256="Atraso",M4256,M4256/(1+$J$1)^Q4256))</f>
        <v/>
      </c>
    </row>
    <row r="4257">
      <c r="A4257" t="inlineStr">
        <is>
          <t>Q021L014</t>
        </is>
      </c>
      <c r="B4257" t="inlineStr">
        <is>
          <t>TAINA ALVES DE AQUINO</t>
        </is>
      </c>
      <c r="C4257" t="n">
        <v>1</v>
      </c>
      <c r="D4257" t="inlineStr">
        <is>
          <t>IPCA</t>
        </is>
      </c>
      <c r="E4257" t="n">
        <v>0.009488792934583046</v>
      </c>
      <c r="F4257" t="inlineStr">
        <is>
          <t>MENSAL</t>
        </is>
      </c>
      <c r="G4257" t="n">
        <v>45321</v>
      </c>
      <c r="H4257" t="n">
        <v>45321</v>
      </c>
      <c r="I4257" t="inlineStr">
        <is>
          <t>029</t>
        </is>
      </c>
      <c r="J4257" t="inlineStr">
        <is>
          <t>CARTEIRA</t>
        </is>
      </c>
      <c r="K4257" t="inlineStr">
        <is>
          <t>CONTRATO</t>
        </is>
      </c>
      <c r="L4257" t="n">
        <v>2721.18</v>
      </c>
      <c r="M4257" t="inlineStr"/>
      <c r="N4257" t="inlineStr"/>
      <c r="O4257" s="142">
        <f>DATE(YEAR(H4257),MONTH(H4257),1)</f>
        <v/>
      </c>
      <c r="P4257" s="132">
        <f>IF(H4257&gt;$L$3,"Futuro","Atraso")</f>
        <v/>
      </c>
      <c r="Q4257">
        <f>12*(YEAR(H4257)-YEAR($L$3))+(MONTH(H4257)-MONTH($L$3))</f>
        <v/>
      </c>
      <c r="R4257" s="366">
        <f>IF(N4257="IBIRAPITANGA FASE 3",IF(P4257="Atraso",M4257,M4257/(1+$J$2)^Q4257),IF(P4257="Atraso",M4257,M4257/(1+$J$1)^Q4257))</f>
        <v/>
      </c>
    </row>
    <row r="4258">
      <c r="A4258" t="inlineStr">
        <is>
          <t>Q021L014</t>
        </is>
      </c>
      <c r="B4258" t="inlineStr">
        <is>
          <t>TAINA ALVES DE AQUINO</t>
        </is>
      </c>
      <c r="C4258" t="n">
        <v>1</v>
      </c>
      <c r="D4258" t="inlineStr">
        <is>
          <t>IPCA</t>
        </is>
      </c>
      <c r="E4258" t="n">
        <v>0.009488792934583046</v>
      </c>
      <c r="F4258" t="inlineStr">
        <is>
          <t>MENSAL</t>
        </is>
      </c>
      <c r="G4258" t="n">
        <v>45351</v>
      </c>
      <c r="H4258" t="n">
        <v>45351</v>
      </c>
      <c r="I4258" t="inlineStr">
        <is>
          <t>030</t>
        </is>
      </c>
      <c r="J4258" t="inlineStr">
        <is>
          <t>CARTEIRA</t>
        </is>
      </c>
      <c r="K4258" t="inlineStr">
        <is>
          <t>CONTRATO</t>
        </is>
      </c>
      <c r="L4258" t="n">
        <v>2721.18</v>
      </c>
      <c r="M4258" t="inlineStr"/>
      <c r="N4258" t="inlineStr"/>
      <c r="O4258" s="142">
        <f>DATE(YEAR(H4258),MONTH(H4258),1)</f>
        <v/>
      </c>
      <c r="P4258" s="132">
        <f>IF(H4258&gt;$L$3,"Futuro","Atraso")</f>
        <v/>
      </c>
      <c r="Q4258">
        <f>12*(YEAR(H4258)-YEAR($L$3))+(MONTH(H4258)-MONTH($L$3))</f>
        <v/>
      </c>
      <c r="R4258" s="366">
        <f>IF(N4258="IBIRAPITANGA FASE 3",IF(P4258="Atraso",M4258,M4258/(1+$J$2)^Q4258),IF(P4258="Atraso",M4258,M4258/(1+$J$1)^Q4258))</f>
        <v/>
      </c>
    </row>
    <row r="4259">
      <c r="A4259" t="inlineStr">
        <is>
          <t>Q021L014</t>
        </is>
      </c>
      <c r="B4259" t="inlineStr">
        <is>
          <t>TAINA ALVES DE AQUINO</t>
        </is>
      </c>
      <c r="C4259" t="n">
        <v>1</v>
      </c>
      <c r="D4259" t="inlineStr">
        <is>
          <t>IPCA</t>
        </is>
      </c>
      <c r="E4259" t="n">
        <v>0.009488792934583046</v>
      </c>
      <c r="F4259" t="inlineStr">
        <is>
          <t>MENSAL</t>
        </is>
      </c>
      <c r="G4259" t="n">
        <v>45381</v>
      </c>
      <c r="H4259" t="n">
        <v>45381</v>
      </c>
      <c r="I4259" t="inlineStr">
        <is>
          <t>031</t>
        </is>
      </c>
      <c r="J4259" t="inlineStr">
        <is>
          <t>CARTEIRA</t>
        </is>
      </c>
      <c r="K4259" t="inlineStr">
        <is>
          <t>CONTRATO</t>
        </is>
      </c>
      <c r="L4259" t="n">
        <v>2721.18</v>
      </c>
      <c r="M4259" t="inlineStr"/>
      <c r="N4259" t="inlineStr"/>
      <c r="O4259" s="142">
        <f>DATE(YEAR(H4259),MONTH(H4259),1)</f>
        <v/>
      </c>
      <c r="P4259" s="132">
        <f>IF(H4259&gt;$L$3,"Futuro","Atraso")</f>
        <v/>
      </c>
      <c r="Q4259">
        <f>12*(YEAR(H4259)-YEAR($L$3))+(MONTH(H4259)-MONTH($L$3))</f>
        <v/>
      </c>
      <c r="R4259" s="366">
        <f>IF(N4259="IBIRAPITANGA FASE 3",IF(P4259="Atraso",M4259,M4259/(1+$J$2)^Q4259),IF(P4259="Atraso",M4259,M4259/(1+$J$1)^Q4259))</f>
        <v/>
      </c>
    </row>
    <row r="4260">
      <c r="A4260" t="inlineStr">
        <is>
          <t>Q021L014</t>
        </is>
      </c>
      <c r="B4260" t="inlineStr">
        <is>
          <t>TAINA ALVES DE AQUINO</t>
        </is>
      </c>
      <c r="C4260" t="n">
        <v>1</v>
      </c>
      <c r="D4260" t="inlineStr">
        <is>
          <t>IPCA</t>
        </is>
      </c>
      <c r="E4260" t="n">
        <v>0.009488792934583046</v>
      </c>
      <c r="F4260" t="inlineStr">
        <is>
          <t>MENSAL</t>
        </is>
      </c>
      <c r="G4260" t="n">
        <v>45412</v>
      </c>
      <c r="H4260" t="n">
        <v>45412</v>
      </c>
      <c r="I4260" t="inlineStr">
        <is>
          <t>032</t>
        </is>
      </c>
      <c r="J4260" t="inlineStr">
        <is>
          <t>CARTEIRA</t>
        </is>
      </c>
      <c r="K4260" t="inlineStr">
        <is>
          <t>CONTRATO</t>
        </is>
      </c>
      <c r="L4260" t="n">
        <v>2721.18</v>
      </c>
      <c r="M4260" t="inlineStr"/>
      <c r="N4260" t="inlineStr"/>
      <c r="O4260" s="142">
        <f>DATE(YEAR(H4260),MONTH(H4260),1)</f>
        <v/>
      </c>
      <c r="P4260" s="132">
        <f>IF(H4260&gt;$L$3,"Futuro","Atraso")</f>
        <v/>
      </c>
      <c r="Q4260">
        <f>12*(YEAR(H4260)-YEAR($L$3))+(MONTH(H4260)-MONTH($L$3))</f>
        <v/>
      </c>
      <c r="R4260" s="366">
        <f>IF(N4260="IBIRAPITANGA FASE 3",IF(P4260="Atraso",M4260,M4260/(1+$J$2)^Q4260),IF(P4260="Atraso",M4260,M4260/(1+$J$1)^Q4260))</f>
        <v/>
      </c>
    </row>
    <row r="4261">
      <c r="A4261" t="inlineStr">
        <is>
          <t>Q021L014</t>
        </is>
      </c>
      <c r="B4261" t="inlineStr">
        <is>
          <t>TAINA ALVES DE AQUINO</t>
        </is>
      </c>
      <c r="C4261" t="n">
        <v>1</v>
      </c>
      <c r="D4261" t="inlineStr">
        <is>
          <t>IPCA</t>
        </is>
      </c>
      <c r="E4261" t="n">
        <v>0.009488792934583046</v>
      </c>
      <c r="F4261" t="inlineStr">
        <is>
          <t>MENSAL</t>
        </is>
      </c>
      <c r="G4261" t="n">
        <v>45442</v>
      </c>
      <c r="H4261" t="n">
        <v>45442</v>
      </c>
      <c r="I4261" t="inlineStr">
        <is>
          <t>033</t>
        </is>
      </c>
      <c r="J4261" t="inlineStr">
        <is>
          <t>CARTEIRA</t>
        </is>
      </c>
      <c r="K4261" t="inlineStr">
        <is>
          <t>CONTRATO</t>
        </is>
      </c>
      <c r="L4261" t="n">
        <v>2721.18</v>
      </c>
      <c r="M4261" t="inlineStr"/>
      <c r="N4261" t="inlineStr"/>
      <c r="O4261" s="142">
        <f>DATE(YEAR(H4261),MONTH(H4261),1)</f>
        <v/>
      </c>
      <c r="P4261" s="132">
        <f>IF(H4261&gt;$L$3,"Futuro","Atraso")</f>
        <v/>
      </c>
      <c r="Q4261">
        <f>12*(YEAR(H4261)-YEAR($L$3))+(MONTH(H4261)-MONTH($L$3))</f>
        <v/>
      </c>
      <c r="R4261" s="366">
        <f>IF(N4261="IBIRAPITANGA FASE 3",IF(P4261="Atraso",M4261,M4261/(1+$J$2)^Q4261),IF(P4261="Atraso",M4261,M4261/(1+$J$1)^Q4261))</f>
        <v/>
      </c>
    </row>
    <row r="4262">
      <c r="A4262" t="inlineStr">
        <is>
          <t>Q021L014</t>
        </is>
      </c>
      <c r="B4262" t="inlineStr">
        <is>
          <t>TAINA ALVES DE AQUINO</t>
        </is>
      </c>
      <c r="C4262" t="n">
        <v>1</v>
      </c>
      <c r="D4262" t="inlineStr">
        <is>
          <t>IPCA</t>
        </is>
      </c>
      <c r="E4262" t="n">
        <v>0.009488792934583046</v>
      </c>
      <c r="F4262" t="inlineStr">
        <is>
          <t>MENSAL</t>
        </is>
      </c>
      <c r="G4262" t="n">
        <v>45473</v>
      </c>
      <c r="H4262" t="n">
        <v>45473</v>
      </c>
      <c r="I4262" t="inlineStr">
        <is>
          <t>034</t>
        </is>
      </c>
      <c r="J4262" t="inlineStr">
        <is>
          <t>CARTEIRA</t>
        </is>
      </c>
      <c r="K4262" t="inlineStr">
        <is>
          <t>CONTRATO</t>
        </is>
      </c>
      <c r="L4262" t="n">
        <v>2721.18</v>
      </c>
      <c r="M4262" t="inlineStr"/>
      <c r="N4262" t="inlineStr"/>
      <c r="O4262" s="142">
        <f>DATE(YEAR(H4262),MONTH(H4262),1)</f>
        <v/>
      </c>
      <c r="P4262" s="132">
        <f>IF(H4262&gt;$L$3,"Futuro","Atraso")</f>
        <v/>
      </c>
      <c r="Q4262">
        <f>12*(YEAR(H4262)-YEAR($L$3))+(MONTH(H4262)-MONTH($L$3))</f>
        <v/>
      </c>
      <c r="R4262" s="366">
        <f>IF(N4262="IBIRAPITANGA FASE 3",IF(P4262="Atraso",M4262,M4262/(1+$J$2)^Q4262),IF(P4262="Atraso",M4262,M4262/(1+$J$1)^Q4262))</f>
        <v/>
      </c>
    </row>
    <row r="4263">
      <c r="A4263" t="inlineStr">
        <is>
          <t>Q021L014</t>
        </is>
      </c>
      <c r="B4263" t="inlineStr">
        <is>
          <t>TAINA ALVES DE AQUINO</t>
        </is>
      </c>
      <c r="C4263" t="n">
        <v>1</v>
      </c>
      <c r="D4263" t="inlineStr">
        <is>
          <t>IPCA</t>
        </is>
      </c>
      <c r="E4263" t="n">
        <v>0.009488792934583046</v>
      </c>
      <c r="F4263" t="inlineStr">
        <is>
          <t>MENSAL</t>
        </is>
      </c>
      <c r="G4263" t="n">
        <v>45503</v>
      </c>
      <c r="H4263" t="n">
        <v>45503</v>
      </c>
      <c r="I4263" t="inlineStr">
        <is>
          <t>035</t>
        </is>
      </c>
      <c r="J4263" t="inlineStr">
        <is>
          <t>CARTEIRA</t>
        </is>
      </c>
      <c r="K4263" t="inlineStr">
        <is>
          <t>CONTRATO</t>
        </is>
      </c>
      <c r="L4263" t="n">
        <v>2721.18</v>
      </c>
      <c r="M4263" t="inlineStr"/>
      <c r="N4263" t="inlineStr"/>
      <c r="O4263" s="142">
        <f>DATE(YEAR(H4263),MONTH(H4263),1)</f>
        <v/>
      </c>
      <c r="P4263" s="132">
        <f>IF(H4263&gt;$L$3,"Futuro","Atraso")</f>
        <v/>
      </c>
      <c r="Q4263">
        <f>12*(YEAR(H4263)-YEAR($L$3))+(MONTH(H4263)-MONTH($L$3))</f>
        <v/>
      </c>
      <c r="R4263" s="366">
        <f>IF(N4263="IBIRAPITANGA FASE 3",IF(P4263="Atraso",M4263,M4263/(1+$J$2)^Q4263),IF(P4263="Atraso",M4263,M4263/(1+$J$1)^Q4263))</f>
        <v/>
      </c>
    </row>
    <row r="4264">
      <c r="A4264" t="inlineStr">
        <is>
          <t>Q021L014</t>
        </is>
      </c>
      <c r="B4264" t="inlineStr">
        <is>
          <t>TAINA ALVES DE AQUINO</t>
        </is>
      </c>
      <c r="C4264" t="n">
        <v>1</v>
      </c>
      <c r="D4264" t="inlineStr">
        <is>
          <t>IPCA</t>
        </is>
      </c>
      <c r="E4264" t="n">
        <v>0.009488792934583046</v>
      </c>
      <c r="F4264" t="inlineStr">
        <is>
          <t>MENSAL</t>
        </is>
      </c>
      <c r="G4264" t="n">
        <v>45534</v>
      </c>
      <c r="H4264" t="n">
        <v>45534</v>
      </c>
      <c r="I4264" t="inlineStr">
        <is>
          <t>036</t>
        </is>
      </c>
      <c r="J4264" t="inlineStr">
        <is>
          <t>CARTEIRA</t>
        </is>
      </c>
      <c r="K4264" t="inlineStr">
        <is>
          <t>CONTRATO</t>
        </is>
      </c>
      <c r="L4264" t="n">
        <v>2721.18</v>
      </c>
      <c r="M4264" t="inlineStr"/>
      <c r="N4264" t="inlineStr"/>
      <c r="O4264" s="142">
        <f>DATE(YEAR(H4264),MONTH(H4264),1)</f>
        <v/>
      </c>
      <c r="P4264" s="132">
        <f>IF(H4264&gt;$L$3,"Futuro","Atraso")</f>
        <v/>
      </c>
      <c r="Q4264">
        <f>12*(YEAR(H4264)-YEAR($L$3))+(MONTH(H4264)-MONTH($L$3))</f>
        <v/>
      </c>
      <c r="R4264" s="366">
        <f>IF(N4264="IBIRAPITANGA FASE 3",IF(P4264="Atraso",M4264,M4264/(1+$J$2)^Q4264),IF(P4264="Atraso",M4264,M4264/(1+$J$1)^Q4264))</f>
        <v/>
      </c>
    </row>
    <row r="4265">
      <c r="A4265" t="inlineStr">
        <is>
          <t>Q021L014</t>
        </is>
      </c>
      <c r="B4265" t="inlineStr">
        <is>
          <t>TAINA ALVES DE AQUINO</t>
        </is>
      </c>
      <c r="C4265" t="n">
        <v>1</v>
      </c>
      <c r="D4265" t="inlineStr">
        <is>
          <t>IPCA</t>
        </is>
      </c>
      <c r="E4265" t="n">
        <v>0.009488792934583046</v>
      </c>
      <c r="F4265" t="inlineStr">
        <is>
          <t>MENSAL</t>
        </is>
      </c>
      <c r="G4265" t="n">
        <v>45565</v>
      </c>
      <c r="H4265" t="n">
        <v>45565</v>
      </c>
      <c r="I4265" t="inlineStr">
        <is>
          <t>037</t>
        </is>
      </c>
      <c r="J4265" t="inlineStr">
        <is>
          <t>CARTEIRA</t>
        </is>
      </c>
      <c r="K4265" t="inlineStr">
        <is>
          <t>CONTRATO</t>
        </is>
      </c>
      <c r="L4265" t="n">
        <v>2721.18</v>
      </c>
      <c r="M4265" t="inlineStr"/>
      <c r="N4265" t="inlineStr"/>
      <c r="O4265" s="142">
        <f>DATE(YEAR(H4265),MONTH(H4265),1)</f>
        <v/>
      </c>
      <c r="P4265" s="132">
        <f>IF(H4265&gt;$L$3,"Futuro","Atraso")</f>
        <v/>
      </c>
      <c r="Q4265">
        <f>12*(YEAR(H4265)-YEAR($L$3))+(MONTH(H4265)-MONTH($L$3))</f>
        <v/>
      </c>
      <c r="R4265" s="366">
        <f>IF(N4265="IBIRAPITANGA FASE 3",IF(P4265="Atraso",M4265,M4265/(1+$J$2)^Q4265),IF(P4265="Atraso",M4265,M4265/(1+$J$1)^Q4265))</f>
        <v/>
      </c>
    </row>
    <row r="4266">
      <c r="A4266" t="inlineStr">
        <is>
          <t>Q021L014</t>
        </is>
      </c>
      <c r="B4266" t="inlineStr">
        <is>
          <t>TAINA ALVES DE AQUINO</t>
        </is>
      </c>
      <c r="C4266" t="n">
        <v>1</v>
      </c>
      <c r="D4266" t="inlineStr">
        <is>
          <t>IPCA</t>
        </is>
      </c>
      <c r="E4266" t="n">
        <v>0.009488792934583046</v>
      </c>
      <c r="F4266" t="inlineStr">
        <is>
          <t>MENSAL</t>
        </is>
      </c>
      <c r="G4266" t="n">
        <v>45595</v>
      </c>
      <c r="H4266" t="n">
        <v>45595</v>
      </c>
      <c r="I4266" t="inlineStr">
        <is>
          <t>038</t>
        </is>
      </c>
      <c r="J4266" t="inlineStr">
        <is>
          <t>CARTEIRA</t>
        </is>
      </c>
      <c r="K4266" t="inlineStr">
        <is>
          <t>CONTRATO</t>
        </is>
      </c>
      <c r="L4266" t="n">
        <v>2721.18</v>
      </c>
      <c r="M4266" t="inlineStr"/>
      <c r="N4266" t="inlineStr"/>
      <c r="O4266" s="142">
        <f>DATE(YEAR(H4266),MONTH(H4266),1)</f>
        <v/>
      </c>
      <c r="P4266" s="132">
        <f>IF(H4266&gt;$L$3,"Futuro","Atraso")</f>
        <v/>
      </c>
      <c r="Q4266">
        <f>12*(YEAR(H4266)-YEAR($L$3))+(MONTH(H4266)-MONTH($L$3))</f>
        <v/>
      </c>
      <c r="R4266" s="366">
        <f>IF(N4266="IBIRAPITANGA FASE 3",IF(P4266="Atraso",M4266,M4266/(1+$J$2)^Q4266),IF(P4266="Atraso",M4266,M4266/(1+$J$1)^Q4266))</f>
        <v/>
      </c>
    </row>
    <row r="4267">
      <c r="A4267" t="inlineStr">
        <is>
          <t>Q021L014</t>
        </is>
      </c>
      <c r="B4267" t="inlineStr">
        <is>
          <t>TAINA ALVES DE AQUINO</t>
        </is>
      </c>
      <c r="C4267" t="n">
        <v>1</v>
      </c>
      <c r="D4267" t="inlineStr">
        <is>
          <t>IPCA</t>
        </is>
      </c>
      <c r="E4267" t="n">
        <v>0.009488792934583046</v>
      </c>
      <c r="F4267" t="inlineStr">
        <is>
          <t>MENSAL</t>
        </is>
      </c>
      <c r="G4267" t="n">
        <v>45626</v>
      </c>
      <c r="H4267" t="n">
        <v>45626</v>
      </c>
      <c r="I4267" t="inlineStr">
        <is>
          <t>039</t>
        </is>
      </c>
      <c r="J4267" t="inlineStr">
        <is>
          <t>CARTEIRA</t>
        </is>
      </c>
      <c r="K4267" t="inlineStr">
        <is>
          <t>CONTRATO</t>
        </is>
      </c>
      <c r="L4267" t="n">
        <v>2721.18</v>
      </c>
      <c r="M4267" t="inlineStr"/>
      <c r="N4267" t="inlineStr"/>
      <c r="O4267" s="142">
        <f>DATE(YEAR(H4267),MONTH(H4267),1)</f>
        <v/>
      </c>
      <c r="P4267" s="132">
        <f>IF(H4267&gt;$L$3,"Futuro","Atraso")</f>
        <v/>
      </c>
      <c r="Q4267">
        <f>12*(YEAR(H4267)-YEAR($L$3))+(MONTH(H4267)-MONTH($L$3))</f>
        <v/>
      </c>
      <c r="R4267" s="366">
        <f>IF(N4267="IBIRAPITANGA FASE 3",IF(P4267="Atraso",M4267,M4267/(1+$J$2)^Q4267),IF(P4267="Atraso",M4267,M4267/(1+$J$1)^Q4267))</f>
        <v/>
      </c>
    </row>
    <row r="4268">
      <c r="A4268" t="inlineStr">
        <is>
          <t>Q021L014</t>
        </is>
      </c>
      <c r="B4268" t="inlineStr">
        <is>
          <t>TAINA ALVES DE AQUINO</t>
        </is>
      </c>
      <c r="C4268" t="n">
        <v>1</v>
      </c>
      <c r="D4268" t="inlineStr">
        <is>
          <t>IPCA</t>
        </is>
      </c>
      <c r="E4268" t="n">
        <v>0.009488792934583046</v>
      </c>
      <c r="F4268" t="inlineStr">
        <is>
          <t>MENSAL</t>
        </is>
      </c>
      <c r="G4268" t="n">
        <v>45656</v>
      </c>
      <c r="H4268" t="n">
        <v>45656</v>
      </c>
      <c r="I4268" t="inlineStr">
        <is>
          <t>040</t>
        </is>
      </c>
      <c r="J4268" t="inlineStr">
        <is>
          <t>CARTEIRA</t>
        </is>
      </c>
      <c r="K4268" t="inlineStr">
        <is>
          <t>CONTRATO</t>
        </is>
      </c>
      <c r="L4268" t="n">
        <v>2721.18</v>
      </c>
      <c r="M4268" t="inlineStr"/>
      <c r="N4268" t="inlineStr"/>
      <c r="O4268" s="142">
        <f>DATE(YEAR(H4268),MONTH(H4268),1)</f>
        <v/>
      </c>
      <c r="P4268" s="132">
        <f>IF(H4268&gt;$L$3,"Futuro","Atraso")</f>
        <v/>
      </c>
      <c r="Q4268">
        <f>12*(YEAR(H4268)-YEAR($L$3))+(MONTH(H4268)-MONTH($L$3))</f>
        <v/>
      </c>
      <c r="R4268" s="366">
        <f>IF(N4268="IBIRAPITANGA FASE 3",IF(P4268="Atraso",M4268,M4268/(1+$J$2)^Q4268),IF(P4268="Atraso",M4268,M4268/(1+$J$1)^Q4268))</f>
        <v/>
      </c>
    </row>
    <row r="4269">
      <c r="A4269" t="inlineStr">
        <is>
          <t>Q021L014</t>
        </is>
      </c>
      <c r="B4269" t="inlineStr">
        <is>
          <t>TAINA ALVES DE AQUINO</t>
        </is>
      </c>
      <c r="C4269" t="n">
        <v>1</v>
      </c>
      <c r="D4269" t="inlineStr">
        <is>
          <t>IPCA</t>
        </is>
      </c>
      <c r="E4269" t="n">
        <v>0.009488792934583046</v>
      </c>
      <c r="F4269" t="inlineStr">
        <is>
          <t>MENSAL</t>
        </is>
      </c>
      <c r="G4269" t="n">
        <v>45687</v>
      </c>
      <c r="H4269" t="n">
        <v>45687</v>
      </c>
      <c r="I4269" t="inlineStr">
        <is>
          <t>041</t>
        </is>
      </c>
      <c r="J4269" t="inlineStr">
        <is>
          <t>CARTEIRA</t>
        </is>
      </c>
      <c r="K4269" t="inlineStr">
        <is>
          <t>CONTRATO</t>
        </is>
      </c>
      <c r="L4269" t="n">
        <v>2721.18</v>
      </c>
      <c r="M4269" t="inlineStr"/>
      <c r="N4269" t="inlineStr"/>
      <c r="O4269" s="142">
        <f>DATE(YEAR(H4269),MONTH(H4269),1)</f>
        <v/>
      </c>
      <c r="P4269" s="132">
        <f>IF(H4269&gt;$L$3,"Futuro","Atraso")</f>
        <v/>
      </c>
      <c r="Q4269">
        <f>12*(YEAR(H4269)-YEAR($L$3))+(MONTH(H4269)-MONTH($L$3))</f>
        <v/>
      </c>
      <c r="R4269" s="366">
        <f>IF(N4269="IBIRAPITANGA FASE 3",IF(P4269="Atraso",M4269,M4269/(1+$J$2)^Q4269),IF(P4269="Atraso",M4269,M4269/(1+$J$1)^Q4269))</f>
        <v/>
      </c>
    </row>
    <row r="4270">
      <c r="A4270" t="inlineStr">
        <is>
          <t>Q021L014</t>
        </is>
      </c>
      <c r="B4270" t="inlineStr">
        <is>
          <t>TAINA ALVES DE AQUINO</t>
        </is>
      </c>
      <c r="C4270" t="n">
        <v>1</v>
      </c>
      <c r="D4270" t="inlineStr">
        <is>
          <t>IPCA</t>
        </is>
      </c>
      <c r="E4270" t="n">
        <v>0.009488792934583046</v>
      </c>
      <c r="F4270" t="inlineStr">
        <is>
          <t>MENSAL</t>
        </is>
      </c>
      <c r="G4270" t="n">
        <v>45716</v>
      </c>
      <c r="H4270" t="n">
        <v>45716</v>
      </c>
      <c r="I4270" t="inlineStr">
        <is>
          <t>042</t>
        </is>
      </c>
      <c r="J4270" t="inlineStr">
        <is>
          <t>CARTEIRA</t>
        </is>
      </c>
      <c r="K4270" t="inlineStr">
        <is>
          <t>CONTRATO</t>
        </is>
      </c>
      <c r="L4270" t="n">
        <v>2721.18</v>
      </c>
      <c r="M4270" t="inlineStr"/>
      <c r="N4270" t="inlineStr"/>
      <c r="O4270" s="142">
        <f>DATE(YEAR(H4270),MONTH(H4270),1)</f>
        <v/>
      </c>
      <c r="P4270" s="132">
        <f>IF(H4270&gt;$L$3,"Futuro","Atraso")</f>
        <v/>
      </c>
      <c r="Q4270">
        <f>12*(YEAR(H4270)-YEAR($L$3))+(MONTH(H4270)-MONTH($L$3))</f>
        <v/>
      </c>
      <c r="R4270" s="366">
        <f>IF(N4270="IBIRAPITANGA FASE 3",IF(P4270="Atraso",M4270,M4270/(1+$J$2)^Q4270),IF(P4270="Atraso",M4270,M4270/(1+$J$1)^Q4270))</f>
        <v/>
      </c>
    </row>
    <row r="4271">
      <c r="A4271" t="inlineStr">
        <is>
          <t>Q021L014</t>
        </is>
      </c>
      <c r="B4271" t="inlineStr">
        <is>
          <t>TAINA ALVES DE AQUINO</t>
        </is>
      </c>
      <c r="C4271" t="n">
        <v>1</v>
      </c>
      <c r="D4271" t="inlineStr">
        <is>
          <t>IPCA</t>
        </is>
      </c>
      <c r="E4271" t="n">
        <v>0.009488792934583046</v>
      </c>
      <c r="F4271" t="inlineStr">
        <is>
          <t>MENSAL</t>
        </is>
      </c>
      <c r="G4271" t="n">
        <v>45746</v>
      </c>
      <c r="H4271" t="n">
        <v>45746</v>
      </c>
      <c r="I4271" t="inlineStr">
        <is>
          <t>043</t>
        </is>
      </c>
      <c r="J4271" t="inlineStr">
        <is>
          <t>CARTEIRA</t>
        </is>
      </c>
      <c r="K4271" t="inlineStr">
        <is>
          <t>CONTRATO</t>
        </is>
      </c>
      <c r="L4271" t="n">
        <v>2721.18</v>
      </c>
      <c r="M4271" t="inlineStr"/>
      <c r="N4271" t="inlineStr"/>
      <c r="O4271" s="142">
        <f>DATE(YEAR(H4271),MONTH(H4271),1)</f>
        <v/>
      </c>
      <c r="P4271" s="132">
        <f>IF(H4271&gt;$L$3,"Futuro","Atraso")</f>
        <v/>
      </c>
      <c r="Q4271">
        <f>12*(YEAR(H4271)-YEAR($L$3))+(MONTH(H4271)-MONTH($L$3))</f>
        <v/>
      </c>
      <c r="R4271" s="366">
        <f>IF(N4271="IBIRAPITANGA FASE 3",IF(P4271="Atraso",M4271,M4271/(1+$J$2)^Q4271),IF(P4271="Atraso",M4271,M4271/(1+$J$1)^Q4271))</f>
        <v/>
      </c>
    </row>
    <row r="4272">
      <c r="A4272" t="inlineStr">
        <is>
          <t>Q021L014</t>
        </is>
      </c>
      <c r="B4272" t="inlineStr">
        <is>
          <t>TAINA ALVES DE AQUINO</t>
        </is>
      </c>
      <c r="C4272" t="n">
        <v>1</v>
      </c>
      <c r="D4272" t="inlineStr">
        <is>
          <t>IPCA</t>
        </is>
      </c>
      <c r="E4272" t="n">
        <v>0.009488792934583046</v>
      </c>
      <c r="F4272" t="inlineStr">
        <is>
          <t>MENSAL</t>
        </is>
      </c>
      <c r="G4272" t="n">
        <v>45777</v>
      </c>
      <c r="H4272" t="n">
        <v>45777</v>
      </c>
      <c r="I4272" t="inlineStr">
        <is>
          <t>044</t>
        </is>
      </c>
      <c r="J4272" t="inlineStr">
        <is>
          <t>CARTEIRA</t>
        </is>
      </c>
      <c r="K4272" t="inlineStr">
        <is>
          <t>CONTRATO</t>
        </is>
      </c>
      <c r="L4272" t="n">
        <v>2721.18</v>
      </c>
      <c r="M4272" t="inlineStr"/>
      <c r="N4272" t="inlineStr"/>
      <c r="O4272" s="142">
        <f>DATE(YEAR(H4272),MONTH(H4272),1)</f>
        <v/>
      </c>
      <c r="P4272" s="132">
        <f>IF(H4272&gt;$L$3,"Futuro","Atraso")</f>
        <v/>
      </c>
      <c r="Q4272">
        <f>12*(YEAR(H4272)-YEAR($L$3))+(MONTH(H4272)-MONTH($L$3))</f>
        <v/>
      </c>
      <c r="R4272" s="366">
        <f>IF(N4272="IBIRAPITANGA FASE 3",IF(P4272="Atraso",M4272,M4272/(1+$J$2)^Q4272),IF(P4272="Atraso",M4272,M4272/(1+$J$1)^Q4272))</f>
        <v/>
      </c>
    </row>
    <row r="4273">
      <c r="A4273" t="inlineStr">
        <is>
          <t>Q021L014</t>
        </is>
      </c>
      <c r="B4273" t="inlineStr">
        <is>
          <t>TAINA ALVES DE AQUINO</t>
        </is>
      </c>
      <c r="C4273" t="n">
        <v>1</v>
      </c>
      <c r="D4273" t="inlineStr">
        <is>
          <t>IPCA</t>
        </is>
      </c>
      <c r="E4273" t="n">
        <v>0.009488792934583046</v>
      </c>
      <c r="F4273" t="inlineStr">
        <is>
          <t>MENSAL</t>
        </is>
      </c>
      <c r="G4273" t="n">
        <v>45807</v>
      </c>
      <c r="H4273" t="n">
        <v>45807</v>
      </c>
      <c r="I4273" t="inlineStr">
        <is>
          <t>045</t>
        </is>
      </c>
      <c r="J4273" t="inlineStr">
        <is>
          <t>CARTEIRA</t>
        </is>
      </c>
      <c r="K4273" t="inlineStr">
        <is>
          <t>CONTRATO</t>
        </is>
      </c>
      <c r="L4273" t="n">
        <v>2721.18</v>
      </c>
      <c r="M4273" t="inlineStr"/>
      <c r="N4273" t="inlineStr"/>
      <c r="O4273" s="142">
        <f>DATE(YEAR(H4273),MONTH(H4273),1)</f>
        <v/>
      </c>
      <c r="P4273" s="132">
        <f>IF(H4273&gt;$L$3,"Futuro","Atraso")</f>
        <v/>
      </c>
      <c r="Q4273">
        <f>12*(YEAR(H4273)-YEAR($L$3))+(MONTH(H4273)-MONTH($L$3))</f>
        <v/>
      </c>
      <c r="R4273" s="366">
        <f>IF(N4273="IBIRAPITANGA FASE 3",IF(P4273="Atraso",M4273,M4273/(1+$J$2)^Q4273),IF(P4273="Atraso",M4273,M4273/(1+$J$1)^Q4273))</f>
        <v/>
      </c>
    </row>
    <row r="4274">
      <c r="A4274" t="inlineStr">
        <is>
          <t>Q021L014</t>
        </is>
      </c>
      <c r="B4274" t="inlineStr">
        <is>
          <t>TAINA ALVES DE AQUINO</t>
        </is>
      </c>
      <c r="C4274" t="n">
        <v>1</v>
      </c>
      <c r="D4274" t="inlineStr">
        <is>
          <t>IPCA</t>
        </is>
      </c>
      <c r="E4274" t="n">
        <v>0.009488792934583046</v>
      </c>
      <c r="F4274" t="inlineStr">
        <is>
          <t>MENSAL</t>
        </is>
      </c>
      <c r="G4274" t="n">
        <v>45838</v>
      </c>
      <c r="H4274" t="n">
        <v>45838</v>
      </c>
      <c r="I4274" t="inlineStr">
        <is>
          <t>046</t>
        </is>
      </c>
      <c r="J4274" t="inlineStr">
        <is>
          <t>CARTEIRA</t>
        </is>
      </c>
      <c r="K4274" t="inlineStr">
        <is>
          <t>CONTRATO</t>
        </is>
      </c>
      <c r="L4274" t="n">
        <v>2721.18</v>
      </c>
      <c r="M4274" t="inlineStr"/>
      <c r="N4274" t="inlineStr"/>
      <c r="O4274" s="142">
        <f>DATE(YEAR(H4274),MONTH(H4274),1)</f>
        <v/>
      </c>
      <c r="P4274" s="132">
        <f>IF(H4274&gt;$L$3,"Futuro","Atraso")</f>
        <v/>
      </c>
      <c r="Q4274">
        <f>12*(YEAR(H4274)-YEAR($L$3))+(MONTH(H4274)-MONTH($L$3))</f>
        <v/>
      </c>
      <c r="R4274" s="366">
        <f>IF(N4274="IBIRAPITANGA FASE 3",IF(P4274="Atraso",M4274,M4274/(1+$J$2)^Q4274),IF(P4274="Atraso",M4274,M4274/(1+$J$1)^Q4274))</f>
        <v/>
      </c>
    </row>
    <row r="4275">
      <c r="A4275" t="inlineStr">
        <is>
          <t>Q021L014</t>
        </is>
      </c>
      <c r="B4275" t="inlineStr">
        <is>
          <t>TAINA ALVES DE AQUINO</t>
        </is>
      </c>
      <c r="C4275" t="n">
        <v>1</v>
      </c>
      <c r="D4275" t="inlineStr">
        <is>
          <t>IPCA</t>
        </is>
      </c>
      <c r="E4275" t="n">
        <v>0.009488792934583046</v>
      </c>
      <c r="F4275" t="inlineStr">
        <is>
          <t>MENSAL</t>
        </is>
      </c>
      <c r="G4275" t="n">
        <v>45868</v>
      </c>
      <c r="H4275" t="n">
        <v>45868</v>
      </c>
      <c r="I4275" t="inlineStr">
        <is>
          <t>047</t>
        </is>
      </c>
      <c r="J4275" t="inlineStr">
        <is>
          <t>CARTEIRA</t>
        </is>
      </c>
      <c r="K4275" t="inlineStr">
        <is>
          <t>CONTRATO</t>
        </is>
      </c>
      <c r="L4275" t="n">
        <v>2721.18</v>
      </c>
      <c r="M4275" t="inlineStr"/>
      <c r="N4275" t="inlineStr"/>
      <c r="O4275" s="142">
        <f>DATE(YEAR(H4275),MONTH(H4275),1)</f>
        <v/>
      </c>
      <c r="P4275" s="132">
        <f>IF(H4275&gt;$L$3,"Futuro","Atraso")</f>
        <v/>
      </c>
      <c r="Q4275">
        <f>12*(YEAR(H4275)-YEAR($L$3))+(MONTH(H4275)-MONTH($L$3))</f>
        <v/>
      </c>
      <c r="R4275" s="366">
        <f>IF(N4275="IBIRAPITANGA FASE 3",IF(P4275="Atraso",M4275,M4275/(1+$J$2)^Q4275),IF(P4275="Atraso",M4275,M4275/(1+$J$1)^Q4275))</f>
        <v/>
      </c>
    </row>
    <row r="4276">
      <c r="A4276" t="inlineStr">
        <is>
          <t>Q021L014</t>
        </is>
      </c>
      <c r="B4276" t="inlineStr">
        <is>
          <t>TAINA ALVES DE AQUINO</t>
        </is>
      </c>
      <c r="C4276" t="n">
        <v>1</v>
      </c>
      <c r="D4276" t="inlineStr">
        <is>
          <t>IPCA</t>
        </is>
      </c>
      <c r="E4276" t="n">
        <v>0.009488792934583046</v>
      </c>
      <c r="F4276" t="inlineStr">
        <is>
          <t>MENSAL</t>
        </is>
      </c>
      <c r="G4276" t="n">
        <v>45899</v>
      </c>
      <c r="H4276" t="n">
        <v>45899</v>
      </c>
      <c r="I4276" t="inlineStr">
        <is>
          <t>048</t>
        </is>
      </c>
      <c r="J4276" t="inlineStr">
        <is>
          <t>CARTEIRA</t>
        </is>
      </c>
      <c r="K4276" t="inlineStr">
        <is>
          <t>CONTRATO</t>
        </is>
      </c>
      <c r="L4276" t="n">
        <v>2721.18</v>
      </c>
      <c r="M4276" t="inlineStr"/>
      <c r="N4276" t="inlineStr"/>
      <c r="O4276" s="142">
        <f>DATE(YEAR(H4276),MONTH(H4276),1)</f>
        <v/>
      </c>
      <c r="P4276" s="132">
        <f>IF(H4276&gt;$L$3,"Futuro","Atraso")</f>
        <v/>
      </c>
      <c r="Q4276">
        <f>12*(YEAR(H4276)-YEAR($L$3))+(MONTH(H4276)-MONTH($L$3))</f>
        <v/>
      </c>
      <c r="R4276" s="366">
        <f>IF(N4276="IBIRAPITANGA FASE 3",IF(P4276="Atraso",M4276,M4276/(1+$J$2)^Q4276),IF(P4276="Atraso",M4276,M4276/(1+$J$1)^Q4276))</f>
        <v/>
      </c>
    </row>
    <row r="4277">
      <c r="A4277" t="inlineStr">
        <is>
          <t>Q021L014</t>
        </is>
      </c>
      <c r="B4277" t="inlineStr">
        <is>
          <t>TAINA ALVES DE AQUINO</t>
        </is>
      </c>
      <c r="C4277" t="n">
        <v>1</v>
      </c>
      <c r="D4277" t="inlineStr">
        <is>
          <t>IPCA</t>
        </is>
      </c>
      <c r="E4277" t="n">
        <v>0.009488792934583046</v>
      </c>
      <c r="F4277" t="inlineStr">
        <is>
          <t>MENSAL</t>
        </is>
      </c>
      <c r="G4277" t="n">
        <v>45930</v>
      </c>
      <c r="H4277" t="n">
        <v>45930</v>
      </c>
      <c r="I4277" t="inlineStr">
        <is>
          <t>049</t>
        </is>
      </c>
      <c r="J4277" t="inlineStr">
        <is>
          <t>CARTEIRA</t>
        </is>
      </c>
      <c r="K4277" t="inlineStr">
        <is>
          <t>CONTRATO</t>
        </is>
      </c>
      <c r="L4277" t="n">
        <v>2721.18</v>
      </c>
      <c r="M4277" t="inlineStr"/>
      <c r="N4277" t="inlineStr"/>
      <c r="O4277" s="142">
        <f>DATE(YEAR(H4277),MONTH(H4277),1)</f>
        <v/>
      </c>
      <c r="P4277" s="132">
        <f>IF(H4277&gt;$L$3,"Futuro","Atraso")</f>
        <v/>
      </c>
      <c r="Q4277">
        <f>12*(YEAR(H4277)-YEAR($L$3))+(MONTH(H4277)-MONTH($L$3))</f>
        <v/>
      </c>
      <c r="R4277" s="366">
        <f>IF(N4277="IBIRAPITANGA FASE 3",IF(P4277="Atraso",M4277,M4277/(1+$J$2)^Q4277),IF(P4277="Atraso",M4277,M4277/(1+$J$1)^Q4277))</f>
        <v/>
      </c>
    </row>
    <row r="4278">
      <c r="A4278" t="inlineStr">
        <is>
          <t>Q021L014</t>
        </is>
      </c>
      <c r="B4278" t="inlineStr">
        <is>
          <t>TAINA ALVES DE AQUINO</t>
        </is>
      </c>
      <c r="C4278" t="n">
        <v>1</v>
      </c>
      <c r="D4278" t="inlineStr">
        <is>
          <t>IPCA</t>
        </is>
      </c>
      <c r="E4278" t="n">
        <v>0.009488792934583046</v>
      </c>
      <c r="F4278" t="inlineStr">
        <is>
          <t>MENSAL</t>
        </is>
      </c>
      <c r="G4278" t="n">
        <v>45960</v>
      </c>
      <c r="H4278" t="n">
        <v>45960</v>
      </c>
      <c r="I4278" t="inlineStr">
        <is>
          <t>050</t>
        </is>
      </c>
      <c r="J4278" t="inlineStr">
        <is>
          <t>CARTEIRA</t>
        </is>
      </c>
      <c r="K4278" t="inlineStr">
        <is>
          <t>CONTRATO</t>
        </is>
      </c>
      <c r="L4278" t="n">
        <v>2721.18</v>
      </c>
      <c r="M4278" t="inlineStr"/>
      <c r="N4278" t="inlineStr"/>
      <c r="O4278" s="142">
        <f>DATE(YEAR(H4278),MONTH(H4278),1)</f>
        <v/>
      </c>
      <c r="P4278" s="132">
        <f>IF(H4278&gt;$L$3,"Futuro","Atraso")</f>
        <v/>
      </c>
      <c r="Q4278">
        <f>12*(YEAR(H4278)-YEAR($L$3))+(MONTH(H4278)-MONTH($L$3))</f>
        <v/>
      </c>
      <c r="R4278" s="366">
        <f>IF(N4278="IBIRAPITANGA FASE 3",IF(P4278="Atraso",M4278,M4278/(1+$J$2)^Q4278),IF(P4278="Atraso",M4278,M4278/(1+$J$1)^Q4278))</f>
        <v/>
      </c>
    </row>
    <row r="4279">
      <c r="A4279" t="inlineStr">
        <is>
          <t>Q021L014</t>
        </is>
      </c>
      <c r="B4279" t="inlineStr">
        <is>
          <t>TAINA ALVES DE AQUINO</t>
        </is>
      </c>
      <c r="C4279" t="n">
        <v>1</v>
      </c>
      <c r="D4279" t="inlineStr">
        <is>
          <t>IPCA</t>
        </is>
      </c>
      <c r="E4279" t="n">
        <v>0.009488792934583046</v>
      </c>
      <c r="F4279" t="inlineStr">
        <is>
          <t>MENSAL</t>
        </is>
      </c>
      <c r="G4279" t="n">
        <v>45991</v>
      </c>
      <c r="H4279" t="n">
        <v>45991</v>
      </c>
      <c r="I4279" t="inlineStr">
        <is>
          <t>051</t>
        </is>
      </c>
      <c r="J4279" t="inlineStr">
        <is>
          <t>CARTEIRA</t>
        </is>
      </c>
      <c r="K4279" t="inlineStr">
        <is>
          <t>CONTRATO</t>
        </is>
      </c>
      <c r="L4279" t="n">
        <v>2721.18</v>
      </c>
      <c r="M4279" t="inlineStr"/>
      <c r="N4279" t="inlineStr"/>
      <c r="O4279" s="142">
        <f>DATE(YEAR(H4279),MONTH(H4279),1)</f>
        <v/>
      </c>
      <c r="P4279" s="132">
        <f>IF(H4279&gt;$L$3,"Futuro","Atraso")</f>
        <v/>
      </c>
      <c r="Q4279">
        <f>12*(YEAR(H4279)-YEAR($L$3))+(MONTH(H4279)-MONTH($L$3))</f>
        <v/>
      </c>
      <c r="R4279" s="366">
        <f>IF(N4279="IBIRAPITANGA FASE 3",IF(P4279="Atraso",M4279,M4279/(1+$J$2)^Q4279),IF(P4279="Atraso",M4279,M4279/(1+$J$1)^Q4279))</f>
        <v/>
      </c>
    </row>
    <row r="4280">
      <c r="A4280" t="inlineStr">
        <is>
          <t>Q021L014</t>
        </is>
      </c>
      <c r="B4280" t="inlineStr">
        <is>
          <t>TAINA ALVES DE AQUINO</t>
        </is>
      </c>
      <c r="C4280" t="n">
        <v>1</v>
      </c>
      <c r="D4280" t="inlineStr">
        <is>
          <t>IPCA</t>
        </is>
      </c>
      <c r="E4280" t="n">
        <v>0.009488792934583046</v>
      </c>
      <c r="F4280" t="inlineStr">
        <is>
          <t>MENSAL</t>
        </is>
      </c>
      <c r="G4280" t="n">
        <v>46021</v>
      </c>
      <c r="H4280" t="n">
        <v>46021</v>
      </c>
      <c r="I4280" t="inlineStr">
        <is>
          <t>052</t>
        </is>
      </c>
      <c r="J4280" t="inlineStr">
        <is>
          <t>CARTEIRA</t>
        </is>
      </c>
      <c r="K4280" t="inlineStr">
        <is>
          <t>CONTRATO</t>
        </is>
      </c>
      <c r="L4280" t="n">
        <v>2721.18</v>
      </c>
      <c r="M4280" t="inlineStr"/>
      <c r="N4280" t="inlineStr"/>
      <c r="O4280" s="142">
        <f>DATE(YEAR(H4280),MONTH(H4280),1)</f>
        <v/>
      </c>
      <c r="P4280" s="132">
        <f>IF(H4280&gt;$L$3,"Futuro","Atraso")</f>
        <v/>
      </c>
      <c r="Q4280">
        <f>12*(YEAR(H4280)-YEAR($L$3))+(MONTH(H4280)-MONTH($L$3))</f>
        <v/>
      </c>
      <c r="R4280" s="366">
        <f>IF(N4280="IBIRAPITANGA FASE 3",IF(P4280="Atraso",M4280,M4280/(1+$J$2)^Q4280),IF(P4280="Atraso",M4280,M4280/(1+$J$1)^Q4280))</f>
        <v/>
      </c>
    </row>
    <row r="4281">
      <c r="A4281" t="inlineStr">
        <is>
          <t>Q021L014</t>
        </is>
      </c>
      <c r="B4281" t="inlineStr">
        <is>
          <t>TAINA ALVES DE AQUINO</t>
        </is>
      </c>
      <c r="C4281" t="n">
        <v>1</v>
      </c>
      <c r="D4281" t="inlineStr">
        <is>
          <t>IPCA</t>
        </is>
      </c>
      <c r="E4281" t="n">
        <v>0.009488792934583046</v>
      </c>
      <c r="F4281" t="inlineStr">
        <is>
          <t>MENSAL</t>
        </is>
      </c>
      <c r="G4281" t="n">
        <v>46052</v>
      </c>
      <c r="H4281" t="n">
        <v>46052</v>
      </c>
      <c r="I4281" t="inlineStr">
        <is>
          <t>053</t>
        </is>
      </c>
      <c r="J4281" t="inlineStr">
        <is>
          <t>CARTEIRA</t>
        </is>
      </c>
      <c r="K4281" t="inlineStr">
        <is>
          <t>CONTRATO</t>
        </is>
      </c>
      <c r="L4281" t="n">
        <v>2721.18</v>
      </c>
      <c r="M4281" t="inlineStr"/>
      <c r="N4281" t="inlineStr"/>
      <c r="O4281" s="142">
        <f>DATE(YEAR(H4281),MONTH(H4281),1)</f>
        <v/>
      </c>
      <c r="P4281" s="132">
        <f>IF(H4281&gt;$L$3,"Futuro","Atraso")</f>
        <v/>
      </c>
      <c r="Q4281">
        <f>12*(YEAR(H4281)-YEAR($L$3))+(MONTH(H4281)-MONTH($L$3))</f>
        <v/>
      </c>
      <c r="R4281" s="366">
        <f>IF(N4281="IBIRAPITANGA FASE 3",IF(P4281="Atraso",M4281,M4281/(1+$J$2)^Q4281),IF(P4281="Atraso",M4281,M4281/(1+$J$1)^Q4281))</f>
        <v/>
      </c>
    </row>
    <row r="4282">
      <c r="A4282" t="inlineStr">
        <is>
          <t>Q021L014</t>
        </is>
      </c>
      <c r="B4282" t="inlineStr">
        <is>
          <t>TAINA ALVES DE AQUINO</t>
        </is>
      </c>
      <c r="C4282" t="n">
        <v>1</v>
      </c>
      <c r="D4282" t="inlineStr">
        <is>
          <t>IPCA</t>
        </is>
      </c>
      <c r="E4282" t="n">
        <v>0.009488792934583046</v>
      </c>
      <c r="F4282" t="inlineStr">
        <is>
          <t>MENSAL</t>
        </is>
      </c>
      <c r="G4282" t="n">
        <v>46081</v>
      </c>
      <c r="H4282" t="n">
        <v>46081</v>
      </c>
      <c r="I4282" t="inlineStr">
        <is>
          <t>054</t>
        </is>
      </c>
      <c r="J4282" t="inlineStr">
        <is>
          <t>CARTEIRA</t>
        </is>
      </c>
      <c r="K4282" t="inlineStr">
        <is>
          <t>CONTRATO</t>
        </is>
      </c>
      <c r="L4282" t="n">
        <v>2721.18</v>
      </c>
      <c r="M4282" t="inlineStr"/>
      <c r="N4282" t="inlineStr"/>
      <c r="O4282" s="142">
        <f>DATE(YEAR(H4282),MONTH(H4282),1)</f>
        <v/>
      </c>
      <c r="P4282" s="132">
        <f>IF(H4282&gt;$L$3,"Futuro","Atraso")</f>
        <v/>
      </c>
      <c r="Q4282">
        <f>12*(YEAR(H4282)-YEAR($L$3))+(MONTH(H4282)-MONTH($L$3))</f>
        <v/>
      </c>
      <c r="R4282" s="366">
        <f>IF(N4282="IBIRAPITANGA FASE 3",IF(P4282="Atraso",M4282,M4282/(1+$J$2)^Q4282),IF(P4282="Atraso",M4282,M4282/(1+$J$1)^Q4282))</f>
        <v/>
      </c>
    </row>
    <row r="4283">
      <c r="A4283" t="inlineStr">
        <is>
          <t>Q021L014</t>
        </is>
      </c>
      <c r="B4283" t="inlineStr">
        <is>
          <t>TAINA ALVES DE AQUINO</t>
        </is>
      </c>
      <c r="C4283" t="n">
        <v>1</v>
      </c>
      <c r="D4283" t="inlineStr">
        <is>
          <t>IPCA</t>
        </is>
      </c>
      <c r="E4283" t="n">
        <v>0.009488792934583046</v>
      </c>
      <c r="F4283" t="inlineStr">
        <is>
          <t>MENSAL</t>
        </is>
      </c>
      <c r="G4283" t="n">
        <v>46111</v>
      </c>
      <c r="H4283" t="n">
        <v>46111</v>
      </c>
      <c r="I4283" t="inlineStr">
        <is>
          <t>055</t>
        </is>
      </c>
      <c r="J4283" t="inlineStr">
        <is>
          <t>CARTEIRA</t>
        </is>
      </c>
      <c r="K4283" t="inlineStr">
        <is>
          <t>CONTRATO</t>
        </is>
      </c>
      <c r="L4283" t="n">
        <v>2721.18</v>
      </c>
      <c r="M4283" t="inlineStr"/>
      <c r="N4283" t="inlineStr"/>
      <c r="O4283" s="142">
        <f>DATE(YEAR(H4283),MONTH(H4283),1)</f>
        <v/>
      </c>
      <c r="P4283" s="132">
        <f>IF(H4283&gt;$L$3,"Futuro","Atraso")</f>
        <v/>
      </c>
      <c r="Q4283">
        <f>12*(YEAR(H4283)-YEAR($L$3))+(MONTH(H4283)-MONTH($L$3))</f>
        <v/>
      </c>
      <c r="R4283" s="366">
        <f>IF(N4283="IBIRAPITANGA FASE 3",IF(P4283="Atraso",M4283,M4283/(1+$J$2)^Q4283),IF(P4283="Atraso",M4283,M4283/(1+$J$1)^Q4283))</f>
        <v/>
      </c>
    </row>
    <row r="4284">
      <c r="A4284" t="inlineStr">
        <is>
          <t>Q021L014</t>
        </is>
      </c>
      <c r="B4284" t="inlineStr">
        <is>
          <t>TAINA ALVES DE AQUINO</t>
        </is>
      </c>
      <c r="C4284" t="n">
        <v>1</v>
      </c>
      <c r="D4284" t="inlineStr">
        <is>
          <t>IPCA</t>
        </is>
      </c>
      <c r="E4284" t="n">
        <v>0.009488792934583046</v>
      </c>
      <c r="F4284" t="inlineStr">
        <is>
          <t>MENSAL</t>
        </is>
      </c>
      <c r="G4284" t="n">
        <v>46142</v>
      </c>
      <c r="H4284" t="n">
        <v>46142</v>
      </c>
      <c r="I4284" t="inlineStr">
        <is>
          <t>056</t>
        </is>
      </c>
      <c r="J4284" t="inlineStr">
        <is>
          <t>CARTEIRA</t>
        </is>
      </c>
      <c r="K4284" t="inlineStr">
        <is>
          <t>CONTRATO</t>
        </is>
      </c>
      <c r="L4284" t="n">
        <v>2721.18</v>
      </c>
      <c r="M4284" t="inlineStr"/>
      <c r="N4284" t="inlineStr"/>
      <c r="O4284" s="142">
        <f>DATE(YEAR(H4284),MONTH(H4284),1)</f>
        <v/>
      </c>
      <c r="P4284" s="132">
        <f>IF(H4284&gt;$L$3,"Futuro","Atraso")</f>
        <v/>
      </c>
      <c r="Q4284">
        <f>12*(YEAR(H4284)-YEAR($L$3))+(MONTH(H4284)-MONTH($L$3))</f>
        <v/>
      </c>
      <c r="R4284" s="366">
        <f>IF(N4284="IBIRAPITANGA FASE 3",IF(P4284="Atraso",M4284,M4284/(1+$J$2)^Q4284),IF(P4284="Atraso",M4284,M4284/(1+$J$1)^Q4284))</f>
        <v/>
      </c>
    </row>
    <row r="4285">
      <c r="A4285" t="inlineStr">
        <is>
          <t>Q021L014</t>
        </is>
      </c>
      <c r="B4285" t="inlineStr">
        <is>
          <t>TAINA ALVES DE AQUINO</t>
        </is>
      </c>
      <c r="C4285" t="n">
        <v>1</v>
      </c>
      <c r="D4285" t="inlineStr">
        <is>
          <t>IPCA</t>
        </is>
      </c>
      <c r="E4285" t="n">
        <v>0.009488792934583046</v>
      </c>
      <c r="F4285" t="inlineStr">
        <is>
          <t>MENSAL</t>
        </is>
      </c>
      <c r="G4285" t="n">
        <v>46172</v>
      </c>
      <c r="H4285" t="n">
        <v>46172</v>
      </c>
      <c r="I4285" t="inlineStr">
        <is>
          <t>057</t>
        </is>
      </c>
      <c r="J4285" t="inlineStr">
        <is>
          <t>CARTEIRA</t>
        </is>
      </c>
      <c r="K4285" t="inlineStr">
        <is>
          <t>CONTRATO</t>
        </is>
      </c>
      <c r="L4285" t="n">
        <v>2721.18</v>
      </c>
      <c r="M4285" t="inlineStr"/>
      <c r="N4285" t="inlineStr"/>
      <c r="O4285" s="142">
        <f>DATE(YEAR(H4285),MONTH(H4285),1)</f>
        <v/>
      </c>
      <c r="P4285" s="132">
        <f>IF(H4285&gt;$L$3,"Futuro","Atraso")</f>
        <v/>
      </c>
      <c r="Q4285">
        <f>12*(YEAR(H4285)-YEAR($L$3))+(MONTH(H4285)-MONTH($L$3))</f>
        <v/>
      </c>
      <c r="R4285" s="366">
        <f>IF(N4285="IBIRAPITANGA FASE 3",IF(P4285="Atraso",M4285,M4285/(1+$J$2)^Q4285),IF(P4285="Atraso",M4285,M4285/(1+$J$1)^Q4285))</f>
        <v/>
      </c>
    </row>
    <row r="4286">
      <c r="A4286" t="inlineStr">
        <is>
          <t>Q021L014</t>
        </is>
      </c>
      <c r="B4286" t="inlineStr">
        <is>
          <t>TAINA ALVES DE AQUINO</t>
        </is>
      </c>
      <c r="C4286" t="n">
        <v>1</v>
      </c>
      <c r="D4286" t="inlineStr">
        <is>
          <t>IPCA</t>
        </is>
      </c>
      <c r="E4286" t="n">
        <v>0.009488792934583046</v>
      </c>
      <c r="F4286" t="inlineStr">
        <is>
          <t>MENSAL</t>
        </is>
      </c>
      <c r="G4286" t="n">
        <v>46203</v>
      </c>
      <c r="H4286" t="n">
        <v>46203</v>
      </c>
      <c r="I4286" t="inlineStr">
        <is>
          <t>058</t>
        </is>
      </c>
      <c r="J4286" t="inlineStr">
        <is>
          <t>CARTEIRA</t>
        </is>
      </c>
      <c r="K4286" t="inlineStr">
        <is>
          <t>CONTRATO</t>
        </is>
      </c>
      <c r="L4286" t="n">
        <v>2721.18</v>
      </c>
      <c r="M4286" t="inlineStr"/>
      <c r="N4286" t="inlineStr"/>
      <c r="O4286" s="142">
        <f>DATE(YEAR(H4286),MONTH(H4286),1)</f>
        <v/>
      </c>
      <c r="P4286" s="132">
        <f>IF(H4286&gt;$L$3,"Futuro","Atraso")</f>
        <v/>
      </c>
      <c r="Q4286">
        <f>12*(YEAR(H4286)-YEAR($L$3))+(MONTH(H4286)-MONTH($L$3))</f>
        <v/>
      </c>
      <c r="R4286" s="366">
        <f>IF(N4286="IBIRAPITANGA FASE 3",IF(P4286="Atraso",M4286,M4286/(1+$J$2)^Q4286),IF(P4286="Atraso",M4286,M4286/(1+$J$1)^Q4286))</f>
        <v/>
      </c>
    </row>
    <row r="4287">
      <c r="A4287" t="inlineStr">
        <is>
          <t>Q021L014</t>
        </is>
      </c>
      <c r="B4287" t="inlineStr">
        <is>
          <t>TAINA ALVES DE AQUINO</t>
        </is>
      </c>
      <c r="C4287" t="n">
        <v>1</v>
      </c>
      <c r="D4287" t="inlineStr">
        <is>
          <t>IPCA</t>
        </is>
      </c>
      <c r="E4287" t="n">
        <v>0.009488792934583046</v>
      </c>
      <c r="F4287" t="inlineStr">
        <is>
          <t>MENSAL</t>
        </is>
      </c>
      <c r="G4287" t="n">
        <v>46233</v>
      </c>
      <c r="H4287" t="n">
        <v>46233</v>
      </c>
      <c r="I4287" t="inlineStr">
        <is>
          <t>059</t>
        </is>
      </c>
      <c r="J4287" t="inlineStr">
        <is>
          <t>CARTEIRA</t>
        </is>
      </c>
      <c r="K4287" t="inlineStr">
        <is>
          <t>CONTRATO</t>
        </is>
      </c>
      <c r="L4287" t="n">
        <v>2721.18</v>
      </c>
      <c r="M4287" t="inlineStr"/>
      <c r="N4287" t="inlineStr"/>
      <c r="O4287" s="142">
        <f>DATE(YEAR(H4287),MONTH(H4287),1)</f>
        <v/>
      </c>
      <c r="P4287" s="132">
        <f>IF(H4287&gt;$L$3,"Futuro","Atraso")</f>
        <v/>
      </c>
      <c r="Q4287">
        <f>12*(YEAR(H4287)-YEAR($L$3))+(MONTH(H4287)-MONTH($L$3))</f>
        <v/>
      </c>
      <c r="R4287" s="366">
        <f>IF(N4287="IBIRAPITANGA FASE 3",IF(P4287="Atraso",M4287,M4287/(1+$J$2)^Q4287),IF(P4287="Atraso",M4287,M4287/(1+$J$1)^Q4287))</f>
        <v/>
      </c>
    </row>
    <row r="4288">
      <c r="A4288" t="inlineStr">
        <is>
          <t>Q021L014</t>
        </is>
      </c>
      <c r="B4288" t="inlineStr">
        <is>
          <t>TAINA ALVES DE AQUINO</t>
        </is>
      </c>
      <c r="C4288" t="n">
        <v>1</v>
      </c>
      <c r="D4288" t="inlineStr">
        <is>
          <t>IPCA</t>
        </is>
      </c>
      <c r="E4288" t="n">
        <v>0.009488792934583046</v>
      </c>
      <c r="F4288" t="inlineStr">
        <is>
          <t>MENSAL</t>
        </is>
      </c>
      <c r="G4288" t="n">
        <v>46264</v>
      </c>
      <c r="H4288" t="n">
        <v>46264</v>
      </c>
      <c r="I4288" t="inlineStr">
        <is>
          <t>060</t>
        </is>
      </c>
      <c r="J4288" t="inlineStr">
        <is>
          <t>CARTEIRA</t>
        </is>
      </c>
      <c r="K4288" t="inlineStr">
        <is>
          <t>CONTRATO</t>
        </is>
      </c>
      <c r="L4288" t="n">
        <v>2721.18</v>
      </c>
      <c r="M4288" t="inlineStr"/>
      <c r="N4288" t="inlineStr"/>
      <c r="O4288" s="142">
        <f>DATE(YEAR(H4288),MONTH(H4288),1)</f>
        <v/>
      </c>
      <c r="P4288" s="132">
        <f>IF(H4288&gt;$L$3,"Futuro","Atraso")</f>
        <v/>
      </c>
      <c r="Q4288">
        <f>12*(YEAR(H4288)-YEAR($L$3))+(MONTH(H4288)-MONTH($L$3))</f>
        <v/>
      </c>
      <c r="R4288" s="366">
        <f>IF(N4288="IBIRAPITANGA FASE 3",IF(P4288="Atraso",M4288,M4288/(1+$J$2)^Q4288),IF(P4288="Atraso",M4288,M4288/(1+$J$1)^Q4288))</f>
        <v/>
      </c>
    </row>
    <row r="4289">
      <c r="A4289" t="inlineStr">
        <is>
          <t>Q021L014</t>
        </is>
      </c>
      <c r="B4289" t="inlineStr">
        <is>
          <t>TAINA ALVES DE AQUINO</t>
        </is>
      </c>
      <c r="C4289" t="n">
        <v>1</v>
      </c>
      <c r="D4289" t="inlineStr">
        <is>
          <t>IPCA</t>
        </is>
      </c>
      <c r="E4289" t="n">
        <v>0.009488792934583046</v>
      </c>
      <c r="F4289" t="inlineStr">
        <is>
          <t>MENSAL</t>
        </is>
      </c>
      <c r="G4289" t="n">
        <v>46295</v>
      </c>
      <c r="H4289" t="n">
        <v>46295</v>
      </c>
      <c r="I4289" t="inlineStr">
        <is>
          <t>061</t>
        </is>
      </c>
      <c r="J4289" t="inlineStr">
        <is>
          <t>CARTEIRA</t>
        </is>
      </c>
      <c r="K4289" t="inlineStr">
        <is>
          <t>CONTRATO</t>
        </is>
      </c>
      <c r="L4289" t="n">
        <v>2721.18</v>
      </c>
      <c r="M4289" t="inlineStr"/>
      <c r="N4289" t="inlineStr"/>
      <c r="O4289" s="142">
        <f>DATE(YEAR(H4289),MONTH(H4289),1)</f>
        <v/>
      </c>
      <c r="P4289" s="132">
        <f>IF(H4289&gt;$L$3,"Futuro","Atraso")</f>
        <v/>
      </c>
      <c r="Q4289">
        <f>12*(YEAR(H4289)-YEAR($L$3))+(MONTH(H4289)-MONTH($L$3))</f>
        <v/>
      </c>
      <c r="R4289" s="366">
        <f>IF(N4289="IBIRAPITANGA FASE 3",IF(P4289="Atraso",M4289,M4289/(1+$J$2)^Q4289),IF(P4289="Atraso",M4289,M4289/(1+$J$1)^Q4289))</f>
        <v/>
      </c>
    </row>
    <row r="4290">
      <c r="A4290" t="inlineStr">
        <is>
          <t>Q021L014</t>
        </is>
      </c>
      <c r="B4290" t="inlineStr">
        <is>
          <t>TAINA ALVES DE AQUINO</t>
        </is>
      </c>
      <c r="C4290" t="n">
        <v>1</v>
      </c>
      <c r="D4290" t="inlineStr">
        <is>
          <t>IPCA</t>
        </is>
      </c>
      <c r="E4290" t="n">
        <v>0.009488792934583046</v>
      </c>
      <c r="F4290" t="inlineStr">
        <is>
          <t>MENSAL</t>
        </is>
      </c>
      <c r="G4290" t="n">
        <v>46325</v>
      </c>
      <c r="H4290" t="n">
        <v>46325</v>
      </c>
      <c r="I4290" t="inlineStr">
        <is>
          <t>062</t>
        </is>
      </c>
      <c r="J4290" t="inlineStr">
        <is>
          <t>CARTEIRA</t>
        </is>
      </c>
      <c r="K4290" t="inlineStr">
        <is>
          <t>CONTRATO</t>
        </is>
      </c>
      <c r="L4290" t="n">
        <v>2721.18</v>
      </c>
      <c r="M4290" t="inlineStr"/>
      <c r="N4290" t="inlineStr"/>
      <c r="O4290" s="142">
        <f>DATE(YEAR(H4290),MONTH(H4290),1)</f>
        <v/>
      </c>
      <c r="P4290" s="132">
        <f>IF(H4290&gt;$L$3,"Futuro","Atraso")</f>
        <v/>
      </c>
      <c r="Q4290">
        <f>12*(YEAR(H4290)-YEAR($L$3))+(MONTH(H4290)-MONTH($L$3))</f>
        <v/>
      </c>
      <c r="R4290" s="366">
        <f>IF(N4290="IBIRAPITANGA FASE 3",IF(P4290="Atraso",M4290,M4290/(1+$J$2)^Q4290),IF(P4290="Atraso",M4290,M4290/(1+$J$1)^Q4290))</f>
        <v/>
      </c>
    </row>
    <row r="4291">
      <c r="A4291" t="inlineStr">
        <is>
          <t>Q021L014</t>
        </is>
      </c>
      <c r="B4291" t="inlineStr">
        <is>
          <t>TAINA ALVES DE AQUINO</t>
        </is>
      </c>
      <c r="C4291" t="n">
        <v>1</v>
      </c>
      <c r="D4291" t="inlineStr">
        <is>
          <t>IPCA</t>
        </is>
      </c>
      <c r="E4291" t="n">
        <v>0.009488792934583046</v>
      </c>
      <c r="F4291" t="inlineStr">
        <is>
          <t>MENSAL</t>
        </is>
      </c>
      <c r="G4291" t="n">
        <v>46356</v>
      </c>
      <c r="H4291" t="n">
        <v>46356</v>
      </c>
      <c r="I4291" t="inlineStr">
        <is>
          <t>063</t>
        </is>
      </c>
      <c r="J4291" t="inlineStr">
        <is>
          <t>CARTEIRA</t>
        </is>
      </c>
      <c r="K4291" t="inlineStr">
        <is>
          <t>CONTRATO</t>
        </is>
      </c>
      <c r="L4291" t="n">
        <v>2721.18</v>
      </c>
      <c r="M4291" t="inlineStr"/>
      <c r="N4291" t="inlineStr"/>
      <c r="O4291" s="142">
        <f>DATE(YEAR(H4291),MONTH(H4291),1)</f>
        <v/>
      </c>
      <c r="P4291" s="132">
        <f>IF(H4291&gt;$L$3,"Futuro","Atraso")</f>
        <v/>
      </c>
      <c r="Q4291">
        <f>12*(YEAR(H4291)-YEAR($L$3))+(MONTH(H4291)-MONTH($L$3))</f>
        <v/>
      </c>
      <c r="R4291" s="366">
        <f>IF(N4291="IBIRAPITANGA FASE 3",IF(P4291="Atraso",M4291,M4291/(1+$J$2)^Q4291),IF(P4291="Atraso",M4291,M4291/(1+$J$1)^Q4291))</f>
        <v/>
      </c>
    </row>
    <row r="4292">
      <c r="A4292" t="inlineStr">
        <is>
          <t>Q021L014</t>
        </is>
      </c>
      <c r="B4292" t="inlineStr">
        <is>
          <t>TAINA ALVES DE AQUINO</t>
        </is>
      </c>
      <c r="C4292" t="n">
        <v>1</v>
      </c>
      <c r="D4292" t="inlineStr">
        <is>
          <t>IPCA</t>
        </is>
      </c>
      <c r="E4292" t="n">
        <v>0.009488792934583046</v>
      </c>
      <c r="F4292" t="inlineStr">
        <is>
          <t>MENSAL</t>
        </is>
      </c>
      <c r="G4292" t="n">
        <v>46386</v>
      </c>
      <c r="H4292" t="n">
        <v>46386</v>
      </c>
      <c r="I4292" t="inlineStr">
        <is>
          <t>064</t>
        </is>
      </c>
      <c r="J4292" t="inlineStr">
        <is>
          <t>CARTEIRA</t>
        </is>
      </c>
      <c r="K4292" t="inlineStr">
        <is>
          <t>CONTRATO</t>
        </is>
      </c>
      <c r="L4292" t="n">
        <v>2721.18</v>
      </c>
      <c r="M4292" t="inlineStr"/>
      <c r="N4292" t="inlineStr"/>
      <c r="O4292" s="142">
        <f>DATE(YEAR(H4292),MONTH(H4292),1)</f>
        <v/>
      </c>
      <c r="P4292" s="132">
        <f>IF(H4292&gt;$L$3,"Futuro","Atraso")</f>
        <v/>
      </c>
      <c r="Q4292">
        <f>12*(YEAR(H4292)-YEAR($L$3))+(MONTH(H4292)-MONTH($L$3))</f>
        <v/>
      </c>
      <c r="R4292" s="366">
        <f>IF(N4292="IBIRAPITANGA FASE 3",IF(P4292="Atraso",M4292,M4292/(1+$J$2)^Q4292),IF(P4292="Atraso",M4292,M4292/(1+$J$1)^Q4292))</f>
        <v/>
      </c>
    </row>
    <row r="4293">
      <c r="A4293" t="inlineStr">
        <is>
          <t>Q021L014</t>
        </is>
      </c>
      <c r="B4293" t="inlineStr">
        <is>
          <t>TAINA ALVES DE AQUINO</t>
        </is>
      </c>
      <c r="C4293" t="n">
        <v>1</v>
      </c>
      <c r="D4293" t="inlineStr">
        <is>
          <t>IPCA</t>
        </is>
      </c>
      <c r="E4293" t="n">
        <v>0.009488792934583046</v>
      </c>
      <c r="F4293" t="inlineStr">
        <is>
          <t>MENSAL</t>
        </is>
      </c>
      <c r="G4293" t="n">
        <v>46417</v>
      </c>
      <c r="H4293" t="n">
        <v>46417</v>
      </c>
      <c r="I4293" t="inlineStr">
        <is>
          <t>065</t>
        </is>
      </c>
      <c r="J4293" t="inlineStr">
        <is>
          <t>CARTEIRA</t>
        </is>
      </c>
      <c r="K4293" t="inlineStr">
        <is>
          <t>CONTRATO</t>
        </is>
      </c>
      <c r="L4293" t="n">
        <v>2721.18</v>
      </c>
      <c r="M4293" t="inlineStr"/>
      <c r="N4293" t="inlineStr"/>
      <c r="O4293" s="142">
        <f>DATE(YEAR(H4293),MONTH(H4293),1)</f>
        <v/>
      </c>
      <c r="P4293" s="132">
        <f>IF(H4293&gt;$L$3,"Futuro","Atraso")</f>
        <v/>
      </c>
      <c r="Q4293">
        <f>12*(YEAR(H4293)-YEAR($L$3))+(MONTH(H4293)-MONTH($L$3))</f>
        <v/>
      </c>
      <c r="R4293" s="366">
        <f>IF(N4293="IBIRAPITANGA FASE 3",IF(P4293="Atraso",M4293,M4293/(1+$J$2)^Q4293),IF(P4293="Atraso",M4293,M4293/(1+$J$1)^Q4293))</f>
        <v/>
      </c>
    </row>
    <row r="4294">
      <c r="A4294" t="inlineStr">
        <is>
          <t>Q021L014</t>
        </is>
      </c>
      <c r="B4294" t="inlineStr">
        <is>
          <t>TAINA ALVES DE AQUINO</t>
        </is>
      </c>
      <c r="C4294" t="n">
        <v>1</v>
      </c>
      <c r="D4294" t="inlineStr">
        <is>
          <t>IPCA</t>
        </is>
      </c>
      <c r="E4294" t="n">
        <v>0.009488792934583046</v>
      </c>
      <c r="F4294" t="inlineStr">
        <is>
          <t>MENSAL</t>
        </is>
      </c>
      <c r="G4294" t="n">
        <v>46446</v>
      </c>
      <c r="H4294" t="n">
        <v>46446</v>
      </c>
      <c r="I4294" t="inlineStr">
        <is>
          <t>066</t>
        </is>
      </c>
      <c r="J4294" t="inlineStr">
        <is>
          <t>CARTEIRA</t>
        </is>
      </c>
      <c r="K4294" t="inlineStr">
        <is>
          <t>CONTRATO</t>
        </is>
      </c>
      <c r="L4294" t="n">
        <v>2721.18</v>
      </c>
      <c r="M4294" t="inlineStr"/>
      <c r="N4294" t="inlineStr"/>
      <c r="O4294" s="142">
        <f>DATE(YEAR(H4294),MONTH(H4294),1)</f>
        <v/>
      </c>
      <c r="P4294" s="132">
        <f>IF(H4294&gt;$L$3,"Futuro","Atraso")</f>
        <v/>
      </c>
      <c r="Q4294">
        <f>12*(YEAR(H4294)-YEAR($L$3))+(MONTH(H4294)-MONTH($L$3))</f>
        <v/>
      </c>
      <c r="R4294" s="366">
        <f>IF(N4294="IBIRAPITANGA FASE 3",IF(P4294="Atraso",M4294,M4294/(1+$J$2)^Q4294),IF(P4294="Atraso",M4294,M4294/(1+$J$1)^Q4294))</f>
        <v/>
      </c>
    </row>
    <row r="4295">
      <c r="A4295" t="inlineStr">
        <is>
          <t>Q021L014</t>
        </is>
      </c>
      <c r="B4295" t="inlineStr">
        <is>
          <t>TAINA ALVES DE AQUINO</t>
        </is>
      </c>
      <c r="C4295" t="n">
        <v>1</v>
      </c>
      <c r="D4295" t="inlineStr">
        <is>
          <t>IPCA</t>
        </is>
      </c>
      <c r="E4295" t="n">
        <v>0.009488792934583046</v>
      </c>
      <c r="F4295" t="inlineStr">
        <is>
          <t>MENSAL</t>
        </is>
      </c>
      <c r="G4295" t="n">
        <v>46476</v>
      </c>
      <c r="H4295" t="n">
        <v>46476</v>
      </c>
      <c r="I4295" t="inlineStr">
        <is>
          <t>067</t>
        </is>
      </c>
      <c r="J4295" t="inlineStr">
        <is>
          <t>CARTEIRA</t>
        </is>
      </c>
      <c r="K4295" t="inlineStr">
        <is>
          <t>CONTRATO</t>
        </is>
      </c>
      <c r="L4295" t="n">
        <v>2721.18</v>
      </c>
      <c r="M4295" t="inlineStr"/>
      <c r="N4295" t="inlineStr"/>
      <c r="O4295" s="142">
        <f>DATE(YEAR(H4295),MONTH(H4295),1)</f>
        <v/>
      </c>
      <c r="P4295" s="132">
        <f>IF(H4295&gt;$L$3,"Futuro","Atraso")</f>
        <v/>
      </c>
      <c r="Q4295">
        <f>12*(YEAR(H4295)-YEAR($L$3))+(MONTH(H4295)-MONTH($L$3))</f>
        <v/>
      </c>
      <c r="R4295" s="366">
        <f>IF(N4295="IBIRAPITANGA FASE 3",IF(P4295="Atraso",M4295,M4295/(1+$J$2)^Q4295),IF(P4295="Atraso",M4295,M4295/(1+$J$1)^Q4295))</f>
        <v/>
      </c>
    </row>
    <row r="4296">
      <c r="A4296" t="inlineStr">
        <is>
          <t>Q021L014</t>
        </is>
      </c>
      <c r="B4296" t="inlineStr">
        <is>
          <t>TAINA ALVES DE AQUINO</t>
        </is>
      </c>
      <c r="C4296" t="n">
        <v>1</v>
      </c>
      <c r="D4296" t="inlineStr">
        <is>
          <t>IPCA</t>
        </is>
      </c>
      <c r="E4296" t="n">
        <v>0.009488792934583046</v>
      </c>
      <c r="F4296" t="inlineStr">
        <is>
          <t>MENSAL</t>
        </is>
      </c>
      <c r="G4296" t="n">
        <v>46507</v>
      </c>
      <c r="H4296" t="n">
        <v>46507</v>
      </c>
      <c r="I4296" t="inlineStr">
        <is>
          <t>068</t>
        </is>
      </c>
      <c r="J4296" t="inlineStr">
        <is>
          <t>CARTEIRA</t>
        </is>
      </c>
      <c r="K4296" t="inlineStr">
        <is>
          <t>CONTRATO</t>
        </is>
      </c>
      <c r="L4296" t="n">
        <v>2721.18</v>
      </c>
      <c r="M4296" t="inlineStr"/>
      <c r="N4296" t="inlineStr"/>
      <c r="O4296" s="142">
        <f>DATE(YEAR(H4296),MONTH(H4296),1)</f>
        <v/>
      </c>
      <c r="P4296" s="132">
        <f>IF(H4296&gt;$L$3,"Futuro","Atraso")</f>
        <v/>
      </c>
      <c r="Q4296">
        <f>12*(YEAR(H4296)-YEAR($L$3))+(MONTH(H4296)-MONTH($L$3))</f>
        <v/>
      </c>
      <c r="R4296" s="366">
        <f>IF(N4296="IBIRAPITANGA FASE 3",IF(P4296="Atraso",M4296,M4296/(1+$J$2)^Q4296),IF(P4296="Atraso",M4296,M4296/(1+$J$1)^Q4296))</f>
        <v/>
      </c>
    </row>
    <row r="4297">
      <c r="A4297" t="inlineStr">
        <is>
          <t>Q021L014</t>
        </is>
      </c>
      <c r="B4297" t="inlineStr">
        <is>
          <t>TAINA ALVES DE AQUINO</t>
        </is>
      </c>
      <c r="C4297" t="n">
        <v>1</v>
      </c>
      <c r="D4297" t="inlineStr">
        <is>
          <t>IPCA</t>
        </is>
      </c>
      <c r="E4297" t="n">
        <v>0.009488792934583046</v>
      </c>
      <c r="F4297" t="inlineStr">
        <is>
          <t>MENSAL</t>
        </is>
      </c>
      <c r="G4297" t="n">
        <v>46537</v>
      </c>
      <c r="H4297" t="n">
        <v>46537</v>
      </c>
      <c r="I4297" t="inlineStr">
        <is>
          <t>069</t>
        </is>
      </c>
      <c r="J4297" t="inlineStr">
        <is>
          <t>CARTEIRA</t>
        </is>
      </c>
      <c r="K4297" t="inlineStr">
        <is>
          <t>CONTRATO</t>
        </is>
      </c>
      <c r="L4297" t="n">
        <v>2721.18</v>
      </c>
      <c r="M4297" t="inlineStr"/>
      <c r="N4297" t="inlineStr"/>
      <c r="O4297" s="142">
        <f>DATE(YEAR(H4297),MONTH(H4297),1)</f>
        <v/>
      </c>
      <c r="P4297" s="132">
        <f>IF(H4297&gt;$L$3,"Futuro","Atraso")</f>
        <v/>
      </c>
      <c r="Q4297">
        <f>12*(YEAR(H4297)-YEAR($L$3))+(MONTH(H4297)-MONTH($L$3))</f>
        <v/>
      </c>
      <c r="R4297" s="366">
        <f>IF(N4297="IBIRAPITANGA FASE 3",IF(P4297="Atraso",M4297,M4297/(1+$J$2)^Q4297),IF(P4297="Atraso",M4297,M4297/(1+$J$1)^Q4297))</f>
        <v/>
      </c>
    </row>
    <row r="4298">
      <c r="A4298" t="inlineStr">
        <is>
          <t>Q021L014</t>
        </is>
      </c>
      <c r="B4298" t="inlineStr">
        <is>
          <t>TAINA ALVES DE AQUINO</t>
        </is>
      </c>
      <c r="C4298" t="n">
        <v>1</v>
      </c>
      <c r="D4298" t="inlineStr">
        <is>
          <t>IPCA</t>
        </is>
      </c>
      <c r="E4298" t="n">
        <v>0.009488792934583046</v>
      </c>
      <c r="F4298" t="inlineStr">
        <is>
          <t>MENSAL</t>
        </is>
      </c>
      <c r="G4298" t="n">
        <v>46568</v>
      </c>
      <c r="H4298" t="n">
        <v>46568</v>
      </c>
      <c r="I4298" t="inlineStr">
        <is>
          <t>070</t>
        </is>
      </c>
      <c r="J4298" t="inlineStr">
        <is>
          <t>CARTEIRA</t>
        </is>
      </c>
      <c r="K4298" t="inlineStr">
        <is>
          <t>CONTRATO</t>
        </is>
      </c>
      <c r="L4298" t="n">
        <v>2721.18</v>
      </c>
      <c r="M4298" t="inlineStr"/>
      <c r="N4298" t="inlineStr"/>
      <c r="O4298" s="142">
        <f>DATE(YEAR(H4298),MONTH(H4298),1)</f>
        <v/>
      </c>
      <c r="P4298" s="132">
        <f>IF(H4298&gt;$L$3,"Futuro","Atraso")</f>
        <v/>
      </c>
      <c r="Q4298">
        <f>12*(YEAR(H4298)-YEAR($L$3))+(MONTH(H4298)-MONTH($L$3))</f>
        <v/>
      </c>
      <c r="R4298" s="366">
        <f>IF(N4298="IBIRAPITANGA FASE 3",IF(P4298="Atraso",M4298,M4298/(1+$J$2)^Q4298),IF(P4298="Atraso",M4298,M4298/(1+$J$1)^Q4298))</f>
        <v/>
      </c>
    </row>
    <row r="4299">
      <c r="A4299" t="inlineStr">
        <is>
          <t>Q021L014</t>
        </is>
      </c>
      <c r="B4299" t="inlineStr">
        <is>
          <t>TAINA ALVES DE AQUINO</t>
        </is>
      </c>
      <c r="C4299" t="n">
        <v>1</v>
      </c>
      <c r="D4299" t="inlineStr">
        <is>
          <t>IPCA</t>
        </is>
      </c>
      <c r="E4299" t="n">
        <v>0.009488792934583046</v>
      </c>
      <c r="F4299" t="inlineStr">
        <is>
          <t>MENSAL</t>
        </is>
      </c>
      <c r="G4299" t="n">
        <v>46598</v>
      </c>
      <c r="H4299" t="n">
        <v>46598</v>
      </c>
      <c r="I4299" t="inlineStr">
        <is>
          <t>071</t>
        </is>
      </c>
      <c r="J4299" t="inlineStr">
        <is>
          <t>CARTEIRA</t>
        </is>
      </c>
      <c r="K4299" t="inlineStr">
        <is>
          <t>CONTRATO</t>
        </is>
      </c>
      <c r="L4299" t="n">
        <v>2721.18</v>
      </c>
      <c r="M4299" t="inlineStr"/>
      <c r="N4299" t="inlineStr"/>
      <c r="O4299" s="142">
        <f>DATE(YEAR(H4299),MONTH(H4299),1)</f>
        <v/>
      </c>
      <c r="P4299" s="132">
        <f>IF(H4299&gt;$L$3,"Futuro","Atraso")</f>
        <v/>
      </c>
      <c r="Q4299">
        <f>12*(YEAR(H4299)-YEAR($L$3))+(MONTH(H4299)-MONTH($L$3))</f>
        <v/>
      </c>
      <c r="R4299" s="366">
        <f>IF(N4299="IBIRAPITANGA FASE 3",IF(P4299="Atraso",M4299,M4299/(1+$J$2)^Q4299),IF(P4299="Atraso",M4299,M4299/(1+$J$1)^Q4299))</f>
        <v/>
      </c>
    </row>
    <row r="4300">
      <c r="A4300" t="inlineStr">
        <is>
          <t>Q021L014</t>
        </is>
      </c>
      <c r="B4300" t="inlineStr">
        <is>
          <t>TAINA ALVES DE AQUINO</t>
        </is>
      </c>
      <c r="C4300" t="n">
        <v>1</v>
      </c>
      <c r="D4300" t="inlineStr">
        <is>
          <t>IPCA</t>
        </is>
      </c>
      <c r="E4300" t="n">
        <v>0.009488792934583046</v>
      </c>
      <c r="F4300" t="inlineStr">
        <is>
          <t>MENSAL</t>
        </is>
      </c>
      <c r="G4300" t="n">
        <v>46629</v>
      </c>
      <c r="H4300" t="n">
        <v>46629</v>
      </c>
      <c r="I4300" t="inlineStr">
        <is>
          <t>072</t>
        </is>
      </c>
      <c r="J4300" t="inlineStr">
        <is>
          <t>CARTEIRA</t>
        </is>
      </c>
      <c r="K4300" t="inlineStr">
        <is>
          <t>CONTRATO</t>
        </is>
      </c>
      <c r="L4300" t="n">
        <v>2721.18</v>
      </c>
      <c r="M4300" t="inlineStr"/>
      <c r="N4300" t="inlineStr"/>
      <c r="O4300" s="142">
        <f>DATE(YEAR(H4300),MONTH(H4300),1)</f>
        <v/>
      </c>
      <c r="P4300" s="132">
        <f>IF(H4300&gt;$L$3,"Futuro","Atraso")</f>
        <v/>
      </c>
      <c r="Q4300">
        <f>12*(YEAR(H4300)-YEAR($L$3))+(MONTH(H4300)-MONTH($L$3))</f>
        <v/>
      </c>
      <c r="R4300" s="366">
        <f>IF(N4300="IBIRAPITANGA FASE 3",IF(P4300="Atraso",M4300,M4300/(1+$J$2)^Q4300),IF(P4300="Atraso",M4300,M4300/(1+$J$1)^Q4300))</f>
        <v/>
      </c>
    </row>
    <row r="4301">
      <c r="A4301" t="inlineStr">
        <is>
          <t>Q021L014</t>
        </is>
      </c>
      <c r="B4301" t="inlineStr">
        <is>
          <t>TAINA ALVES DE AQUINO</t>
        </is>
      </c>
      <c r="C4301" t="n">
        <v>1</v>
      </c>
      <c r="D4301" t="inlineStr">
        <is>
          <t>IPCA</t>
        </is>
      </c>
      <c r="E4301" t="n">
        <v>0.009488792934583046</v>
      </c>
      <c r="F4301" t="inlineStr">
        <is>
          <t>MENSAL</t>
        </is>
      </c>
      <c r="G4301" t="n">
        <v>46660</v>
      </c>
      <c r="H4301" t="n">
        <v>46660</v>
      </c>
      <c r="I4301" t="inlineStr">
        <is>
          <t>073</t>
        </is>
      </c>
      <c r="J4301" t="inlineStr">
        <is>
          <t>CARTEIRA</t>
        </is>
      </c>
      <c r="K4301" t="inlineStr">
        <is>
          <t>CONTRATO</t>
        </is>
      </c>
      <c r="L4301" t="n">
        <v>2721.18</v>
      </c>
      <c r="M4301" t="inlineStr"/>
      <c r="N4301" t="inlineStr"/>
      <c r="O4301" s="142">
        <f>DATE(YEAR(H4301),MONTH(H4301),1)</f>
        <v/>
      </c>
      <c r="P4301" s="132">
        <f>IF(H4301&gt;$L$3,"Futuro","Atraso")</f>
        <v/>
      </c>
      <c r="Q4301">
        <f>12*(YEAR(H4301)-YEAR($L$3))+(MONTH(H4301)-MONTH($L$3))</f>
        <v/>
      </c>
      <c r="R4301" s="366">
        <f>IF(N4301="IBIRAPITANGA FASE 3",IF(P4301="Atraso",M4301,M4301/(1+$J$2)^Q4301),IF(P4301="Atraso",M4301,M4301/(1+$J$1)^Q4301))</f>
        <v/>
      </c>
    </row>
    <row r="4302">
      <c r="A4302" t="inlineStr">
        <is>
          <t>Q021L014</t>
        </is>
      </c>
      <c r="B4302" t="inlineStr">
        <is>
          <t>TAINA ALVES DE AQUINO</t>
        </is>
      </c>
      <c r="C4302" t="n">
        <v>1</v>
      </c>
      <c r="D4302" t="inlineStr">
        <is>
          <t>IPCA</t>
        </is>
      </c>
      <c r="E4302" t="n">
        <v>0.009488792934583046</v>
      </c>
      <c r="F4302" t="inlineStr">
        <is>
          <t>MENSAL</t>
        </is>
      </c>
      <c r="G4302" t="n">
        <v>46690</v>
      </c>
      <c r="H4302" t="n">
        <v>46690</v>
      </c>
      <c r="I4302" t="inlineStr">
        <is>
          <t>074</t>
        </is>
      </c>
      <c r="J4302" t="inlineStr">
        <is>
          <t>CARTEIRA</t>
        </is>
      </c>
      <c r="K4302" t="inlineStr">
        <is>
          <t>CONTRATO</t>
        </is>
      </c>
      <c r="L4302" t="n">
        <v>2721.18</v>
      </c>
      <c r="M4302" t="inlineStr"/>
      <c r="N4302" t="inlineStr"/>
      <c r="O4302" s="142">
        <f>DATE(YEAR(H4302),MONTH(H4302),1)</f>
        <v/>
      </c>
      <c r="P4302" s="132">
        <f>IF(H4302&gt;$L$3,"Futuro","Atraso")</f>
        <v/>
      </c>
      <c r="Q4302">
        <f>12*(YEAR(H4302)-YEAR($L$3))+(MONTH(H4302)-MONTH($L$3))</f>
        <v/>
      </c>
      <c r="R4302" s="366">
        <f>IF(N4302="IBIRAPITANGA FASE 3",IF(P4302="Atraso",M4302,M4302/(1+$J$2)^Q4302),IF(P4302="Atraso",M4302,M4302/(1+$J$1)^Q4302))</f>
        <v/>
      </c>
    </row>
    <row r="4303">
      <c r="A4303" t="inlineStr">
        <is>
          <t>Q021L014</t>
        </is>
      </c>
      <c r="B4303" t="inlineStr">
        <is>
          <t>TAINA ALVES DE AQUINO</t>
        </is>
      </c>
      <c r="C4303" t="n">
        <v>1</v>
      </c>
      <c r="D4303" t="inlineStr">
        <is>
          <t>IPCA</t>
        </is>
      </c>
      <c r="E4303" t="n">
        <v>0.009488792934583046</v>
      </c>
      <c r="F4303" t="inlineStr">
        <is>
          <t>MENSAL</t>
        </is>
      </c>
      <c r="G4303" t="n">
        <v>46721</v>
      </c>
      <c r="H4303" t="n">
        <v>46721</v>
      </c>
      <c r="I4303" t="inlineStr">
        <is>
          <t>075</t>
        </is>
      </c>
      <c r="J4303" t="inlineStr">
        <is>
          <t>CARTEIRA</t>
        </is>
      </c>
      <c r="K4303" t="inlineStr">
        <is>
          <t>CONTRATO</t>
        </is>
      </c>
      <c r="L4303" t="n">
        <v>2721.18</v>
      </c>
      <c r="M4303" t="inlineStr"/>
      <c r="N4303" t="inlineStr"/>
      <c r="O4303" s="142">
        <f>DATE(YEAR(H4303),MONTH(H4303),1)</f>
        <v/>
      </c>
      <c r="P4303" s="132">
        <f>IF(H4303&gt;$L$3,"Futuro","Atraso")</f>
        <v/>
      </c>
      <c r="Q4303">
        <f>12*(YEAR(H4303)-YEAR($L$3))+(MONTH(H4303)-MONTH($L$3))</f>
        <v/>
      </c>
      <c r="R4303" s="366">
        <f>IF(N4303="IBIRAPITANGA FASE 3",IF(P4303="Atraso",M4303,M4303/(1+$J$2)^Q4303),IF(P4303="Atraso",M4303,M4303/(1+$J$1)^Q4303))</f>
        <v/>
      </c>
    </row>
    <row r="4304">
      <c r="A4304" t="inlineStr">
        <is>
          <t>Q021L014</t>
        </is>
      </c>
      <c r="B4304" t="inlineStr">
        <is>
          <t>TAINA ALVES DE AQUINO</t>
        </is>
      </c>
      <c r="C4304" t="n">
        <v>1</v>
      </c>
      <c r="D4304" t="inlineStr">
        <is>
          <t>IPCA</t>
        </is>
      </c>
      <c r="E4304" t="n">
        <v>0.009488792934583046</v>
      </c>
      <c r="F4304" t="inlineStr">
        <is>
          <t>MENSAL</t>
        </is>
      </c>
      <c r="G4304" t="n">
        <v>46751</v>
      </c>
      <c r="H4304" t="n">
        <v>46751</v>
      </c>
      <c r="I4304" t="inlineStr">
        <is>
          <t>076</t>
        </is>
      </c>
      <c r="J4304" t="inlineStr">
        <is>
          <t>CARTEIRA</t>
        </is>
      </c>
      <c r="K4304" t="inlineStr">
        <is>
          <t>CONTRATO</t>
        </is>
      </c>
      <c r="L4304" t="n">
        <v>2721.18</v>
      </c>
      <c r="M4304" t="inlineStr"/>
      <c r="N4304" t="inlineStr"/>
      <c r="O4304" s="142">
        <f>DATE(YEAR(H4304),MONTH(H4304),1)</f>
        <v/>
      </c>
      <c r="P4304" s="132">
        <f>IF(H4304&gt;$L$3,"Futuro","Atraso")</f>
        <v/>
      </c>
      <c r="Q4304">
        <f>12*(YEAR(H4304)-YEAR($L$3))+(MONTH(H4304)-MONTH($L$3))</f>
        <v/>
      </c>
      <c r="R4304" s="366">
        <f>IF(N4304="IBIRAPITANGA FASE 3",IF(P4304="Atraso",M4304,M4304/(1+$J$2)^Q4304),IF(P4304="Atraso",M4304,M4304/(1+$J$1)^Q4304))</f>
        <v/>
      </c>
    </row>
    <row r="4305">
      <c r="A4305" t="inlineStr">
        <is>
          <t>Q021L014</t>
        </is>
      </c>
      <c r="B4305" t="inlineStr">
        <is>
          <t>TAINA ALVES DE AQUINO</t>
        </is>
      </c>
      <c r="C4305" t="n">
        <v>1</v>
      </c>
      <c r="D4305" t="inlineStr">
        <is>
          <t>IPCA</t>
        </is>
      </c>
      <c r="E4305" t="n">
        <v>0.009488792934583046</v>
      </c>
      <c r="F4305" t="inlineStr">
        <is>
          <t>MENSAL</t>
        </is>
      </c>
      <c r="G4305" t="n">
        <v>46782</v>
      </c>
      <c r="H4305" t="n">
        <v>46782</v>
      </c>
      <c r="I4305" t="inlineStr">
        <is>
          <t>077</t>
        </is>
      </c>
      <c r="J4305" t="inlineStr">
        <is>
          <t>CARTEIRA</t>
        </is>
      </c>
      <c r="K4305" t="inlineStr">
        <is>
          <t>CONTRATO</t>
        </is>
      </c>
      <c r="L4305" t="n">
        <v>2721.18</v>
      </c>
      <c r="M4305" t="inlineStr"/>
      <c r="N4305" t="inlineStr"/>
      <c r="O4305" s="142">
        <f>DATE(YEAR(H4305),MONTH(H4305),1)</f>
        <v/>
      </c>
      <c r="P4305" s="132">
        <f>IF(H4305&gt;$L$3,"Futuro","Atraso")</f>
        <v/>
      </c>
      <c r="Q4305">
        <f>12*(YEAR(H4305)-YEAR($L$3))+(MONTH(H4305)-MONTH($L$3))</f>
        <v/>
      </c>
      <c r="R4305" s="366">
        <f>IF(N4305="IBIRAPITANGA FASE 3",IF(P4305="Atraso",M4305,M4305/(1+$J$2)^Q4305),IF(P4305="Atraso",M4305,M4305/(1+$J$1)^Q4305))</f>
        <v/>
      </c>
    </row>
    <row r="4306">
      <c r="A4306" t="inlineStr">
        <is>
          <t>Q021L014</t>
        </is>
      </c>
      <c r="B4306" t="inlineStr">
        <is>
          <t>TAINA ALVES DE AQUINO</t>
        </is>
      </c>
      <c r="C4306" t="n">
        <v>1</v>
      </c>
      <c r="D4306" t="inlineStr">
        <is>
          <t>IPCA</t>
        </is>
      </c>
      <c r="E4306" t="n">
        <v>0.009488792934583046</v>
      </c>
      <c r="F4306" t="inlineStr">
        <is>
          <t>MENSAL</t>
        </is>
      </c>
      <c r="G4306" t="n">
        <v>46812</v>
      </c>
      <c r="H4306" t="n">
        <v>46812</v>
      </c>
      <c r="I4306" t="inlineStr">
        <is>
          <t>078</t>
        </is>
      </c>
      <c r="J4306" t="inlineStr">
        <is>
          <t>CARTEIRA</t>
        </is>
      </c>
      <c r="K4306" t="inlineStr">
        <is>
          <t>CONTRATO</t>
        </is>
      </c>
      <c r="L4306" t="n">
        <v>2721.18</v>
      </c>
      <c r="M4306" t="inlineStr"/>
      <c r="N4306" t="inlineStr"/>
      <c r="O4306" s="142">
        <f>DATE(YEAR(H4306),MONTH(H4306),1)</f>
        <v/>
      </c>
      <c r="P4306" s="132">
        <f>IF(H4306&gt;$L$3,"Futuro","Atraso")</f>
        <v/>
      </c>
      <c r="Q4306">
        <f>12*(YEAR(H4306)-YEAR($L$3))+(MONTH(H4306)-MONTH($L$3))</f>
        <v/>
      </c>
      <c r="R4306" s="366">
        <f>IF(N4306="IBIRAPITANGA FASE 3",IF(P4306="Atraso",M4306,M4306/(1+$J$2)^Q4306),IF(P4306="Atraso",M4306,M4306/(1+$J$1)^Q4306))</f>
        <v/>
      </c>
    </row>
    <row r="4307">
      <c r="A4307" t="inlineStr">
        <is>
          <t>Q021L014</t>
        </is>
      </c>
      <c r="B4307" t="inlineStr">
        <is>
          <t>TAINA ALVES DE AQUINO</t>
        </is>
      </c>
      <c r="C4307" t="n">
        <v>1</v>
      </c>
      <c r="D4307" t="inlineStr">
        <is>
          <t>IPCA</t>
        </is>
      </c>
      <c r="E4307" t="n">
        <v>0.009488792934583046</v>
      </c>
      <c r="F4307" t="inlineStr">
        <is>
          <t>MENSAL</t>
        </is>
      </c>
      <c r="G4307" t="n">
        <v>46842</v>
      </c>
      <c r="H4307" t="n">
        <v>46842</v>
      </c>
      <c r="I4307" t="inlineStr">
        <is>
          <t>079</t>
        </is>
      </c>
      <c r="J4307" t="inlineStr">
        <is>
          <t>CARTEIRA</t>
        </is>
      </c>
      <c r="K4307" t="inlineStr">
        <is>
          <t>CONTRATO</t>
        </is>
      </c>
      <c r="L4307" t="n">
        <v>2721.18</v>
      </c>
      <c r="M4307" t="inlineStr"/>
      <c r="N4307" t="inlineStr"/>
      <c r="O4307" s="142">
        <f>DATE(YEAR(H4307),MONTH(H4307),1)</f>
        <v/>
      </c>
      <c r="P4307" s="132">
        <f>IF(H4307&gt;$L$3,"Futuro","Atraso")</f>
        <v/>
      </c>
      <c r="Q4307">
        <f>12*(YEAR(H4307)-YEAR($L$3))+(MONTH(H4307)-MONTH($L$3))</f>
        <v/>
      </c>
      <c r="R4307" s="366">
        <f>IF(N4307="IBIRAPITANGA FASE 3",IF(P4307="Atraso",M4307,M4307/(1+$J$2)^Q4307),IF(P4307="Atraso",M4307,M4307/(1+$J$1)^Q4307))</f>
        <v/>
      </c>
    </row>
    <row r="4308">
      <c r="A4308" t="inlineStr">
        <is>
          <t>Q021L014</t>
        </is>
      </c>
      <c r="B4308" t="inlineStr">
        <is>
          <t>TAINA ALVES DE AQUINO</t>
        </is>
      </c>
      <c r="C4308" t="n">
        <v>1</v>
      </c>
      <c r="D4308" t="inlineStr">
        <is>
          <t>IPCA</t>
        </is>
      </c>
      <c r="E4308" t="n">
        <v>0.009488792934583046</v>
      </c>
      <c r="F4308" t="inlineStr">
        <is>
          <t>MENSAL</t>
        </is>
      </c>
      <c r="G4308" t="n">
        <v>46873</v>
      </c>
      <c r="H4308" t="n">
        <v>46873</v>
      </c>
      <c r="I4308" t="inlineStr">
        <is>
          <t>080</t>
        </is>
      </c>
      <c r="J4308" t="inlineStr">
        <is>
          <t>CARTEIRA</t>
        </is>
      </c>
      <c r="K4308" t="inlineStr">
        <is>
          <t>CONTRATO</t>
        </is>
      </c>
      <c r="L4308" t="n">
        <v>2721.18</v>
      </c>
      <c r="M4308" t="inlineStr"/>
      <c r="N4308" t="inlineStr"/>
      <c r="O4308" s="142">
        <f>DATE(YEAR(H4308),MONTH(H4308),1)</f>
        <v/>
      </c>
      <c r="P4308" s="132">
        <f>IF(H4308&gt;$L$3,"Futuro","Atraso")</f>
        <v/>
      </c>
      <c r="Q4308">
        <f>12*(YEAR(H4308)-YEAR($L$3))+(MONTH(H4308)-MONTH($L$3))</f>
        <v/>
      </c>
      <c r="R4308" s="366">
        <f>IF(N4308="IBIRAPITANGA FASE 3",IF(P4308="Atraso",M4308,M4308/(1+$J$2)^Q4308),IF(P4308="Atraso",M4308,M4308/(1+$J$1)^Q4308))</f>
        <v/>
      </c>
    </row>
    <row r="4309">
      <c r="A4309" t="inlineStr">
        <is>
          <t>Q021L014</t>
        </is>
      </c>
      <c r="B4309" t="inlineStr">
        <is>
          <t>TAINA ALVES DE AQUINO</t>
        </is>
      </c>
      <c r="C4309" t="n">
        <v>1</v>
      </c>
      <c r="D4309" t="inlineStr">
        <is>
          <t>IPCA</t>
        </is>
      </c>
      <c r="E4309" t="n">
        <v>0.009488792934583046</v>
      </c>
      <c r="F4309" t="inlineStr">
        <is>
          <t>MENSAL</t>
        </is>
      </c>
      <c r="G4309" t="n">
        <v>46903</v>
      </c>
      <c r="H4309" t="n">
        <v>46903</v>
      </c>
      <c r="I4309" t="inlineStr">
        <is>
          <t>081</t>
        </is>
      </c>
      <c r="J4309" t="inlineStr">
        <is>
          <t>CARTEIRA</t>
        </is>
      </c>
      <c r="K4309" t="inlineStr">
        <is>
          <t>CONTRATO</t>
        </is>
      </c>
      <c r="L4309" t="n">
        <v>2721.18</v>
      </c>
      <c r="M4309" t="inlineStr"/>
      <c r="N4309" t="inlineStr"/>
      <c r="O4309" s="142">
        <f>DATE(YEAR(H4309),MONTH(H4309),1)</f>
        <v/>
      </c>
      <c r="P4309" s="132">
        <f>IF(H4309&gt;$L$3,"Futuro","Atraso")</f>
        <v/>
      </c>
      <c r="Q4309">
        <f>12*(YEAR(H4309)-YEAR($L$3))+(MONTH(H4309)-MONTH($L$3))</f>
        <v/>
      </c>
      <c r="R4309" s="366">
        <f>IF(N4309="IBIRAPITANGA FASE 3",IF(P4309="Atraso",M4309,M4309/(1+$J$2)^Q4309),IF(P4309="Atraso",M4309,M4309/(1+$J$1)^Q4309))</f>
        <v/>
      </c>
    </row>
    <row r="4310">
      <c r="A4310" t="inlineStr">
        <is>
          <t>Q021L014</t>
        </is>
      </c>
      <c r="B4310" t="inlineStr">
        <is>
          <t>TAINA ALVES DE AQUINO</t>
        </is>
      </c>
      <c r="C4310" t="n">
        <v>1</v>
      </c>
      <c r="D4310" t="inlineStr">
        <is>
          <t>IPCA</t>
        </is>
      </c>
      <c r="E4310" t="n">
        <v>0.009488792934583046</v>
      </c>
      <c r="F4310" t="inlineStr">
        <is>
          <t>MENSAL</t>
        </is>
      </c>
      <c r="G4310" t="n">
        <v>46934</v>
      </c>
      <c r="H4310" t="n">
        <v>46934</v>
      </c>
      <c r="I4310" t="inlineStr">
        <is>
          <t>082</t>
        </is>
      </c>
      <c r="J4310" t="inlineStr">
        <is>
          <t>CARTEIRA</t>
        </is>
      </c>
      <c r="K4310" t="inlineStr">
        <is>
          <t>CONTRATO</t>
        </is>
      </c>
      <c r="L4310" t="n">
        <v>2721.18</v>
      </c>
      <c r="M4310" t="inlineStr"/>
      <c r="N4310" t="inlineStr"/>
      <c r="O4310" s="142">
        <f>DATE(YEAR(H4310),MONTH(H4310),1)</f>
        <v/>
      </c>
      <c r="P4310" s="132">
        <f>IF(H4310&gt;$L$3,"Futuro","Atraso")</f>
        <v/>
      </c>
      <c r="Q4310">
        <f>12*(YEAR(H4310)-YEAR($L$3))+(MONTH(H4310)-MONTH($L$3))</f>
        <v/>
      </c>
      <c r="R4310" s="366">
        <f>IF(N4310="IBIRAPITANGA FASE 3",IF(P4310="Atraso",M4310,M4310/(1+$J$2)^Q4310),IF(P4310="Atraso",M4310,M4310/(1+$J$1)^Q4310))</f>
        <v/>
      </c>
    </row>
    <row r="4311">
      <c r="A4311" t="inlineStr">
        <is>
          <t>Q021L014</t>
        </is>
      </c>
      <c r="B4311" t="inlineStr">
        <is>
          <t>TAINA ALVES DE AQUINO</t>
        </is>
      </c>
      <c r="C4311" t="n">
        <v>1</v>
      </c>
      <c r="D4311" t="inlineStr">
        <is>
          <t>IPCA</t>
        </is>
      </c>
      <c r="E4311" t="n">
        <v>0.009488792934583046</v>
      </c>
      <c r="F4311" t="inlineStr">
        <is>
          <t>MENSAL</t>
        </is>
      </c>
      <c r="G4311" t="n">
        <v>46964</v>
      </c>
      <c r="H4311" t="n">
        <v>46964</v>
      </c>
      <c r="I4311" t="inlineStr">
        <is>
          <t>083</t>
        </is>
      </c>
      <c r="J4311" t="inlineStr">
        <is>
          <t>CARTEIRA</t>
        </is>
      </c>
      <c r="K4311" t="inlineStr">
        <is>
          <t>CONTRATO</t>
        </is>
      </c>
      <c r="L4311" t="n">
        <v>2721.18</v>
      </c>
      <c r="M4311" t="inlineStr"/>
      <c r="N4311" t="inlineStr"/>
      <c r="O4311" s="142">
        <f>DATE(YEAR(H4311),MONTH(H4311),1)</f>
        <v/>
      </c>
      <c r="P4311" s="132">
        <f>IF(H4311&gt;$L$3,"Futuro","Atraso")</f>
        <v/>
      </c>
      <c r="Q4311">
        <f>12*(YEAR(H4311)-YEAR($L$3))+(MONTH(H4311)-MONTH($L$3))</f>
        <v/>
      </c>
      <c r="R4311" s="366">
        <f>IF(N4311="IBIRAPITANGA FASE 3",IF(P4311="Atraso",M4311,M4311/(1+$J$2)^Q4311),IF(P4311="Atraso",M4311,M4311/(1+$J$1)^Q4311))</f>
        <v/>
      </c>
    </row>
    <row r="4312">
      <c r="A4312" t="inlineStr">
        <is>
          <t>Q021L014</t>
        </is>
      </c>
      <c r="B4312" t="inlineStr">
        <is>
          <t>TAINA ALVES DE AQUINO</t>
        </is>
      </c>
      <c r="C4312" t="n">
        <v>1</v>
      </c>
      <c r="D4312" t="inlineStr">
        <is>
          <t>IPCA</t>
        </is>
      </c>
      <c r="E4312" t="n">
        <v>0.009488792934583046</v>
      </c>
      <c r="F4312" t="inlineStr">
        <is>
          <t>MENSAL</t>
        </is>
      </c>
      <c r="G4312" t="n">
        <v>46995</v>
      </c>
      <c r="H4312" t="n">
        <v>46995</v>
      </c>
      <c r="I4312" t="inlineStr">
        <is>
          <t>084</t>
        </is>
      </c>
      <c r="J4312" t="inlineStr">
        <is>
          <t>CARTEIRA</t>
        </is>
      </c>
      <c r="K4312" t="inlineStr">
        <is>
          <t>CONTRATO</t>
        </is>
      </c>
      <c r="L4312" t="n">
        <v>2721.18</v>
      </c>
      <c r="M4312" t="inlineStr"/>
      <c r="N4312" t="inlineStr"/>
      <c r="O4312" s="142">
        <f>DATE(YEAR(H4312),MONTH(H4312),1)</f>
        <v/>
      </c>
      <c r="P4312" s="132">
        <f>IF(H4312&gt;$L$3,"Futuro","Atraso")</f>
        <v/>
      </c>
      <c r="Q4312">
        <f>12*(YEAR(H4312)-YEAR($L$3))+(MONTH(H4312)-MONTH($L$3))</f>
        <v/>
      </c>
      <c r="R4312" s="366">
        <f>IF(N4312="IBIRAPITANGA FASE 3",IF(P4312="Atraso",M4312,M4312/(1+$J$2)^Q4312),IF(P4312="Atraso",M4312,M4312/(1+$J$1)^Q4312))</f>
        <v/>
      </c>
    </row>
    <row r="4313">
      <c r="A4313" t="inlineStr">
        <is>
          <t>Q021L014</t>
        </is>
      </c>
      <c r="B4313" t="inlineStr">
        <is>
          <t>TAINA ALVES DE AQUINO</t>
        </is>
      </c>
      <c r="C4313" t="n">
        <v>1</v>
      </c>
      <c r="D4313" t="inlineStr">
        <is>
          <t>IPCA</t>
        </is>
      </c>
      <c r="E4313" t="n">
        <v>0.009488792934583046</v>
      </c>
      <c r="F4313" t="inlineStr">
        <is>
          <t>MENSAL</t>
        </is>
      </c>
      <c r="G4313" t="n">
        <v>47026</v>
      </c>
      <c r="H4313" t="n">
        <v>47026</v>
      </c>
      <c r="I4313" t="inlineStr">
        <is>
          <t>085</t>
        </is>
      </c>
      <c r="J4313" t="inlineStr">
        <is>
          <t>CARTEIRA</t>
        </is>
      </c>
      <c r="K4313" t="inlineStr">
        <is>
          <t>CONTRATO</t>
        </is>
      </c>
      <c r="L4313" t="n">
        <v>2721.18</v>
      </c>
      <c r="M4313" t="inlineStr"/>
      <c r="N4313" t="inlineStr"/>
      <c r="O4313" s="142">
        <f>DATE(YEAR(H4313),MONTH(H4313),1)</f>
        <v/>
      </c>
      <c r="P4313" s="132">
        <f>IF(H4313&gt;$L$3,"Futuro","Atraso")</f>
        <v/>
      </c>
      <c r="Q4313">
        <f>12*(YEAR(H4313)-YEAR($L$3))+(MONTH(H4313)-MONTH($L$3))</f>
        <v/>
      </c>
      <c r="R4313" s="366">
        <f>IF(N4313="IBIRAPITANGA FASE 3",IF(P4313="Atraso",M4313,M4313/(1+$J$2)^Q4313),IF(P4313="Atraso",M4313,M4313/(1+$J$1)^Q4313))</f>
        <v/>
      </c>
    </row>
    <row r="4314">
      <c r="A4314" t="inlineStr">
        <is>
          <t>Q021L014</t>
        </is>
      </c>
      <c r="B4314" t="inlineStr">
        <is>
          <t>TAINA ALVES DE AQUINO</t>
        </is>
      </c>
      <c r="C4314" t="n">
        <v>1</v>
      </c>
      <c r="D4314" t="inlineStr">
        <is>
          <t>IPCA</t>
        </is>
      </c>
      <c r="E4314" t="n">
        <v>0.009488792934583046</v>
      </c>
      <c r="F4314" t="inlineStr">
        <is>
          <t>MENSAL</t>
        </is>
      </c>
      <c r="G4314" t="n">
        <v>47056</v>
      </c>
      <c r="H4314" t="n">
        <v>47056</v>
      </c>
      <c r="I4314" t="inlineStr">
        <is>
          <t>086</t>
        </is>
      </c>
      <c r="J4314" t="inlineStr">
        <is>
          <t>CARTEIRA</t>
        </is>
      </c>
      <c r="K4314" t="inlineStr">
        <is>
          <t>CONTRATO</t>
        </is>
      </c>
      <c r="L4314" t="n">
        <v>2721.18</v>
      </c>
      <c r="M4314" t="inlineStr"/>
      <c r="N4314" t="inlineStr"/>
      <c r="O4314" s="142">
        <f>DATE(YEAR(H4314),MONTH(H4314),1)</f>
        <v/>
      </c>
      <c r="P4314" s="132">
        <f>IF(H4314&gt;$L$3,"Futuro","Atraso")</f>
        <v/>
      </c>
      <c r="Q4314">
        <f>12*(YEAR(H4314)-YEAR($L$3))+(MONTH(H4314)-MONTH($L$3))</f>
        <v/>
      </c>
      <c r="R4314" s="366">
        <f>IF(N4314="IBIRAPITANGA FASE 3",IF(P4314="Atraso",M4314,M4314/(1+$J$2)^Q4314),IF(P4314="Atraso",M4314,M4314/(1+$J$1)^Q4314))</f>
        <v/>
      </c>
    </row>
    <row r="4315">
      <c r="A4315" t="inlineStr">
        <is>
          <t>Q021L014</t>
        </is>
      </c>
      <c r="B4315" t="inlineStr">
        <is>
          <t>TAINA ALVES DE AQUINO</t>
        </is>
      </c>
      <c r="C4315" t="n">
        <v>1</v>
      </c>
      <c r="D4315" t="inlineStr">
        <is>
          <t>IPCA</t>
        </is>
      </c>
      <c r="E4315" t="n">
        <v>0.009488792934583046</v>
      </c>
      <c r="F4315" t="inlineStr">
        <is>
          <t>MENSAL</t>
        </is>
      </c>
      <c r="G4315" t="n">
        <v>47087</v>
      </c>
      <c r="H4315" t="n">
        <v>47087</v>
      </c>
      <c r="I4315" t="inlineStr">
        <is>
          <t>087</t>
        </is>
      </c>
      <c r="J4315" t="inlineStr">
        <is>
          <t>CARTEIRA</t>
        </is>
      </c>
      <c r="K4315" t="inlineStr">
        <is>
          <t>CONTRATO</t>
        </is>
      </c>
      <c r="L4315" t="n">
        <v>2721.18</v>
      </c>
      <c r="M4315" t="inlineStr"/>
      <c r="N4315" t="inlineStr"/>
      <c r="O4315" s="142">
        <f>DATE(YEAR(H4315),MONTH(H4315),1)</f>
        <v/>
      </c>
      <c r="P4315" s="132">
        <f>IF(H4315&gt;$L$3,"Futuro","Atraso")</f>
        <v/>
      </c>
      <c r="Q4315">
        <f>12*(YEAR(H4315)-YEAR($L$3))+(MONTH(H4315)-MONTH($L$3))</f>
        <v/>
      </c>
      <c r="R4315" s="366">
        <f>IF(N4315="IBIRAPITANGA FASE 3",IF(P4315="Atraso",M4315,M4315/(1+$J$2)^Q4315),IF(P4315="Atraso",M4315,M4315/(1+$J$1)^Q4315))</f>
        <v/>
      </c>
    </row>
    <row r="4316">
      <c r="A4316" t="inlineStr">
        <is>
          <t>Q021L014</t>
        </is>
      </c>
      <c r="B4316" t="inlineStr">
        <is>
          <t>TAINA ALVES DE AQUINO</t>
        </is>
      </c>
      <c r="C4316" t="n">
        <v>1</v>
      </c>
      <c r="D4316" t="inlineStr">
        <is>
          <t>IPCA</t>
        </is>
      </c>
      <c r="E4316" t="n">
        <v>0.009488792934583046</v>
      </c>
      <c r="F4316" t="inlineStr">
        <is>
          <t>MENSAL</t>
        </is>
      </c>
      <c r="G4316" t="n">
        <v>47117</v>
      </c>
      <c r="H4316" t="n">
        <v>47117</v>
      </c>
      <c r="I4316" t="inlineStr">
        <is>
          <t>088</t>
        </is>
      </c>
      <c r="J4316" t="inlineStr">
        <is>
          <t>CARTEIRA</t>
        </is>
      </c>
      <c r="K4316" t="inlineStr">
        <is>
          <t>CONTRATO</t>
        </is>
      </c>
      <c r="L4316" t="n">
        <v>2721.18</v>
      </c>
      <c r="M4316" t="inlineStr"/>
      <c r="N4316" t="inlineStr"/>
      <c r="O4316" s="142">
        <f>DATE(YEAR(H4316),MONTH(H4316),1)</f>
        <v/>
      </c>
      <c r="P4316" s="132">
        <f>IF(H4316&gt;$L$3,"Futuro","Atraso")</f>
        <v/>
      </c>
      <c r="Q4316">
        <f>12*(YEAR(H4316)-YEAR($L$3))+(MONTH(H4316)-MONTH($L$3))</f>
        <v/>
      </c>
      <c r="R4316" s="366">
        <f>IF(N4316="IBIRAPITANGA FASE 3",IF(P4316="Atraso",M4316,M4316/(1+$J$2)^Q4316),IF(P4316="Atraso",M4316,M4316/(1+$J$1)^Q4316))</f>
        <v/>
      </c>
    </row>
    <row r="4317">
      <c r="A4317" t="inlineStr">
        <is>
          <t>Q021L014</t>
        </is>
      </c>
      <c r="B4317" t="inlineStr">
        <is>
          <t>TAINA ALVES DE AQUINO</t>
        </is>
      </c>
      <c r="C4317" t="n">
        <v>1</v>
      </c>
      <c r="D4317" t="inlineStr">
        <is>
          <t>IPCA</t>
        </is>
      </c>
      <c r="E4317" t="n">
        <v>0.009488792934583046</v>
      </c>
      <c r="F4317" t="inlineStr">
        <is>
          <t>MENSAL</t>
        </is>
      </c>
      <c r="G4317" t="n">
        <v>47148</v>
      </c>
      <c r="H4317" t="n">
        <v>47148</v>
      </c>
      <c r="I4317" t="inlineStr">
        <is>
          <t>089</t>
        </is>
      </c>
      <c r="J4317" t="inlineStr">
        <is>
          <t>CARTEIRA</t>
        </is>
      </c>
      <c r="K4317" t="inlineStr">
        <is>
          <t>CONTRATO</t>
        </is>
      </c>
      <c r="L4317" t="n">
        <v>2721.18</v>
      </c>
      <c r="M4317" t="inlineStr"/>
      <c r="N4317" t="inlineStr"/>
      <c r="O4317" s="142">
        <f>DATE(YEAR(H4317),MONTH(H4317),1)</f>
        <v/>
      </c>
      <c r="P4317" s="132">
        <f>IF(H4317&gt;$L$3,"Futuro","Atraso")</f>
        <v/>
      </c>
      <c r="Q4317">
        <f>12*(YEAR(H4317)-YEAR($L$3))+(MONTH(H4317)-MONTH($L$3))</f>
        <v/>
      </c>
      <c r="R4317" s="366">
        <f>IF(N4317="IBIRAPITANGA FASE 3",IF(P4317="Atraso",M4317,M4317/(1+$J$2)^Q4317),IF(P4317="Atraso",M4317,M4317/(1+$J$1)^Q4317))</f>
        <v/>
      </c>
    </row>
    <row r="4318">
      <c r="A4318" t="inlineStr">
        <is>
          <t>Q021L014</t>
        </is>
      </c>
      <c r="B4318" t="inlineStr">
        <is>
          <t>TAINA ALVES DE AQUINO</t>
        </is>
      </c>
      <c r="C4318" t="n">
        <v>1</v>
      </c>
      <c r="D4318" t="inlineStr">
        <is>
          <t>IPCA</t>
        </is>
      </c>
      <c r="E4318" t="n">
        <v>0.009488792934583046</v>
      </c>
      <c r="F4318" t="inlineStr">
        <is>
          <t>MENSAL</t>
        </is>
      </c>
      <c r="G4318" t="n">
        <v>47177</v>
      </c>
      <c r="H4318" t="n">
        <v>47177</v>
      </c>
      <c r="I4318" t="inlineStr">
        <is>
          <t>090</t>
        </is>
      </c>
      <c r="J4318" t="inlineStr">
        <is>
          <t>CARTEIRA</t>
        </is>
      </c>
      <c r="K4318" t="inlineStr">
        <is>
          <t>CONTRATO</t>
        </is>
      </c>
      <c r="L4318" t="n">
        <v>2721.18</v>
      </c>
      <c r="M4318" t="inlineStr"/>
      <c r="N4318" t="inlineStr"/>
      <c r="O4318" s="142">
        <f>DATE(YEAR(H4318),MONTH(H4318),1)</f>
        <v/>
      </c>
      <c r="P4318" s="132">
        <f>IF(H4318&gt;$L$3,"Futuro","Atraso")</f>
        <v/>
      </c>
      <c r="Q4318">
        <f>12*(YEAR(H4318)-YEAR($L$3))+(MONTH(H4318)-MONTH($L$3))</f>
        <v/>
      </c>
      <c r="R4318" s="366">
        <f>IF(N4318="IBIRAPITANGA FASE 3",IF(P4318="Atraso",M4318,M4318/(1+$J$2)^Q4318),IF(P4318="Atraso",M4318,M4318/(1+$J$1)^Q4318))</f>
        <v/>
      </c>
    </row>
    <row r="4319">
      <c r="A4319" t="inlineStr">
        <is>
          <t>Q021L014</t>
        </is>
      </c>
      <c r="B4319" t="inlineStr">
        <is>
          <t>TAINA ALVES DE AQUINO</t>
        </is>
      </c>
      <c r="C4319" t="n">
        <v>1</v>
      </c>
      <c r="D4319" t="inlineStr">
        <is>
          <t>IPCA</t>
        </is>
      </c>
      <c r="E4319" t="n">
        <v>0.009488792934583046</v>
      </c>
      <c r="F4319" t="inlineStr">
        <is>
          <t>MENSAL</t>
        </is>
      </c>
      <c r="G4319" t="n">
        <v>47207</v>
      </c>
      <c r="H4319" t="n">
        <v>47207</v>
      </c>
      <c r="I4319" t="inlineStr">
        <is>
          <t>091</t>
        </is>
      </c>
      <c r="J4319" t="inlineStr">
        <is>
          <t>CARTEIRA</t>
        </is>
      </c>
      <c r="K4319" t="inlineStr">
        <is>
          <t>CONTRATO</t>
        </is>
      </c>
      <c r="L4319" t="n">
        <v>2721.18</v>
      </c>
      <c r="M4319" t="inlineStr"/>
      <c r="N4319" t="inlineStr"/>
      <c r="O4319" s="142">
        <f>DATE(YEAR(H4319),MONTH(H4319),1)</f>
        <v/>
      </c>
      <c r="P4319" s="132">
        <f>IF(H4319&gt;$L$3,"Futuro","Atraso")</f>
        <v/>
      </c>
      <c r="Q4319">
        <f>12*(YEAR(H4319)-YEAR($L$3))+(MONTH(H4319)-MONTH($L$3))</f>
        <v/>
      </c>
      <c r="R4319" s="366">
        <f>IF(N4319="IBIRAPITANGA FASE 3",IF(P4319="Atraso",M4319,M4319/(1+$J$2)^Q4319),IF(P4319="Atraso",M4319,M4319/(1+$J$1)^Q4319))</f>
        <v/>
      </c>
    </row>
    <row r="4320">
      <c r="A4320" t="inlineStr">
        <is>
          <t>Q021L014</t>
        </is>
      </c>
      <c r="B4320" t="inlineStr">
        <is>
          <t>TAINA ALVES DE AQUINO</t>
        </is>
      </c>
      <c r="C4320" t="n">
        <v>1</v>
      </c>
      <c r="D4320" t="inlineStr">
        <is>
          <t>IPCA</t>
        </is>
      </c>
      <c r="E4320" t="n">
        <v>0.009488792934583046</v>
      </c>
      <c r="F4320" t="inlineStr">
        <is>
          <t>MENSAL</t>
        </is>
      </c>
      <c r="G4320" t="n">
        <v>47238</v>
      </c>
      <c r="H4320" t="n">
        <v>47238</v>
      </c>
      <c r="I4320" t="inlineStr">
        <is>
          <t>092</t>
        </is>
      </c>
      <c r="J4320" t="inlineStr">
        <is>
          <t>CARTEIRA</t>
        </is>
      </c>
      <c r="K4320" t="inlineStr">
        <is>
          <t>CONTRATO</t>
        </is>
      </c>
      <c r="L4320" t="n">
        <v>2721.18</v>
      </c>
      <c r="M4320" t="inlineStr"/>
      <c r="N4320" t="inlineStr"/>
      <c r="O4320" s="142">
        <f>DATE(YEAR(H4320),MONTH(H4320),1)</f>
        <v/>
      </c>
      <c r="P4320" s="132">
        <f>IF(H4320&gt;$L$3,"Futuro","Atraso")</f>
        <v/>
      </c>
      <c r="Q4320">
        <f>12*(YEAR(H4320)-YEAR($L$3))+(MONTH(H4320)-MONTH($L$3))</f>
        <v/>
      </c>
      <c r="R4320" s="366">
        <f>IF(N4320="IBIRAPITANGA FASE 3",IF(P4320="Atraso",M4320,M4320/(1+$J$2)^Q4320),IF(P4320="Atraso",M4320,M4320/(1+$J$1)^Q4320))</f>
        <v/>
      </c>
    </row>
    <row r="4321">
      <c r="A4321" t="inlineStr">
        <is>
          <t>Q021L014</t>
        </is>
      </c>
      <c r="B4321" t="inlineStr">
        <is>
          <t>TAINA ALVES DE AQUINO</t>
        </is>
      </c>
      <c r="C4321" t="n">
        <v>1</v>
      </c>
      <c r="D4321" t="inlineStr">
        <is>
          <t>IPCA</t>
        </is>
      </c>
      <c r="E4321" t="n">
        <v>0.009488792934583046</v>
      </c>
      <c r="F4321" t="inlineStr">
        <is>
          <t>MENSAL</t>
        </is>
      </c>
      <c r="G4321" t="n">
        <v>47268</v>
      </c>
      <c r="H4321" t="n">
        <v>47268</v>
      </c>
      <c r="I4321" t="inlineStr">
        <is>
          <t>093</t>
        </is>
      </c>
      <c r="J4321" t="inlineStr">
        <is>
          <t>CARTEIRA</t>
        </is>
      </c>
      <c r="K4321" t="inlineStr">
        <is>
          <t>CONTRATO</t>
        </is>
      </c>
      <c r="L4321" t="n">
        <v>2721.18</v>
      </c>
      <c r="M4321" t="inlineStr"/>
      <c r="N4321" t="inlineStr"/>
      <c r="O4321" s="142">
        <f>DATE(YEAR(H4321),MONTH(H4321),1)</f>
        <v/>
      </c>
      <c r="P4321" s="132">
        <f>IF(H4321&gt;$L$3,"Futuro","Atraso")</f>
        <v/>
      </c>
      <c r="Q4321">
        <f>12*(YEAR(H4321)-YEAR($L$3))+(MONTH(H4321)-MONTH($L$3))</f>
        <v/>
      </c>
      <c r="R4321" s="366">
        <f>IF(N4321="IBIRAPITANGA FASE 3",IF(P4321="Atraso",M4321,M4321/(1+$J$2)^Q4321),IF(P4321="Atraso",M4321,M4321/(1+$J$1)^Q4321))</f>
        <v/>
      </c>
    </row>
    <row r="4322">
      <c r="A4322" t="inlineStr">
        <is>
          <t>Q021L014</t>
        </is>
      </c>
      <c r="B4322" t="inlineStr">
        <is>
          <t>TAINA ALVES DE AQUINO</t>
        </is>
      </c>
      <c r="C4322" t="n">
        <v>1</v>
      </c>
      <c r="D4322" t="inlineStr">
        <is>
          <t>IPCA</t>
        </is>
      </c>
      <c r="E4322" t="n">
        <v>0.009488792934583046</v>
      </c>
      <c r="F4322" t="inlineStr">
        <is>
          <t>MENSAL</t>
        </is>
      </c>
      <c r="G4322" t="n">
        <v>47299</v>
      </c>
      <c r="H4322" t="n">
        <v>47299</v>
      </c>
      <c r="I4322" t="inlineStr">
        <is>
          <t>094</t>
        </is>
      </c>
      <c r="J4322" t="inlineStr">
        <is>
          <t>CARTEIRA</t>
        </is>
      </c>
      <c r="K4322" t="inlineStr">
        <is>
          <t>CONTRATO</t>
        </is>
      </c>
      <c r="L4322" t="n">
        <v>2721.18</v>
      </c>
      <c r="M4322" t="inlineStr"/>
      <c r="N4322" t="inlineStr"/>
      <c r="O4322" s="142">
        <f>DATE(YEAR(H4322),MONTH(H4322),1)</f>
        <v/>
      </c>
      <c r="P4322" s="132">
        <f>IF(H4322&gt;$L$3,"Futuro","Atraso")</f>
        <v/>
      </c>
      <c r="Q4322">
        <f>12*(YEAR(H4322)-YEAR($L$3))+(MONTH(H4322)-MONTH($L$3))</f>
        <v/>
      </c>
      <c r="R4322" s="366">
        <f>IF(N4322="IBIRAPITANGA FASE 3",IF(P4322="Atraso",M4322,M4322/(1+$J$2)^Q4322),IF(P4322="Atraso",M4322,M4322/(1+$J$1)^Q4322))</f>
        <v/>
      </c>
    </row>
    <row r="4323">
      <c r="A4323" t="inlineStr">
        <is>
          <t>Q021L014</t>
        </is>
      </c>
      <c r="B4323" t="inlineStr">
        <is>
          <t>TAINA ALVES DE AQUINO</t>
        </is>
      </c>
      <c r="C4323" t="n">
        <v>1</v>
      </c>
      <c r="D4323" t="inlineStr">
        <is>
          <t>IPCA</t>
        </is>
      </c>
      <c r="E4323" t="n">
        <v>0.009488792934583046</v>
      </c>
      <c r="F4323" t="inlineStr">
        <is>
          <t>MENSAL</t>
        </is>
      </c>
      <c r="G4323" t="n">
        <v>47329</v>
      </c>
      <c r="H4323" t="n">
        <v>47329</v>
      </c>
      <c r="I4323" t="inlineStr">
        <is>
          <t>095</t>
        </is>
      </c>
      <c r="J4323" t="inlineStr">
        <is>
          <t>CARTEIRA</t>
        </is>
      </c>
      <c r="K4323" t="inlineStr">
        <is>
          <t>CONTRATO</t>
        </is>
      </c>
      <c r="L4323" t="n">
        <v>2721.18</v>
      </c>
      <c r="M4323" t="inlineStr"/>
      <c r="N4323" t="inlineStr"/>
      <c r="O4323" s="142">
        <f>DATE(YEAR(H4323),MONTH(H4323),1)</f>
        <v/>
      </c>
      <c r="P4323" s="132">
        <f>IF(H4323&gt;$L$3,"Futuro","Atraso")</f>
        <v/>
      </c>
      <c r="Q4323">
        <f>12*(YEAR(H4323)-YEAR($L$3))+(MONTH(H4323)-MONTH($L$3))</f>
        <v/>
      </c>
      <c r="R4323" s="366">
        <f>IF(N4323="IBIRAPITANGA FASE 3",IF(P4323="Atraso",M4323,M4323/(1+$J$2)^Q4323),IF(P4323="Atraso",M4323,M4323/(1+$J$1)^Q4323))</f>
        <v/>
      </c>
    </row>
    <row r="4324">
      <c r="A4324" t="inlineStr">
        <is>
          <t>Q021L014</t>
        </is>
      </c>
      <c r="B4324" t="inlineStr">
        <is>
          <t>TAINA ALVES DE AQUINO</t>
        </is>
      </c>
      <c r="C4324" t="n">
        <v>1</v>
      </c>
      <c r="D4324" t="inlineStr">
        <is>
          <t>IPCA</t>
        </is>
      </c>
      <c r="E4324" t="n">
        <v>0.009488792934583046</v>
      </c>
      <c r="F4324" t="inlineStr">
        <is>
          <t>MENSAL</t>
        </is>
      </c>
      <c r="G4324" t="n">
        <v>47360</v>
      </c>
      <c r="H4324" t="n">
        <v>47360</v>
      </c>
      <c r="I4324" t="inlineStr">
        <is>
          <t>096</t>
        </is>
      </c>
      <c r="J4324" t="inlineStr">
        <is>
          <t>CARTEIRA</t>
        </is>
      </c>
      <c r="K4324" t="inlineStr">
        <is>
          <t>CONTRATO</t>
        </is>
      </c>
      <c r="L4324" t="n">
        <v>2721.18</v>
      </c>
      <c r="M4324" t="inlineStr"/>
      <c r="N4324" t="inlineStr"/>
      <c r="O4324" s="142">
        <f>DATE(YEAR(H4324),MONTH(H4324),1)</f>
        <v/>
      </c>
      <c r="P4324" s="132">
        <f>IF(H4324&gt;$L$3,"Futuro","Atraso")</f>
        <v/>
      </c>
      <c r="Q4324">
        <f>12*(YEAR(H4324)-YEAR($L$3))+(MONTH(H4324)-MONTH($L$3))</f>
        <v/>
      </c>
      <c r="R4324" s="366">
        <f>IF(N4324="IBIRAPITANGA FASE 3",IF(P4324="Atraso",M4324,M4324/(1+$J$2)^Q4324),IF(P4324="Atraso",M4324,M4324/(1+$J$1)^Q4324))</f>
        <v/>
      </c>
    </row>
    <row r="4325">
      <c r="A4325" t="inlineStr">
        <is>
          <t>Q021L014</t>
        </is>
      </c>
      <c r="B4325" t="inlineStr">
        <is>
          <t>TAINA ALVES DE AQUINO</t>
        </is>
      </c>
      <c r="C4325" t="n">
        <v>1</v>
      </c>
      <c r="D4325" t="inlineStr">
        <is>
          <t>IPCA</t>
        </is>
      </c>
      <c r="E4325" t="n">
        <v>0.009488792934583046</v>
      </c>
      <c r="F4325" t="inlineStr">
        <is>
          <t>MENSAL</t>
        </is>
      </c>
      <c r="G4325" t="n">
        <v>47391</v>
      </c>
      <c r="H4325" t="n">
        <v>47391</v>
      </c>
      <c r="I4325" t="inlineStr">
        <is>
          <t>097</t>
        </is>
      </c>
      <c r="J4325" t="inlineStr">
        <is>
          <t>CARTEIRA</t>
        </is>
      </c>
      <c r="K4325" t="inlineStr">
        <is>
          <t>CONTRATO</t>
        </is>
      </c>
      <c r="L4325" t="n">
        <v>2721.18</v>
      </c>
      <c r="M4325" t="inlineStr"/>
      <c r="N4325" t="inlineStr"/>
      <c r="O4325" s="142">
        <f>DATE(YEAR(H4325),MONTH(H4325),1)</f>
        <v/>
      </c>
      <c r="P4325" s="132">
        <f>IF(H4325&gt;$L$3,"Futuro","Atraso")</f>
        <v/>
      </c>
      <c r="Q4325">
        <f>12*(YEAR(H4325)-YEAR($L$3))+(MONTH(H4325)-MONTH($L$3))</f>
        <v/>
      </c>
      <c r="R4325" s="366">
        <f>IF(N4325="IBIRAPITANGA FASE 3",IF(P4325="Atraso",M4325,M4325/(1+$J$2)^Q4325),IF(P4325="Atraso",M4325,M4325/(1+$J$1)^Q4325))</f>
        <v/>
      </c>
    </row>
    <row r="4326">
      <c r="A4326" t="inlineStr">
        <is>
          <t>Q021L014</t>
        </is>
      </c>
      <c r="B4326" t="inlineStr">
        <is>
          <t>TAINA ALVES DE AQUINO</t>
        </is>
      </c>
      <c r="C4326" t="n">
        <v>1</v>
      </c>
      <c r="D4326" t="inlineStr">
        <is>
          <t>IPCA</t>
        </is>
      </c>
      <c r="E4326" t="n">
        <v>0.009488792934583046</v>
      </c>
      <c r="F4326" t="inlineStr">
        <is>
          <t>MENSAL</t>
        </is>
      </c>
      <c r="G4326" t="n">
        <v>47421</v>
      </c>
      <c r="H4326" t="n">
        <v>47421</v>
      </c>
      <c r="I4326" t="inlineStr">
        <is>
          <t>098</t>
        </is>
      </c>
      <c r="J4326" t="inlineStr">
        <is>
          <t>CARTEIRA</t>
        </is>
      </c>
      <c r="K4326" t="inlineStr">
        <is>
          <t>CONTRATO</t>
        </is>
      </c>
      <c r="L4326" t="n">
        <v>2721.18</v>
      </c>
      <c r="M4326" t="inlineStr"/>
      <c r="N4326" t="inlineStr"/>
      <c r="O4326" s="142">
        <f>DATE(YEAR(H4326),MONTH(H4326),1)</f>
        <v/>
      </c>
      <c r="P4326" s="132">
        <f>IF(H4326&gt;$L$3,"Futuro","Atraso")</f>
        <v/>
      </c>
      <c r="Q4326">
        <f>12*(YEAR(H4326)-YEAR($L$3))+(MONTH(H4326)-MONTH($L$3))</f>
        <v/>
      </c>
      <c r="R4326" s="366">
        <f>IF(N4326="IBIRAPITANGA FASE 3",IF(P4326="Atraso",M4326,M4326/(1+$J$2)^Q4326),IF(P4326="Atraso",M4326,M4326/(1+$J$1)^Q4326))</f>
        <v/>
      </c>
    </row>
    <row r="4327">
      <c r="A4327" t="inlineStr">
        <is>
          <t>Q021L014</t>
        </is>
      </c>
      <c r="B4327" t="inlineStr">
        <is>
          <t>TAINA ALVES DE AQUINO</t>
        </is>
      </c>
      <c r="C4327" t="n">
        <v>1</v>
      </c>
      <c r="D4327" t="inlineStr">
        <is>
          <t>IPCA</t>
        </is>
      </c>
      <c r="E4327" t="n">
        <v>0.009488792934583046</v>
      </c>
      <c r="F4327" t="inlineStr">
        <is>
          <t>MENSAL</t>
        </is>
      </c>
      <c r="G4327" t="n">
        <v>47452</v>
      </c>
      <c r="H4327" t="n">
        <v>47452</v>
      </c>
      <c r="I4327" t="inlineStr">
        <is>
          <t>099</t>
        </is>
      </c>
      <c r="J4327" t="inlineStr">
        <is>
          <t>CARTEIRA</t>
        </is>
      </c>
      <c r="K4327" t="inlineStr">
        <is>
          <t>CONTRATO</t>
        </is>
      </c>
      <c r="L4327" t="n">
        <v>2721.18</v>
      </c>
      <c r="M4327" t="inlineStr"/>
      <c r="N4327" t="inlineStr"/>
      <c r="O4327" s="142">
        <f>DATE(YEAR(H4327),MONTH(H4327),1)</f>
        <v/>
      </c>
      <c r="P4327" s="132">
        <f>IF(H4327&gt;$L$3,"Futuro","Atraso")</f>
        <v/>
      </c>
      <c r="Q4327">
        <f>12*(YEAR(H4327)-YEAR($L$3))+(MONTH(H4327)-MONTH($L$3))</f>
        <v/>
      </c>
      <c r="R4327" s="366">
        <f>IF(N4327="IBIRAPITANGA FASE 3",IF(P4327="Atraso",M4327,M4327/(1+$J$2)^Q4327),IF(P4327="Atraso",M4327,M4327/(1+$J$1)^Q4327))</f>
        <v/>
      </c>
    </row>
    <row r="4328">
      <c r="A4328" t="inlineStr">
        <is>
          <t>Q021L014</t>
        </is>
      </c>
      <c r="B4328" t="inlineStr">
        <is>
          <t>TAINA ALVES DE AQUINO</t>
        </is>
      </c>
      <c r="C4328" t="n">
        <v>1</v>
      </c>
      <c r="D4328" t="inlineStr">
        <is>
          <t>IPCA</t>
        </is>
      </c>
      <c r="E4328" t="n">
        <v>0.009488792934583046</v>
      </c>
      <c r="F4328" t="inlineStr">
        <is>
          <t>MENSAL</t>
        </is>
      </c>
      <c r="G4328" t="n">
        <v>47482</v>
      </c>
      <c r="H4328" t="n">
        <v>47482</v>
      </c>
      <c r="I4328" t="inlineStr">
        <is>
          <t>100</t>
        </is>
      </c>
      <c r="J4328" t="inlineStr">
        <is>
          <t>CARTEIRA</t>
        </is>
      </c>
      <c r="K4328" t="inlineStr">
        <is>
          <t>CONTRATO</t>
        </is>
      </c>
      <c r="L4328" t="n">
        <v>2721.18</v>
      </c>
      <c r="M4328" t="inlineStr"/>
      <c r="N4328" t="inlineStr"/>
      <c r="O4328" s="142">
        <f>DATE(YEAR(H4328),MONTH(H4328),1)</f>
        <v/>
      </c>
      <c r="P4328" s="132">
        <f>IF(H4328&gt;$L$3,"Futuro","Atraso")</f>
        <v/>
      </c>
      <c r="Q4328">
        <f>12*(YEAR(H4328)-YEAR($L$3))+(MONTH(H4328)-MONTH($L$3))</f>
        <v/>
      </c>
      <c r="R4328" s="366">
        <f>IF(N4328="IBIRAPITANGA FASE 3",IF(P4328="Atraso",M4328,M4328/(1+$J$2)^Q4328),IF(P4328="Atraso",M4328,M4328/(1+$J$1)^Q4328))</f>
        <v/>
      </c>
    </row>
    <row r="4329">
      <c r="A4329" t="inlineStr">
        <is>
          <t>Q021L014</t>
        </is>
      </c>
      <c r="B4329" t="inlineStr">
        <is>
          <t>TAINA ALVES DE AQUINO</t>
        </is>
      </c>
      <c r="C4329" t="n">
        <v>1</v>
      </c>
      <c r="D4329" t="inlineStr">
        <is>
          <t>IPCA</t>
        </is>
      </c>
      <c r="E4329" t="n">
        <v>0.009488792934583046</v>
      </c>
      <c r="F4329" t="inlineStr">
        <is>
          <t>MENSAL</t>
        </is>
      </c>
      <c r="G4329" t="n">
        <v>47513</v>
      </c>
      <c r="H4329" t="n">
        <v>47513</v>
      </c>
      <c r="I4329" t="inlineStr">
        <is>
          <t>101</t>
        </is>
      </c>
      <c r="J4329" t="inlineStr">
        <is>
          <t>CARTEIRA</t>
        </is>
      </c>
      <c r="K4329" t="inlineStr">
        <is>
          <t>CONTRATO</t>
        </is>
      </c>
      <c r="L4329" t="n">
        <v>2721.18</v>
      </c>
      <c r="M4329" t="inlineStr"/>
      <c r="N4329" t="inlineStr"/>
      <c r="O4329" s="142">
        <f>DATE(YEAR(H4329),MONTH(H4329),1)</f>
        <v/>
      </c>
      <c r="P4329" s="132">
        <f>IF(H4329&gt;$L$3,"Futuro","Atraso")</f>
        <v/>
      </c>
      <c r="Q4329">
        <f>12*(YEAR(H4329)-YEAR($L$3))+(MONTH(H4329)-MONTH($L$3))</f>
        <v/>
      </c>
      <c r="R4329" s="366">
        <f>IF(N4329="IBIRAPITANGA FASE 3",IF(P4329="Atraso",M4329,M4329/(1+$J$2)^Q4329),IF(P4329="Atraso",M4329,M4329/(1+$J$1)^Q4329))</f>
        <v/>
      </c>
    </row>
    <row r="4330">
      <c r="A4330" t="inlineStr">
        <is>
          <t>Q021L014</t>
        </is>
      </c>
      <c r="B4330" t="inlineStr">
        <is>
          <t>TAINA ALVES DE AQUINO</t>
        </is>
      </c>
      <c r="C4330" t="n">
        <v>1</v>
      </c>
      <c r="D4330" t="inlineStr">
        <is>
          <t>IPCA</t>
        </is>
      </c>
      <c r="E4330" t="n">
        <v>0.009488792934583046</v>
      </c>
      <c r="F4330" t="inlineStr">
        <is>
          <t>MENSAL</t>
        </is>
      </c>
      <c r="G4330" t="n">
        <v>47542</v>
      </c>
      <c r="H4330" t="n">
        <v>47542</v>
      </c>
      <c r="I4330" t="inlineStr">
        <is>
          <t>102</t>
        </is>
      </c>
      <c r="J4330" t="inlineStr">
        <is>
          <t>CARTEIRA</t>
        </is>
      </c>
      <c r="K4330" t="inlineStr">
        <is>
          <t>CONTRATO</t>
        </is>
      </c>
      <c r="L4330" t="n">
        <v>2721.18</v>
      </c>
      <c r="M4330" t="inlineStr"/>
      <c r="N4330" t="inlineStr"/>
      <c r="O4330" s="142">
        <f>DATE(YEAR(H4330),MONTH(H4330),1)</f>
        <v/>
      </c>
      <c r="P4330" s="132">
        <f>IF(H4330&gt;$L$3,"Futuro","Atraso")</f>
        <v/>
      </c>
      <c r="Q4330">
        <f>12*(YEAR(H4330)-YEAR($L$3))+(MONTH(H4330)-MONTH($L$3))</f>
        <v/>
      </c>
      <c r="R4330" s="366">
        <f>IF(N4330="IBIRAPITANGA FASE 3",IF(P4330="Atraso",M4330,M4330/(1+$J$2)^Q4330),IF(P4330="Atraso",M4330,M4330/(1+$J$1)^Q4330))</f>
        <v/>
      </c>
    </row>
    <row r="4331">
      <c r="A4331" t="inlineStr">
        <is>
          <t>Q021L014</t>
        </is>
      </c>
      <c r="B4331" t="inlineStr">
        <is>
          <t>TAINA ALVES DE AQUINO</t>
        </is>
      </c>
      <c r="C4331" t="n">
        <v>1</v>
      </c>
      <c r="D4331" t="inlineStr">
        <is>
          <t>IPCA</t>
        </is>
      </c>
      <c r="E4331" t="n">
        <v>0.009488792934583046</v>
      </c>
      <c r="F4331" t="inlineStr">
        <is>
          <t>MENSAL</t>
        </is>
      </c>
      <c r="G4331" t="n">
        <v>47572</v>
      </c>
      <c r="H4331" t="n">
        <v>47572</v>
      </c>
      <c r="I4331" t="inlineStr">
        <is>
          <t>103</t>
        </is>
      </c>
      <c r="J4331" t="inlineStr">
        <is>
          <t>CARTEIRA</t>
        </is>
      </c>
      <c r="K4331" t="inlineStr">
        <is>
          <t>CONTRATO</t>
        </is>
      </c>
      <c r="L4331" t="n">
        <v>2721.18</v>
      </c>
      <c r="M4331" t="inlineStr"/>
      <c r="N4331" t="inlineStr"/>
      <c r="O4331" s="142">
        <f>DATE(YEAR(H4331),MONTH(H4331),1)</f>
        <v/>
      </c>
      <c r="P4331" s="132">
        <f>IF(H4331&gt;$L$3,"Futuro","Atraso")</f>
        <v/>
      </c>
      <c r="Q4331">
        <f>12*(YEAR(H4331)-YEAR($L$3))+(MONTH(H4331)-MONTH($L$3))</f>
        <v/>
      </c>
      <c r="R4331" s="366">
        <f>IF(N4331="IBIRAPITANGA FASE 3",IF(P4331="Atraso",M4331,M4331/(1+$J$2)^Q4331),IF(P4331="Atraso",M4331,M4331/(1+$J$1)^Q4331))</f>
        <v/>
      </c>
    </row>
    <row r="4332">
      <c r="A4332" t="inlineStr">
        <is>
          <t>Q021L014</t>
        </is>
      </c>
      <c r="B4332" t="inlineStr">
        <is>
          <t>TAINA ALVES DE AQUINO</t>
        </is>
      </c>
      <c r="C4332" t="n">
        <v>1</v>
      </c>
      <c r="D4332" t="inlineStr">
        <is>
          <t>IPCA</t>
        </is>
      </c>
      <c r="E4332" t="n">
        <v>0.009488792934583046</v>
      </c>
      <c r="F4332" t="inlineStr">
        <is>
          <t>MENSAL</t>
        </is>
      </c>
      <c r="G4332" t="n">
        <v>47603</v>
      </c>
      <c r="H4332" t="n">
        <v>47603</v>
      </c>
      <c r="I4332" t="inlineStr">
        <is>
          <t>104</t>
        </is>
      </c>
      <c r="J4332" t="inlineStr">
        <is>
          <t>CARTEIRA</t>
        </is>
      </c>
      <c r="K4332" t="inlineStr">
        <is>
          <t>CONTRATO</t>
        </is>
      </c>
      <c r="L4332" t="n">
        <v>2721.18</v>
      </c>
      <c r="M4332" t="inlineStr"/>
      <c r="N4332" t="inlineStr"/>
      <c r="O4332" s="142">
        <f>DATE(YEAR(H4332),MONTH(H4332),1)</f>
        <v/>
      </c>
      <c r="P4332" s="132">
        <f>IF(H4332&gt;$L$3,"Futuro","Atraso")</f>
        <v/>
      </c>
      <c r="Q4332">
        <f>12*(YEAR(H4332)-YEAR($L$3))+(MONTH(H4332)-MONTH($L$3))</f>
        <v/>
      </c>
      <c r="R4332" s="366">
        <f>IF(N4332="IBIRAPITANGA FASE 3",IF(P4332="Atraso",M4332,M4332/(1+$J$2)^Q4332),IF(P4332="Atraso",M4332,M4332/(1+$J$1)^Q4332))</f>
        <v/>
      </c>
    </row>
    <row r="4333">
      <c r="A4333" t="inlineStr">
        <is>
          <t>Q021L014</t>
        </is>
      </c>
      <c r="B4333" t="inlineStr">
        <is>
          <t>TAINA ALVES DE AQUINO</t>
        </is>
      </c>
      <c r="C4333" t="n">
        <v>1</v>
      </c>
      <c r="D4333" t="inlineStr">
        <is>
          <t>IPCA</t>
        </is>
      </c>
      <c r="E4333" t="n">
        <v>0.009488792934583046</v>
      </c>
      <c r="F4333" t="inlineStr">
        <is>
          <t>MENSAL</t>
        </is>
      </c>
      <c r="G4333" t="n">
        <v>47633</v>
      </c>
      <c r="H4333" t="n">
        <v>47633</v>
      </c>
      <c r="I4333" t="inlineStr">
        <is>
          <t>105</t>
        </is>
      </c>
      <c r="J4333" t="inlineStr">
        <is>
          <t>CARTEIRA</t>
        </is>
      </c>
      <c r="K4333" t="inlineStr">
        <is>
          <t>CONTRATO</t>
        </is>
      </c>
      <c r="L4333" t="n">
        <v>2721.18</v>
      </c>
      <c r="M4333" t="inlineStr"/>
      <c r="N4333" t="inlineStr"/>
      <c r="O4333" s="142">
        <f>DATE(YEAR(H4333),MONTH(H4333),1)</f>
        <v/>
      </c>
      <c r="P4333" s="132">
        <f>IF(H4333&gt;$L$3,"Futuro","Atraso")</f>
        <v/>
      </c>
      <c r="Q4333">
        <f>12*(YEAR(H4333)-YEAR($L$3))+(MONTH(H4333)-MONTH($L$3))</f>
        <v/>
      </c>
      <c r="R4333" s="366">
        <f>IF(N4333="IBIRAPITANGA FASE 3",IF(P4333="Atraso",M4333,M4333/(1+$J$2)^Q4333),IF(P4333="Atraso",M4333,M4333/(1+$J$1)^Q4333))</f>
        <v/>
      </c>
    </row>
    <row r="4334">
      <c r="A4334" t="inlineStr">
        <is>
          <t>Q021L014</t>
        </is>
      </c>
      <c r="B4334" t="inlineStr">
        <is>
          <t>TAINA ALVES DE AQUINO</t>
        </is>
      </c>
      <c r="C4334" t="n">
        <v>1</v>
      </c>
      <c r="D4334" t="inlineStr">
        <is>
          <t>IPCA</t>
        </is>
      </c>
      <c r="E4334" t="n">
        <v>0.009488792934583046</v>
      </c>
      <c r="F4334" t="inlineStr">
        <is>
          <t>MENSAL</t>
        </is>
      </c>
      <c r="G4334" t="n">
        <v>47664</v>
      </c>
      <c r="H4334" t="n">
        <v>47664</v>
      </c>
      <c r="I4334" t="inlineStr">
        <is>
          <t>106</t>
        </is>
      </c>
      <c r="J4334" t="inlineStr">
        <is>
          <t>CARTEIRA</t>
        </is>
      </c>
      <c r="K4334" t="inlineStr">
        <is>
          <t>CONTRATO</t>
        </is>
      </c>
      <c r="L4334" t="n">
        <v>2721.18</v>
      </c>
      <c r="M4334" t="inlineStr"/>
      <c r="N4334" t="inlineStr"/>
      <c r="O4334" s="142">
        <f>DATE(YEAR(H4334),MONTH(H4334),1)</f>
        <v/>
      </c>
      <c r="P4334" s="132">
        <f>IF(H4334&gt;$L$3,"Futuro","Atraso")</f>
        <v/>
      </c>
      <c r="Q4334">
        <f>12*(YEAR(H4334)-YEAR($L$3))+(MONTH(H4334)-MONTH($L$3))</f>
        <v/>
      </c>
      <c r="R4334" s="366">
        <f>IF(N4334="IBIRAPITANGA FASE 3",IF(P4334="Atraso",M4334,M4334/(1+$J$2)^Q4334),IF(P4334="Atraso",M4334,M4334/(1+$J$1)^Q4334))</f>
        <v/>
      </c>
    </row>
    <row r="4335">
      <c r="A4335" t="inlineStr">
        <is>
          <t>Q021L014</t>
        </is>
      </c>
      <c r="B4335" t="inlineStr">
        <is>
          <t>TAINA ALVES DE AQUINO</t>
        </is>
      </c>
      <c r="C4335" t="n">
        <v>1</v>
      </c>
      <c r="D4335" t="inlineStr">
        <is>
          <t>IPCA</t>
        </is>
      </c>
      <c r="E4335" t="n">
        <v>0.009488792934583046</v>
      </c>
      <c r="F4335" t="inlineStr">
        <is>
          <t>MENSAL</t>
        </is>
      </c>
      <c r="G4335" t="n">
        <v>47694</v>
      </c>
      <c r="H4335" t="n">
        <v>47694</v>
      </c>
      <c r="I4335" t="inlineStr">
        <is>
          <t>107</t>
        </is>
      </c>
      <c r="J4335" t="inlineStr">
        <is>
          <t>CARTEIRA</t>
        </is>
      </c>
      <c r="K4335" t="inlineStr">
        <is>
          <t>CONTRATO</t>
        </is>
      </c>
      <c r="L4335" t="n">
        <v>2721.18</v>
      </c>
      <c r="M4335" t="inlineStr"/>
      <c r="N4335" t="inlineStr"/>
      <c r="O4335" s="142">
        <f>DATE(YEAR(H4335),MONTH(H4335),1)</f>
        <v/>
      </c>
      <c r="P4335" s="132">
        <f>IF(H4335&gt;$L$3,"Futuro","Atraso")</f>
        <v/>
      </c>
      <c r="Q4335">
        <f>12*(YEAR(H4335)-YEAR($L$3))+(MONTH(H4335)-MONTH($L$3))</f>
        <v/>
      </c>
      <c r="R4335" s="366">
        <f>IF(N4335="IBIRAPITANGA FASE 3",IF(P4335="Atraso",M4335,M4335/(1+$J$2)^Q4335),IF(P4335="Atraso",M4335,M4335/(1+$J$1)^Q4335))</f>
        <v/>
      </c>
    </row>
    <row r="4336">
      <c r="A4336" t="inlineStr">
        <is>
          <t>Q021L014</t>
        </is>
      </c>
      <c r="B4336" t="inlineStr">
        <is>
          <t>TAINA ALVES DE AQUINO</t>
        </is>
      </c>
      <c r="C4336" t="n">
        <v>1</v>
      </c>
      <c r="D4336" t="inlineStr">
        <is>
          <t>IPCA</t>
        </is>
      </c>
      <c r="E4336" t="n">
        <v>0.009488792934583046</v>
      </c>
      <c r="F4336" t="inlineStr">
        <is>
          <t>MENSAL</t>
        </is>
      </c>
      <c r="G4336" t="n">
        <v>47725</v>
      </c>
      <c r="H4336" t="n">
        <v>47725</v>
      </c>
      <c r="I4336" t="inlineStr">
        <is>
          <t>108</t>
        </is>
      </c>
      <c r="J4336" t="inlineStr">
        <is>
          <t>CARTEIRA</t>
        </is>
      </c>
      <c r="K4336" t="inlineStr">
        <is>
          <t>CONTRATO</t>
        </is>
      </c>
      <c r="L4336" t="n">
        <v>2721.18</v>
      </c>
      <c r="M4336" t="inlineStr"/>
      <c r="N4336" t="inlineStr"/>
      <c r="O4336" s="142">
        <f>DATE(YEAR(H4336),MONTH(H4336),1)</f>
        <v/>
      </c>
      <c r="P4336" s="132">
        <f>IF(H4336&gt;$L$3,"Futuro","Atraso")</f>
        <v/>
      </c>
      <c r="Q4336">
        <f>12*(YEAR(H4336)-YEAR($L$3))+(MONTH(H4336)-MONTH($L$3))</f>
        <v/>
      </c>
      <c r="R4336" s="366">
        <f>IF(N4336="IBIRAPITANGA FASE 3",IF(P4336="Atraso",M4336,M4336/(1+$J$2)^Q4336),IF(P4336="Atraso",M4336,M4336/(1+$J$1)^Q4336))</f>
        <v/>
      </c>
    </row>
    <row r="4337">
      <c r="A4337" t="inlineStr">
        <is>
          <t>Q021L014</t>
        </is>
      </c>
      <c r="B4337" t="inlineStr">
        <is>
          <t>TAINA ALVES DE AQUINO</t>
        </is>
      </c>
      <c r="C4337" t="n">
        <v>1</v>
      </c>
      <c r="D4337" t="inlineStr">
        <is>
          <t>IPCA</t>
        </is>
      </c>
      <c r="E4337" t="n">
        <v>0.009488792934583046</v>
      </c>
      <c r="F4337" t="inlineStr">
        <is>
          <t>MENSAL</t>
        </is>
      </c>
      <c r="G4337" t="n">
        <v>47756</v>
      </c>
      <c r="H4337" t="n">
        <v>47756</v>
      </c>
      <c r="I4337" t="inlineStr">
        <is>
          <t>109</t>
        </is>
      </c>
      <c r="J4337" t="inlineStr">
        <is>
          <t>CARTEIRA</t>
        </is>
      </c>
      <c r="K4337" t="inlineStr">
        <is>
          <t>CONTRATO</t>
        </is>
      </c>
      <c r="L4337" t="n">
        <v>2721.18</v>
      </c>
      <c r="M4337" t="inlineStr"/>
      <c r="N4337" t="inlineStr"/>
      <c r="O4337" s="142">
        <f>DATE(YEAR(H4337),MONTH(H4337),1)</f>
        <v/>
      </c>
      <c r="P4337" s="132">
        <f>IF(H4337&gt;$L$3,"Futuro","Atraso")</f>
        <v/>
      </c>
      <c r="Q4337">
        <f>12*(YEAR(H4337)-YEAR($L$3))+(MONTH(H4337)-MONTH($L$3))</f>
        <v/>
      </c>
      <c r="R4337" s="366">
        <f>IF(N4337="IBIRAPITANGA FASE 3",IF(P4337="Atraso",M4337,M4337/(1+$J$2)^Q4337),IF(P4337="Atraso",M4337,M4337/(1+$J$1)^Q4337))</f>
        <v/>
      </c>
    </row>
    <row r="4338">
      <c r="A4338" t="inlineStr">
        <is>
          <t>Q021L014</t>
        </is>
      </c>
      <c r="B4338" t="inlineStr">
        <is>
          <t>TAINA ALVES DE AQUINO</t>
        </is>
      </c>
      <c r="C4338" t="n">
        <v>1</v>
      </c>
      <c r="D4338" t="inlineStr">
        <is>
          <t>IPCA</t>
        </is>
      </c>
      <c r="E4338" t="n">
        <v>0.009488792934583046</v>
      </c>
      <c r="F4338" t="inlineStr">
        <is>
          <t>MENSAL</t>
        </is>
      </c>
      <c r="G4338" t="n">
        <v>47786</v>
      </c>
      <c r="H4338" t="n">
        <v>47786</v>
      </c>
      <c r="I4338" t="inlineStr">
        <is>
          <t>110</t>
        </is>
      </c>
      <c r="J4338" t="inlineStr">
        <is>
          <t>CARTEIRA</t>
        </is>
      </c>
      <c r="K4338" t="inlineStr">
        <is>
          <t>CONTRATO</t>
        </is>
      </c>
      <c r="L4338" t="n">
        <v>2721.18</v>
      </c>
      <c r="M4338" t="inlineStr"/>
      <c r="N4338" t="inlineStr"/>
      <c r="O4338" s="142">
        <f>DATE(YEAR(H4338),MONTH(H4338),1)</f>
        <v/>
      </c>
      <c r="P4338" s="132">
        <f>IF(H4338&gt;$L$3,"Futuro","Atraso")</f>
        <v/>
      </c>
      <c r="Q4338">
        <f>12*(YEAR(H4338)-YEAR($L$3))+(MONTH(H4338)-MONTH($L$3))</f>
        <v/>
      </c>
      <c r="R4338" s="366">
        <f>IF(N4338="IBIRAPITANGA FASE 3",IF(P4338="Atraso",M4338,M4338/(1+$J$2)^Q4338),IF(P4338="Atraso",M4338,M4338/(1+$J$1)^Q4338))</f>
        <v/>
      </c>
    </row>
    <row r="4339">
      <c r="A4339" t="inlineStr">
        <is>
          <t>Q021L014</t>
        </is>
      </c>
      <c r="B4339" t="inlineStr">
        <is>
          <t>TAINA ALVES DE AQUINO</t>
        </is>
      </c>
      <c r="C4339" t="n">
        <v>1</v>
      </c>
      <c r="D4339" t="inlineStr">
        <is>
          <t>IPCA</t>
        </is>
      </c>
      <c r="E4339" t="n">
        <v>0.009488792934583046</v>
      </c>
      <c r="F4339" t="inlineStr">
        <is>
          <t>MENSAL</t>
        </is>
      </c>
      <c r="G4339" t="n">
        <v>47817</v>
      </c>
      <c r="H4339" t="n">
        <v>47817</v>
      </c>
      <c r="I4339" t="inlineStr">
        <is>
          <t>111</t>
        </is>
      </c>
      <c r="J4339" t="inlineStr">
        <is>
          <t>CARTEIRA</t>
        </is>
      </c>
      <c r="K4339" t="inlineStr">
        <is>
          <t>CONTRATO</t>
        </is>
      </c>
      <c r="L4339" t="n">
        <v>2721.18</v>
      </c>
      <c r="M4339" t="inlineStr"/>
      <c r="N4339" t="inlineStr"/>
      <c r="O4339" s="142">
        <f>DATE(YEAR(H4339),MONTH(H4339),1)</f>
        <v/>
      </c>
      <c r="P4339" s="132">
        <f>IF(H4339&gt;$L$3,"Futuro","Atraso")</f>
        <v/>
      </c>
      <c r="Q4339">
        <f>12*(YEAR(H4339)-YEAR($L$3))+(MONTH(H4339)-MONTH($L$3))</f>
        <v/>
      </c>
      <c r="R4339" s="366">
        <f>IF(N4339="IBIRAPITANGA FASE 3",IF(P4339="Atraso",M4339,M4339/(1+$J$2)^Q4339),IF(P4339="Atraso",M4339,M4339/(1+$J$1)^Q4339))</f>
        <v/>
      </c>
    </row>
    <row r="4340">
      <c r="A4340" t="inlineStr">
        <is>
          <t>Q021L014</t>
        </is>
      </c>
      <c r="B4340" t="inlineStr">
        <is>
          <t>TAINA ALVES DE AQUINO</t>
        </is>
      </c>
      <c r="C4340" t="n">
        <v>1</v>
      </c>
      <c r="D4340" t="inlineStr">
        <is>
          <t>IPCA</t>
        </is>
      </c>
      <c r="E4340" t="n">
        <v>0.009488792934583046</v>
      </c>
      <c r="F4340" t="inlineStr">
        <is>
          <t>MENSAL</t>
        </is>
      </c>
      <c r="G4340" t="n">
        <v>47847</v>
      </c>
      <c r="H4340" t="n">
        <v>47847</v>
      </c>
      <c r="I4340" t="inlineStr">
        <is>
          <t>112</t>
        </is>
      </c>
      <c r="J4340" t="inlineStr">
        <is>
          <t>CARTEIRA</t>
        </is>
      </c>
      <c r="K4340" t="inlineStr">
        <is>
          <t>CONTRATO</t>
        </is>
      </c>
      <c r="L4340" t="n">
        <v>2721.18</v>
      </c>
      <c r="M4340" t="inlineStr"/>
      <c r="N4340" t="inlineStr"/>
      <c r="O4340" s="142">
        <f>DATE(YEAR(H4340),MONTH(H4340),1)</f>
        <v/>
      </c>
      <c r="P4340" s="132">
        <f>IF(H4340&gt;$L$3,"Futuro","Atraso")</f>
        <v/>
      </c>
      <c r="Q4340">
        <f>12*(YEAR(H4340)-YEAR($L$3))+(MONTH(H4340)-MONTH($L$3))</f>
        <v/>
      </c>
      <c r="R4340" s="366">
        <f>IF(N4340="IBIRAPITANGA FASE 3",IF(P4340="Atraso",M4340,M4340/(1+$J$2)^Q4340),IF(P4340="Atraso",M4340,M4340/(1+$J$1)^Q4340))</f>
        <v/>
      </c>
    </row>
    <row r="4341">
      <c r="A4341" t="inlineStr">
        <is>
          <t>Q021L014</t>
        </is>
      </c>
      <c r="B4341" t="inlineStr">
        <is>
          <t>TAINA ALVES DE AQUINO</t>
        </is>
      </c>
      <c r="C4341" t="n">
        <v>1</v>
      </c>
      <c r="D4341" t="inlineStr">
        <is>
          <t>IPCA</t>
        </is>
      </c>
      <c r="E4341" t="n">
        <v>0.009488792934583046</v>
      </c>
      <c r="F4341" t="inlineStr">
        <is>
          <t>MENSAL</t>
        </is>
      </c>
      <c r="G4341" t="n">
        <v>47878</v>
      </c>
      <c r="H4341" t="n">
        <v>47878</v>
      </c>
      <c r="I4341" t="inlineStr">
        <is>
          <t>113</t>
        </is>
      </c>
      <c r="J4341" t="inlineStr">
        <is>
          <t>CARTEIRA</t>
        </is>
      </c>
      <c r="K4341" t="inlineStr">
        <is>
          <t>CONTRATO</t>
        </is>
      </c>
      <c r="L4341" t="n">
        <v>2721.18</v>
      </c>
      <c r="M4341" t="inlineStr"/>
      <c r="N4341" t="inlineStr"/>
      <c r="O4341" s="142">
        <f>DATE(YEAR(H4341),MONTH(H4341),1)</f>
        <v/>
      </c>
      <c r="P4341" s="132">
        <f>IF(H4341&gt;$L$3,"Futuro","Atraso")</f>
        <v/>
      </c>
      <c r="Q4341">
        <f>12*(YEAR(H4341)-YEAR($L$3))+(MONTH(H4341)-MONTH($L$3))</f>
        <v/>
      </c>
      <c r="R4341" s="366">
        <f>IF(N4341="IBIRAPITANGA FASE 3",IF(P4341="Atraso",M4341,M4341/(1+$J$2)^Q4341),IF(P4341="Atraso",M4341,M4341/(1+$J$1)^Q4341))</f>
        <v/>
      </c>
    </row>
    <row r="4342">
      <c r="A4342" t="inlineStr">
        <is>
          <t>Q021L014</t>
        </is>
      </c>
      <c r="B4342" t="inlineStr">
        <is>
          <t>TAINA ALVES DE AQUINO</t>
        </is>
      </c>
      <c r="C4342" t="n">
        <v>1</v>
      </c>
      <c r="D4342" t="inlineStr">
        <is>
          <t>IPCA</t>
        </is>
      </c>
      <c r="E4342" t="n">
        <v>0.009488792934583046</v>
      </c>
      <c r="F4342" t="inlineStr">
        <is>
          <t>MENSAL</t>
        </is>
      </c>
      <c r="G4342" t="n">
        <v>47907</v>
      </c>
      <c r="H4342" t="n">
        <v>47907</v>
      </c>
      <c r="I4342" t="inlineStr">
        <is>
          <t>114</t>
        </is>
      </c>
      <c r="J4342" t="inlineStr">
        <is>
          <t>CARTEIRA</t>
        </is>
      </c>
      <c r="K4342" t="inlineStr">
        <is>
          <t>CONTRATO</t>
        </is>
      </c>
      <c r="L4342" t="n">
        <v>2721.18</v>
      </c>
      <c r="M4342" t="inlineStr"/>
      <c r="N4342" t="inlineStr"/>
      <c r="O4342" s="142">
        <f>DATE(YEAR(H4342),MONTH(H4342),1)</f>
        <v/>
      </c>
      <c r="P4342" s="132">
        <f>IF(H4342&gt;$L$3,"Futuro","Atraso")</f>
        <v/>
      </c>
      <c r="Q4342">
        <f>12*(YEAR(H4342)-YEAR($L$3))+(MONTH(H4342)-MONTH($L$3))</f>
        <v/>
      </c>
      <c r="R4342" s="366">
        <f>IF(N4342="IBIRAPITANGA FASE 3",IF(P4342="Atraso",M4342,M4342/(1+$J$2)^Q4342),IF(P4342="Atraso",M4342,M4342/(1+$J$1)^Q4342))</f>
        <v/>
      </c>
    </row>
    <row r="4343">
      <c r="A4343" t="inlineStr">
        <is>
          <t>Q021L014</t>
        </is>
      </c>
      <c r="B4343" t="inlineStr">
        <is>
          <t>TAINA ALVES DE AQUINO</t>
        </is>
      </c>
      <c r="C4343" t="n">
        <v>1</v>
      </c>
      <c r="D4343" t="inlineStr">
        <is>
          <t>IPCA</t>
        </is>
      </c>
      <c r="E4343" t="n">
        <v>0.009488792934583046</v>
      </c>
      <c r="F4343" t="inlineStr">
        <is>
          <t>MENSAL</t>
        </is>
      </c>
      <c r="G4343" t="n">
        <v>47937</v>
      </c>
      <c r="H4343" t="n">
        <v>47937</v>
      </c>
      <c r="I4343" t="inlineStr">
        <is>
          <t>115</t>
        </is>
      </c>
      <c r="J4343" t="inlineStr">
        <is>
          <t>CARTEIRA</t>
        </is>
      </c>
      <c r="K4343" t="inlineStr">
        <is>
          <t>CONTRATO</t>
        </is>
      </c>
      <c r="L4343" t="n">
        <v>2721.18</v>
      </c>
      <c r="M4343" t="inlineStr"/>
      <c r="N4343" t="inlineStr"/>
      <c r="O4343" s="142">
        <f>DATE(YEAR(H4343),MONTH(H4343),1)</f>
        <v/>
      </c>
      <c r="P4343" s="132">
        <f>IF(H4343&gt;$L$3,"Futuro","Atraso")</f>
        <v/>
      </c>
      <c r="Q4343">
        <f>12*(YEAR(H4343)-YEAR($L$3))+(MONTH(H4343)-MONTH($L$3))</f>
        <v/>
      </c>
      <c r="R4343" s="366">
        <f>IF(N4343="IBIRAPITANGA FASE 3",IF(P4343="Atraso",M4343,M4343/(1+$J$2)^Q4343),IF(P4343="Atraso",M4343,M4343/(1+$J$1)^Q4343))</f>
        <v/>
      </c>
    </row>
    <row r="4344">
      <c r="A4344" t="inlineStr">
        <is>
          <t>Q021L014</t>
        </is>
      </c>
      <c r="B4344" t="inlineStr">
        <is>
          <t>TAINA ALVES DE AQUINO</t>
        </is>
      </c>
      <c r="C4344" t="n">
        <v>1</v>
      </c>
      <c r="D4344" t="inlineStr">
        <is>
          <t>IPCA</t>
        </is>
      </c>
      <c r="E4344" t="n">
        <v>0.009488792934583046</v>
      </c>
      <c r="F4344" t="inlineStr">
        <is>
          <t>MENSAL</t>
        </is>
      </c>
      <c r="G4344" t="n">
        <v>47968</v>
      </c>
      <c r="H4344" t="n">
        <v>47968</v>
      </c>
      <c r="I4344" t="inlineStr">
        <is>
          <t>116</t>
        </is>
      </c>
      <c r="J4344" t="inlineStr">
        <is>
          <t>CARTEIRA</t>
        </is>
      </c>
      <c r="K4344" t="inlineStr">
        <is>
          <t>CONTRATO</t>
        </is>
      </c>
      <c r="L4344" t="n">
        <v>2721.18</v>
      </c>
      <c r="M4344" t="inlineStr"/>
      <c r="N4344" t="inlineStr"/>
      <c r="O4344" s="142">
        <f>DATE(YEAR(H4344),MONTH(H4344),1)</f>
        <v/>
      </c>
      <c r="P4344" s="132">
        <f>IF(H4344&gt;$L$3,"Futuro","Atraso")</f>
        <v/>
      </c>
      <c r="Q4344">
        <f>12*(YEAR(H4344)-YEAR($L$3))+(MONTH(H4344)-MONTH($L$3))</f>
        <v/>
      </c>
      <c r="R4344" s="366">
        <f>IF(N4344="IBIRAPITANGA FASE 3",IF(P4344="Atraso",M4344,M4344/(1+$J$2)^Q4344),IF(P4344="Atraso",M4344,M4344/(1+$J$1)^Q4344))</f>
        <v/>
      </c>
    </row>
    <row r="4345">
      <c r="A4345" t="inlineStr">
        <is>
          <t>Q021L014</t>
        </is>
      </c>
      <c r="B4345" t="inlineStr">
        <is>
          <t>TAINA ALVES DE AQUINO</t>
        </is>
      </c>
      <c r="C4345" t="n">
        <v>1</v>
      </c>
      <c r="D4345" t="inlineStr">
        <is>
          <t>IPCA</t>
        </is>
      </c>
      <c r="E4345" t="n">
        <v>0.009488792934583046</v>
      </c>
      <c r="F4345" t="inlineStr">
        <is>
          <t>MENSAL</t>
        </is>
      </c>
      <c r="G4345" t="n">
        <v>47998</v>
      </c>
      <c r="H4345" t="n">
        <v>47998</v>
      </c>
      <c r="I4345" t="inlineStr">
        <is>
          <t>117</t>
        </is>
      </c>
      <c r="J4345" t="inlineStr">
        <is>
          <t>CARTEIRA</t>
        </is>
      </c>
      <c r="K4345" t="inlineStr">
        <is>
          <t>CONTRATO</t>
        </is>
      </c>
      <c r="L4345" t="n">
        <v>2721.18</v>
      </c>
      <c r="M4345" t="inlineStr"/>
      <c r="N4345" t="inlineStr"/>
      <c r="O4345" s="142">
        <f>DATE(YEAR(H4345),MONTH(H4345),1)</f>
        <v/>
      </c>
      <c r="P4345" s="132">
        <f>IF(H4345&gt;$L$3,"Futuro","Atraso")</f>
        <v/>
      </c>
      <c r="Q4345">
        <f>12*(YEAR(H4345)-YEAR($L$3))+(MONTH(H4345)-MONTH($L$3))</f>
        <v/>
      </c>
      <c r="R4345" s="366">
        <f>IF(N4345="IBIRAPITANGA FASE 3",IF(P4345="Atraso",M4345,M4345/(1+$J$2)^Q4345),IF(P4345="Atraso",M4345,M4345/(1+$J$1)^Q4345))</f>
        <v/>
      </c>
    </row>
    <row r="4346">
      <c r="A4346" t="inlineStr">
        <is>
          <t>Q021L014</t>
        </is>
      </c>
      <c r="B4346" t="inlineStr">
        <is>
          <t>TAINA ALVES DE AQUINO</t>
        </is>
      </c>
      <c r="C4346" t="n">
        <v>1</v>
      </c>
      <c r="D4346" t="inlineStr">
        <is>
          <t>IPCA</t>
        </is>
      </c>
      <c r="E4346" t="n">
        <v>0.009488792934583046</v>
      </c>
      <c r="F4346" t="inlineStr">
        <is>
          <t>MENSAL</t>
        </is>
      </c>
      <c r="G4346" t="n">
        <v>48029</v>
      </c>
      <c r="H4346" t="n">
        <v>48029</v>
      </c>
      <c r="I4346" t="inlineStr">
        <is>
          <t>118</t>
        </is>
      </c>
      <c r="J4346" t="inlineStr">
        <is>
          <t>CARTEIRA</t>
        </is>
      </c>
      <c r="K4346" t="inlineStr">
        <is>
          <t>CONTRATO</t>
        </is>
      </c>
      <c r="L4346" t="n">
        <v>2721.18</v>
      </c>
      <c r="M4346" t="inlineStr"/>
      <c r="N4346" t="inlineStr"/>
      <c r="O4346" s="142">
        <f>DATE(YEAR(H4346),MONTH(H4346),1)</f>
        <v/>
      </c>
      <c r="P4346" s="132">
        <f>IF(H4346&gt;$L$3,"Futuro","Atraso")</f>
        <v/>
      </c>
      <c r="Q4346">
        <f>12*(YEAR(H4346)-YEAR($L$3))+(MONTH(H4346)-MONTH($L$3))</f>
        <v/>
      </c>
      <c r="R4346" s="366">
        <f>IF(N4346="IBIRAPITANGA FASE 3",IF(P4346="Atraso",M4346,M4346/(1+$J$2)^Q4346),IF(P4346="Atraso",M4346,M4346/(1+$J$1)^Q4346))</f>
        <v/>
      </c>
    </row>
    <row r="4347">
      <c r="A4347" t="inlineStr">
        <is>
          <t>Q021L014</t>
        </is>
      </c>
      <c r="B4347" t="inlineStr">
        <is>
          <t>TAINA ALVES DE AQUINO</t>
        </is>
      </c>
      <c r="C4347" t="n">
        <v>1</v>
      </c>
      <c r="D4347" t="inlineStr">
        <is>
          <t>IPCA</t>
        </is>
      </c>
      <c r="E4347" t="n">
        <v>0.009488792934583046</v>
      </c>
      <c r="F4347" t="inlineStr">
        <is>
          <t>MENSAL</t>
        </is>
      </c>
      <c r="G4347" t="n">
        <v>48059</v>
      </c>
      <c r="H4347" t="n">
        <v>48059</v>
      </c>
      <c r="I4347" t="inlineStr">
        <is>
          <t>119</t>
        </is>
      </c>
      <c r="J4347" t="inlineStr">
        <is>
          <t>CARTEIRA</t>
        </is>
      </c>
      <c r="K4347" t="inlineStr">
        <is>
          <t>CONTRATO</t>
        </is>
      </c>
      <c r="L4347" t="n">
        <v>2721.18</v>
      </c>
      <c r="M4347" t="inlineStr"/>
      <c r="N4347" t="inlineStr"/>
      <c r="O4347" s="142">
        <f>DATE(YEAR(H4347),MONTH(H4347),1)</f>
        <v/>
      </c>
      <c r="P4347" s="132">
        <f>IF(H4347&gt;$L$3,"Futuro","Atraso")</f>
        <v/>
      </c>
      <c r="Q4347">
        <f>12*(YEAR(H4347)-YEAR($L$3))+(MONTH(H4347)-MONTH($L$3))</f>
        <v/>
      </c>
      <c r="R4347" s="366">
        <f>IF(N4347="IBIRAPITANGA FASE 3",IF(P4347="Atraso",M4347,M4347/(1+$J$2)^Q4347),IF(P4347="Atraso",M4347,M4347/(1+$J$1)^Q4347))</f>
        <v/>
      </c>
    </row>
    <row r="4348">
      <c r="A4348" t="inlineStr">
        <is>
          <t>Q021L014</t>
        </is>
      </c>
      <c r="B4348" t="inlineStr">
        <is>
          <t>TAINA ALVES DE AQUINO</t>
        </is>
      </c>
      <c r="C4348" t="n">
        <v>1</v>
      </c>
      <c r="D4348" t="inlineStr">
        <is>
          <t>IPCA</t>
        </is>
      </c>
      <c r="E4348" t="n">
        <v>0.009488792934583046</v>
      </c>
      <c r="F4348" t="inlineStr">
        <is>
          <t>MENSAL</t>
        </is>
      </c>
      <c r="G4348" t="n">
        <v>48090</v>
      </c>
      <c r="H4348" t="n">
        <v>48090</v>
      </c>
      <c r="I4348" t="inlineStr">
        <is>
          <t>120</t>
        </is>
      </c>
      <c r="J4348" t="inlineStr">
        <is>
          <t>CARTEIRA</t>
        </is>
      </c>
      <c r="K4348" t="inlineStr">
        <is>
          <t>CONTRATO</t>
        </is>
      </c>
      <c r="L4348" t="n">
        <v>2721.18</v>
      </c>
      <c r="M4348" t="inlineStr"/>
      <c r="N4348" t="inlineStr"/>
      <c r="O4348" s="142">
        <f>DATE(YEAR(H4348),MONTH(H4348),1)</f>
        <v/>
      </c>
      <c r="P4348" s="132">
        <f>IF(H4348&gt;$L$3,"Futuro","Atraso")</f>
        <v/>
      </c>
      <c r="Q4348">
        <f>12*(YEAR(H4348)-YEAR($L$3))+(MONTH(H4348)-MONTH($L$3))</f>
        <v/>
      </c>
      <c r="R4348" s="366">
        <f>IF(N4348="IBIRAPITANGA FASE 3",IF(P4348="Atraso",M4348,M4348/(1+$J$2)^Q4348),IF(P4348="Atraso",M4348,M4348/(1+$J$1)^Q4348))</f>
        <v/>
      </c>
    </row>
    <row r="4349">
      <c r="A4349" t="inlineStr">
        <is>
          <t>Q021L014</t>
        </is>
      </c>
      <c r="B4349" t="inlineStr">
        <is>
          <t>TAINA ALVES DE AQUINO</t>
        </is>
      </c>
      <c r="C4349" t="n">
        <v>1</v>
      </c>
      <c r="D4349" t="inlineStr">
        <is>
          <t>IPCA</t>
        </is>
      </c>
      <c r="E4349" t="n">
        <v>0.009488792934583046</v>
      </c>
      <c r="F4349" t="inlineStr">
        <is>
          <t>MENSAL</t>
        </is>
      </c>
      <c r="G4349" t="n">
        <v>48121</v>
      </c>
      <c r="H4349" t="n">
        <v>48121</v>
      </c>
      <c r="I4349" t="inlineStr">
        <is>
          <t>121</t>
        </is>
      </c>
      <c r="J4349" t="inlineStr">
        <is>
          <t>CARTEIRA</t>
        </is>
      </c>
      <c r="K4349" t="inlineStr">
        <is>
          <t>CONTRATO</t>
        </is>
      </c>
      <c r="L4349" t="n">
        <v>2721.18</v>
      </c>
      <c r="M4349" t="inlineStr"/>
      <c r="N4349" t="inlineStr"/>
      <c r="O4349" s="142">
        <f>DATE(YEAR(H4349),MONTH(H4349),1)</f>
        <v/>
      </c>
      <c r="P4349" s="132">
        <f>IF(H4349&gt;$L$3,"Futuro","Atraso")</f>
        <v/>
      </c>
      <c r="Q4349">
        <f>12*(YEAR(H4349)-YEAR($L$3))+(MONTH(H4349)-MONTH($L$3))</f>
        <v/>
      </c>
      <c r="R4349" s="366">
        <f>IF(N4349="IBIRAPITANGA FASE 3",IF(P4349="Atraso",M4349,M4349/(1+$J$2)^Q4349),IF(P4349="Atraso",M4349,M4349/(1+$J$1)^Q4349))</f>
        <v/>
      </c>
    </row>
    <row r="4350">
      <c r="A4350" t="inlineStr">
        <is>
          <t>Q021L014</t>
        </is>
      </c>
      <c r="B4350" t="inlineStr">
        <is>
          <t>TAINA ALVES DE AQUINO</t>
        </is>
      </c>
      <c r="C4350" t="n">
        <v>1</v>
      </c>
      <c r="D4350" t="inlineStr">
        <is>
          <t>IPCA</t>
        </is>
      </c>
      <c r="E4350" t="n">
        <v>0.009488792934583046</v>
      </c>
      <c r="F4350" t="inlineStr">
        <is>
          <t>MENSAL</t>
        </is>
      </c>
      <c r="G4350" t="n">
        <v>48151</v>
      </c>
      <c r="H4350" t="n">
        <v>48151</v>
      </c>
      <c r="I4350" t="inlineStr">
        <is>
          <t>122</t>
        </is>
      </c>
      <c r="J4350" t="inlineStr">
        <is>
          <t>CARTEIRA</t>
        </is>
      </c>
      <c r="K4350" t="inlineStr">
        <is>
          <t>CONTRATO</t>
        </is>
      </c>
      <c r="L4350" t="n">
        <v>2721.18</v>
      </c>
      <c r="M4350" t="inlineStr"/>
      <c r="N4350" t="inlineStr"/>
      <c r="O4350" s="142">
        <f>DATE(YEAR(H4350),MONTH(H4350),1)</f>
        <v/>
      </c>
      <c r="P4350" s="132">
        <f>IF(H4350&gt;$L$3,"Futuro","Atraso")</f>
        <v/>
      </c>
      <c r="Q4350">
        <f>12*(YEAR(H4350)-YEAR($L$3))+(MONTH(H4350)-MONTH($L$3))</f>
        <v/>
      </c>
      <c r="R4350" s="366">
        <f>IF(N4350="IBIRAPITANGA FASE 3",IF(P4350="Atraso",M4350,M4350/(1+$J$2)^Q4350),IF(P4350="Atraso",M4350,M4350/(1+$J$1)^Q4350))</f>
        <v/>
      </c>
    </row>
    <row r="4351">
      <c r="A4351" t="inlineStr">
        <is>
          <t>Q021L014</t>
        </is>
      </c>
      <c r="B4351" t="inlineStr">
        <is>
          <t>TAINA ALVES DE AQUINO</t>
        </is>
      </c>
      <c r="C4351" t="n">
        <v>1</v>
      </c>
      <c r="D4351" t="inlineStr">
        <is>
          <t>IPCA</t>
        </is>
      </c>
      <c r="E4351" t="n">
        <v>0.009488792934583046</v>
      </c>
      <c r="F4351" t="inlineStr">
        <is>
          <t>MENSAL</t>
        </is>
      </c>
      <c r="G4351" t="n">
        <v>48182</v>
      </c>
      <c r="H4351" t="n">
        <v>48182</v>
      </c>
      <c r="I4351" t="inlineStr">
        <is>
          <t>123</t>
        </is>
      </c>
      <c r="J4351" t="inlineStr">
        <is>
          <t>CARTEIRA</t>
        </is>
      </c>
      <c r="K4351" t="inlineStr">
        <is>
          <t>CONTRATO</t>
        </is>
      </c>
      <c r="L4351" t="n">
        <v>2721.18</v>
      </c>
      <c r="M4351" t="inlineStr"/>
      <c r="N4351" t="inlineStr"/>
      <c r="O4351" s="142">
        <f>DATE(YEAR(H4351),MONTH(H4351),1)</f>
        <v/>
      </c>
      <c r="P4351" s="132">
        <f>IF(H4351&gt;$L$3,"Futuro","Atraso")</f>
        <v/>
      </c>
      <c r="Q4351">
        <f>12*(YEAR(H4351)-YEAR($L$3))+(MONTH(H4351)-MONTH($L$3))</f>
        <v/>
      </c>
      <c r="R4351" s="366">
        <f>IF(N4351="IBIRAPITANGA FASE 3",IF(P4351="Atraso",M4351,M4351/(1+$J$2)^Q4351),IF(P4351="Atraso",M4351,M4351/(1+$J$1)^Q4351))</f>
        <v/>
      </c>
    </row>
    <row r="4352">
      <c r="A4352" t="inlineStr">
        <is>
          <t>Q021L014</t>
        </is>
      </c>
      <c r="B4352" t="inlineStr">
        <is>
          <t>TAINA ALVES DE AQUINO</t>
        </is>
      </c>
      <c r="C4352" t="n">
        <v>1</v>
      </c>
      <c r="D4352" t="inlineStr">
        <is>
          <t>IPCA</t>
        </is>
      </c>
      <c r="E4352" t="n">
        <v>0.009488792934583046</v>
      </c>
      <c r="F4352" t="inlineStr">
        <is>
          <t>MENSAL</t>
        </is>
      </c>
      <c r="G4352" t="n">
        <v>48212</v>
      </c>
      <c r="H4352" t="n">
        <v>48212</v>
      </c>
      <c r="I4352" t="inlineStr">
        <is>
          <t>124</t>
        </is>
      </c>
      <c r="J4352" t="inlineStr">
        <is>
          <t>CARTEIRA</t>
        </is>
      </c>
      <c r="K4352" t="inlineStr">
        <is>
          <t>CONTRATO</t>
        </is>
      </c>
      <c r="L4352" t="n">
        <v>2721.18</v>
      </c>
      <c r="M4352" t="inlineStr"/>
      <c r="N4352" t="inlineStr"/>
      <c r="O4352" s="142">
        <f>DATE(YEAR(H4352),MONTH(H4352),1)</f>
        <v/>
      </c>
      <c r="P4352" s="132">
        <f>IF(H4352&gt;$L$3,"Futuro","Atraso")</f>
        <v/>
      </c>
      <c r="Q4352">
        <f>12*(YEAR(H4352)-YEAR($L$3))+(MONTH(H4352)-MONTH($L$3))</f>
        <v/>
      </c>
      <c r="R4352" s="366">
        <f>IF(N4352="IBIRAPITANGA FASE 3",IF(P4352="Atraso",M4352,M4352/(1+$J$2)^Q4352),IF(P4352="Atraso",M4352,M4352/(1+$J$1)^Q4352))</f>
        <v/>
      </c>
    </row>
    <row r="4353">
      <c r="A4353" t="inlineStr">
        <is>
          <t>Q021L014</t>
        </is>
      </c>
      <c r="B4353" t="inlineStr">
        <is>
          <t>TAINA ALVES DE AQUINO</t>
        </is>
      </c>
      <c r="C4353" t="n">
        <v>1</v>
      </c>
      <c r="D4353" t="inlineStr">
        <is>
          <t>IPCA</t>
        </is>
      </c>
      <c r="E4353" t="n">
        <v>0.009488792934583046</v>
      </c>
      <c r="F4353" t="inlineStr">
        <is>
          <t>MENSAL</t>
        </is>
      </c>
      <c r="G4353" t="n">
        <v>48243</v>
      </c>
      <c r="H4353" t="n">
        <v>48243</v>
      </c>
      <c r="I4353" t="inlineStr">
        <is>
          <t>125</t>
        </is>
      </c>
      <c r="J4353" t="inlineStr">
        <is>
          <t>CARTEIRA</t>
        </is>
      </c>
      <c r="K4353" t="inlineStr">
        <is>
          <t>CONTRATO</t>
        </is>
      </c>
      <c r="L4353" t="n">
        <v>2721.18</v>
      </c>
      <c r="M4353" t="inlineStr"/>
      <c r="N4353" t="inlineStr"/>
      <c r="O4353" s="142">
        <f>DATE(YEAR(H4353),MONTH(H4353),1)</f>
        <v/>
      </c>
      <c r="P4353" s="132">
        <f>IF(H4353&gt;$L$3,"Futuro","Atraso")</f>
        <v/>
      </c>
      <c r="Q4353">
        <f>12*(YEAR(H4353)-YEAR($L$3))+(MONTH(H4353)-MONTH($L$3))</f>
        <v/>
      </c>
      <c r="R4353" s="366">
        <f>IF(N4353="IBIRAPITANGA FASE 3",IF(P4353="Atraso",M4353,M4353/(1+$J$2)^Q4353),IF(P4353="Atraso",M4353,M4353/(1+$J$1)^Q4353))</f>
        <v/>
      </c>
    </row>
    <row r="4354">
      <c r="A4354" t="inlineStr">
        <is>
          <t>Q021L014</t>
        </is>
      </c>
      <c r="B4354" t="inlineStr">
        <is>
          <t>TAINA ALVES DE AQUINO</t>
        </is>
      </c>
      <c r="C4354" t="n">
        <v>1</v>
      </c>
      <c r="D4354" t="inlineStr">
        <is>
          <t>IPCA</t>
        </is>
      </c>
      <c r="E4354" t="n">
        <v>0.009488792934583046</v>
      </c>
      <c r="F4354" t="inlineStr">
        <is>
          <t>MENSAL</t>
        </is>
      </c>
      <c r="G4354" t="n">
        <v>48273</v>
      </c>
      <c r="H4354" t="n">
        <v>48273</v>
      </c>
      <c r="I4354" t="inlineStr">
        <is>
          <t>126</t>
        </is>
      </c>
      <c r="J4354" t="inlineStr">
        <is>
          <t>CARTEIRA</t>
        </is>
      </c>
      <c r="K4354" t="inlineStr">
        <is>
          <t>CONTRATO</t>
        </is>
      </c>
      <c r="L4354" t="n">
        <v>2721.18</v>
      </c>
      <c r="M4354" t="inlineStr"/>
      <c r="N4354" t="inlineStr"/>
      <c r="O4354" s="142">
        <f>DATE(YEAR(H4354),MONTH(H4354),1)</f>
        <v/>
      </c>
      <c r="P4354" s="132">
        <f>IF(H4354&gt;$L$3,"Futuro","Atraso")</f>
        <v/>
      </c>
      <c r="Q4354">
        <f>12*(YEAR(H4354)-YEAR($L$3))+(MONTH(H4354)-MONTH($L$3))</f>
        <v/>
      </c>
      <c r="R4354" s="366">
        <f>IF(N4354="IBIRAPITANGA FASE 3",IF(P4354="Atraso",M4354,M4354/(1+$J$2)^Q4354),IF(P4354="Atraso",M4354,M4354/(1+$J$1)^Q4354))</f>
        <v/>
      </c>
    </row>
    <row r="4355">
      <c r="A4355" t="inlineStr">
        <is>
          <t>Q021L014</t>
        </is>
      </c>
      <c r="B4355" t="inlineStr">
        <is>
          <t>TAINA ALVES DE AQUINO</t>
        </is>
      </c>
      <c r="C4355" t="n">
        <v>1</v>
      </c>
      <c r="D4355" t="inlineStr">
        <is>
          <t>IPCA</t>
        </is>
      </c>
      <c r="E4355" t="n">
        <v>0.009488792934583046</v>
      </c>
      <c r="F4355" t="inlineStr">
        <is>
          <t>MENSAL</t>
        </is>
      </c>
      <c r="G4355" t="n">
        <v>48303</v>
      </c>
      <c r="H4355" t="n">
        <v>48303</v>
      </c>
      <c r="I4355" t="inlineStr">
        <is>
          <t>127</t>
        </is>
      </c>
      <c r="J4355" t="inlineStr">
        <is>
          <t>CARTEIRA</t>
        </is>
      </c>
      <c r="K4355" t="inlineStr">
        <is>
          <t>CONTRATO</t>
        </is>
      </c>
      <c r="L4355" t="n">
        <v>2721.18</v>
      </c>
      <c r="M4355" t="inlineStr"/>
      <c r="N4355" t="inlineStr"/>
      <c r="O4355" s="142">
        <f>DATE(YEAR(H4355),MONTH(H4355),1)</f>
        <v/>
      </c>
      <c r="P4355" s="132">
        <f>IF(H4355&gt;$L$3,"Futuro","Atraso")</f>
        <v/>
      </c>
      <c r="Q4355">
        <f>12*(YEAR(H4355)-YEAR($L$3))+(MONTH(H4355)-MONTH($L$3))</f>
        <v/>
      </c>
      <c r="R4355" s="366">
        <f>IF(N4355="IBIRAPITANGA FASE 3",IF(P4355="Atraso",M4355,M4355/(1+$J$2)^Q4355),IF(P4355="Atraso",M4355,M4355/(1+$J$1)^Q4355))</f>
        <v/>
      </c>
    </row>
    <row r="4356">
      <c r="A4356" t="inlineStr">
        <is>
          <t>Q021L014</t>
        </is>
      </c>
      <c r="B4356" t="inlineStr">
        <is>
          <t>TAINA ALVES DE AQUINO</t>
        </is>
      </c>
      <c r="C4356" t="n">
        <v>1</v>
      </c>
      <c r="D4356" t="inlineStr">
        <is>
          <t>IPCA</t>
        </is>
      </c>
      <c r="E4356" t="n">
        <v>0.009488792934583046</v>
      </c>
      <c r="F4356" t="inlineStr">
        <is>
          <t>MENSAL</t>
        </is>
      </c>
      <c r="G4356" t="n">
        <v>48334</v>
      </c>
      <c r="H4356" t="n">
        <v>48334</v>
      </c>
      <c r="I4356" t="inlineStr">
        <is>
          <t>128</t>
        </is>
      </c>
      <c r="J4356" t="inlineStr">
        <is>
          <t>CARTEIRA</t>
        </is>
      </c>
      <c r="K4356" t="inlineStr">
        <is>
          <t>CONTRATO</t>
        </is>
      </c>
      <c r="L4356" t="n">
        <v>2721.18</v>
      </c>
      <c r="M4356" t="inlineStr"/>
      <c r="N4356" t="inlineStr"/>
      <c r="O4356" s="142">
        <f>DATE(YEAR(H4356),MONTH(H4356),1)</f>
        <v/>
      </c>
      <c r="P4356" s="132">
        <f>IF(H4356&gt;$L$3,"Futuro","Atraso")</f>
        <v/>
      </c>
      <c r="Q4356">
        <f>12*(YEAR(H4356)-YEAR($L$3))+(MONTH(H4356)-MONTH($L$3))</f>
        <v/>
      </c>
      <c r="R4356" s="366">
        <f>IF(N4356="IBIRAPITANGA FASE 3",IF(P4356="Atraso",M4356,M4356/(1+$J$2)^Q4356),IF(P4356="Atraso",M4356,M4356/(1+$J$1)^Q4356))</f>
        <v/>
      </c>
    </row>
    <row r="4357">
      <c r="A4357" t="inlineStr">
        <is>
          <t>Q021L014</t>
        </is>
      </c>
      <c r="B4357" t="inlineStr">
        <is>
          <t>TAINA ALVES DE AQUINO</t>
        </is>
      </c>
      <c r="C4357" t="n">
        <v>1</v>
      </c>
      <c r="D4357" t="inlineStr">
        <is>
          <t>IPCA</t>
        </is>
      </c>
      <c r="E4357" t="n">
        <v>0.009488792934583046</v>
      </c>
      <c r="F4357" t="inlineStr">
        <is>
          <t>MENSAL</t>
        </is>
      </c>
      <c r="G4357" t="n">
        <v>48364</v>
      </c>
      <c r="H4357" t="n">
        <v>48364</v>
      </c>
      <c r="I4357" t="inlineStr">
        <is>
          <t>129</t>
        </is>
      </c>
      <c r="J4357" t="inlineStr">
        <is>
          <t>CARTEIRA</t>
        </is>
      </c>
      <c r="K4357" t="inlineStr">
        <is>
          <t>CONTRATO</t>
        </is>
      </c>
      <c r="L4357" t="n">
        <v>2721.18</v>
      </c>
      <c r="M4357" t="inlineStr"/>
      <c r="N4357" t="inlineStr"/>
      <c r="O4357" s="142">
        <f>DATE(YEAR(H4357),MONTH(H4357),1)</f>
        <v/>
      </c>
      <c r="P4357" s="132">
        <f>IF(H4357&gt;$L$3,"Futuro","Atraso")</f>
        <v/>
      </c>
      <c r="Q4357">
        <f>12*(YEAR(H4357)-YEAR($L$3))+(MONTH(H4357)-MONTH($L$3))</f>
        <v/>
      </c>
      <c r="R4357" s="366">
        <f>IF(N4357="IBIRAPITANGA FASE 3",IF(P4357="Atraso",M4357,M4357/(1+$J$2)^Q4357),IF(P4357="Atraso",M4357,M4357/(1+$J$1)^Q4357))</f>
        <v/>
      </c>
    </row>
    <row r="4358">
      <c r="A4358" t="inlineStr">
        <is>
          <t>Q021L014</t>
        </is>
      </c>
      <c r="B4358" t="inlineStr">
        <is>
          <t>TAINA ALVES DE AQUINO</t>
        </is>
      </c>
      <c r="C4358" t="n">
        <v>1</v>
      </c>
      <c r="D4358" t="inlineStr">
        <is>
          <t>IPCA</t>
        </is>
      </c>
      <c r="E4358" t="n">
        <v>0.009488792934583046</v>
      </c>
      <c r="F4358" t="inlineStr">
        <is>
          <t>MENSAL</t>
        </is>
      </c>
      <c r="G4358" t="n">
        <v>48395</v>
      </c>
      <c r="H4358" t="n">
        <v>48395</v>
      </c>
      <c r="I4358" t="inlineStr">
        <is>
          <t>130</t>
        </is>
      </c>
      <c r="J4358" t="inlineStr">
        <is>
          <t>CARTEIRA</t>
        </is>
      </c>
      <c r="K4358" t="inlineStr">
        <is>
          <t>CONTRATO</t>
        </is>
      </c>
      <c r="L4358" t="n">
        <v>2721.18</v>
      </c>
      <c r="M4358" t="inlineStr"/>
      <c r="N4358" t="inlineStr"/>
      <c r="O4358" s="142">
        <f>DATE(YEAR(H4358),MONTH(H4358),1)</f>
        <v/>
      </c>
      <c r="P4358" s="132">
        <f>IF(H4358&gt;$L$3,"Futuro","Atraso")</f>
        <v/>
      </c>
      <c r="Q4358">
        <f>12*(YEAR(H4358)-YEAR($L$3))+(MONTH(H4358)-MONTH($L$3))</f>
        <v/>
      </c>
      <c r="R4358" s="366">
        <f>IF(N4358="IBIRAPITANGA FASE 3",IF(P4358="Atraso",M4358,M4358/(1+$J$2)^Q4358),IF(P4358="Atraso",M4358,M4358/(1+$J$1)^Q4358))</f>
        <v/>
      </c>
    </row>
    <row r="4359">
      <c r="A4359" t="inlineStr">
        <is>
          <t>Q021L014</t>
        </is>
      </c>
      <c r="B4359" t="inlineStr">
        <is>
          <t>TAINA ALVES DE AQUINO</t>
        </is>
      </c>
      <c r="C4359" t="n">
        <v>1</v>
      </c>
      <c r="D4359" t="inlineStr">
        <is>
          <t>IPCA</t>
        </is>
      </c>
      <c r="E4359" t="n">
        <v>0.009488792934583046</v>
      </c>
      <c r="F4359" t="inlineStr">
        <is>
          <t>MENSAL</t>
        </is>
      </c>
      <c r="G4359" t="n">
        <v>48425</v>
      </c>
      <c r="H4359" t="n">
        <v>48425</v>
      </c>
      <c r="I4359" t="inlineStr">
        <is>
          <t>131</t>
        </is>
      </c>
      <c r="J4359" t="inlineStr">
        <is>
          <t>CARTEIRA</t>
        </is>
      </c>
      <c r="K4359" t="inlineStr">
        <is>
          <t>CONTRATO</t>
        </is>
      </c>
      <c r="L4359" t="n">
        <v>2721.18</v>
      </c>
      <c r="M4359" t="inlineStr"/>
      <c r="N4359" t="inlineStr"/>
      <c r="O4359" s="142">
        <f>DATE(YEAR(H4359),MONTH(H4359),1)</f>
        <v/>
      </c>
      <c r="P4359" s="132">
        <f>IF(H4359&gt;$L$3,"Futuro","Atraso")</f>
        <v/>
      </c>
      <c r="Q4359">
        <f>12*(YEAR(H4359)-YEAR($L$3))+(MONTH(H4359)-MONTH($L$3))</f>
        <v/>
      </c>
      <c r="R4359" s="366">
        <f>IF(N4359="IBIRAPITANGA FASE 3",IF(P4359="Atraso",M4359,M4359/(1+$J$2)^Q4359),IF(P4359="Atraso",M4359,M4359/(1+$J$1)^Q4359))</f>
        <v/>
      </c>
    </row>
    <row r="4360">
      <c r="A4360" t="inlineStr">
        <is>
          <t>Q021L014</t>
        </is>
      </c>
      <c r="B4360" t="inlineStr">
        <is>
          <t>TAINA ALVES DE AQUINO</t>
        </is>
      </c>
      <c r="C4360" t="n">
        <v>1</v>
      </c>
      <c r="D4360" t="inlineStr">
        <is>
          <t>IPCA</t>
        </is>
      </c>
      <c r="E4360" t="n">
        <v>0.009488792934583046</v>
      </c>
      <c r="F4360" t="inlineStr">
        <is>
          <t>MENSAL</t>
        </is>
      </c>
      <c r="G4360" t="n">
        <v>48456</v>
      </c>
      <c r="H4360" t="n">
        <v>48456</v>
      </c>
      <c r="I4360" t="inlineStr">
        <is>
          <t>132</t>
        </is>
      </c>
      <c r="J4360" t="inlineStr">
        <is>
          <t>CARTEIRA</t>
        </is>
      </c>
      <c r="K4360" t="inlineStr">
        <is>
          <t>CONTRATO</t>
        </is>
      </c>
      <c r="L4360" t="n">
        <v>2721.18</v>
      </c>
      <c r="M4360" t="inlineStr"/>
      <c r="N4360" t="inlineStr"/>
      <c r="O4360" s="142">
        <f>DATE(YEAR(H4360),MONTH(H4360),1)</f>
        <v/>
      </c>
      <c r="P4360" s="132">
        <f>IF(H4360&gt;$L$3,"Futuro","Atraso")</f>
        <v/>
      </c>
      <c r="Q4360">
        <f>12*(YEAR(H4360)-YEAR($L$3))+(MONTH(H4360)-MONTH($L$3))</f>
        <v/>
      </c>
      <c r="R4360" s="366">
        <f>IF(N4360="IBIRAPITANGA FASE 3",IF(P4360="Atraso",M4360,M4360/(1+$J$2)^Q4360),IF(P4360="Atraso",M4360,M4360/(1+$J$1)^Q4360))</f>
        <v/>
      </c>
    </row>
    <row r="4361">
      <c r="A4361" t="inlineStr">
        <is>
          <t>Q021L014</t>
        </is>
      </c>
      <c r="B4361" t="inlineStr">
        <is>
          <t>TAINA ALVES DE AQUINO</t>
        </is>
      </c>
      <c r="C4361" t="n">
        <v>1</v>
      </c>
      <c r="D4361" t="inlineStr">
        <is>
          <t>IPCA</t>
        </is>
      </c>
      <c r="E4361" t="n">
        <v>0.009488792934583046</v>
      </c>
      <c r="F4361" t="inlineStr">
        <is>
          <t>MENSAL</t>
        </is>
      </c>
      <c r="G4361" t="n">
        <v>48487</v>
      </c>
      <c r="H4361" t="n">
        <v>48487</v>
      </c>
      <c r="I4361" t="inlineStr">
        <is>
          <t>133</t>
        </is>
      </c>
      <c r="J4361" t="inlineStr">
        <is>
          <t>CARTEIRA</t>
        </is>
      </c>
      <c r="K4361" t="inlineStr">
        <is>
          <t>CONTRATO</t>
        </is>
      </c>
      <c r="L4361" t="n">
        <v>2721.18</v>
      </c>
      <c r="M4361" t="inlineStr"/>
      <c r="N4361" t="inlineStr"/>
      <c r="O4361" s="142">
        <f>DATE(YEAR(H4361),MONTH(H4361),1)</f>
        <v/>
      </c>
      <c r="P4361" s="132">
        <f>IF(H4361&gt;$L$3,"Futuro","Atraso")</f>
        <v/>
      </c>
      <c r="Q4361">
        <f>12*(YEAR(H4361)-YEAR($L$3))+(MONTH(H4361)-MONTH($L$3))</f>
        <v/>
      </c>
      <c r="R4361" s="366">
        <f>IF(N4361="IBIRAPITANGA FASE 3",IF(P4361="Atraso",M4361,M4361/(1+$J$2)^Q4361),IF(P4361="Atraso",M4361,M4361/(1+$J$1)^Q4361))</f>
        <v/>
      </c>
    </row>
    <row r="4362">
      <c r="A4362" t="inlineStr">
        <is>
          <t>Q021L014</t>
        </is>
      </c>
      <c r="B4362" t="inlineStr">
        <is>
          <t>TAINA ALVES DE AQUINO</t>
        </is>
      </c>
      <c r="C4362" t="n">
        <v>1</v>
      </c>
      <c r="D4362" t="inlineStr">
        <is>
          <t>IPCA</t>
        </is>
      </c>
      <c r="E4362" t="n">
        <v>0.009488792934583046</v>
      </c>
      <c r="F4362" t="inlineStr">
        <is>
          <t>MENSAL</t>
        </is>
      </c>
      <c r="G4362" t="n">
        <v>48517</v>
      </c>
      <c r="H4362" t="n">
        <v>48517</v>
      </c>
      <c r="I4362" t="inlineStr">
        <is>
          <t>134</t>
        </is>
      </c>
      <c r="J4362" t="inlineStr">
        <is>
          <t>CARTEIRA</t>
        </is>
      </c>
      <c r="K4362" t="inlineStr">
        <is>
          <t>CONTRATO</t>
        </is>
      </c>
      <c r="L4362" t="n">
        <v>2721.18</v>
      </c>
      <c r="M4362" t="inlineStr"/>
      <c r="N4362" t="inlineStr"/>
      <c r="O4362" s="142">
        <f>DATE(YEAR(H4362),MONTH(H4362),1)</f>
        <v/>
      </c>
      <c r="P4362" s="132">
        <f>IF(H4362&gt;$L$3,"Futuro","Atraso")</f>
        <v/>
      </c>
      <c r="Q4362">
        <f>12*(YEAR(H4362)-YEAR($L$3))+(MONTH(H4362)-MONTH($L$3))</f>
        <v/>
      </c>
      <c r="R4362" s="366">
        <f>IF(N4362="IBIRAPITANGA FASE 3",IF(P4362="Atraso",M4362,M4362/(1+$J$2)^Q4362),IF(P4362="Atraso",M4362,M4362/(1+$J$1)^Q4362))</f>
        <v/>
      </c>
    </row>
    <row r="4363">
      <c r="A4363" t="inlineStr">
        <is>
          <t>Q021L014</t>
        </is>
      </c>
      <c r="B4363" t="inlineStr">
        <is>
          <t>TAINA ALVES DE AQUINO</t>
        </is>
      </c>
      <c r="C4363" t="n">
        <v>1</v>
      </c>
      <c r="D4363" t="inlineStr">
        <is>
          <t>IPCA</t>
        </is>
      </c>
      <c r="E4363" t="n">
        <v>0.009488792934583046</v>
      </c>
      <c r="F4363" t="inlineStr">
        <is>
          <t>MENSAL</t>
        </is>
      </c>
      <c r="G4363" t="n">
        <v>48548</v>
      </c>
      <c r="H4363" t="n">
        <v>48548</v>
      </c>
      <c r="I4363" t="inlineStr">
        <is>
          <t>135</t>
        </is>
      </c>
      <c r="J4363" t="inlineStr">
        <is>
          <t>CARTEIRA</t>
        </is>
      </c>
      <c r="K4363" t="inlineStr">
        <is>
          <t>CONTRATO</t>
        </is>
      </c>
      <c r="L4363" t="n">
        <v>2721.18</v>
      </c>
      <c r="M4363" t="inlineStr"/>
      <c r="N4363" t="inlineStr"/>
      <c r="O4363" s="142">
        <f>DATE(YEAR(H4363),MONTH(H4363),1)</f>
        <v/>
      </c>
      <c r="P4363" s="132">
        <f>IF(H4363&gt;$L$3,"Futuro","Atraso")</f>
        <v/>
      </c>
      <c r="Q4363">
        <f>12*(YEAR(H4363)-YEAR($L$3))+(MONTH(H4363)-MONTH($L$3))</f>
        <v/>
      </c>
      <c r="R4363" s="366">
        <f>IF(N4363="IBIRAPITANGA FASE 3",IF(P4363="Atraso",M4363,M4363/(1+$J$2)^Q4363),IF(P4363="Atraso",M4363,M4363/(1+$J$1)^Q4363))</f>
        <v/>
      </c>
    </row>
    <row r="4364">
      <c r="A4364" t="inlineStr">
        <is>
          <t>Q021L014</t>
        </is>
      </c>
      <c r="B4364" t="inlineStr">
        <is>
          <t>TAINA ALVES DE AQUINO</t>
        </is>
      </c>
      <c r="C4364" t="n">
        <v>1</v>
      </c>
      <c r="D4364" t="inlineStr">
        <is>
          <t>IPCA</t>
        </is>
      </c>
      <c r="E4364" t="n">
        <v>0.009488792934583046</v>
      </c>
      <c r="F4364" t="inlineStr">
        <is>
          <t>MENSAL</t>
        </is>
      </c>
      <c r="G4364" t="n">
        <v>48578</v>
      </c>
      <c r="H4364" t="n">
        <v>48578</v>
      </c>
      <c r="I4364" t="inlineStr">
        <is>
          <t>136</t>
        </is>
      </c>
      <c r="J4364" t="inlineStr">
        <is>
          <t>CARTEIRA</t>
        </is>
      </c>
      <c r="K4364" t="inlineStr">
        <is>
          <t>CONTRATO</t>
        </is>
      </c>
      <c r="L4364" t="n">
        <v>2721.18</v>
      </c>
      <c r="M4364" t="inlineStr"/>
      <c r="N4364" t="inlineStr"/>
      <c r="O4364" s="142">
        <f>DATE(YEAR(H4364),MONTH(H4364),1)</f>
        <v/>
      </c>
      <c r="P4364" s="132">
        <f>IF(H4364&gt;$L$3,"Futuro","Atraso")</f>
        <v/>
      </c>
      <c r="Q4364">
        <f>12*(YEAR(H4364)-YEAR($L$3))+(MONTH(H4364)-MONTH($L$3))</f>
        <v/>
      </c>
      <c r="R4364" s="366">
        <f>IF(N4364="IBIRAPITANGA FASE 3",IF(P4364="Atraso",M4364,M4364/(1+$J$2)^Q4364),IF(P4364="Atraso",M4364,M4364/(1+$J$1)^Q4364))</f>
        <v/>
      </c>
    </row>
    <row r="4365">
      <c r="A4365" t="inlineStr">
        <is>
          <t>Q021L014</t>
        </is>
      </c>
      <c r="B4365" t="inlineStr">
        <is>
          <t>TAINA ALVES DE AQUINO</t>
        </is>
      </c>
      <c r="C4365" t="n">
        <v>1</v>
      </c>
      <c r="D4365" t="inlineStr">
        <is>
          <t>IPCA</t>
        </is>
      </c>
      <c r="E4365" t="n">
        <v>0.009488792934583046</v>
      </c>
      <c r="F4365" t="inlineStr">
        <is>
          <t>MENSAL</t>
        </is>
      </c>
      <c r="G4365" t="n">
        <v>48609</v>
      </c>
      <c r="H4365" t="n">
        <v>48609</v>
      </c>
      <c r="I4365" t="inlineStr">
        <is>
          <t>137</t>
        </is>
      </c>
      <c r="J4365" t="inlineStr">
        <is>
          <t>CARTEIRA</t>
        </is>
      </c>
      <c r="K4365" t="inlineStr">
        <is>
          <t>CONTRATO</t>
        </is>
      </c>
      <c r="L4365" t="n">
        <v>2721.18</v>
      </c>
      <c r="M4365" t="inlineStr"/>
      <c r="N4365" t="inlineStr"/>
      <c r="O4365" s="142">
        <f>DATE(YEAR(H4365),MONTH(H4365),1)</f>
        <v/>
      </c>
      <c r="P4365" s="132">
        <f>IF(H4365&gt;$L$3,"Futuro","Atraso")</f>
        <v/>
      </c>
      <c r="Q4365">
        <f>12*(YEAR(H4365)-YEAR($L$3))+(MONTH(H4365)-MONTH($L$3))</f>
        <v/>
      </c>
      <c r="R4365" s="366">
        <f>IF(N4365="IBIRAPITANGA FASE 3",IF(P4365="Atraso",M4365,M4365/(1+$J$2)^Q4365),IF(P4365="Atraso",M4365,M4365/(1+$J$1)^Q4365))</f>
        <v/>
      </c>
    </row>
    <row r="4366">
      <c r="A4366" t="inlineStr">
        <is>
          <t>Q021L014</t>
        </is>
      </c>
      <c r="B4366" t="inlineStr">
        <is>
          <t>TAINA ALVES DE AQUINO</t>
        </is>
      </c>
      <c r="C4366" t="n">
        <v>1</v>
      </c>
      <c r="D4366" t="inlineStr">
        <is>
          <t>IPCA</t>
        </is>
      </c>
      <c r="E4366" t="n">
        <v>0.009488792934583046</v>
      </c>
      <c r="F4366" t="inlineStr">
        <is>
          <t>MENSAL</t>
        </is>
      </c>
      <c r="G4366" t="n">
        <v>48638</v>
      </c>
      <c r="H4366" t="n">
        <v>48638</v>
      </c>
      <c r="I4366" t="inlineStr">
        <is>
          <t>138</t>
        </is>
      </c>
      <c r="J4366" t="inlineStr">
        <is>
          <t>CARTEIRA</t>
        </is>
      </c>
      <c r="K4366" t="inlineStr">
        <is>
          <t>CONTRATO</t>
        </is>
      </c>
      <c r="L4366" t="n">
        <v>2721.18</v>
      </c>
      <c r="M4366" t="inlineStr"/>
      <c r="N4366" t="inlineStr"/>
      <c r="O4366" s="142">
        <f>DATE(YEAR(H4366),MONTH(H4366),1)</f>
        <v/>
      </c>
      <c r="P4366" s="132">
        <f>IF(H4366&gt;$L$3,"Futuro","Atraso")</f>
        <v/>
      </c>
      <c r="Q4366">
        <f>12*(YEAR(H4366)-YEAR($L$3))+(MONTH(H4366)-MONTH($L$3))</f>
        <v/>
      </c>
      <c r="R4366" s="366">
        <f>IF(N4366="IBIRAPITANGA FASE 3",IF(P4366="Atraso",M4366,M4366/(1+$J$2)^Q4366),IF(P4366="Atraso",M4366,M4366/(1+$J$1)^Q4366))</f>
        <v/>
      </c>
    </row>
    <row r="4367">
      <c r="A4367" t="inlineStr">
        <is>
          <t>Q021L014</t>
        </is>
      </c>
      <c r="B4367" t="inlineStr">
        <is>
          <t>TAINA ALVES DE AQUINO</t>
        </is>
      </c>
      <c r="C4367" t="n">
        <v>1</v>
      </c>
      <c r="D4367" t="inlineStr">
        <is>
          <t>IPCA</t>
        </is>
      </c>
      <c r="E4367" t="n">
        <v>0.009488792934583046</v>
      </c>
      <c r="F4367" t="inlineStr">
        <is>
          <t>MENSAL</t>
        </is>
      </c>
      <c r="G4367" t="n">
        <v>48668</v>
      </c>
      <c r="H4367" t="n">
        <v>48668</v>
      </c>
      <c r="I4367" t="inlineStr">
        <is>
          <t>139</t>
        </is>
      </c>
      <c r="J4367" t="inlineStr">
        <is>
          <t>CARTEIRA</t>
        </is>
      </c>
      <c r="K4367" t="inlineStr">
        <is>
          <t>CONTRATO</t>
        </is>
      </c>
      <c r="L4367" t="n">
        <v>2721.18</v>
      </c>
      <c r="M4367" t="inlineStr"/>
      <c r="N4367" t="inlineStr"/>
      <c r="O4367" s="142">
        <f>DATE(YEAR(H4367),MONTH(H4367),1)</f>
        <v/>
      </c>
      <c r="P4367" s="132">
        <f>IF(H4367&gt;$L$3,"Futuro","Atraso")</f>
        <v/>
      </c>
      <c r="Q4367">
        <f>12*(YEAR(H4367)-YEAR($L$3))+(MONTH(H4367)-MONTH($L$3))</f>
        <v/>
      </c>
      <c r="R4367" s="366">
        <f>IF(N4367="IBIRAPITANGA FASE 3",IF(P4367="Atraso",M4367,M4367/(1+$J$2)^Q4367),IF(P4367="Atraso",M4367,M4367/(1+$J$1)^Q4367))</f>
        <v/>
      </c>
    </row>
    <row r="4368">
      <c r="A4368" t="inlineStr">
        <is>
          <t>Q021L014</t>
        </is>
      </c>
      <c r="B4368" t="inlineStr">
        <is>
          <t>TAINA ALVES DE AQUINO</t>
        </is>
      </c>
      <c r="C4368" t="n">
        <v>1</v>
      </c>
      <c r="D4368" t="inlineStr">
        <is>
          <t>IPCA</t>
        </is>
      </c>
      <c r="E4368" t="n">
        <v>0.009488792934583046</v>
      </c>
      <c r="F4368" t="inlineStr">
        <is>
          <t>MENSAL</t>
        </is>
      </c>
      <c r="G4368" t="n">
        <v>48699</v>
      </c>
      <c r="H4368" t="n">
        <v>48699</v>
      </c>
      <c r="I4368" t="inlineStr">
        <is>
          <t>140</t>
        </is>
      </c>
      <c r="J4368" t="inlineStr">
        <is>
          <t>CARTEIRA</t>
        </is>
      </c>
      <c r="K4368" t="inlineStr">
        <is>
          <t>CONTRATO</t>
        </is>
      </c>
      <c r="L4368" t="n">
        <v>2721.18</v>
      </c>
      <c r="M4368" t="inlineStr"/>
      <c r="N4368" t="inlineStr"/>
      <c r="O4368" s="142">
        <f>DATE(YEAR(H4368),MONTH(H4368),1)</f>
        <v/>
      </c>
      <c r="P4368" s="132">
        <f>IF(H4368&gt;$L$3,"Futuro","Atraso")</f>
        <v/>
      </c>
      <c r="Q4368">
        <f>12*(YEAR(H4368)-YEAR($L$3))+(MONTH(H4368)-MONTH($L$3))</f>
        <v/>
      </c>
      <c r="R4368" s="366">
        <f>IF(N4368="IBIRAPITANGA FASE 3",IF(P4368="Atraso",M4368,M4368/(1+$J$2)^Q4368),IF(P4368="Atraso",M4368,M4368/(1+$J$1)^Q4368))</f>
        <v/>
      </c>
    </row>
    <row r="4369">
      <c r="A4369" t="inlineStr">
        <is>
          <t>Q021L014</t>
        </is>
      </c>
      <c r="B4369" t="inlineStr">
        <is>
          <t>TAINA ALVES DE AQUINO</t>
        </is>
      </c>
      <c r="C4369" t="n">
        <v>1</v>
      </c>
      <c r="D4369" t="inlineStr">
        <is>
          <t>IPCA</t>
        </is>
      </c>
      <c r="E4369" t="n">
        <v>0.009488792934583046</v>
      </c>
      <c r="F4369" t="inlineStr">
        <is>
          <t>MENSAL</t>
        </is>
      </c>
      <c r="G4369" t="n">
        <v>48729</v>
      </c>
      <c r="H4369" t="n">
        <v>48729</v>
      </c>
      <c r="I4369" t="inlineStr">
        <is>
          <t>141</t>
        </is>
      </c>
      <c r="J4369" t="inlineStr">
        <is>
          <t>CARTEIRA</t>
        </is>
      </c>
      <c r="K4369" t="inlineStr">
        <is>
          <t>CONTRATO</t>
        </is>
      </c>
      <c r="L4369" t="n">
        <v>2721.18</v>
      </c>
      <c r="M4369" t="inlineStr"/>
      <c r="N4369" t="inlineStr"/>
      <c r="O4369" s="142">
        <f>DATE(YEAR(H4369),MONTH(H4369),1)</f>
        <v/>
      </c>
      <c r="P4369" s="132">
        <f>IF(H4369&gt;$L$3,"Futuro","Atraso")</f>
        <v/>
      </c>
      <c r="Q4369">
        <f>12*(YEAR(H4369)-YEAR($L$3))+(MONTH(H4369)-MONTH($L$3))</f>
        <v/>
      </c>
      <c r="R4369" s="366">
        <f>IF(N4369="IBIRAPITANGA FASE 3",IF(P4369="Atraso",M4369,M4369/(1+$J$2)^Q4369),IF(P4369="Atraso",M4369,M4369/(1+$J$1)^Q4369))</f>
        <v/>
      </c>
    </row>
    <row r="4370">
      <c r="A4370" t="inlineStr">
        <is>
          <t>Q021L014</t>
        </is>
      </c>
      <c r="B4370" t="inlineStr">
        <is>
          <t>TAINA ALVES DE AQUINO</t>
        </is>
      </c>
      <c r="C4370" t="n">
        <v>1</v>
      </c>
      <c r="D4370" t="inlineStr">
        <is>
          <t>IPCA</t>
        </is>
      </c>
      <c r="E4370" t="n">
        <v>0.009488792934583046</v>
      </c>
      <c r="F4370" t="inlineStr">
        <is>
          <t>MENSAL</t>
        </is>
      </c>
      <c r="G4370" t="n">
        <v>48760</v>
      </c>
      <c r="H4370" t="n">
        <v>48760</v>
      </c>
      <c r="I4370" t="inlineStr">
        <is>
          <t>142</t>
        </is>
      </c>
      <c r="J4370" t="inlineStr">
        <is>
          <t>CARTEIRA</t>
        </is>
      </c>
      <c r="K4370" t="inlineStr">
        <is>
          <t>CONTRATO</t>
        </is>
      </c>
      <c r="L4370" t="n">
        <v>2721.18</v>
      </c>
      <c r="M4370" t="inlineStr"/>
      <c r="N4370" t="inlineStr"/>
      <c r="O4370" s="142">
        <f>DATE(YEAR(H4370),MONTH(H4370),1)</f>
        <v/>
      </c>
      <c r="P4370" s="132">
        <f>IF(H4370&gt;$L$3,"Futuro","Atraso")</f>
        <v/>
      </c>
      <c r="Q4370">
        <f>12*(YEAR(H4370)-YEAR($L$3))+(MONTH(H4370)-MONTH($L$3))</f>
        <v/>
      </c>
      <c r="R4370" s="366">
        <f>IF(N4370="IBIRAPITANGA FASE 3",IF(P4370="Atraso",M4370,M4370/(1+$J$2)^Q4370),IF(P4370="Atraso",M4370,M4370/(1+$J$1)^Q4370))</f>
        <v/>
      </c>
    </row>
    <row r="4371">
      <c r="A4371" t="inlineStr">
        <is>
          <t>Q021L014</t>
        </is>
      </c>
      <c r="B4371" t="inlineStr">
        <is>
          <t>TAINA ALVES DE AQUINO</t>
        </is>
      </c>
      <c r="C4371" t="n">
        <v>1</v>
      </c>
      <c r="D4371" t="inlineStr">
        <is>
          <t>IPCA</t>
        </is>
      </c>
      <c r="E4371" t="n">
        <v>0.009488792934583046</v>
      </c>
      <c r="F4371" t="inlineStr">
        <is>
          <t>MENSAL</t>
        </is>
      </c>
      <c r="G4371" t="n">
        <v>48790</v>
      </c>
      <c r="H4371" t="n">
        <v>48790</v>
      </c>
      <c r="I4371" t="inlineStr">
        <is>
          <t>143</t>
        </is>
      </c>
      <c r="J4371" t="inlineStr">
        <is>
          <t>CARTEIRA</t>
        </is>
      </c>
      <c r="K4371" t="inlineStr">
        <is>
          <t>CONTRATO</t>
        </is>
      </c>
      <c r="L4371" t="n">
        <v>2721.18</v>
      </c>
      <c r="M4371" t="inlineStr"/>
      <c r="N4371" t="inlineStr"/>
      <c r="O4371" s="142">
        <f>DATE(YEAR(H4371),MONTH(H4371),1)</f>
        <v/>
      </c>
      <c r="P4371" s="132">
        <f>IF(H4371&gt;$L$3,"Futuro","Atraso")</f>
        <v/>
      </c>
      <c r="Q4371">
        <f>12*(YEAR(H4371)-YEAR($L$3))+(MONTH(H4371)-MONTH($L$3))</f>
        <v/>
      </c>
      <c r="R4371" s="366">
        <f>IF(N4371="IBIRAPITANGA FASE 3",IF(P4371="Atraso",M4371,M4371/(1+$J$2)^Q4371),IF(P4371="Atraso",M4371,M4371/(1+$J$1)^Q4371))</f>
        <v/>
      </c>
    </row>
    <row r="4372">
      <c r="A4372" t="inlineStr">
        <is>
          <t>Q021L014</t>
        </is>
      </c>
      <c r="B4372" t="inlineStr">
        <is>
          <t>TAINA ALVES DE AQUINO</t>
        </is>
      </c>
      <c r="C4372" t="n">
        <v>1</v>
      </c>
      <c r="D4372" t="inlineStr">
        <is>
          <t>IPCA</t>
        </is>
      </c>
      <c r="E4372" t="n">
        <v>0.009488792934583046</v>
      </c>
      <c r="F4372" t="inlineStr">
        <is>
          <t>MENSAL</t>
        </is>
      </c>
      <c r="G4372" t="n">
        <v>48821</v>
      </c>
      <c r="H4372" t="n">
        <v>48821</v>
      </c>
      <c r="I4372" t="inlineStr">
        <is>
          <t>144</t>
        </is>
      </c>
      <c r="J4372" t="inlineStr">
        <is>
          <t>CARTEIRA</t>
        </is>
      </c>
      <c r="K4372" t="inlineStr">
        <is>
          <t>CONTRATO</t>
        </is>
      </c>
      <c r="L4372" t="n">
        <v>2721.18</v>
      </c>
      <c r="M4372" t="inlineStr"/>
      <c r="N4372" t="inlineStr"/>
      <c r="O4372" s="142">
        <f>DATE(YEAR(H4372),MONTH(H4372),1)</f>
        <v/>
      </c>
      <c r="P4372" s="132">
        <f>IF(H4372&gt;$L$3,"Futuro","Atraso")</f>
        <v/>
      </c>
      <c r="Q4372">
        <f>12*(YEAR(H4372)-YEAR($L$3))+(MONTH(H4372)-MONTH($L$3))</f>
        <v/>
      </c>
      <c r="R4372" s="366">
        <f>IF(N4372="IBIRAPITANGA FASE 3",IF(P4372="Atraso",M4372,M4372/(1+$J$2)^Q4372),IF(P4372="Atraso",M4372,M4372/(1+$J$1)^Q4372))</f>
        <v/>
      </c>
    </row>
    <row r="4373">
      <c r="A4373" t="inlineStr">
        <is>
          <t>Q021L014</t>
        </is>
      </c>
      <c r="B4373" t="inlineStr">
        <is>
          <t>TAINA ALVES DE AQUINO</t>
        </is>
      </c>
      <c r="C4373" t="n">
        <v>1</v>
      </c>
      <c r="D4373" t="inlineStr">
        <is>
          <t>IPCA</t>
        </is>
      </c>
      <c r="E4373" t="n">
        <v>0.009488792934583046</v>
      </c>
      <c r="F4373" t="inlineStr">
        <is>
          <t>MENSAL</t>
        </is>
      </c>
      <c r="G4373" t="n">
        <v>48852</v>
      </c>
      <c r="H4373" t="n">
        <v>48852</v>
      </c>
      <c r="I4373" t="inlineStr">
        <is>
          <t>145</t>
        </is>
      </c>
      <c r="J4373" t="inlineStr">
        <is>
          <t>CARTEIRA</t>
        </is>
      </c>
      <c r="K4373" t="inlineStr">
        <is>
          <t>CONTRATO</t>
        </is>
      </c>
      <c r="L4373" t="n">
        <v>2721.18</v>
      </c>
      <c r="M4373" t="inlineStr"/>
      <c r="N4373" t="inlineStr"/>
      <c r="O4373" s="142">
        <f>DATE(YEAR(H4373),MONTH(H4373),1)</f>
        <v/>
      </c>
      <c r="P4373" s="132">
        <f>IF(H4373&gt;$L$3,"Futuro","Atraso")</f>
        <v/>
      </c>
      <c r="Q4373">
        <f>12*(YEAR(H4373)-YEAR($L$3))+(MONTH(H4373)-MONTH($L$3))</f>
        <v/>
      </c>
      <c r="R4373" s="366">
        <f>IF(N4373="IBIRAPITANGA FASE 3",IF(P4373="Atraso",M4373,M4373/(1+$J$2)^Q4373),IF(P4373="Atraso",M4373,M4373/(1+$J$1)^Q4373))</f>
        <v/>
      </c>
    </row>
    <row r="4374">
      <c r="A4374" t="inlineStr">
        <is>
          <t>Q021L014</t>
        </is>
      </c>
      <c r="B4374" t="inlineStr">
        <is>
          <t>TAINA ALVES DE AQUINO</t>
        </is>
      </c>
      <c r="C4374" t="n">
        <v>1</v>
      </c>
      <c r="D4374" t="inlineStr">
        <is>
          <t>IPCA</t>
        </is>
      </c>
      <c r="E4374" t="n">
        <v>0.009488792934583046</v>
      </c>
      <c r="F4374" t="inlineStr">
        <is>
          <t>MENSAL</t>
        </is>
      </c>
      <c r="G4374" t="n">
        <v>48882</v>
      </c>
      <c r="H4374" t="n">
        <v>48882</v>
      </c>
      <c r="I4374" t="inlineStr">
        <is>
          <t>146</t>
        </is>
      </c>
      <c r="J4374" t="inlineStr">
        <is>
          <t>CARTEIRA</t>
        </is>
      </c>
      <c r="K4374" t="inlineStr">
        <is>
          <t>CONTRATO</t>
        </is>
      </c>
      <c r="L4374" t="n">
        <v>2721.18</v>
      </c>
      <c r="M4374" t="inlineStr"/>
      <c r="N4374" t="inlineStr"/>
      <c r="O4374" s="142">
        <f>DATE(YEAR(H4374),MONTH(H4374),1)</f>
        <v/>
      </c>
      <c r="P4374" s="132">
        <f>IF(H4374&gt;$L$3,"Futuro","Atraso")</f>
        <v/>
      </c>
      <c r="Q4374">
        <f>12*(YEAR(H4374)-YEAR($L$3))+(MONTH(H4374)-MONTH($L$3))</f>
        <v/>
      </c>
      <c r="R4374" s="366">
        <f>IF(N4374="IBIRAPITANGA FASE 3",IF(P4374="Atraso",M4374,M4374/(1+$J$2)^Q4374),IF(P4374="Atraso",M4374,M4374/(1+$J$1)^Q4374))</f>
        <v/>
      </c>
    </row>
    <row r="4375">
      <c r="A4375" t="inlineStr">
        <is>
          <t>Q021L014</t>
        </is>
      </c>
      <c r="B4375" t="inlineStr">
        <is>
          <t>TAINA ALVES DE AQUINO</t>
        </is>
      </c>
      <c r="C4375" t="n">
        <v>1</v>
      </c>
      <c r="D4375" t="inlineStr">
        <is>
          <t>IPCA</t>
        </is>
      </c>
      <c r="E4375" t="n">
        <v>0.009488792934583046</v>
      </c>
      <c r="F4375" t="inlineStr">
        <is>
          <t>MENSAL</t>
        </is>
      </c>
      <c r="G4375" t="n">
        <v>48913</v>
      </c>
      <c r="H4375" t="n">
        <v>48913</v>
      </c>
      <c r="I4375" t="inlineStr">
        <is>
          <t>147</t>
        </is>
      </c>
      <c r="J4375" t="inlineStr">
        <is>
          <t>CARTEIRA</t>
        </is>
      </c>
      <c r="K4375" t="inlineStr">
        <is>
          <t>CONTRATO</t>
        </is>
      </c>
      <c r="L4375" t="n">
        <v>2721.18</v>
      </c>
      <c r="M4375" t="inlineStr"/>
      <c r="N4375" t="inlineStr"/>
      <c r="O4375" s="142">
        <f>DATE(YEAR(H4375),MONTH(H4375),1)</f>
        <v/>
      </c>
      <c r="P4375" s="132">
        <f>IF(H4375&gt;$L$3,"Futuro","Atraso")</f>
        <v/>
      </c>
      <c r="Q4375">
        <f>12*(YEAR(H4375)-YEAR($L$3))+(MONTH(H4375)-MONTH($L$3))</f>
        <v/>
      </c>
      <c r="R4375" s="366">
        <f>IF(N4375="IBIRAPITANGA FASE 3",IF(P4375="Atraso",M4375,M4375/(1+$J$2)^Q4375),IF(P4375="Atraso",M4375,M4375/(1+$J$1)^Q4375))</f>
        <v/>
      </c>
    </row>
    <row r="4376">
      <c r="A4376" t="inlineStr">
        <is>
          <t>Q021L014</t>
        </is>
      </c>
      <c r="B4376" t="inlineStr">
        <is>
          <t>TAINA ALVES DE AQUINO</t>
        </is>
      </c>
      <c r="C4376" t="n">
        <v>1</v>
      </c>
      <c r="D4376" t="inlineStr">
        <is>
          <t>IPCA</t>
        </is>
      </c>
      <c r="E4376" t="n">
        <v>0.009488792934583046</v>
      </c>
      <c r="F4376" t="inlineStr">
        <is>
          <t>MENSAL</t>
        </is>
      </c>
      <c r="G4376" t="n">
        <v>48943</v>
      </c>
      <c r="H4376" t="n">
        <v>48943</v>
      </c>
      <c r="I4376" t="inlineStr">
        <is>
          <t>148</t>
        </is>
      </c>
      <c r="J4376" t="inlineStr">
        <is>
          <t>CARTEIRA</t>
        </is>
      </c>
      <c r="K4376" t="inlineStr">
        <is>
          <t>CONTRATO</t>
        </is>
      </c>
      <c r="L4376" t="n">
        <v>2721.18</v>
      </c>
      <c r="M4376" t="inlineStr"/>
      <c r="N4376" t="inlineStr"/>
      <c r="O4376" s="142">
        <f>DATE(YEAR(H4376),MONTH(H4376),1)</f>
        <v/>
      </c>
      <c r="P4376" s="132">
        <f>IF(H4376&gt;$L$3,"Futuro","Atraso")</f>
        <v/>
      </c>
      <c r="Q4376">
        <f>12*(YEAR(H4376)-YEAR($L$3))+(MONTH(H4376)-MONTH($L$3))</f>
        <v/>
      </c>
      <c r="R4376" s="366">
        <f>IF(N4376="IBIRAPITANGA FASE 3",IF(P4376="Atraso",M4376,M4376/(1+$J$2)^Q4376),IF(P4376="Atraso",M4376,M4376/(1+$J$1)^Q4376))</f>
        <v/>
      </c>
    </row>
    <row r="4377">
      <c r="A4377" t="inlineStr">
        <is>
          <t>Q021L014</t>
        </is>
      </c>
      <c r="B4377" t="inlineStr">
        <is>
          <t>TAINA ALVES DE AQUINO</t>
        </is>
      </c>
      <c r="C4377" t="n">
        <v>1</v>
      </c>
      <c r="D4377" t="inlineStr">
        <is>
          <t>IPCA</t>
        </is>
      </c>
      <c r="E4377" t="n">
        <v>0.009488792934583046</v>
      </c>
      <c r="F4377" t="inlineStr">
        <is>
          <t>MENSAL</t>
        </is>
      </c>
      <c r="G4377" t="n">
        <v>48974</v>
      </c>
      <c r="H4377" t="n">
        <v>48974</v>
      </c>
      <c r="I4377" t="inlineStr">
        <is>
          <t>149</t>
        </is>
      </c>
      <c r="J4377" t="inlineStr">
        <is>
          <t>CARTEIRA</t>
        </is>
      </c>
      <c r="K4377" t="inlineStr">
        <is>
          <t>CONTRATO</t>
        </is>
      </c>
      <c r="L4377" t="n">
        <v>2721.18</v>
      </c>
      <c r="M4377" t="inlineStr"/>
      <c r="N4377" t="inlineStr"/>
      <c r="O4377" s="142">
        <f>DATE(YEAR(H4377),MONTH(H4377),1)</f>
        <v/>
      </c>
      <c r="P4377" s="132">
        <f>IF(H4377&gt;$L$3,"Futuro","Atraso")</f>
        <v/>
      </c>
      <c r="Q4377">
        <f>12*(YEAR(H4377)-YEAR($L$3))+(MONTH(H4377)-MONTH($L$3))</f>
        <v/>
      </c>
      <c r="R4377" s="366">
        <f>IF(N4377="IBIRAPITANGA FASE 3",IF(P4377="Atraso",M4377,M4377/(1+$J$2)^Q4377),IF(P4377="Atraso",M4377,M4377/(1+$J$1)^Q4377))</f>
        <v/>
      </c>
    </row>
    <row r="4378">
      <c r="A4378" t="inlineStr">
        <is>
          <t>Q021L014</t>
        </is>
      </c>
      <c r="B4378" t="inlineStr">
        <is>
          <t>TAINA ALVES DE AQUINO</t>
        </is>
      </c>
      <c r="C4378" t="n">
        <v>1</v>
      </c>
      <c r="D4378" t="inlineStr">
        <is>
          <t>IPCA</t>
        </is>
      </c>
      <c r="E4378" t="n">
        <v>0.009488792934583046</v>
      </c>
      <c r="F4378" t="inlineStr">
        <is>
          <t>MENSAL</t>
        </is>
      </c>
      <c r="G4378" t="n">
        <v>49003</v>
      </c>
      <c r="H4378" t="n">
        <v>49003</v>
      </c>
      <c r="I4378" t="inlineStr">
        <is>
          <t>150</t>
        </is>
      </c>
      <c r="J4378" t="inlineStr">
        <is>
          <t>CARTEIRA</t>
        </is>
      </c>
      <c r="K4378" t="inlineStr">
        <is>
          <t>CONTRATO</t>
        </is>
      </c>
      <c r="L4378" t="n">
        <v>2721.18</v>
      </c>
      <c r="M4378" t="inlineStr"/>
      <c r="N4378" t="inlineStr"/>
      <c r="O4378" s="142">
        <f>DATE(YEAR(H4378),MONTH(H4378),1)</f>
        <v/>
      </c>
      <c r="P4378" s="132">
        <f>IF(H4378&gt;$L$3,"Futuro","Atraso")</f>
        <v/>
      </c>
      <c r="Q4378">
        <f>12*(YEAR(H4378)-YEAR($L$3))+(MONTH(H4378)-MONTH($L$3))</f>
        <v/>
      </c>
      <c r="R4378" s="366">
        <f>IF(N4378="IBIRAPITANGA FASE 3",IF(P4378="Atraso",M4378,M4378/(1+$J$2)^Q4378),IF(P4378="Atraso",M4378,M4378/(1+$J$1)^Q4378))</f>
        <v/>
      </c>
    </row>
    <row r="4379">
      <c r="A4379" t="inlineStr">
        <is>
          <t>Q021L014</t>
        </is>
      </c>
      <c r="B4379" t="inlineStr">
        <is>
          <t>TAINA ALVES DE AQUINO</t>
        </is>
      </c>
      <c r="C4379" t="n">
        <v>1</v>
      </c>
      <c r="D4379" t="inlineStr">
        <is>
          <t>IPCA</t>
        </is>
      </c>
      <c r="E4379" t="n">
        <v>0.009488792934583046</v>
      </c>
      <c r="F4379" t="inlineStr">
        <is>
          <t>MENSAL</t>
        </is>
      </c>
      <c r="G4379" t="n">
        <v>49033</v>
      </c>
      <c r="H4379" t="n">
        <v>49033</v>
      </c>
      <c r="I4379" t="inlineStr">
        <is>
          <t>151</t>
        </is>
      </c>
      <c r="J4379" t="inlineStr">
        <is>
          <t>CARTEIRA</t>
        </is>
      </c>
      <c r="K4379" t="inlineStr">
        <is>
          <t>CONTRATO</t>
        </is>
      </c>
      <c r="L4379" t="n">
        <v>2721.18</v>
      </c>
      <c r="M4379" t="inlineStr"/>
      <c r="N4379" t="inlineStr"/>
      <c r="O4379" s="142">
        <f>DATE(YEAR(H4379),MONTH(H4379),1)</f>
        <v/>
      </c>
      <c r="P4379" s="132">
        <f>IF(H4379&gt;$L$3,"Futuro","Atraso")</f>
        <v/>
      </c>
      <c r="Q4379">
        <f>12*(YEAR(H4379)-YEAR($L$3))+(MONTH(H4379)-MONTH($L$3))</f>
        <v/>
      </c>
      <c r="R4379" s="366">
        <f>IF(N4379="IBIRAPITANGA FASE 3",IF(P4379="Atraso",M4379,M4379/(1+$J$2)^Q4379),IF(P4379="Atraso",M4379,M4379/(1+$J$1)^Q4379))</f>
        <v/>
      </c>
    </row>
    <row r="4380">
      <c r="A4380" t="inlineStr">
        <is>
          <t>Q021L014</t>
        </is>
      </c>
      <c r="B4380" t="inlineStr">
        <is>
          <t>TAINA ALVES DE AQUINO</t>
        </is>
      </c>
      <c r="C4380" t="n">
        <v>1</v>
      </c>
      <c r="D4380" t="inlineStr">
        <is>
          <t>IPCA</t>
        </is>
      </c>
      <c r="E4380" t="n">
        <v>0.009488792934583046</v>
      </c>
      <c r="F4380" t="inlineStr">
        <is>
          <t>MENSAL</t>
        </is>
      </c>
      <c r="G4380" t="n">
        <v>49064</v>
      </c>
      <c r="H4380" t="n">
        <v>49064</v>
      </c>
      <c r="I4380" t="inlineStr">
        <is>
          <t>152</t>
        </is>
      </c>
      <c r="J4380" t="inlineStr">
        <is>
          <t>CARTEIRA</t>
        </is>
      </c>
      <c r="K4380" t="inlineStr">
        <is>
          <t>CONTRATO</t>
        </is>
      </c>
      <c r="L4380" t="n">
        <v>2721.18</v>
      </c>
      <c r="M4380" t="inlineStr"/>
      <c r="N4380" t="inlineStr"/>
      <c r="O4380" s="142">
        <f>DATE(YEAR(H4380),MONTH(H4380),1)</f>
        <v/>
      </c>
      <c r="P4380" s="132">
        <f>IF(H4380&gt;$L$3,"Futuro","Atraso")</f>
        <v/>
      </c>
      <c r="Q4380">
        <f>12*(YEAR(H4380)-YEAR($L$3))+(MONTH(H4380)-MONTH($L$3))</f>
        <v/>
      </c>
      <c r="R4380" s="366">
        <f>IF(N4380="IBIRAPITANGA FASE 3",IF(P4380="Atraso",M4380,M4380/(1+$J$2)^Q4380),IF(P4380="Atraso",M4380,M4380/(1+$J$1)^Q4380))</f>
        <v/>
      </c>
    </row>
    <row r="4381">
      <c r="A4381" t="inlineStr">
        <is>
          <t>Q021L014</t>
        </is>
      </c>
      <c r="B4381" t="inlineStr">
        <is>
          <t>TAINA ALVES DE AQUINO</t>
        </is>
      </c>
      <c r="C4381" t="n">
        <v>1</v>
      </c>
      <c r="D4381" t="inlineStr">
        <is>
          <t>IPCA</t>
        </is>
      </c>
      <c r="E4381" t="n">
        <v>0.009488792934583046</v>
      </c>
      <c r="F4381" t="inlineStr">
        <is>
          <t>MENSAL</t>
        </is>
      </c>
      <c r="G4381" t="n">
        <v>49094</v>
      </c>
      <c r="H4381" t="n">
        <v>49094</v>
      </c>
      <c r="I4381" t="inlineStr">
        <is>
          <t>153</t>
        </is>
      </c>
      <c r="J4381" t="inlineStr">
        <is>
          <t>CARTEIRA</t>
        </is>
      </c>
      <c r="K4381" t="inlineStr">
        <is>
          <t>CONTRATO</t>
        </is>
      </c>
      <c r="L4381" t="n">
        <v>2721.18</v>
      </c>
      <c r="M4381" t="inlineStr"/>
      <c r="N4381" t="inlineStr"/>
      <c r="O4381" s="142">
        <f>DATE(YEAR(H4381),MONTH(H4381),1)</f>
        <v/>
      </c>
      <c r="P4381" s="132">
        <f>IF(H4381&gt;$L$3,"Futuro","Atraso")</f>
        <v/>
      </c>
      <c r="Q4381">
        <f>12*(YEAR(H4381)-YEAR($L$3))+(MONTH(H4381)-MONTH($L$3))</f>
        <v/>
      </c>
      <c r="R4381" s="366">
        <f>IF(N4381="IBIRAPITANGA FASE 3",IF(P4381="Atraso",M4381,M4381/(1+$J$2)^Q4381),IF(P4381="Atraso",M4381,M4381/(1+$J$1)^Q4381))</f>
        <v/>
      </c>
    </row>
    <row r="4382">
      <c r="A4382" t="inlineStr">
        <is>
          <t>Q021L014</t>
        </is>
      </c>
      <c r="B4382" t="inlineStr">
        <is>
          <t>TAINA ALVES DE AQUINO</t>
        </is>
      </c>
      <c r="C4382" t="n">
        <v>1</v>
      </c>
      <c r="D4382" t="inlineStr">
        <is>
          <t>IPCA</t>
        </is>
      </c>
      <c r="E4382" t="n">
        <v>0.009488792934583046</v>
      </c>
      <c r="F4382" t="inlineStr">
        <is>
          <t>MENSAL</t>
        </is>
      </c>
      <c r="G4382" t="n">
        <v>49125</v>
      </c>
      <c r="H4382" t="n">
        <v>49125</v>
      </c>
      <c r="I4382" t="inlineStr">
        <is>
          <t>154</t>
        </is>
      </c>
      <c r="J4382" t="inlineStr">
        <is>
          <t>CARTEIRA</t>
        </is>
      </c>
      <c r="K4382" t="inlineStr">
        <is>
          <t>CONTRATO</t>
        </is>
      </c>
      <c r="L4382" t="n">
        <v>2721.18</v>
      </c>
      <c r="M4382" t="inlineStr"/>
      <c r="N4382" t="inlineStr"/>
      <c r="O4382" s="142">
        <f>DATE(YEAR(H4382),MONTH(H4382),1)</f>
        <v/>
      </c>
      <c r="P4382" s="132">
        <f>IF(H4382&gt;$L$3,"Futuro","Atraso")</f>
        <v/>
      </c>
      <c r="Q4382">
        <f>12*(YEAR(H4382)-YEAR($L$3))+(MONTH(H4382)-MONTH($L$3))</f>
        <v/>
      </c>
      <c r="R4382" s="366">
        <f>IF(N4382="IBIRAPITANGA FASE 3",IF(P4382="Atraso",M4382,M4382/(1+$J$2)^Q4382),IF(P4382="Atraso",M4382,M4382/(1+$J$1)^Q4382))</f>
        <v/>
      </c>
    </row>
    <row r="4383">
      <c r="A4383" t="inlineStr">
        <is>
          <t>Q021L014</t>
        </is>
      </c>
      <c r="B4383" t="inlineStr">
        <is>
          <t>TAINA ALVES DE AQUINO</t>
        </is>
      </c>
      <c r="C4383" t="n">
        <v>1</v>
      </c>
      <c r="D4383" t="inlineStr">
        <is>
          <t>IPCA</t>
        </is>
      </c>
      <c r="E4383" t="n">
        <v>0.009488792934583046</v>
      </c>
      <c r="F4383" t="inlineStr">
        <is>
          <t>MENSAL</t>
        </is>
      </c>
      <c r="G4383" t="n">
        <v>49155</v>
      </c>
      <c r="H4383" t="n">
        <v>49155</v>
      </c>
      <c r="I4383" t="inlineStr">
        <is>
          <t>155</t>
        </is>
      </c>
      <c r="J4383" t="inlineStr">
        <is>
          <t>CARTEIRA</t>
        </is>
      </c>
      <c r="K4383" t="inlineStr">
        <is>
          <t>CONTRATO</t>
        </is>
      </c>
      <c r="L4383" t="n">
        <v>2721.18</v>
      </c>
      <c r="M4383" t="inlineStr"/>
      <c r="N4383" t="inlineStr"/>
      <c r="O4383" s="142">
        <f>DATE(YEAR(H4383),MONTH(H4383),1)</f>
        <v/>
      </c>
      <c r="P4383" s="132">
        <f>IF(H4383&gt;$L$3,"Futuro","Atraso")</f>
        <v/>
      </c>
      <c r="Q4383">
        <f>12*(YEAR(H4383)-YEAR($L$3))+(MONTH(H4383)-MONTH($L$3))</f>
        <v/>
      </c>
      <c r="R4383" s="366">
        <f>IF(N4383="IBIRAPITANGA FASE 3",IF(P4383="Atraso",M4383,M4383/(1+$J$2)^Q4383),IF(P4383="Atraso",M4383,M4383/(1+$J$1)^Q4383))</f>
        <v/>
      </c>
    </row>
    <row r="4384">
      <c r="A4384" t="inlineStr">
        <is>
          <t>Q021L014</t>
        </is>
      </c>
      <c r="B4384" t="inlineStr">
        <is>
          <t>TAINA ALVES DE AQUINO</t>
        </is>
      </c>
      <c r="C4384" t="n">
        <v>1</v>
      </c>
      <c r="D4384" t="inlineStr">
        <is>
          <t>IPCA</t>
        </is>
      </c>
      <c r="E4384" t="n">
        <v>0.009488792934583046</v>
      </c>
      <c r="F4384" t="inlineStr">
        <is>
          <t>MENSAL</t>
        </is>
      </c>
      <c r="G4384" t="n">
        <v>49186</v>
      </c>
      <c r="H4384" t="n">
        <v>49186</v>
      </c>
      <c r="I4384" t="inlineStr">
        <is>
          <t>156</t>
        </is>
      </c>
      <c r="J4384" t="inlineStr">
        <is>
          <t>CARTEIRA</t>
        </is>
      </c>
      <c r="K4384" t="inlineStr">
        <is>
          <t>CONTRATO</t>
        </is>
      </c>
      <c r="L4384" t="n">
        <v>2721.18</v>
      </c>
      <c r="M4384" t="inlineStr"/>
      <c r="N4384" t="inlineStr"/>
      <c r="O4384" s="142">
        <f>DATE(YEAR(H4384),MONTH(H4384),1)</f>
        <v/>
      </c>
      <c r="P4384" s="132">
        <f>IF(H4384&gt;$L$3,"Futuro","Atraso")</f>
        <v/>
      </c>
      <c r="Q4384">
        <f>12*(YEAR(H4384)-YEAR($L$3))+(MONTH(H4384)-MONTH($L$3))</f>
        <v/>
      </c>
      <c r="R4384" s="366">
        <f>IF(N4384="IBIRAPITANGA FASE 3",IF(P4384="Atraso",M4384,M4384/(1+$J$2)^Q4384),IF(P4384="Atraso",M4384,M4384/(1+$J$1)^Q4384))</f>
        <v/>
      </c>
    </row>
    <row r="4385">
      <c r="A4385" t="inlineStr">
        <is>
          <t>Q021L014</t>
        </is>
      </c>
      <c r="B4385" t="inlineStr">
        <is>
          <t>TAINA ALVES DE AQUINO</t>
        </is>
      </c>
      <c r="C4385" t="n">
        <v>1</v>
      </c>
      <c r="D4385" t="inlineStr">
        <is>
          <t>IPCA</t>
        </is>
      </c>
      <c r="E4385" t="n">
        <v>0.009488792934583046</v>
      </c>
      <c r="F4385" t="inlineStr">
        <is>
          <t>MENSAL</t>
        </is>
      </c>
      <c r="G4385" t="n">
        <v>49217</v>
      </c>
      <c r="H4385" t="n">
        <v>49217</v>
      </c>
      <c r="I4385" t="inlineStr">
        <is>
          <t>157</t>
        </is>
      </c>
      <c r="J4385" t="inlineStr">
        <is>
          <t>CARTEIRA</t>
        </is>
      </c>
      <c r="K4385" t="inlineStr">
        <is>
          <t>CONTRATO</t>
        </is>
      </c>
      <c r="L4385" t="n">
        <v>2721.18</v>
      </c>
      <c r="M4385" t="inlineStr"/>
      <c r="N4385" t="inlineStr"/>
      <c r="O4385" s="142">
        <f>DATE(YEAR(H4385),MONTH(H4385),1)</f>
        <v/>
      </c>
      <c r="P4385" s="132">
        <f>IF(H4385&gt;$L$3,"Futuro","Atraso")</f>
        <v/>
      </c>
      <c r="Q4385">
        <f>12*(YEAR(H4385)-YEAR($L$3))+(MONTH(H4385)-MONTH($L$3))</f>
        <v/>
      </c>
      <c r="R4385" s="366">
        <f>IF(N4385="IBIRAPITANGA FASE 3",IF(P4385="Atraso",M4385,M4385/(1+$J$2)^Q4385),IF(P4385="Atraso",M4385,M4385/(1+$J$1)^Q4385))</f>
        <v/>
      </c>
    </row>
    <row r="4386">
      <c r="A4386" t="inlineStr">
        <is>
          <t>Q021L014</t>
        </is>
      </c>
      <c r="B4386" t="inlineStr">
        <is>
          <t>TAINA ALVES DE AQUINO</t>
        </is>
      </c>
      <c r="C4386" t="n">
        <v>1</v>
      </c>
      <c r="D4386" t="inlineStr">
        <is>
          <t>IPCA</t>
        </is>
      </c>
      <c r="E4386" t="n">
        <v>0.009488792934583046</v>
      </c>
      <c r="F4386" t="inlineStr">
        <is>
          <t>MENSAL</t>
        </is>
      </c>
      <c r="G4386" t="n">
        <v>49247</v>
      </c>
      <c r="H4386" t="n">
        <v>49247</v>
      </c>
      <c r="I4386" t="inlineStr">
        <is>
          <t>158</t>
        </is>
      </c>
      <c r="J4386" t="inlineStr">
        <is>
          <t>CARTEIRA</t>
        </is>
      </c>
      <c r="K4386" t="inlineStr">
        <is>
          <t>CONTRATO</t>
        </is>
      </c>
      <c r="L4386" t="n">
        <v>2721.18</v>
      </c>
      <c r="M4386" t="inlineStr"/>
      <c r="N4386" t="inlineStr"/>
      <c r="O4386" s="142">
        <f>DATE(YEAR(H4386),MONTH(H4386),1)</f>
        <v/>
      </c>
      <c r="P4386" s="132">
        <f>IF(H4386&gt;$L$3,"Futuro","Atraso")</f>
        <v/>
      </c>
      <c r="Q4386">
        <f>12*(YEAR(H4386)-YEAR($L$3))+(MONTH(H4386)-MONTH($L$3))</f>
        <v/>
      </c>
      <c r="R4386" s="366">
        <f>IF(N4386="IBIRAPITANGA FASE 3",IF(P4386="Atraso",M4386,M4386/(1+$J$2)^Q4386),IF(P4386="Atraso",M4386,M4386/(1+$J$1)^Q4386))</f>
        <v/>
      </c>
    </row>
    <row r="4387">
      <c r="A4387" t="inlineStr">
        <is>
          <t>Q021L014</t>
        </is>
      </c>
      <c r="B4387" t="inlineStr">
        <is>
          <t>TAINA ALVES DE AQUINO</t>
        </is>
      </c>
      <c r="C4387" t="n">
        <v>1</v>
      </c>
      <c r="D4387" t="inlineStr">
        <is>
          <t>IPCA</t>
        </is>
      </c>
      <c r="E4387" t="n">
        <v>0.009488792934583046</v>
      </c>
      <c r="F4387" t="inlineStr">
        <is>
          <t>MENSAL</t>
        </is>
      </c>
      <c r="G4387" t="n">
        <v>49278</v>
      </c>
      <c r="H4387" t="n">
        <v>49278</v>
      </c>
      <c r="I4387" t="inlineStr">
        <is>
          <t>159</t>
        </is>
      </c>
      <c r="J4387" t="inlineStr">
        <is>
          <t>CARTEIRA</t>
        </is>
      </c>
      <c r="K4387" t="inlineStr">
        <is>
          <t>CONTRATO</t>
        </is>
      </c>
      <c r="L4387" t="n">
        <v>2721.18</v>
      </c>
      <c r="M4387" t="inlineStr"/>
      <c r="N4387" t="inlineStr"/>
      <c r="O4387" s="142">
        <f>DATE(YEAR(H4387),MONTH(H4387),1)</f>
        <v/>
      </c>
      <c r="P4387" s="132">
        <f>IF(H4387&gt;$L$3,"Futuro","Atraso")</f>
        <v/>
      </c>
      <c r="Q4387">
        <f>12*(YEAR(H4387)-YEAR($L$3))+(MONTH(H4387)-MONTH($L$3))</f>
        <v/>
      </c>
      <c r="R4387" s="366">
        <f>IF(N4387="IBIRAPITANGA FASE 3",IF(P4387="Atraso",M4387,M4387/(1+$J$2)^Q4387),IF(P4387="Atraso",M4387,M4387/(1+$J$1)^Q4387))</f>
        <v/>
      </c>
    </row>
    <row r="4388">
      <c r="A4388" t="inlineStr">
        <is>
          <t>Q021L014</t>
        </is>
      </c>
      <c r="B4388" t="inlineStr">
        <is>
          <t>TAINA ALVES DE AQUINO</t>
        </is>
      </c>
      <c r="C4388" t="n">
        <v>1</v>
      </c>
      <c r="D4388" t="inlineStr">
        <is>
          <t>IPCA</t>
        </is>
      </c>
      <c r="E4388" t="n">
        <v>0.009488792934583046</v>
      </c>
      <c r="F4388" t="inlineStr">
        <is>
          <t>MENSAL</t>
        </is>
      </c>
      <c r="G4388" t="n">
        <v>49308</v>
      </c>
      <c r="H4388" t="n">
        <v>49308</v>
      </c>
      <c r="I4388" t="inlineStr">
        <is>
          <t>160</t>
        </is>
      </c>
      <c r="J4388" t="inlineStr">
        <is>
          <t>CARTEIRA</t>
        </is>
      </c>
      <c r="K4388" t="inlineStr">
        <is>
          <t>CONTRATO</t>
        </is>
      </c>
      <c r="L4388" t="n">
        <v>2721.18</v>
      </c>
      <c r="M4388" t="inlineStr"/>
      <c r="N4388" t="inlineStr"/>
      <c r="O4388" s="142">
        <f>DATE(YEAR(H4388),MONTH(H4388),1)</f>
        <v/>
      </c>
      <c r="P4388" s="132">
        <f>IF(H4388&gt;$L$3,"Futuro","Atraso")</f>
        <v/>
      </c>
      <c r="Q4388">
        <f>12*(YEAR(H4388)-YEAR($L$3))+(MONTH(H4388)-MONTH($L$3))</f>
        <v/>
      </c>
      <c r="R4388" s="366">
        <f>IF(N4388="IBIRAPITANGA FASE 3",IF(P4388="Atraso",M4388,M4388/(1+$J$2)^Q4388),IF(P4388="Atraso",M4388,M4388/(1+$J$1)^Q4388))</f>
        <v/>
      </c>
    </row>
    <row r="4389">
      <c r="A4389" t="inlineStr">
        <is>
          <t>Q021L014</t>
        </is>
      </c>
      <c r="B4389" t="inlineStr">
        <is>
          <t>TAINA ALVES DE AQUINO</t>
        </is>
      </c>
      <c r="C4389" t="n">
        <v>1</v>
      </c>
      <c r="D4389" t="inlineStr">
        <is>
          <t>IPCA</t>
        </is>
      </c>
      <c r="E4389" t="n">
        <v>0.009488792934583046</v>
      </c>
      <c r="F4389" t="inlineStr">
        <is>
          <t>MENSAL</t>
        </is>
      </c>
      <c r="G4389" t="n">
        <v>49339</v>
      </c>
      <c r="H4389" t="n">
        <v>49339</v>
      </c>
      <c r="I4389" t="inlineStr">
        <is>
          <t>161</t>
        </is>
      </c>
      <c r="J4389" t="inlineStr">
        <is>
          <t>CARTEIRA</t>
        </is>
      </c>
      <c r="K4389" t="inlineStr">
        <is>
          <t>CONTRATO</t>
        </is>
      </c>
      <c r="L4389" t="n">
        <v>2721.18</v>
      </c>
      <c r="M4389" t="inlineStr"/>
      <c r="N4389" t="inlineStr"/>
      <c r="O4389" s="142">
        <f>DATE(YEAR(H4389),MONTH(H4389),1)</f>
        <v/>
      </c>
      <c r="P4389" s="132">
        <f>IF(H4389&gt;$L$3,"Futuro","Atraso")</f>
        <v/>
      </c>
      <c r="Q4389">
        <f>12*(YEAR(H4389)-YEAR($L$3))+(MONTH(H4389)-MONTH($L$3))</f>
        <v/>
      </c>
      <c r="R4389" s="366">
        <f>IF(N4389="IBIRAPITANGA FASE 3",IF(P4389="Atraso",M4389,M4389/(1+$J$2)^Q4389),IF(P4389="Atraso",M4389,M4389/(1+$J$1)^Q4389))</f>
        <v/>
      </c>
    </row>
    <row r="4390">
      <c r="A4390" t="inlineStr">
        <is>
          <t>Q021L014</t>
        </is>
      </c>
      <c r="B4390" t="inlineStr">
        <is>
          <t>TAINA ALVES DE AQUINO</t>
        </is>
      </c>
      <c r="C4390" t="n">
        <v>1</v>
      </c>
      <c r="D4390" t="inlineStr">
        <is>
          <t>IPCA</t>
        </is>
      </c>
      <c r="E4390" t="n">
        <v>0.009488792934583046</v>
      </c>
      <c r="F4390" t="inlineStr">
        <is>
          <t>MENSAL</t>
        </is>
      </c>
      <c r="G4390" t="n">
        <v>49368</v>
      </c>
      <c r="H4390" t="n">
        <v>49368</v>
      </c>
      <c r="I4390" t="inlineStr">
        <is>
          <t>162</t>
        </is>
      </c>
      <c r="J4390" t="inlineStr">
        <is>
          <t>CARTEIRA</t>
        </is>
      </c>
      <c r="K4390" t="inlineStr">
        <is>
          <t>CONTRATO</t>
        </is>
      </c>
      <c r="L4390" t="n">
        <v>2721.18</v>
      </c>
      <c r="M4390" t="inlineStr"/>
      <c r="N4390" t="inlineStr"/>
      <c r="O4390" s="142">
        <f>DATE(YEAR(H4390),MONTH(H4390),1)</f>
        <v/>
      </c>
      <c r="P4390" s="132">
        <f>IF(H4390&gt;$L$3,"Futuro","Atraso")</f>
        <v/>
      </c>
      <c r="Q4390">
        <f>12*(YEAR(H4390)-YEAR($L$3))+(MONTH(H4390)-MONTH($L$3))</f>
        <v/>
      </c>
      <c r="R4390" s="366">
        <f>IF(N4390="IBIRAPITANGA FASE 3",IF(P4390="Atraso",M4390,M4390/(1+$J$2)^Q4390),IF(P4390="Atraso",M4390,M4390/(1+$J$1)^Q4390))</f>
        <v/>
      </c>
    </row>
    <row r="4391">
      <c r="A4391" t="inlineStr">
        <is>
          <t>Q021L014</t>
        </is>
      </c>
      <c r="B4391" t="inlineStr">
        <is>
          <t>TAINA ALVES DE AQUINO</t>
        </is>
      </c>
      <c r="C4391" t="n">
        <v>1</v>
      </c>
      <c r="D4391" t="inlineStr">
        <is>
          <t>IPCA</t>
        </is>
      </c>
      <c r="E4391" t="n">
        <v>0.009488792934583046</v>
      </c>
      <c r="F4391" t="inlineStr">
        <is>
          <t>MENSAL</t>
        </is>
      </c>
      <c r="G4391" t="n">
        <v>49398</v>
      </c>
      <c r="H4391" t="n">
        <v>49398</v>
      </c>
      <c r="I4391" t="inlineStr">
        <is>
          <t>163</t>
        </is>
      </c>
      <c r="J4391" t="inlineStr">
        <is>
          <t>CARTEIRA</t>
        </is>
      </c>
      <c r="K4391" t="inlineStr">
        <is>
          <t>CONTRATO</t>
        </is>
      </c>
      <c r="L4391" t="n">
        <v>2721.18</v>
      </c>
      <c r="M4391" t="inlineStr"/>
      <c r="N4391" t="inlineStr"/>
      <c r="O4391" s="142">
        <f>DATE(YEAR(H4391),MONTH(H4391),1)</f>
        <v/>
      </c>
      <c r="P4391" s="132">
        <f>IF(H4391&gt;$L$3,"Futuro","Atraso")</f>
        <v/>
      </c>
      <c r="Q4391">
        <f>12*(YEAR(H4391)-YEAR($L$3))+(MONTH(H4391)-MONTH($L$3))</f>
        <v/>
      </c>
      <c r="R4391" s="366">
        <f>IF(N4391="IBIRAPITANGA FASE 3",IF(P4391="Atraso",M4391,M4391/(1+$J$2)^Q4391),IF(P4391="Atraso",M4391,M4391/(1+$J$1)^Q4391))</f>
        <v/>
      </c>
    </row>
    <row r="4392">
      <c r="A4392" t="inlineStr">
        <is>
          <t>Q021L014</t>
        </is>
      </c>
      <c r="B4392" t="inlineStr">
        <is>
          <t>TAINA ALVES DE AQUINO</t>
        </is>
      </c>
      <c r="C4392" t="n">
        <v>1</v>
      </c>
      <c r="D4392" t="inlineStr">
        <is>
          <t>IPCA</t>
        </is>
      </c>
      <c r="E4392" t="n">
        <v>0.009488792934583046</v>
      </c>
      <c r="F4392" t="inlineStr">
        <is>
          <t>MENSAL</t>
        </is>
      </c>
      <c r="G4392" t="n">
        <v>49429</v>
      </c>
      <c r="H4392" t="n">
        <v>49429</v>
      </c>
      <c r="I4392" t="inlineStr">
        <is>
          <t>164</t>
        </is>
      </c>
      <c r="J4392" t="inlineStr">
        <is>
          <t>CARTEIRA</t>
        </is>
      </c>
      <c r="K4392" t="inlineStr">
        <is>
          <t>CONTRATO</t>
        </is>
      </c>
      <c r="L4392" t="n">
        <v>2721.18</v>
      </c>
      <c r="M4392" t="inlineStr"/>
      <c r="N4392" t="inlineStr"/>
      <c r="O4392" s="142">
        <f>DATE(YEAR(H4392),MONTH(H4392),1)</f>
        <v/>
      </c>
      <c r="P4392" s="132">
        <f>IF(H4392&gt;$L$3,"Futuro","Atraso")</f>
        <v/>
      </c>
      <c r="Q4392">
        <f>12*(YEAR(H4392)-YEAR($L$3))+(MONTH(H4392)-MONTH($L$3))</f>
        <v/>
      </c>
      <c r="R4392" s="366">
        <f>IF(N4392="IBIRAPITANGA FASE 3",IF(P4392="Atraso",M4392,M4392/(1+$J$2)^Q4392),IF(P4392="Atraso",M4392,M4392/(1+$J$1)^Q4392))</f>
        <v/>
      </c>
    </row>
    <row r="4393">
      <c r="A4393" t="inlineStr">
        <is>
          <t>Q021L014</t>
        </is>
      </c>
      <c r="B4393" t="inlineStr">
        <is>
          <t>TAINA ALVES DE AQUINO</t>
        </is>
      </c>
      <c r="C4393" t="n">
        <v>1</v>
      </c>
      <c r="D4393" t="inlineStr">
        <is>
          <t>IPCA</t>
        </is>
      </c>
      <c r="E4393" t="n">
        <v>0.009488792934583046</v>
      </c>
      <c r="F4393" t="inlineStr">
        <is>
          <t>MENSAL</t>
        </is>
      </c>
      <c r="G4393" t="n">
        <v>49459</v>
      </c>
      <c r="H4393" t="n">
        <v>49459</v>
      </c>
      <c r="I4393" t="inlineStr">
        <is>
          <t>165</t>
        </is>
      </c>
      <c r="J4393" t="inlineStr">
        <is>
          <t>CARTEIRA</t>
        </is>
      </c>
      <c r="K4393" t="inlineStr">
        <is>
          <t>CONTRATO</t>
        </is>
      </c>
      <c r="L4393" t="n">
        <v>2721.18</v>
      </c>
      <c r="M4393" t="inlineStr"/>
      <c r="N4393" t="inlineStr"/>
      <c r="O4393" s="142">
        <f>DATE(YEAR(H4393),MONTH(H4393),1)</f>
        <v/>
      </c>
      <c r="P4393" s="132">
        <f>IF(H4393&gt;$L$3,"Futuro","Atraso")</f>
        <v/>
      </c>
      <c r="Q4393">
        <f>12*(YEAR(H4393)-YEAR($L$3))+(MONTH(H4393)-MONTH($L$3))</f>
        <v/>
      </c>
      <c r="R4393" s="366">
        <f>IF(N4393="IBIRAPITANGA FASE 3",IF(P4393="Atraso",M4393,M4393/(1+$J$2)^Q4393),IF(P4393="Atraso",M4393,M4393/(1+$J$1)^Q4393))</f>
        <v/>
      </c>
    </row>
    <row r="4394">
      <c r="A4394" t="inlineStr">
        <is>
          <t>Q021L014</t>
        </is>
      </c>
      <c r="B4394" t="inlineStr">
        <is>
          <t>TAINA ALVES DE AQUINO</t>
        </is>
      </c>
      <c r="C4394" t="n">
        <v>1</v>
      </c>
      <c r="D4394" t="inlineStr">
        <is>
          <t>IPCA</t>
        </is>
      </c>
      <c r="E4394" t="n">
        <v>0.009488792934583046</v>
      </c>
      <c r="F4394" t="inlineStr">
        <is>
          <t>MENSAL</t>
        </is>
      </c>
      <c r="G4394" t="n">
        <v>49490</v>
      </c>
      <c r="H4394" t="n">
        <v>49490</v>
      </c>
      <c r="I4394" t="inlineStr">
        <is>
          <t>166</t>
        </is>
      </c>
      <c r="J4394" t="inlineStr">
        <is>
          <t>CARTEIRA</t>
        </is>
      </c>
      <c r="K4394" t="inlineStr">
        <is>
          <t>CONTRATO</t>
        </is>
      </c>
      <c r="L4394" t="n">
        <v>2721.18</v>
      </c>
      <c r="M4394" t="inlineStr"/>
      <c r="N4394" t="inlineStr"/>
      <c r="O4394" s="142">
        <f>DATE(YEAR(H4394),MONTH(H4394),1)</f>
        <v/>
      </c>
      <c r="P4394" s="132">
        <f>IF(H4394&gt;$L$3,"Futuro","Atraso")</f>
        <v/>
      </c>
      <c r="Q4394">
        <f>12*(YEAR(H4394)-YEAR($L$3))+(MONTH(H4394)-MONTH($L$3))</f>
        <v/>
      </c>
      <c r="R4394" s="366">
        <f>IF(N4394="IBIRAPITANGA FASE 3",IF(P4394="Atraso",M4394,M4394/(1+$J$2)^Q4394),IF(P4394="Atraso",M4394,M4394/(1+$J$1)^Q4394))</f>
        <v/>
      </c>
    </row>
    <row r="4395">
      <c r="A4395" t="inlineStr">
        <is>
          <t>Q021L014</t>
        </is>
      </c>
      <c r="B4395" t="inlineStr">
        <is>
          <t>TAINA ALVES DE AQUINO</t>
        </is>
      </c>
      <c r="C4395" t="n">
        <v>1</v>
      </c>
      <c r="D4395" t="inlineStr">
        <is>
          <t>IPCA</t>
        </is>
      </c>
      <c r="E4395" t="n">
        <v>0.009488792934583046</v>
      </c>
      <c r="F4395" t="inlineStr">
        <is>
          <t>MENSAL</t>
        </is>
      </c>
      <c r="G4395" t="n">
        <v>49520</v>
      </c>
      <c r="H4395" t="n">
        <v>49520</v>
      </c>
      <c r="I4395" t="inlineStr">
        <is>
          <t>167</t>
        </is>
      </c>
      <c r="J4395" t="inlineStr">
        <is>
          <t>CARTEIRA</t>
        </is>
      </c>
      <c r="K4395" t="inlineStr">
        <is>
          <t>CONTRATO</t>
        </is>
      </c>
      <c r="L4395" t="n">
        <v>2721.18</v>
      </c>
      <c r="M4395" t="inlineStr"/>
      <c r="N4395" t="inlineStr"/>
      <c r="O4395" s="142">
        <f>DATE(YEAR(H4395),MONTH(H4395),1)</f>
        <v/>
      </c>
      <c r="P4395" s="132">
        <f>IF(H4395&gt;$L$3,"Futuro","Atraso")</f>
        <v/>
      </c>
      <c r="Q4395">
        <f>12*(YEAR(H4395)-YEAR($L$3))+(MONTH(H4395)-MONTH($L$3))</f>
        <v/>
      </c>
      <c r="R4395" s="366">
        <f>IF(N4395="IBIRAPITANGA FASE 3",IF(P4395="Atraso",M4395,M4395/(1+$J$2)^Q4395),IF(P4395="Atraso",M4395,M4395/(1+$J$1)^Q4395))</f>
        <v/>
      </c>
    </row>
    <row r="4396">
      <c r="A4396" t="inlineStr">
        <is>
          <t>Q021L014</t>
        </is>
      </c>
      <c r="B4396" t="inlineStr">
        <is>
          <t>TAINA ALVES DE AQUINO</t>
        </is>
      </c>
      <c r="C4396" t="n">
        <v>1</v>
      </c>
      <c r="D4396" t="inlineStr">
        <is>
          <t>IPCA</t>
        </is>
      </c>
      <c r="E4396" t="n">
        <v>0.009488792934583046</v>
      </c>
      <c r="F4396" t="inlineStr">
        <is>
          <t>MENSAL</t>
        </is>
      </c>
      <c r="G4396" t="n">
        <v>49551</v>
      </c>
      <c r="H4396" t="n">
        <v>49551</v>
      </c>
      <c r="I4396" t="inlineStr">
        <is>
          <t>168</t>
        </is>
      </c>
      <c r="J4396" t="inlineStr">
        <is>
          <t>CARTEIRA</t>
        </is>
      </c>
      <c r="K4396" t="inlineStr">
        <is>
          <t>CONTRATO</t>
        </is>
      </c>
      <c r="L4396" t="n">
        <v>2721.18</v>
      </c>
      <c r="M4396" t="inlineStr"/>
      <c r="N4396" t="inlineStr"/>
      <c r="O4396" s="142">
        <f>DATE(YEAR(H4396),MONTH(H4396),1)</f>
        <v/>
      </c>
      <c r="P4396" s="132">
        <f>IF(H4396&gt;$L$3,"Futuro","Atraso")</f>
        <v/>
      </c>
      <c r="Q4396">
        <f>12*(YEAR(H4396)-YEAR($L$3))+(MONTH(H4396)-MONTH($L$3))</f>
        <v/>
      </c>
      <c r="R4396" s="366">
        <f>IF(N4396="IBIRAPITANGA FASE 3",IF(P4396="Atraso",M4396,M4396/(1+$J$2)^Q4396),IF(P4396="Atraso",M4396,M4396/(1+$J$1)^Q4396))</f>
        <v/>
      </c>
    </row>
    <row r="4397">
      <c r="A4397" t="inlineStr">
        <is>
          <t>Q021L014</t>
        </is>
      </c>
      <c r="B4397" t="inlineStr">
        <is>
          <t>TAINA ALVES DE AQUINO</t>
        </is>
      </c>
      <c r="C4397" t="n">
        <v>1</v>
      </c>
      <c r="D4397" t="inlineStr">
        <is>
          <t>IPCA</t>
        </is>
      </c>
      <c r="E4397" t="n">
        <v>0.009488792934583046</v>
      </c>
      <c r="F4397" t="inlineStr">
        <is>
          <t>MENSAL</t>
        </is>
      </c>
      <c r="G4397" t="n">
        <v>49582</v>
      </c>
      <c r="H4397" t="n">
        <v>49582</v>
      </c>
      <c r="I4397" t="inlineStr">
        <is>
          <t>169</t>
        </is>
      </c>
      <c r="J4397" t="inlineStr">
        <is>
          <t>CARTEIRA</t>
        </is>
      </c>
      <c r="K4397" t="inlineStr">
        <is>
          <t>CONTRATO</t>
        </is>
      </c>
      <c r="L4397" t="n">
        <v>2721.18</v>
      </c>
      <c r="M4397" t="inlineStr"/>
      <c r="N4397" t="inlineStr"/>
      <c r="O4397" s="142">
        <f>DATE(YEAR(H4397),MONTH(H4397),1)</f>
        <v/>
      </c>
      <c r="P4397" s="132">
        <f>IF(H4397&gt;$L$3,"Futuro","Atraso")</f>
        <v/>
      </c>
      <c r="Q4397">
        <f>12*(YEAR(H4397)-YEAR($L$3))+(MONTH(H4397)-MONTH($L$3))</f>
        <v/>
      </c>
      <c r="R4397" s="366">
        <f>IF(N4397="IBIRAPITANGA FASE 3",IF(P4397="Atraso",M4397,M4397/(1+$J$2)^Q4397),IF(P4397="Atraso",M4397,M4397/(1+$J$1)^Q4397))</f>
        <v/>
      </c>
    </row>
    <row r="4398">
      <c r="A4398" t="inlineStr">
        <is>
          <t>Q021L014</t>
        </is>
      </c>
      <c r="B4398" t="inlineStr">
        <is>
          <t>TAINA ALVES DE AQUINO</t>
        </is>
      </c>
      <c r="C4398" t="n">
        <v>1</v>
      </c>
      <c r="D4398" t="inlineStr">
        <is>
          <t>IPCA</t>
        </is>
      </c>
      <c r="E4398" t="n">
        <v>0.009488792934583046</v>
      </c>
      <c r="F4398" t="inlineStr">
        <is>
          <t>MENSAL</t>
        </is>
      </c>
      <c r="G4398" t="n">
        <v>49612</v>
      </c>
      <c r="H4398" t="n">
        <v>49612</v>
      </c>
      <c r="I4398" t="inlineStr">
        <is>
          <t>170</t>
        </is>
      </c>
      <c r="J4398" t="inlineStr">
        <is>
          <t>CARTEIRA</t>
        </is>
      </c>
      <c r="K4398" t="inlineStr">
        <is>
          <t>CONTRATO</t>
        </is>
      </c>
      <c r="L4398" t="n">
        <v>2721.18</v>
      </c>
      <c r="M4398" t="inlineStr"/>
      <c r="N4398" t="inlineStr"/>
      <c r="O4398" s="142">
        <f>DATE(YEAR(H4398),MONTH(H4398),1)</f>
        <v/>
      </c>
      <c r="P4398" s="132">
        <f>IF(H4398&gt;$L$3,"Futuro","Atraso")</f>
        <v/>
      </c>
      <c r="Q4398">
        <f>12*(YEAR(H4398)-YEAR($L$3))+(MONTH(H4398)-MONTH($L$3))</f>
        <v/>
      </c>
      <c r="R4398" s="366">
        <f>IF(N4398="IBIRAPITANGA FASE 3",IF(P4398="Atraso",M4398,M4398/(1+$J$2)^Q4398),IF(P4398="Atraso",M4398,M4398/(1+$J$1)^Q4398))</f>
        <v/>
      </c>
    </row>
    <row r="4399">
      <c r="A4399" t="inlineStr">
        <is>
          <t>Q021L014</t>
        </is>
      </c>
      <c r="B4399" t="inlineStr">
        <is>
          <t>TAINA ALVES DE AQUINO</t>
        </is>
      </c>
      <c r="C4399" t="n">
        <v>1</v>
      </c>
      <c r="D4399" t="inlineStr">
        <is>
          <t>IPCA</t>
        </is>
      </c>
      <c r="E4399" t="n">
        <v>0.009488792934583046</v>
      </c>
      <c r="F4399" t="inlineStr">
        <is>
          <t>MENSAL</t>
        </is>
      </c>
      <c r="G4399" t="n">
        <v>49643</v>
      </c>
      <c r="H4399" t="n">
        <v>49643</v>
      </c>
      <c r="I4399" t="inlineStr">
        <is>
          <t>171</t>
        </is>
      </c>
      <c r="J4399" t="inlineStr">
        <is>
          <t>CARTEIRA</t>
        </is>
      </c>
      <c r="K4399" t="inlineStr">
        <is>
          <t>CONTRATO</t>
        </is>
      </c>
      <c r="L4399" t="n">
        <v>2721.18</v>
      </c>
      <c r="M4399" t="inlineStr"/>
      <c r="N4399" t="inlineStr"/>
      <c r="O4399" s="142">
        <f>DATE(YEAR(H4399),MONTH(H4399),1)</f>
        <v/>
      </c>
      <c r="P4399" s="132">
        <f>IF(H4399&gt;$L$3,"Futuro","Atraso")</f>
        <v/>
      </c>
      <c r="Q4399">
        <f>12*(YEAR(H4399)-YEAR($L$3))+(MONTH(H4399)-MONTH($L$3))</f>
        <v/>
      </c>
      <c r="R4399" s="366">
        <f>IF(N4399="IBIRAPITANGA FASE 3",IF(P4399="Atraso",M4399,M4399/(1+$J$2)^Q4399),IF(P4399="Atraso",M4399,M4399/(1+$J$1)^Q4399))</f>
        <v/>
      </c>
    </row>
    <row r="4400">
      <c r="A4400" t="inlineStr">
        <is>
          <t>Q021L014</t>
        </is>
      </c>
      <c r="B4400" t="inlineStr">
        <is>
          <t>TAINA ALVES DE AQUINO</t>
        </is>
      </c>
      <c r="C4400" t="n">
        <v>1</v>
      </c>
      <c r="D4400" t="inlineStr">
        <is>
          <t>IPCA</t>
        </is>
      </c>
      <c r="E4400" t="n">
        <v>0.009488792934583046</v>
      </c>
      <c r="F4400" t="inlineStr">
        <is>
          <t>MENSAL</t>
        </is>
      </c>
      <c r="G4400" t="n">
        <v>49673</v>
      </c>
      <c r="H4400" t="n">
        <v>49673</v>
      </c>
      <c r="I4400" t="inlineStr">
        <is>
          <t>172</t>
        </is>
      </c>
      <c r="J4400" t="inlineStr">
        <is>
          <t>CARTEIRA</t>
        </is>
      </c>
      <c r="K4400" t="inlineStr">
        <is>
          <t>CONTRATO</t>
        </is>
      </c>
      <c r="L4400" t="n">
        <v>2721.18</v>
      </c>
      <c r="M4400" t="inlineStr"/>
      <c r="N4400" t="inlineStr"/>
      <c r="O4400" s="142">
        <f>DATE(YEAR(H4400),MONTH(H4400),1)</f>
        <v/>
      </c>
      <c r="P4400" s="132">
        <f>IF(H4400&gt;$L$3,"Futuro","Atraso")</f>
        <v/>
      </c>
      <c r="Q4400">
        <f>12*(YEAR(H4400)-YEAR($L$3))+(MONTH(H4400)-MONTH($L$3))</f>
        <v/>
      </c>
      <c r="R4400" s="366">
        <f>IF(N4400="IBIRAPITANGA FASE 3",IF(P4400="Atraso",M4400,M4400/(1+$J$2)^Q4400),IF(P4400="Atraso",M4400,M4400/(1+$J$1)^Q4400))</f>
        <v/>
      </c>
    </row>
    <row r="4401">
      <c r="A4401" t="inlineStr">
        <is>
          <t>Q021L014</t>
        </is>
      </c>
      <c r="B4401" t="inlineStr">
        <is>
          <t>TAINA ALVES DE AQUINO</t>
        </is>
      </c>
      <c r="C4401" t="n">
        <v>1</v>
      </c>
      <c r="D4401" t="inlineStr">
        <is>
          <t>IPCA</t>
        </is>
      </c>
      <c r="E4401" t="n">
        <v>0.009488792934583046</v>
      </c>
      <c r="F4401" t="inlineStr">
        <is>
          <t>MENSAL</t>
        </is>
      </c>
      <c r="G4401" t="n">
        <v>49704</v>
      </c>
      <c r="H4401" t="n">
        <v>49704</v>
      </c>
      <c r="I4401" t="inlineStr">
        <is>
          <t>173</t>
        </is>
      </c>
      <c r="J4401" t="inlineStr">
        <is>
          <t>CARTEIRA</t>
        </is>
      </c>
      <c r="K4401" t="inlineStr">
        <is>
          <t>CONTRATO</t>
        </is>
      </c>
      <c r="L4401" t="n">
        <v>2721.18</v>
      </c>
      <c r="M4401" t="inlineStr"/>
      <c r="N4401" t="inlineStr"/>
      <c r="O4401" s="142">
        <f>DATE(YEAR(H4401),MONTH(H4401),1)</f>
        <v/>
      </c>
      <c r="P4401" s="132">
        <f>IF(H4401&gt;$L$3,"Futuro","Atraso")</f>
        <v/>
      </c>
      <c r="Q4401">
        <f>12*(YEAR(H4401)-YEAR($L$3))+(MONTH(H4401)-MONTH($L$3))</f>
        <v/>
      </c>
      <c r="R4401" s="366">
        <f>IF(N4401="IBIRAPITANGA FASE 3",IF(P4401="Atraso",M4401,M4401/(1+$J$2)^Q4401),IF(P4401="Atraso",M4401,M4401/(1+$J$1)^Q4401))</f>
        <v/>
      </c>
    </row>
    <row r="4402">
      <c r="A4402" t="inlineStr">
        <is>
          <t>Q021L014</t>
        </is>
      </c>
      <c r="B4402" t="inlineStr">
        <is>
          <t>TAINA ALVES DE AQUINO</t>
        </is>
      </c>
      <c r="C4402" t="n">
        <v>1</v>
      </c>
      <c r="D4402" t="inlineStr">
        <is>
          <t>IPCA</t>
        </is>
      </c>
      <c r="E4402" t="n">
        <v>0.009488792934583046</v>
      </c>
      <c r="F4402" t="inlineStr">
        <is>
          <t>MENSAL</t>
        </is>
      </c>
      <c r="G4402" t="n">
        <v>49734</v>
      </c>
      <c r="H4402" t="n">
        <v>49734</v>
      </c>
      <c r="I4402" t="inlineStr">
        <is>
          <t>174</t>
        </is>
      </c>
      <c r="J4402" t="inlineStr">
        <is>
          <t>CARTEIRA</t>
        </is>
      </c>
      <c r="K4402" t="inlineStr">
        <is>
          <t>CONTRATO</t>
        </is>
      </c>
      <c r="L4402" t="n">
        <v>2721.18</v>
      </c>
      <c r="M4402" t="inlineStr"/>
      <c r="N4402" t="inlineStr"/>
      <c r="O4402" s="142">
        <f>DATE(YEAR(H4402),MONTH(H4402),1)</f>
        <v/>
      </c>
      <c r="P4402" s="132">
        <f>IF(H4402&gt;$L$3,"Futuro","Atraso")</f>
        <v/>
      </c>
      <c r="Q4402">
        <f>12*(YEAR(H4402)-YEAR($L$3))+(MONTH(H4402)-MONTH($L$3))</f>
        <v/>
      </c>
      <c r="R4402" s="366">
        <f>IF(N4402="IBIRAPITANGA FASE 3",IF(P4402="Atraso",M4402,M4402/(1+$J$2)^Q4402),IF(P4402="Atraso",M4402,M4402/(1+$J$1)^Q4402))</f>
        <v/>
      </c>
    </row>
    <row r="4403">
      <c r="A4403" t="inlineStr">
        <is>
          <t>Q021L014</t>
        </is>
      </c>
      <c r="B4403" t="inlineStr">
        <is>
          <t>TAINA ALVES DE AQUINO</t>
        </is>
      </c>
      <c r="C4403" t="n">
        <v>1</v>
      </c>
      <c r="D4403" t="inlineStr">
        <is>
          <t>IPCA</t>
        </is>
      </c>
      <c r="E4403" t="n">
        <v>0.009488792934583046</v>
      </c>
      <c r="F4403" t="inlineStr">
        <is>
          <t>MENSAL</t>
        </is>
      </c>
      <c r="G4403" t="n">
        <v>49764</v>
      </c>
      <c r="H4403" t="n">
        <v>49764</v>
      </c>
      <c r="I4403" t="inlineStr">
        <is>
          <t>175</t>
        </is>
      </c>
      <c r="J4403" t="inlineStr">
        <is>
          <t>CARTEIRA</t>
        </is>
      </c>
      <c r="K4403" t="inlineStr">
        <is>
          <t>CONTRATO</t>
        </is>
      </c>
      <c r="L4403" t="n">
        <v>2721.18</v>
      </c>
      <c r="M4403" t="inlineStr"/>
      <c r="N4403" t="inlineStr"/>
      <c r="O4403" s="142">
        <f>DATE(YEAR(H4403),MONTH(H4403),1)</f>
        <v/>
      </c>
      <c r="P4403" s="132">
        <f>IF(H4403&gt;$L$3,"Futuro","Atraso")</f>
        <v/>
      </c>
      <c r="Q4403">
        <f>12*(YEAR(H4403)-YEAR($L$3))+(MONTH(H4403)-MONTH($L$3))</f>
        <v/>
      </c>
      <c r="R4403" s="366">
        <f>IF(N4403="IBIRAPITANGA FASE 3",IF(P4403="Atraso",M4403,M4403/(1+$J$2)^Q4403),IF(P4403="Atraso",M4403,M4403/(1+$J$1)^Q4403))</f>
        <v/>
      </c>
    </row>
    <row r="4404">
      <c r="A4404" t="inlineStr">
        <is>
          <t>Q021L014</t>
        </is>
      </c>
      <c r="B4404" t="inlineStr">
        <is>
          <t>TAINA ALVES DE AQUINO</t>
        </is>
      </c>
      <c r="C4404" t="n">
        <v>1</v>
      </c>
      <c r="D4404" t="inlineStr">
        <is>
          <t>IPCA</t>
        </is>
      </c>
      <c r="E4404" t="n">
        <v>0.009488792934583046</v>
      </c>
      <c r="F4404" t="inlineStr">
        <is>
          <t>MENSAL</t>
        </is>
      </c>
      <c r="G4404" t="n">
        <v>49795</v>
      </c>
      <c r="H4404" t="n">
        <v>49795</v>
      </c>
      <c r="I4404" t="inlineStr">
        <is>
          <t>176</t>
        </is>
      </c>
      <c r="J4404" t="inlineStr">
        <is>
          <t>CARTEIRA</t>
        </is>
      </c>
      <c r="K4404" t="inlineStr">
        <is>
          <t>CONTRATO</t>
        </is>
      </c>
      <c r="L4404" t="n">
        <v>2721.18</v>
      </c>
      <c r="M4404" t="inlineStr"/>
      <c r="N4404" t="inlineStr"/>
      <c r="O4404" s="142">
        <f>DATE(YEAR(H4404),MONTH(H4404),1)</f>
        <v/>
      </c>
      <c r="P4404" s="132">
        <f>IF(H4404&gt;$L$3,"Futuro","Atraso")</f>
        <v/>
      </c>
      <c r="Q4404">
        <f>12*(YEAR(H4404)-YEAR($L$3))+(MONTH(H4404)-MONTH($L$3))</f>
        <v/>
      </c>
      <c r="R4404" s="366">
        <f>IF(N4404="IBIRAPITANGA FASE 3",IF(P4404="Atraso",M4404,M4404/(1+$J$2)^Q4404),IF(P4404="Atraso",M4404,M4404/(1+$J$1)^Q4404))</f>
        <v/>
      </c>
    </row>
    <row r="4405">
      <c r="A4405" t="inlineStr">
        <is>
          <t>Q021L014</t>
        </is>
      </c>
      <c r="B4405" t="inlineStr">
        <is>
          <t>TAINA ALVES DE AQUINO</t>
        </is>
      </c>
      <c r="C4405" t="n">
        <v>1</v>
      </c>
      <c r="D4405" t="inlineStr">
        <is>
          <t>IPCA</t>
        </is>
      </c>
      <c r="E4405" t="n">
        <v>0.009488792934583046</v>
      </c>
      <c r="F4405" t="inlineStr">
        <is>
          <t>MENSAL</t>
        </is>
      </c>
      <c r="G4405" t="n">
        <v>49825</v>
      </c>
      <c r="H4405" t="n">
        <v>49825</v>
      </c>
      <c r="I4405" t="inlineStr">
        <is>
          <t>177</t>
        </is>
      </c>
      <c r="J4405" t="inlineStr">
        <is>
          <t>CARTEIRA</t>
        </is>
      </c>
      <c r="K4405" t="inlineStr">
        <is>
          <t>CONTRATO</t>
        </is>
      </c>
      <c r="L4405" t="n">
        <v>2721.18</v>
      </c>
      <c r="M4405" t="inlineStr"/>
      <c r="N4405" t="inlineStr"/>
      <c r="O4405" s="142">
        <f>DATE(YEAR(H4405),MONTH(H4405),1)</f>
        <v/>
      </c>
      <c r="P4405" s="132">
        <f>IF(H4405&gt;$L$3,"Futuro","Atraso")</f>
        <v/>
      </c>
      <c r="Q4405">
        <f>12*(YEAR(H4405)-YEAR($L$3))+(MONTH(H4405)-MONTH($L$3))</f>
        <v/>
      </c>
      <c r="R4405" s="366">
        <f>IF(N4405="IBIRAPITANGA FASE 3",IF(P4405="Atraso",M4405,M4405/(1+$J$2)^Q4405),IF(P4405="Atraso",M4405,M4405/(1+$J$1)^Q4405))</f>
        <v/>
      </c>
    </row>
    <row r="4406">
      <c r="A4406" t="inlineStr">
        <is>
          <t>Q021L014</t>
        </is>
      </c>
      <c r="B4406" t="inlineStr">
        <is>
          <t>TAINA ALVES DE AQUINO</t>
        </is>
      </c>
      <c r="C4406" t="n">
        <v>1</v>
      </c>
      <c r="D4406" t="inlineStr">
        <is>
          <t>IPCA</t>
        </is>
      </c>
      <c r="E4406" t="n">
        <v>0.009488792934583046</v>
      </c>
      <c r="F4406" t="inlineStr">
        <is>
          <t>MENSAL</t>
        </is>
      </c>
      <c r="G4406" t="n">
        <v>49856</v>
      </c>
      <c r="H4406" t="n">
        <v>49856</v>
      </c>
      <c r="I4406" t="inlineStr">
        <is>
          <t>178</t>
        </is>
      </c>
      <c r="J4406" t="inlineStr">
        <is>
          <t>CARTEIRA</t>
        </is>
      </c>
      <c r="K4406" t="inlineStr">
        <is>
          <t>CONTRATO</t>
        </is>
      </c>
      <c r="L4406" t="n">
        <v>2721.18</v>
      </c>
      <c r="M4406" t="inlineStr"/>
      <c r="N4406" t="inlineStr"/>
      <c r="O4406" s="142">
        <f>DATE(YEAR(H4406),MONTH(H4406),1)</f>
        <v/>
      </c>
      <c r="P4406" s="132">
        <f>IF(H4406&gt;$L$3,"Futuro","Atraso")</f>
        <v/>
      </c>
      <c r="Q4406">
        <f>12*(YEAR(H4406)-YEAR($L$3))+(MONTH(H4406)-MONTH($L$3))</f>
        <v/>
      </c>
      <c r="R4406" s="366">
        <f>IF(N4406="IBIRAPITANGA FASE 3",IF(P4406="Atraso",M4406,M4406/(1+$J$2)^Q4406),IF(P4406="Atraso",M4406,M4406/(1+$J$1)^Q4406))</f>
        <v/>
      </c>
    </row>
    <row r="4407">
      <c r="A4407" t="inlineStr">
        <is>
          <t>Q021L014</t>
        </is>
      </c>
      <c r="B4407" t="inlineStr">
        <is>
          <t>TAINA ALVES DE AQUINO</t>
        </is>
      </c>
      <c r="C4407" t="n">
        <v>1</v>
      </c>
      <c r="D4407" t="inlineStr">
        <is>
          <t>IPCA</t>
        </is>
      </c>
      <c r="E4407" t="n">
        <v>0.009488792934583046</v>
      </c>
      <c r="F4407" t="inlineStr">
        <is>
          <t>MENSAL</t>
        </is>
      </c>
      <c r="G4407" t="n">
        <v>49886</v>
      </c>
      <c r="H4407" t="n">
        <v>49886</v>
      </c>
      <c r="I4407" t="inlineStr">
        <is>
          <t>179</t>
        </is>
      </c>
      <c r="J4407" t="inlineStr">
        <is>
          <t>CARTEIRA</t>
        </is>
      </c>
      <c r="K4407" t="inlineStr">
        <is>
          <t>CONTRATO</t>
        </is>
      </c>
      <c r="L4407" t="n">
        <v>2721.18</v>
      </c>
      <c r="M4407" t="inlineStr"/>
      <c r="N4407" t="inlineStr"/>
      <c r="O4407" s="142">
        <f>DATE(YEAR(H4407),MONTH(H4407),1)</f>
        <v/>
      </c>
      <c r="P4407" s="132">
        <f>IF(H4407&gt;$L$3,"Futuro","Atraso")</f>
        <v/>
      </c>
      <c r="Q4407">
        <f>12*(YEAR(H4407)-YEAR($L$3))+(MONTH(H4407)-MONTH($L$3))</f>
        <v/>
      </c>
      <c r="R4407" s="366">
        <f>IF(N4407="IBIRAPITANGA FASE 3",IF(P4407="Atraso",M4407,M4407/(1+$J$2)^Q4407),IF(P4407="Atraso",M4407,M4407/(1+$J$1)^Q4407))</f>
        <v/>
      </c>
    </row>
    <row r="4408">
      <c r="A4408" t="inlineStr">
        <is>
          <t>Q021L014</t>
        </is>
      </c>
      <c r="B4408" t="inlineStr">
        <is>
          <t>TAINA ALVES DE AQUINO</t>
        </is>
      </c>
      <c r="C4408" t="n">
        <v>1</v>
      </c>
      <c r="D4408" t="inlineStr">
        <is>
          <t>IPCA</t>
        </is>
      </c>
      <c r="E4408" t="n">
        <v>0.009488792934583046</v>
      </c>
      <c r="F4408" t="inlineStr">
        <is>
          <t>MENSAL</t>
        </is>
      </c>
      <c r="G4408" t="n">
        <v>49917</v>
      </c>
      <c r="H4408" t="n">
        <v>49917</v>
      </c>
      <c r="I4408" t="inlineStr">
        <is>
          <t>180</t>
        </is>
      </c>
      <c r="J4408" t="inlineStr">
        <is>
          <t>CARTEIRA</t>
        </is>
      </c>
      <c r="K4408" t="inlineStr">
        <is>
          <t>CONTRATO</t>
        </is>
      </c>
      <c r="L4408" t="n">
        <v>2721.18</v>
      </c>
      <c r="M4408" t="inlineStr"/>
      <c r="N4408" t="inlineStr"/>
      <c r="O4408" s="142">
        <f>DATE(YEAR(H4408),MONTH(H4408),1)</f>
        <v/>
      </c>
      <c r="P4408" s="132">
        <f>IF(H4408&gt;$L$3,"Futuro","Atraso")</f>
        <v/>
      </c>
      <c r="Q4408">
        <f>12*(YEAR(H4408)-YEAR($L$3))+(MONTH(H4408)-MONTH($L$3))</f>
        <v/>
      </c>
      <c r="R4408" s="366">
        <f>IF(N4408="IBIRAPITANGA FASE 3",IF(P4408="Atraso",M4408,M4408/(1+$J$2)^Q4408),IF(P4408="Atraso",M4408,M4408/(1+$J$1)^Q4408))</f>
        <v/>
      </c>
    </row>
    <row r="4409">
      <c r="A4409" t="inlineStr">
        <is>
          <t>Q022L01</t>
        </is>
      </c>
      <c r="B4409" t="inlineStr">
        <is>
          <t>FABIANO  DE OLIVEIRA BORTOLATO</t>
        </is>
      </c>
      <c r="C4409" t="n">
        <v>1</v>
      </c>
      <c r="D4409" t="inlineStr">
        <is>
          <t>IPCA</t>
        </is>
      </c>
      <c r="E4409" t="n">
        <v>0.009488792934583046</v>
      </c>
      <c r="F4409" t="inlineStr">
        <is>
          <t>MENSAL</t>
        </is>
      </c>
      <c r="G4409" t="n">
        <v>45209</v>
      </c>
      <c r="H4409" t="n">
        <v>45209</v>
      </c>
      <c r="I4409" t="inlineStr">
        <is>
          <t>018</t>
        </is>
      </c>
      <c r="J4409" t="inlineStr">
        <is>
          <t>CARTEIRA</t>
        </is>
      </c>
      <c r="K4409" t="inlineStr">
        <is>
          <t>CONTRATO</t>
        </is>
      </c>
      <c r="L4409" t="n">
        <v>2693.77</v>
      </c>
      <c r="M4409" t="inlineStr"/>
      <c r="N4409" t="inlineStr"/>
      <c r="O4409" s="142">
        <f>DATE(YEAR(H4409),MONTH(H4409),1)</f>
        <v/>
      </c>
      <c r="P4409" s="132">
        <f>IF(H4409&gt;$L$3,"Futuro","Atraso")</f>
        <v/>
      </c>
      <c r="Q4409">
        <f>12*(YEAR(H4409)-YEAR($L$3))+(MONTH(H4409)-MONTH($L$3))</f>
        <v/>
      </c>
      <c r="R4409" s="366">
        <f>IF(N4409="IBIRAPITANGA FASE 3",IF(P4409="Atraso",M4409,M4409/(1+$J$2)^Q4409),IF(P4409="Atraso",M4409,M4409/(1+$J$1)^Q4409))</f>
        <v/>
      </c>
    </row>
    <row r="4410">
      <c r="A4410" t="inlineStr">
        <is>
          <t>Q022L01</t>
        </is>
      </c>
      <c r="B4410" t="inlineStr">
        <is>
          <t>FABIANO  DE OLIVEIRA BORTOLATO</t>
        </is>
      </c>
      <c r="C4410" t="n">
        <v>1</v>
      </c>
      <c r="D4410" t="inlineStr">
        <is>
          <t>IPCA</t>
        </is>
      </c>
      <c r="E4410" t="n">
        <v>0.009488792934583046</v>
      </c>
      <c r="F4410" t="inlineStr">
        <is>
          <t>MENSAL</t>
        </is>
      </c>
      <c r="G4410" t="n">
        <v>45209</v>
      </c>
      <c r="H4410" t="n">
        <v>45209</v>
      </c>
      <c r="I4410" t="inlineStr">
        <is>
          <t>002</t>
        </is>
      </c>
      <c r="J4410" t="inlineStr">
        <is>
          <t>CARTEIRA</t>
        </is>
      </c>
      <c r="K4410" t="inlineStr">
        <is>
          <t>CONTRATO</t>
        </is>
      </c>
      <c r="L4410" t="n">
        <v>22711.21</v>
      </c>
      <c r="M4410" t="inlineStr"/>
      <c r="N4410" t="inlineStr"/>
      <c r="O4410" s="142">
        <f>DATE(YEAR(H4410),MONTH(H4410),1)</f>
        <v/>
      </c>
      <c r="P4410" s="132">
        <f>IF(H4410&gt;$L$3,"Futuro","Atraso")</f>
        <v/>
      </c>
      <c r="Q4410">
        <f>12*(YEAR(H4410)-YEAR($L$3))+(MONTH(H4410)-MONTH($L$3))</f>
        <v/>
      </c>
      <c r="R4410" s="366">
        <f>IF(N4410="IBIRAPITANGA FASE 3",IF(P4410="Atraso",M4410,M4410/(1+$J$2)^Q4410),IF(P4410="Atraso",M4410,M4410/(1+$J$1)^Q4410))</f>
        <v/>
      </c>
    </row>
    <row r="4411">
      <c r="A4411" t="inlineStr">
        <is>
          <t>Q022L01</t>
        </is>
      </c>
      <c r="B4411" t="inlineStr">
        <is>
          <t>FABIANO  DE OLIVEIRA BORTOLATO</t>
        </is>
      </c>
      <c r="C4411" t="n">
        <v>1</v>
      </c>
      <c r="D4411" t="inlineStr">
        <is>
          <t>IPCA</t>
        </is>
      </c>
      <c r="E4411" t="n">
        <v>0.009488792934583046</v>
      </c>
      <c r="F4411" t="inlineStr">
        <is>
          <t>MENSAL</t>
        </is>
      </c>
      <c r="G4411" t="n">
        <v>45240</v>
      </c>
      <c r="H4411" t="n">
        <v>45240</v>
      </c>
      <c r="I4411" t="inlineStr">
        <is>
          <t>019</t>
        </is>
      </c>
      <c r="J4411" t="inlineStr">
        <is>
          <t>CARTEIRA</t>
        </is>
      </c>
      <c r="K4411" t="inlineStr">
        <is>
          <t>CONTRATO</t>
        </is>
      </c>
      <c r="L4411" t="n">
        <v>2693.77</v>
      </c>
      <c r="M4411" t="inlineStr"/>
      <c r="N4411" t="inlineStr"/>
      <c r="O4411" s="142">
        <f>DATE(YEAR(H4411),MONTH(H4411),1)</f>
        <v/>
      </c>
      <c r="P4411" s="132">
        <f>IF(H4411&gt;$L$3,"Futuro","Atraso")</f>
        <v/>
      </c>
      <c r="Q4411">
        <f>12*(YEAR(H4411)-YEAR($L$3))+(MONTH(H4411)-MONTH($L$3))</f>
        <v/>
      </c>
      <c r="R4411" s="366">
        <f>IF(N4411="IBIRAPITANGA FASE 3",IF(P4411="Atraso",M4411,M4411/(1+$J$2)^Q4411),IF(P4411="Atraso",M4411,M4411/(1+$J$1)^Q4411))</f>
        <v/>
      </c>
    </row>
    <row r="4412">
      <c r="A4412" t="inlineStr">
        <is>
          <t>Q022L01</t>
        </is>
      </c>
      <c r="B4412" t="inlineStr">
        <is>
          <t>FABIANO  DE OLIVEIRA BORTOLATO</t>
        </is>
      </c>
      <c r="C4412" t="n">
        <v>1</v>
      </c>
      <c r="D4412" t="inlineStr">
        <is>
          <t>IPCA</t>
        </is>
      </c>
      <c r="E4412" t="n">
        <v>0.009488792934583046</v>
      </c>
      <c r="F4412" t="inlineStr">
        <is>
          <t>MENSAL</t>
        </is>
      </c>
      <c r="G4412" t="n">
        <v>45270</v>
      </c>
      <c r="H4412" t="n">
        <v>45270</v>
      </c>
      <c r="I4412" t="inlineStr">
        <is>
          <t>020</t>
        </is>
      </c>
      <c r="J4412" t="inlineStr">
        <is>
          <t>CARTEIRA</t>
        </is>
      </c>
      <c r="K4412" t="inlineStr">
        <is>
          <t>CONTRATO</t>
        </is>
      </c>
      <c r="L4412" t="n">
        <v>2693.77</v>
      </c>
      <c r="M4412" t="inlineStr"/>
      <c r="N4412" t="inlineStr"/>
      <c r="O4412" s="142">
        <f>DATE(YEAR(H4412),MONTH(H4412),1)</f>
        <v/>
      </c>
      <c r="P4412" s="132">
        <f>IF(H4412&gt;$L$3,"Futuro","Atraso")</f>
        <v/>
      </c>
      <c r="Q4412">
        <f>12*(YEAR(H4412)-YEAR($L$3))+(MONTH(H4412)-MONTH($L$3))</f>
        <v/>
      </c>
      <c r="R4412" s="366">
        <f>IF(N4412="IBIRAPITANGA FASE 3",IF(P4412="Atraso",M4412,M4412/(1+$J$2)^Q4412),IF(P4412="Atraso",M4412,M4412/(1+$J$1)^Q4412))</f>
        <v/>
      </c>
    </row>
    <row r="4413">
      <c r="A4413" t="inlineStr">
        <is>
          <t>Q022L01</t>
        </is>
      </c>
      <c r="B4413" t="inlineStr">
        <is>
          <t>FABIANO  DE OLIVEIRA BORTOLATO</t>
        </is>
      </c>
      <c r="C4413" t="n">
        <v>1</v>
      </c>
      <c r="D4413" t="inlineStr">
        <is>
          <t>IPCA</t>
        </is>
      </c>
      <c r="E4413" t="n">
        <v>0.009488792934583046</v>
      </c>
      <c r="F4413" t="inlineStr">
        <is>
          <t>MENSAL</t>
        </is>
      </c>
      <c r="G4413" t="n">
        <v>45301</v>
      </c>
      <c r="H4413" t="n">
        <v>45301</v>
      </c>
      <c r="I4413" t="inlineStr">
        <is>
          <t>021</t>
        </is>
      </c>
      <c r="J4413" t="inlineStr">
        <is>
          <t>CARTEIRA</t>
        </is>
      </c>
      <c r="K4413" t="inlineStr">
        <is>
          <t>CONTRATO</t>
        </is>
      </c>
      <c r="L4413" t="n">
        <v>2693.77</v>
      </c>
      <c r="M4413" t="inlineStr"/>
      <c r="N4413" t="inlineStr"/>
      <c r="O4413" s="142">
        <f>DATE(YEAR(H4413),MONTH(H4413),1)</f>
        <v/>
      </c>
      <c r="P4413" s="132">
        <f>IF(H4413&gt;$L$3,"Futuro","Atraso")</f>
        <v/>
      </c>
      <c r="Q4413">
        <f>12*(YEAR(H4413)-YEAR($L$3))+(MONTH(H4413)-MONTH($L$3))</f>
        <v/>
      </c>
      <c r="R4413" s="366">
        <f>IF(N4413="IBIRAPITANGA FASE 3",IF(P4413="Atraso",M4413,M4413/(1+$J$2)^Q4413),IF(P4413="Atraso",M4413,M4413/(1+$J$1)^Q4413))</f>
        <v/>
      </c>
    </row>
    <row r="4414">
      <c r="A4414" t="inlineStr">
        <is>
          <t>Q022L01</t>
        </is>
      </c>
      <c r="B4414" t="inlineStr">
        <is>
          <t>FABIANO  DE OLIVEIRA BORTOLATO</t>
        </is>
      </c>
      <c r="C4414" t="n">
        <v>1</v>
      </c>
      <c r="D4414" t="inlineStr">
        <is>
          <t>IPCA</t>
        </is>
      </c>
      <c r="E4414" t="n">
        <v>0.009488792934583046</v>
      </c>
      <c r="F4414" t="inlineStr">
        <is>
          <t>MENSAL</t>
        </is>
      </c>
      <c r="G4414" t="n">
        <v>45332</v>
      </c>
      <c r="H4414" t="n">
        <v>45332</v>
      </c>
      <c r="I4414" t="inlineStr">
        <is>
          <t>022</t>
        </is>
      </c>
      <c r="J4414" t="inlineStr">
        <is>
          <t>CARTEIRA</t>
        </is>
      </c>
      <c r="K4414" t="inlineStr">
        <is>
          <t>CONTRATO</t>
        </is>
      </c>
      <c r="L4414" t="n">
        <v>2693.77</v>
      </c>
      <c r="M4414" t="inlineStr"/>
      <c r="N4414" t="inlineStr"/>
      <c r="O4414" s="142">
        <f>DATE(YEAR(H4414),MONTH(H4414),1)</f>
        <v/>
      </c>
      <c r="P4414" s="132">
        <f>IF(H4414&gt;$L$3,"Futuro","Atraso")</f>
        <v/>
      </c>
      <c r="Q4414">
        <f>12*(YEAR(H4414)-YEAR($L$3))+(MONTH(H4414)-MONTH($L$3))</f>
        <v/>
      </c>
      <c r="R4414" s="366">
        <f>IF(N4414="IBIRAPITANGA FASE 3",IF(P4414="Atraso",M4414,M4414/(1+$J$2)^Q4414),IF(P4414="Atraso",M4414,M4414/(1+$J$1)^Q4414))</f>
        <v/>
      </c>
    </row>
    <row r="4415">
      <c r="A4415" t="inlineStr">
        <is>
          <t>Q022L01</t>
        </is>
      </c>
      <c r="B4415" t="inlineStr">
        <is>
          <t>FABIANO  DE OLIVEIRA BORTOLATO</t>
        </is>
      </c>
      <c r="C4415" t="n">
        <v>1</v>
      </c>
      <c r="D4415" t="inlineStr">
        <is>
          <t>IPCA</t>
        </is>
      </c>
      <c r="E4415" t="n">
        <v>0.009488792934583046</v>
      </c>
      <c r="F4415" t="inlineStr">
        <is>
          <t>MENSAL</t>
        </is>
      </c>
      <c r="G4415" t="n">
        <v>45361</v>
      </c>
      <c r="H4415" t="n">
        <v>45361</v>
      </c>
      <c r="I4415" t="inlineStr">
        <is>
          <t>023</t>
        </is>
      </c>
      <c r="J4415" t="inlineStr">
        <is>
          <t>CARTEIRA</t>
        </is>
      </c>
      <c r="K4415" t="inlineStr">
        <is>
          <t>CONTRATO</t>
        </is>
      </c>
      <c r="L4415" t="n">
        <v>2693.77</v>
      </c>
      <c r="M4415" t="inlineStr"/>
      <c r="N4415" t="inlineStr"/>
      <c r="O4415" s="142">
        <f>DATE(YEAR(H4415),MONTH(H4415),1)</f>
        <v/>
      </c>
      <c r="P4415" s="132">
        <f>IF(H4415&gt;$L$3,"Futuro","Atraso")</f>
        <v/>
      </c>
      <c r="Q4415">
        <f>12*(YEAR(H4415)-YEAR($L$3))+(MONTH(H4415)-MONTH($L$3))</f>
        <v/>
      </c>
      <c r="R4415" s="366">
        <f>IF(N4415="IBIRAPITANGA FASE 3",IF(P4415="Atraso",M4415,M4415/(1+$J$2)^Q4415),IF(P4415="Atraso",M4415,M4415/(1+$J$1)^Q4415))</f>
        <v/>
      </c>
    </row>
    <row r="4416">
      <c r="A4416" t="inlineStr">
        <is>
          <t>Q022L01</t>
        </is>
      </c>
      <c r="B4416" t="inlineStr">
        <is>
          <t>FABIANO  DE OLIVEIRA BORTOLATO</t>
        </is>
      </c>
      <c r="C4416" t="n">
        <v>1</v>
      </c>
      <c r="D4416" t="inlineStr">
        <is>
          <t>IPCA</t>
        </is>
      </c>
      <c r="E4416" t="n">
        <v>0.009488792934583046</v>
      </c>
      <c r="F4416" t="inlineStr">
        <is>
          <t>MENSAL</t>
        </is>
      </c>
      <c r="G4416" t="n">
        <v>45392</v>
      </c>
      <c r="H4416" t="n">
        <v>45392</v>
      </c>
      <c r="I4416" t="inlineStr">
        <is>
          <t>024</t>
        </is>
      </c>
      <c r="J4416" t="inlineStr">
        <is>
          <t>CARTEIRA</t>
        </is>
      </c>
      <c r="K4416" t="inlineStr">
        <is>
          <t>CONTRATO</t>
        </is>
      </c>
      <c r="L4416" t="n">
        <v>2693.77</v>
      </c>
      <c r="M4416" t="inlineStr"/>
      <c r="N4416" t="inlineStr"/>
      <c r="O4416" s="142">
        <f>DATE(YEAR(H4416),MONTH(H4416),1)</f>
        <v/>
      </c>
      <c r="P4416" s="132">
        <f>IF(H4416&gt;$L$3,"Futuro","Atraso")</f>
        <v/>
      </c>
      <c r="Q4416">
        <f>12*(YEAR(H4416)-YEAR($L$3))+(MONTH(H4416)-MONTH($L$3))</f>
        <v/>
      </c>
      <c r="R4416" s="366">
        <f>IF(N4416="IBIRAPITANGA FASE 3",IF(P4416="Atraso",M4416,M4416/(1+$J$2)^Q4416),IF(P4416="Atraso",M4416,M4416/(1+$J$1)^Q4416))</f>
        <v/>
      </c>
    </row>
    <row r="4417">
      <c r="A4417" t="inlineStr">
        <is>
          <t>Q022L01</t>
        </is>
      </c>
      <c r="B4417" t="inlineStr">
        <is>
          <t>FABIANO  DE OLIVEIRA BORTOLATO</t>
        </is>
      </c>
      <c r="C4417" t="n">
        <v>1</v>
      </c>
      <c r="D4417" t="inlineStr">
        <is>
          <t>IPCA</t>
        </is>
      </c>
      <c r="E4417" t="n">
        <v>0.009488792934583046</v>
      </c>
      <c r="F4417" t="inlineStr">
        <is>
          <t>MENSAL</t>
        </is>
      </c>
      <c r="G4417" t="n">
        <v>45422</v>
      </c>
      <c r="H4417" t="n">
        <v>45422</v>
      </c>
      <c r="I4417" t="inlineStr">
        <is>
          <t>025</t>
        </is>
      </c>
      <c r="J4417" t="inlineStr">
        <is>
          <t>CARTEIRA</t>
        </is>
      </c>
      <c r="K4417" t="inlineStr">
        <is>
          <t>CONTRATO</t>
        </is>
      </c>
      <c r="L4417" t="n">
        <v>2693.77</v>
      </c>
      <c r="M4417" t="inlineStr"/>
      <c r="N4417" t="inlineStr"/>
      <c r="O4417" s="142">
        <f>DATE(YEAR(H4417),MONTH(H4417),1)</f>
        <v/>
      </c>
      <c r="P4417" s="132">
        <f>IF(H4417&gt;$L$3,"Futuro","Atraso")</f>
        <v/>
      </c>
      <c r="Q4417">
        <f>12*(YEAR(H4417)-YEAR($L$3))+(MONTH(H4417)-MONTH($L$3))</f>
        <v/>
      </c>
      <c r="R4417" s="366">
        <f>IF(N4417="IBIRAPITANGA FASE 3",IF(P4417="Atraso",M4417,M4417/(1+$J$2)^Q4417),IF(P4417="Atraso",M4417,M4417/(1+$J$1)^Q4417))</f>
        <v/>
      </c>
    </row>
    <row r="4418">
      <c r="A4418" t="inlineStr">
        <is>
          <t>Q022L01</t>
        </is>
      </c>
      <c r="B4418" t="inlineStr">
        <is>
          <t>FABIANO  DE OLIVEIRA BORTOLATO</t>
        </is>
      </c>
      <c r="C4418" t="n">
        <v>1</v>
      </c>
      <c r="D4418" t="inlineStr">
        <is>
          <t>IPCA</t>
        </is>
      </c>
      <c r="E4418" t="n">
        <v>0.009488792934583046</v>
      </c>
      <c r="F4418" t="inlineStr">
        <is>
          <t>MENSAL</t>
        </is>
      </c>
      <c r="G4418" t="n">
        <v>45453</v>
      </c>
      <c r="H4418" t="n">
        <v>45453</v>
      </c>
      <c r="I4418" t="inlineStr">
        <is>
          <t>026</t>
        </is>
      </c>
      <c r="J4418" t="inlineStr">
        <is>
          <t>CARTEIRA</t>
        </is>
      </c>
      <c r="K4418" t="inlineStr">
        <is>
          <t>CONTRATO</t>
        </is>
      </c>
      <c r="L4418" t="n">
        <v>2693.77</v>
      </c>
      <c r="M4418" t="inlineStr"/>
      <c r="N4418" t="inlineStr"/>
      <c r="O4418" s="142">
        <f>DATE(YEAR(H4418),MONTH(H4418),1)</f>
        <v/>
      </c>
      <c r="P4418" s="132">
        <f>IF(H4418&gt;$L$3,"Futuro","Atraso")</f>
        <v/>
      </c>
      <c r="Q4418">
        <f>12*(YEAR(H4418)-YEAR($L$3))+(MONTH(H4418)-MONTH($L$3))</f>
        <v/>
      </c>
      <c r="R4418" s="366">
        <f>IF(N4418="IBIRAPITANGA FASE 3",IF(P4418="Atraso",M4418,M4418/(1+$J$2)^Q4418),IF(P4418="Atraso",M4418,M4418/(1+$J$1)^Q4418))</f>
        <v/>
      </c>
    </row>
    <row r="4419">
      <c r="A4419" t="inlineStr">
        <is>
          <t>Q022L01</t>
        </is>
      </c>
      <c r="B4419" t="inlineStr">
        <is>
          <t>FABIANO  DE OLIVEIRA BORTOLATO</t>
        </is>
      </c>
      <c r="C4419" t="n">
        <v>1</v>
      </c>
      <c r="D4419" t="inlineStr">
        <is>
          <t>IPCA</t>
        </is>
      </c>
      <c r="E4419" t="n">
        <v>0.009488792934583046</v>
      </c>
      <c r="F4419" t="inlineStr">
        <is>
          <t>MENSAL</t>
        </is>
      </c>
      <c r="G4419" t="n">
        <v>45483</v>
      </c>
      <c r="H4419" t="n">
        <v>45483</v>
      </c>
      <c r="I4419" t="inlineStr">
        <is>
          <t>027</t>
        </is>
      </c>
      <c r="J4419" t="inlineStr">
        <is>
          <t>CARTEIRA</t>
        </is>
      </c>
      <c r="K4419" t="inlineStr">
        <is>
          <t>CONTRATO</t>
        </is>
      </c>
      <c r="L4419" t="n">
        <v>2693.77</v>
      </c>
      <c r="M4419" t="inlineStr"/>
      <c r="N4419" t="inlineStr"/>
      <c r="O4419" s="142">
        <f>DATE(YEAR(H4419),MONTH(H4419),1)</f>
        <v/>
      </c>
      <c r="P4419" s="132">
        <f>IF(H4419&gt;$L$3,"Futuro","Atraso")</f>
        <v/>
      </c>
      <c r="Q4419">
        <f>12*(YEAR(H4419)-YEAR($L$3))+(MONTH(H4419)-MONTH($L$3))</f>
        <v/>
      </c>
      <c r="R4419" s="366">
        <f>IF(N4419="IBIRAPITANGA FASE 3",IF(P4419="Atraso",M4419,M4419/(1+$J$2)^Q4419),IF(P4419="Atraso",M4419,M4419/(1+$J$1)^Q4419))</f>
        <v/>
      </c>
    </row>
    <row r="4420">
      <c r="A4420" t="inlineStr">
        <is>
          <t>Q022L01</t>
        </is>
      </c>
      <c r="B4420" t="inlineStr">
        <is>
          <t>FABIANO  DE OLIVEIRA BORTOLATO</t>
        </is>
      </c>
      <c r="C4420" t="n">
        <v>1</v>
      </c>
      <c r="D4420" t="inlineStr">
        <is>
          <t>IPCA</t>
        </is>
      </c>
      <c r="E4420" t="n">
        <v>0.009488792934583046</v>
      </c>
      <c r="F4420" t="inlineStr">
        <is>
          <t>MENSAL</t>
        </is>
      </c>
      <c r="G4420" t="n">
        <v>45514</v>
      </c>
      <c r="H4420" t="n">
        <v>45514</v>
      </c>
      <c r="I4420" t="inlineStr">
        <is>
          <t>028</t>
        </is>
      </c>
      <c r="J4420" t="inlineStr">
        <is>
          <t>CARTEIRA</t>
        </is>
      </c>
      <c r="K4420" t="inlineStr">
        <is>
          <t>CONTRATO</t>
        </is>
      </c>
      <c r="L4420" t="n">
        <v>2693.77</v>
      </c>
      <c r="M4420" t="inlineStr"/>
      <c r="N4420" t="inlineStr"/>
      <c r="O4420" s="142">
        <f>DATE(YEAR(H4420),MONTH(H4420),1)</f>
        <v/>
      </c>
      <c r="P4420" s="132">
        <f>IF(H4420&gt;$L$3,"Futuro","Atraso")</f>
        <v/>
      </c>
      <c r="Q4420">
        <f>12*(YEAR(H4420)-YEAR($L$3))+(MONTH(H4420)-MONTH($L$3))</f>
        <v/>
      </c>
      <c r="R4420" s="366">
        <f>IF(N4420="IBIRAPITANGA FASE 3",IF(P4420="Atraso",M4420,M4420/(1+$J$2)^Q4420),IF(P4420="Atraso",M4420,M4420/(1+$J$1)^Q4420))</f>
        <v/>
      </c>
    </row>
    <row r="4421">
      <c r="A4421" t="inlineStr">
        <is>
          <t>Q022L01</t>
        </is>
      </c>
      <c r="B4421" t="inlineStr">
        <is>
          <t>FABIANO  DE OLIVEIRA BORTOLATO</t>
        </is>
      </c>
      <c r="C4421" t="n">
        <v>1</v>
      </c>
      <c r="D4421" t="inlineStr">
        <is>
          <t>IPCA</t>
        </is>
      </c>
      <c r="E4421" t="n">
        <v>0.009488792934583046</v>
      </c>
      <c r="F4421" t="inlineStr">
        <is>
          <t>MENSAL</t>
        </is>
      </c>
      <c r="G4421" t="n">
        <v>45545</v>
      </c>
      <c r="H4421" t="n">
        <v>45545</v>
      </c>
      <c r="I4421" t="inlineStr">
        <is>
          <t>029</t>
        </is>
      </c>
      <c r="J4421" t="inlineStr">
        <is>
          <t>CARTEIRA</t>
        </is>
      </c>
      <c r="K4421" t="inlineStr">
        <is>
          <t>CONTRATO</t>
        </is>
      </c>
      <c r="L4421" t="n">
        <v>2693.77</v>
      </c>
      <c r="M4421" t="inlineStr"/>
      <c r="N4421" t="inlineStr"/>
      <c r="O4421" s="142">
        <f>DATE(YEAR(H4421),MONTH(H4421),1)</f>
        <v/>
      </c>
      <c r="P4421" s="132">
        <f>IF(H4421&gt;$L$3,"Futuro","Atraso")</f>
        <v/>
      </c>
      <c r="Q4421">
        <f>12*(YEAR(H4421)-YEAR($L$3))+(MONTH(H4421)-MONTH($L$3))</f>
        <v/>
      </c>
      <c r="R4421" s="366">
        <f>IF(N4421="IBIRAPITANGA FASE 3",IF(P4421="Atraso",M4421,M4421/(1+$J$2)^Q4421),IF(P4421="Atraso",M4421,M4421/(1+$J$1)^Q4421))</f>
        <v/>
      </c>
    </row>
    <row r="4422">
      <c r="A4422" t="inlineStr">
        <is>
          <t>Q022L01</t>
        </is>
      </c>
      <c r="B4422" t="inlineStr">
        <is>
          <t>FABIANO  DE OLIVEIRA BORTOLATO</t>
        </is>
      </c>
      <c r="C4422" t="n">
        <v>1</v>
      </c>
      <c r="D4422" t="inlineStr">
        <is>
          <t>IPCA</t>
        </is>
      </c>
      <c r="E4422" t="n">
        <v>0.009488792934583046</v>
      </c>
      <c r="F4422" t="inlineStr">
        <is>
          <t>MENSAL</t>
        </is>
      </c>
      <c r="G4422" t="n">
        <v>45575</v>
      </c>
      <c r="H4422" t="n">
        <v>45575</v>
      </c>
      <c r="I4422" t="inlineStr">
        <is>
          <t>030</t>
        </is>
      </c>
      <c r="J4422" t="inlineStr">
        <is>
          <t>CARTEIRA</t>
        </is>
      </c>
      <c r="K4422" t="inlineStr">
        <is>
          <t>CONTRATO</t>
        </is>
      </c>
      <c r="L4422" t="n">
        <v>2693.77</v>
      </c>
      <c r="M4422" t="inlineStr"/>
      <c r="N4422" t="inlineStr"/>
      <c r="O4422" s="142">
        <f>DATE(YEAR(H4422),MONTH(H4422),1)</f>
        <v/>
      </c>
      <c r="P4422" s="132">
        <f>IF(H4422&gt;$L$3,"Futuro","Atraso")</f>
        <v/>
      </c>
      <c r="Q4422">
        <f>12*(YEAR(H4422)-YEAR($L$3))+(MONTH(H4422)-MONTH($L$3))</f>
        <v/>
      </c>
      <c r="R4422" s="366">
        <f>IF(N4422="IBIRAPITANGA FASE 3",IF(P4422="Atraso",M4422,M4422/(1+$J$2)^Q4422),IF(P4422="Atraso",M4422,M4422/(1+$J$1)^Q4422))</f>
        <v/>
      </c>
    </row>
    <row r="4423">
      <c r="A4423" t="inlineStr">
        <is>
          <t>Q022L01</t>
        </is>
      </c>
      <c r="B4423" t="inlineStr">
        <is>
          <t>FABIANO  DE OLIVEIRA BORTOLATO</t>
        </is>
      </c>
      <c r="C4423" t="n">
        <v>1</v>
      </c>
      <c r="D4423" t="inlineStr">
        <is>
          <t>IPCA</t>
        </is>
      </c>
      <c r="E4423" t="n">
        <v>0.009488792934583046</v>
      </c>
      <c r="F4423" t="inlineStr">
        <is>
          <t>MENSAL</t>
        </is>
      </c>
      <c r="G4423" t="n">
        <v>45575</v>
      </c>
      <c r="H4423" t="n">
        <v>45575</v>
      </c>
      <c r="I4423" t="inlineStr">
        <is>
          <t>003</t>
        </is>
      </c>
      <c r="J4423" t="inlineStr">
        <is>
          <t>CARTEIRA</t>
        </is>
      </c>
      <c r="K4423" t="inlineStr">
        <is>
          <t>CONTRATO</t>
        </is>
      </c>
      <c r="L4423" t="n">
        <v>22711.21</v>
      </c>
      <c r="M4423" t="inlineStr"/>
      <c r="N4423" t="inlineStr"/>
      <c r="O4423" s="142">
        <f>DATE(YEAR(H4423),MONTH(H4423),1)</f>
        <v/>
      </c>
      <c r="P4423" s="132">
        <f>IF(H4423&gt;$L$3,"Futuro","Atraso")</f>
        <v/>
      </c>
      <c r="Q4423">
        <f>12*(YEAR(H4423)-YEAR($L$3))+(MONTH(H4423)-MONTH($L$3))</f>
        <v/>
      </c>
      <c r="R4423" s="366">
        <f>IF(N4423="IBIRAPITANGA FASE 3",IF(P4423="Atraso",M4423,M4423/(1+$J$2)^Q4423),IF(P4423="Atraso",M4423,M4423/(1+$J$1)^Q4423))</f>
        <v/>
      </c>
    </row>
    <row r="4424">
      <c r="A4424" t="inlineStr">
        <is>
          <t>Q022L01</t>
        </is>
      </c>
      <c r="B4424" t="inlineStr">
        <is>
          <t>FABIANO  DE OLIVEIRA BORTOLATO</t>
        </is>
      </c>
      <c r="C4424" t="n">
        <v>1</v>
      </c>
      <c r="D4424" t="inlineStr">
        <is>
          <t>IPCA</t>
        </is>
      </c>
      <c r="E4424" t="n">
        <v>0.009488792934583046</v>
      </c>
      <c r="F4424" t="inlineStr">
        <is>
          <t>MENSAL</t>
        </is>
      </c>
      <c r="G4424" t="n">
        <v>45606</v>
      </c>
      <c r="H4424" t="n">
        <v>45606</v>
      </c>
      <c r="I4424" t="inlineStr">
        <is>
          <t>031</t>
        </is>
      </c>
      <c r="J4424" t="inlineStr">
        <is>
          <t>CARTEIRA</t>
        </is>
      </c>
      <c r="K4424" t="inlineStr">
        <is>
          <t>CONTRATO</t>
        </is>
      </c>
      <c r="L4424" t="n">
        <v>2693.77</v>
      </c>
      <c r="M4424" t="inlineStr"/>
      <c r="N4424" t="inlineStr"/>
      <c r="O4424" s="142">
        <f>DATE(YEAR(H4424),MONTH(H4424),1)</f>
        <v/>
      </c>
      <c r="P4424" s="132">
        <f>IF(H4424&gt;$L$3,"Futuro","Atraso")</f>
        <v/>
      </c>
      <c r="Q4424">
        <f>12*(YEAR(H4424)-YEAR($L$3))+(MONTH(H4424)-MONTH($L$3))</f>
        <v/>
      </c>
      <c r="R4424" s="366">
        <f>IF(N4424="IBIRAPITANGA FASE 3",IF(P4424="Atraso",M4424,M4424/(1+$J$2)^Q4424),IF(P4424="Atraso",M4424,M4424/(1+$J$1)^Q4424))</f>
        <v/>
      </c>
    </row>
    <row r="4425">
      <c r="A4425" t="inlineStr">
        <is>
          <t>Q022L01</t>
        </is>
      </c>
      <c r="B4425" t="inlineStr">
        <is>
          <t>FABIANO  DE OLIVEIRA BORTOLATO</t>
        </is>
      </c>
      <c r="C4425" t="n">
        <v>1</v>
      </c>
      <c r="D4425" t="inlineStr">
        <is>
          <t>IPCA</t>
        </is>
      </c>
      <c r="E4425" t="n">
        <v>0.009488792934583046</v>
      </c>
      <c r="F4425" t="inlineStr">
        <is>
          <t>MENSAL</t>
        </is>
      </c>
      <c r="G4425" t="n">
        <v>45636</v>
      </c>
      <c r="H4425" t="n">
        <v>45636</v>
      </c>
      <c r="I4425" t="inlineStr">
        <is>
          <t>032</t>
        </is>
      </c>
      <c r="J4425" t="inlineStr">
        <is>
          <t>CARTEIRA</t>
        </is>
      </c>
      <c r="K4425" t="inlineStr">
        <is>
          <t>CONTRATO</t>
        </is>
      </c>
      <c r="L4425" t="n">
        <v>2693.77</v>
      </c>
      <c r="M4425" t="inlineStr"/>
      <c r="N4425" t="inlineStr"/>
      <c r="O4425" s="142">
        <f>DATE(YEAR(H4425),MONTH(H4425),1)</f>
        <v/>
      </c>
      <c r="P4425" s="132">
        <f>IF(H4425&gt;$L$3,"Futuro","Atraso")</f>
        <v/>
      </c>
      <c r="Q4425">
        <f>12*(YEAR(H4425)-YEAR($L$3))+(MONTH(H4425)-MONTH($L$3))</f>
        <v/>
      </c>
      <c r="R4425" s="366">
        <f>IF(N4425="IBIRAPITANGA FASE 3",IF(P4425="Atraso",M4425,M4425/(1+$J$2)^Q4425),IF(P4425="Atraso",M4425,M4425/(1+$J$1)^Q4425))</f>
        <v/>
      </c>
    </row>
    <row r="4426">
      <c r="A4426" t="inlineStr">
        <is>
          <t>Q022L01</t>
        </is>
      </c>
      <c r="B4426" t="inlineStr">
        <is>
          <t>FABIANO  DE OLIVEIRA BORTOLATO</t>
        </is>
      </c>
      <c r="C4426" t="n">
        <v>1</v>
      </c>
      <c r="D4426" t="inlineStr">
        <is>
          <t>IPCA</t>
        </is>
      </c>
      <c r="E4426" t="n">
        <v>0.009488792934583046</v>
      </c>
      <c r="F4426" t="inlineStr">
        <is>
          <t>MENSAL</t>
        </is>
      </c>
      <c r="G4426" t="n">
        <v>45667</v>
      </c>
      <c r="H4426" t="n">
        <v>45667</v>
      </c>
      <c r="I4426" t="inlineStr">
        <is>
          <t>033</t>
        </is>
      </c>
      <c r="J4426" t="inlineStr">
        <is>
          <t>CARTEIRA</t>
        </is>
      </c>
      <c r="K4426" t="inlineStr">
        <is>
          <t>CONTRATO</t>
        </is>
      </c>
      <c r="L4426" t="n">
        <v>2693.77</v>
      </c>
      <c r="M4426" t="inlineStr"/>
      <c r="N4426" t="inlineStr"/>
      <c r="O4426" s="142">
        <f>DATE(YEAR(H4426),MONTH(H4426),1)</f>
        <v/>
      </c>
      <c r="P4426" s="132">
        <f>IF(H4426&gt;$L$3,"Futuro","Atraso")</f>
        <v/>
      </c>
      <c r="Q4426">
        <f>12*(YEAR(H4426)-YEAR($L$3))+(MONTH(H4426)-MONTH($L$3))</f>
        <v/>
      </c>
      <c r="R4426" s="366">
        <f>IF(N4426="IBIRAPITANGA FASE 3",IF(P4426="Atraso",M4426,M4426/(1+$J$2)^Q4426),IF(P4426="Atraso",M4426,M4426/(1+$J$1)^Q4426))</f>
        <v/>
      </c>
    </row>
    <row r="4427">
      <c r="A4427" t="inlineStr">
        <is>
          <t>Q022L01</t>
        </is>
      </c>
      <c r="B4427" t="inlineStr">
        <is>
          <t>FABIANO  DE OLIVEIRA BORTOLATO</t>
        </is>
      </c>
      <c r="C4427" t="n">
        <v>1</v>
      </c>
      <c r="D4427" t="inlineStr">
        <is>
          <t>IPCA</t>
        </is>
      </c>
      <c r="E4427" t="n">
        <v>0.009488792934583046</v>
      </c>
      <c r="F4427" t="inlineStr">
        <is>
          <t>MENSAL</t>
        </is>
      </c>
      <c r="G4427" t="n">
        <v>45698</v>
      </c>
      <c r="H4427" t="n">
        <v>45698</v>
      </c>
      <c r="I4427" t="inlineStr">
        <is>
          <t>034</t>
        </is>
      </c>
      <c r="J4427" t="inlineStr">
        <is>
          <t>CARTEIRA</t>
        </is>
      </c>
      <c r="K4427" t="inlineStr">
        <is>
          <t>CONTRATO</t>
        </is>
      </c>
      <c r="L4427" t="n">
        <v>2693.77</v>
      </c>
      <c r="M4427" t="inlineStr"/>
      <c r="N4427" t="inlineStr"/>
      <c r="O4427" s="142">
        <f>DATE(YEAR(H4427),MONTH(H4427),1)</f>
        <v/>
      </c>
      <c r="P4427" s="132">
        <f>IF(H4427&gt;$L$3,"Futuro","Atraso")</f>
        <v/>
      </c>
      <c r="Q4427">
        <f>12*(YEAR(H4427)-YEAR($L$3))+(MONTH(H4427)-MONTH($L$3))</f>
        <v/>
      </c>
      <c r="R4427" s="366">
        <f>IF(N4427="IBIRAPITANGA FASE 3",IF(P4427="Atraso",M4427,M4427/(1+$J$2)^Q4427),IF(P4427="Atraso",M4427,M4427/(1+$J$1)^Q4427))</f>
        <v/>
      </c>
    </row>
    <row r="4428">
      <c r="A4428" t="inlineStr">
        <is>
          <t>Q022L01</t>
        </is>
      </c>
      <c r="B4428" t="inlineStr">
        <is>
          <t>FABIANO  DE OLIVEIRA BORTOLATO</t>
        </is>
      </c>
      <c r="C4428" t="n">
        <v>1</v>
      </c>
      <c r="D4428" t="inlineStr">
        <is>
          <t>IPCA</t>
        </is>
      </c>
      <c r="E4428" t="n">
        <v>0.009488792934583046</v>
      </c>
      <c r="F4428" t="inlineStr">
        <is>
          <t>MENSAL</t>
        </is>
      </c>
      <c r="G4428" t="n">
        <v>45726</v>
      </c>
      <c r="H4428" t="n">
        <v>45726</v>
      </c>
      <c r="I4428" t="inlineStr">
        <is>
          <t>035</t>
        </is>
      </c>
      <c r="J4428" t="inlineStr">
        <is>
          <t>CARTEIRA</t>
        </is>
      </c>
      <c r="K4428" t="inlineStr">
        <is>
          <t>CONTRATO</t>
        </is>
      </c>
      <c r="L4428" t="n">
        <v>2693.77</v>
      </c>
      <c r="M4428" t="inlineStr"/>
      <c r="N4428" t="inlineStr"/>
      <c r="O4428" s="142">
        <f>DATE(YEAR(H4428),MONTH(H4428),1)</f>
        <v/>
      </c>
      <c r="P4428" s="132">
        <f>IF(H4428&gt;$L$3,"Futuro","Atraso")</f>
        <v/>
      </c>
      <c r="Q4428">
        <f>12*(YEAR(H4428)-YEAR($L$3))+(MONTH(H4428)-MONTH($L$3))</f>
        <v/>
      </c>
      <c r="R4428" s="366">
        <f>IF(N4428="IBIRAPITANGA FASE 3",IF(P4428="Atraso",M4428,M4428/(1+$J$2)^Q4428),IF(P4428="Atraso",M4428,M4428/(1+$J$1)^Q4428))</f>
        <v/>
      </c>
    </row>
    <row r="4429">
      <c r="A4429" t="inlineStr">
        <is>
          <t>Q022L01</t>
        </is>
      </c>
      <c r="B4429" t="inlineStr">
        <is>
          <t>FABIANO  DE OLIVEIRA BORTOLATO</t>
        </is>
      </c>
      <c r="C4429" t="n">
        <v>1</v>
      </c>
      <c r="D4429" t="inlineStr">
        <is>
          <t>IPCA</t>
        </is>
      </c>
      <c r="E4429" t="n">
        <v>0.009488792934583046</v>
      </c>
      <c r="F4429" t="inlineStr">
        <is>
          <t>MENSAL</t>
        </is>
      </c>
      <c r="G4429" t="n">
        <v>45757</v>
      </c>
      <c r="H4429" t="n">
        <v>45757</v>
      </c>
      <c r="I4429" t="inlineStr">
        <is>
          <t>036</t>
        </is>
      </c>
      <c r="J4429" t="inlineStr">
        <is>
          <t>CARTEIRA</t>
        </is>
      </c>
      <c r="K4429" t="inlineStr">
        <is>
          <t>CONTRATO</t>
        </is>
      </c>
      <c r="L4429" t="n">
        <v>2693.77</v>
      </c>
      <c r="M4429" t="inlineStr"/>
      <c r="N4429" t="inlineStr"/>
      <c r="O4429" s="142">
        <f>DATE(YEAR(H4429),MONTH(H4429),1)</f>
        <v/>
      </c>
      <c r="P4429" s="132">
        <f>IF(H4429&gt;$L$3,"Futuro","Atraso")</f>
        <v/>
      </c>
      <c r="Q4429">
        <f>12*(YEAR(H4429)-YEAR($L$3))+(MONTH(H4429)-MONTH($L$3))</f>
        <v/>
      </c>
      <c r="R4429" s="366">
        <f>IF(N4429="IBIRAPITANGA FASE 3",IF(P4429="Atraso",M4429,M4429/(1+$J$2)^Q4429),IF(P4429="Atraso",M4429,M4429/(1+$J$1)^Q4429))</f>
        <v/>
      </c>
    </row>
    <row r="4430">
      <c r="A4430" t="inlineStr">
        <is>
          <t>Q022L01</t>
        </is>
      </c>
      <c r="B4430" t="inlineStr">
        <is>
          <t>FABIANO  DE OLIVEIRA BORTOLATO</t>
        </is>
      </c>
      <c r="C4430" t="n">
        <v>1</v>
      </c>
      <c r="D4430" t="inlineStr">
        <is>
          <t>IPCA</t>
        </is>
      </c>
      <c r="E4430" t="n">
        <v>0.009488792934583046</v>
      </c>
      <c r="F4430" t="inlineStr">
        <is>
          <t>MENSAL</t>
        </is>
      </c>
      <c r="G4430" t="n">
        <v>45787</v>
      </c>
      <c r="H4430" t="n">
        <v>45787</v>
      </c>
      <c r="I4430" t="inlineStr">
        <is>
          <t>037</t>
        </is>
      </c>
      <c r="J4430" t="inlineStr">
        <is>
          <t>CARTEIRA</t>
        </is>
      </c>
      <c r="K4430" t="inlineStr">
        <is>
          <t>CONTRATO</t>
        </is>
      </c>
      <c r="L4430" t="n">
        <v>2693.77</v>
      </c>
      <c r="M4430" t="inlineStr"/>
      <c r="N4430" t="inlineStr"/>
      <c r="O4430" s="142">
        <f>DATE(YEAR(H4430),MONTH(H4430),1)</f>
        <v/>
      </c>
      <c r="P4430" s="132">
        <f>IF(H4430&gt;$L$3,"Futuro","Atraso")</f>
        <v/>
      </c>
      <c r="Q4430">
        <f>12*(YEAR(H4430)-YEAR($L$3))+(MONTH(H4430)-MONTH($L$3))</f>
        <v/>
      </c>
      <c r="R4430" s="366">
        <f>IF(N4430="IBIRAPITANGA FASE 3",IF(P4430="Atraso",M4430,M4430/(1+$J$2)^Q4430),IF(P4430="Atraso",M4430,M4430/(1+$J$1)^Q4430))</f>
        <v/>
      </c>
    </row>
    <row r="4431">
      <c r="A4431" t="inlineStr">
        <is>
          <t>Q022L01</t>
        </is>
      </c>
      <c r="B4431" t="inlineStr">
        <is>
          <t>FABIANO  DE OLIVEIRA BORTOLATO</t>
        </is>
      </c>
      <c r="C4431" t="n">
        <v>1</v>
      </c>
      <c r="D4431" t="inlineStr">
        <is>
          <t>IPCA</t>
        </is>
      </c>
      <c r="E4431" t="n">
        <v>0.009488792934583046</v>
      </c>
      <c r="F4431" t="inlineStr">
        <is>
          <t>MENSAL</t>
        </is>
      </c>
      <c r="G4431" t="n">
        <v>45818</v>
      </c>
      <c r="H4431" t="n">
        <v>45818</v>
      </c>
      <c r="I4431" t="inlineStr">
        <is>
          <t>038</t>
        </is>
      </c>
      <c r="J4431" t="inlineStr">
        <is>
          <t>CARTEIRA</t>
        </is>
      </c>
      <c r="K4431" t="inlineStr">
        <is>
          <t>CONTRATO</t>
        </is>
      </c>
      <c r="L4431" t="n">
        <v>2693.77</v>
      </c>
      <c r="M4431" t="inlineStr"/>
      <c r="N4431" t="inlineStr"/>
      <c r="O4431" s="142">
        <f>DATE(YEAR(H4431),MONTH(H4431),1)</f>
        <v/>
      </c>
      <c r="P4431" s="132">
        <f>IF(H4431&gt;$L$3,"Futuro","Atraso")</f>
        <v/>
      </c>
      <c r="Q4431">
        <f>12*(YEAR(H4431)-YEAR($L$3))+(MONTH(H4431)-MONTH($L$3))</f>
        <v/>
      </c>
      <c r="R4431" s="366">
        <f>IF(N4431="IBIRAPITANGA FASE 3",IF(P4431="Atraso",M4431,M4431/(1+$J$2)^Q4431),IF(P4431="Atraso",M4431,M4431/(1+$J$1)^Q4431))</f>
        <v/>
      </c>
    </row>
    <row r="4432">
      <c r="A4432" t="inlineStr">
        <is>
          <t>Q022L01</t>
        </is>
      </c>
      <c r="B4432" t="inlineStr">
        <is>
          <t>FABIANO  DE OLIVEIRA BORTOLATO</t>
        </is>
      </c>
      <c r="C4432" t="n">
        <v>1</v>
      </c>
      <c r="D4432" t="inlineStr">
        <is>
          <t>IPCA</t>
        </is>
      </c>
      <c r="E4432" t="n">
        <v>0.009488792934583046</v>
      </c>
      <c r="F4432" t="inlineStr">
        <is>
          <t>MENSAL</t>
        </is>
      </c>
      <c r="G4432" t="n">
        <v>45848</v>
      </c>
      <c r="H4432" t="n">
        <v>45848</v>
      </c>
      <c r="I4432" t="inlineStr">
        <is>
          <t>039</t>
        </is>
      </c>
      <c r="J4432" t="inlineStr">
        <is>
          <t>CARTEIRA</t>
        </is>
      </c>
      <c r="K4432" t="inlineStr">
        <is>
          <t>CONTRATO</t>
        </is>
      </c>
      <c r="L4432" t="n">
        <v>2693.77</v>
      </c>
      <c r="M4432" t="inlineStr"/>
      <c r="N4432" t="inlineStr"/>
      <c r="O4432" s="142">
        <f>DATE(YEAR(H4432),MONTH(H4432),1)</f>
        <v/>
      </c>
      <c r="P4432" s="132">
        <f>IF(H4432&gt;$L$3,"Futuro","Atraso")</f>
        <v/>
      </c>
      <c r="Q4432">
        <f>12*(YEAR(H4432)-YEAR($L$3))+(MONTH(H4432)-MONTH($L$3))</f>
        <v/>
      </c>
      <c r="R4432" s="366">
        <f>IF(N4432="IBIRAPITANGA FASE 3",IF(P4432="Atraso",M4432,M4432/(1+$J$2)^Q4432),IF(P4432="Atraso",M4432,M4432/(1+$J$1)^Q4432))</f>
        <v/>
      </c>
    </row>
    <row r="4433">
      <c r="A4433" t="inlineStr">
        <is>
          <t>Q022L01</t>
        </is>
      </c>
      <c r="B4433" t="inlineStr">
        <is>
          <t>FABIANO  DE OLIVEIRA BORTOLATO</t>
        </is>
      </c>
      <c r="C4433" t="n">
        <v>1</v>
      </c>
      <c r="D4433" t="inlineStr">
        <is>
          <t>IPCA</t>
        </is>
      </c>
      <c r="E4433" t="n">
        <v>0.009488792934583046</v>
      </c>
      <c r="F4433" t="inlineStr">
        <is>
          <t>MENSAL</t>
        </is>
      </c>
      <c r="G4433" t="n">
        <v>45879</v>
      </c>
      <c r="H4433" t="n">
        <v>45879</v>
      </c>
      <c r="I4433" t="inlineStr">
        <is>
          <t>040</t>
        </is>
      </c>
      <c r="J4433" t="inlineStr">
        <is>
          <t>CARTEIRA</t>
        </is>
      </c>
      <c r="K4433" t="inlineStr">
        <is>
          <t>CONTRATO</t>
        </is>
      </c>
      <c r="L4433" t="n">
        <v>2693.77</v>
      </c>
      <c r="M4433" t="inlineStr"/>
      <c r="N4433" t="inlineStr"/>
      <c r="O4433" s="142">
        <f>DATE(YEAR(H4433),MONTH(H4433),1)</f>
        <v/>
      </c>
      <c r="P4433" s="132">
        <f>IF(H4433&gt;$L$3,"Futuro","Atraso")</f>
        <v/>
      </c>
      <c r="Q4433">
        <f>12*(YEAR(H4433)-YEAR($L$3))+(MONTH(H4433)-MONTH($L$3))</f>
        <v/>
      </c>
      <c r="R4433" s="366">
        <f>IF(N4433="IBIRAPITANGA FASE 3",IF(P4433="Atraso",M4433,M4433/(1+$J$2)^Q4433),IF(P4433="Atraso",M4433,M4433/(1+$J$1)^Q4433))</f>
        <v/>
      </c>
    </row>
    <row r="4434">
      <c r="A4434" t="inlineStr">
        <is>
          <t>Q022L01</t>
        </is>
      </c>
      <c r="B4434" t="inlineStr">
        <is>
          <t>FABIANO  DE OLIVEIRA BORTOLATO</t>
        </is>
      </c>
      <c r="C4434" t="n">
        <v>1</v>
      </c>
      <c r="D4434" t="inlineStr">
        <is>
          <t>IPCA</t>
        </is>
      </c>
      <c r="E4434" t="n">
        <v>0.009488792934583046</v>
      </c>
      <c r="F4434" t="inlineStr">
        <is>
          <t>MENSAL</t>
        </is>
      </c>
      <c r="G4434" t="n">
        <v>45910</v>
      </c>
      <c r="H4434" t="n">
        <v>45910</v>
      </c>
      <c r="I4434" t="inlineStr">
        <is>
          <t>041</t>
        </is>
      </c>
      <c r="J4434" t="inlineStr">
        <is>
          <t>CARTEIRA</t>
        </is>
      </c>
      <c r="K4434" t="inlineStr">
        <is>
          <t>CONTRATO</t>
        </is>
      </c>
      <c r="L4434" t="n">
        <v>2693.77</v>
      </c>
      <c r="M4434" t="inlineStr"/>
      <c r="N4434" t="inlineStr"/>
      <c r="O4434" s="142">
        <f>DATE(YEAR(H4434),MONTH(H4434),1)</f>
        <v/>
      </c>
      <c r="P4434" s="132">
        <f>IF(H4434&gt;$L$3,"Futuro","Atraso")</f>
        <v/>
      </c>
      <c r="Q4434">
        <f>12*(YEAR(H4434)-YEAR($L$3))+(MONTH(H4434)-MONTH($L$3))</f>
        <v/>
      </c>
      <c r="R4434" s="366">
        <f>IF(N4434="IBIRAPITANGA FASE 3",IF(P4434="Atraso",M4434,M4434/(1+$J$2)^Q4434),IF(P4434="Atraso",M4434,M4434/(1+$J$1)^Q4434))</f>
        <v/>
      </c>
    </row>
    <row r="4435">
      <c r="A4435" t="inlineStr">
        <is>
          <t>Q022L01</t>
        </is>
      </c>
      <c r="B4435" t="inlineStr">
        <is>
          <t>FABIANO  DE OLIVEIRA BORTOLATO</t>
        </is>
      </c>
      <c r="C4435" t="n">
        <v>1</v>
      </c>
      <c r="D4435" t="inlineStr">
        <is>
          <t>IPCA</t>
        </is>
      </c>
      <c r="E4435" t="n">
        <v>0.009488792934583046</v>
      </c>
      <c r="F4435" t="inlineStr">
        <is>
          <t>MENSAL</t>
        </is>
      </c>
      <c r="G4435" t="n">
        <v>45940</v>
      </c>
      <c r="H4435" t="n">
        <v>45940</v>
      </c>
      <c r="I4435" t="inlineStr">
        <is>
          <t>042</t>
        </is>
      </c>
      <c r="J4435" t="inlineStr">
        <is>
          <t>CARTEIRA</t>
        </is>
      </c>
      <c r="K4435" t="inlineStr">
        <is>
          <t>CONTRATO</t>
        </is>
      </c>
      <c r="L4435" t="n">
        <v>2693.77</v>
      </c>
      <c r="M4435" t="inlineStr"/>
      <c r="N4435" t="inlineStr"/>
      <c r="O4435" s="142">
        <f>DATE(YEAR(H4435),MONTH(H4435),1)</f>
        <v/>
      </c>
      <c r="P4435" s="132">
        <f>IF(H4435&gt;$L$3,"Futuro","Atraso")</f>
        <v/>
      </c>
      <c r="Q4435">
        <f>12*(YEAR(H4435)-YEAR($L$3))+(MONTH(H4435)-MONTH($L$3))</f>
        <v/>
      </c>
      <c r="R4435" s="366">
        <f>IF(N4435="IBIRAPITANGA FASE 3",IF(P4435="Atraso",M4435,M4435/(1+$J$2)^Q4435),IF(P4435="Atraso",M4435,M4435/(1+$J$1)^Q4435))</f>
        <v/>
      </c>
    </row>
    <row r="4436">
      <c r="A4436" t="inlineStr">
        <is>
          <t>Q022L01</t>
        </is>
      </c>
      <c r="B4436" t="inlineStr">
        <is>
          <t>FABIANO  DE OLIVEIRA BORTOLATO</t>
        </is>
      </c>
      <c r="C4436" t="n">
        <v>1</v>
      </c>
      <c r="D4436" t="inlineStr">
        <is>
          <t>IPCA</t>
        </is>
      </c>
      <c r="E4436" t="n">
        <v>0.009488792934583046</v>
      </c>
      <c r="F4436" t="inlineStr">
        <is>
          <t>MENSAL</t>
        </is>
      </c>
      <c r="G4436" t="n">
        <v>45940</v>
      </c>
      <c r="H4436" t="n">
        <v>45940</v>
      </c>
      <c r="I4436" t="inlineStr">
        <is>
          <t>004</t>
        </is>
      </c>
      <c r="J4436" t="inlineStr">
        <is>
          <t>CARTEIRA</t>
        </is>
      </c>
      <c r="K4436" t="inlineStr">
        <is>
          <t>CONTRATO</t>
        </is>
      </c>
      <c r="L4436" t="n">
        <v>22711.21</v>
      </c>
      <c r="M4436" t="inlineStr"/>
      <c r="N4436" t="inlineStr"/>
      <c r="O4436" s="142">
        <f>DATE(YEAR(H4436),MONTH(H4436),1)</f>
        <v/>
      </c>
      <c r="P4436" s="132">
        <f>IF(H4436&gt;$L$3,"Futuro","Atraso")</f>
        <v/>
      </c>
      <c r="Q4436">
        <f>12*(YEAR(H4436)-YEAR($L$3))+(MONTH(H4436)-MONTH($L$3))</f>
        <v/>
      </c>
      <c r="R4436" s="366">
        <f>IF(N4436="IBIRAPITANGA FASE 3",IF(P4436="Atraso",M4436,M4436/(1+$J$2)^Q4436),IF(P4436="Atraso",M4436,M4436/(1+$J$1)^Q4436))</f>
        <v/>
      </c>
    </row>
    <row r="4437">
      <c r="A4437" t="inlineStr">
        <is>
          <t>Q022L01</t>
        </is>
      </c>
      <c r="B4437" t="inlineStr">
        <is>
          <t>FABIANO  DE OLIVEIRA BORTOLATO</t>
        </is>
      </c>
      <c r="C4437" t="n">
        <v>1</v>
      </c>
      <c r="D4437" t="inlineStr">
        <is>
          <t>IPCA</t>
        </is>
      </c>
      <c r="E4437" t="n">
        <v>0.009488792934583046</v>
      </c>
      <c r="F4437" t="inlineStr">
        <is>
          <t>MENSAL</t>
        </is>
      </c>
      <c r="G4437" t="n">
        <v>45971</v>
      </c>
      <c r="H4437" t="n">
        <v>45971</v>
      </c>
      <c r="I4437" t="inlineStr">
        <is>
          <t>043</t>
        </is>
      </c>
      <c r="J4437" t="inlineStr">
        <is>
          <t>CARTEIRA</t>
        </is>
      </c>
      <c r="K4437" t="inlineStr">
        <is>
          <t>CONTRATO</t>
        </is>
      </c>
      <c r="L4437" t="n">
        <v>2693.77</v>
      </c>
      <c r="M4437" t="inlineStr"/>
      <c r="N4437" t="inlineStr"/>
      <c r="O4437" s="142">
        <f>DATE(YEAR(H4437),MONTH(H4437),1)</f>
        <v/>
      </c>
      <c r="P4437" s="132">
        <f>IF(H4437&gt;$L$3,"Futuro","Atraso")</f>
        <v/>
      </c>
      <c r="Q4437">
        <f>12*(YEAR(H4437)-YEAR($L$3))+(MONTH(H4437)-MONTH($L$3))</f>
        <v/>
      </c>
      <c r="R4437" s="366">
        <f>IF(N4437="IBIRAPITANGA FASE 3",IF(P4437="Atraso",M4437,M4437/(1+$J$2)^Q4437),IF(P4437="Atraso",M4437,M4437/(1+$J$1)^Q4437))</f>
        <v/>
      </c>
    </row>
    <row r="4438">
      <c r="A4438" t="inlineStr">
        <is>
          <t>Q022L01</t>
        </is>
      </c>
      <c r="B4438" t="inlineStr">
        <is>
          <t>FABIANO  DE OLIVEIRA BORTOLATO</t>
        </is>
      </c>
      <c r="C4438" t="n">
        <v>1</v>
      </c>
      <c r="D4438" t="inlineStr">
        <is>
          <t>IPCA</t>
        </is>
      </c>
      <c r="E4438" t="n">
        <v>0.009488792934583046</v>
      </c>
      <c r="F4438" t="inlineStr">
        <is>
          <t>MENSAL</t>
        </is>
      </c>
      <c r="G4438" t="n">
        <v>46001</v>
      </c>
      <c r="H4438" t="n">
        <v>46001</v>
      </c>
      <c r="I4438" t="inlineStr">
        <is>
          <t>044</t>
        </is>
      </c>
      <c r="J4438" t="inlineStr">
        <is>
          <t>CARTEIRA</t>
        </is>
      </c>
      <c r="K4438" t="inlineStr">
        <is>
          <t>CONTRATO</t>
        </is>
      </c>
      <c r="L4438" t="n">
        <v>2693.77</v>
      </c>
      <c r="M4438" t="inlineStr"/>
      <c r="N4438" t="inlineStr"/>
      <c r="O4438" s="142">
        <f>DATE(YEAR(H4438),MONTH(H4438),1)</f>
        <v/>
      </c>
      <c r="P4438" s="132">
        <f>IF(H4438&gt;$L$3,"Futuro","Atraso")</f>
        <v/>
      </c>
      <c r="Q4438">
        <f>12*(YEAR(H4438)-YEAR($L$3))+(MONTH(H4438)-MONTH($L$3))</f>
        <v/>
      </c>
      <c r="R4438" s="366">
        <f>IF(N4438="IBIRAPITANGA FASE 3",IF(P4438="Atraso",M4438,M4438/(1+$J$2)^Q4438),IF(P4438="Atraso",M4438,M4438/(1+$J$1)^Q4438))</f>
        <v/>
      </c>
    </row>
    <row r="4439">
      <c r="A4439" t="inlineStr">
        <is>
          <t>Q022L01</t>
        </is>
      </c>
      <c r="B4439" t="inlineStr">
        <is>
          <t>FABIANO  DE OLIVEIRA BORTOLATO</t>
        </is>
      </c>
      <c r="C4439" t="n">
        <v>1</v>
      </c>
      <c r="D4439" t="inlineStr">
        <is>
          <t>IPCA</t>
        </is>
      </c>
      <c r="E4439" t="n">
        <v>0.009488792934583046</v>
      </c>
      <c r="F4439" t="inlineStr">
        <is>
          <t>MENSAL</t>
        </is>
      </c>
      <c r="G4439" t="n">
        <v>46032</v>
      </c>
      <c r="H4439" t="n">
        <v>46032</v>
      </c>
      <c r="I4439" t="inlineStr">
        <is>
          <t>045</t>
        </is>
      </c>
      <c r="J4439" t="inlineStr">
        <is>
          <t>CARTEIRA</t>
        </is>
      </c>
      <c r="K4439" t="inlineStr">
        <is>
          <t>CONTRATO</t>
        </is>
      </c>
      <c r="L4439" t="n">
        <v>2693.77</v>
      </c>
      <c r="M4439" t="inlineStr"/>
      <c r="N4439" t="inlineStr"/>
      <c r="O4439" s="142">
        <f>DATE(YEAR(H4439),MONTH(H4439),1)</f>
        <v/>
      </c>
      <c r="P4439" s="132">
        <f>IF(H4439&gt;$L$3,"Futuro","Atraso")</f>
        <v/>
      </c>
      <c r="Q4439">
        <f>12*(YEAR(H4439)-YEAR($L$3))+(MONTH(H4439)-MONTH($L$3))</f>
        <v/>
      </c>
      <c r="R4439" s="366">
        <f>IF(N4439="IBIRAPITANGA FASE 3",IF(P4439="Atraso",M4439,M4439/(1+$J$2)^Q4439),IF(P4439="Atraso",M4439,M4439/(1+$J$1)^Q4439))</f>
        <v/>
      </c>
    </row>
    <row r="4440">
      <c r="A4440" t="inlineStr">
        <is>
          <t>Q022L01</t>
        </is>
      </c>
      <c r="B4440" t="inlineStr">
        <is>
          <t>FABIANO  DE OLIVEIRA BORTOLATO</t>
        </is>
      </c>
      <c r="C4440" t="n">
        <v>1</v>
      </c>
      <c r="D4440" t="inlineStr">
        <is>
          <t>IPCA</t>
        </is>
      </c>
      <c r="E4440" t="n">
        <v>0.009488792934583046</v>
      </c>
      <c r="F4440" t="inlineStr">
        <is>
          <t>MENSAL</t>
        </is>
      </c>
      <c r="G4440" t="n">
        <v>46063</v>
      </c>
      <c r="H4440" t="n">
        <v>46063</v>
      </c>
      <c r="I4440" t="inlineStr">
        <is>
          <t>046</t>
        </is>
      </c>
      <c r="J4440" t="inlineStr">
        <is>
          <t>CARTEIRA</t>
        </is>
      </c>
      <c r="K4440" t="inlineStr">
        <is>
          <t>CONTRATO</t>
        </is>
      </c>
      <c r="L4440" t="n">
        <v>2693.77</v>
      </c>
      <c r="M4440" t="inlineStr"/>
      <c r="N4440" t="inlineStr"/>
      <c r="O4440" s="142">
        <f>DATE(YEAR(H4440),MONTH(H4440),1)</f>
        <v/>
      </c>
      <c r="P4440" s="132">
        <f>IF(H4440&gt;$L$3,"Futuro","Atraso")</f>
        <v/>
      </c>
      <c r="Q4440">
        <f>12*(YEAR(H4440)-YEAR($L$3))+(MONTH(H4440)-MONTH($L$3))</f>
        <v/>
      </c>
      <c r="R4440" s="366">
        <f>IF(N4440="IBIRAPITANGA FASE 3",IF(P4440="Atraso",M4440,M4440/(1+$J$2)^Q4440),IF(P4440="Atraso",M4440,M4440/(1+$J$1)^Q4440))</f>
        <v/>
      </c>
    </row>
    <row r="4441">
      <c r="A4441" t="inlineStr">
        <is>
          <t>Q022L01</t>
        </is>
      </c>
      <c r="B4441" t="inlineStr">
        <is>
          <t>FABIANO  DE OLIVEIRA BORTOLATO</t>
        </is>
      </c>
      <c r="C4441" t="n">
        <v>1</v>
      </c>
      <c r="D4441" t="inlineStr">
        <is>
          <t>IPCA</t>
        </is>
      </c>
      <c r="E4441" t="n">
        <v>0.009488792934583046</v>
      </c>
      <c r="F4441" t="inlineStr">
        <is>
          <t>MENSAL</t>
        </is>
      </c>
      <c r="G4441" t="n">
        <v>46091</v>
      </c>
      <c r="H4441" t="n">
        <v>46091</v>
      </c>
      <c r="I4441" t="inlineStr">
        <is>
          <t>047</t>
        </is>
      </c>
      <c r="J4441" t="inlineStr">
        <is>
          <t>CARTEIRA</t>
        </is>
      </c>
      <c r="K4441" t="inlineStr">
        <is>
          <t>CONTRATO</t>
        </is>
      </c>
      <c r="L4441" t="n">
        <v>2693.77</v>
      </c>
      <c r="M4441" t="inlineStr"/>
      <c r="N4441" t="inlineStr"/>
      <c r="O4441" s="142">
        <f>DATE(YEAR(H4441),MONTH(H4441),1)</f>
        <v/>
      </c>
      <c r="P4441" s="132">
        <f>IF(H4441&gt;$L$3,"Futuro","Atraso")</f>
        <v/>
      </c>
      <c r="Q4441">
        <f>12*(YEAR(H4441)-YEAR($L$3))+(MONTH(H4441)-MONTH($L$3))</f>
        <v/>
      </c>
      <c r="R4441" s="366">
        <f>IF(N4441="IBIRAPITANGA FASE 3",IF(P4441="Atraso",M4441,M4441/(1+$J$2)^Q4441),IF(P4441="Atraso",M4441,M4441/(1+$J$1)^Q4441))</f>
        <v/>
      </c>
    </row>
    <row r="4442">
      <c r="A4442" t="inlineStr">
        <is>
          <t>Q022L01</t>
        </is>
      </c>
      <c r="B4442" t="inlineStr">
        <is>
          <t>FABIANO  DE OLIVEIRA BORTOLATO</t>
        </is>
      </c>
      <c r="C4442" t="n">
        <v>1</v>
      </c>
      <c r="D4442" t="inlineStr">
        <is>
          <t>IPCA</t>
        </is>
      </c>
      <c r="E4442" t="n">
        <v>0.009488792934583046</v>
      </c>
      <c r="F4442" t="inlineStr">
        <is>
          <t>MENSAL</t>
        </is>
      </c>
      <c r="G4442" t="n">
        <v>46122</v>
      </c>
      <c r="H4442" t="n">
        <v>46122</v>
      </c>
      <c r="I4442" t="inlineStr">
        <is>
          <t>048</t>
        </is>
      </c>
      <c r="J4442" t="inlineStr">
        <is>
          <t>CARTEIRA</t>
        </is>
      </c>
      <c r="K4442" t="inlineStr">
        <is>
          <t>CONTRATO</t>
        </is>
      </c>
      <c r="L4442" t="n">
        <v>2693.77</v>
      </c>
      <c r="M4442" t="inlineStr"/>
      <c r="N4442" t="inlineStr"/>
      <c r="O4442" s="142">
        <f>DATE(YEAR(H4442),MONTH(H4442),1)</f>
        <v/>
      </c>
      <c r="P4442" s="132">
        <f>IF(H4442&gt;$L$3,"Futuro","Atraso")</f>
        <v/>
      </c>
      <c r="Q4442">
        <f>12*(YEAR(H4442)-YEAR($L$3))+(MONTH(H4442)-MONTH($L$3))</f>
        <v/>
      </c>
      <c r="R4442" s="366">
        <f>IF(N4442="IBIRAPITANGA FASE 3",IF(P4442="Atraso",M4442,M4442/(1+$J$2)^Q4442),IF(P4442="Atraso",M4442,M4442/(1+$J$1)^Q4442))</f>
        <v/>
      </c>
    </row>
    <row r="4443">
      <c r="A4443" t="inlineStr">
        <is>
          <t>Q022L01</t>
        </is>
      </c>
      <c r="B4443" t="inlineStr">
        <is>
          <t>FABIANO  DE OLIVEIRA BORTOLATO</t>
        </is>
      </c>
      <c r="C4443" t="n">
        <v>1</v>
      </c>
      <c r="D4443" t="inlineStr">
        <is>
          <t>IPCA</t>
        </is>
      </c>
      <c r="E4443" t="n">
        <v>0.009488792934583046</v>
      </c>
      <c r="F4443" t="inlineStr">
        <is>
          <t>MENSAL</t>
        </is>
      </c>
      <c r="G4443" t="n">
        <v>46152</v>
      </c>
      <c r="H4443" t="n">
        <v>46152</v>
      </c>
      <c r="I4443" t="inlineStr">
        <is>
          <t>049</t>
        </is>
      </c>
      <c r="J4443" t="inlineStr">
        <is>
          <t>CARTEIRA</t>
        </is>
      </c>
      <c r="K4443" t="inlineStr">
        <is>
          <t>CONTRATO</t>
        </is>
      </c>
      <c r="L4443" t="n">
        <v>2693.77</v>
      </c>
      <c r="M4443" t="inlineStr"/>
      <c r="N4443" t="inlineStr"/>
      <c r="O4443" s="142">
        <f>DATE(YEAR(H4443),MONTH(H4443),1)</f>
        <v/>
      </c>
      <c r="P4443" s="132">
        <f>IF(H4443&gt;$L$3,"Futuro","Atraso")</f>
        <v/>
      </c>
      <c r="Q4443">
        <f>12*(YEAR(H4443)-YEAR($L$3))+(MONTH(H4443)-MONTH($L$3))</f>
        <v/>
      </c>
      <c r="R4443" s="366">
        <f>IF(N4443="IBIRAPITANGA FASE 3",IF(P4443="Atraso",M4443,M4443/(1+$J$2)^Q4443),IF(P4443="Atraso",M4443,M4443/(1+$J$1)^Q4443))</f>
        <v/>
      </c>
    </row>
    <row r="4444">
      <c r="A4444" t="inlineStr">
        <is>
          <t>Q022L01</t>
        </is>
      </c>
      <c r="B4444" t="inlineStr">
        <is>
          <t>FABIANO  DE OLIVEIRA BORTOLATO</t>
        </is>
      </c>
      <c r="C4444" t="n">
        <v>1</v>
      </c>
      <c r="D4444" t="inlineStr">
        <is>
          <t>IPCA</t>
        </is>
      </c>
      <c r="E4444" t="n">
        <v>0.009488792934583046</v>
      </c>
      <c r="F4444" t="inlineStr">
        <is>
          <t>MENSAL</t>
        </is>
      </c>
      <c r="G4444" t="n">
        <v>46183</v>
      </c>
      <c r="H4444" t="n">
        <v>46183</v>
      </c>
      <c r="I4444" t="inlineStr">
        <is>
          <t>050</t>
        </is>
      </c>
      <c r="J4444" t="inlineStr">
        <is>
          <t>CARTEIRA</t>
        </is>
      </c>
      <c r="K4444" t="inlineStr">
        <is>
          <t>CONTRATO</t>
        </is>
      </c>
      <c r="L4444" t="n">
        <v>2693.77</v>
      </c>
      <c r="M4444" t="inlineStr"/>
      <c r="N4444" t="inlineStr"/>
      <c r="O4444" s="142">
        <f>DATE(YEAR(H4444),MONTH(H4444),1)</f>
        <v/>
      </c>
      <c r="P4444" s="132">
        <f>IF(H4444&gt;$L$3,"Futuro","Atraso")</f>
        <v/>
      </c>
      <c r="Q4444">
        <f>12*(YEAR(H4444)-YEAR($L$3))+(MONTH(H4444)-MONTH($L$3))</f>
        <v/>
      </c>
      <c r="R4444" s="366">
        <f>IF(N4444="IBIRAPITANGA FASE 3",IF(P4444="Atraso",M4444,M4444/(1+$J$2)^Q4444),IF(P4444="Atraso",M4444,M4444/(1+$J$1)^Q4444))</f>
        <v/>
      </c>
    </row>
    <row r="4445">
      <c r="A4445" t="inlineStr">
        <is>
          <t>Q022L01</t>
        </is>
      </c>
      <c r="B4445" t="inlineStr">
        <is>
          <t>FABIANO  DE OLIVEIRA BORTOLATO</t>
        </is>
      </c>
      <c r="C4445" t="n">
        <v>1</v>
      </c>
      <c r="D4445" t="inlineStr">
        <is>
          <t>IPCA</t>
        </is>
      </c>
      <c r="E4445" t="n">
        <v>0.009488792934583046</v>
      </c>
      <c r="F4445" t="inlineStr">
        <is>
          <t>MENSAL</t>
        </is>
      </c>
      <c r="G4445" t="n">
        <v>46213</v>
      </c>
      <c r="H4445" t="n">
        <v>46213</v>
      </c>
      <c r="I4445" t="inlineStr">
        <is>
          <t>051</t>
        </is>
      </c>
      <c r="J4445" t="inlineStr">
        <is>
          <t>CARTEIRA</t>
        </is>
      </c>
      <c r="K4445" t="inlineStr">
        <is>
          <t>CONTRATO</t>
        </is>
      </c>
      <c r="L4445" t="n">
        <v>2693.77</v>
      </c>
      <c r="M4445" t="inlineStr"/>
      <c r="N4445" t="inlineStr"/>
      <c r="O4445" s="142">
        <f>DATE(YEAR(H4445),MONTH(H4445),1)</f>
        <v/>
      </c>
      <c r="P4445" s="132">
        <f>IF(H4445&gt;$L$3,"Futuro","Atraso")</f>
        <v/>
      </c>
      <c r="Q4445">
        <f>12*(YEAR(H4445)-YEAR($L$3))+(MONTH(H4445)-MONTH($L$3))</f>
        <v/>
      </c>
      <c r="R4445" s="366">
        <f>IF(N4445="IBIRAPITANGA FASE 3",IF(P4445="Atraso",M4445,M4445/(1+$J$2)^Q4445),IF(P4445="Atraso",M4445,M4445/(1+$J$1)^Q4445))</f>
        <v/>
      </c>
    </row>
    <row r="4446">
      <c r="A4446" t="inlineStr">
        <is>
          <t>Q022L01</t>
        </is>
      </c>
      <c r="B4446" t="inlineStr">
        <is>
          <t>FABIANO  DE OLIVEIRA BORTOLATO</t>
        </is>
      </c>
      <c r="C4446" t="n">
        <v>1</v>
      </c>
      <c r="D4446" t="inlineStr">
        <is>
          <t>IPCA</t>
        </is>
      </c>
      <c r="E4446" t="n">
        <v>0.009488792934583046</v>
      </c>
      <c r="F4446" t="inlineStr">
        <is>
          <t>MENSAL</t>
        </is>
      </c>
      <c r="G4446" t="n">
        <v>46244</v>
      </c>
      <c r="H4446" t="n">
        <v>46244</v>
      </c>
      <c r="I4446" t="inlineStr">
        <is>
          <t>052</t>
        </is>
      </c>
      <c r="J4446" t="inlineStr">
        <is>
          <t>CARTEIRA</t>
        </is>
      </c>
      <c r="K4446" t="inlineStr">
        <is>
          <t>CONTRATO</t>
        </is>
      </c>
      <c r="L4446" t="n">
        <v>2693.77</v>
      </c>
      <c r="M4446" t="inlineStr"/>
      <c r="N4446" t="inlineStr"/>
      <c r="O4446" s="142">
        <f>DATE(YEAR(H4446),MONTH(H4446),1)</f>
        <v/>
      </c>
      <c r="P4446" s="132">
        <f>IF(H4446&gt;$L$3,"Futuro","Atraso")</f>
        <v/>
      </c>
      <c r="Q4446">
        <f>12*(YEAR(H4446)-YEAR($L$3))+(MONTH(H4446)-MONTH($L$3))</f>
        <v/>
      </c>
      <c r="R4446" s="366">
        <f>IF(N4446="IBIRAPITANGA FASE 3",IF(P4446="Atraso",M4446,M4446/(1+$J$2)^Q4446),IF(P4446="Atraso",M4446,M4446/(1+$J$1)^Q4446))</f>
        <v/>
      </c>
    </row>
    <row r="4447">
      <c r="A4447" t="inlineStr">
        <is>
          <t>Q022L01</t>
        </is>
      </c>
      <c r="B4447" t="inlineStr">
        <is>
          <t>FABIANO  DE OLIVEIRA BORTOLATO</t>
        </is>
      </c>
      <c r="C4447" t="n">
        <v>1</v>
      </c>
      <c r="D4447" t="inlineStr">
        <is>
          <t>IPCA</t>
        </is>
      </c>
      <c r="E4447" t="n">
        <v>0.009488792934583046</v>
      </c>
      <c r="F4447" t="inlineStr">
        <is>
          <t>MENSAL</t>
        </is>
      </c>
      <c r="G4447" t="n">
        <v>46275</v>
      </c>
      <c r="H4447" t="n">
        <v>46275</v>
      </c>
      <c r="I4447" t="inlineStr">
        <is>
          <t>053</t>
        </is>
      </c>
      <c r="J4447" t="inlineStr">
        <is>
          <t>CARTEIRA</t>
        </is>
      </c>
      <c r="K4447" t="inlineStr">
        <is>
          <t>CONTRATO</t>
        </is>
      </c>
      <c r="L4447" t="n">
        <v>2693.77</v>
      </c>
      <c r="M4447" t="inlineStr"/>
      <c r="N4447" t="inlineStr"/>
      <c r="O4447" s="142">
        <f>DATE(YEAR(H4447),MONTH(H4447),1)</f>
        <v/>
      </c>
      <c r="P4447" s="132">
        <f>IF(H4447&gt;$L$3,"Futuro","Atraso")</f>
        <v/>
      </c>
      <c r="Q4447">
        <f>12*(YEAR(H4447)-YEAR($L$3))+(MONTH(H4447)-MONTH($L$3))</f>
        <v/>
      </c>
      <c r="R4447" s="366">
        <f>IF(N4447="IBIRAPITANGA FASE 3",IF(P4447="Atraso",M4447,M4447/(1+$J$2)^Q4447),IF(P4447="Atraso",M4447,M4447/(1+$J$1)^Q4447))</f>
        <v/>
      </c>
    </row>
    <row r="4448">
      <c r="A4448" t="inlineStr">
        <is>
          <t>Q022L01</t>
        </is>
      </c>
      <c r="B4448" t="inlineStr">
        <is>
          <t>FABIANO  DE OLIVEIRA BORTOLATO</t>
        </is>
      </c>
      <c r="C4448" t="n">
        <v>1</v>
      </c>
      <c r="D4448" t="inlineStr">
        <is>
          <t>IPCA</t>
        </is>
      </c>
      <c r="E4448" t="n">
        <v>0.009488792934583046</v>
      </c>
      <c r="F4448" t="inlineStr">
        <is>
          <t>MENSAL</t>
        </is>
      </c>
      <c r="G4448" t="n">
        <v>46305</v>
      </c>
      <c r="H4448" t="n">
        <v>46305</v>
      </c>
      <c r="I4448" t="inlineStr">
        <is>
          <t>054</t>
        </is>
      </c>
      <c r="J4448" t="inlineStr">
        <is>
          <t>CARTEIRA</t>
        </is>
      </c>
      <c r="K4448" t="inlineStr">
        <is>
          <t>CONTRATO</t>
        </is>
      </c>
      <c r="L4448" t="n">
        <v>2693.77</v>
      </c>
      <c r="M4448" t="inlineStr"/>
      <c r="N4448" t="inlineStr"/>
      <c r="O4448" s="142">
        <f>DATE(YEAR(H4448),MONTH(H4448),1)</f>
        <v/>
      </c>
      <c r="P4448" s="132">
        <f>IF(H4448&gt;$L$3,"Futuro","Atraso")</f>
        <v/>
      </c>
      <c r="Q4448">
        <f>12*(YEAR(H4448)-YEAR($L$3))+(MONTH(H4448)-MONTH($L$3))</f>
        <v/>
      </c>
      <c r="R4448" s="366">
        <f>IF(N4448="IBIRAPITANGA FASE 3",IF(P4448="Atraso",M4448,M4448/(1+$J$2)^Q4448),IF(P4448="Atraso",M4448,M4448/(1+$J$1)^Q4448))</f>
        <v/>
      </c>
    </row>
    <row r="4449">
      <c r="A4449" t="inlineStr">
        <is>
          <t>Q022L01</t>
        </is>
      </c>
      <c r="B4449" t="inlineStr">
        <is>
          <t>FABIANO  DE OLIVEIRA BORTOLATO</t>
        </is>
      </c>
      <c r="C4449" t="n">
        <v>1</v>
      </c>
      <c r="D4449" t="inlineStr">
        <is>
          <t>IPCA</t>
        </is>
      </c>
      <c r="E4449" t="n">
        <v>0.009488792934583046</v>
      </c>
      <c r="F4449" t="inlineStr">
        <is>
          <t>MENSAL</t>
        </is>
      </c>
      <c r="G4449" t="n">
        <v>46305</v>
      </c>
      <c r="H4449" t="n">
        <v>46305</v>
      </c>
      <c r="I4449" t="inlineStr">
        <is>
          <t>005</t>
        </is>
      </c>
      <c r="J4449" t="inlineStr">
        <is>
          <t>CARTEIRA</t>
        </is>
      </c>
      <c r="K4449" t="inlineStr">
        <is>
          <t>CONTRATO</t>
        </is>
      </c>
      <c r="L4449" t="n">
        <v>22711.21</v>
      </c>
      <c r="M4449" t="inlineStr"/>
      <c r="N4449" t="inlineStr"/>
      <c r="O4449" s="142">
        <f>DATE(YEAR(H4449),MONTH(H4449),1)</f>
        <v/>
      </c>
      <c r="P4449" s="132">
        <f>IF(H4449&gt;$L$3,"Futuro","Atraso")</f>
        <v/>
      </c>
      <c r="Q4449">
        <f>12*(YEAR(H4449)-YEAR($L$3))+(MONTH(H4449)-MONTH($L$3))</f>
        <v/>
      </c>
      <c r="R4449" s="366">
        <f>IF(N4449="IBIRAPITANGA FASE 3",IF(P4449="Atraso",M4449,M4449/(1+$J$2)^Q4449),IF(P4449="Atraso",M4449,M4449/(1+$J$1)^Q4449))</f>
        <v/>
      </c>
    </row>
    <row r="4450">
      <c r="A4450" t="inlineStr">
        <is>
          <t>Q022L01</t>
        </is>
      </c>
      <c r="B4450" t="inlineStr">
        <is>
          <t>FABIANO  DE OLIVEIRA BORTOLATO</t>
        </is>
      </c>
      <c r="C4450" t="n">
        <v>1</v>
      </c>
      <c r="D4450" t="inlineStr">
        <is>
          <t>IPCA</t>
        </is>
      </c>
      <c r="E4450" t="n">
        <v>0.009488792934583046</v>
      </c>
      <c r="F4450" t="inlineStr">
        <is>
          <t>MENSAL</t>
        </is>
      </c>
      <c r="G4450" t="n">
        <v>46336</v>
      </c>
      <c r="H4450" t="n">
        <v>46336</v>
      </c>
      <c r="I4450" t="inlineStr">
        <is>
          <t>055</t>
        </is>
      </c>
      <c r="J4450" t="inlineStr">
        <is>
          <t>CARTEIRA</t>
        </is>
      </c>
      <c r="K4450" t="inlineStr">
        <is>
          <t>CONTRATO</t>
        </is>
      </c>
      <c r="L4450" t="n">
        <v>2693.77</v>
      </c>
      <c r="M4450" t="inlineStr"/>
      <c r="N4450" t="inlineStr"/>
      <c r="O4450" s="142">
        <f>DATE(YEAR(H4450),MONTH(H4450),1)</f>
        <v/>
      </c>
      <c r="P4450" s="132">
        <f>IF(H4450&gt;$L$3,"Futuro","Atraso")</f>
        <v/>
      </c>
      <c r="Q4450">
        <f>12*(YEAR(H4450)-YEAR($L$3))+(MONTH(H4450)-MONTH($L$3))</f>
        <v/>
      </c>
      <c r="R4450" s="366">
        <f>IF(N4450="IBIRAPITANGA FASE 3",IF(P4450="Atraso",M4450,M4450/(1+$J$2)^Q4450),IF(P4450="Atraso",M4450,M4450/(1+$J$1)^Q4450))</f>
        <v/>
      </c>
    </row>
    <row r="4451">
      <c r="A4451" t="inlineStr">
        <is>
          <t>Q022L01</t>
        </is>
      </c>
      <c r="B4451" t="inlineStr">
        <is>
          <t>FABIANO  DE OLIVEIRA BORTOLATO</t>
        </is>
      </c>
      <c r="C4451" t="n">
        <v>1</v>
      </c>
      <c r="D4451" t="inlineStr">
        <is>
          <t>IPCA</t>
        </is>
      </c>
      <c r="E4451" t="n">
        <v>0.009488792934583046</v>
      </c>
      <c r="F4451" t="inlineStr">
        <is>
          <t>MENSAL</t>
        </is>
      </c>
      <c r="G4451" t="n">
        <v>46366</v>
      </c>
      <c r="H4451" t="n">
        <v>46366</v>
      </c>
      <c r="I4451" t="inlineStr">
        <is>
          <t>056</t>
        </is>
      </c>
      <c r="J4451" t="inlineStr">
        <is>
          <t>CARTEIRA</t>
        </is>
      </c>
      <c r="K4451" t="inlineStr">
        <is>
          <t>CONTRATO</t>
        </is>
      </c>
      <c r="L4451" t="n">
        <v>2693.77</v>
      </c>
      <c r="M4451" t="inlineStr"/>
      <c r="N4451" t="inlineStr"/>
      <c r="O4451" s="142">
        <f>DATE(YEAR(H4451),MONTH(H4451),1)</f>
        <v/>
      </c>
      <c r="P4451" s="132">
        <f>IF(H4451&gt;$L$3,"Futuro","Atraso")</f>
        <v/>
      </c>
      <c r="Q4451">
        <f>12*(YEAR(H4451)-YEAR($L$3))+(MONTH(H4451)-MONTH($L$3))</f>
        <v/>
      </c>
      <c r="R4451" s="366">
        <f>IF(N4451="IBIRAPITANGA FASE 3",IF(P4451="Atraso",M4451,M4451/(1+$J$2)^Q4451),IF(P4451="Atraso",M4451,M4451/(1+$J$1)^Q4451))</f>
        <v/>
      </c>
    </row>
    <row r="4452">
      <c r="A4452" t="inlineStr">
        <is>
          <t>Q022L01</t>
        </is>
      </c>
      <c r="B4452" t="inlineStr">
        <is>
          <t>FABIANO  DE OLIVEIRA BORTOLATO</t>
        </is>
      </c>
      <c r="C4452" t="n">
        <v>1</v>
      </c>
      <c r="D4452" t="inlineStr">
        <is>
          <t>IPCA</t>
        </is>
      </c>
      <c r="E4452" t="n">
        <v>0.009488792934583046</v>
      </c>
      <c r="F4452" t="inlineStr">
        <is>
          <t>MENSAL</t>
        </is>
      </c>
      <c r="G4452" t="n">
        <v>46397</v>
      </c>
      <c r="H4452" t="n">
        <v>46397</v>
      </c>
      <c r="I4452" t="inlineStr">
        <is>
          <t>057</t>
        </is>
      </c>
      <c r="J4452" t="inlineStr">
        <is>
          <t>CARTEIRA</t>
        </is>
      </c>
      <c r="K4452" t="inlineStr">
        <is>
          <t>CONTRATO</t>
        </is>
      </c>
      <c r="L4452" t="n">
        <v>2693.77</v>
      </c>
      <c r="M4452" t="inlineStr"/>
      <c r="N4452" t="inlineStr"/>
      <c r="O4452" s="142">
        <f>DATE(YEAR(H4452),MONTH(H4452),1)</f>
        <v/>
      </c>
      <c r="P4452" s="132">
        <f>IF(H4452&gt;$L$3,"Futuro","Atraso")</f>
        <v/>
      </c>
      <c r="Q4452">
        <f>12*(YEAR(H4452)-YEAR($L$3))+(MONTH(H4452)-MONTH($L$3))</f>
        <v/>
      </c>
      <c r="R4452" s="366">
        <f>IF(N4452="IBIRAPITANGA FASE 3",IF(P4452="Atraso",M4452,M4452/(1+$J$2)^Q4452),IF(P4452="Atraso",M4452,M4452/(1+$J$1)^Q4452))</f>
        <v/>
      </c>
    </row>
    <row r="4453">
      <c r="A4453" t="inlineStr">
        <is>
          <t>Q022L01</t>
        </is>
      </c>
      <c r="B4453" t="inlineStr">
        <is>
          <t>FABIANO  DE OLIVEIRA BORTOLATO</t>
        </is>
      </c>
      <c r="C4453" t="n">
        <v>1</v>
      </c>
      <c r="D4453" t="inlineStr">
        <is>
          <t>IPCA</t>
        </is>
      </c>
      <c r="E4453" t="n">
        <v>0.009488792934583046</v>
      </c>
      <c r="F4453" t="inlineStr">
        <is>
          <t>MENSAL</t>
        </is>
      </c>
      <c r="G4453" t="n">
        <v>46428</v>
      </c>
      <c r="H4453" t="n">
        <v>46428</v>
      </c>
      <c r="I4453" t="inlineStr">
        <is>
          <t>058</t>
        </is>
      </c>
      <c r="J4453" t="inlineStr">
        <is>
          <t>CARTEIRA</t>
        </is>
      </c>
      <c r="K4453" t="inlineStr">
        <is>
          <t>CONTRATO</t>
        </is>
      </c>
      <c r="L4453" t="n">
        <v>2693.77</v>
      </c>
      <c r="M4453" t="inlineStr"/>
      <c r="N4453" t="inlineStr"/>
      <c r="O4453" s="142">
        <f>DATE(YEAR(H4453),MONTH(H4453),1)</f>
        <v/>
      </c>
      <c r="P4453" s="132">
        <f>IF(H4453&gt;$L$3,"Futuro","Atraso")</f>
        <v/>
      </c>
      <c r="Q4453">
        <f>12*(YEAR(H4453)-YEAR($L$3))+(MONTH(H4453)-MONTH($L$3))</f>
        <v/>
      </c>
      <c r="R4453" s="366">
        <f>IF(N4453="IBIRAPITANGA FASE 3",IF(P4453="Atraso",M4453,M4453/(1+$J$2)^Q4453),IF(P4453="Atraso",M4453,M4453/(1+$J$1)^Q4453))</f>
        <v/>
      </c>
    </row>
    <row r="4454">
      <c r="A4454" t="inlineStr">
        <is>
          <t>Q022L01</t>
        </is>
      </c>
      <c r="B4454" t="inlineStr">
        <is>
          <t>FABIANO  DE OLIVEIRA BORTOLATO</t>
        </is>
      </c>
      <c r="C4454" t="n">
        <v>1</v>
      </c>
      <c r="D4454" t="inlineStr">
        <is>
          <t>IPCA</t>
        </is>
      </c>
      <c r="E4454" t="n">
        <v>0.009488792934583046</v>
      </c>
      <c r="F4454" t="inlineStr">
        <is>
          <t>MENSAL</t>
        </is>
      </c>
      <c r="G4454" t="n">
        <v>46456</v>
      </c>
      <c r="H4454" t="n">
        <v>46456</v>
      </c>
      <c r="I4454" t="inlineStr">
        <is>
          <t>059</t>
        </is>
      </c>
      <c r="J4454" t="inlineStr">
        <is>
          <t>CARTEIRA</t>
        </is>
      </c>
      <c r="K4454" t="inlineStr">
        <is>
          <t>CONTRATO</t>
        </is>
      </c>
      <c r="L4454" t="n">
        <v>2693.77</v>
      </c>
      <c r="M4454" t="inlineStr"/>
      <c r="N4454" t="inlineStr"/>
      <c r="O4454" s="142">
        <f>DATE(YEAR(H4454),MONTH(H4454),1)</f>
        <v/>
      </c>
      <c r="P4454" s="132">
        <f>IF(H4454&gt;$L$3,"Futuro","Atraso")</f>
        <v/>
      </c>
      <c r="Q4454">
        <f>12*(YEAR(H4454)-YEAR($L$3))+(MONTH(H4454)-MONTH($L$3))</f>
        <v/>
      </c>
      <c r="R4454" s="366">
        <f>IF(N4454="IBIRAPITANGA FASE 3",IF(P4454="Atraso",M4454,M4454/(1+$J$2)^Q4454),IF(P4454="Atraso",M4454,M4454/(1+$J$1)^Q4454))</f>
        <v/>
      </c>
    </row>
    <row r="4455">
      <c r="A4455" t="inlineStr">
        <is>
          <t>Q022L01</t>
        </is>
      </c>
      <c r="B4455" t="inlineStr">
        <is>
          <t>FABIANO  DE OLIVEIRA BORTOLATO</t>
        </is>
      </c>
      <c r="C4455" t="n">
        <v>1</v>
      </c>
      <c r="D4455" t="inlineStr">
        <is>
          <t>IPCA</t>
        </is>
      </c>
      <c r="E4455" t="n">
        <v>0.009488792934583046</v>
      </c>
      <c r="F4455" t="inlineStr">
        <is>
          <t>MENSAL</t>
        </is>
      </c>
      <c r="G4455" t="n">
        <v>46487</v>
      </c>
      <c r="H4455" t="n">
        <v>46487</v>
      </c>
      <c r="I4455" t="inlineStr">
        <is>
          <t>060</t>
        </is>
      </c>
      <c r="J4455" t="inlineStr">
        <is>
          <t>CARTEIRA</t>
        </is>
      </c>
      <c r="K4455" t="inlineStr">
        <is>
          <t>CONTRATO</t>
        </is>
      </c>
      <c r="L4455" t="n">
        <v>2693.77</v>
      </c>
      <c r="M4455" t="inlineStr"/>
      <c r="N4455" t="inlineStr"/>
      <c r="O4455" s="142">
        <f>DATE(YEAR(H4455),MONTH(H4455),1)</f>
        <v/>
      </c>
      <c r="P4455" s="132">
        <f>IF(H4455&gt;$L$3,"Futuro","Atraso")</f>
        <v/>
      </c>
      <c r="Q4455">
        <f>12*(YEAR(H4455)-YEAR($L$3))+(MONTH(H4455)-MONTH($L$3))</f>
        <v/>
      </c>
      <c r="R4455" s="366">
        <f>IF(N4455="IBIRAPITANGA FASE 3",IF(P4455="Atraso",M4455,M4455/(1+$J$2)^Q4455),IF(P4455="Atraso",M4455,M4455/(1+$J$1)^Q4455))</f>
        <v/>
      </c>
    </row>
    <row r="4456">
      <c r="A4456" t="inlineStr">
        <is>
          <t>Q022L01</t>
        </is>
      </c>
      <c r="B4456" t="inlineStr">
        <is>
          <t>FABIANO  DE OLIVEIRA BORTOLATO</t>
        </is>
      </c>
      <c r="C4456" t="n">
        <v>1</v>
      </c>
      <c r="D4456" t="inlineStr">
        <is>
          <t>IPCA</t>
        </is>
      </c>
      <c r="E4456" t="n">
        <v>0.009488792934583046</v>
      </c>
      <c r="F4456" t="inlineStr">
        <is>
          <t>MENSAL</t>
        </is>
      </c>
      <c r="G4456" t="n">
        <v>46517</v>
      </c>
      <c r="H4456" t="n">
        <v>46517</v>
      </c>
      <c r="I4456" t="inlineStr">
        <is>
          <t>061</t>
        </is>
      </c>
      <c r="J4456" t="inlineStr">
        <is>
          <t>CARTEIRA</t>
        </is>
      </c>
      <c r="K4456" t="inlineStr">
        <is>
          <t>CONTRATO</t>
        </is>
      </c>
      <c r="L4456" t="n">
        <v>2693.77</v>
      </c>
      <c r="M4456" t="inlineStr"/>
      <c r="N4456" t="inlineStr"/>
      <c r="O4456" s="142">
        <f>DATE(YEAR(H4456),MONTH(H4456),1)</f>
        <v/>
      </c>
      <c r="P4456" s="132">
        <f>IF(H4456&gt;$L$3,"Futuro","Atraso")</f>
        <v/>
      </c>
      <c r="Q4456">
        <f>12*(YEAR(H4456)-YEAR($L$3))+(MONTH(H4456)-MONTH($L$3))</f>
        <v/>
      </c>
      <c r="R4456" s="366">
        <f>IF(N4456="IBIRAPITANGA FASE 3",IF(P4456="Atraso",M4456,M4456/(1+$J$2)^Q4456),IF(P4456="Atraso",M4456,M4456/(1+$J$1)^Q4456))</f>
        <v/>
      </c>
    </row>
    <row r="4457">
      <c r="A4457" t="inlineStr">
        <is>
          <t>Q022L01</t>
        </is>
      </c>
      <c r="B4457" t="inlineStr">
        <is>
          <t>FABIANO  DE OLIVEIRA BORTOLATO</t>
        </is>
      </c>
      <c r="C4457" t="n">
        <v>1</v>
      </c>
      <c r="D4457" t="inlineStr">
        <is>
          <t>IPCA</t>
        </is>
      </c>
      <c r="E4457" t="n">
        <v>0.009488792934583046</v>
      </c>
      <c r="F4457" t="inlineStr">
        <is>
          <t>MENSAL</t>
        </is>
      </c>
      <c r="G4457" t="n">
        <v>46548</v>
      </c>
      <c r="H4457" t="n">
        <v>46548</v>
      </c>
      <c r="I4457" t="inlineStr">
        <is>
          <t>062</t>
        </is>
      </c>
      <c r="J4457" t="inlineStr">
        <is>
          <t>CARTEIRA</t>
        </is>
      </c>
      <c r="K4457" t="inlineStr">
        <is>
          <t>CONTRATO</t>
        </is>
      </c>
      <c r="L4457" t="n">
        <v>2693.77</v>
      </c>
      <c r="M4457" t="inlineStr"/>
      <c r="N4457" t="inlineStr"/>
      <c r="O4457" s="142">
        <f>DATE(YEAR(H4457),MONTH(H4457),1)</f>
        <v/>
      </c>
      <c r="P4457" s="132">
        <f>IF(H4457&gt;$L$3,"Futuro","Atraso")</f>
        <v/>
      </c>
      <c r="Q4457">
        <f>12*(YEAR(H4457)-YEAR($L$3))+(MONTH(H4457)-MONTH($L$3))</f>
        <v/>
      </c>
      <c r="R4457" s="366">
        <f>IF(N4457="IBIRAPITANGA FASE 3",IF(P4457="Atraso",M4457,M4457/(1+$J$2)^Q4457),IF(P4457="Atraso",M4457,M4457/(1+$J$1)^Q4457))</f>
        <v/>
      </c>
    </row>
    <row r="4458">
      <c r="A4458" t="inlineStr">
        <is>
          <t>Q022L01</t>
        </is>
      </c>
      <c r="B4458" t="inlineStr">
        <is>
          <t>FABIANO  DE OLIVEIRA BORTOLATO</t>
        </is>
      </c>
      <c r="C4458" t="n">
        <v>1</v>
      </c>
      <c r="D4458" t="inlineStr">
        <is>
          <t>IPCA</t>
        </is>
      </c>
      <c r="E4458" t="n">
        <v>0.009488792934583046</v>
      </c>
      <c r="F4458" t="inlineStr">
        <is>
          <t>MENSAL</t>
        </is>
      </c>
      <c r="G4458" t="n">
        <v>46578</v>
      </c>
      <c r="H4458" t="n">
        <v>46578</v>
      </c>
      <c r="I4458" t="inlineStr">
        <is>
          <t>063</t>
        </is>
      </c>
      <c r="J4458" t="inlineStr">
        <is>
          <t>CARTEIRA</t>
        </is>
      </c>
      <c r="K4458" t="inlineStr">
        <is>
          <t>CONTRATO</t>
        </is>
      </c>
      <c r="L4458" t="n">
        <v>2693.77</v>
      </c>
      <c r="M4458" t="inlineStr"/>
      <c r="N4458" t="inlineStr"/>
      <c r="O4458" s="142">
        <f>DATE(YEAR(H4458),MONTH(H4458),1)</f>
        <v/>
      </c>
      <c r="P4458" s="132">
        <f>IF(H4458&gt;$L$3,"Futuro","Atraso")</f>
        <v/>
      </c>
      <c r="Q4458">
        <f>12*(YEAR(H4458)-YEAR($L$3))+(MONTH(H4458)-MONTH($L$3))</f>
        <v/>
      </c>
      <c r="R4458" s="366">
        <f>IF(N4458="IBIRAPITANGA FASE 3",IF(P4458="Atraso",M4458,M4458/(1+$J$2)^Q4458),IF(P4458="Atraso",M4458,M4458/(1+$J$1)^Q4458))</f>
        <v/>
      </c>
    </row>
    <row r="4459">
      <c r="A4459" t="inlineStr">
        <is>
          <t>Q022L01</t>
        </is>
      </c>
      <c r="B4459" t="inlineStr">
        <is>
          <t>FABIANO  DE OLIVEIRA BORTOLATO</t>
        </is>
      </c>
      <c r="C4459" t="n">
        <v>1</v>
      </c>
      <c r="D4459" t="inlineStr">
        <is>
          <t>IPCA</t>
        </is>
      </c>
      <c r="E4459" t="n">
        <v>0.009488792934583046</v>
      </c>
      <c r="F4459" t="inlineStr">
        <is>
          <t>MENSAL</t>
        </is>
      </c>
      <c r="G4459" t="n">
        <v>46609</v>
      </c>
      <c r="H4459" t="n">
        <v>46609</v>
      </c>
      <c r="I4459" t="inlineStr">
        <is>
          <t>064</t>
        </is>
      </c>
      <c r="J4459" t="inlineStr">
        <is>
          <t>CARTEIRA</t>
        </is>
      </c>
      <c r="K4459" t="inlineStr">
        <is>
          <t>CONTRATO</t>
        </is>
      </c>
      <c r="L4459" t="n">
        <v>2693.77</v>
      </c>
      <c r="M4459" t="inlineStr"/>
      <c r="N4459" t="inlineStr"/>
      <c r="O4459" s="142">
        <f>DATE(YEAR(H4459),MONTH(H4459),1)</f>
        <v/>
      </c>
      <c r="P4459" s="132">
        <f>IF(H4459&gt;$L$3,"Futuro","Atraso")</f>
        <v/>
      </c>
      <c r="Q4459">
        <f>12*(YEAR(H4459)-YEAR($L$3))+(MONTH(H4459)-MONTH($L$3))</f>
        <v/>
      </c>
      <c r="R4459" s="366">
        <f>IF(N4459="IBIRAPITANGA FASE 3",IF(P4459="Atraso",M4459,M4459/(1+$J$2)^Q4459),IF(P4459="Atraso",M4459,M4459/(1+$J$1)^Q4459))</f>
        <v/>
      </c>
    </row>
    <row r="4460">
      <c r="A4460" t="inlineStr">
        <is>
          <t>Q022L01</t>
        </is>
      </c>
      <c r="B4460" t="inlineStr">
        <is>
          <t>FABIANO  DE OLIVEIRA BORTOLATO</t>
        </is>
      </c>
      <c r="C4460" t="n">
        <v>1</v>
      </c>
      <c r="D4460" t="inlineStr">
        <is>
          <t>IPCA</t>
        </is>
      </c>
      <c r="E4460" t="n">
        <v>0.009488792934583046</v>
      </c>
      <c r="F4460" t="inlineStr">
        <is>
          <t>MENSAL</t>
        </is>
      </c>
      <c r="G4460" t="n">
        <v>46640</v>
      </c>
      <c r="H4460" t="n">
        <v>46640</v>
      </c>
      <c r="I4460" t="inlineStr">
        <is>
          <t>065</t>
        </is>
      </c>
      <c r="J4460" t="inlineStr">
        <is>
          <t>CARTEIRA</t>
        </is>
      </c>
      <c r="K4460" t="inlineStr">
        <is>
          <t>CONTRATO</t>
        </is>
      </c>
      <c r="L4460" t="n">
        <v>2693.77</v>
      </c>
      <c r="M4460" t="inlineStr"/>
      <c r="N4460" t="inlineStr"/>
      <c r="O4460" s="142">
        <f>DATE(YEAR(H4460),MONTH(H4460),1)</f>
        <v/>
      </c>
      <c r="P4460" s="132">
        <f>IF(H4460&gt;$L$3,"Futuro","Atraso")</f>
        <v/>
      </c>
      <c r="Q4460">
        <f>12*(YEAR(H4460)-YEAR($L$3))+(MONTH(H4460)-MONTH($L$3))</f>
        <v/>
      </c>
      <c r="R4460" s="366">
        <f>IF(N4460="IBIRAPITANGA FASE 3",IF(P4460="Atraso",M4460,M4460/(1+$J$2)^Q4460),IF(P4460="Atraso",M4460,M4460/(1+$J$1)^Q4460))</f>
        <v/>
      </c>
    </row>
    <row r="4461">
      <c r="A4461" t="inlineStr">
        <is>
          <t>Q022L01</t>
        </is>
      </c>
      <c r="B4461" t="inlineStr">
        <is>
          <t>FABIANO  DE OLIVEIRA BORTOLATO</t>
        </is>
      </c>
      <c r="C4461" t="n">
        <v>1</v>
      </c>
      <c r="D4461" t="inlineStr">
        <is>
          <t>IPCA</t>
        </is>
      </c>
      <c r="E4461" t="n">
        <v>0.009488792934583046</v>
      </c>
      <c r="F4461" t="inlineStr">
        <is>
          <t>MENSAL</t>
        </is>
      </c>
      <c r="G4461" t="n">
        <v>46670</v>
      </c>
      <c r="H4461" t="n">
        <v>46670</v>
      </c>
      <c r="I4461" t="inlineStr">
        <is>
          <t>066</t>
        </is>
      </c>
      <c r="J4461" t="inlineStr">
        <is>
          <t>CARTEIRA</t>
        </is>
      </c>
      <c r="K4461" t="inlineStr">
        <is>
          <t>CONTRATO</t>
        </is>
      </c>
      <c r="L4461" t="n">
        <v>2693.77</v>
      </c>
      <c r="M4461" t="inlineStr"/>
      <c r="N4461" t="inlineStr"/>
      <c r="O4461" s="142">
        <f>DATE(YEAR(H4461),MONTH(H4461),1)</f>
        <v/>
      </c>
      <c r="P4461" s="132">
        <f>IF(H4461&gt;$L$3,"Futuro","Atraso")</f>
        <v/>
      </c>
      <c r="Q4461">
        <f>12*(YEAR(H4461)-YEAR($L$3))+(MONTH(H4461)-MONTH($L$3))</f>
        <v/>
      </c>
      <c r="R4461" s="366">
        <f>IF(N4461="IBIRAPITANGA FASE 3",IF(P4461="Atraso",M4461,M4461/(1+$J$2)^Q4461),IF(P4461="Atraso",M4461,M4461/(1+$J$1)^Q4461))</f>
        <v/>
      </c>
    </row>
    <row r="4462">
      <c r="A4462" t="inlineStr">
        <is>
          <t>Q022L01</t>
        </is>
      </c>
      <c r="B4462" t="inlineStr">
        <is>
          <t>FABIANO  DE OLIVEIRA BORTOLATO</t>
        </is>
      </c>
      <c r="C4462" t="n">
        <v>1</v>
      </c>
      <c r="D4462" t="inlineStr">
        <is>
          <t>IPCA</t>
        </is>
      </c>
      <c r="E4462" t="n">
        <v>0.009488792934583046</v>
      </c>
      <c r="F4462" t="inlineStr">
        <is>
          <t>MENSAL</t>
        </is>
      </c>
      <c r="G4462" t="n">
        <v>46670</v>
      </c>
      <c r="H4462" t="n">
        <v>46670</v>
      </c>
      <c r="I4462" t="inlineStr">
        <is>
          <t>006</t>
        </is>
      </c>
      <c r="J4462" t="inlineStr">
        <is>
          <t>CARTEIRA</t>
        </is>
      </c>
      <c r="K4462" t="inlineStr">
        <is>
          <t>CONTRATO</t>
        </is>
      </c>
      <c r="L4462" t="n">
        <v>22711.21</v>
      </c>
      <c r="M4462" t="inlineStr"/>
      <c r="N4462" t="inlineStr"/>
      <c r="O4462" s="142">
        <f>DATE(YEAR(H4462),MONTH(H4462),1)</f>
        <v/>
      </c>
      <c r="P4462" s="132">
        <f>IF(H4462&gt;$L$3,"Futuro","Atraso")</f>
        <v/>
      </c>
      <c r="Q4462">
        <f>12*(YEAR(H4462)-YEAR($L$3))+(MONTH(H4462)-MONTH($L$3))</f>
        <v/>
      </c>
      <c r="R4462" s="366">
        <f>IF(N4462="IBIRAPITANGA FASE 3",IF(P4462="Atraso",M4462,M4462/(1+$J$2)^Q4462),IF(P4462="Atraso",M4462,M4462/(1+$J$1)^Q4462))</f>
        <v/>
      </c>
    </row>
    <row r="4463">
      <c r="A4463" t="inlineStr">
        <is>
          <t>Q022L01</t>
        </is>
      </c>
      <c r="B4463" t="inlineStr">
        <is>
          <t>FABIANO  DE OLIVEIRA BORTOLATO</t>
        </is>
      </c>
      <c r="C4463" t="n">
        <v>1</v>
      </c>
      <c r="D4463" t="inlineStr">
        <is>
          <t>IPCA</t>
        </is>
      </c>
      <c r="E4463" t="n">
        <v>0.009488792934583046</v>
      </c>
      <c r="F4463" t="inlineStr">
        <is>
          <t>MENSAL</t>
        </is>
      </c>
      <c r="G4463" t="n">
        <v>46701</v>
      </c>
      <c r="H4463" t="n">
        <v>46701</v>
      </c>
      <c r="I4463" t="inlineStr">
        <is>
          <t>067</t>
        </is>
      </c>
      <c r="J4463" t="inlineStr">
        <is>
          <t>CARTEIRA</t>
        </is>
      </c>
      <c r="K4463" t="inlineStr">
        <is>
          <t>CONTRATO</t>
        </is>
      </c>
      <c r="L4463" t="n">
        <v>2693.77</v>
      </c>
      <c r="M4463" t="inlineStr"/>
      <c r="N4463" t="inlineStr"/>
      <c r="O4463" s="142">
        <f>DATE(YEAR(H4463),MONTH(H4463),1)</f>
        <v/>
      </c>
      <c r="P4463" s="132">
        <f>IF(H4463&gt;$L$3,"Futuro","Atraso")</f>
        <v/>
      </c>
      <c r="Q4463">
        <f>12*(YEAR(H4463)-YEAR($L$3))+(MONTH(H4463)-MONTH($L$3))</f>
        <v/>
      </c>
      <c r="R4463" s="366">
        <f>IF(N4463="IBIRAPITANGA FASE 3",IF(P4463="Atraso",M4463,M4463/(1+$J$2)^Q4463),IF(P4463="Atraso",M4463,M4463/(1+$J$1)^Q4463))</f>
        <v/>
      </c>
    </row>
    <row r="4464">
      <c r="A4464" t="inlineStr">
        <is>
          <t>Q022L01</t>
        </is>
      </c>
      <c r="B4464" t="inlineStr">
        <is>
          <t>FABIANO  DE OLIVEIRA BORTOLATO</t>
        </is>
      </c>
      <c r="C4464" t="n">
        <v>1</v>
      </c>
      <c r="D4464" t="inlineStr">
        <is>
          <t>IPCA</t>
        </is>
      </c>
      <c r="E4464" t="n">
        <v>0.009488792934583046</v>
      </c>
      <c r="F4464" t="inlineStr">
        <is>
          <t>MENSAL</t>
        </is>
      </c>
      <c r="G4464" t="n">
        <v>46731</v>
      </c>
      <c r="H4464" t="n">
        <v>46731</v>
      </c>
      <c r="I4464" t="inlineStr">
        <is>
          <t>068</t>
        </is>
      </c>
      <c r="J4464" t="inlineStr">
        <is>
          <t>CARTEIRA</t>
        </is>
      </c>
      <c r="K4464" t="inlineStr">
        <is>
          <t>CONTRATO</t>
        </is>
      </c>
      <c r="L4464" t="n">
        <v>2693.77</v>
      </c>
      <c r="M4464" t="inlineStr"/>
      <c r="N4464" t="inlineStr"/>
      <c r="O4464" s="142">
        <f>DATE(YEAR(H4464),MONTH(H4464),1)</f>
        <v/>
      </c>
      <c r="P4464" s="132">
        <f>IF(H4464&gt;$L$3,"Futuro","Atraso")</f>
        <v/>
      </c>
      <c r="Q4464">
        <f>12*(YEAR(H4464)-YEAR($L$3))+(MONTH(H4464)-MONTH($L$3))</f>
        <v/>
      </c>
      <c r="R4464" s="366">
        <f>IF(N4464="IBIRAPITANGA FASE 3",IF(P4464="Atraso",M4464,M4464/(1+$J$2)^Q4464),IF(P4464="Atraso",M4464,M4464/(1+$J$1)^Q4464))</f>
        <v/>
      </c>
    </row>
    <row r="4465">
      <c r="A4465" t="inlineStr">
        <is>
          <t>Q022L01</t>
        </is>
      </c>
      <c r="B4465" t="inlineStr">
        <is>
          <t>FABIANO  DE OLIVEIRA BORTOLATO</t>
        </is>
      </c>
      <c r="C4465" t="n">
        <v>1</v>
      </c>
      <c r="D4465" t="inlineStr">
        <is>
          <t>IPCA</t>
        </is>
      </c>
      <c r="E4465" t="n">
        <v>0.009488792934583046</v>
      </c>
      <c r="F4465" t="inlineStr">
        <is>
          <t>MENSAL</t>
        </is>
      </c>
      <c r="G4465" t="n">
        <v>46762</v>
      </c>
      <c r="H4465" t="n">
        <v>46762</v>
      </c>
      <c r="I4465" t="inlineStr">
        <is>
          <t>069</t>
        </is>
      </c>
      <c r="J4465" t="inlineStr">
        <is>
          <t>CARTEIRA</t>
        </is>
      </c>
      <c r="K4465" t="inlineStr">
        <is>
          <t>CONTRATO</t>
        </is>
      </c>
      <c r="L4465" t="n">
        <v>2693.77</v>
      </c>
      <c r="M4465" t="inlineStr"/>
      <c r="N4465" t="inlineStr"/>
      <c r="O4465" s="142">
        <f>DATE(YEAR(H4465),MONTH(H4465),1)</f>
        <v/>
      </c>
      <c r="P4465" s="132">
        <f>IF(H4465&gt;$L$3,"Futuro","Atraso")</f>
        <v/>
      </c>
      <c r="Q4465">
        <f>12*(YEAR(H4465)-YEAR($L$3))+(MONTH(H4465)-MONTH($L$3))</f>
        <v/>
      </c>
      <c r="R4465" s="366">
        <f>IF(N4465="IBIRAPITANGA FASE 3",IF(P4465="Atraso",M4465,M4465/(1+$J$2)^Q4465),IF(P4465="Atraso",M4465,M4465/(1+$J$1)^Q4465))</f>
        <v/>
      </c>
    </row>
    <row r="4466">
      <c r="A4466" t="inlineStr">
        <is>
          <t>Q022L01</t>
        </is>
      </c>
      <c r="B4466" t="inlineStr">
        <is>
          <t>FABIANO  DE OLIVEIRA BORTOLATO</t>
        </is>
      </c>
      <c r="C4466" t="n">
        <v>1</v>
      </c>
      <c r="D4466" t="inlineStr">
        <is>
          <t>IPCA</t>
        </is>
      </c>
      <c r="E4466" t="n">
        <v>0.009488792934583046</v>
      </c>
      <c r="F4466" t="inlineStr">
        <is>
          <t>MENSAL</t>
        </is>
      </c>
      <c r="G4466" t="n">
        <v>46793</v>
      </c>
      <c r="H4466" t="n">
        <v>46793</v>
      </c>
      <c r="I4466" t="inlineStr">
        <is>
          <t>070</t>
        </is>
      </c>
      <c r="J4466" t="inlineStr">
        <is>
          <t>CARTEIRA</t>
        </is>
      </c>
      <c r="K4466" t="inlineStr">
        <is>
          <t>CONTRATO</t>
        </is>
      </c>
      <c r="L4466" t="n">
        <v>2693.77</v>
      </c>
      <c r="M4466" t="inlineStr"/>
      <c r="N4466" t="inlineStr"/>
      <c r="O4466" s="142">
        <f>DATE(YEAR(H4466),MONTH(H4466),1)</f>
        <v/>
      </c>
      <c r="P4466" s="132">
        <f>IF(H4466&gt;$L$3,"Futuro","Atraso")</f>
        <v/>
      </c>
      <c r="Q4466">
        <f>12*(YEAR(H4466)-YEAR($L$3))+(MONTH(H4466)-MONTH($L$3))</f>
        <v/>
      </c>
      <c r="R4466" s="366">
        <f>IF(N4466="IBIRAPITANGA FASE 3",IF(P4466="Atraso",M4466,M4466/(1+$J$2)^Q4466),IF(P4466="Atraso",M4466,M4466/(1+$J$1)^Q4466))</f>
        <v/>
      </c>
    </row>
    <row r="4467">
      <c r="A4467" t="inlineStr">
        <is>
          <t>Q022L01</t>
        </is>
      </c>
      <c r="B4467" t="inlineStr">
        <is>
          <t>FABIANO  DE OLIVEIRA BORTOLATO</t>
        </is>
      </c>
      <c r="C4467" t="n">
        <v>1</v>
      </c>
      <c r="D4467" t="inlineStr">
        <is>
          <t>IPCA</t>
        </is>
      </c>
      <c r="E4467" t="n">
        <v>0.009488792934583046</v>
      </c>
      <c r="F4467" t="inlineStr">
        <is>
          <t>MENSAL</t>
        </is>
      </c>
      <c r="G4467" t="n">
        <v>46822</v>
      </c>
      <c r="H4467" t="n">
        <v>46822</v>
      </c>
      <c r="I4467" t="inlineStr">
        <is>
          <t>071</t>
        </is>
      </c>
      <c r="J4467" t="inlineStr">
        <is>
          <t>CARTEIRA</t>
        </is>
      </c>
      <c r="K4467" t="inlineStr">
        <is>
          <t>CONTRATO</t>
        </is>
      </c>
      <c r="L4467" t="n">
        <v>2693.77</v>
      </c>
      <c r="M4467" t="inlineStr"/>
      <c r="N4467" t="inlineStr"/>
      <c r="O4467" s="142">
        <f>DATE(YEAR(H4467),MONTH(H4467),1)</f>
        <v/>
      </c>
      <c r="P4467" s="132">
        <f>IF(H4467&gt;$L$3,"Futuro","Atraso")</f>
        <v/>
      </c>
      <c r="Q4467">
        <f>12*(YEAR(H4467)-YEAR($L$3))+(MONTH(H4467)-MONTH($L$3))</f>
        <v/>
      </c>
      <c r="R4467" s="366">
        <f>IF(N4467="IBIRAPITANGA FASE 3",IF(P4467="Atraso",M4467,M4467/(1+$J$2)^Q4467),IF(P4467="Atraso",M4467,M4467/(1+$J$1)^Q4467))</f>
        <v/>
      </c>
    </row>
    <row r="4468">
      <c r="A4468" t="inlineStr">
        <is>
          <t>Q022L01</t>
        </is>
      </c>
      <c r="B4468" t="inlineStr">
        <is>
          <t>FABIANO  DE OLIVEIRA BORTOLATO</t>
        </is>
      </c>
      <c r="C4468" t="n">
        <v>1</v>
      </c>
      <c r="D4468" t="inlineStr">
        <is>
          <t>IPCA</t>
        </is>
      </c>
      <c r="E4468" t="n">
        <v>0.009488792934583046</v>
      </c>
      <c r="F4468" t="inlineStr">
        <is>
          <t>MENSAL</t>
        </is>
      </c>
      <c r="G4468" t="n">
        <v>46853</v>
      </c>
      <c r="H4468" t="n">
        <v>46853</v>
      </c>
      <c r="I4468" t="inlineStr">
        <is>
          <t>072</t>
        </is>
      </c>
      <c r="J4468" t="inlineStr">
        <is>
          <t>CARTEIRA</t>
        </is>
      </c>
      <c r="K4468" t="inlineStr">
        <is>
          <t>CONTRATO</t>
        </is>
      </c>
      <c r="L4468" t="n">
        <v>2693.77</v>
      </c>
      <c r="M4468" t="inlineStr"/>
      <c r="N4468" t="inlineStr"/>
      <c r="O4468" s="142">
        <f>DATE(YEAR(H4468),MONTH(H4468),1)</f>
        <v/>
      </c>
      <c r="P4468" s="132">
        <f>IF(H4468&gt;$L$3,"Futuro","Atraso")</f>
        <v/>
      </c>
      <c r="Q4468">
        <f>12*(YEAR(H4468)-YEAR($L$3))+(MONTH(H4468)-MONTH($L$3))</f>
        <v/>
      </c>
      <c r="R4468" s="366">
        <f>IF(N4468="IBIRAPITANGA FASE 3",IF(P4468="Atraso",M4468,M4468/(1+$J$2)^Q4468),IF(P4468="Atraso",M4468,M4468/(1+$J$1)^Q4468))</f>
        <v/>
      </c>
    </row>
    <row r="4469">
      <c r="A4469" t="inlineStr">
        <is>
          <t>Q022L01</t>
        </is>
      </c>
      <c r="B4469" t="inlineStr">
        <is>
          <t>FABIANO  DE OLIVEIRA BORTOLATO</t>
        </is>
      </c>
      <c r="C4469" t="n">
        <v>1</v>
      </c>
      <c r="D4469" t="inlineStr">
        <is>
          <t>IPCA</t>
        </is>
      </c>
      <c r="E4469" t="n">
        <v>0.009488792934583046</v>
      </c>
      <c r="F4469" t="inlineStr">
        <is>
          <t>MENSAL</t>
        </is>
      </c>
      <c r="G4469" t="n">
        <v>46883</v>
      </c>
      <c r="H4469" t="n">
        <v>46883</v>
      </c>
      <c r="I4469" t="inlineStr">
        <is>
          <t>073</t>
        </is>
      </c>
      <c r="J4469" t="inlineStr">
        <is>
          <t>CARTEIRA</t>
        </is>
      </c>
      <c r="K4469" t="inlineStr">
        <is>
          <t>CONTRATO</t>
        </is>
      </c>
      <c r="L4469" t="n">
        <v>2693.77</v>
      </c>
      <c r="M4469" t="inlineStr"/>
      <c r="N4469" t="inlineStr"/>
      <c r="O4469" s="142">
        <f>DATE(YEAR(H4469),MONTH(H4469),1)</f>
        <v/>
      </c>
      <c r="P4469" s="132">
        <f>IF(H4469&gt;$L$3,"Futuro","Atraso")</f>
        <v/>
      </c>
      <c r="Q4469">
        <f>12*(YEAR(H4469)-YEAR($L$3))+(MONTH(H4469)-MONTH($L$3))</f>
        <v/>
      </c>
      <c r="R4469" s="366">
        <f>IF(N4469="IBIRAPITANGA FASE 3",IF(P4469="Atraso",M4469,M4469/(1+$J$2)^Q4469),IF(P4469="Atraso",M4469,M4469/(1+$J$1)^Q4469))</f>
        <v/>
      </c>
    </row>
    <row r="4470">
      <c r="A4470" t="inlineStr">
        <is>
          <t>Q022L01</t>
        </is>
      </c>
      <c r="B4470" t="inlineStr">
        <is>
          <t>FABIANO  DE OLIVEIRA BORTOLATO</t>
        </is>
      </c>
      <c r="C4470" t="n">
        <v>1</v>
      </c>
      <c r="D4470" t="inlineStr">
        <is>
          <t>IPCA</t>
        </is>
      </c>
      <c r="E4470" t="n">
        <v>0.009488792934583046</v>
      </c>
      <c r="F4470" t="inlineStr">
        <is>
          <t>MENSAL</t>
        </is>
      </c>
      <c r="G4470" t="n">
        <v>46914</v>
      </c>
      <c r="H4470" t="n">
        <v>46914</v>
      </c>
      <c r="I4470" t="inlineStr">
        <is>
          <t>074</t>
        </is>
      </c>
      <c r="J4470" t="inlineStr">
        <is>
          <t>CARTEIRA</t>
        </is>
      </c>
      <c r="K4470" t="inlineStr">
        <is>
          <t>CONTRATO</t>
        </is>
      </c>
      <c r="L4470" t="n">
        <v>2693.77</v>
      </c>
      <c r="M4470" t="inlineStr"/>
      <c r="N4470" t="inlineStr"/>
      <c r="O4470" s="142">
        <f>DATE(YEAR(H4470),MONTH(H4470),1)</f>
        <v/>
      </c>
      <c r="P4470" s="132">
        <f>IF(H4470&gt;$L$3,"Futuro","Atraso")</f>
        <v/>
      </c>
      <c r="Q4470">
        <f>12*(YEAR(H4470)-YEAR($L$3))+(MONTH(H4470)-MONTH($L$3))</f>
        <v/>
      </c>
      <c r="R4470" s="366">
        <f>IF(N4470="IBIRAPITANGA FASE 3",IF(P4470="Atraso",M4470,M4470/(1+$J$2)^Q4470),IF(P4470="Atraso",M4470,M4470/(1+$J$1)^Q4470))</f>
        <v/>
      </c>
    </row>
    <row r="4471">
      <c r="A4471" t="inlineStr">
        <is>
          <t>Q022L01</t>
        </is>
      </c>
      <c r="B4471" t="inlineStr">
        <is>
          <t>FABIANO  DE OLIVEIRA BORTOLATO</t>
        </is>
      </c>
      <c r="C4471" t="n">
        <v>1</v>
      </c>
      <c r="D4471" t="inlineStr">
        <is>
          <t>IPCA</t>
        </is>
      </c>
      <c r="E4471" t="n">
        <v>0.009488792934583046</v>
      </c>
      <c r="F4471" t="inlineStr">
        <is>
          <t>MENSAL</t>
        </is>
      </c>
      <c r="G4471" t="n">
        <v>46944</v>
      </c>
      <c r="H4471" t="n">
        <v>46944</v>
      </c>
      <c r="I4471" t="inlineStr">
        <is>
          <t>075</t>
        </is>
      </c>
      <c r="J4471" t="inlineStr">
        <is>
          <t>CARTEIRA</t>
        </is>
      </c>
      <c r="K4471" t="inlineStr">
        <is>
          <t>CONTRATO</t>
        </is>
      </c>
      <c r="L4471" t="n">
        <v>2693.77</v>
      </c>
      <c r="M4471" t="inlineStr"/>
      <c r="N4471" t="inlineStr"/>
      <c r="O4471" s="142">
        <f>DATE(YEAR(H4471),MONTH(H4471),1)</f>
        <v/>
      </c>
      <c r="P4471" s="132">
        <f>IF(H4471&gt;$L$3,"Futuro","Atraso")</f>
        <v/>
      </c>
      <c r="Q4471">
        <f>12*(YEAR(H4471)-YEAR($L$3))+(MONTH(H4471)-MONTH($L$3))</f>
        <v/>
      </c>
      <c r="R4471" s="366">
        <f>IF(N4471="IBIRAPITANGA FASE 3",IF(P4471="Atraso",M4471,M4471/(1+$J$2)^Q4471),IF(P4471="Atraso",M4471,M4471/(1+$J$1)^Q4471))</f>
        <v/>
      </c>
    </row>
    <row r="4472">
      <c r="A4472" t="inlineStr">
        <is>
          <t>Q022L01</t>
        </is>
      </c>
      <c r="B4472" t="inlineStr">
        <is>
          <t>FABIANO  DE OLIVEIRA BORTOLATO</t>
        </is>
      </c>
      <c r="C4472" t="n">
        <v>1</v>
      </c>
      <c r="D4472" t="inlineStr">
        <is>
          <t>IPCA</t>
        </is>
      </c>
      <c r="E4472" t="n">
        <v>0.009488792934583046</v>
      </c>
      <c r="F4472" t="inlineStr">
        <is>
          <t>MENSAL</t>
        </is>
      </c>
      <c r="G4472" t="n">
        <v>46975</v>
      </c>
      <c r="H4472" t="n">
        <v>46975</v>
      </c>
      <c r="I4472" t="inlineStr">
        <is>
          <t>076</t>
        </is>
      </c>
      <c r="J4472" t="inlineStr">
        <is>
          <t>CARTEIRA</t>
        </is>
      </c>
      <c r="K4472" t="inlineStr">
        <is>
          <t>CONTRATO</t>
        </is>
      </c>
      <c r="L4472" t="n">
        <v>2693.77</v>
      </c>
      <c r="M4472" t="inlineStr"/>
      <c r="N4472" t="inlineStr"/>
      <c r="O4472" s="142">
        <f>DATE(YEAR(H4472),MONTH(H4472),1)</f>
        <v/>
      </c>
      <c r="P4472" s="132">
        <f>IF(H4472&gt;$L$3,"Futuro","Atraso")</f>
        <v/>
      </c>
      <c r="Q4472">
        <f>12*(YEAR(H4472)-YEAR($L$3))+(MONTH(H4472)-MONTH($L$3))</f>
        <v/>
      </c>
      <c r="R4472" s="366">
        <f>IF(N4472="IBIRAPITANGA FASE 3",IF(P4472="Atraso",M4472,M4472/(1+$J$2)^Q4472),IF(P4472="Atraso",M4472,M4472/(1+$J$1)^Q4472))</f>
        <v/>
      </c>
    </row>
    <row r="4473">
      <c r="A4473" t="inlineStr">
        <is>
          <t>Q022L01</t>
        </is>
      </c>
      <c r="B4473" t="inlineStr">
        <is>
          <t>FABIANO  DE OLIVEIRA BORTOLATO</t>
        </is>
      </c>
      <c r="C4473" t="n">
        <v>1</v>
      </c>
      <c r="D4473" t="inlineStr">
        <is>
          <t>IPCA</t>
        </is>
      </c>
      <c r="E4473" t="n">
        <v>0.009488792934583046</v>
      </c>
      <c r="F4473" t="inlineStr">
        <is>
          <t>MENSAL</t>
        </is>
      </c>
      <c r="G4473" t="n">
        <v>47006</v>
      </c>
      <c r="H4473" t="n">
        <v>47006</v>
      </c>
      <c r="I4473" t="inlineStr">
        <is>
          <t>077</t>
        </is>
      </c>
      <c r="J4473" t="inlineStr">
        <is>
          <t>CARTEIRA</t>
        </is>
      </c>
      <c r="K4473" t="inlineStr">
        <is>
          <t>CONTRATO</t>
        </is>
      </c>
      <c r="L4473" t="n">
        <v>2693.77</v>
      </c>
      <c r="M4473" t="inlineStr"/>
      <c r="N4473" t="inlineStr"/>
      <c r="O4473" s="142">
        <f>DATE(YEAR(H4473),MONTH(H4473),1)</f>
        <v/>
      </c>
      <c r="P4473" s="132">
        <f>IF(H4473&gt;$L$3,"Futuro","Atraso")</f>
        <v/>
      </c>
      <c r="Q4473">
        <f>12*(YEAR(H4473)-YEAR($L$3))+(MONTH(H4473)-MONTH($L$3))</f>
        <v/>
      </c>
      <c r="R4473" s="366">
        <f>IF(N4473="IBIRAPITANGA FASE 3",IF(P4473="Atraso",M4473,M4473/(1+$J$2)^Q4473),IF(P4473="Atraso",M4473,M4473/(1+$J$1)^Q4473))</f>
        <v/>
      </c>
    </row>
    <row r="4474">
      <c r="A4474" t="inlineStr">
        <is>
          <t>Q022L01</t>
        </is>
      </c>
      <c r="B4474" t="inlineStr">
        <is>
          <t>FABIANO  DE OLIVEIRA BORTOLATO</t>
        </is>
      </c>
      <c r="C4474" t="n">
        <v>1</v>
      </c>
      <c r="D4474" t="inlineStr">
        <is>
          <t>IPCA</t>
        </is>
      </c>
      <c r="E4474" t="n">
        <v>0.009488792934583046</v>
      </c>
      <c r="F4474" t="inlineStr">
        <is>
          <t>MENSAL</t>
        </is>
      </c>
      <c r="G4474" t="n">
        <v>47036</v>
      </c>
      <c r="H4474" t="n">
        <v>47036</v>
      </c>
      <c r="I4474" t="inlineStr">
        <is>
          <t>078</t>
        </is>
      </c>
      <c r="J4474" t="inlineStr">
        <is>
          <t>CARTEIRA</t>
        </is>
      </c>
      <c r="K4474" t="inlineStr">
        <is>
          <t>CONTRATO</t>
        </is>
      </c>
      <c r="L4474" t="n">
        <v>2693.77</v>
      </c>
      <c r="M4474" t="inlineStr"/>
      <c r="N4474" t="inlineStr"/>
      <c r="O4474" s="142">
        <f>DATE(YEAR(H4474),MONTH(H4474),1)</f>
        <v/>
      </c>
      <c r="P4474" s="132">
        <f>IF(H4474&gt;$L$3,"Futuro","Atraso")</f>
        <v/>
      </c>
      <c r="Q4474">
        <f>12*(YEAR(H4474)-YEAR($L$3))+(MONTH(H4474)-MONTH($L$3))</f>
        <v/>
      </c>
      <c r="R4474" s="366">
        <f>IF(N4474="IBIRAPITANGA FASE 3",IF(P4474="Atraso",M4474,M4474/(1+$J$2)^Q4474),IF(P4474="Atraso",M4474,M4474/(1+$J$1)^Q4474))</f>
        <v/>
      </c>
    </row>
    <row r="4475">
      <c r="A4475" t="inlineStr">
        <is>
          <t>Q022L01</t>
        </is>
      </c>
      <c r="B4475" t="inlineStr">
        <is>
          <t>FABIANO  DE OLIVEIRA BORTOLATO</t>
        </is>
      </c>
      <c r="C4475" t="n">
        <v>1</v>
      </c>
      <c r="D4475" t="inlineStr">
        <is>
          <t>IPCA</t>
        </is>
      </c>
      <c r="E4475" t="n">
        <v>0.009488792934583046</v>
      </c>
      <c r="F4475" t="inlineStr">
        <is>
          <t>MENSAL</t>
        </is>
      </c>
      <c r="G4475" t="n">
        <v>47036</v>
      </c>
      <c r="H4475" t="n">
        <v>47036</v>
      </c>
      <c r="I4475" t="inlineStr">
        <is>
          <t>007</t>
        </is>
      </c>
      <c r="J4475" t="inlineStr">
        <is>
          <t>CARTEIRA</t>
        </is>
      </c>
      <c r="K4475" t="inlineStr">
        <is>
          <t>CONTRATO</t>
        </is>
      </c>
      <c r="L4475" t="n">
        <v>22711.21</v>
      </c>
      <c r="M4475" t="inlineStr"/>
      <c r="N4475" t="inlineStr"/>
      <c r="O4475" s="142">
        <f>DATE(YEAR(H4475),MONTH(H4475),1)</f>
        <v/>
      </c>
      <c r="P4475" s="132">
        <f>IF(H4475&gt;$L$3,"Futuro","Atraso")</f>
        <v/>
      </c>
      <c r="Q4475">
        <f>12*(YEAR(H4475)-YEAR($L$3))+(MONTH(H4475)-MONTH($L$3))</f>
        <v/>
      </c>
      <c r="R4475" s="366">
        <f>IF(N4475="IBIRAPITANGA FASE 3",IF(P4475="Atraso",M4475,M4475/(1+$J$2)^Q4475),IF(P4475="Atraso",M4475,M4475/(1+$J$1)^Q4475))</f>
        <v/>
      </c>
    </row>
    <row r="4476">
      <c r="A4476" t="inlineStr">
        <is>
          <t>Q022L01</t>
        </is>
      </c>
      <c r="B4476" t="inlineStr">
        <is>
          <t>FABIANO  DE OLIVEIRA BORTOLATO</t>
        </is>
      </c>
      <c r="C4476" t="n">
        <v>1</v>
      </c>
      <c r="D4476" t="inlineStr">
        <is>
          <t>IPCA</t>
        </is>
      </c>
      <c r="E4476" t="n">
        <v>0.009488792934583046</v>
      </c>
      <c r="F4476" t="inlineStr">
        <is>
          <t>MENSAL</t>
        </is>
      </c>
      <c r="G4476" t="n">
        <v>47067</v>
      </c>
      <c r="H4476" t="n">
        <v>47067</v>
      </c>
      <c r="I4476" t="inlineStr">
        <is>
          <t>079</t>
        </is>
      </c>
      <c r="J4476" t="inlineStr">
        <is>
          <t>CARTEIRA</t>
        </is>
      </c>
      <c r="K4476" t="inlineStr">
        <is>
          <t>CONTRATO</t>
        </is>
      </c>
      <c r="L4476" t="n">
        <v>2693.77</v>
      </c>
      <c r="M4476" t="inlineStr"/>
      <c r="N4476" t="inlineStr"/>
      <c r="O4476" s="142">
        <f>DATE(YEAR(H4476),MONTH(H4476),1)</f>
        <v/>
      </c>
      <c r="P4476" s="132">
        <f>IF(H4476&gt;$L$3,"Futuro","Atraso")</f>
        <v/>
      </c>
      <c r="Q4476">
        <f>12*(YEAR(H4476)-YEAR($L$3))+(MONTH(H4476)-MONTH($L$3))</f>
        <v/>
      </c>
      <c r="R4476" s="366">
        <f>IF(N4476="IBIRAPITANGA FASE 3",IF(P4476="Atraso",M4476,M4476/(1+$J$2)^Q4476),IF(P4476="Atraso",M4476,M4476/(1+$J$1)^Q4476))</f>
        <v/>
      </c>
    </row>
    <row r="4477">
      <c r="A4477" t="inlineStr">
        <is>
          <t>Q022L01</t>
        </is>
      </c>
      <c r="B4477" t="inlineStr">
        <is>
          <t>FABIANO  DE OLIVEIRA BORTOLATO</t>
        </is>
      </c>
      <c r="C4477" t="n">
        <v>1</v>
      </c>
      <c r="D4477" t="inlineStr">
        <is>
          <t>IPCA</t>
        </is>
      </c>
      <c r="E4477" t="n">
        <v>0.009488792934583046</v>
      </c>
      <c r="F4477" t="inlineStr">
        <is>
          <t>MENSAL</t>
        </is>
      </c>
      <c r="G4477" t="n">
        <v>47097</v>
      </c>
      <c r="H4477" t="n">
        <v>47097</v>
      </c>
      <c r="I4477" t="inlineStr">
        <is>
          <t>080</t>
        </is>
      </c>
      <c r="J4477" t="inlineStr">
        <is>
          <t>CARTEIRA</t>
        </is>
      </c>
      <c r="K4477" t="inlineStr">
        <is>
          <t>CONTRATO</t>
        </is>
      </c>
      <c r="L4477" t="n">
        <v>2693.77</v>
      </c>
      <c r="M4477" t="inlineStr"/>
      <c r="N4477" t="inlineStr"/>
      <c r="O4477" s="142">
        <f>DATE(YEAR(H4477),MONTH(H4477),1)</f>
        <v/>
      </c>
      <c r="P4477" s="132">
        <f>IF(H4477&gt;$L$3,"Futuro","Atraso")</f>
        <v/>
      </c>
      <c r="Q4477">
        <f>12*(YEAR(H4477)-YEAR($L$3))+(MONTH(H4477)-MONTH($L$3))</f>
        <v/>
      </c>
      <c r="R4477" s="366">
        <f>IF(N4477="IBIRAPITANGA FASE 3",IF(P4477="Atraso",M4477,M4477/(1+$J$2)^Q4477),IF(P4477="Atraso",M4477,M4477/(1+$J$1)^Q4477))</f>
        <v/>
      </c>
    </row>
    <row r="4478">
      <c r="A4478" t="inlineStr">
        <is>
          <t>Q022L01</t>
        </is>
      </c>
      <c r="B4478" t="inlineStr">
        <is>
          <t>FABIANO  DE OLIVEIRA BORTOLATO</t>
        </is>
      </c>
      <c r="C4478" t="n">
        <v>1</v>
      </c>
      <c r="D4478" t="inlineStr">
        <is>
          <t>IPCA</t>
        </is>
      </c>
      <c r="E4478" t="n">
        <v>0.009488792934583046</v>
      </c>
      <c r="F4478" t="inlineStr">
        <is>
          <t>MENSAL</t>
        </is>
      </c>
      <c r="G4478" t="n">
        <v>47128</v>
      </c>
      <c r="H4478" t="n">
        <v>47128</v>
      </c>
      <c r="I4478" t="inlineStr">
        <is>
          <t>081</t>
        </is>
      </c>
      <c r="J4478" t="inlineStr">
        <is>
          <t>CARTEIRA</t>
        </is>
      </c>
      <c r="K4478" t="inlineStr">
        <is>
          <t>CONTRATO</t>
        </is>
      </c>
      <c r="L4478" t="n">
        <v>2693.77</v>
      </c>
      <c r="M4478" t="inlineStr"/>
      <c r="N4478" t="inlineStr"/>
      <c r="O4478" s="142">
        <f>DATE(YEAR(H4478),MONTH(H4478),1)</f>
        <v/>
      </c>
      <c r="P4478" s="132">
        <f>IF(H4478&gt;$L$3,"Futuro","Atraso")</f>
        <v/>
      </c>
      <c r="Q4478">
        <f>12*(YEAR(H4478)-YEAR($L$3))+(MONTH(H4478)-MONTH($L$3))</f>
        <v/>
      </c>
      <c r="R4478" s="366">
        <f>IF(N4478="IBIRAPITANGA FASE 3",IF(P4478="Atraso",M4478,M4478/(1+$J$2)^Q4478),IF(P4478="Atraso",M4478,M4478/(1+$J$1)^Q4478))</f>
        <v/>
      </c>
    </row>
    <row r="4479">
      <c r="A4479" t="inlineStr">
        <is>
          <t>Q022L01</t>
        </is>
      </c>
      <c r="B4479" t="inlineStr">
        <is>
          <t>FABIANO  DE OLIVEIRA BORTOLATO</t>
        </is>
      </c>
      <c r="C4479" t="n">
        <v>1</v>
      </c>
      <c r="D4479" t="inlineStr">
        <is>
          <t>IPCA</t>
        </is>
      </c>
      <c r="E4479" t="n">
        <v>0.009488792934583046</v>
      </c>
      <c r="F4479" t="inlineStr">
        <is>
          <t>MENSAL</t>
        </is>
      </c>
      <c r="G4479" t="n">
        <v>47159</v>
      </c>
      <c r="H4479" t="n">
        <v>47159</v>
      </c>
      <c r="I4479" t="inlineStr">
        <is>
          <t>082</t>
        </is>
      </c>
      <c r="J4479" t="inlineStr">
        <is>
          <t>CARTEIRA</t>
        </is>
      </c>
      <c r="K4479" t="inlineStr">
        <is>
          <t>CONTRATO</t>
        </is>
      </c>
      <c r="L4479" t="n">
        <v>2693.77</v>
      </c>
      <c r="M4479" t="inlineStr"/>
      <c r="N4479" t="inlineStr"/>
      <c r="O4479" s="142">
        <f>DATE(YEAR(H4479),MONTH(H4479),1)</f>
        <v/>
      </c>
      <c r="P4479" s="132">
        <f>IF(H4479&gt;$L$3,"Futuro","Atraso")</f>
        <v/>
      </c>
      <c r="Q4479">
        <f>12*(YEAR(H4479)-YEAR($L$3))+(MONTH(H4479)-MONTH($L$3))</f>
        <v/>
      </c>
      <c r="R4479" s="366">
        <f>IF(N4479="IBIRAPITANGA FASE 3",IF(P4479="Atraso",M4479,M4479/(1+$J$2)^Q4479),IF(P4479="Atraso",M4479,M4479/(1+$J$1)^Q4479))</f>
        <v/>
      </c>
    </row>
    <row r="4480">
      <c r="A4480" t="inlineStr">
        <is>
          <t>Q022L01</t>
        </is>
      </c>
      <c r="B4480" t="inlineStr">
        <is>
          <t>FABIANO  DE OLIVEIRA BORTOLATO</t>
        </is>
      </c>
      <c r="C4480" t="n">
        <v>1</v>
      </c>
      <c r="D4480" t="inlineStr">
        <is>
          <t>IPCA</t>
        </is>
      </c>
      <c r="E4480" t="n">
        <v>0.009488792934583046</v>
      </c>
      <c r="F4480" t="inlineStr">
        <is>
          <t>MENSAL</t>
        </is>
      </c>
      <c r="G4480" t="n">
        <v>47187</v>
      </c>
      <c r="H4480" t="n">
        <v>47187</v>
      </c>
      <c r="I4480" t="inlineStr">
        <is>
          <t>083</t>
        </is>
      </c>
      <c r="J4480" t="inlineStr">
        <is>
          <t>CARTEIRA</t>
        </is>
      </c>
      <c r="K4480" t="inlineStr">
        <is>
          <t>CONTRATO</t>
        </is>
      </c>
      <c r="L4480" t="n">
        <v>2693.77</v>
      </c>
      <c r="M4480" t="inlineStr"/>
      <c r="N4480" t="inlineStr"/>
      <c r="O4480" s="142">
        <f>DATE(YEAR(H4480),MONTH(H4480),1)</f>
        <v/>
      </c>
      <c r="P4480" s="132">
        <f>IF(H4480&gt;$L$3,"Futuro","Atraso")</f>
        <v/>
      </c>
      <c r="Q4480">
        <f>12*(YEAR(H4480)-YEAR($L$3))+(MONTH(H4480)-MONTH($L$3))</f>
        <v/>
      </c>
      <c r="R4480" s="366">
        <f>IF(N4480="IBIRAPITANGA FASE 3",IF(P4480="Atraso",M4480,M4480/(1+$J$2)^Q4480),IF(P4480="Atraso",M4480,M4480/(1+$J$1)^Q4480))</f>
        <v/>
      </c>
    </row>
    <row r="4481">
      <c r="A4481" t="inlineStr">
        <is>
          <t>Q022L01</t>
        </is>
      </c>
      <c r="B4481" t="inlineStr">
        <is>
          <t>FABIANO  DE OLIVEIRA BORTOLATO</t>
        </is>
      </c>
      <c r="C4481" t="n">
        <v>1</v>
      </c>
      <c r="D4481" t="inlineStr">
        <is>
          <t>IPCA</t>
        </is>
      </c>
      <c r="E4481" t="n">
        <v>0.009488792934583046</v>
      </c>
      <c r="F4481" t="inlineStr">
        <is>
          <t>MENSAL</t>
        </is>
      </c>
      <c r="G4481" t="n">
        <v>47218</v>
      </c>
      <c r="H4481" t="n">
        <v>47218</v>
      </c>
      <c r="I4481" t="inlineStr">
        <is>
          <t>084</t>
        </is>
      </c>
      <c r="J4481" t="inlineStr">
        <is>
          <t>CARTEIRA</t>
        </is>
      </c>
      <c r="K4481" t="inlineStr">
        <is>
          <t>CONTRATO</t>
        </is>
      </c>
      <c r="L4481" t="n">
        <v>2693.77</v>
      </c>
      <c r="M4481" t="inlineStr"/>
      <c r="N4481" t="inlineStr"/>
      <c r="O4481" s="142">
        <f>DATE(YEAR(H4481),MONTH(H4481),1)</f>
        <v/>
      </c>
      <c r="P4481" s="132">
        <f>IF(H4481&gt;$L$3,"Futuro","Atraso")</f>
        <v/>
      </c>
      <c r="Q4481">
        <f>12*(YEAR(H4481)-YEAR($L$3))+(MONTH(H4481)-MONTH($L$3))</f>
        <v/>
      </c>
      <c r="R4481" s="366">
        <f>IF(N4481="IBIRAPITANGA FASE 3",IF(P4481="Atraso",M4481,M4481/(1+$J$2)^Q4481),IF(P4481="Atraso",M4481,M4481/(1+$J$1)^Q4481))</f>
        <v/>
      </c>
    </row>
    <row r="4482">
      <c r="A4482" t="inlineStr">
        <is>
          <t>Q022L01</t>
        </is>
      </c>
      <c r="B4482" t="inlineStr">
        <is>
          <t>FABIANO  DE OLIVEIRA BORTOLATO</t>
        </is>
      </c>
      <c r="C4482" t="n">
        <v>1</v>
      </c>
      <c r="D4482" t="inlineStr">
        <is>
          <t>IPCA</t>
        </is>
      </c>
      <c r="E4482" t="n">
        <v>0.009488792934583046</v>
      </c>
      <c r="F4482" t="inlineStr">
        <is>
          <t>MENSAL</t>
        </is>
      </c>
      <c r="G4482" t="n">
        <v>47248</v>
      </c>
      <c r="H4482" t="n">
        <v>47248</v>
      </c>
      <c r="I4482" t="inlineStr">
        <is>
          <t>085</t>
        </is>
      </c>
      <c r="J4482" t="inlineStr">
        <is>
          <t>CARTEIRA</t>
        </is>
      </c>
      <c r="K4482" t="inlineStr">
        <is>
          <t>CONTRATO</t>
        </is>
      </c>
      <c r="L4482" t="n">
        <v>2693.77</v>
      </c>
      <c r="M4482" t="inlineStr"/>
      <c r="N4482" t="inlineStr"/>
      <c r="O4482" s="142">
        <f>DATE(YEAR(H4482),MONTH(H4482),1)</f>
        <v/>
      </c>
      <c r="P4482" s="132">
        <f>IF(H4482&gt;$L$3,"Futuro","Atraso")</f>
        <v/>
      </c>
      <c r="Q4482">
        <f>12*(YEAR(H4482)-YEAR($L$3))+(MONTH(H4482)-MONTH($L$3))</f>
        <v/>
      </c>
      <c r="R4482" s="366">
        <f>IF(N4482="IBIRAPITANGA FASE 3",IF(P4482="Atraso",M4482,M4482/(1+$J$2)^Q4482),IF(P4482="Atraso",M4482,M4482/(1+$J$1)^Q4482))</f>
        <v/>
      </c>
    </row>
    <row r="4483">
      <c r="A4483" t="inlineStr">
        <is>
          <t>Q022L01</t>
        </is>
      </c>
      <c r="B4483" t="inlineStr">
        <is>
          <t>FABIANO  DE OLIVEIRA BORTOLATO</t>
        </is>
      </c>
      <c r="C4483" t="n">
        <v>1</v>
      </c>
      <c r="D4483" t="inlineStr">
        <is>
          <t>IPCA</t>
        </is>
      </c>
      <c r="E4483" t="n">
        <v>0.009488792934583046</v>
      </c>
      <c r="F4483" t="inlineStr">
        <is>
          <t>MENSAL</t>
        </is>
      </c>
      <c r="G4483" t="n">
        <v>47279</v>
      </c>
      <c r="H4483" t="n">
        <v>47279</v>
      </c>
      <c r="I4483" t="inlineStr">
        <is>
          <t>086</t>
        </is>
      </c>
      <c r="J4483" t="inlineStr">
        <is>
          <t>CARTEIRA</t>
        </is>
      </c>
      <c r="K4483" t="inlineStr">
        <is>
          <t>CONTRATO</t>
        </is>
      </c>
      <c r="L4483" t="n">
        <v>2693.77</v>
      </c>
      <c r="M4483" t="inlineStr"/>
      <c r="N4483" t="inlineStr"/>
      <c r="O4483" s="142">
        <f>DATE(YEAR(H4483),MONTH(H4483),1)</f>
        <v/>
      </c>
      <c r="P4483" s="132">
        <f>IF(H4483&gt;$L$3,"Futuro","Atraso")</f>
        <v/>
      </c>
      <c r="Q4483">
        <f>12*(YEAR(H4483)-YEAR($L$3))+(MONTH(H4483)-MONTH($L$3))</f>
        <v/>
      </c>
      <c r="R4483" s="366">
        <f>IF(N4483="IBIRAPITANGA FASE 3",IF(P4483="Atraso",M4483,M4483/(1+$J$2)^Q4483),IF(P4483="Atraso",M4483,M4483/(1+$J$1)^Q4483))</f>
        <v/>
      </c>
    </row>
    <row r="4484">
      <c r="A4484" t="inlineStr">
        <is>
          <t>Q022L01</t>
        </is>
      </c>
      <c r="B4484" t="inlineStr">
        <is>
          <t>FABIANO  DE OLIVEIRA BORTOLATO</t>
        </is>
      </c>
      <c r="C4484" t="n">
        <v>1</v>
      </c>
      <c r="D4484" t="inlineStr">
        <is>
          <t>IPCA</t>
        </is>
      </c>
      <c r="E4484" t="n">
        <v>0.009488792934583046</v>
      </c>
      <c r="F4484" t="inlineStr">
        <is>
          <t>MENSAL</t>
        </is>
      </c>
      <c r="G4484" t="n">
        <v>47309</v>
      </c>
      <c r="H4484" t="n">
        <v>47309</v>
      </c>
      <c r="I4484" t="inlineStr">
        <is>
          <t>087</t>
        </is>
      </c>
      <c r="J4484" t="inlineStr">
        <is>
          <t>CARTEIRA</t>
        </is>
      </c>
      <c r="K4484" t="inlineStr">
        <is>
          <t>CONTRATO</t>
        </is>
      </c>
      <c r="L4484" t="n">
        <v>2693.77</v>
      </c>
      <c r="M4484" t="inlineStr"/>
      <c r="N4484" t="inlineStr"/>
      <c r="O4484" s="142">
        <f>DATE(YEAR(H4484),MONTH(H4484),1)</f>
        <v/>
      </c>
      <c r="P4484" s="132">
        <f>IF(H4484&gt;$L$3,"Futuro","Atraso")</f>
        <v/>
      </c>
      <c r="Q4484">
        <f>12*(YEAR(H4484)-YEAR($L$3))+(MONTH(H4484)-MONTH($L$3))</f>
        <v/>
      </c>
      <c r="R4484" s="366">
        <f>IF(N4484="IBIRAPITANGA FASE 3",IF(P4484="Atraso",M4484,M4484/(1+$J$2)^Q4484),IF(P4484="Atraso",M4484,M4484/(1+$J$1)^Q4484))</f>
        <v/>
      </c>
    </row>
    <row r="4485">
      <c r="A4485" t="inlineStr">
        <is>
          <t>Q022L01</t>
        </is>
      </c>
      <c r="B4485" t="inlineStr">
        <is>
          <t>FABIANO  DE OLIVEIRA BORTOLATO</t>
        </is>
      </c>
      <c r="C4485" t="n">
        <v>1</v>
      </c>
      <c r="D4485" t="inlineStr">
        <is>
          <t>IPCA</t>
        </is>
      </c>
      <c r="E4485" t="n">
        <v>0.009488792934583046</v>
      </c>
      <c r="F4485" t="inlineStr">
        <is>
          <t>MENSAL</t>
        </is>
      </c>
      <c r="G4485" t="n">
        <v>47340</v>
      </c>
      <c r="H4485" t="n">
        <v>47340</v>
      </c>
      <c r="I4485" t="inlineStr">
        <is>
          <t>088</t>
        </is>
      </c>
      <c r="J4485" t="inlineStr">
        <is>
          <t>CARTEIRA</t>
        </is>
      </c>
      <c r="K4485" t="inlineStr">
        <is>
          <t>CONTRATO</t>
        </is>
      </c>
      <c r="L4485" t="n">
        <v>2693.77</v>
      </c>
      <c r="M4485" t="inlineStr"/>
      <c r="N4485" t="inlineStr"/>
      <c r="O4485" s="142">
        <f>DATE(YEAR(H4485),MONTH(H4485),1)</f>
        <v/>
      </c>
      <c r="P4485" s="132">
        <f>IF(H4485&gt;$L$3,"Futuro","Atraso")</f>
        <v/>
      </c>
      <c r="Q4485">
        <f>12*(YEAR(H4485)-YEAR($L$3))+(MONTH(H4485)-MONTH($L$3))</f>
        <v/>
      </c>
      <c r="R4485" s="366">
        <f>IF(N4485="IBIRAPITANGA FASE 3",IF(P4485="Atraso",M4485,M4485/(1+$J$2)^Q4485),IF(P4485="Atraso",M4485,M4485/(1+$J$1)^Q4485))</f>
        <v/>
      </c>
    </row>
    <row r="4486">
      <c r="A4486" t="inlineStr">
        <is>
          <t>Q022L01</t>
        </is>
      </c>
      <c r="B4486" t="inlineStr">
        <is>
          <t>FABIANO  DE OLIVEIRA BORTOLATO</t>
        </is>
      </c>
      <c r="C4486" t="n">
        <v>1</v>
      </c>
      <c r="D4486" t="inlineStr">
        <is>
          <t>IPCA</t>
        </is>
      </c>
      <c r="E4486" t="n">
        <v>0.009488792934583046</v>
      </c>
      <c r="F4486" t="inlineStr">
        <is>
          <t>MENSAL</t>
        </is>
      </c>
      <c r="G4486" t="n">
        <v>47371</v>
      </c>
      <c r="H4486" t="n">
        <v>47371</v>
      </c>
      <c r="I4486" t="inlineStr">
        <is>
          <t>089</t>
        </is>
      </c>
      <c r="J4486" t="inlineStr">
        <is>
          <t>CARTEIRA</t>
        </is>
      </c>
      <c r="K4486" t="inlineStr">
        <is>
          <t>CONTRATO</t>
        </is>
      </c>
      <c r="L4486" t="n">
        <v>2693.77</v>
      </c>
      <c r="M4486" t="inlineStr"/>
      <c r="N4486" t="inlineStr"/>
      <c r="O4486" s="142">
        <f>DATE(YEAR(H4486),MONTH(H4486),1)</f>
        <v/>
      </c>
      <c r="P4486" s="132">
        <f>IF(H4486&gt;$L$3,"Futuro","Atraso")</f>
        <v/>
      </c>
      <c r="Q4486">
        <f>12*(YEAR(H4486)-YEAR($L$3))+(MONTH(H4486)-MONTH($L$3))</f>
        <v/>
      </c>
      <c r="R4486" s="366">
        <f>IF(N4486="IBIRAPITANGA FASE 3",IF(P4486="Atraso",M4486,M4486/(1+$J$2)^Q4486),IF(P4486="Atraso",M4486,M4486/(1+$J$1)^Q4486))</f>
        <v/>
      </c>
    </row>
    <row r="4487">
      <c r="A4487" t="inlineStr">
        <is>
          <t>Q022L01</t>
        </is>
      </c>
      <c r="B4487" t="inlineStr">
        <is>
          <t>FABIANO  DE OLIVEIRA BORTOLATO</t>
        </is>
      </c>
      <c r="C4487" t="n">
        <v>1</v>
      </c>
      <c r="D4487" t="inlineStr">
        <is>
          <t>IPCA</t>
        </is>
      </c>
      <c r="E4487" t="n">
        <v>0.009488792934583046</v>
      </c>
      <c r="F4487" t="inlineStr">
        <is>
          <t>MENSAL</t>
        </is>
      </c>
      <c r="G4487" t="n">
        <v>47401</v>
      </c>
      <c r="H4487" t="n">
        <v>47401</v>
      </c>
      <c r="I4487" t="inlineStr">
        <is>
          <t>090</t>
        </is>
      </c>
      <c r="J4487" t="inlineStr">
        <is>
          <t>CARTEIRA</t>
        </is>
      </c>
      <c r="K4487" t="inlineStr">
        <is>
          <t>CONTRATO</t>
        </is>
      </c>
      <c r="L4487" t="n">
        <v>2693.77</v>
      </c>
      <c r="M4487" t="inlineStr"/>
      <c r="N4487" t="inlineStr"/>
      <c r="O4487" s="142">
        <f>DATE(YEAR(H4487),MONTH(H4487),1)</f>
        <v/>
      </c>
      <c r="P4487" s="132">
        <f>IF(H4487&gt;$L$3,"Futuro","Atraso")</f>
        <v/>
      </c>
      <c r="Q4487">
        <f>12*(YEAR(H4487)-YEAR($L$3))+(MONTH(H4487)-MONTH($L$3))</f>
        <v/>
      </c>
      <c r="R4487" s="366">
        <f>IF(N4487="IBIRAPITANGA FASE 3",IF(P4487="Atraso",M4487,M4487/(1+$J$2)^Q4487),IF(P4487="Atraso",M4487,M4487/(1+$J$1)^Q4487))</f>
        <v/>
      </c>
    </row>
    <row r="4488">
      <c r="A4488" t="inlineStr">
        <is>
          <t>Q022L01</t>
        </is>
      </c>
      <c r="B4488" t="inlineStr">
        <is>
          <t>FABIANO  DE OLIVEIRA BORTOLATO</t>
        </is>
      </c>
      <c r="C4488" t="n">
        <v>1</v>
      </c>
      <c r="D4488" t="inlineStr">
        <is>
          <t>IPCA</t>
        </is>
      </c>
      <c r="E4488" t="n">
        <v>0.009488792934583046</v>
      </c>
      <c r="F4488" t="inlineStr">
        <is>
          <t>MENSAL</t>
        </is>
      </c>
      <c r="G4488" t="n">
        <v>47401</v>
      </c>
      <c r="H4488" t="n">
        <v>47401</v>
      </c>
      <c r="I4488" t="inlineStr">
        <is>
          <t>008</t>
        </is>
      </c>
      <c r="J4488" t="inlineStr">
        <is>
          <t>CARTEIRA</t>
        </is>
      </c>
      <c r="K4488" t="inlineStr">
        <is>
          <t>CONTRATO</t>
        </is>
      </c>
      <c r="L4488" t="n">
        <v>22711.21</v>
      </c>
      <c r="M4488" t="inlineStr"/>
      <c r="N4488" t="inlineStr"/>
      <c r="O4488" s="142">
        <f>DATE(YEAR(H4488),MONTH(H4488),1)</f>
        <v/>
      </c>
      <c r="P4488" s="132">
        <f>IF(H4488&gt;$L$3,"Futuro","Atraso")</f>
        <v/>
      </c>
      <c r="Q4488">
        <f>12*(YEAR(H4488)-YEAR($L$3))+(MONTH(H4488)-MONTH($L$3))</f>
        <v/>
      </c>
      <c r="R4488" s="366">
        <f>IF(N4488="IBIRAPITANGA FASE 3",IF(P4488="Atraso",M4488,M4488/(1+$J$2)^Q4488),IF(P4488="Atraso",M4488,M4488/(1+$J$1)^Q4488))</f>
        <v/>
      </c>
    </row>
    <row r="4489">
      <c r="A4489" t="inlineStr">
        <is>
          <t>Q022L01</t>
        </is>
      </c>
      <c r="B4489" t="inlineStr">
        <is>
          <t>FABIANO  DE OLIVEIRA BORTOLATO</t>
        </is>
      </c>
      <c r="C4489" t="n">
        <v>1</v>
      </c>
      <c r="D4489" t="inlineStr">
        <is>
          <t>IPCA</t>
        </is>
      </c>
      <c r="E4489" t="n">
        <v>0.009488792934583046</v>
      </c>
      <c r="F4489" t="inlineStr">
        <is>
          <t>MENSAL</t>
        </is>
      </c>
      <c r="G4489" t="n">
        <v>47432</v>
      </c>
      <c r="H4489" t="n">
        <v>47432</v>
      </c>
      <c r="I4489" t="inlineStr">
        <is>
          <t>091</t>
        </is>
      </c>
      <c r="J4489" t="inlineStr">
        <is>
          <t>CARTEIRA</t>
        </is>
      </c>
      <c r="K4489" t="inlineStr">
        <is>
          <t>CONTRATO</t>
        </is>
      </c>
      <c r="L4489" t="n">
        <v>2693.77</v>
      </c>
      <c r="M4489" t="inlineStr"/>
      <c r="N4489" t="inlineStr"/>
      <c r="O4489" s="142">
        <f>DATE(YEAR(H4489),MONTH(H4489),1)</f>
        <v/>
      </c>
      <c r="P4489" s="132">
        <f>IF(H4489&gt;$L$3,"Futuro","Atraso")</f>
        <v/>
      </c>
      <c r="Q4489">
        <f>12*(YEAR(H4489)-YEAR($L$3))+(MONTH(H4489)-MONTH($L$3))</f>
        <v/>
      </c>
      <c r="R4489" s="366">
        <f>IF(N4489="IBIRAPITANGA FASE 3",IF(P4489="Atraso",M4489,M4489/(1+$J$2)^Q4489),IF(P4489="Atraso",M4489,M4489/(1+$J$1)^Q4489))</f>
        <v/>
      </c>
    </row>
    <row r="4490">
      <c r="A4490" t="inlineStr">
        <is>
          <t>Q022L01</t>
        </is>
      </c>
      <c r="B4490" t="inlineStr">
        <is>
          <t>FABIANO  DE OLIVEIRA BORTOLATO</t>
        </is>
      </c>
      <c r="C4490" t="n">
        <v>1</v>
      </c>
      <c r="D4490" t="inlineStr">
        <is>
          <t>IPCA</t>
        </is>
      </c>
      <c r="E4490" t="n">
        <v>0.009488792934583046</v>
      </c>
      <c r="F4490" t="inlineStr">
        <is>
          <t>MENSAL</t>
        </is>
      </c>
      <c r="G4490" t="n">
        <v>47462</v>
      </c>
      <c r="H4490" t="n">
        <v>47462</v>
      </c>
      <c r="I4490" t="inlineStr">
        <is>
          <t>092</t>
        </is>
      </c>
      <c r="J4490" t="inlineStr">
        <is>
          <t>CARTEIRA</t>
        </is>
      </c>
      <c r="K4490" t="inlineStr">
        <is>
          <t>CONTRATO</t>
        </is>
      </c>
      <c r="L4490" t="n">
        <v>2693.77</v>
      </c>
      <c r="M4490" t="inlineStr"/>
      <c r="N4490" t="inlineStr"/>
      <c r="O4490" s="142">
        <f>DATE(YEAR(H4490),MONTH(H4490),1)</f>
        <v/>
      </c>
      <c r="P4490" s="132">
        <f>IF(H4490&gt;$L$3,"Futuro","Atraso")</f>
        <v/>
      </c>
      <c r="Q4490">
        <f>12*(YEAR(H4490)-YEAR($L$3))+(MONTH(H4490)-MONTH($L$3))</f>
        <v/>
      </c>
      <c r="R4490" s="366">
        <f>IF(N4490="IBIRAPITANGA FASE 3",IF(P4490="Atraso",M4490,M4490/(1+$J$2)^Q4490),IF(P4490="Atraso",M4490,M4490/(1+$J$1)^Q4490))</f>
        <v/>
      </c>
    </row>
    <row r="4491">
      <c r="A4491" t="inlineStr">
        <is>
          <t>Q022L01</t>
        </is>
      </c>
      <c r="B4491" t="inlineStr">
        <is>
          <t>FABIANO  DE OLIVEIRA BORTOLATO</t>
        </is>
      </c>
      <c r="C4491" t="n">
        <v>1</v>
      </c>
      <c r="D4491" t="inlineStr">
        <is>
          <t>IPCA</t>
        </is>
      </c>
      <c r="E4491" t="n">
        <v>0.009488792934583046</v>
      </c>
      <c r="F4491" t="inlineStr">
        <is>
          <t>MENSAL</t>
        </is>
      </c>
      <c r="G4491" t="n">
        <v>47493</v>
      </c>
      <c r="H4491" t="n">
        <v>47493</v>
      </c>
      <c r="I4491" t="inlineStr">
        <is>
          <t>093</t>
        </is>
      </c>
      <c r="J4491" t="inlineStr">
        <is>
          <t>CARTEIRA</t>
        </is>
      </c>
      <c r="K4491" t="inlineStr">
        <is>
          <t>CONTRATO</t>
        </is>
      </c>
      <c r="L4491" t="n">
        <v>2693.77</v>
      </c>
      <c r="M4491" t="inlineStr"/>
      <c r="N4491" t="inlineStr"/>
      <c r="O4491" s="142">
        <f>DATE(YEAR(H4491),MONTH(H4491),1)</f>
        <v/>
      </c>
      <c r="P4491" s="132">
        <f>IF(H4491&gt;$L$3,"Futuro","Atraso")</f>
        <v/>
      </c>
      <c r="Q4491">
        <f>12*(YEAR(H4491)-YEAR($L$3))+(MONTH(H4491)-MONTH($L$3))</f>
        <v/>
      </c>
      <c r="R4491" s="366">
        <f>IF(N4491="IBIRAPITANGA FASE 3",IF(P4491="Atraso",M4491,M4491/(1+$J$2)^Q4491),IF(P4491="Atraso",M4491,M4491/(1+$J$1)^Q4491))</f>
        <v/>
      </c>
    </row>
    <row r="4492">
      <c r="A4492" t="inlineStr">
        <is>
          <t>Q022L01</t>
        </is>
      </c>
      <c r="B4492" t="inlineStr">
        <is>
          <t>FABIANO  DE OLIVEIRA BORTOLATO</t>
        </is>
      </c>
      <c r="C4492" t="n">
        <v>1</v>
      </c>
      <c r="D4492" t="inlineStr">
        <is>
          <t>IPCA</t>
        </is>
      </c>
      <c r="E4492" t="n">
        <v>0.009488792934583046</v>
      </c>
      <c r="F4492" t="inlineStr">
        <is>
          <t>MENSAL</t>
        </is>
      </c>
      <c r="G4492" t="n">
        <v>47524</v>
      </c>
      <c r="H4492" t="n">
        <v>47524</v>
      </c>
      <c r="I4492" t="inlineStr">
        <is>
          <t>094</t>
        </is>
      </c>
      <c r="J4492" t="inlineStr">
        <is>
          <t>CARTEIRA</t>
        </is>
      </c>
      <c r="K4492" t="inlineStr">
        <is>
          <t>CONTRATO</t>
        </is>
      </c>
      <c r="L4492" t="n">
        <v>2693.77</v>
      </c>
      <c r="M4492" t="inlineStr"/>
      <c r="N4492" t="inlineStr"/>
      <c r="O4492" s="142">
        <f>DATE(YEAR(H4492),MONTH(H4492),1)</f>
        <v/>
      </c>
      <c r="P4492" s="132">
        <f>IF(H4492&gt;$L$3,"Futuro","Atraso")</f>
        <v/>
      </c>
      <c r="Q4492">
        <f>12*(YEAR(H4492)-YEAR($L$3))+(MONTH(H4492)-MONTH($L$3))</f>
        <v/>
      </c>
      <c r="R4492" s="366">
        <f>IF(N4492="IBIRAPITANGA FASE 3",IF(P4492="Atraso",M4492,M4492/(1+$J$2)^Q4492),IF(P4492="Atraso",M4492,M4492/(1+$J$1)^Q4492))</f>
        <v/>
      </c>
    </row>
    <row r="4493">
      <c r="A4493" t="inlineStr">
        <is>
          <t>Q022L01</t>
        </is>
      </c>
      <c r="B4493" t="inlineStr">
        <is>
          <t>FABIANO  DE OLIVEIRA BORTOLATO</t>
        </is>
      </c>
      <c r="C4493" t="n">
        <v>1</v>
      </c>
      <c r="D4493" t="inlineStr">
        <is>
          <t>IPCA</t>
        </is>
      </c>
      <c r="E4493" t="n">
        <v>0.009488792934583046</v>
      </c>
      <c r="F4493" t="inlineStr">
        <is>
          <t>MENSAL</t>
        </is>
      </c>
      <c r="G4493" t="n">
        <v>47552</v>
      </c>
      <c r="H4493" t="n">
        <v>47552</v>
      </c>
      <c r="I4493" t="inlineStr">
        <is>
          <t>095</t>
        </is>
      </c>
      <c r="J4493" t="inlineStr">
        <is>
          <t>CARTEIRA</t>
        </is>
      </c>
      <c r="K4493" t="inlineStr">
        <is>
          <t>CONTRATO</t>
        </is>
      </c>
      <c r="L4493" t="n">
        <v>2693.77</v>
      </c>
      <c r="M4493" t="inlineStr"/>
      <c r="N4493" t="inlineStr"/>
      <c r="O4493" s="142">
        <f>DATE(YEAR(H4493),MONTH(H4493),1)</f>
        <v/>
      </c>
      <c r="P4493" s="132">
        <f>IF(H4493&gt;$L$3,"Futuro","Atraso")</f>
        <v/>
      </c>
      <c r="Q4493">
        <f>12*(YEAR(H4493)-YEAR($L$3))+(MONTH(H4493)-MONTH($L$3))</f>
        <v/>
      </c>
      <c r="R4493" s="366">
        <f>IF(N4493="IBIRAPITANGA FASE 3",IF(P4493="Atraso",M4493,M4493/(1+$J$2)^Q4493),IF(P4493="Atraso",M4493,M4493/(1+$J$1)^Q4493))</f>
        <v/>
      </c>
    </row>
    <row r="4494">
      <c r="A4494" t="inlineStr">
        <is>
          <t>Q022L01</t>
        </is>
      </c>
      <c r="B4494" t="inlineStr">
        <is>
          <t>FABIANO  DE OLIVEIRA BORTOLATO</t>
        </is>
      </c>
      <c r="C4494" t="n">
        <v>1</v>
      </c>
      <c r="D4494" t="inlineStr">
        <is>
          <t>IPCA</t>
        </is>
      </c>
      <c r="E4494" t="n">
        <v>0.009488792934583046</v>
      </c>
      <c r="F4494" t="inlineStr">
        <is>
          <t>MENSAL</t>
        </is>
      </c>
      <c r="G4494" t="n">
        <v>47583</v>
      </c>
      <c r="H4494" t="n">
        <v>47583</v>
      </c>
      <c r="I4494" t="inlineStr">
        <is>
          <t>096</t>
        </is>
      </c>
      <c r="J4494" t="inlineStr">
        <is>
          <t>CARTEIRA</t>
        </is>
      </c>
      <c r="K4494" t="inlineStr">
        <is>
          <t>CONTRATO</t>
        </is>
      </c>
      <c r="L4494" t="n">
        <v>2693.77</v>
      </c>
      <c r="M4494" t="inlineStr"/>
      <c r="N4494" t="inlineStr"/>
      <c r="O4494" s="142">
        <f>DATE(YEAR(H4494),MONTH(H4494),1)</f>
        <v/>
      </c>
      <c r="P4494" s="132">
        <f>IF(H4494&gt;$L$3,"Futuro","Atraso")</f>
        <v/>
      </c>
      <c r="Q4494">
        <f>12*(YEAR(H4494)-YEAR($L$3))+(MONTH(H4494)-MONTH($L$3))</f>
        <v/>
      </c>
      <c r="R4494" s="366">
        <f>IF(N4494="IBIRAPITANGA FASE 3",IF(P4494="Atraso",M4494,M4494/(1+$J$2)^Q4494),IF(P4494="Atraso",M4494,M4494/(1+$J$1)^Q4494))</f>
        <v/>
      </c>
    </row>
    <row r="4495">
      <c r="A4495" t="inlineStr">
        <is>
          <t>Q022L01</t>
        </is>
      </c>
      <c r="B4495" t="inlineStr">
        <is>
          <t>FABIANO  DE OLIVEIRA BORTOLATO</t>
        </is>
      </c>
      <c r="C4495" t="n">
        <v>1</v>
      </c>
      <c r="D4495" t="inlineStr">
        <is>
          <t>IPCA</t>
        </is>
      </c>
      <c r="E4495" t="n">
        <v>0.009488792934583046</v>
      </c>
      <c r="F4495" t="inlineStr">
        <is>
          <t>MENSAL</t>
        </is>
      </c>
      <c r="G4495" t="n">
        <v>47613</v>
      </c>
      <c r="H4495" t="n">
        <v>47613</v>
      </c>
      <c r="I4495" t="inlineStr">
        <is>
          <t>097</t>
        </is>
      </c>
      <c r="J4495" t="inlineStr">
        <is>
          <t>CARTEIRA</t>
        </is>
      </c>
      <c r="K4495" t="inlineStr">
        <is>
          <t>CONTRATO</t>
        </is>
      </c>
      <c r="L4495" t="n">
        <v>2693.77</v>
      </c>
      <c r="M4495" t="inlineStr"/>
      <c r="N4495" t="inlineStr"/>
      <c r="O4495" s="142">
        <f>DATE(YEAR(H4495),MONTH(H4495),1)</f>
        <v/>
      </c>
      <c r="P4495" s="132">
        <f>IF(H4495&gt;$L$3,"Futuro","Atraso")</f>
        <v/>
      </c>
      <c r="Q4495">
        <f>12*(YEAR(H4495)-YEAR($L$3))+(MONTH(H4495)-MONTH($L$3))</f>
        <v/>
      </c>
      <c r="R4495" s="366">
        <f>IF(N4495="IBIRAPITANGA FASE 3",IF(P4495="Atraso",M4495,M4495/(1+$J$2)^Q4495),IF(P4495="Atraso",M4495,M4495/(1+$J$1)^Q4495))</f>
        <v/>
      </c>
    </row>
    <row r="4496">
      <c r="A4496" t="inlineStr">
        <is>
          <t>Q022L01</t>
        </is>
      </c>
      <c r="B4496" t="inlineStr">
        <is>
          <t>FABIANO  DE OLIVEIRA BORTOLATO</t>
        </is>
      </c>
      <c r="C4496" t="n">
        <v>1</v>
      </c>
      <c r="D4496" t="inlineStr">
        <is>
          <t>IPCA</t>
        </is>
      </c>
      <c r="E4496" t="n">
        <v>0.009488792934583046</v>
      </c>
      <c r="F4496" t="inlineStr">
        <is>
          <t>MENSAL</t>
        </is>
      </c>
      <c r="G4496" t="n">
        <v>47644</v>
      </c>
      <c r="H4496" t="n">
        <v>47644</v>
      </c>
      <c r="I4496" t="inlineStr">
        <is>
          <t>098</t>
        </is>
      </c>
      <c r="J4496" t="inlineStr">
        <is>
          <t>CARTEIRA</t>
        </is>
      </c>
      <c r="K4496" t="inlineStr">
        <is>
          <t>CONTRATO</t>
        </is>
      </c>
      <c r="L4496" t="n">
        <v>2693.77</v>
      </c>
      <c r="M4496" t="inlineStr"/>
      <c r="N4496" t="inlineStr"/>
      <c r="O4496" s="142">
        <f>DATE(YEAR(H4496),MONTH(H4496),1)</f>
        <v/>
      </c>
      <c r="P4496" s="132">
        <f>IF(H4496&gt;$L$3,"Futuro","Atraso")</f>
        <v/>
      </c>
      <c r="Q4496">
        <f>12*(YEAR(H4496)-YEAR($L$3))+(MONTH(H4496)-MONTH($L$3))</f>
        <v/>
      </c>
      <c r="R4496" s="366">
        <f>IF(N4496="IBIRAPITANGA FASE 3",IF(P4496="Atraso",M4496,M4496/(1+$J$2)^Q4496),IF(P4496="Atraso",M4496,M4496/(1+$J$1)^Q4496))</f>
        <v/>
      </c>
    </row>
    <row r="4497">
      <c r="A4497" t="inlineStr">
        <is>
          <t>Q022L01</t>
        </is>
      </c>
      <c r="B4497" t="inlineStr">
        <is>
          <t>FABIANO  DE OLIVEIRA BORTOLATO</t>
        </is>
      </c>
      <c r="C4497" t="n">
        <v>1</v>
      </c>
      <c r="D4497" t="inlineStr">
        <is>
          <t>IPCA</t>
        </is>
      </c>
      <c r="E4497" t="n">
        <v>0.009488792934583046</v>
      </c>
      <c r="F4497" t="inlineStr">
        <is>
          <t>MENSAL</t>
        </is>
      </c>
      <c r="G4497" t="n">
        <v>47674</v>
      </c>
      <c r="H4497" t="n">
        <v>47674</v>
      </c>
      <c r="I4497" t="inlineStr">
        <is>
          <t>099</t>
        </is>
      </c>
      <c r="J4497" t="inlineStr">
        <is>
          <t>CARTEIRA</t>
        </is>
      </c>
      <c r="K4497" t="inlineStr">
        <is>
          <t>CONTRATO</t>
        </is>
      </c>
      <c r="L4497" t="n">
        <v>2693.77</v>
      </c>
      <c r="M4497" t="inlineStr"/>
      <c r="N4497" t="inlineStr"/>
      <c r="O4497" s="142">
        <f>DATE(YEAR(H4497),MONTH(H4497),1)</f>
        <v/>
      </c>
      <c r="P4497" s="132">
        <f>IF(H4497&gt;$L$3,"Futuro","Atraso")</f>
        <v/>
      </c>
      <c r="Q4497">
        <f>12*(YEAR(H4497)-YEAR($L$3))+(MONTH(H4497)-MONTH($L$3))</f>
        <v/>
      </c>
      <c r="R4497" s="366">
        <f>IF(N4497="IBIRAPITANGA FASE 3",IF(P4497="Atraso",M4497,M4497/(1+$J$2)^Q4497),IF(P4497="Atraso",M4497,M4497/(1+$J$1)^Q4497))</f>
        <v/>
      </c>
    </row>
    <row r="4498">
      <c r="A4498" t="inlineStr">
        <is>
          <t>Q022L01</t>
        </is>
      </c>
      <c r="B4498" t="inlineStr">
        <is>
          <t>FABIANO  DE OLIVEIRA BORTOLATO</t>
        </is>
      </c>
      <c r="C4498" t="n">
        <v>1</v>
      </c>
      <c r="D4498" t="inlineStr">
        <is>
          <t>IPCA</t>
        </is>
      </c>
      <c r="E4498" t="n">
        <v>0.009488792934583046</v>
      </c>
      <c r="F4498" t="inlineStr">
        <is>
          <t>MENSAL</t>
        </is>
      </c>
      <c r="G4498" t="n">
        <v>47705</v>
      </c>
      <c r="H4498" t="n">
        <v>47705</v>
      </c>
      <c r="I4498" t="inlineStr">
        <is>
          <t>100</t>
        </is>
      </c>
      <c r="J4498" t="inlineStr">
        <is>
          <t>CARTEIRA</t>
        </is>
      </c>
      <c r="K4498" t="inlineStr">
        <is>
          <t>CONTRATO</t>
        </is>
      </c>
      <c r="L4498" t="n">
        <v>2693.77</v>
      </c>
      <c r="M4498" t="inlineStr"/>
      <c r="N4498" t="inlineStr"/>
      <c r="O4498" s="142">
        <f>DATE(YEAR(H4498),MONTH(H4498),1)</f>
        <v/>
      </c>
      <c r="P4498" s="132">
        <f>IF(H4498&gt;$L$3,"Futuro","Atraso")</f>
        <v/>
      </c>
      <c r="Q4498">
        <f>12*(YEAR(H4498)-YEAR($L$3))+(MONTH(H4498)-MONTH($L$3))</f>
        <v/>
      </c>
      <c r="R4498" s="366">
        <f>IF(N4498="IBIRAPITANGA FASE 3",IF(P4498="Atraso",M4498,M4498/(1+$J$2)^Q4498),IF(P4498="Atraso",M4498,M4498/(1+$J$1)^Q4498))</f>
        <v/>
      </c>
    </row>
    <row r="4499">
      <c r="A4499" t="inlineStr">
        <is>
          <t>Q022L01</t>
        </is>
      </c>
      <c r="B4499" t="inlineStr">
        <is>
          <t>FABIANO  DE OLIVEIRA BORTOLATO</t>
        </is>
      </c>
      <c r="C4499" t="n">
        <v>1</v>
      </c>
      <c r="D4499" t="inlineStr">
        <is>
          <t>IPCA</t>
        </is>
      </c>
      <c r="E4499" t="n">
        <v>0.009488792934583046</v>
      </c>
      <c r="F4499" t="inlineStr">
        <is>
          <t>MENSAL</t>
        </is>
      </c>
      <c r="G4499" t="n">
        <v>47736</v>
      </c>
      <c r="H4499" t="n">
        <v>47736</v>
      </c>
      <c r="I4499" t="inlineStr">
        <is>
          <t>101</t>
        </is>
      </c>
      <c r="J4499" t="inlineStr">
        <is>
          <t>CARTEIRA</t>
        </is>
      </c>
      <c r="K4499" t="inlineStr">
        <is>
          <t>CONTRATO</t>
        </is>
      </c>
      <c r="L4499" t="n">
        <v>2693.77</v>
      </c>
      <c r="M4499" t="inlineStr"/>
      <c r="N4499" t="inlineStr"/>
      <c r="O4499" s="142">
        <f>DATE(YEAR(H4499),MONTH(H4499),1)</f>
        <v/>
      </c>
      <c r="P4499" s="132">
        <f>IF(H4499&gt;$L$3,"Futuro","Atraso")</f>
        <v/>
      </c>
      <c r="Q4499">
        <f>12*(YEAR(H4499)-YEAR($L$3))+(MONTH(H4499)-MONTH($L$3))</f>
        <v/>
      </c>
      <c r="R4499" s="366">
        <f>IF(N4499="IBIRAPITANGA FASE 3",IF(P4499="Atraso",M4499,M4499/(1+$J$2)^Q4499),IF(P4499="Atraso",M4499,M4499/(1+$J$1)^Q4499))</f>
        <v/>
      </c>
    </row>
    <row r="4500">
      <c r="A4500" t="inlineStr">
        <is>
          <t>Q022L01</t>
        </is>
      </c>
      <c r="B4500" t="inlineStr">
        <is>
          <t>FABIANO  DE OLIVEIRA BORTOLATO</t>
        </is>
      </c>
      <c r="C4500" t="n">
        <v>1</v>
      </c>
      <c r="D4500" t="inlineStr">
        <is>
          <t>IPCA</t>
        </is>
      </c>
      <c r="E4500" t="n">
        <v>0.009488792934583046</v>
      </c>
      <c r="F4500" t="inlineStr">
        <is>
          <t>MENSAL</t>
        </is>
      </c>
      <c r="G4500" t="n">
        <v>47766</v>
      </c>
      <c r="H4500" t="n">
        <v>47766</v>
      </c>
      <c r="I4500" t="inlineStr">
        <is>
          <t>102</t>
        </is>
      </c>
      <c r="J4500" t="inlineStr">
        <is>
          <t>CARTEIRA</t>
        </is>
      </c>
      <c r="K4500" t="inlineStr">
        <is>
          <t>CONTRATO</t>
        </is>
      </c>
      <c r="L4500" t="n">
        <v>2693.77</v>
      </c>
      <c r="M4500" t="inlineStr"/>
      <c r="N4500" t="inlineStr"/>
      <c r="O4500" s="142">
        <f>DATE(YEAR(H4500),MONTH(H4500),1)</f>
        <v/>
      </c>
      <c r="P4500" s="132">
        <f>IF(H4500&gt;$L$3,"Futuro","Atraso")</f>
        <v/>
      </c>
      <c r="Q4500">
        <f>12*(YEAR(H4500)-YEAR($L$3))+(MONTH(H4500)-MONTH($L$3))</f>
        <v/>
      </c>
      <c r="R4500" s="366">
        <f>IF(N4500="IBIRAPITANGA FASE 3",IF(P4500="Atraso",M4500,M4500/(1+$J$2)^Q4500),IF(P4500="Atraso",M4500,M4500/(1+$J$1)^Q4500))</f>
        <v/>
      </c>
    </row>
    <row r="4501">
      <c r="A4501" t="inlineStr">
        <is>
          <t>Q022L01</t>
        </is>
      </c>
      <c r="B4501" t="inlineStr">
        <is>
          <t>FABIANO  DE OLIVEIRA BORTOLATO</t>
        </is>
      </c>
      <c r="C4501" t="n">
        <v>1</v>
      </c>
      <c r="D4501" t="inlineStr">
        <is>
          <t>IPCA</t>
        </is>
      </c>
      <c r="E4501" t="n">
        <v>0.009488792934583046</v>
      </c>
      <c r="F4501" t="inlineStr">
        <is>
          <t>MENSAL</t>
        </is>
      </c>
      <c r="G4501" t="n">
        <v>47766</v>
      </c>
      <c r="H4501" t="n">
        <v>47766</v>
      </c>
      <c r="I4501" t="inlineStr">
        <is>
          <t>009</t>
        </is>
      </c>
      <c r="J4501" t="inlineStr">
        <is>
          <t>CARTEIRA</t>
        </is>
      </c>
      <c r="K4501" t="inlineStr">
        <is>
          <t>CONTRATO</t>
        </is>
      </c>
      <c r="L4501" t="n">
        <v>22711.21</v>
      </c>
      <c r="M4501" t="inlineStr"/>
      <c r="N4501" t="inlineStr"/>
      <c r="O4501" s="142">
        <f>DATE(YEAR(H4501),MONTH(H4501),1)</f>
        <v/>
      </c>
      <c r="P4501" s="132">
        <f>IF(H4501&gt;$L$3,"Futuro","Atraso")</f>
        <v/>
      </c>
      <c r="Q4501">
        <f>12*(YEAR(H4501)-YEAR($L$3))+(MONTH(H4501)-MONTH($L$3))</f>
        <v/>
      </c>
      <c r="R4501" s="366">
        <f>IF(N4501="IBIRAPITANGA FASE 3",IF(P4501="Atraso",M4501,M4501/(1+$J$2)^Q4501),IF(P4501="Atraso",M4501,M4501/(1+$J$1)^Q4501))</f>
        <v/>
      </c>
    </row>
    <row r="4502">
      <c r="A4502" t="inlineStr">
        <is>
          <t>Q022L01</t>
        </is>
      </c>
      <c r="B4502" t="inlineStr">
        <is>
          <t>FABIANO  DE OLIVEIRA BORTOLATO</t>
        </is>
      </c>
      <c r="C4502" t="n">
        <v>1</v>
      </c>
      <c r="D4502" t="inlineStr">
        <is>
          <t>IPCA</t>
        </is>
      </c>
      <c r="E4502" t="n">
        <v>0.009488792934583046</v>
      </c>
      <c r="F4502" t="inlineStr">
        <is>
          <t>MENSAL</t>
        </is>
      </c>
      <c r="G4502" t="n">
        <v>47797</v>
      </c>
      <c r="H4502" t="n">
        <v>47797</v>
      </c>
      <c r="I4502" t="inlineStr">
        <is>
          <t>103</t>
        </is>
      </c>
      <c r="J4502" t="inlineStr">
        <is>
          <t>CARTEIRA</t>
        </is>
      </c>
      <c r="K4502" t="inlineStr">
        <is>
          <t>CONTRATO</t>
        </is>
      </c>
      <c r="L4502" t="n">
        <v>2693.77</v>
      </c>
      <c r="M4502" t="inlineStr"/>
      <c r="N4502" t="inlineStr"/>
      <c r="O4502" s="142">
        <f>DATE(YEAR(H4502),MONTH(H4502),1)</f>
        <v/>
      </c>
      <c r="P4502" s="132">
        <f>IF(H4502&gt;$L$3,"Futuro","Atraso")</f>
        <v/>
      </c>
      <c r="Q4502">
        <f>12*(YEAR(H4502)-YEAR($L$3))+(MONTH(H4502)-MONTH($L$3))</f>
        <v/>
      </c>
      <c r="R4502" s="366">
        <f>IF(N4502="IBIRAPITANGA FASE 3",IF(P4502="Atraso",M4502,M4502/(1+$J$2)^Q4502),IF(P4502="Atraso",M4502,M4502/(1+$J$1)^Q4502))</f>
        <v/>
      </c>
    </row>
    <row r="4503">
      <c r="A4503" t="inlineStr">
        <is>
          <t>Q022L01</t>
        </is>
      </c>
      <c r="B4503" t="inlineStr">
        <is>
          <t>FABIANO  DE OLIVEIRA BORTOLATO</t>
        </is>
      </c>
      <c r="C4503" t="n">
        <v>1</v>
      </c>
      <c r="D4503" t="inlineStr">
        <is>
          <t>IPCA</t>
        </is>
      </c>
      <c r="E4503" t="n">
        <v>0.009488792934583046</v>
      </c>
      <c r="F4503" t="inlineStr">
        <is>
          <t>MENSAL</t>
        </is>
      </c>
      <c r="G4503" t="n">
        <v>47827</v>
      </c>
      <c r="H4503" t="n">
        <v>47827</v>
      </c>
      <c r="I4503" t="inlineStr">
        <is>
          <t>104</t>
        </is>
      </c>
      <c r="J4503" t="inlineStr">
        <is>
          <t>CARTEIRA</t>
        </is>
      </c>
      <c r="K4503" t="inlineStr">
        <is>
          <t>CONTRATO</t>
        </is>
      </c>
      <c r="L4503" t="n">
        <v>2693.77</v>
      </c>
      <c r="M4503" t="inlineStr"/>
      <c r="N4503" t="inlineStr"/>
      <c r="O4503" s="142">
        <f>DATE(YEAR(H4503),MONTH(H4503),1)</f>
        <v/>
      </c>
      <c r="P4503" s="132">
        <f>IF(H4503&gt;$L$3,"Futuro","Atraso")</f>
        <v/>
      </c>
      <c r="Q4503">
        <f>12*(YEAR(H4503)-YEAR($L$3))+(MONTH(H4503)-MONTH($L$3))</f>
        <v/>
      </c>
      <c r="R4503" s="366">
        <f>IF(N4503="IBIRAPITANGA FASE 3",IF(P4503="Atraso",M4503,M4503/(1+$J$2)^Q4503),IF(P4503="Atraso",M4503,M4503/(1+$J$1)^Q4503))</f>
        <v/>
      </c>
    </row>
    <row r="4504">
      <c r="A4504" t="inlineStr">
        <is>
          <t>Q022L01</t>
        </is>
      </c>
      <c r="B4504" t="inlineStr">
        <is>
          <t>FABIANO  DE OLIVEIRA BORTOLATO</t>
        </is>
      </c>
      <c r="C4504" t="n">
        <v>1</v>
      </c>
      <c r="D4504" t="inlineStr">
        <is>
          <t>IPCA</t>
        </is>
      </c>
      <c r="E4504" t="n">
        <v>0.009488792934583046</v>
      </c>
      <c r="F4504" t="inlineStr">
        <is>
          <t>MENSAL</t>
        </is>
      </c>
      <c r="G4504" t="n">
        <v>47858</v>
      </c>
      <c r="H4504" t="n">
        <v>47858</v>
      </c>
      <c r="I4504" t="inlineStr">
        <is>
          <t>105</t>
        </is>
      </c>
      <c r="J4504" t="inlineStr">
        <is>
          <t>CARTEIRA</t>
        </is>
      </c>
      <c r="K4504" t="inlineStr">
        <is>
          <t>CONTRATO</t>
        </is>
      </c>
      <c r="L4504" t="n">
        <v>2693.77</v>
      </c>
      <c r="M4504" t="inlineStr"/>
      <c r="N4504" t="inlineStr"/>
      <c r="O4504" s="142">
        <f>DATE(YEAR(H4504),MONTH(H4504),1)</f>
        <v/>
      </c>
      <c r="P4504" s="132">
        <f>IF(H4504&gt;$L$3,"Futuro","Atraso")</f>
        <v/>
      </c>
      <c r="Q4504">
        <f>12*(YEAR(H4504)-YEAR($L$3))+(MONTH(H4504)-MONTH($L$3))</f>
        <v/>
      </c>
      <c r="R4504" s="366">
        <f>IF(N4504="IBIRAPITANGA FASE 3",IF(P4504="Atraso",M4504,M4504/(1+$J$2)^Q4504),IF(P4504="Atraso",M4504,M4504/(1+$J$1)^Q4504))</f>
        <v/>
      </c>
    </row>
    <row r="4505">
      <c r="A4505" t="inlineStr">
        <is>
          <t>Q022L01</t>
        </is>
      </c>
      <c r="B4505" t="inlineStr">
        <is>
          <t>FABIANO  DE OLIVEIRA BORTOLATO</t>
        </is>
      </c>
      <c r="C4505" t="n">
        <v>1</v>
      </c>
      <c r="D4505" t="inlineStr">
        <is>
          <t>IPCA</t>
        </is>
      </c>
      <c r="E4505" t="n">
        <v>0.009488792934583046</v>
      </c>
      <c r="F4505" t="inlineStr">
        <is>
          <t>MENSAL</t>
        </is>
      </c>
      <c r="G4505" t="n">
        <v>47889</v>
      </c>
      <c r="H4505" t="n">
        <v>47889</v>
      </c>
      <c r="I4505" t="inlineStr">
        <is>
          <t>106</t>
        </is>
      </c>
      <c r="J4505" t="inlineStr">
        <is>
          <t>CARTEIRA</t>
        </is>
      </c>
      <c r="K4505" t="inlineStr">
        <is>
          <t>CONTRATO</t>
        </is>
      </c>
      <c r="L4505" t="n">
        <v>2693.77</v>
      </c>
      <c r="M4505" t="inlineStr"/>
      <c r="N4505" t="inlineStr"/>
      <c r="O4505" s="142">
        <f>DATE(YEAR(H4505),MONTH(H4505),1)</f>
        <v/>
      </c>
      <c r="P4505" s="132">
        <f>IF(H4505&gt;$L$3,"Futuro","Atraso")</f>
        <v/>
      </c>
      <c r="Q4505">
        <f>12*(YEAR(H4505)-YEAR($L$3))+(MONTH(H4505)-MONTH($L$3))</f>
        <v/>
      </c>
      <c r="R4505" s="366">
        <f>IF(N4505="IBIRAPITANGA FASE 3",IF(P4505="Atraso",M4505,M4505/(1+$J$2)^Q4505),IF(P4505="Atraso",M4505,M4505/(1+$J$1)^Q4505))</f>
        <v/>
      </c>
    </row>
    <row r="4506">
      <c r="A4506" t="inlineStr">
        <is>
          <t>Q022L01</t>
        </is>
      </c>
      <c r="B4506" t="inlineStr">
        <is>
          <t>FABIANO  DE OLIVEIRA BORTOLATO</t>
        </is>
      </c>
      <c r="C4506" t="n">
        <v>1</v>
      </c>
      <c r="D4506" t="inlineStr">
        <is>
          <t>IPCA</t>
        </is>
      </c>
      <c r="E4506" t="n">
        <v>0.009488792934583046</v>
      </c>
      <c r="F4506" t="inlineStr">
        <is>
          <t>MENSAL</t>
        </is>
      </c>
      <c r="G4506" t="n">
        <v>47917</v>
      </c>
      <c r="H4506" t="n">
        <v>47917</v>
      </c>
      <c r="I4506" t="inlineStr">
        <is>
          <t>107</t>
        </is>
      </c>
      <c r="J4506" t="inlineStr">
        <is>
          <t>CARTEIRA</t>
        </is>
      </c>
      <c r="K4506" t="inlineStr">
        <is>
          <t>CONTRATO</t>
        </is>
      </c>
      <c r="L4506" t="n">
        <v>2693.77</v>
      </c>
      <c r="M4506" t="inlineStr"/>
      <c r="N4506" t="inlineStr"/>
      <c r="O4506" s="142">
        <f>DATE(YEAR(H4506),MONTH(H4506),1)</f>
        <v/>
      </c>
      <c r="P4506" s="132">
        <f>IF(H4506&gt;$L$3,"Futuro","Atraso")</f>
        <v/>
      </c>
      <c r="Q4506">
        <f>12*(YEAR(H4506)-YEAR($L$3))+(MONTH(H4506)-MONTH($L$3))</f>
        <v/>
      </c>
      <c r="R4506" s="366">
        <f>IF(N4506="IBIRAPITANGA FASE 3",IF(P4506="Atraso",M4506,M4506/(1+$J$2)^Q4506),IF(P4506="Atraso",M4506,M4506/(1+$J$1)^Q4506))</f>
        <v/>
      </c>
    </row>
    <row r="4507">
      <c r="A4507" t="inlineStr">
        <is>
          <t>Q022L01</t>
        </is>
      </c>
      <c r="B4507" t="inlineStr">
        <is>
          <t>FABIANO  DE OLIVEIRA BORTOLATO</t>
        </is>
      </c>
      <c r="C4507" t="n">
        <v>1</v>
      </c>
      <c r="D4507" t="inlineStr">
        <is>
          <t>IPCA</t>
        </is>
      </c>
      <c r="E4507" t="n">
        <v>0.009488792934583046</v>
      </c>
      <c r="F4507" t="inlineStr">
        <is>
          <t>MENSAL</t>
        </is>
      </c>
      <c r="G4507" t="n">
        <v>47948</v>
      </c>
      <c r="H4507" t="n">
        <v>47948</v>
      </c>
      <c r="I4507" t="inlineStr">
        <is>
          <t>108</t>
        </is>
      </c>
      <c r="J4507" t="inlineStr">
        <is>
          <t>CARTEIRA</t>
        </is>
      </c>
      <c r="K4507" t="inlineStr">
        <is>
          <t>CONTRATO</t>
        </is>
      </c>
      <c r="L4507" t="n">
        <v>2693.77</v>
      </c>
      <c r="M4507" t="inlineStr"/>
      <c r="N4507" t="inlineStr"/>
      <c r="O4507" s="142">
        <f>DATE(YEAR(H4507),MONTH(H4507),1)</f>
        <v/>
      </c>
      <c r="P4507" s="132">
        <f>IF(H4507&gt;$L$3,"Futuro","Atraso")</f>
        <v/>
      </c>
      <c r="Q4507">
        <f>12*(YEAR(H4507)-YEAR($L$3))+(MONTH(H4507)-MONTH($L$3))</f>
        <v/>
      </c>
      <c r="R4507" s="366">
        <f>IF(N4507="IBIRAPITANGA FASE 3",IF(P4507="Atraso",M4507,M4507/(1+$J$2)^Q4507),IF(P4507="Atraso",M4507,M4507/(1+$J$1)^Q4507))</f>
        <v/>
      </c>
    </row>
    <row r="4508">
      <c r="A4508" t="inlineStr">
        <is>
          <t>Q022L01</t>
        </is>
      </c>
      <c r="B4508" t="inlineStr">
        <is>
          <t>FABIANO  DE OLIVEIRA BORTOLATO</t>
        </is>
      </c>
      <c r="C4508" t="n">
        <v>1</v>
      </c>
      <c r="D4508" t="inlineStr">
        <is>
          <t>IPCA</t>
        </is>
      </c>
      <c r="E4508" t="n">
        <v>0.009488792934583046</v>
      </c>
      <c r="F4508" t="inlineStr">
        <is>
          <t>MENSAL</t>
        </is>
      </c>
      <c r="G4508" t="n">
        <v>47978</v>
      </c>
      <c r="H4508" t="n">
        <v>47978</v>
      </c>
      <c r="I4508" t="inlineStr">
        <is>
          <t>109</t>
        </is>
      </c>
      <c r="J4508" t="inlineStr">
        <is>
          <t>CARTEIRA</t>
        </is>
      </c>
      <c r="K4508" t="inlineStr">
        <is>
          <t>CONTRATO</t>
        </is>
      </c>
      <c r="L4508" t="n">
        <v>2693.77</v>
      </c>
      <c r="M4508" t="inlineStr"/>
      <c r="N4508" t="inlineStr"/>
      <c r="O4508" s="142">
        <f>DATE(YEAR(H4508),MONTH(H4508),1)</f>
        <v/>
      </c>
      <c r="P4508" s="132">
        <f>IF(H4508&gt;$L$3,"Futuro","Atraso")</f>
        <v/>
      </c>
      <c r="Q4508">
        <f>12*(YEAR(H4508)-YEAR($L$3))+(MONTH(H4508)-MONTH($L$3))</f>
        <v/>
      </c>
      <c r="R4508" s="366">
        <f>IF(N4508="IBIRAPITANGA FASE 3",IF(P4508="Atraso",M4508,M4508/(1+$J$2)^Q4508),IF(P4508="Atraso",M4508,M4508/(1+$J$1)^Q4508))</f>
        <v/>
      </c>
    </row>
    <row r="4509">
      <c r="A4509" t="inlineStr">
        <is>
          <t>Q022L01</t>
        </is>
      </c>
      <c r="B4509" t="inlineStr">
        <is>
          <t>FABIANO  DE OLIVEIRA BORTOLATO</t>
        </is>
      </c>
      <c r="C4509" t="n">
        <v>1</v>
      </c>
      <c r="D4509" t="inlineStr">
        <is>
          <t>IPCA</t>
        </is>
      </c>
      <c r="E4509" t="n">
        <v>0.009488792934583046</v>
      </c>
      <c r="F4509" t="inlineStr">
        <is>
          <t>MENSAL</t>
        </is>
      </c>
      <c r="G4509" t="n">
        <v>48009</v>
      </c>
      <c r="H4509" t="n">
        <v>48009</v>
      </c>
      <c r="I4509" t="inlineStr">
        <is>
          <t>110</t>
        </is>
      </c>
      <c r="J4509" t="inlineStr">
        <is>
          <t>CARTEIRA</t>
        </is>
      </c>
      <c r="K4509" t="inlineStr">
        <is>
          <t>CONTRATO</t>
        </is>
      </c>
      <c r="L4509" t="n">
        <v>2693.77</v>
      </c>
      <c r="M4509" t="inlineStr"/>
      <c r="N4509" t="inlineStr"/>
      <c r="O4509" s="142">
        <f>DATE(YEAR(H4509),MONTH(H4509),1)</f>
        <v/>
      </c>
      <c r="P4509" s="132">
        <f>IF(H4509&gt;$L$3,"Futuro","Atraso")</f>
        <v/>
      </c>
      <c r="Q4509">
        <f>12*(YEAR(H4509)-YEAR($L$3))+(MONTH(H4509)-MONTH($L$3))</f>
        <v/>
      </c>
      <c r="R4509" s="366">
        <f>IF(N4509="IBIRAPITANGA FASE 3",IF(P4509="Atraso",M4509,M4509/(1+$J$2)^Q4509),IF(P4509="Atraso",M4509,M4509/(1+$J$1)^Q4509))</f>
        <v/>
      </c>
    </row>
    <row r="4510">
      <c r="A4510" t="inlineStr">
        <is>
          <t>Q022L01</t>
        </is>
      </c>
      <c r="B4510" t="inlineStr">
        <is>
          <t>FABIANO  DE OLIVEIRA BORTOLATO</t>
        </is>
      </c>
      <c r="C4510" t="n">
        <v>1</v>
      </c>
      <c r="D4510" t="inlineStr">
        <is>
          <t>IPCA</t>
        </is>
      </c>
      <c r="E4510" t="n">
        <v>0.009488792934583046</v>
      </c>
      <c r="F4510" t="inlineStr">
        <is>
          <t>MENSAL</t>
        </is>
      </c>
      <c r="G4510" t="n">
        <v>48039</v>
      </c>
      <c r="H4510" t="n">
        <v>48039</v>
      </c>
      <c r="I4510" t="inlineStr">
        <is>
          <t>111</t>
        </is>
      </c>
      <c r="J4510" t="inlineStr">
        <is>
          <t>CARTEIRA</t>
        </is>
      </c>
      <c r="K4510" t="inlineStr">
        <is>
          <t>CONTRATO</t>
        </is>
      </c>
      <c r="L4510" t="n">
        <v>2693.77</v>
      </c>
      <c r="M4510" t="inlineStr"/>
      <c r="N4510" t="inlineStr"/>
      <c r="O4510" s="142">
        <f>DATE(YEAR(H4510),MONTH(H4510),1)</f>
        <v/>
      </c>
      <c r="P4510" s="132">
        <f>IF(H4510&gt;$L$3,"Futuro","Atraso")</f>
        <v/>
      </c>
      <c r="Q4510">
        <f>12*(YEAR(H4510)-YEAR($L$3))+(MONTH(H4510)-MONTH($L$3))</f>
        <v/>
      </c>
      <c r="R4510" s="366">
        <f>IF(N4510="IBIRAPITANGA FASE 3",IF(P4510="Atraso",M4510,M4510/(1+$J$2)^Q4510),IF(P4510="Atraso",M4510,M4510/(1+$J$1)^Q4510))</f>
        <v/>
      </c>
    </row>
    <row r="4511">
      <c r="A4511" t="inlineStr">
        <is>
          <t>Q022L01</t>
        </is>
      </c>
      <c r="B4511" t="inlineStr">
        <is>
          <t>FABIANO  DE OLIVEIRA BORTOLATO</t>
        </is>
      </c>
      <c r="C4511" t="n">
        <v>1</v>
      </c>
      <c r="D4511" t="inlineStr">
        <is>
          <t>IPCA</t>
        </is>
      </c>
      <c r="E4511" t="n">
        <v>0.009488792934583046</v>
      </c>
      <c r="F4511" t="inlineStr">
        <is>
          <t>MENSAL</t>
        </is>
      </c>
      <c r="G4511" t="n">
        <v>48070</v>
      </c>
      <c r="H4511" t="n">
        <v>48070</v>
      </c>
      <c r="I4511" t="inlineStr">
        <is>
          <t>112</t>
        </is>
      </c>
      <c r="J4511" t="inlineStr">
        <is>
          <t>CARTEIRA</t>
        </is>
      </c>
      <c r="K4511" t="inlineStr">
        <is>
          <t>CONTRATO</t>
        </is>
      </c>
      <c r="L4511" t="n">
        <v>2693.77</v>
      </c>
      <c r="M4511" t="inlineStr"/>
      <c r="N4511" t="inlineStr"/>
      <c r="O4511" s="142">
        <f>DATE(YEAR(H4511),MONTH(H4511),1)</f>
        <v/>
      </c>
      <c r="P4511" s="132">
        <f>IF(H4511&gt;$L$3,"Futuro","Atraso")</f>
        <v/>
      </c>
      <c r="Q4511">
        <f>12*(YEAR(H4511)-YEAR($L$3))+(MONTH(H4511)-MONTH($L$3))</f>
        <v/>
      </c>
      <c r="R4511" s="366">
        <f>IF(N4511="IBIRAPITANGA FASE 3",IF(P4511="Atraso",M4511,M4511/(1+$J$2)^Q4511),IF(P4511="Atraso",M4511,M4511/(1+$J$1)^Q4511))</f>
        <v/>
      </c>
    </row>
    <row r="4512">
      <c r="A4512" t="inlineStr">
        <is>
          <t>Q022L01</t>
        </is>
      </c>
      <c r="B4512" t="inlineStr">
        <is>
          <t>FABIANO  DE OLIVEIRA BORTOLATO</t>
        </is>
      </c>
      <c r="C4512" t="n">
        <v>1</v>
      </c>
      <c r="D4512" t="inlineStr">
        <is>
          <t>IPCA</t>
        </is>
      </c>
      <c r="E4512" t="n">
        <v>0.009488792934583046</v>
      </c>
      <c r="F4512" t="inlineStr">
        <is>
          <t>MENSAL</t>
        </is>
      </c>
      <c r="G4512" t="n">
        <v>48101</v>
      </c>
      <c r="H4512" t="n">
        <v>48101</v>
      </c>
      <c r="I4512" t="inlineStr">
        <is>
          <t>113</t>
        </is>
      </c>
      <c r="J4512" t="inlineStr">
        <is>
          <t>CARTEIRA</t>
        </is>
      </c>
      <c r="K4512" t="inlineStr">
        <is>
          <t>CONTRATO</t>
        </is>
      </c>
      <c r="L4512" t="n">
        <v>2693.77</v>
      </c>
      <c r="M4512" t="inlineStr"/>
      <c r="N4512" t="inlineStr"/>
      <c r="O4512" s="142">
        <f>DATE(YEAR(H4512),MONTH(H4512),1)</f>
        <v/>
      </c>
      <c r="P4512" s="132">
        <f>IF(H4512&gt;$L$3,"Futuro","Atraso")</f>
        <v/>
      </c>
      <c r="Q4512">
        <f>12*(YEAR(H4512)-YEAR($L$3))+(MONTH(H4512)-MONTH($L$3))</f>
        <v/>
      </c>
      <c r="R4512" s="366">
        <f>IF(N4512="IBIRAPITANGA FASE 3",IF(P4512="Atraso",M4512,M4512/(1+$J$2)^Q4512),IF(P4512="Atraso",M4512,M4512/(1+$J$1)^Q4512))</f>
        <v/>
      </c>
    </row>
    <row r="4513">
      <c r="A4513" t="inlineStr">
        <is>
          <t>Q022L01</t>
        </is>
      </c>
      <c r="B4513" t="inlineStr">
        <is>
          <t>FABIANO  DE OLIVEIRA BORTOLATO</t>
        </is>
      </c>
      <c r="C4513" t="n">
        <v>1</v>
      </c>
      <c r="D4513" t="inlineStr">
        <is>
          <t>IPCA</t>
        </is>
      </c>
      <c r="E4513" t="n">
        <v>0.009488792934583046</v>
      </c>
      <c r="F4513" t="inlineStr">
        <is>
          <t>MENSAL</t>
        </is>
      </c>
      <c r="G4513" t="n">
        <v>48131</v>
      </c>
      <c r="H4513" t="n">
        <v>48131</v>
      </c>
      <c r="I4513" t="inlineStr">
        <is>
          <t>114</t>
        </is>
      </c>
      <c r="J4513" t="inlineStr">
        <is>
          <t>CARTEIRA</t>
        </is>
      </c>
      <c r="K4513" t="inlineStr">
        <is>
          <t>CONTRATO</t>
        </is>
      </c>
      <c r="L4513" t="n">
        <v>2693.77</v>
      </c>
      <c r="M4513" t="inlineStr"/>
      <c r="N4513" t="inlineStr"/>
      <c r="O4513" s="142">
        <f>DATE(YEAR(H4513),MONTH(H4513),1)</f>
        <v/>
      </c>
      <c r="P4513" s="132">
        <f>IF(H4513&gt;$L$3,"Futuro","Atraso")</f>
        <v/>
      </c>
      <c r="Q4513">
        <f>12*(YEAR(H4513)-YEAR($L$3))+(MONTH(H4513)-MONTH($L$3))</f>
        <v/>
      </c>
      <c r="R4513" s="366">
        <f>IF(N4513="IBIRAPITANGA FASE 3",IF(P4513="Atraso",M4513,M4513/(1+$J$2)^Q4513),IF(P4513="Atraso",M4513,M4513/(1+$J$1)^Q4513))</f>
        <v/>
      </c>
    </row>
    <row r="4514">
      <c r="A4514" t="inlineStr">
        <is>
          <t>Q022L01</t>
        </is>
      </c>
      <c r="B4514" t="inlineStr">
        <is>
          <t>FABIANO  DE OLIVEIRA BORTOLATO</t>
        </is>
      </c>
      <c r="C4514" t="n">
        <v>1</v>
      </c>
      <c r="D4514" t="inlineStr">
        <is>
          <t>IPCA</t>
        </is>
      </c>
      <c r="E4514" t="n">
        <v>0.009488792934583046</v>
      </c>
      <c r="F4514" t="inlineStr">
        <is>
          <t>MENSAL</t>
        </is>
      </c>
      <c r="G4514" t="n">
        <v>48131</v>
      </c>
      <c r="H4514" t="n">
        <v>48131</v>
      </c>
      <c r="I4514" t="inlineStr">
        <is>
          <t>010</t>
        </is>
      </c>
      <c r="J4514" t="inlineStr">
        <is>
          <t>CARTEIRA</t>
        </is>
      </c>
      <c r="K4514" t="inlineStr">
        <is>
          <t>CONTRATO</t>
        </is>
      </c>
      <c r="L4514" t="n">
        <v>22711.21</v>
      </c>
      <c r="M4514" t="inlineStr"/>
      <c r="N4514" t="inlineStr"/>
      <c r="O4514" s="142">
        <f>DATE(YEAR(H4514),MONTH(H4514),1)</f>
        <v/>
      </c>
      <c r="P4514" s="132">
        <f>IF(H4514&gt;$L$3,"Futuro","Atraso")</f>
        <v/>
      </c>
      <c r="Q4514">
        <f>12*(YEAR(H4514)-YEAR($L$3))+(MONTH(H4514)-MONTH($L$3))</f>
        <v/>
      </c>
      <c r="R4514" s="366">
        <f>IF(N4514="IBIRAPITANGA FASE 3",IF(P4514="Atraso",M4514,M4514/(1+$J$2)^Q4514),IF(P4514="Atraso",M4514,M4514/(1+$J$1)^Q4514))</f>
        <v/>
      </c>
    </row>
    <row r="4515">
      <c r="A4515" t="inlineStr">
        <is>
          <t>Q022L01</t>
        </is>
      </c>
      <c r="B4515" t="inlineStr">
        <is>
          <t>FABIANO  DE OLIVEIRA BORTOLATO</t>
        </is>
      </c>
      <c r="C4515" t="n">
        <v>1</v>
      </c>
      <c r="D4515" t="inlineStr">
        <is>
          <t>IPCA</t>
        </is>
      </c>
      <c r="E4515" t="n">
        <v>0.009488792934583046</v>
      </c>
      <c r="F4515" t="inlineStr">
        <is>
          <t>MENSAL</t>
        </is>
      </c>
      <c r="G4515" t="n">
        <v>48162</v>
      </c>
      <c r="H4515" t="n">
        <v>48162</v>
      </c>
      <c r="I4515" t="inlineStr">
        <is>
          <t>115</t>
        </is>
      </c>
      <c r="J4515" t="inlineStr">
        <is>
          <t>CARTEIRA</t>
        </is>
      </c>
      <c r="K4515" t="inlineStr">
        <is>
          <t>CONTRATO</t>
        </is>
      </c>
      <c r="L4515" t="n">
        <v>2693.77</v>
      </c>
      <c r="M4515" t="inlineStr"/>
      <c r="N4515" t="inlineStr"/>
      <c r="O4515" s="142">
        <f>DATE(YEAR(H4515),MONTH(H4515),1)</f>
        <v/>
      </c>
      <c r="P4515" s="132">
        <f>IF(H4515&gt;$L$3,"Futuro","Atraso")</f>
        <v/>
      </c>
      <c r="Q4515">
        <f>12*(YEAR(H4515)-YEAR($L$3))+(MONTH(H4515)-MONTH($L$3))</f>
        <v/>
      </c>
      <c r="R4515" s="366">
        <f>IF(N4515="IBIRAPITANGA FASE 3",IF(P4515="Atraso",M4515,M4515/(1+$J$2)^Q4515),IF(P4515="Atraso",M4515,M4515/(1+$J$1)^Q4515))</f>
        <v/>
      </c>
    </row>
    <row r="4516">
      <c r="A4516" t="inlineStr">
        <is>
          <t>Q022L01</t>
        </is>
      </c>
      <c r="B4516" t="inlineStr">
        <is>
          <t>FABIANO  DE OLIVEIRA BORTOLATO</t>
        </is>
      </c>
      <c r="C4516" t="n">
        <v>1</v>
      </c>
      <c r="D4516" t="inlineStr">
        <is>
          <t>IPCA</t>
        </is>
      </c>
      <c r="E4516" t="n">
        <v>0.009488792934583046</v>
      </c>
      <c r="F4516" t="inlineStr">
        <is>
          <t>MENSAL</t>
        </is>
      </c>
      <c r="G4516" t="n">
        <v>48192</v>
      </c>
      <c r="H4516" t="n">
        <v>48192</v>
      </c>
      <c r="I4516" t="inlineStr">
        <is>
          <t>116</t>
        </is>
      </c>
      <c r="J4516" t="inlineStr">
        <is>
          <t>CARTEIRA</t>
        </is>
      </c>
      <c r="K4516" t="inlineStr">
        <is>
          <t>CONTRATO</t>
        </is>
      </c>
      <c r="L4516" t="n">
        <v>2693.77</v>
      </c>
      <c r="M4516" t="inlineStr"/>
      <c r="N4516" t="inlineStr"/>
      <c r="O4516" s="142">
        <f>DATE(YEAR(H4516),MONTH(H4516),1)</f>
        <v/>
      </c>
      <c r="P4516" s="132">
        <f>IF(H4516&gt;$L$3,"Futuro","Atraso")</f>
        <v/>
      </c>
      <c r="Q4516">
        <f>12*(YEAR(H4516)-YEAR($L$3))+(MONTH(H4516)-MONTH($L$3))</f>
        <v/>
      </c>
      <c r="R4516" s="366">
        <f>IF(N4516="IBIRAPITANGA FASE 3",IF(P4516="Atraso",M4516,M4516/(1+$J$2)^Q4516),IF(P4516="Atraso",M4516,M4516/(1+$J$1)^Q4516))</f>
        <v/>
      </c>
    </row>
    <row r="4517">
      <c r="A4517" t="inlineStr">
        <is>
          <t>Q022L01</t>
        </is>
      </c>
      <c r="B4517" t="inlineStr">
        <is>
          <t>FABIANO  DE OLIVEIRA BORTOLATO</t>
        </is>
      </c>
      <c r="C4517" t="n">
        <v>1</v>
      </c>
      <c r="D4517" t="inlineStr">
        <is>
          <t>IPCA</t>
        </is>
      </c>
      <c r="E4517" t="n">
        <v>0.009488792934583046</v>
      </c>
      <c r="F4517" t="inlineStr">
        <is>
          <t>MENSAL</t>
        </is>
      </c>
      <c r="G4517" t="n">
        <v>48223</v>
      </c>
      <c r="H4517" t="n">
        <v>48223</v>
      </c>
      <c r="I4517" t="inlineStr">
        <is>
          <t>117</t>
        </is>
      </c>
      <c r="J4517" t="inlineStr">
        <is>
          <t>CARTEIRA</t>
        </is>
      </c>
      <c r="K4517" t="inlineStr">
        <is>
          <t>CONTRATO</t>
        </is>
      </c>
      <c r="L4517" t="n">
        <v>2693.77</v>
      </c>
      <c r="M4517" t="inlineStr"/>
      <c r="N4517" t="inlineStr"/>
      <c r="O4517" s="142">
        <f>DATE(YEAR(H4517),MONTH(H4517),1)</f>
        <v/>
      </c>
      <c r="P4517" s="132">
        <f>IF(H4517&gt;$L$3,"Futuro","Atraso")</f>
        <v/>
      </c>
      <c r="Q4517">
        <f>12*(YEAR(H4517)-YEAR($L$3))+(MONTH(H4517)-MONTH($L$3))</f>
        <v/>
      </c>
      <c r="R4517" s="366">
        <f>IF(N4517="IBIRAPITANGA FASE 3",IF(P4517="Atraso",M4517,M4517/(1+$J$2)^Q4517),IF(P4517="Atraso",M4517,M4517/(1+$J$1)^Q4517))</f>
        <v/>
      </c>
    </row>
    <row r="4518">
      <c r="A4518" t="inlineStr">
        <is>
          <t>Q022L01</t>
        </is>
      </c>
      <c r="B4518" t="inlineStr">
        <is>
          <t>FABIANO  DE OLIVEIRA BORTOLATO</t>
        </is>
      </c>
      <c r="C4518" t="n">
        <v>1</v>
      </c>
      <c r="D4518" t="inlineStr">
        <is>
          <t>IPCA</t>
        </is>
      </c>
      <c r="E4518" t="n">
        <v>0.009488792934583046</v>
      </c>
      <c r="F4518" t="inlineStr">
        <is>
          <t>MENSAL</t>
        </is>
      </c>
      <c r="G4518" t="n">
        <v>48254</v>
      </c>
      <c r="H4518" t="n">
        <v>48254</v>
      </c>
      <c r="I4518" t="inlineStr">
        <is>
          <t>118</t>
        </is>
      </c>
      <c r="J4518" t="inlineStr">
        <is>
          <t>CARTEIRA</t>
        </is>
      </c>
      <c r="K4518" t="inlineStr">
        <is>
          <t>CONTRATO</t>
        </is>
      </c>
      <c r="L4518" t="n">
        <v>2693.77</v>
      </c>
      <c r="M4518" t="inlineStr"/>
      <c r="N4518" t="inlineStr"/>
      <c r="O4518" s="142">
        <f>DATE(YEAR(H4518),MONTH(H4518),1)</f>
        <v/>
      </c>
      <c r="P4518" s="132">
        <f>IF(H4518&gt;$L$3,"Futuro","Atraso")</f>
        <v/>
      </c>
      <c r="Q4518">
        <f>12*(YEAR(H4518)-YEAR($L$3))+(MONTH(H4518)-MONTH($L$3))</f>
        <v/>
      </c>
      <c r="R4518" s="366">
        <f>IF(N4518="IBIRAPITANGA FASE 3",IF(P4518="Atraso",M4518,M4518/(1+$J$2)^Q4518),IF(P4518="Atraso",M4518,M4518/(1+$J$1)^Q4518))</f>
        <v/>
      </c>
    </row>
    <row r="4519">
      <c r="A4519" t="inlineStr">
        <is>
          <t>Q022L01</t>
        </is>
      </c>
      <c r="B4519" t="inlineStr">
        <is>
          <t>FABIANO  DE OLIVEIRA BORTOLATO</t>
        </is>
      </c>
      <c r="C4519" t="n">
        <v>1</v>
      </c>
      <c r="D4519" t="inlineStr">
        <is>
          <t>IPCA</t>
        </is>
      </c>
      <c r="E4519" t="n">
        <v>0.009488792934583046</v>
      </c>
      <c r="F4519" t="inlineStr">
        <is>
          <t>MENSAL</t>
        </is>
      </c>
      <c r="G4519" t="n">
        <v>48283</v>
      </c>
      <c r="H4519" t="n">
        <v>48283</v>
      </c>
      <c r="I4519" t="inlineStr">
        <is>
          <t>119</t>
        </is>
      </c>
      <c r="J4519" t="inlineStr">
        <is>
          <t>CARTEIRA</t>
        </is>
      </c>
      <c r="K4519" t="inlineStr">
        <is>
          <t>CONTRATO</t>
        </is>
      </c>
      <c r="L4519" t="n">
        <v>2693.77</v>
      </c>
      <c r="M4519" t="inlineStr"/>
      <c r="N4519" t="inlineStr"/>
      <c r="O4519" s="142">
        <f>DATE(YEAR(H4519),MONTH(H4519),1)</f>
        <v/>
      </c>
      <c r="P4519" s="132">
        <f>IF(H4519&gt;$L$3,"Futuro","Atraso")</f>
        <v/>
      </c>
      <c r="Q4519">
        <f>12*(YEAR(H4519)-YEAR($L$3))+(MONTH(H4519)-MONTH($L$3))</f>
        <v/>
      </c>
      <c r="R4519" s="366">
        <f>IF(N4519="IBIRAPITANGA FASE 3",IF(P4519="Atraso",M4519,M4519/(1+$J$2)^Q4519),IF(P4519="Atraso",M4519,M4519/(1+$J$1)^Q4519))</f>
        <v/>
      </c>
    </row>
    <row r="4520">
      <c r="A4520" t="inlineStr">
        <is>
          <t>Q022L01</t>
        </is>
      </c>
      <c r="B4520" t="inlineStr">
        <is>
          <t>FABIANO  DE OLIVEIRA BORTOLATO</t>
        </is>
      </c>
      <c r="C4520" t="n">
        <v>1</v>
      </c>
      <c r="D4520" t="inlineStr">
        <is>
          <t>IPCA</t>
        </is>
      </c>
      <c r="E4520" t="n">
        <v>0.009488792934583046</v>
      </c>
      <c r="F4520" t="inlineStr">
        <is>
          <t>MENSAL</t>
        </is>
      </c>
      <c r="G4520" t="n">
        <v>48314</v>
      </c>
      <c r="H4520" t="n">
        <v>48314</v>
      </c>
      <c r="I4520" t="inlineStr">
        <is>
          <t>120</t>
        </is>
      </c>
      <c r="J4520" t="inlineStr">
        <is>
          <t>CARTEIRA</t>
        </is>
      </c>
      <c r="K4520" t="inlineStr">
        <is>
          <t>CONTRATO</t>
        </is>
      </c>
      <c r="L4520" t="n">
        <v>2693.77</v>
      </c>
      <c r="M4520" t="inlineStr"/>
      <c r="N4520" t="inlineStr"/>
      <c r="O4520" s="142">
        <f>DATE(YEAR(H4520),MONTH(H4520),1)</f>
        <v/>
      </c>
      <c r="P4520" s="132">
        <f>IF(H4520&gt;$L$3,"Futuro","Atraso")</f>
        <v/>
      </c>
      <c r="Q4520">
        <f>12*(YEAR(H4520)-YEAR($L$3))+(MONTH(H4520)-MONTH($L$3))</f>
        <v/>
      </c>
      <c r="R4520" s="366">
        <f>IF(N4520="IBIRAPITANGA FASE 3",IF(P4520="Atraso",M4520,M4520/(1+$J$2)^Q4520),IF(P4520="Atraso",M4520,M4520/(1+$J$1)^Q4520))</f>
        <v/>
      </c>
    </row>
    <row r="4521">
      <c r="A4521" t="inlineStr">
        <is>
          <t>Q022L01</t>
        </is>
      </c>
      <c r="B4521" t="inlineStr">
        <is>
          <t>FABIANO  DE OLIVEIRA BORTOLATO</t>
        </is>
      </c>
      <c r="C4521" t="n">
        <v>1</v>
      </c>
      <c r="D4521" t="inlineStr">
        <is>
          <t>IPCA</t>
        </is>
      </c>
      <c r="E4521" t="n">
        <v>0.009488792934583046</v>
      </c>
      <c r="F4521" t="inlineStr">
        <is>
          <t>MENSAL</t>
        </is>
      </c>
      <c r="G4521" t="n">
        <v>48344</v>
      </c>
      <c r="H4521" t="n">
        <v>48344</v>
      </c>
      <c r="I4521" t="inlineStr">
        <is>
          <t>121</t>
        </is>
      </c>
      <c r="J4521" t="inlineStr">
        <is>
          <t>CARTEIRA</t>
        </is>
      </c>
      <c r="K4521" t="inlineStr">
        <is>
          <t>CONTRATO</t>
        </is>
      </c>
      <c r="L4521" t="n">
        <v>2693.77</v>
      </c>
      <c r="M4521" t="inlineStr"/>
      <c r="N4521" t="inlineStr"/>
      <c r="O4521" s="142">
        <f>DATE(YEAR(H4521),MONTH(H4521),1)</f>
        <v/>
      </c>
      <c r="P4521" s="132">
        <f>IF(H4521&gt;$L$3,"Futuro","Atraso")</f>
        <v/>
      </c>
      <c r="Q4521">
        <f>12*(YEAR(H4521)-YEAR($L$3))+(MONTH(H4521)-MONTH($L$3))</f>
        <v/>
      </c>
      <c r="R4521" s="366">
        <f>IF(N4521="IBIRAPITANGA FASE 3",IF(P4521="Atraso",M4521,M4521/(1+$J$2)^Q4521),IF(P4521="Atraso",M4521,M4521/(1+$J$1)^Q4521))</f>
        <v/>
      </c>
    </row>
    <row r="4522">
      <c r="A4522" t="inlineStr">
        <is>
          <t>Q022L01</t>
        </is>
      </c>
      <c r="B4522" t="inlineStr">
        <is>
          <t>FABIANO  DE OLIVEIRA BORTOLATO</t>
        </is>
      </c>
      <c r="C4522" t="n">
        <v>1</v>
      </c>
      <c r="D4522" t="inlineStr">
        <is>
          <t>IPCA</t>
        </is>
      </c>
      <c r="E4522" t="n">
        <v>0.009488792934583046</v>
      </c>
      <c r="F4522" t="inlineStr">
        <is>
          <t>MENSAL</t>
        </is>
      </c>
      <c r="G4522" t="n">
        <v>48375</v>
      </c>
      <c r="H4522" t="n">
        <v>48375</v>
      </c>
      <c r="I4522" t="inlineStr">
        <is>
          <t>122</t>
        </is>
      </c>
      <c r="J4522" t="inlineStr">
        <is>
          <t>CARTEIRA</t>
        </is>
      </c>
      <c r="K4522" t="inlineStr">
        <is>
          <t>CONTRATO</t>
        </is>
      </c>
      <c r="L4522" t="n">
        <v>2693.77</v>
      </c>
      <c r="M4522" t="inlineStr"/>
      <c r="N4522" t="inlineStr"/>
      <c r="O4522" s="142">
        <f>DATE(YEAR(H4522),MONTH(H4522),1)</f>
        <v/>
      </c>
      <c r="P4522" s="132">
        <f>IF(H4522&gt;$L$3,"Futuro","Atraso")</f>
        <v/>
      </c>
      <c r="Q4522">
        <f>12*(YEAR(H4522)-YEAR($L$3))+(MONTH(H4522)-MONTH($L$3))</f>
        <v/>
      </c>
      <c r="R4522" s="366">
        <f>IF(N4522="IBIRAPITANGA FASE 3",IF(P4522="Atraso",M4522,M4522/(1+$J$2)^Q4522),IF(P4522="Atraso",M4522,M4522/(1+$J$1)^Q4522))</f>
        <v/>
      </c>
    </row>
    <row r="4523">
      <c r="A4523" t="inlineStr">
        <is>
          <t>Q022L01</t>
        </is>
      </c>
      <c r="B4523" t="inlineStr">
        <is>
          <t>FABIANO  DE OLIVEIRA BORTOLATO</t>
        </is>
      </c>
      <c r="C4523" t="n">
        <v>1</v>
      </c>
      <c r="D4523" t="inlineStr">
        <is>
          <t>IPCA</t>
        </is>
      </c>
      <c r="E4523" t="n">
        <v>0.009488792934583046</v>
      </c>
      <c r="F4523" t="inlineStr">
        <is>
          <t>MENSAL</t>
        </is>
      </c>
      <c r="G4523" t="n">
        <v>48405</v>
      </c>
      <c r="H4523" t="n">
        <v>48405</v>
      </c>
      <c r="I4523" t="inlineStr">
        <is>
          <t>123</t>
        </is>
      </c>
      <c r="J4523" t="inlineStr">
        <is>
          <t>CARTEIRA</t>
        </is>
      </c>
      <c r="K4523" t="inlineStr">
        <is>
          <t>CONTRATO</t>
        </is>
      </c>
      <c r="L4523" t="n">
        <v>2693.77</v>
      </c>
      <c r="M4523" t="inlineStr"/>
      <c r="N4523" t="inlineStr"/>
      <c r="O4523" s="142">
        <f>DATE(YEAR(H4523),MONTH(H4523),1)</f>
        <v/>
      </c>
      <c r="P4523" s="132">
        <f>IF(H4523&gt;$L$3,"Futuro","Atraso")</f>
        <v/>
      </c>
      <c r="Q4523">
        <f>12*(YEAR(H4523)-YEAR($L$3))+(MONTH(H4523)-MONTH($L$3))</f>
        <v/>
      </c>
      <c r="R4523" s="366">
        <f>IF(N4523="IBIRAPITANGA FASE 3",IF(P4523="Atraso",M4523,M4523/(1+$J$2)^Q4523),IF(P4523="Atraso",M4523,M4523/(1+$J$1)^Q4523))</f>
        <v/>
      </c>
    </row>
    <row r="4524">
      <c r="A4524" t="inlineStr">
        <is>
          <t>Q022L01</t>
        </is>
      </c>
      <c r="B4524" t="inlineStr">
        <is>
          <t>FABIANO  DE OLIVEIRA BORTOLATO</t>
        </is>
      </c>
      <c r="C4524" t="n">
        <v>1</v>
      </c>
      <c r="D4524" t="inlineStr">
        <is>
          <t>IPCA</t>
        </is>
      </c>
      <c r="E4524" t="n">
        <v>0.009488792934583046</v>
      </c>
      <c r="F4524" t="inlineStr">
        <is>
          <t>MENSAL</t>
        </is>
      </c>
      <c r="G4524" t="n">
        <v>48436</v>
      </c>
      <c r="H4524" t="n">
        <v>48436</v>
      </c>
      <c r="I4524" t="inlineStr">
        <is>
          <t>124</t>
        </is>
      </c>
      <c r="J4524" t="inlineStr">
        <is>
          <t>CARTEIRA</t>
        </is>
      </c>
      <c r="K4524" t="inlineStr">
        <is>
          <t>CONTRATO</t>
        </is>
      </c>
      <c r="L4524" t="n">
        <v>2693.77</v>
      </c>
      <c r="M4524" t="inlineStr"/>
      <c r="N4524" t="inlineStr"/>
      <c r="O4524" s="142">
        <f>DATE(YEAR(H4524),MONTH(H4524),1)</f>
        <v/>
      </c>
      <c r="P4524" s="132">
        <f>IF(H4524&gt;$L$3,"Futuro","Atraso")</f>
        <v/>
      </c>
      <c r="Q4524">
        <f>12*(YEAR(H4524)-YEAR($L$3))+(MONTH(H4524)-MONTH($L$3))</f>
        <v/>
      </c>
      <c r="R4524" s="366">
        <f>IF(N4524="IBIRAPITANGA FASE 3",IF(P4524="Atraso",M4524,M4524/(1+$J$2)^Q4524),IF(P4524="Atraso",M4524,M4524/(1+$J$1)^Q4524))</f>
        <v/>
      </c>
    </row>
    <row r="4525">
      <c r="A4525" t="inlineStr">
        <is>
          <t>Q022L01</t>
        </is>
      </c>
      <c r="B4525" t="inlineStr">
        <is>
          <t>FABIANO  DE OLIVEIRA BORTOLATO</t>
        </is>
      </c>
      <c r="C4525" t="n">
        <v>1</v>
      </c>
      <c r="D4525" t="inlineStr">
        <is>
          <t>IPCA</t>
        </is>
      </c>
      <c r="E4525" t="n">
        <v>0.009488792934583046</v>
      </c>
      <c r="F4525" t="inlineStr">
        <is>
          <t>MENSAL</t>
        </is>
      </c>
      <c r="G4525" t="n">
        <v>48467</v>
      </c>
      <c r="H4525" t="n">
        <v>48467</v>
      </c>
      <c r="I4525" t="inlineStr">
        <is>
          <t>125</t>
        </is>
      </c>
      <c r="J4525" t="inlineStr">
        <is>
          <t>CARTEIRA</t>
        </is>
      </c>
      <c r="K4525" t="inlineStr">
        <is>
          <t>CONTRATO</t>
        </is>
      </c>
      <c r="L4525" t="n">
        <v>2693.77</v>
      </c>
      <c r="M4525" t="inlineStr"/>
      <c r="N4525" t="inlineStr"/>
      <c r="O4525" s="142">
        <f>DATE(YEAR(H4525),MONTH(H4525),1)</f>
        <v/>
      </c>
      <c r="P4525" s="132">
        <f>IF(H4525&gt;$L$3,"Futuro","Atraso")</f>
        <v/>
      </c>
      <c r="Q4525">
        <f>12*(YEAR(H4525)-YEAR($L$3))+(MONTH(H4525)-MONTH($L$3))</f>
        <v/>
      </c>
      <c r="R4525" s="366">
        <f>IF(N4525="IBIRAPITANGA FASE 3",IF(P4525="Atraso",M4525,M4525/(1+$J$2)^Q4525),IF(P4525="Atraso",M4525,M4525/(1+$J$1)^Q4525))</f>
        <v/>
      </c>
    </row>
    <row r="4526">
      <c r="A4526" t="inlineStr">
        <is>
          <t>Q022L01</t>
        </is>
      </c>
      <c r="B4526" t="inlineStr">
        <is>
          <t>FABIANO  DE OLIVEIRA BORTOLATO</t>
        </is>
      </c>
      <c r="C4526" t="n">
        <v>1</v>
      </c>
      <c r="D4526" t="inlineStr">
        <is>
          <t>IPCA</t>
        </is>
      </c>
      <c r="E4526" t="n">
        <v>0.009488792934583046</v>
      </c>
      <c r="F4526" t="inlineStr">
        <is>
          <t>MENSAL</t>
        </is>
      </c>
      <c r="G4526" t="n">
        <v>48497</v>
      </c>
      <c r="H4526" t="n">
        <v>48497</v>
      </c>
      <c r="I4526" t="inlineStr">
        <is>
          <t>126</t>
        </is>
      </c>
      <c r="J4526" t="inlineStr">
        <is>
          <t>CARTEIRA</t>
        </is>
      </c>
      <c r="K4526" t="inlineStr">
        <is>
          <t>CONTRATO</t>
        </is>
      </c>
      <c r="L4526" t="n">
        <v>2693.77</v>
      </c>
      <c r="M4526" t="inlineStr"/>
      <c r="N4526" t="inlineStr"/>
      <c r="O4526" s="142">
        <f>DATE(YEAR(H4526),MONTH(H4526),1)</f>
        <v/>
      </c>
      <c r="P4526" s="132">
        <f>IF(H4526&gt;$L$3,"Futuro","Atraso")</f>
        <v/>
      </c>
      <c r="Q4526">
        <f>12*(YEAR(H4526)-YEAR($L$3))+(MONTH(H4526)-MONTH($L$3))</f>
        <v/>
      </c>
      <c r="R4526" s="366">
        <f>IF(N4526="IBIRAPITANGA FASE 3",IF(P4526="Atraso",M4526,M4526/(1+$J$2)^Q4526),IF(P4526="Atraso",M4526,M4526/(1+$J$1)^Q4526))</f>
        <v/>
      </c>
    </row>
    <row r="4527">
      <c r="A4527" t="inlineStr">
        <is>
          <t>Q022L01</t>
        </is>
      </c>
      <c r="B4527" t="inlineStr">
        <is>
          <t>FABIANO  DE OLIVEIRA BORTOLATO</t>
        </is>
      </c>
      <c r="C4527" t="n">
        <v>1</v>
      </c>
      <c r="D4527" t="inlineStr">
        <is>
          <t>IPCA</t>
        </is>
      </c>
      <c r="E4527" t="n">
        <v>0.009488792934583046</v>
      </c>
      <c r="F4527" t="inlineStr">
        <is>
          <t>MENSAL</t>
        </is>
      </c>
      <c r="G4527" t="n">
        <v>48497</v>
      </c>
      <c r="H4527" t="n">
        <v>48497</v>
      </c>
      <c r="I4527" t="inlineStr">
        <is>
          <t>011</t>
        </is>
      </c>
      <c r="J4527" t="inlineStr">
        <is>
          <t>CARTEIRA</t>
        </is>
      </c>
      <c r="K4527" t="inlineStr">
        <is>
          <t>CONTRATO</t>
        </is>
      </c>
      <c r="L4527" t="n">
        <v>22711.21</v>
      </c>
      <c r="M4527" t="inlineStr"/>
      <c r="N4527" t="inlineStr"/>
      <c r="O4527" s="142">
        <f>DATE(YEAR(H4527),MONTH(H4527),1)</f>
        <v/>
      </c>
      <c r="P4527" s="132">
        <f>IF(H4527&gt;$L$3,"Futuro","Atraso")</f>
        <v/>
      </c>
      <c r="Q4527">
        <f>12*(YEAR(H4527)-YEAR($L$3))+(MONTH(H4527)-MONTH($L$3))</f>
        <v/>
      </c>
      <c r="R4527" s="366">
        <f>IF(N4527="IBIRAPITANGA FASE 3",IF(P4527="Atraso",M4527,M4527/(1+$J$2)^Q4527),IF(P4527="Atraso",M4527,M4527/(1+$J$1)^Q4527))</f>
        <v/>
      </c>
    </row>
    <row r="4528">
      <c r="A4528" t="inlineStr">
        <is>
          <t>Q022L01</t>
        </is>
      </c>
      <c r="B4528" t="inlineStr">
        <is>
          <t>FABIANO  DE OLIVEIRA BORTOLATO</t>
        </is>
      </c>
      <c r="C4528" t="n">
        <v>1</v>
      </c>
      <c r="D4528" t="inlineStr">
        <is>
          <t>IPCA</t>
        </is>
      </c>
      <c r="E4528" t="n">
        <v>0.009488792934583046</v>
      </c>
      <c r="F4528" t="inlineStr">
        <is>
          <t>MENSAL</t>
        </is>
      </c>
      <c r="G4528" t="n">
        <v>48528</v>
      </c>
      <c r="H4528" t="n">
        <v>48528</v>
      </c>
      <c r="I4528" t="inlineStr">
        <is>
          <t>127</t>
        </is>
      </c>
      <c r="J4528" t="inlineStr">
        <is>
          <t>CARTEIRA</t>
        </is>
      </c>
      <c r="K4528" t="inlineStr">
        <is>
          <t>CONTRATO</t>
        </is>
      </c>
      <c r="L4528" t="n">
        <v>2693.77</v>
      </c>
      <c r="M4528" t="inlineStr"/>
      <c r="N4528" t="inlineStr"/>
      <c r="O4528" s="142">
        <f>DATE(YEAR(H4528),MONTH(H4528),1)</f>
        <v/>
      </c>
      <c r="P4528" s="132">
        <f>IF(H4528&gt;$L$3,"Futuro","Atraso")</f>
        <v/>
      </c>
      <c r="Q4528">
        <f>12*(YEAR(H4528)-YEAR($L$3))+(MONTH(H4528)-MONTH($L$3))</f>
        <v/>
      </c>
      <c r="R4528" s="366">
        <f>IF(N4528="IBIRAPITANGA FASE 3",IF(P4528="Atraso",M4528,M4528/(1+$J$2)^Q4528),IF(P4528="Atraso",M4528,M4528/(1+$J$1)^Q4528))</f>
        <v/>
      </c>
    </row>
    <row r="4529">
      <c r="A4529" t="inlineStr">
        <is>
          <t>Q022L01</t>
        </is>
      </c>
      <c r="B4529" t="inlineStr">
        <is>
          <t>FABIANO  DE OLIVEIRA BORTOLATO</t>
        </is>
      </c>
      <c r="C4529" t="n">
        <v>1</v>
      </c>
      <c r="D4529" t="inlineStr">
        <is>
          <t>IPCA</t>
        </is>
      </c>
      <c r="E4529" t="n">
        <v>0.009488792934583046</v>
      </c>
      <c r="F4529" t="inlineStr">
        <is>
          <t>MENSAL</t>
        </is>
      </c>
      <c r="G4529" t="n">
        <v>48558</v>
      </c>
      <c r="H4529" t="n">
        <v>48558</v>
      </c>
      <c r="I4529" t="inlineStr">
        <is>
          <t>128</t>
        </is>
      </c>
      <c r="J4529" t="inlineStr">
        <is>
          <t>CARTEIRA</t>
        </is>
      </c>
      <c r="K4529" t="inlineStr">
        <is>
          <t>CONTRATO</t>
        </is>
      </c>
      <c r="L4529" t="n">
        <v>2693.77</v>
      </c>
      <c r="M4529" t="inlineStr"/>
      <c r="N4529" t="inlineStr"/>
      <c r="O4529" s="142">
        <f>DATE(YEAR(H4529),MONTH(H4529),1)</f>
        <v/>
      </c>
      <c r="P4529" s="132">
        <f>IF(H4529&gt;$L$3,"Futuro","Atraso")</f>
        <v/>
      </c>
      <c r="Q4529">
        <f>12*(YEAR(H4529)-YEAR($L$3))+(MONTH(H4529)-MONTH($L$3))</f>
        <v/>
      </c>
      <c r="R4529" s="366">
        <f>IF(N4529="IBIRAPITANGA FASE 3",IF(P4529="Atraso",M4529,M4529/(1+$J$2)^Q4529),IF(P4529="Atraso",M4529,M4529/(1+$J$1)^Q4529))</f>
        <v/>
      </c>
    </row>
    <row r="4530">
      <c r="A4530" t="inlineStr">
        <is>
          <t>Q022L01</t>
        </is>
      </c>
      <c r="B4530" t="inlineStr">
        <is>
          <t>FABIANO  DE OLIVEIRA BORTOLATO</t>
        </is>
      </c>
      <c r="C4530" t="n">
        <v>1</v>
      </c>
      <c r="D4530" t="inlineStr">
        <is>
          <t>IPCA</t>
        </is>
      </c>
      <c r="E4530" t="n">
        <v>0.009488792934583046</v>
      </c>
      <c r="F4530" t="inlineStr">
        <is>
          <t>MENSAL</t>
        </is>
      </c>
      <c r="G4530" t="n">
        <v>48589</v>
      </c>
      <c r="H4530" t="n">
        <v>48589</v>
      </c>
      <c r="I4530" t="inlineStr">
        <is>
          <t>129</t>
        </is>
      </c>
      <c r="J4530" t="inlineStr">
        <is>
          <t>CARTEIRA</t>
        </is>
      </c>
      <c r="K4530" t="inlineStr">
        <is>
          <t>CONTRATO</t>
        </is>
      </c>
      <c r="L4530" t="n">
        <v>2693.77</v>
      </c>
      <c r="M4530" t="inlineStr"/>
      <c r="N4530" t="inlineStr"/>
      <c r="O4530" s="142">
        <f>DATE(YEAR(H4530),MONTH(H4530),1)</f>
        <v/>
      </c>
      <c r="P4530" s="132">
        <f>IF(H4530&gt;$L$3,"Futuro","Atraso")</f>
        <v/>
      </c>
      <c r="Q4530">
        <f>12*(YEAR(H4530)-YEAR($L$3))+(MONTH(H4530)-MONTH($L$3))</f>
        <v/>
      </c>
      <c r="R4530" s="366">
        <f>IF(N4530="IBIRAPITANGA FASE 3",IF(P4530="Atraso",M4530,M4530/(1+$J$2)^Q4530),IF(P4530="Atraso",M4530,M4530/(1+$J$1)^Q4530))</f>
        <v/>
      </c>
    </row>
    <row r="4531">
      <c r="A4531" t="inlineStr">
        <is>
          <t>Q022L01</t>
        </is>
      </c>
      <c r="B4531" t="inlineStr">
        <is>
          <t>FABIANO  DE OLIVEIRA BORTOLATO</t>
        </is>
      </c>
      <c r="C4531" t="n">
        <v>1</v>
      </c>
      <c r="D4531" t="inlineStr">
        <is>
          <t>IPCA</t>
        </is>
      </c>
      <c r="E4531" t="n">
        <v>0.009488792934583046</v>
      </c>
      <c r="F4531" t="inlineStr">
        <is>
          <t>MENSAL</t>
        </is>
      </c>
      <c r="G4531" t="n">
        <v>48620</v>
      </c>
      <c r="H4531" t="n">
        <v>48620</v>
      </c>
      <c r="I4531" t="inlineStr">
        <is>
          <t>130</t>
        </is>
      </c>
      <c r="J4531" t="inlineStr">
        <is>
          <t>CARTEIRA</t>
        </is>
      </c>
      <c r="K4531" t="inlineStr">
        <is>
          <t>CONTRATO</t>
        </is>
      </c>
      <c r="L4531" t="n">
        <v>2693.77</v>
      </c>
      <c r="M4531" t="inlineStr"/>
      <c r="N4531" t="inlineStr"/>
      <c r="O4531" s="142">
        <f>DATE(YEAR(H4531),MONTH(H4531),1)</f>
        <v/>
      </c>
      <c r="P4531" s="132">
        <f>IF(H4531&gt;$L$3,"Futuro","Atraso")</f>
        <v/>
      </c>
      <c r="Q4531">
        <f>12*(YEAR(H4531)-YEAR($L$3))+(MONTH(H4531)-MONTH($L$3))</f>
        <v/>
      </c>
      <c r="R4531" s="366">
        <f>IF(N4531="IBIRAPITANGA FASE 3",IF(P4531="Atraso",M4531,M4531/(1+$J$2)^Q4531),IF(P4531="Atraso",M4531,M4531/(1+$J$1)^Q4531))</f>
        <v/>
      </c>
    </row>
    <row r="4532">
      <c r="A4532" t="inlineStr">
        <is>
          <t>Q022L01</t>
        </is>
      </c>
      <c r="B4532" t="inlineStr">
        <is>
          <t>FABIANO  DE OLIVEIRA BORTOLATO</t>
        </is>
      </c>
      <c r="C4532" t="n">
        <v>1</v>
      </c>
      <c r="D4532" t="inlineStr">
        <is>
          <t>IPCA</t>
        </is>
      </c>
      <c r="E4532" t="n">
        <v>0.009488792934583046</v>
      </c>
      <c r="F4532" t="inlineStr">
        <is>
          <t>MENSAL</t>
        </is>
      </c>
      <c r="G4532" t="n">
        <v>48648</v>
      </c>
      <c r="H4532" t="n">
        <v>48648</v>
      </c>
      <c r="I4532" t="inlineStr">
        <is>
          <t>131</t>
        </is>
      </c>
      <c r="J4532" t="inlineStr">
        <is>
          <t>CARTEIRA</t>
        </is>
      </c>
      <c r="K4532" t="inlineStr">
        <is>
          <t>CONTRATO</t>
        </is>
      </c>
      <c r="L4532" t="n">
        <v>2693.77</v>
      </c>
      <c r="M4532" t="inlineStr"/>
      <c r="N4532" t="inlineStr"/>
      <c r="O4532" s="142">
        <f>DATE(YEAR(H4532),MONTH(H4532),1)</f>
        <v/>
      </c>
      <c r="P4532" s="132">
        <f>IF(H4532&gt;$L$3,"Futuro","Atraso")</f>
        <v/>
      </c>
      <c r="Q4532">
        <f>12*(YEAR(H4532)-YEAR($L$3))+(MONTH(H4532)-MONTH($L$3))</f>
        <v/>
      </c>
      <c r="R4532" s="366">
        <f>IF(N4532="IBIRAPITANGA FASE 3",IF(P4532="Atraso",M4532,M4532/(1+$J$2)^Q4532),IF(P4532="Atraso",M4532,M4532/(1+$J$1)^Q4532))</f>
        <v/>
      </c>
    </row>
    <row r="4533">
      <c r="A4533" t="inlineStr">
        <is>
          <t>Q022L01</t>
        </is>
      </c>
      <c r="B4533" t="inlineStr">
        <is>
          <t>FABIANO  DE OLIVEIRA BORTOLATO</t>
        </is>
      </c>
      <c r="C4533" t="n">
        <v>1</v>
      </c>
      <c r="D4533" t="inlineStr">
        <is>
          <t>IPCA</t>
        </is>
      </c>
      <c r="E4533" t="n">
        <v>0.009488792934583046</v>
      </c>
      <c r="F4533" t="inlineStr">
        <is>
          <t>MENSAL</t>
        </is>
      </c>
      <c r="G4533" t="n">
        <v>48679</v>
      </c>
      <c r="H4533" t="n">
        <v>48679</v>
      </c>
      <c r="I4533" t="inlineStr">
        <is>
          <t>132</t>
        </is>
      </c>
      <c r="J4533" t="inlineStr">
        <is>
          <t>CARTEIRA</t>
        </is>
      </c>
      <c r="K4533" t="inlineStr">
        <is>
          <t>CONTRATO</t>
        </is>
      </c>
      <c r="L4533" t="n">
        <v>2693.77</v>
      </c>
      <c r="M4533" t="inlineStr"/>
      <c r="N4533" t="inlineStr"/>
      <c r="O4533" s="142">
        <f>DATE(YEAR(H4533),MONTH(H4533),1)</f>
        <v/>
      </c>
      <c r="P4533" s="132">
        <f>IF(H4533&gt;$L$3,"Futuro","Atraso")</f>
        <v/>
      </c>
      <c r="Q4533">
        <f>12*(YEAR(H4533)-YEAR($L$3))+(MONTH(H4533)-MONTH($L$3))</f>
        <v/>
      </c>
      <c r="R4533" s="366">
        <f>IF(N4533="IBIRAPITANGA FASE 3",IF(P4533="Atraso",M4533,M4533/(1+$J$2)^Q4533),IF(P4533="Atraso",M4533,M4533/(1+$J$1)^Q4533))</f>
        <v/>
      </c>
    </row>
    <row r="4534">
      <c r="A4534" t="inlineStr">
        <is>
          <t>Q022L01</t>
        </is>
      </c>
      <c r="B4534" t="inlineStr">
        <is>
          <t>FABIANO  DE OLIVEIRA BORTOLATO</t>
        </is>
      </c>
      <c r="C4534" t="n">
        <v>1</v>
      </c>
      <c r="D4534" t="inlineStr">
        <is>
          <t>IPCA</t>
        </is>
      </c>
      <c r="E4534" t="n">
        <v>0.009488792934583046</v>
      </c>
      <c r="F4534" t="inlineStr">
        <is>
          <t>MENSAL</t>
        </is>
      </c>
      <c r="G4534" t="n">
        <v>48709</v>
      </c>
      <c r="H4534" t="n">
        <v>48709</v>
      </c>
      <c r="I4534" t="inlineStr">
        <is>
          <t>133</t>
        </is>
      </c>
      <c r="J4534" t="inlineStr">
        <is>
          <t>CARTEIRA</t>
        </is>
      </c>
      <c r="K4534" t="inlineStr">
        <is>
          <t>CONTRATO</t>
        </is>
      </c>
      <c r="L4534" t="n">
        <v>2693.77</v>
      </c>
      <c r="M4534" t="inlineStr"/>
      <c r="N4534" t="inlineStr"/>
      <c r="O4534" s="142">
        <f>DATE(YEAR(H4534),MONTH(H4534),1)</f>
        <v/>
      </c>
      <c r="P4534" s="132">
        <f>IF(H4534&gt;$L$3,"Futuro","Atraso")</f>
        <v/>
      </c>
      <c r="Q4534">
        <f>12*(YEAR(H4534)-YEAR($L$3))+(MONTH(H4534)-MONTH($L$3))</f>
        <v/>
      </c>
      <c r="R4534" s="366">
        <f>IF(N4534="IBIRAPITANGA FASE 3",IF(P4534="Atraso",M4534,M4534/(1+$J$2)^Q4534),IF(P4534="Atraso",M4534,M4534/(1+$J$1)^Q4534))</f>
        <v/>
      </c>
    </row>
    <row r="4535">
      <c r="A4535" t="inlineStr">
        <is>
          <t>Q022L01</t>
        </is>
      </c>
      <c r="B4535" t="inlineStr">
        <is>
          <t>FABIANO  DE OLIVEIRA BORTOLATO</t>
        </is>
      </c>
      <c r="C4535" t="n">
        <v>1</v>
      </c>
      <c r="D4535" t="inlineStr">
        <is>
          <t>IPCA</t>
        </is>
      </c>
      <c r="E4535" t="n">
        <v>0.009488792934583046</v>
      </c>
      <c r="F4535" t="inlineStr">
        <is>
          <t>MENSAL</t>
        </is>
      </c>
      <c r="G4535" t="n">
        <v>48740</v>
      </c>
      <c r="H4535" t="n">
        <v>48740</v>
      </c>
      <c r="I4535" t="inlineStr">
        <is>
          <t>134</t>
        </is>
      </c>
      <c r="J4535" t="inlineStr">
        <is>
          <t>CARTEIRA</t>
        </is>
      </c>
      <c r="K4535" t="inlineStr">
        <is>
          <t>CONTRATO</t>
        </is>
      </c>
      <c r="L4535" t="n">
        <v>2693.77</v>
      </c>
      <c r="M4535" t="inlineStr"/>
      <c r="N4535" t="inlineStr"/>
      <c r="O4535" s="142">
        <f>DATE(YEAR(H4535),MONTH(H4535),1)</f>
        <v/>
      </c>
      <c r="P4535" s="132">
        <f>IF(H4535&gt;$L$3,"Futuro","Atraso")</f>
        <v/>
      </c>
      <c r="Q4535">
        <f>12*(YEAR(H4535)-YEAR($L$3))+(MONTH(H4535)-MONTH($L$3))</f>
        <v/>
      </c>
      <c r="R4535" s="366">
        <f>IF(N4535="IBIRAPITANGA FASE 3",IF(P4535="Atraso",M4535,M4535/(1+$J$2)^Q4535),IF(P4535="Atraso",M4535,M4535/(1+$J$1)^Q4535))</f>
        <v/>
      </c>
    </row>
    <row r="4536">
      <c r="A4536" t="inlineStr">
        <is>
          <t>Q022L01</t>
        </is>
      </c>
      <c r="B4536" t="inlineStr">
        <is>
          <t>FABIANO  DE OLIVEIRA BORTOLATO</t>
        </is>
      </c>
      <c r="C4536" t="n">
        <v>1</v>
      </c>
      <c r="D4536" t="inlineStr">
        <is>
          <t>IPCA</t>
        </is>
      </c>
      <c r="E4536" t="n">
        <v>0.009488792934583046</v>
      </c>
      <c r="F4536" t="inlineStr">
        <is>
          <t>MENSAL</t>
        </is>
      </c>
      <c r="G4536" t="n">
        <v>48770</v>
      </c>
      <c r="H4536" t="n">
        <v>48770</v>
      </c>
      <c r="I4536" t="inlineStr">
        <is>
          <t>135</t>
        </is>
      </c>
      <c r="J4536" t="inlineStr">
        <is>
          <t>CARTEIRA</t>
        </is>
      </c>
      <c r="K4536" t="inlineStr">
        <is>
          <t>CONTRATO</t>
        </is>
      </c>
      <c r="L4536" t="n">
        <v>2693.77</v>
      </c>
      <c r="M4536" t="inlineStr"/>
      <c r="N4536" t="inlineStr"/>
      <c r="O4536" s="142">
        <f>DATE(YEAR(H4536),MONTH(H4536),1)</f>
        <v/>
      </c>
      <c r="P4536" s="132">
        <f>IF(H4536&gt;$L$3,"Futuro","Atraso")</f>
        <v/>
      </c>
      <c r="Q4536">
        <f>12*(YEAR(H4536)-YEAR($L$3))+(MONTH(H4536)-MONTH($L$3))</f>
        <v/>
      </c>
      <c r="R4536" s="366">
        <f>IF(N4536="IBIRAPITANGA FASE 3",IF(P4536="Atraso",M4536,M4536/(1+$J$2)^Q4536),IF(P4536="Atraso",M4536,M4536/(1+$J$1)^Q4536))</f>
        <v/>
      </c>
    </row>
    <row r="4537">
      <c r="A4537" t="inlineStr">
        <is>
          <t>Q022L01</t>
        </is>
      </c>
      <c r="B4537" t="inlineStr">
        <is>
          <t>FABIANO  DE OLIVEIRA BORTOLATO</t>
        </is>
      </c>
      <c r="C4537" t="n">
        <v>1</v>
      </c>
      <c r="D4537" t="inlineStr">
        <is>
          <t>IPCA</t>
        </is>
      </c>
      <c r="E4537" t="n">
        <v>0.009488792934583046</v>
      </c>
      <c r="F4537" t="inlineStr">
        <is>
          <t>MENSAL</t>
        </is>
      </c>
      <c r="G4537" t="n">
        <v>48801</v>
      </c>
      <c r="H4537" t="n">
        <v>48801</v>
      </c>
      <c r="I4537" t="inlineStr">
        <is>
          <t>136</t>
        </is>
      </c>
      <c r="J4537" t="inlineStr">
        <is>
          <t>CARTEIRA</t>
        </is>
      </c>
      <c r="K4537" t="inlineStr">
        <is>
          <t>CONTRATO</t>
        </is>
      </c>
      <c r="L4537" t="n">
        <v>2693.77</v>
      </c>
      <c r="M4537" t="inlineStr"/>
      <c r="N4537" t="inlineStr"/>
      <c r="O4537" s="142">
        <f>DATE(YEAR(H4537),MONTH(H4537),1)</f>
        <v/>
      </c>
      <c r="P4537" s="132">
        <f>IF(H4537&gt;$L$3,"Futuro","Atraso")</f>
        <v/>
      </c>
      <c r="Q4537">
        <f>12*(YEAR(H4537)-YEAR($L$3))+(MONTH(H4537)-MONTH($L$3))</f>
        <v/>
      </c>
      <c r="R4537" s="366">
        <f>IF(N4537="IBIRAPITANGA FASE 3",IF(P4537="Atraso",M4537,M4537/(1+$J$2)^Q4537),IF(P4537="Atraso",M4537,M4537/(1+$J$1)^Q4537))</f>
        <v/>
      </c>
    </row>
    <row r="4538">
      <c r="A4538" t="inlineStr">
        <is>
          <t>Q022L01</t>
        </is>
      </c>
      <c r="B4538" t="inlineStr">
        <is>
          <t>FABIANO  DE OLIVEIRA BORTOLATO</t>
        </is>
      </c>
      <c r="C4538" t="n">
        <v>1</v>
      </c>
      <c r="D4538" t="inlineStr">
        <is>
          <t>IPCA</t>
        </is>
      </c>
      <c r="E4538" t="n">
        <v>0.009488792934583046</v>
      </c>
      <c r="F4538" t="inlineStr">
        <is>
          <t>MENSAL</t>
        </is>
      </c>
      <c r="G4538" t="n">
        <v>48832</v>
      </c>
      <c r="H4538" t="n">
        <v>48832</v>
      </c>
      <c r="I4538" t="inlineStr">
        <is>
          <t>137</t>
        </is>
      </c>
      <c r="J4538" t="inlineStr">
        <is>
          <t>CARTEIRA</t>
        </is>
      </c>
      <c r="K4538" t="inlineStr">
        <is>
          <t>CONTRATO</t>
        </is>
      </c>
      <c r="L4538" t="n">
        <v>2693.77</v>
      </c>
      <c r="M4538" t="inlineStr"/>
      <c r="N4538" t="inlineStr"/>
      <c r="O4538" s="142">
        <f>DATE(YEAR(H4538),MONTH(H4538),1)</f>
        <v/>
      </c>
      <c r="P4538" s="132">
        <f>IF(H4538&gt;$L$3,"Futuro","Atraso")</f>
        <v/>
      </c>
      <c r="Q4538">
        <f>12*(YEAR(H4538)-YEAR($L$3))+(MONTH(H4538)-MONTH($L$3))</f>
        <v/>
      </c>
      <c r="R4538" s="366">
        <f>IF(N4538="IBIRAPITANGA FASE 3",IF(P4538="Atraso",M4538,M4538/(1+$J$2)^Q4538),IF(P4538="Atraso",M4538,M4538/(1+$J$1)^Q4538))</f>
        <v/>
      </c>
    </row>
    <row r="4539">
      <c r="A4539" t="inlineStr">
        <is>
          <t>Q022L01</t>
        </is>
      </c>
      <c r="B4539" t="inlineStr">
        <is>
          <t>FABIANO  DE OLIVEIRA BORTOLATO</t>
        </is>
      </c>
      <c r="C4539" t="n">
        <v>1</v>
      </c>
      <c r="D4539" t="inlineStr">
        <is>
          <t>IPCA</t>
        </is>
      </c>
      <c r="E4539" t="n">
        <v>0.009488792934583046</v>
      </c>
      <c r="F4539" t="inlineStr">
        <is>
          <t>MENSAL</t>
        </is>
      </c>
      <c r="G4539" t="n">
        <v>48862</v>
      </c>
      <c r="H4539" t="n">
        <v>48862</v>
      </c>
      <c r="I4539" t="inlineStr">
        <is>
          <t>138</t>
        </is>
      </c>
      <c r="J4539" t="inlineStr">
        <is>
          <t>CARTEIRA</t>
        </is>
      </c>
      <c r="K4539" t="inlineStr">
        <is>
          <t>CONTRATO</t>
        </is>
      </c>
      <c r="L4539" t="n">
        <v>2693.77</v>
      </c>
      <c r="M4539" t="inlineStr"/>
      <c r="N4539" t="inlineStr"/>
      <c r="O4539" s="142">
        <f>DATE(YEAR(H4539),MONTH(H4539),1)</f>
        <v/>
      </c>
      <c r="P4539" s="132">
        <f>IF(H4539&gt;$L$3,"Futuro","Atraso")</f>
        <v/>
      </c>
      <c r="Q4539">
        <f>12*(YEAR(H4539)-YEAR($L$3))+(MONTH(H4539)-MONTH($L$3))</f>
        <v/>
      </c>
      <c r="R4539" s="366">
        <f>IF(N4539="IBIRAPITANGA FASE 3",IF(P4539="Atraso",M4539,M4539/(1+$J$2)^Q4539),IF(P4539="Atraso",M4539,M4539/(1+$J$1)^Q4539))</f>
        <v/>
      </c>
    </row>
    <row r="4540">
      <c r="A4540" t="inlineStr">
        <is>
          <t>Q022L01</t>
        </is>
      </c>
      <c r="B4540" t="inlineStr">
        <is>
          <t>FABIANO  DE OLIVEIRA BORTOLATO</t>
        </is>
      </c>
      <c r="C4540" t="n">
        <v>1</v>
      </c>
      <c r="D4540" t="inlineStr">
        <is>
          <t>IPCA</t>
        </is>
      </c>
      <c r="E4540" t="n">
        <v>0.009488792934583046</v>
      </c>
      <c r="F4540" t="inlineStr">
        <is>
          <t>MENSAL</t>
        </is>
      </c>
      <c r="G4540" t="n">
        <v>48862</v>
      </c>
      <c r="H4540" t="n">
        <v>48862</v>
      </c>
      <c r="I4540" t="inlineStr">
        <is>
          <t>012</t>
        </is>
      </c>
      <c r="J4540" t="inlineStr">
        <is>
          <t>CARTEIRA</t>
        </is>
      </c>
      <c r="K4540" t="inlineStr">
        <is>
          <t>CONTRATO</t>
        </is>
      </c>
      <c r="L4540" t="n">
        <v>22711.21</v>
      </c>
      <c r="M4540" t="inlineStr"/>
      <c r="N4540" t="inlineStr"/>
      <c r="O4540" s="142">
        <f>DATE(YEAR(H4540),MONTH(H4540),1)</f>
        <v/>
      </c>
      <c r="P4540" s="132">
        <f>IF(H4540&gt;$L$3,"Futuro","Atraso")</f>
        <v/>
      </c>
      <c r="Q4540">
        <f>12*(YEAR(H4540)-YEAR($L$3))+(MONTH(H4540)-MONTH($L$3))</f>
        <v/>
      </c>
      <c r="R4540" s="366">
        <f>IF(N4540="IBIRAPITANGA FASE 3",IF(P4540="Atraso",M4540,M4540/(1+$J$2)^Q4540),IF(P4540="Atraso",M4540,M4540/(1+$J$1)^Q4540))</f>
        <v/>
      </c>
    </row>
    <row r="4541">
      <c r="A4541" t="inlineStr">
        <is>
          <t>Q022L01</t>
        </is>
      </c>
      <c r="B4541" t="inlineStr">
        <is>
          <t>FABIANO  DE OLIVEIRA BORTOLATO</t>
        </is>
      </c>
      <c r="C4541" t="n">
        <v>1</v>
      </c>
      <c r="D4541" t="inlineStr">
        <is>
          <t>IPCA</t>
        </is>
      </c>
      <c r="E4541" t="n">
        <v>0.009488792934583046</v>
      </c>
      <c r="F4541" t="inlineStr">
        <is>
          <t>MENSAL</t>
        </is>
      </c>
      <c r="G4541" t="n">
        <v>48893</v>
      </c>
      <c r="H4541" t="n">
        <v>48893</v>
      </c>
      <c r="I4541" t="inlineStr">
        <is>
          <t>139</t>
        </is>
      </c>
      <c r="J4541" t="inlineStr">
        <is>
          <t>CARTEIRA</t>
        </is>
      </c>
      <c r="K4541" t="inlineStr">
        <is>
          <t>CONTRATO</t>
        </is>
      </c>
      <c r="L4541" t="n">
        <v>2693.77</v>
      </c>
      <c r="M4541" t="inlineStr"/>
      <c r="N4541" t="inlineStr"/>
      <c r="O4541" s="142">
        <f>DATE(YEAR(H4541),MONTH(H4541),1)</f>
        <v/>
      </c>
      <c r="P4541" s="132">
        <f>IF(H4541&gt;$L$3,"Futuro","Atraso")</f>
        <v/>
      </c>
      <c r="Q4541">
        <f>12*(YEAR(H4541)-YEAR($L$3))+(MONTH(H4541)-MONTH($L$3))</f>
        <v/>
      </c>
      <c r="R4541" s="366">
        <f>IF(N4541="IBIRAPITANGA FASE 3",IF(P4541="Atraso",M4541,M4541/(1+$J$2)^Q4541),IF(P4541="Atraso",M4541,M4541/(1+$J$1)^Q4541))</f>
        <v/>
      </c>
    </row>
    <row r="4542">
      <c r="A4542" t="inlineStr">
        <is>
          <t>Q022L01</t>
        </is>
      </c>
      <c r="B4542" t="inlineStr">
        <is>
          <t>FABIANO  DE OLIVEIRA BORTOLATO</t>
        </is>
      </c>
      <c r="C4542" t="n">
        <v>1</v>
      </c>
      <c r="D4542" t="inlineStr">
        <is>
          <t>IPCA</t>
        </is>
      </c>
      <c r="E4542" t="n">
        <v>0.009488792934583046</v>
      </c>
      <c r="F4542" t="inlineStr">
        <is>
          <t>MENSAL</t>
        </is>
      </c>
      <c r="G4542" t="n">
        <v>48923</v>
      </c>
      <c r="H4542" t="n">
        <v>48923</v>
      </c>
      <c r="I4542" t="inlineStr">
        <is>
          <t>140</t>
        </is>
      </c>
      <c r="J4542" t="inlineStr">
        <is>
          <t>CARTEIRA</t>
        </is>
      </c>
      <c r="K4542" t="inlineStr">
        <is>
          <t>CONTRATO</t>
        </is>
      </c>
      <c r="L4542" t="n">
        <v>2693.77</v>
      </c>
      <c r="M4542" t="inlineStr"/>
      <c r="N4542" t="inlineStr"/>
      <c r="O4542" s="142">
        <f>DATE(YEAR(H4542),MONTH(H4542),1)</f>
        <v/>
      </c>
      <c r="P4542" s="132">
        <f>IF(H4542&gt;$L$3,"Futuro","Atraso")</f>
        <v/>
      </c>
      <c r="Q4542">
        <f>12*(YEAR(H4542)-YEAR($L$3))+(MONTH(H4542)-MONTH($L$3))</f>
        <v/>
      </c>
      <c r="R4542" s="366">
        <f>IF(N4542="IBIRAPITANGA FASE 3",IF(P4542="Atraso",M4542,M4542/(1+$J$2)^Q4542),IF(P4542="Atraso",M4542,M4542/(1+$J$1)^Q4542))</f>
        <v/>
      </c>
    </row>
    <row r="4543">
      <c r="A4543" t="inlineStr">
        <is>
          <t>Q022L01</t>
        </is>
      </c>
      <c r="B4543" t="inlineStr">
        <is>
          <t>FABIANO  DE OLIVEIRA BORTOLATO</t>
        </is>
      </c>
      <c r="C4543" t="n">
        <v>1</v>
      </c>
      <c r="D4543" t="inlineStr">
        <is>
          <t>IPCA</t>
        </is>
      </c>
      <c r="E4543" t="n">
        <v>0.009488792934583046</v>
      </c>
      <c r="F4543" t="inlineStr">
        <is>
          <t>MENSAL</t>
        </is>
      </c>
      <c r="G4543" t="n">
        <v>48954</v>
      </c>
      <c r="H4543" t="n">
        <v>48954</v>
      </c>
      <c r="I4543" t="inlineStr">
        <is>
          <t>141</t>
        </is>
      </c>
      <c r="J4543" t="inlineStr">
        <is>
          <t>CARTEIRA</t>
        </is>
      </c>
      <c r="K4543" t="inlineStr">
        <is>
          <t>CONTRATO</t>
        </is>
      </c>
      <c r="L4543" t="n">
        <v>2693.77</v>
      </c>
      <c r="M4543" t="inlineStr"/>
      <c r="N4543" t="inlineStr"/>
      <c r="O4543" s="142">
        <f>DATE(YEAR(H4543),MONTH(H4543),1)</f>
        <v/>
      </c>
      <c r="P4543" s="132">
        <f>IF(H4543&gt;$L$3,"Futuro","Atraso")</f>
        <v/>
      </c>
      <c r="Q4543">
        <f>12*(YEAR(H4543)-YEAR($L$3))+(MONTH(H4543)-MONTH($L$3))</f>
        <v/>
      </c>
      <c r="R4543" s="366">
        <f>IF(N4543="IBIRAPITANGA FASE 3",IF(P4543="Atraso",M4543,M4543/(1+$J$2)^Q4543),IF(P4543="Atraso",M4543,M4543/(1+$J$1)^Q4543))</f>
        <v/>
      </c>
    </row>
    <row r="4544">
      <c r="A4544" t="inlineStr">
        <is>
          <t>Q022L01</t>
        </is>
      </c>
      <c r="B4544" t="inlineStr">
        <is>
          <t>FABIANO  DE OLIVEIRA BORTOLATO</t>
        </is>
      </c>
      <c r="C4544" t="n">
        <v>1</v>
      </c>
      <c r="D4544" t="inlineStr">
        <is>
          <t>IPCA</t>
        </is>
      </c>
      <c r="E4544" t="n">
        <v>0.009488792934583046</v>
      </c>
      <c r="F4544" t="inlineStr">
        <is>
          <t>MENSAL</t>
        </is>
      </c>
      <c r="G4544" t="n">
        <v>48985</v>
      </c>
      <c r="H4544" t="n">
        <v>48985</v>
      </c>
      <c r="I4544" t="inlineStr">
        <is>
          <t>142</t>
        </is>
      </c>
      <c r="J4544" t="inlineStr">
        <is>
          <t>CARTEIRA</t>
        </is>
      </c>
      <c r="K4544" t="inlineStr">
        <is>
          <t>CONTRATO</t>
        </is>
      </c>
      <c r="L4544" t="n">
        <v>2693.77</v>
      </c>
      <c r="M4544" t="inlineStr"/>
      <c r="N4544" t="inlineStr"/>
      <c r="O4544" s="142">
        <f>DATE(YEAR(H4544),MONTH(H4544),1)</f>
        <v/>
      </c>
      <c r="P4544" s="132">
        <f>IF(H4544&gt;$L$3,"Futuro","Atraso")</f>
        <v/>
      </c>
      <c r="Q4544">
        <f>12*(YEAR(H4544)-YEAR($L$3))+(MONTH(H4544)-MONTH($L$3))</f>
        <v/>
      </c>
      <c r="R4544" s="366">
        <f>IF(N4544="IBIRAPITANGA FASE 3",IF(P4544="Atraso",M4544,M4544/(1+$J$2)^Q4544),IF(P4544="Atraso",M4544,M4544/(1+$J$1)^Q4544))</f>
        <v/>
      </c>
    </row>
    <row r="4545">
      <c r="A4545" t="inlineStr">
        <is>
          <t>Q022L01</t>
        </is>
      </c>
      <c r="B4545" t="inlineStr">
        <is>
          <t>FABIANO  DE OLIVEIRA BORTOLATO</t>
        </is>
      </c>
      <c r="C4545" t="n">
        <v>1</v>
      </c>
      <c r="D4545" t="inlineStr">
        <is>
          <t>IPCA</t>
        </is>
      </c>
      <c r="E4545" t="n">
        <v>0.009488792934583046</v>
      </c>
      <c r="F4545" t="inlineStr">
        <is>
          <t>MENSAL</t>
        </is>
      </c>
      <c r="G4545" t="n">
        <v>49013</v>
      </c>
      <c r="H4545" t="n">
        <v>49013</v>
      </c>
      <c r="I4545" t="inlineStr">
        <is>
          <t>143</t>
        </is>
      </c>
      <c r="J4545" t="inlineStr">
        <is>
          <t>CARTEIRA</t>
        </is>
      </c>
      <c r="K4545" t="inlineStr">
        <is>
          <t>CONTRATO</t>
        </is>
      </c>
      <c r="L4545" t="n">
        <v>2693.77</v>
      </c>
      <c r="M4545" t="inlineStr"/>
      <c r="N4545" t="inlineStr"/>
      <c r="O4545" s="142">
        <f>DATE(YEAR(H4545),MONTH(H4545),1)</f>
        <v/>
      </c>
      <c r="P4545" s="132">
        <f>IF(H4545&gt;$L$3,"Futuro","Atraso")</f>
        <v/>
      </c>
      <c r="Q4545">
        <f>12*(YEAR(H4545)-YEAR($L$3))+(MONTH(H4545)-MONTH($L$3))</f>
        <v/>
      </c>
      <c r="R4545" s="366">
        <f>IF(N4545="IBIRAPITANGA FASE 3",IF(P4545="Atraso",M4545,M4545/(1+$J$2)^Q4545),IF(P4545="Atraso",M4545,M4545/(1+$J$1)^Q4545))</f>
        <v/>
      </c>
    </row>
    <row r="4546">
      <c r="A4546" t="inlineStr">
        <is>
          <t>Q022L01</t>
        </is>
      </c>
      <c r="B4546" t="inlineStr">
        <is>
          <t>FABIANO  DE OLIVEIRA BORTOLATO</t>
        </is>
      </c>
      <c r="C4546" t="n">
        <v>1</v>
      </c>
      <c r="D4546" t="inlineStr">
        <is>
          <t>IPCA</t>
        </is>
      </c>
      <c r="E4546" t="n">
        <v>0.009488792934583046</v>
      </c>
      <c r="F4546" t="inlineStr">
        <is>
          <t>MENSAL</t>
        </is>
      </c>
      <c r="G4546" t="n">
        <v>49044</v>
      </c>
      <c r="H4546" t="n">
        <v>49044</v>
      </c>
      <c r="I4546" t="inlineStr">
        <is>
          <t>144</t>
        </is>
      </c>
      <c r="J4546" t="inlineStr">
        <is>
          <t>CARTEIRA</t>
        </is>
      </c>
      <c r="K4546" t="inlineStr">
        <is>
          <t>CONTRATO</t>
        </is>
      </c>
      <c r="L4546" t="n">
        <v>2693.77</v>
      </c>
      <c r="M4546" t="inlineStr"/>
      <c r="N4546" t="inlineStr"/>
      <c r="O4546" s="142">
        <f>DATE(YEAR(H4546),MONTH(H4546),1)</f>
        <v/>
      </c>
      <c r="P4546" s="132">
        <f>IF(H4546&gt;$L$3,"Futuro","Atraso")</f>
        <v/>
      </c>
      <c r="Q4546">
        <f>12*(YEAR(H4546)-YEAR($L$3))+(MONTH(H4546)-MONTH($L$3))</f>
        <v/>
      </c>
      <c r="R4546" s="366">
        <f>IF(N4546="IBIRAPITANGA FASE 3",IF(P4546="Atraso",M4546,M4546/(1+$J$2)^Q4546),IF(P4546="Atraso",M4546,M4546/(1+$J$1)^Q4546))</f>
        <v/>
      </c>
    </row>
    <row r="4547">
      <c r="A4547" t="inlineStr">
        <is>
          <t>Q022L01</t>
        </is>
      </c>
      <c r="B4547" t="inlineStr">
        <is>
          <t>FABIANO  DE OLIVEIRA BORTOLATO</t>
        </is>
      </c>
      <c r="C4547" t="n">
        <v>1</v>
      </c>
      <c r="D4547" t="inlineStr">
        <is>
          <t>IPCA</t>
        </is>
      </c>
      <c r="E4547" t="n">
        <v>0.009488792934583046</v>
      </c>
      <c r="F4547" t="inlineStr">
        <is>
          <t>MENSAL</t>
        </is>
      </c>
      <c r="G4547" t="n">
        <v>49074</v>
      </c>
      <c r="H4547" t="n">
        <v>49074</v>
      </c>
      <c r="I4547" t="inlineStr">
        <is>
          <t>145</t>
        </is>
      </c>
      <c r="J4547" t="inlineStr">
        <is>
          <t>CARTEIRA</t>
        </is>
      </c>
      <c r="K4547" t="inlineStr">
        <is>
          <t>CONTRATO</t>
        </is>
      </c>
      <c r="L4547" t="n">
        <v>2693.77</v>
      </c>
      <c r="M4547" t="inlineStr"/>
      <c r="N4547" t="inlineStr"/>
      <c r="O4547" s="142">
        <f>DATE(YEAR(H4547),MONTH(H4547),1)</f>
        <v/>
      </c>
      <c r="P4547" s="132">
        <f>IF(H4547&gt;$L$3,"Futuro","Atraso")</f>
        <v/>
      </c>
      <c r="Q4547">
        <f>12*(YEAR(H4547)-YEAR($L$3))+(MONTH(H4547)-MONTH($L$3))</f>
        <v/>
      </c>
      <c r="R4547" s="366">
        <f>IF(N4547="IBIRAPITANGA FASE 3",IF(P4547="Atraso",M4547,M4547/(1+$J$2)^Q4547),IF(P4547="Atraso",M4547,M4547/(1+$J$1)^Q4547))</f>
        <v/>
      </c>
    </row>
    <row r="4548">
      <c r="A4548" t="inlineStr">
        <is>
          <t>Q022L01</t>
        </is>
      </c>
      <c r="B4548" t="inlineStr">
        <is>
          <t>FABIANO  DE OLIVEIRA BORTOLATO</t>
        </is>
      </c>
      <c r="C4548" t="n">
        <v>1</v>
      </c>
      <c r="D4548" t="inlineStr">
        <is>
          <t>IPCA</t>
        </is>
      </c>
      <c r="E4548" t="n">
        <v>0.009488792934583046</v>
      </c>
      <c r="F4548" t="inlineStr">
        <is>
          <t>MENSAL</t>
        </is>
      </c>
      <c r="G4548" t="n">
        <v>49105</v>
      </c>
      <c r="H4548" t="n">
        <v>49105</v>
      </c>
      <c r="I4548" t="inlineStr">
        <is>
          <t>146</t>
        </is>
      </c>
      <c r="J4548" t="inlineStr">
        <is>
          <t>CARTEIRA</t>
        </is>
      </c>
      <c r="K4548" t="inlineStr">
        <is>
          <t>CONTRATO</t>
        </is>
      </c>
      <c r="L4548" t="n">
        <v>2693.77</v>
      </c>
      <c r="M4548" t="inlineStr"/>
      <c r="N4548" t="inlineStr"/>
      <c r="O4548" s="142">
        <f>DATE(YEAR(H4548),MONTH(H4548),1)</f>
        <v/>
      </c>
      <c r="P4548" s="132">
        <f>IF(H4548&gt;$L$3,"Futuro","Atraso")</f>
        <v/>
      </c>
      <c r="Q4548">
        <f>12*(YEAR(H4548)-YEAR($L$3))+(MONTH(H4548)-MONTH($L$3))</f>
        <v/>
      </c>
      <c r="R4548" s="366">
        <f>IF(N4548="IBIRAPITANGA FASE 3",IF(P4548="Atraso",M4548,M4548/(1+$J$2)^Q4548),IF(P4548="Atraso",M4548,M4548/(1+$J$1)^Q4548))</f>
        <v/>
      </c>
    </row>
    <row r="4549">
      <c r="A4549" t="inlineStr">
        <is>
          <t>Q022L01</t>
        </is>
      </c>
      <c r="B4549" t="inlineStr">
        <is>
          <t>FABIANO  DE OLIVEIRA BORTOLATO</t>
        </is>
      </c>
      <c r="C4549" t="n">
        <v>1</v>
      </c>
      <c r="D4549" t="inlineStr">
        <is>
          <t>IPCA</t>
        </is>
      </c>
      <c r="E4549" t="n">
        <v>0.009488792934583046</v>
      </c>
      <c r="F4549" t="inlineStr">
        <is>
          <t>MENSAL</t>
        </is>
      </c>
      <c r="G4549" t="n">
        <v>49135</v>
      </c>
      <c r="H4549" t="n">
        <v>49135</v>
      </c>
      <c r="I4549" t="inlineStr">
        <is>
          <t>147</t>
        </is>
      </c>
      <c r="J4549" t="inlineStr">
        <is>
          <t>CARTEIRA</t>
        </is>
      </c>
      <c r="K4549" t="inlineStr">
        <is>
          <t>CONTRATO</t>
        </is>
      </c>
      <c r="L4549" t="n">
        <v>2693.77</v>
      </c>
      <c r="M4549" t="inlineStr"/>
      <c r="N4549" t="inlineStr"/>
      <c r="O4549" s="142">
        <f>DATE(YEAR(H4549),MONTH(H4549),1)</f>
        <v/>
      </c>
      <c r="P4549" s="132">
        <f>IF(H4549&gt;$L$3,"Futuro","Atraso")</f>
        <v/>
      </c>
      <c r="Q4549">
        <f>12*(YEAR(H4549)-YEAR($L$3))+(MONTH(H4549)-MONTH($L$3))</f>
        <v/>
      </c>
      <c r="R4549" s="366">
        <f>IF(N4549="IBIRAPITANGA FASE 3",IF(P4549="Atraso",M4549,M4549/(1+$J$2)^Q4549),IF(P4549="Atraso",M4549,M4549/(1+$J$1)^Q4549))</f>
        <v/>
      </c>
    </row>
    <row r="4550">
      <c r="A4550" t="inlineStr">
        <is>
          <t>Q022L01</t>
        </is>
      </c>
      <c r="B4550" t="inlineStr">
        <is>
          <t>FABIANO  DE OLIVEIRA BORTOLATO</t>
        </is>
      </c>
      <c r="C4550" t="n">
        <v>1</v>
      </c>
      <c r="D4550" t="inlineStr">
        <is>
          <t>IPCA</t>
        </is>
      </c>
      <c r="E4550" t="n">
        <v>0.009488792934583046</v>
      </c>
      <c r="F4550" t="inlineStr">
        <is>
          <t>MENSAL</t>
        </is>
      </c>
      <c r="G4550" t="n">
        <v>49166</v>
      </c>
      <c r="H4550" t="n">
        <v>49166</v>
      </c>
      <c r="I4550" t="inlineStr">
        <is>
          <t>148</t>
        </is>
      </c>
      <c r="J4550" t="inlineStr">
        <is>
          <t>CARTEIRA</t>
        </is>
      </c>
      <c r="K4550" t="inlineStr">
        <is>
          <t>CONTRATO</t>
        </is>
      </c>
      <c r="L4550" t="n">
        <v>2693.77</v>
      </c>
      <c r="M4550" t="inlineStr"/>
      <c r="N4550" t="inlineStr"/>
      <c r="O4550" s="142">
        <f>DATE(YEAR(H4550),MONTH(H4550),1)</f>
        <v/>
      </c>
      <c r="P4550" s="132">
        <f>IF(H4550&gt;$L$3,"Futuro","Atraso")</f>
        <v/>
      </c>
      <c r="Q4550">
        <f>12*(YEAR(H4550)-YEAR($L$3))+(MONTH(H4550)-MONTH($L$3))</f>
        <v/>
      </c>
      <c r="R4550" s="366">
        <f>IF(N4550="IBIRAPITANGA FASE 3",IF(P4550="Atraso",M4550,M4550/(1+$J$2)^Q4550),IF(P4550="Atraso",M4550,M4550/(1+$J$1)^Q4550))</f>
        <v/>
      </c>
    </row>
    <row r="4551">
      <c r="A4551" t="inlineStr">
        <is>
          <t>Q022L01</t>
        </is>
      </c>
      <c r="B4551" t="inlineStr">
        <is>
          <t>FABIANO  DE OLIVEIRA BORTOLATO</t>
        </is>
      </c>
      <c r="C4551" t="n">
        <v>1</v>
      </c>
      <c r="D4551" t="inlineStr">
        <is>
          <t>IPCA</t>
        </is>
      </c>
      <c r="E4551" t="n">
        <v>0.009488792934583046</v>
      </c>
      <c r="F4551" t="inlineStr">
        <is>
          <t>MENSAL</t>
        </is>
      </c>
      <c r="G4551" t="n">
        <v>49197</v>
      </c>
      <c r="H4551" t="n">
        <v>49197</v>
      </c>
      <c r="I4551" t="inlineStr">
        <is>
          <t>149</t>
        </is>
      </c>
      <c r="J4551" t="inlineStr">
        <is>
          <t>CARTEIRA</t>
        </is>
      </c>
      <c r="K4551" t="inlineStr">
        <is>
          <t>CONTRATO</t>
        </is>
      </c>
      <c r="L4551" t="n">
        <v>2693.77</v>
      </c>
      <c r="M4551" t="inlineStr"/>
      <c r="N4551" t="inlineStr"/>
      <c r="O4551" s="142">
        <f>DATE(YEAR(H4551),MONTH(H4551),1)</f>
        <v/>
      </c>
      <c r="P4551" s="132">
        <f>IF(H4551&gt;$L$3,"Futuro","Atraso")</f>
        <v/>
      </c>
      <c r="Q4551">
        <f>12*(YEAR(H4551)-YEAR($L$3))+(MONTH(H4551)-MONTH($L$3))</f>
        <v/>
      </c>
      <c r="R4551" s="366">
        <f>IF(N4551="IBIRAPITANGA FASE 3",IF(P4551="Atraso",M4551,M4551/(1+$J$2)^Q4551),IF(P4551="Atraso",M4551,M4551/(1+$J$1)^Q4551))</f>
        <v/>
      </c>
    </row>
    <row r="4552">
      <c r="A4552" t="inlineStr">
        <is>
          <t>Q022L01</t>
        </is>
      </c>
      <c r="B4552" t="inlineStr">
        <is>
          <t>FABIANO  DE OLIVEIRA BORTOLATO</t>
        </is>
      </c>
      <c r="C4552" t="n">
        <v>1</v>
      </c>
      <c r="D4552" t="inlineStr">
        <is>
          <t>IPCA</t>
        </is>
      </c>
      <c r="E4552" t="n">
        <v>0.009488792934583046</v>
      </c>
      <c r="F4552" t="inlineStr">
        <is>
          <t>MENSAL</t>
        </is>
      </c>
      <c r="G4552" t="n">
        <v>49227</v>
      </c>
      <c r="H4552" t="n">
        <v>49227</v>
      </c>
      <c r="I4552" t="inlineStr">
        <is>
          <t>150</t>
        </is>
      </c>
      <c r="J4552" t="inlineStr">
        <is>
          <t>CARTEIRA</t>
        </is>
      </c>
      <c r="K4552" t="inlineStr">
        <is>
          <t>CONTRATO</t>
        </is>
      </c>
      <c r="L4552" t="n">
        <v>2693.77</v>
      </c>
      <c r="M4552" t="inlineStr"/>
      <c r="N4552" t="inlineStr"/>
      <c r="O4552" s="142">
        <f>DATE(YEAR(H4552),MONTH(H4552),1)</f>
        <v/>
      </c>
      <c r="P4552" s="132">
        <f>IF(H4552&gt;$L$3,"Futuro","Atraso")</f>
        <v/>
      </c>
      <c r="Q4552">
        <f>12*(YEAR(H4552)-YEAR($L$3))+(MONTH(H4552)-MONTH($L$3))</f>
        <v/>
      </c>
      <c r="R4552" s="366">
        <f>IF(N4552="IBIRAPITANGA FASE 3",IF(P4552="Atraso",M4552,M4552/(1+$J$2)^Q4552),IF(P4552="Atraso",M4552,M4552/(1+$J$1)^Q4552))</f>
        <v/>
      </c>
    </row>
    <row r="4553">
      <c r="A4553" t="inlineStr">
        <is>
          <t>Q022L01</t>
        </is>
      </c>
      <c r="B4553" t="inlineStr">
        <is>
          <t>FABIANO  DE OLIVEIRA BORTOLATO</t>
        </is>
      </c>
      <c r="C4553" t="n">
        <v>1</v>
      </c>
      <c r="D4553" t="inlineStr">
        <is>
          <t>IPCA</t>
        </is>
      </c>
      <c r="E4553" t="n">
        <v>0.009488792934583046</v>
      </c>
      <c r="F4553" t="inlineStr">
        <is>
          <t>MENSAL</t>
        </is>
      </c>
      <c r="G4553" t="n">
        <v>49227</v>
      </c>
      <c r="H4553" t="n">
        <v>49227</v>
      </c>
      <c r="I4553" t="inlineStr">
        <is>
          <t>013</t>
        </is>
      </c>
      <c r="J4553" t="inlineStr">
        <is>
          <t>CARTEIRA</t>
        </is>
      </c>
      <c r="K4553" t="inlineStr">
        <is>
          <t>CONTRATO</t>
        </is>
      </c>
      <c r="L4553" t="n">
        <v>22711.21</v>
      </c>
      <c r="M4553" t="inlineStr"/>
      <c r="N4553" t="inlineStr"/>
      <c r="O4553" s="142">
        <f>DATE(YEAR(H4553),MONTH(H4553),1)</f>
        <v/>
      </c>
      <c r="P4553" s="132">
        <f>IF(H4553&gt;$L$3,"Futuro","Atraso")</f>
        <v/>
      </c>
      <c r="Q4553">
        <f>12*(YEAR(H4553)-YEAR($L$3))+(MONTH(H4553)-MONTH($L$3))</f>
        <v/>
      </c>
      <c r="R4553" s="366">
        <f>IF(N4553="IBIRAPITANGA FASE 3",IF(P4553="Atraso",M4553,M4553/(1+$J$2)^Q4553),IF(P4553="Atraso",M4553,M4553/(1+$J$1)^Q4553))</f>
        <v/>
      </c>
    </row>
    <row r="4554">
      <c r="A4554" t="inlineStr">
        <is>
          <t>Q022L01</t>
        </is>
      </c>
      <c r="B4554" t="inlineStr">
        <is>
          <t>FABIANO  DE OLIVEIRA BORTOLATO</t>
        </is>
      </c>
      <c r="C4554" t="n">
        <v>1</v>
      </c>
      <c r="D4554" t="inlineStr">
        <is>
          <t>IPCA</t>
        </is>
      </c>
      <c r="E4554" t="n">
        <v>0.009488792934583046</v>
      </c>
      <c r="F4554" t="inlineStr">
        <is>
          <t>MENSAL</t>
        </is>
      </c>
      <c r="G4554" t="n">
        <v>49258</v>
      </c>
      <c r="H4554" t="n">
        <v>49258</v>
      </c>
      <c r="I4554" t="inlineStr">
        <is>
          <t>151</t>
        </is>
      </c>
      <c r="J4554" t="inlineStr">
        <is>
          <t>CARTEIRA</t>
        </is>
      </c>
      <c r="K4554" t="inlineStr">
        <is>
          <t>CONTRATO</t>
        </is>
      </c>
      <c r="L4554" t="n">
        <v>2693.77</v>
      </c>
      <c r="M4554" t="inlineStr"/>
      <c r="N4554" t="inlineStr"/>
      <c r="O4554" s="142">
        <f>DATE(YEAR(H4554),MONTH(H4554),1)</f>
        <v/>
      </c>
      <c r="P4554" s="132">
        <f>IF(H4554&gt;$L$3,"Futuro","Atraso")</f>
        <v/>
      </c>
      <c r="Q4554">
        <f>12*(YEAR(H4554)-YEAR($L$3))+(MONTH(H4554)-MONTH($L$3))</f>
        <v/>
      </c>
      <c r="R4554" s="366">
        <f>IF(N4554="IBIRAPITANGA FASE 3",IF(P4554="Atraso",M4554,M4554/(1+$J$2)^Q4554),IF(P4554="Atraso",M4554,M4554/(1+$J$1)^Q4554))</f>
        <v/>
      </c>
    </row>
    <row r="4555">
      <c r="A4555" t="inlineStr">
        <is>
          <t>Q022L01</t>
        </is>
      </c>
      <c r="B4555" t="inlineStr">
        <is>
          <t>FABIANO  DE OLIVEIRA BORTOLATO</t>
        </is>
      </c>
      <c r="C4555" t="n">
        <v>1</v>
      </c>
      <c r="D4555" t="inlineStr">
        <is>
          <t>IPCA</t>
        </is>
      </c>
      <c r="E4555" t="n">
        <v>0.009488792934583046</v>
      </c>
      <c r="F4555" t="inlineStr">
        <is>
          <t>MENSAL</t>
        </is>
      </c>
      <c r="G4555" t="n">
        <v>49288</v>
      </c>
      <c r="H4555" t="n">
        <v>49288</v>
      </c>
      <c r="I4555" t="inlineStr">
        <is>
          <t>152</t>
        </is>
      </c>
      <c r="J4555" t="inlineStr">
        <is>
          <t>CARTEIRA</t>
        </is>
      </c>
      <c r="K4555" t="inlineStr">
        <is>
          <t>CONTRATO</t>
        </is>
      </c>
      <c r="L4555" t="n">
        <v>2693.77</v>
      </c>
      <c r="M4555" t="inlineStr"/>
      <c r="N4555" t="inlineStr"/>
      <c r="O4555" s="142">
        <f>DATE(YEAR(H4555),MONTH(H4555),1)</f>
        <v/>
      </c>
      <c r="P4555" s="132">
        <f>IF(H4555&gt;$L$3,"Futuro","Atraso")</f>
        <v/>
      </c>
      <c r="Q4555">
        <f>12*(YEAR(H4555)-YEAR($L$3))+(MONTH(H4555)-MONTH($L$3))</f>
        <v/>
      </c>
      <c r="R4555" s="366">
        <f>IF(N4555="IBIRAPITANGA FASE 3",IF(P4555="Atraso",M4555,M4555/(1+$J$2)^Q4555),IF(P4555="Atraso",M4555,M4555/(1+$J$1)^Q4555))</f>
        <v/>
      </c>
    </row>
    <row r="4556">
      <c r="A4556" t="inlineStr">
        <is>
          <t>Q022L01</t>
        </is>
      </c>
      <c r="B4556" t="inlineStr">
        <is>
          <t>FABIANO  DE OLIVEIRA BORTOLATO</t>
        </is>
      </c>
      <c r="C4556" t="n">
        <v>1</v>
      </c>
      <c r="D4556" t="inlineStr">
        <is>
          <t>IPCA</t>
        </is>
      </c>
      <c r="E4556" t="n">
        <v>0.009488792934583046</v>
      </c>
      <c r="F4556" t="inlineStr">
        <is>
          <t>MENSAL</t>
        </is>
      </c>
      <c r="G4556" t="n">
        <v>49319</v>
      </c>
      <c r="H4556" t="n">
        <v>49319</v>
      </c>
      <c r="I4556" t="inlineStr">
        <is>
          <t>153</t>
        </is>
      </c>
      <c r="J4556" t="inlineStr">
        <is>
          <t>CARTEIRA</t>
        </is>
      </c>
      <c r="K4556" t="inlineStr">
        <is>
          <t>CONTRATO</t>
        </is>
      </c>
      <c r="L4556" t="n">
        <v>2693.77</v>
      </c>
      <c r="M4556" t="inlineStr"/>
      <c r="N4556" t="inlineStr"/>
      <c r="O4556" s="142">
        <f>DATE(YEAR(H4556),MONTH(H4556),1)</f>
        <v/>
      </c>
      <c r="P4556" s="132">
        <f>IF(H4556&gt;$L$3,"Futuro","Atraso")</f>
        <v/>
      </c>
      <c r="Q4556">
        <f>12*(YEAR(H4556)-YEAR($L$3))+(MONTH(H4556)-MONTH($L$3))</f>
        <v/>
      </c>
      <c r="R4556" s="366">
        <f>IF(N4556="IBIRAPITANGA FASE 3",IF(P4556="Atraso",M4556,M4556/(1+$J$2)^Q4556),IF(P4556="Atraso",M4556,M4556/(1+$J$1)^Q4556))</f>
        <v/>
      </c>
    </row>
    <row r="4557">
      <c r="A4557" t="inlineStr">
        <is>
          <t>Q022L01</t>
        </is>
      </c>
      <c r="B4557" t="inlineStr">
        <is>
          <t>FABIANO  DE OLIVEIRA BORTOLATO</t>
        </is>
      </c>
      <c r="C4557" t="n">
        <v>1</v>
      </c>
      <c r="D4557" t="inlineStr">
        <is>
          <t>IPCA</t>
        </is>
      </c>
      <c r="E4557" t="n">
        <v>0.009488792934583046</v>
      </c>
      <c r="F4557" t="inlineStr">
        <is>
          <t>MENSAL</t>
        </is>
      </c>
      <c r="G4557" t="n">
        <v>49350</v>
      </c>
      <c r="H4557" t="n">
        <v>49350</v>
      </c>
      <c r="I4557" t="inlineStr">
        <is>
          <t>154</t>
        </is>
      </c>
      <c r="J4557" t="inlineStr">
        <is>
          <t>CARTEIRA</t>
        </is>
      </c>
      <c r="K4557" t="inlineStr">
        <is>
          <t>CONTRATO</t>
        </is>
      </c>
      <c r="L4557" t="n">
        <v>2693.77</v>
      </c>
      <c r="M4557" t="inlineStr"/>
      <c r="N4557" t="inlineStr"/>
      <c r="O4557" s="142">
        <f>DATE(YEAR(H4557),MONTH(H4557),1)</f>
        <v/>
      </c>
      <c r="P4557" s="132">
        <f>IF(H4557&gt;$L$3,"Futuro","Atraso")</f>
        <v/>
      </c>
      <c r="Q4557">
        <f>12*(YEAR(H4557)-YEAR($L$3))+(MONTH(H4557)-MONTH($L$3))</f>
        <v/>
      </c>
      <c r="R4557" s="366">
        <f>IF(N4557="IBIRAPITANGA FASE 3",IF(P4557="Atraso",M4557,M4557/(1+$J$2)^Q4557),IF(P4557="Atraso",M4557,M4557/(1+$J$1)^Q4557))</f>
        <v/>
      </c>
    </row>
    <row r="4558">
      <c r="A4558" t="inlineStr">
        <is>
          <t>Q022L01</t>
        </is>
      </c>
      <c r="B4558" t="inlineStr">
        <is>
          <t>FABIANO  DE OLIVEIRA BORTOLATO</t>
        </is>
      </c>
      <c r="C4558" t="n">
        <v>1</v>
      </c>
      <c r="D4558" t="inlineStr">
        <is>
          <t>IPCA</t>
        </is>
      </c>
      <c r="E4558" t="n">
        <v>0.009488792934583046</v>
      </c>
      <c r="F4558" t="inlineStr">
        <is>
          <t>MENSAL</t>
        </is>
      </c>
      <c r="G4558" t="n">
        <v>49378</v>
      </c>
      <c r="H4558" t="n">
        <v>49378</v>
      </c>
      <c r="I4558" t="inlineStr">
        <is>
          <t>155</t>
        </is>
      </c>
      <c r="J4558" t="inlineStr">
        <is>
          <t>CARTEIRA</t>
        </is>
      </c>
      <c r="K4558" t="inlineStr">
        <is>
          <t>CONTRATO</t>
        </is>
      </c>
      <c r="L4558" t="n">
        <v>2693.77</v>
      </c>
      <c r="M4558" t="inlineStr"/>
      <c r="N4558" t="inlineStr"/>
      <c r="O4558" s="142">
        <f>DATE(YEAR(H4558),MONTH(H4558),1)</f>
        <v/>
      </c>
      <c r="P4558" s="132">
        <f>IF(H4558&gt;$L$3,"Futuro","Atraso")</f>
        <v/>
      </c>
      <c r="Q4558">
        <f>12*(YEAR(H4558)-YEAR($L$3))+(MONTH(H4558)-MONTH($L$3))</f>
        <v/>
      </c>
      <c r="R4558" s="366">
        <f>IF(N4558="IBIRAPITANGA FASE 3",IF(P4558="Atraso",M4558,M4558/(1+$J$2)^Q4558),IF(P4558="Atraso",M4558,M4558/(1+$J$1)^Q4558))</f>
        <v/>
      </c>
    </row>
    <row r="4559">
      <c r="A4559" t="inlineStr">
        <is>
          <t>Q022L01</t>
        </is>
      </c>
      <c r="B4559" t="inlineStr">
        <is>
          <t>FABIANO  DE OLIVEIRA BORTOLATO</t>
        </is>
      </c>
      <c r="C4559" t="n">
        <v>1</v>
      </c>
      <c r="D4559" t="inlineStr">
        <is>
          <t>IPCA</t>
        </is>
      </c>
      <c r="E4559" t="n">
        <v>0.009488792934583046</v>
      </c>
      <c r="F4559" t="inlineStr">
        <is>
          <t>MENSAL</t>
        </is>
      </c>
      <c r="G4559" t="n">
        <v>49409</v>
      </c>
      <c r="H4559" t="n">
        <v>49409</v>
      </c>
      <c r="I4559" t="inlineStr">
        <is>
          <t>156</t>
        </is>
      </c>
      <c r="J4559" t="inlineStr">
        <is>
          <t>CARTEIRA</t>
        </is>
      </c>
      <c r="K4559" t="inlineStr">
        <is>
          <t>CONTRATO</t>
        </is>
      </c>
      <c r="L4559" t="n">
        <v>2693.77</v>
      </c>
      <c r="M4559" t="inlineStr"/>
      <c r="N4559" t="inlineStr"/>
      <c r="O4559" s="142">
        <f>DATE(YEAR(H4559),MONTH(H4559),1)</f>
        <v/>
      </c>
      <c r="P4559" s="132">
        <f>IF(H4559&gt;$L$3,"Futuro","Atraso")</f>
        <v/>
      </c>
      <c r="Q4559">
        <f>12*(YEAR(H4559)-YEAR($L$3))+(MONTH(H4559)-MONTH($L$3))</f>
        <v/>
      </c>
      <c r="R4559" s="366">
        <f>IF(N4559="IBIRAPITANGA FASE 3",IF(P4559="Atraso",M4559,M4559/(1+$J$2)^Q4559),IF(P4559="Atraso",M4559,M4559/(1+$J$1)^Q4559))</f>
        <v/>
      </c>
    </row>
    <row r="4560">
      <c r="A4560" t="inlineStr">
        <is>
          <t>Q022L01</t>
        </is>
      </c>
      <c r="B4560" t="inlineStr">
        <is>
          <t>FABIANO  DE OLIVEIRA BORTOLATO</t>
        </is>
      </c>
      <c r="C4560" t="n">
        <v>1</v>
      </c>
      <c r="D4560" t="inlineStr">
        <is>
          <t>IPCA</t>
        </is>
      </c>
      <c r="E4560" t="n">
        <v>0.009488792934583046</v>
      </c>
      <c r="F4560" t="inlineStr">
        <is>
          <t>MENSAL</t>
        </is>
      </c>
      <c r="G4560" t="n">
        <v>49439</v>
      </c>
      <c r="H4560" t="n">
        <v>49439</v>
      </c>
      <c r="I4560" t="inlineStr">
        <is>
          <t>157</t>
        </is>
      </c>
      <c r="J4560" t="inlineStr">
        <is>
          <t>CARTEIRA</t>
        </is>
      </c>
      <c r="K4560" t="inlineStr">
        <is>
          <t>CONTRATO</t>
        </is>
      </c>
      <c r="L4560" t="n">
        <v>2693.77</v>
      </c>
      <c r="M4560" t="inlineStr"/>
      <c r="N4560" t="inlineStr"/>
      <c r="O4560" s="142">
        <f>DATE(YEAR(H4560),MONTH(H4560),1)</f>
        <v/>
      </c>
      <c r="P4560" s="132">
        <f>IF(H4560&gt;$L$3,"Futuro","Atraso")</f>
        <v/>
      </c>
      <c r="Q4560">
        <f>12*(YEAR(H4560)-YEAR($L$3))+(MONTH(H4560)-MONTH($L$3))</f>
        <v/>
      </c>
      <c r="R4560" s="366">
        <f>IF(N4560="IBIRAPITANGA FASE 3",IF(P4560="Atraso",M4560,M4560/(1+$J$2)^Q4560),IF(P4560="Atraso",M4560,M4560/(1+$J$1)^Q4560))</f>
        <v/>
      </c>
    </row>
    <row r="4561">
      <c r="A4561" t="inlineStr">
        <is>
          <t>Q022L01</t>
        </is>
      </c>
      <c r="B4561" t="inlineStr">
        <is>
          <t>FABIANO  DE OLIVEIRA BORTOLATO</t>
        </is>
      </c>
      <c r="C4561" t="n">
        <v>1</v>
      </c>
      <c r="D4561" t="inlineStr">
        <is>
          <t>IPCA</t>
        </is>
      </c>
      <c r="E4561" t="n">
        <v>0.009488792934583046</v>
      </c>
      <c r="F4561" t="inlineStr">
        <is>
          <t>MENSAL</t>
        </is>
      </c>
      <c r="G4561" t="n">
        <v>49470</v>
      </c>
      <c r="H4561" t="n">
        <v>49470</v>
      </c>
      <c r="I4561" t="inlineStr">
        <is>
          <t>158</t>
        </is>
      </c>
      <c r="J4561" t="inlineStr">
        <is>
          <t>CARTEIRA</t>
        </is>
      </c>
      <c r="K4561" t="inlineStr">
        <is>
          <t>CONTRATO</t>
        </is>
      </c>
      <c r="L4561" t="n">
        <v>2693.77</v>
      </c>
      <c r="M4561" t="inlineStr"/>
      <c r="N4561" t="inlineStr"/>
      <c r="O4561" s="142">
        <f>DATE(YEAR(H4561),MONTH(H4561),1)</f>
        <v/>
      </c>
      <c r="P4561" s="132">
        <f>IF(H4561&gt;$L$3,"Futuro","Atraso")</f>
        <v/>
      </c>
      <c r="Q4561">
        <f>12*(YEAR(H4561)-YEAR($L$3))+(MONTH(H4561)-MONTH($L$3))</f>
        <v/>
      </c>
      <c r="R4561" s="366">
        <f>IF(N4561="IBIRAPITANGA FASE 3",IF(P4561="Atraso",M4561,M4561/(1+$J$2)^Q4561),IF(P4561="Atraso",M4561,M4561/(1+$J$1)^Q4561))</f>
        <v/>
      </c>
    </row>
    <row r="4562">
      <c r="A4562" t="inlineStr">
        <is>
          <t>Q022L01</t>
        </is>
      </c>
      <c r="B4562" t="inlineStr">
        <is>
          <t>FABIANO  DE OLIVEIRA BORTOLATO</t>
        </is>
      </c>
      <c r="C4562" t="n">
        <v>1</v>
      </c>
      <c r="D4562" t="inlineStr">
        <is>
          <t>IPCA</t>
        </is>
      </c>
      <c r="E4562" t="n">
        <v>0.009488792934583046</v>
      </c>
      <c r="F4562" t="inlineStr">
        <is>
          <t>MENSAL</t>
        </is>
      </c>
      <c r="G4562" t="n">
        <v>49500</v>
      </c>
      <c r="H4562" t="n">
        <v>49500</v>
      </c>
      <c r="I4562" t="inlineStr">
        <is>
          <t>159</t>
        </is>
      </c>
      <c r="J4562" t="inlineStr">
        <is>
          <t>CARTEIRA</t>
        </is>
      </c>
      <c r="K4562" t="inlineStr">
        <is>
          <t>CONTRATO</t>
        </is>
      </c>
      <c r="L4562" t="n">
        <v>2693.77</v>
      </c>
      <c r="M4562" t="inlineStr"/>
      <c r="N4562" t="inlineStr"/>
      <c r="O4562" s="142">
        <f>DATE(YEAR(H4562),MONTH(H4562),1)</f>
        <v/>
      </c>
      <c r="P4562" s="132">
        <f>IF(H4562&gt;$L$3,"Futuro","Atraso")</f>
        <v/>
      </c>
      <c r="Q4562">
        <f>12*(YEAR(H4562)-YEAR($L$3))+(MONTH(H4562)-MONTH($L$3))</f>
        <v/>
      </c>
      <c r="R4562" s="366">
        <f>IF(N4562="IBIRAPITANGA FASE 3",IF(P4562="Atraso",M4562,M4562/(1+$J$2)^Q4562),IF(P4562="Atraso",M4562,M4562/(1+$J$1)^Q4562))</f>
        <v/>
      </c>
    </row>
    <row r="4563">
      <c r="A4563" t="inlineStr">
        <is>
          <t>Q022L01</t>
        </is>
      </c>
      <c r="B4563" t="inlineStr">
        <is>
          <t>FABIANO  DE OLIVEIRA BORTOLATO</t>
        </is>
      </c>
      <c r="C4563" t="n">
        <v>1</v>
      </c>
      <c r="D4563" t="inlineStr">
        <is>
          <t>IPCA</t>
        </is>
      </c>
      <c r="E4563" t="n">
        <v>0.009488792934583046</v>
      </c>
      <c r="F4563" t="inlineStr">
        <is>
          <t>MENSAL</t>
        </is>
      </c>
      <c r="G4563" t="n">
        <v>49531</v>
      </c>
      <c r="H4563" t="n">
        <v>49531</v>
      </c>
      <c r="I4563" t="inlineStr">
        <is>
          <t>160</t>
        </is>
      </c>
      <c r="J4563" t="inlineStr">
        <is>
          <t>CARTEIRA</t>
        </is>
      </c>
      <c r="K4563" t="inlineStr">
        <is>
          <t>CONTRATO</t>
        </is>
      </c>
      <c r="L4563" t="n">
        <v>2693.77</v>
      </c>
      <c r="M4563" t="inlineStr"/>
      <c r="N4563" t="inlineStr"/>
      <c r="O4563" s="142">
        <f>DATE(YEAR(H4563),MONTH(H4563),1)</f>
        <v/>
      </c>
      <c r="P4563" s="132">
        <f>IF(H4563&gt;$L$3,"Futuro","Atraso")</f>
        <v/>
      </c>
      <c r="Q4563">
        <f>12*(YEAR(H4563)-YEAR($L$3))+(MONTH(H4563)-MONTH($L$3))</f>
        <v/>
      </c>
      <c r="R4563" s="366">
        <f>IF(N4563="IBIRAPITANGA FASE 3",IF(P4563="Atraso",M4563,M4563/(1+$J$2)^Q4563),IF(P4563="Atraso",M4563,M4563/(1+$J$1)^Q4563))</f>
        <v/>
      </c>
    </row>
    <row r="4564">
      <c r="A4564" t="inlineStr">
        <is>
          <t>Q022L01</t>
        </is>
      </c>
      <c r="B4564" t="inlineStr">
        <is>
          <t>FABIANO  DE OLIVEIRA BORTOLATO</t>
        </is>
      </c>
      <c r="C4564" t="n">
        <v>1</v>
      </c>
      <c r="D4564" t="inlineStr">
        <is>
          <t>IPCA</t>
        </is>
      </c>
      <c r="E4564" t="n">
        <v>0.009488792934583046</v>
      </c>
      <c r="F4564" t="inlineStr">
        <is>
          <t>MENSAL</t>
        </is>
      </c>
      <c r="G4564" t="n">
        <v>49562</v>
      </c>
      <c r="H4564" t="n">
        <v>49562</v>
      </c>
      <c r="I4564" t="inlineStr">
        <is>
          <t>161</t>
        </is>
      </c>
      <c r="J4564" t="inlineStr">
        <is>
          <t>CARTEIRA</t>
        </is>
      </c>
      <c r="K4564" t="inlineStr">
        <is>
          <t>CONTRATO</t>
        </is>
      </c>
      <c r="L4564" t="n">
        <v>2693.77</v>
      </c>
      <c r="M4564" t="inlineStr"/>
      <c r="N4564" t="inlineStr"/>
      <c r="O4564" s="142">
        <f>DATE(YEAR(H4564),MONTH(H4564),1)</f>
        <v/>
      </c>
      <c r="P4564" s="132">
        <f>IF(H4564&gt;$L$3,"Futuro","Atraso")</f>
        <v/>
      </c>
      <c r="Q4564">
        <f>12*(YEAR(H4564)-YEAR($L$3))+(MONTH(H4564)-MONTH($L$3))</f>
        <v/>
      </c>
      <c r="R4564" s="366">
        <f>IF(N4564="IBIRAPITANGA FASE 3",IF(P4564="Atraso",M4564,M4564/(1+$J$2)^Q4564),IF(P4564="Atraso",M4564,M4564/(1+$J$1)^Q4564))</f>
        <v/>
      </c>
    </row>
    <row r="4565">
      <c r="A4565" t="inlineStr">
        <is>
          <t>Q022L01</t>
        </is>
      </c>
      <c r="B4565" t="inlineStr">
        <is>
          <t>FABIANO  DE OLIVEIRA BORTOLATO</t>
        </is>
      </c>
      <c r="C4565" t="n">
        <v>1</v>
      </c>
      <c r="D4565" t="inlineStr">
        <is>
          <t>IPCA</t>
        </is>
      </c>
      <c r="E4565" t="n">
        <v>0.009488792934583046</v>
      </c>
      <c r="F4565" t="inlineStr">
        <is>
          <t>MENSAL</t>
        </is>
      </c>
      <c r="G4565" t="n">
        <v>49592</v>
      </c>
      <c r="H4565" t="n">
        <v>49592</v>
      </c>
      <c r="I4565" t="inlineStr">
        <is>
          <t>162</t>
        </is>
      </c>
      <c r="J4565" t="inlineStr">
        <is>
          <t>CARTEIRA</t>
        </is>
      </c>
      <c r="K4565" t="inlineStr">
        <is>
          <t>CONTRATO</t>
        </is>
      </c>
      <c r="L4565" t="n">
        <v>2693.77</v>
      </c>
      <c r="M4565" t="inlineStr"/>
      <c r="N4565" t="inlineStr"/>
      <c r="O4565" s="142">
        <f>DATE(YEAR(H4565),MONTH(H4565),1)</f>
        <v/>
      </c>
      <c r="P4565" s="132">
        <f>IF(H4565&gt;$L$3,"Futuro","Atraso")</f>
        <v/>
      </c>
      <c r="Q4565">
        <f>12*(YEAR(H4565)-YEAR($L$3))+(MONTH(H4565)-MONTH($L$3))</f>
        <v/>
      </c>
      <c r="R4565" s="366">
        <f>IF(N4565="IBIRAPITANGA FASE 3",IF(P4565="Atraso",M4565,M4565/(1+$J$2)^Q4565),IF(P4565="Atraso",M4565,M4565/(1+$J$1)^Q4565))</f>
        <v/>
      </c>
    </row>
    <row r="4566">
      <c r="A4566" t="inlineStr">
        <is>
          <t>Q022L01</t>
        </is>
      </c>
      <c r="B4566" t="inlineStr">
        <is>
          <t>FABIANO  DE OLIVEIRA BORTOLATO</t>
        </is>
      </c>
      <c r="C4566" t="n">
        <v>1</v>
      </c>
      <c r="D4566" t="inlineStr">
        <is>
          <t>IPCA</t>
        </is>
      </c>
      <c r="E4566" t="n">
        <v>0.009488792934583046</v>
      </c>
      <c r="F4566" t="inlineStr">
        <is>
          <t>MENSAL</t>
        </is>
      </c>
      <c r="G4566" t="n">
        <v>49592</v>
      </c>
      <c r="H4566" t="n">
        <v>49592</v>
      </c>
      <c r="I4566" t="inlineStr">
        <is>
          <t>014</t>
        </is>
      </c>
      <c r="J4566" t="inlineStr">
        <is>
          <t>CARTEIRA</t>
        </is>
      </c>
      <c r="K4566" t="inlineStr">
        <is>
          <t>CONTRATO</t>
        </is>
      </c>
      <c r="L4566" t="n">
        <v>22711.21</v>
      </c>
      <c r="M4566" t="inlineStr"/>
      <c r="N4566" t="inlineStr"/>
      <c r="O4566" s="142">
        <f>DATE(YEAR(H4566),MONTH(H4566),1)</f>
        <v/>
      </c>
      <c r="P4566" s="132">
        <f>IF(H4566&gt;$L$3,"Futuro","Atraso")</f>
        <v/>
      </c>
      <c r="Q4566">
        <f>12*(YEAR(H4566)-YEAR($L$3))+(MONTH(H4566)-MONTH($L$3))</f>
        <v/>
      </c>
      <c r="R4566" s="366">
        <f>IF(N4566="IBIRAPITANGA FASE 3",IF(P4566="Atraso",M4566,M4566/(1+$J$2)^Q4566),IF(P4566="Atraso",M4566,M4566/(1+$J$1)^Q4566))</f>
        <v/>
      </c>
    </row>
    <row r="4567">
      <c r="A4567" t="inlineStr">
        <is>
          <t>Q022L01</t>
        </is>
      </c>
      <c r="B4567" t="inlineStr">
        <is>
          <t>FABIANO  DE OLIVEIRA BORTOLATO</t>
        </is>
      </c>
      <c r="C4567" t="n">
        <v>1</v>
      </c>
      <c r="D4567" t="inlineStr">
        <is>
          <t>IPCA</t>
        </is>
      </c>
      <c r="E4567" t="n">
        <v>0.009488792934583046</v>
      </c>
      <c r="F4567" t="inlineStr">
        <is>
          <t>MENSAL</t>
        </is>
      </c>
      <c r="G4567" t="n">
        <v>49623</v>
      </c>
      <c r="H4567" t="n">
        <v>49623</v>
      </c>
      <c r="I4567" t="inlineStr">
        <is>
          <t>163</t>
        </is>
      </c>
      <c r="J4567" t="inlineStr">
        <is>
          <t>CARTEIRA</t>
        </is>
      </c>
      <c r="K4567" t="inlineStr">
        <is>
          <t>CONTRATO</t>
        </is>
      </c>
      <c r="L4567" t="n">
        <v>2693.77</v>
      </c>
      <c r="M4567" t="inlineStr"/>
      <c r="N4567" t="inlineStr"/>
      <c r="O4567" s="142">
        <f>DATE(YEAR(H4567),MONTH(H4567),1)</f>
        <v/>
      </c>
      <c r="P4567" s="132">
        <f>IF(H4567&gt;$L$3,"Futuro","Atraso")</f>
        <v/>
      </c>
      <c r="Q4567">
        <f>12*(YEAR(H4567)-YEAR($L$3))+(MONTH(H4567)-MONTH($L$3))</f>
        <v/>
      </c>
      <c r="R4567" s="366">
        <f>IF(N4567="IBIRAPITANGA FASE 3",IF(P4567="Atraso",M4567,M4567/(1+$J$2)^Q4567),IF(P4567="Atraso",M4567,M4567/(1+$J$1)^Q4567))</f>
        <v/>
      </c>
    </row>
    <row r="4568">
      <c r="A4568" t="inlineStr">
        <is>
          <t>Q022L01</t>
        </is>
      </c>
      <c r="B4568" t="inlineStr">
        <is>
          <t>FABIANO  DE OLIVEIRA BORTOLATO</t>
        </is>
      </c>
      <c r="C4568" t="n">
        <v>1</v>
      </c>
      <c r="D4568" t="inlineStr">
        <is>
          <t>IPCA</t>
        </is>
      </c>
      <c r="E4568" t="n">
        <v>0.009488792934583046</v>
      </c>
      <c r="F4568" t="inlineStr">
        <is>
          <t>MENSAL</t>
        </is>
      </c>
      <c r="G4568" t="n">
        <v>49653</v>
      </c>
      <c r="H4568" t="n">
        <v>49653</v>
      </c>
      <c r="I4568" t="inlineStr">
        <is>
          <t>164</t>
        </is>
      </c>
      <c r="J4568" t="inlineStr">
        <is>
          <t>CARTEIRA</t>
        </is>
      </c>
      <c r="K4568" t="inlineStr">
        <is>
          <t>CONTRATO</t>
        </is>
      </c>
      <c r="L4568" t="n">
        <v>2693.77</v>
      </c>
      <c r="M4568" t="inlineStr"/>
      <c r="N4568" t="inlineStr"/>
      <c r="O4568" s="142">
        <f>DATE(YEAR(H4568),MONTH(H4568),1)</f>
        <v/>
      </c>
      <c r="P4568" s="132">
        <f>IF(H4568&gt;$L$3,"Futuro","Atraso")</f>
        <v/>
      </c>
      <c r="Q4568">
        <f>12*(YEAR(H4568)-YEAR($L$3))+(MONTH(H4568)-MONTH($L$3))</f>
        <v/>
      </c>
      <c r="R4568" s="366">
        <f>IF(N4568="IBIRAPITANGA FASE 3",IF(P4568="Atraso",M4568,M4568/(1+$J$2)^Q4568),IF(P4568="Atraso",M4568,M4568/(1+$J$1)^Q4568))</f>
        <v/>
      </c>
    </row>
    <row r="4569">
      <c r="A4569" t="inlineStr">
        <is>
          <t>Q022L01</t>
        </is>
      </c>
      <c r="B4569" t="inlineStr">
        <is>
          <t>FABIANO  DE OLIVEIRA BORTOLATO</t>
        </is>
      </c>
      <c r="C4569" t="n">
        <v>1</v>
      </c>
      <c r="D4569" t="inlineStr">
        <is>
          <t>IPCA</t>
        </is>
      </c>
      <c r="E4569" t="n">
        <v>0.009488792934583046</v>
      </c>
      <c r="F4569" t="inlineStr">
        <is>
          <t>MENSAL</t>
        </is>
      </c>
      <c r="G4569" t="n">
        <v>49684</v>
      </c>
      <c r="H4569" t="n">
        <v>49684</v>
      </c>
      <c r="I4569" t="inlineStr">
        <is>
          <t>165</t>
        </is>
      </c>
      <c r="J4569" t="inlineStr">
        <is>
          <t>CARTEIRA</t>
        </is>
      </c>
      <c r="K4569" t="inlineStr">
        <is>
          <t>CONTRATO</t>
        </is>
      </c>
      <c r="L4569" t="n">
        <v>2693.77</v>
      </c>
      <c r="M4569" t="inlineStr"/>
      <c r="N4569" t="inlineStr"/>
      <c r="O4569" s="142">
        <f>DATE(YEAR(H4569),MONTH(H4569),1)</f>
        <v/>
      </c>
      <c r="P4569" s="132">
        <f>IF(H4569&gt;$L$3,"Futuro","Atraso")</f>
        <v/>
      </c>
      <c r="Q4569">
        <f>12*(YEAR(H4569)-YEAR($L$3))+(MONTH(H4569)-MONTH($L$3))</f>
        <v/>
      </c>
      <c r="R4569" s="366">
        <f>IF(N4569="IBIRAPITANGA FASE 3",IF(P4569="Atraso",M4569,M4569/(1+$J$2)^Q4569),IF(P4569="Atraso",M4569,M4569/(1+$J$1)^Q4569))</f>
        <v/>
      </c>
    </row>
    <row r="4570">
      <c r="A4570" t="inlineStr">
        <is>
          <t>Q022L01</t>
        </is>
      </c>
      <c r="B4570" t="inlineStr">
        <is>
          <t>FABIANO  DE OLIVEIRA BORTOLATO</t>
        </is>
      </c>
      <c r="C4570" t="n">
        <v>1</v>
      </c>
      <c r="D4570" t="inlineStr">
        <is>
          <t>IPCA</t>
        </is>
      </c>
      <c r="E4570" t="n">
        <v>0.009488792934583046</v>
      </c>
      <c r="F4570" t="inlineStr">
        <is>
          <t>MENSAL</t>
        </is>
      </c>
      <c r="G4570" t="n">
        <v>49715</v>
      </c>
      <c r="H4570" t="n">
        <v>49715</v>
      </c>
      <c r="I4570" t="inlineStr">
        <is>
          <t>166</t>
        </is>
      </c>
      <c r="J4570" t="inlineStr">
        <is>
          <t>CARTEIRA</t>
        </is>
      </c>
      <c r="K4570" t="inlineStr">
        <is>
          <t>CONTRATO</t>
        </is>
      </c>
      <c r="L4570" t="n">
        <v>2693.77</v>
      </c>
      <c r="M4570" t="inlineStr"/>
      <c r="N4570" t="inlineStr"/>
      <c r="O4570" s="142">
        <f>DATE(YEAR(H4570),MONTH(H4570),1)</f>
        <v/>
      </c>
      <c r="P4570" s="132">
        <f>IF(H4570&gt;$L$3,"Futuro","Atraso")</f>
        <v/>
      </c>
      <c r="Q4570">
        <f>12*(YEAR(H4570)-YEAR($L$3))+(MONTH(H4570)-MONTH($L$3))</f>
        <v/>
      </c>
      <c r="R4570" s="366">
        <f>IF(N4570="IBIRAPITANGA FASE 3",IF(P4570="Atraso",M4570,M4570/(1+$J$2)^Q4570),IF(P4570="Atraso",M4570,M4570/(1+$J$1)^Q4570))</f>
        <v/>
      </c>
    </row>
    <row r="4571">
      <c r="A4571" t="inlineStr">
        <is>
          <t>Q022L01</t>
        </is>
      </c>
      <c r="B4571" t="inlineStr">
        <is>
          <t>FABIANO  DE OLIVEIRA BORTOLATO</t>
        </is>
      </c>
      <c r="C4571" t="n">
        <v>1</v>
      </c>
      <c r="D4571" t="inlineStr">
        <is>
          <t>IPCA</t>
        </is>
      </c>
      <c r="E4571" t="n">
        <v>0.009488792934583046</v>
      </c>
      <c r="F4571" t="inlineStr">
        <is>
          <t>MENSAL</t>
        </is>
      </c>
      <c r="G4571" t="n">
        <v>49744</v>
      </c>
      <c r="H4571" t="n">
        <v>49744</v>
      </c>
      <c r="I4571" t="inlineStr">
        <is>
          <t>167</t>
        </is>
      </c>
      <c r="J4571" t="inlineStr">
        <is>
          <t>CARTEIRA</t>
        </is>
      </c>
      <c r="K4571" t="inlineStr">
        <is>
          <t>CONTRATO</t>
        </is>
      </c>
      <c r="L4571" t="n">
        <v>2693.77</v>
      </c>
      <c r="M4571" t="inlineStr"/>
      <c r="N4571" t="inlineStr"/>
      <c r="O4571" s="142">
        <f>DATE(YEAR(H4571),MONTH(H4571),1)</f>
        <v/>
      </c>
      <c r="P4571" s="132">
        <f>IF(H4571&gt;$L$3,"Futuro","Atraso")</f>
        <v/>
      </c>
      <c r="Q4571">
        <f>12*(YEAR(H4571)-YEAR($L$3))+(MONTH(H4571)-MONTH($L$3))</f>
        <v/>
      </c>
      <c r="R4571" s="366">
        <f>IF(N4571="IBIRAPITANGA FASE 3",IF(P4571="Atraso",M4571,M4571/(1+$J$2)^Q4571),IF(P4571="Atraso",M4571,M4571/(1+$J$1)^Q4571))</f>
        <v/>
      </c>
    </row>
    <row r="4572">
      <c r="A4572" t="inlineStr">
        <is>
          <t>Q022L01</t>
        </is>
      </c>
      <c r="B4572" t="inlineStr">
        <is>
          <t>FABIANO  DE OLIVEIRA BORTOLATO</t>
        </is>
      </c>
      <c r="C4572" t="n">
        <v>1</v>
      </c>
      <c r="D4572" t="inlineStr">
        <is>
          <t>IPCA</t>
        </is>
      </c>
      <c r="E4572" t="n">
        <v>0.009488792934583046</v>
      </c>
      <c r="F4572" t="inlineStr">
        <is>
          <t>MENSAL</t>
        </is>
      </c>
      <c r="G4572" t="n">
        <v>49775</v>
      </c>
      <c r="H4572" t="n">
        <v>49775</v>
      </c>
      <c r="I4572" t="inlineStr">
        <is>
          <t>168</t>
        </is>
      </c>
      <c r="J4572" t="inlineStr">
        <is>
          <t>CARTEIRA</t>
        </is>
      </c>
      <c r="K4572" t="inlineStr">
        <is>
          <t>CONTRATO</t>
        </is>
      </c>
      <c r="L4572" t="n">
        <v>2693.77</v>
      </c>
      <c r="M4572" t="inlineStr"/>
      <c r="N4572" t="inlineStr"/>
      <c r="O4572" s="142">
        <f>DATE(YEAR(H4572),MONTH(H4572),1)</f>
        <v/>
      </c>
      <c r="P4572" s="132">
        <f>IF(H4572&gt;$L$3,"Futuro","Atraso")</f>
        <v/>
      </c>
      <c r="Q4572">
        <f>12*(YEAR(H4572)-YEAR($L$3))+(MONTH(H4572)-MONTH($L$3))</f>
        <v/>
      </c>
      <c r="R4572" s="366">
        <f>IF(N4572="IBIRAPITANGA FASE 3",IF(P4572="Atraso",M4572,M4572/(1+$J$2)^Q4572),IF(P4572="Atraso",M4572,M4572/(1+$J$1)^Q4572))</f>
        <v/>
      </c>
    </row>
    <row r="4573">
      <c r="A4573" t="inlineStr">
        <is>
          <t>Q022L01</t>
        </is>
      </c>
      <c r="B4573" t="inlineStr">
        <is>
          <t>FABIANO  DE OLIVEIRA BORTOLATO</t>
        </is>
      </c>
      <c r="C4573" t="n">
        <v>1</v>
      </c>
      <c r="D4573" t="inlineStr">
        <is>
          <t>IPCA</t>
        </is>
      </c>
      <c r="E4573" t="n">
        <v>0.009488792934583046</v>
      </c>
      <c r="F4573" t="inlineStr">
        <is>
          <t>MENSAL</t>
        </is>
      </c>
      <c r="G4573" t="n">
        <v>49805</v>
      </c>
      <c r="H4573" t="n">
        <v>49805</v>
      </c>
      <c r="I4573" t="inlineStr">
        <is>
          <t>169</t>
        </is>
      </c>
      <c r="J4573" t="inlineStr">
        <is>
          <t>CARTEIRA</t>
        </is>
      </c>
      <c r="K4573" t="inlineStr">
        <is>
          <t>CONTRATO</t>
        </is>
      </c>
      <c r="L4573" t="n">
        <v>2693.77</v>
      </c>
      <c r="M4573" t="inlineStr"/>
      <c r="N4573" t="inlineStr"/>
      <c r="O4573" s="142">
        <f>DATE(YEAR(H4573),MONTH(H4573),1)</f>
        <v/>
      </c>
      <c r="P4573" s="132">
        <f>IF(H4573&gt;$L$3,"Futuro","Atraso")</f>
        <v/>
      </c>
      <c r="Q4573">
        <f>12*(YEAR(H4573)-YEAR($L$3))+(MONTH(H4573)-MONTH($L$3))</f>
        <v/>
      </c>
      <c r="R4573" s="366">
        <f>IF(N4573="IBIRAPITANGA FASE 3",IF(P4573="Atraso",M4573,M4573/(1+$J$2)^Q4573),IF(P4573="Atraso",M4573,M4573/(1+$J$1)^Q4573))</f>
        <v/>
      </c>
    </row>
    <row r="4574">
      <c r="A4574" t="inlineStr">
        <is>
          <t>Q022L01</t>
        </is>
      </c>
      <c r="B4574" t="inlineStr">
        <is>
          <t>FABIANO  DE OLIVEIRA BORTOLATO</t>
        </is>
      </c>
      <c r="C4574" t="n">
        <v>1</v>
      </c>
      <c r="D4574" t="inlineStr">
        <is>
          <t>IPCA</t>
        </is>
      </c>
      <c r="E4574" t="n">
        <v>0.009488792934583046</v>
      </c>
      <c r="F4574" t="inlineStr">
        <is>
          <t>MENSAL</t>
        </is>
      </c>
      <c r="G4574" t="n">
        <v>49836</v>
      </c>
      <c r="H4574" t="n">
        <v>49836</v>
      </c>
      <c r="I4574" t="inlineStr">
        <is>
          <t>170</t>
        </is>
      </c>
      <c r="J4574" t="inlineStr">
        <is>
          <t>CARTEIRA</t>
        </is>
      </c>
      <c r="K4574" t="inlineStr">
        <is>
          <t>CONTRATO</t>
        </is>
      </c>
      <c r="L4574" t="n">
        <v>2693.77</v>
      </c>
      <c r="M4574" t="inlineStr"/>
      <c r="N4574" t="inlineStr"/>
      <c r="O4574" s="142">
        <f>DATE(YEAR(H4574),MONTH(H4574),1)</f>
        <v/>
      </c>
      <c r="P4574" s="132">
        <f>IF(H4574&gt;$L$3,"Futuro","Atraso")</f>
        <v/>
      </c>
      <c r="Q4574">
        <f>12*(YEAR(H4574)-YEAR($L$3))+(MONTH(H4574)-MONTH($L$3))</f>
        <v/>
      </c>
      <c r="R4574" s="366">
        <f>IF(N4574="IBIRAPITANGA FASE 3",IF(P4574="Atraso",M4574,M4574/(1+$J$2)^Q4574),IF(P4574="Atraso",M4574,M4574/(1+$J$1)^Q4574))</f>
        <v/>
      </c>
    </row>
    <row r="4575">
      <c r="A4575" t="inlineStr">
        <is>
          <t>Q022L01</t>
        </is>
      </c>
      <c r="B4575" t="inlineStr">
        <is>
          <t>FABIANO  DE OLIVEIRA BORTOLATO</t>
        </is>
      </c>
      <c r="C4575" t="n">
        <v>1</v>
      </c>
      <c r="D4575" t="inlineStr">
        <is>
          <t>IPCA</t>
        </is>
      </c>
      <c r="E4575" t="n">
        <v>0.009488792934583046</v>
      </c>
      <c r="F4575" t="inlineStr">
        <is>
          <t>MENSAL</t>
        </is>
      </c>
      <c r="G4575" t="n">
        <v>49866</v>
      </c>
      <c r="H4575" t="n">
        <v>49866</v>
      </c>
      <c r="I4575" t="inlineStr">
        <is>
          <t>171</t>
        </is>
      </c>
      <c r="J4575" t="inlineStr">
        <is>
          <t>CARTEIRA</t>
        </is>
      </c>
      <c r="K4575" t="inlineStr">
        <is>
          <t>CONTRATO</t>
        </is>
      </c>
      <c r="L4575" t="n">
        <v>2693.77</v>
      </c>
      <c r="M4575" t="inlineStr"/>
      <c r="N4575" t="inlineStr"/>
      <c r="O4575" s="142">
        <f>DATE(YEAR(H4575),MONTH(H4575),1)</f>
        <v/>
      </c>
      <c r="P4575" s="132">
        <f>IF(H4575&gt;$L$3,"Futuro","Atraso")</f>
        <v/>
      </c>
      <c r="Q4575">
        <f>12*(YEAR(H4575)-YEAR($L$3))+(MONTH(H4575)-MONTH($L$3))</f>
        <v/>
      </c>
      <c r="R4575" s="366">
        <f>IF(N4575="IBIRAPITANGA FASE 3",IF(P4575="Atraso",M4575,M4575/(1+$J$2)^Q4575),IF(P4575="Atraso",M4575,M4575/(1+$J$1)^Q4575))</f>
        <v/>
      </c>
    </row>
    <row r="4576">
      <c r="A4576" t="inlineStr">
        <is>
          <t>Q022L01</t>
        </is>
      </c>
      <c r="B4576" t="inlineStr">
        <is>
          <t>FABIANO  DE OLIVEIRA BORTOLATO</t>
        </is>
      </c>
      <c r="C4576" t="n">
        <v>1</v>
      </c>
      <c r="D4576" t="inlineStr">
        <is>
          <t>IPCA</t>
        </is>
      </c>
      <c r="E4576" t="n">
        <v>0.009488792934583046</v>
      </c>
      <c r="F4576" t="inlineStr">
        <is>
          <t>MENSAL</t>
        </is>
      </c>
      <c r="G4576" t="n">
        <v>49897</v>
      </c>
      <c r="H4576" t="n">
        <v>49897</v>
      </c>
      <c r="I4576" t="inlineStr">
        <is>
          <t>172</t>
        </is>
      </c>
      <c r="J4576" t="inlineStr">
        <is>
          <t>CARTEIRA</t>
        </is>
      </c>
      <c r="K4576" t="inlineStr">
        <is>
          <t>CONTRATO</t>
        </is>
      </c>
      <c r="L4576" t="n">
        <v>2693.77</v>
      </c>
      <c r="M4576" t="inlineStr"/>
      <c r="N4576" t="inlineStr"/>
      <c r="O4576" s="142">
        <f>DATE(YEAR(H4576),MONTH(H4576),1)</f>
        <v/>
      </c>
      <c r="P4576" s="132">
        <f>IF(H4576&gt;$L$3,"Futuro","Atraso")</f>
        <v/>
      </c>
      <c r="Q4576">
        <f>12*(YEAR(H4576)-YEAR($L$3))+(MONTH(H4576)-MONTH($L$3))</f>
        <v/>
      </c>
      <c r="R4576" s="366">
        <f>IF(N4576="IBIRAPITANGA FASE 3",IF(P4576="Atraso",M4576,M4576/(1+$J$2)^Q4576),IF(P4576="Atraso",M4576,M4576/(1+$J$1)^Q4576))</f>
        <v/>
      </c>
    </row>
    <row r="4577">
      <c r="A4577" t="inlineStr">
        <is>
          <t>Q022L01</t>
        </is>
      </c>
      <c r="B4577" t="inlineStr">
        <is>
          <t>FABIANO  DE OLIVEIRA BORTOLATO</t>
        </is>
      </c>
      <c r="C4577" t="n">
        <v>1</v>
      </c>
      <c r="D4577" t="inlineStr">
        <is>
          <t>IPCA</t>
        </is>
      </c>
      <c r="E4577" t="n">
        <v>0.009488792934583046</v>
      </c>
      <c r="F4577" t="inlineStr">
        <is>
          <t>MENSAL</t>
        </is>
      </c>
      <c r="G4577" t="n">
        <v>49928</v>
      </c>
      <c r="H4577" t="n">
        <v>49928</v>
      </c>
      <c r="I4577" t="inlineStr">
        <is>
          <t>173</t>
        </is>
      </c>
      <c r="J4577" t="inlineStr">
        <is>
          <t>CARTEIRA</t>
        </is>
      </c>
      <c r="K4577" t="inlineStr">
        <is>
          <t>CONTRATO</t>
        </is>
      </c>
      <c r="L4577" t="n">
        <v>2693.77</v>
      </c>
      <c r="M4577" t="inlineStr"/>
      <c r="N4577" t="inlineStr"/>
      <c r="O4577" s="142">
        <f>DATE(YEAR(H4577),MONTH(H4577),1)</f>
        <v/>
      </c>
      <c r="P4577" s="132">
        <f>IF(H4577&gt;$L$3,"Futuro","Atraso")</f>
        <v/>
      </c>
      <c r="Q4577">
        <f>12*(YEAR(H4577)-YEAR($L$3))+(MONTH(H4577)-MONTH($L$3))</f>
        <v/>
      </c>
      <c r="R4577" s="366">
        <f>IF(N4577="IBIRAPITANGA FASE 3",IF(P4577="Atraso",M4577,M4577/(1+$J$2)^Q4577),IF(P4577="Atraso",M4577,M4577/(1+$J$1)^Q4577))</f>
        <v/>
      </c>
    </row>
    <row r="4578">
      <c r="A4578" t="inlineStr">
        <is>
          <t>Q022L01</t>
        </is>
      </c>
      <c r="B4578" t="inlineStr">
        <is>
          <t>FABIANO  DE OLIVEIRA BORTOLATO</t>
        </is>
      </c>
      <c r="C4578" t="n">
        <v>1</v>
      </c>
      <c r="D4578" t="inlineStr">
        <is>
          <t>IPCA</t>
        </is>
      </c>
      <c r="E4578" t="n">
        <v>0.009488792934583046</v>
      </c>
      <c r="F4578" t="inlineStr">
        <is>
          <t>MENSAL</t>
        </is>
      </c>
      <c r="G4578" t="n">
        <v>49958</v>
      </c>
      <c r="H4578" t="n">
        <v>49958</v>
      </c>
      <c r="I4578" t="inlineStr">
        <is>
          <t>174</t>
        </is>
      </c>
      <c r="J4578" t="inlineStr">
        <is>
          <t>CARTEIRA</t>
        </is>
      </c>
      <c r="K4578" t="inlineStr">
        <is>
          <t>CONTRATO</t>
        </is>
      </c>
      <c r="L4578" t="n">
        <v>2693.77</v>
      </c>
      <c r="M4578" t="inlineStr"/>
      <c r="N4578" t="inlineStr"/>
      <c r="O4578" s="142">
        <f>DATE(YEAR(H4578),MONTH(H4578),1)</f>
        <v/>
      </c>
      <c r="P4578" s="132">
        <f>IF(H4578&gt;$L$3,"Futuro","Atraso")</f>
        <v/>
      </c>
      <c r="Q4578">
        <f>12*(YEAR(H4578)-YEAR($L$3))+(MONTH(H4578)-MONTH($L$3))</f>
        <v/>
      </c>
      <c r="R4578" s="366">
        <f>IF(N4578="IBIRAPITANGA FASE 3",IF(P4578="Atraso",M4578,M4578/(1+$J$2)^Q4578),IF(P4578="Atraso",M4578,M4578/(1+$J$1)^Q4578))</f>
        <v/>
      </c>
    </row>
    <row r="4579">
      <c r="A4579" t="inlineStr">
        <is>
          <t>Q022L01</t>
        </is>
      </c>
      <c r="B4579" t="inlineStr">
        <is>
          <t>FABIANO  DE OLIVEIRA BORTOLATO</t>
        </is>
      </c>
      <c r="C4579" t="n">
        <v>1</v>
      </c>
      <c r="D4579" t="inlineStr">
        <is>
          <t>IPCA</t>
        </is>
      </c>
      <c r="E4579" t="n">
        <v>0.009488792934583046</v>
      </c>
      <c r="F4579" t="inlineStr">
        <is>
          <t>MENSAL</t>
        </is>
      </c>
      <c r="G4579" t="n">
        <v>49958</v>
      </c>
      <c r="H4579" t="n">
        <v>49958</v>
      </c>
      <c r="I4579" t="inlineStr">
        <is>
          <t>015</t>
        </is>
      </c>
      <c r="J4579" t="inlineStr">
        <is>
          <t>CARTEIRA</t>
        </is>
      </c>
      <c r="K4579" t="inlineStr">
        <is>
          <t>CONTRATO</t>
        </is>
      </c>
      <c r="L4579" t="n">
        <v>22711.21</v>
      </c>
      <c r="M4579" t="inlineStr"/>
      <c r="N4579" t="inlineStr"/>
      <c r="O4579" s="142">
        <f>DATE(YEAR(H4579),MONTH(H4579),1)</f>
        <v/>
      </c>
      <c r="P4579" s="132">
        <f>IF(H4579&gt;$L$3,"Futuro","Atraso")</f>
        <v/>
      </c>
      <c r="Q4579">
        <f>12*(YEAR(H4579)-YEAR($L$3))+(MONTH(H4579)-MONTH($L$3))</f>
        <v/>
      </c>
      <c r="R4579" s="366">
        <f>IF(N4579="IBIRAPITANGA FASE 3",IF(P4579="Atraso",M4579,M4579/(1+$J$2)^Q4579),IF(P4579="Atraso",M4579,M4579/(1+$J$1)^Q4579))</f>
        <v/>
      </c>
    </row>
    <row r="4580">
      <c r="A4580" t="inlineStr">
        <is>
          <t>Q022L01</t>
        </is>
      </c>
      <c r="B4580" t="inlineStr">
        <is>
          <t>FABIANO  DE OLIVEIRA BORTOLATO</t>
        </is>
      </c>
      <c r="C4580" t="n">
        <v>1</v>
      </c>
      <c r="D4580" t="inlineStr">
        <is>
          <t>IPCA</t>
        </is>
      </c>
      <c r="E4580" t="n">
        <v>0.009488792934583046</v>
      </c>
      <c r="F4580" t="inlineStr">
        <is>
          <t>MENSAL</t>
        </is>
      </c>
      <c r="G4580" t="n">
        <v>49989</v>
      </c>
      <c r="H4580" t="n">
        <v>49989</v>
      </c>
      <c r="I4580" t="inlineStr">
        <is>
          <t>175</t>
        </is>
      </c>
      <c r="J4580" t="inlineStr">
        <is>
          <t>CARTEIRA</t>
        </is>
      </c>
      <c r="K4580" t="inlineStr">
        <is>
          <t>CONTRATO</t>
        </is>
      </c>
      <c r="L4580" t="n">
        <v>2693.77</v>
      </c>
      <c r="M4580" t="inlineStr"/>
      <c r="N4580" t="inlineStr"/>
      <c r="O4580" s="142">
        <f>DATE(YEAR(H4580),MONTH(H4580),1)</f>
        <v/>
      </c>
      <c r="P4580" s="132">
        <f>IF(H4580&gt;$L$3,"Futuro","Atraso")</f>
        <v/>
      </c>
      <c r="Q4580">
        <f>12*(YEAR(H4580)-YEAR($L$3))+(MONTH(H4580)-MONTH($L$3))</f>
        <v/>
      </c>
      <c r="R4580" s="366">
        <f>IF(N4580="IBIRAPITANGA FASE 3",IF(P4580="Atraso",M4580,M4580/(1+$J$2)^Q4580),IF(P4580="Atraso",M4580,M4580/(1+$J$1)^Q4580))</f>
        <v/>
      </c>
    </row>
    <row r="4581">
      <c r="A4581" t="inlineStr">
        <is>
          <t>Q022L01</t>
        </is>
      </c>
      <c r="B4581" t="inlineStr">
        <is>
          <t>FABIANO  DE OLIVEIRA BORTOLATO</t>
        </is>
      </c>
      <c r="C4581" t="n">
        <v>1</v>
      </c>
      <c r="D4581" t="inlineStr">
        <is>
          <t>IPCA</t>
        </is>
      </c>
      <c r="E4581" t="n">
        <v>0.009488792934583046</v>
      </c>
      <c r="F4581" t="inlineStr">
        <is>
          <t>MENSAL</t>
        </is>
      </c>
      <c r="G4581" t="n">
        <v>50019</v>
      </c>
      <c r="H4581" t="n">
        <v>50019</v>
      </c>
      <c r="I4581" t="inlineStr">
        <is>
          <t>176</t>
        </is>
      </c>
      <c r="J4581" t="inlineStr">
        <is>
          <t>CARTEIRA</t>
        </is>
      </c>
      <c r="K4581" t="inlineStr">
        <is>
          <t>CONTRATO</t>
        </is>
      </c>
      <c r="L4581" t="n">
        <v>2693.77</v>
      </c>
      <c r="M4581" t="inlineStr"/>
      <c r="N4581" t="inlineStr"/>
      <c r="O4581" s="142">
        <f>DATE(YEAR(H4581),MONTH(H4581),1)</f>
        <v/>
      </c>
      <c r="P4581" s="132">
        <f>IF(H4581&gt;$L$3,"Futuro","Atraso")</f>
        <v/>
      </c>
      <c r="Q4581">
        <f>12*(YEAR(H4581)-YEAR($L$3))+(MONTH(H4581)-MONTH($L$3))</f>
        <v/>
      </c>
      <c r="R4581" s="366">
        <f>IF(N4581="IBIRAPITANGA FASE 3",IF(P4581="Atraso",M4581,M4581/(1+$J$2)^Q4581),IF(P4581="Atraso",M4581,M4581/(1+$J$1)^Q4581))</f>
        <v/>
      </c>
    </row>
    <row r="4582">
      <c r="A4582" t="inlineStr">
        <is>
          <t>Q022L01</t>
        </is>
      </c>
      <c r="B4582" t="inlineStr">
        <is>
          <t>FABIANO  DE OLIVEIRA BORTOLATO</t>
        </is>
      </c>
      <c r="C4582" t="n">
        <v>1</v>
      </c>
      <c r="D4582" t="inlineStr">
        <is>
          <t>IPCA</t>
        </is>
      </c>
      <c r="E4582" t="n">
        <v>0.009488792934583046</v>
      </c>
      <c r="F4582" t="inlineStr">
        <is>
          <t>MENSAL</t>
        </is>
      </c>
      <c r="G4582" t="n">
        <v>50050</v>
      </c>
      <c r="H4582" t="n">
        <v>50050</v>
      </c>
      <c r="I4582" t="inlineStr">
        <is>
          <t>177</t>
        </is>
      </c>
      <c r="J4582" t="inlineStr">
        <is>
          <t>CARTEIRA</t>
        </is>
      </c>
      <c r="K4582" t="inlineStr">
        <is>
          <t>CONTRATO</t>
        </is>
      </c>
      <c r="L4582" t="n">
        <v>2693.77</v>
      </c>
      <c r="M4582" t="inlineStr"/>
      <c r="N4582" t="inlineStr"/>
      <c r="O4582" s="142">
        <f>DATE(YEAR(H4582),MONTH(H4582),1)</f>
        <v/>
      </c>
      <c r="P4582" s="132">
        <f>IF(H4582&gt;$L$3,"Futuro","Atraso")</f>
        <v/>
      </c>
      <c r="Q4582">
        <f>12*(YEAR(H4582)-YEAR($L$3))+(MONTH(H4582)-MONTH($L$3))</f>
        <v/>
      </c>
      <c r="R4582" s="366">
        <f>IF(N4582="IBIRAPITANGA FASE 3",IF(P4582="Atraso",M4582,M4582/(1+$J$2)^Q4582),IF(P4582="Atraso",M4582,M4582/(1+$J$1)^Q4582))</f>
        <v/>
      </c>
    </row>
    <row r="4583">
      <c r="A4583" t="inlineStr">
        <is>
          <t>Q022L01</t>
        </is>
      </c>
      <c r="B4583" t="inlineStr">
        <is>
          <t>FABIANO  DE OLIVEIRA BORTOLATO</t>
        </is>
      </c>
      <c r="C4583" t="n">
        <v>1</v>
      </c>
      <c r="D4583" t="inlineStr">
        <is>
          <t>IPCA</t>
        </is>
      </c>
      <c r="E4583" t="n">
        <v>0.009488792934583046</v>
      </c>
      <c r="F4583" t="inlineStr">
        <is>
          <t>MENSAL</t>
        </is>
      </c>
      <c r="G4583" t="n">
        <v>50081</v>
      </c>
      <c r="H4583" t="n">
        <v>50081</v>
      </c>
      <c r="I4583" t="inlineStr">
        <is>
          <t>178</t>
        </is>
      </c>
      <c r="J4583" t="inlineStr">
        <is>
          <t>CARTEIRA</t>
        </is>
      </c>
      <c r="K4583" t="inlineStr">
        <is>
          <t>CONTRATO</t>
        </is>
      </c>
      <c r="L4583" t="n">
        <v>2693.77</v>
      </c>
      <c r="M4583" t="inlineStr"/>
      <c r="N4583" t="inlineStr"/>
      <c r="O4583" s="142">
        <f>DATE(YEAR(H4583),MONTH(H4583),1)</f>
        <v/>
      </c>
      <c r="P4583" s="132">
        <f>IF(H4583&gt;$L$3,"Futuro","Atraso")</f>
        <v/>
      </c>
      <c r="Q4583">
        <f>12*(YEAR(H4583)-YEAR($L$3))+(MONTH(H4583)-MONTH($L$3))</f>
        <v/>
      </c>
      <c r="R4583" s="366">
        <f>IF(N4583="IBIRAPITANGA FASE 3",IF(P4583="Atraso",M4583,M4583/(1+$J$2)^Q4583),IF(P4583="Atraso",M4583,M4583/(1+$J$1)^Q4583))</f>
        <v/>
      </c>
    </row>
    <row r="4584">
      <c r="A4584" t="inlineStr">
        <is>
          <t>Q022L01</t>
        </is>
      </c>
      <c r="B4584" t="inlineStr">
        <is>
          <t>FABIANO  DE OLIVEIRA BORTOLATO</t>
        </is>
      </c>
      <c r="C4584" t="n">
        <v>1</v>
      </c>
      <c r="D4584" t="inlineStr">
        <is>
          <t>IPCA</t>
        </is>
      </c>
      <c r="E4584" t="n">
        <v>0.009488792934583046</v>
      </c>
      <c r="F4584" t="inlineStr">
        <is>
          <t>MENSAL</t>
        </is>
      </c>
      <c r="G4584" t="n">
        <v>50109</v>
      </c>
      <c r="H4584" t="n">
        <v>50109</v>
      </c>
      <c r="I4584" t="inlineStr">
        <is>
          <t>179</t>
        </is>
      </c>
      <c r="J4584" t="inlineStr">
        <is>
          <t>CARTEIRA</t>
        </is>
      </c>
      <c r="K4584" t="inlineStr">
        <is>
          <t>CONTRATO</t>
        </is>
      </c>
      <c r="L4584" t="n">
        <v>2693.77</v>
      </c>
      <c r="M4584" t="inlineStr"/>
      <c r="N4584" t="inlineStr"/>
      <c r="O4584" s="142">
        <f>DATE(YEAR(H4584),MONTH(H4584),1)</f>
        <v/>
      </c>
      <c r="P4584" s="132">
        <f>IF(H4584&gt;$L$3,"Futuro","Atraso")</f>
        <v/>
      </c>
      <c r="Q4584">
        <f>12*(YEAR(H4584)-YEAR($L$3))+(MONTH(H4584)-MONTH($L$3))</f>
        <v/>
      </c>
      <c r="R4584" s="366">
        <f>IF(N4584="IBIRAPITANGA FASE 3",IF(P4584="Atraso",M4584,M4584/(1+$J$2)^Q4584),IF(P4584="Atraso",M4584,M4584/(1+$J$1)^Q4584))</f>
        <v/>
      </c>
    </row>
    <row r="4585">
      <c r="A4585" t="inlineStr">
        <is>
          <t>Q022L01</t>
        </is>
      </c>
      <c r="B4585" t="inlineStr">
        <is>
          <t>FABIANO  DE OLIVEIRA BORTOLATO</t>
        </is>
      </c>
      <c r="C4585" t="n">
        <v>1</v>
      </c>
      <c r="D4585" t="inlineStr">
        <is>
          <t>IPCA</t>
        </is>
      </c>
      <c r="E4585" t="n">
        <v>0.009488792934583046</v>
      </c>
      <c r="F4585" t="inlineStr">
        <is>
          <t>MENSAL</t>
        </is>
      </c>
      <c r="G4585" t="n">
        <v>50140</v>
      </c>
      <c r="H4585" t="n">
        <v>50140</v>
      </c>
      <c r="I4585" t="inlineStr">
        <is>
          <t>180</t>
        </is>
      </c>
      <c r="J4585" t="inlineStr">
        <is>
          <t>CARTEIRA</t>
        </is>
      </c>
      <c r="K4585" t="inlineStr">
        <is>
          <t>CONTRATO</t>
        </is>
      </c>
      <c r="L4585" t="n">
        <v>2693.77</v>
      </c>
      <c r="M4585" t="inlineStr"/>
      <c r="N4585" t="inlineStr"/>
      <c r="O4585" s="142">
        <f>DATE(YEAR(H4585),MONTH(H4585),1)</f>
        <v/>
      </c>
      <c r="P4585" s="132">
        <f>IF(H4585&gt;$L$3,"Futuro","Atraso")</f>
        <v/>
      </c>
      <c r="Q4585">
        <f>12*(YEAR(H4585)-YEAR($L$3))+(MONTH(H4585)-MONTH($L$3))</f>
        <v/>
      </c>
      <c r="R4585" s="366">
        <f>IF(N4585="IBIRAPITANGA FASE 3",IF(P4585="Atraso",M4585,M4585/(1+$J$2)^Q4585),IF(P4585="Atraso",M4585,M4585/(1+$J$1)^Q4585))</f>
        <v/>
      </c>
    </row>
    <row r="4586">
      <c r="A4586" t="inlineStr">
        <is>
          <t>Q022L03</t>
        </is>
      </c>
      <c r="B4586" t="inlineStr">
        <is>
          <t>KELLY RODRIGUES DE SANTANA</t>
        </is>
      </c>
      <c r="C4586" t="n">
        <v>1</v>
      </c>
      <c r="D4586" t="inlineStr">
        <is>
          <t>IPCA</t>
        </is>
      </c>
      <c r="E4586" t="n">
        <v>0</v>
      </c>
      <c r="F4586" t="inlineStr">
        <is>
          <t>MENSAL</t>
        </is>
      </c>
      <c r="G4586" t="n">
        <v>45194</v>
      </c>
      <c r="H4586" t="n">
        <v>45194</v>
      </c>
      <c r="I4586" t="inlineStr">
        <is>
          <t>030</t>
        </is>
      </c>
      <c r="J4586" t="inlineStr">
        <is>
          <t>CARTEIRA</t>
        </is>
      </c>
      <c r="K4586" t="inlineStr">
        <is>
          <t>CONTRATO</t>
        </is>
      </c>
      <c r="L4586" t="n">
        <v>4676.4</v>
      </c>
      <c r="M4586" t="inlineStr"/>
      <c r="N4586" t="inlineStr"/>
      <c r="O4586" s="142">
        <f>DATE(YEAR(H4586),MONTH(H4586),1)</f>
        <v/>
      </c>
      <c r="P4586" s="132">
        <f>IF(H4586&gt;$L$3,"Futuro","Atraso")</f>
        <v/>
      </c>
      <c r="Q4586">
        <f>12*(YEAR(H4586)-YEAR($L$3))+(MONTH(H4586)-MONTH($L$3))</f>
        <v/>
      </c>
      <c r="R4586" s="366">
        <f>IF(N4586="IBIRAPITANGA FASE 3",IF(P4586="Atraso",M4586,M4586/(1+$J$2)^Q4586),IF(P4586="Atraso",M4586,M4586/(1+$J$1)^Q4586))</f>
        <v/>
      </c>
    </row>
    <row r="4587">
      <c r="A4587" t="inlineStr">
        <is>
          <t>Q022L03</t>
        </is>
      </c>
      <c r="B4587" t="inlineStr">
        <is>
          <t>KELLY RODRIGUES DE SANTANA</t>
        </is>
      </c>
      <c r="C4587" t="n">
        <v>1</v>
      </c>
      <c r="D4587" t="inlineStr">
        <is>
          <t>IPCA</t>
        </is>
      </c>
      <c r="E4587" t="n">
        <v>0</v>
      </c>
      <c r="F4587" t="inlineStr">
        <is>
          <t>MENSAL</t>
        </is>
      </c>
      <c r="G4587" t="n">
        <v>45224</v>
      </c>
      <c r="H4587" t="n">
        <v>45224</v>
      </c>
      <c r="I4587" t="inlineStr">
        <is>
          <t>031</t>
        </is>
      </c>
      <c r="J4587" t="inlineStr">
        <is>
          <t>CARTEIRA</t>
        </is>
      </c>
      <c r="K4587" t="inlineStr">
        <is>
          <t>CONTRATO</t>
        </is>
      </c>
      <c r="L4587" t="n">
        <v>4594.46</v>
      </c>
      <c r="M4587" t="inlineStr"/>
      <c r="N4587" t="inlineStr"/>
      <c r="O4587" s="142">
        <f>DATE(YEAR(H4587),MONTH(H4587),1)</f>
        <v/>
      </c>
      <c r="P4587" s="132">
        <f>IF(H4587&gt;$L$3,"Futuro","Atraso")</f>
        <v/>
      </c>
      <c r="Q4587">
        <f>12*(YEAR(H4587)-YEAR($L$3))+(MONTH(H4587)-MONTH($L$3))</f>
        <v/>
      </c>
      <c r="R4587" s="366">
        <f>IF(N4587="IBIRAPITANGA FASE 3",IF(P4587="Atraso",M4587,M4587/(1+$J$2)^Q4587),IF(P4587="Atraso",M4587,M4587/(1+$J$1)^Q4587))</f>
        <v/>
      </c>
    </row>
    <row r="4588">
      <c r="A4588" t="inlineStr">
        <is>
          <t>Q022L03</t>
        </is>
      </c>
      <c r="B4588" t="inlineStr">
        <is>
          <t>KELLY RODRIGUES DE SANTANA</t>
        </is>
      </c>
      <c r="C4588" t="n">
        <v>1</v>
      </c>
      <c r="D4588" t="inlineStr">
        <is>
          <t>IPCA</t>
        </is>
      </c>
      <c r="E4588" t="n">
        <v>0</v>
      </c>
      <c r="F4588" t="inlineStr">
        <is>
          <t>MENSAL</t>
        </is>
      </c>
      <c r="G4588" t="n">
        <v>45255</v>
      </c>
      <c r="H4588" t="n">
        <v>45255</v>
      </c>
      <c r="I4588" t="inlineStr">
        <is>
          <t>032</t>
        </is>
      </c>
      <c r="J4588" t="inlineStr">
        <is>
          <t>CARTEIRA</t>
        </is>
      </c>
      <c r="K4588" t="inlineStr">
        <is>
          <t>CONTRATO</t>
        </is>
      </c>
      <c r="L4588" t="n">
        <v>4495.88</v>
      </c>
      <c r="M4588" t="inlineStr"/>
      <c r="N4588" t="inlineStr"/>
      <c r="O4588" s="142">
        <f>DATE(YEAR(H4588),MONTH(H4588),1)</f>
        <v/>
      </c>
      <c r="P4588" s="132">
        <f>IF(H4588&gt;$L$3,"Futuro","Atraso")</f>
        <v/>
      </c>
      <c r="Q4588">
        <f>12*(YEAR(H4588)-YEAR($L$3))+(MONTH(H4588)-MONTH($L$3))</f>
        <v/>
      </c>
      <c r="R4588" s="366">
        <f>IF(N4588="IBIRAPITANGA FASE 3",IF(P4588="Atraso",M4588,M4588/(1+$J$2)^Q4588),IF(P4588="Atraso",M4588,M4588/(1+$J$1)^Q4588))</f>
        <v/>
      </c>
    </row>
    <row r="4589">
      <c r="A4589" t="inlineStr">
        <is>
          <t>Q022L03</t>
        </is>
      </c>
      <c r="B4589" t="inlineStr">
        <is>
          <t>KELLY RODRIGUES DE SANTANA</t>
        </is>
      </c>
      <c r="C4589" t="n">
        <v>1</v>
      </c>
      <c r="D4589" t="inlineStr">
        <is>
          <t>IPCA</t>
        </is>
      </c>
      <c r="E4589" t="n">
        <v>0</v>
      </c>
      <c r="F4589" t="inlineStr">
        <is>
          <t>MENSAL</t>
        </is>
      </c>
      <c r="G4589" t="n">
        <v>45285</v>
      </c>
      <c r="H4589" t="n">
        <v>45285</v>
      </c>
      <c r="I4589" t="inlineStr">
        <is>
          <t>033</t>
        </is>
      </c>
      <c r="J4589" t="inlineStr">
        <is>
          <t>CARTEIRA</t>
        </is>
      </c>
      <c r="K4589" t="inlineStr">
        <is>
          <t>CONTRATO</t>
        </is>
      </c>
      <c r="L4589" t="n">
        <v>4495.88</v>
      </c>
      <c r="M4589" t="inlineStr"/>
      <c r="N4589" t="inlineStr"/>
      <c r="O4589" s="142">
        <f>DATE(YEAR(H4589),MONTH(H4589),1)</f>
        <v/>
      </c>
      <c r="P4589" s="132">
        <f>IF(H4589&gt;$L$3,"Futuro","Atraso")</f>
        <v/>
      </c>
      <c r="Q4589">
        <f>12*(YEAR(H4589)-YEAR($L$3))+(MONTH(H4589)-MONTH($L$3))</f>
        <v/>
      </c>
      <c r="R4589" s="366">
        <f>IF(N4589="IBIRAPITANGA FASE 3",IF(P4589="Atraso",M4589,M4589/(1+$J$2)^Q4589),IF(P4589="Atraso",M4589,M4589/(1+$J$1)^Q4589))</f>
        <v/>
      </c>
    </row>
    <row r="4590">
      <c r="A4590" t="inlineStr">
        <is>
          <t>Q022L03</t>
        </is>
      </c>
      <c r="B4590" t="inlineStr">
        <is>
          <t>KELLY RODRIGUES DE SANTANA</t>
        </is>
      </c>
      <c r="C4590" t="n">
        <v>1</v>
      </c>
      <c r="D4590" t="inlineStr">
        <is>
          <t>IPCA</t>
        </is>
      </c>
      <c r="E4590" t="n">
        <v>0</v>
      </c>
      <c r="F4590" t="inlineStr">
        <is>
          <t>MENSAL</t>
        </is>
      </c>
      <c r="G4590" t="n">
        <v>45316</v>
      </c>
      <c r="H4590" t="n">
        <v>45316</v>
      </c>
      <c r="I4590" t="inlineStr">
        <is>
          <t>034</t>
        </is>
      </c>
      <c r="J4590" t="inlineStr">
        <is>
          <t>CARTEIRA</t>
        </is>
      </c>
      <c r="K4590" t="inlineStr">
        <is>
          <t>CONTRATO</t>
        </is>
      </c>
      <c r="L4590" t="n">
        <v>4495.88</v>
      </c>
      <c r="M4590" t="inlineStr"/>
      <c r="N4590" t="inlineStr"/>
      <c r="O4590" s="142">
        <f>DATE(YEAR(H4590),MONTH(H4590),1)</f>
        <v/>
      </c>
      <c r="P4590" s="132">
        <f>IF(H4590&gt;$L$3,"Futuro","Atraso")</f>
        <v/>
      </c>
      <c r="Q4590">
        <f>12*(YEAR(H4590)-YEAR($L$3))+(MONTH(H4590)-MONTH($L$3))</f>
        <v/>
      </c>
      <c r="R4590" s="366">
        <f>IF(N4590="IBIRAPITANGA FASE 3",IF(P4590="Atraso",M4590,M4590/(1+$J$2)^Q4590),IF(P4590="Atraso",M4590,M4590/(1+$J$1)^Q4590))</f>
        <v/>
      </c>
    </row>
    <row r="4591">
      <c r="A4591" t="inlineStr">
        <is>
          <t>Q022L03</t>
        </is>
      </c>
      <c r="B4591" t="inlineStr">
        <is>
          <t>KELLY RODRIGUES DE SANTANA</t>
        </is>
      </c>
      <c r="C4591" t="n">
        <v>1</v>
      </c>
      <c r="D4591" t="inlineStr">
        <is>
          <t>IPCA</t>
        </is>
      </c>
      <c r="E4591" t="n">
        <v>0</v>
      </c>
      <c r="F4591" t="inlineStr">
        <is>
          <t>MENSAL</t>
        </is>
      </c>
      <c r="G4591" t="n">
        <v>45347</v>
      </c>
      <c r="H4591" t="n">
        <v>45347</v>
      </c>
      <c r="I4591" t="inlineStr">
        <is>
          <t>035</t>
        </is>
      </c>
      <c r="J4591" t="inlineStr">
        <is>
          <t>CARTEIRA</t>
        </is>
      </c>
      <c r="K4591" t="inlineStr">
        <is>
          <t>CONTRATO</t>
        </is>
      </c>
      <c r="L4591" t="n">
        <v>4495.88</v>
      </c>
      <c r="M4591" t="inlineStr"/>
      <c r="N4591" t="inlineStr"/>
      <c r="O4591" s="142">
        <f>DATE(YEAR(H4591),MONTH(H4591),1)</f>
        <v/>
      </c>
      <c r="P4591" s="132">
        <f>IF(H4591&gt;$L$3,"Futuro","Atraso")</f>
        <v/>
      </c>
      <c r="Q4591">
        <f>12*(YEAR(H4591)-YEAR($L$3))+(MONTH(H4591)-MONTH($L$3))</f>
        <v/>
      </c>
      <c r="R4591" s="366">
        <f>IF(N4591="IBIRAPITANGA FASE 3",IF(P4591="Atraso",M4591,M4591/(1+$J$2)^Q4591),IF(P4591="Atraso",M4591,M4591/(1+$J$1)^Q4591))</f>
        <v/>
      </c>
    </row>
    <row r="4592">
      <c r="A4592" t="inlineStr">
        <is>
          <t>Q022L03</t>
        </is>
      </c>
      <c r="B4592" t="inlineStr">
        <is>
          <t>KELLY RODRIGUES DE SANTANA</t>
        </is>
      </c>
      <c r="C4592" t="n">
        <v>1</v>
      </c>
      <c r="D4592" t="inlineStr">
        <is>
          <t>IPCA</t>
        </is>
      </c>
      <c r="E4592" t="n">
        <v>0</v>
      </c>
      <c r="F4592" t="inlineStr">
        <is>
          <t>MENSAL</t>
        </is>
      </c>
      <c r="G4592" t="n">
        <v>45376</v>
      </c>
      <c r="H4592" t="n">
        <v>45376</v>
      </c>
      <c r="I4592" t="inlineStr">
        <is>
          <t>036</t>
        </is>
      </c>
      <c r="J4592" t="inlineStr">
        <is>
          <t>CARTEIRA</t>
        </is>
      </c>
      <c r="K4592" t="inlineStr">
        <is>
          <t>CONTRATO</t>
        </is>
      </c>
      <c r="L4592" t="n">
        <v>4495.88</v>
      </c>
      <c r="M4592" t="inlineStr"/>
      <c r="N4592" t="inlineStr"/>
      <c r="O4592" s="142">
        <f>DATE(YEAR(H4592),MONTH(H4592),1)</f>
        <v/>
      </c>
      <c r="P4592" s="132">
        <f>IF(H4592&gt;$L$3,"Futuro","Atraso")</f>
        <v/>
      </c>
      <c r="Q4592">
        <f>12*(YEAR(H4592)-YEAR($L$3))+(MONTH(H4592)-MONTH($L$3))</f>
        <v/>
      </c>
      <c r="R4592" s="366">
        <f>IF(N4592="IBIRAPITANGA FASE 3",IF(P4592="Atraso",M4592,M4592/(1+$J$2)^Q4592),IF(P4592="Atraso",M4592,M4592/(1+$J$1)^Q4592))</f>
        <v/>
      </c>
    </row>
    <row r="4593">
      <c r="A4593" t="inlineStr">
        <is>
          <t>Q022L03</t>
        </is>
      </c>
      <c r="B4593" t="inlineStr">
        <is>
          <t>KELLY RODRIGUES DE SANTANA</t>
        </is>
      </c>
      <c r="C4593" t="n">
        <v>1</v>
      </c>
      <c r="D4593" t="inlineStr">
        <is>
          <t>IPCA</t>
        </is>
      </c>
      <c r="E4593" t="n">
        <v>0</v>
      </c>
      <c r="F4593" t="inlineStr">
        <is>
          <t>MENSAL</t>
        </is>
      </c>
      <c r="G4593" t="n">
        <v>45407</v>
      </c>
      <c r="H4593" t="n">
        <v>45407</v>
      </c>
      <c r="I4593" t="inlineStr">
        <is>
          <t>037</t>
        </is>
      </c>
      <c r="J4593" t="inlineStr">
        <is>
          <t>CARTEIRA</t>
        </is>
      </c>
      <c r="K4593" t="inlineStr">
        <is>
          <t>CONTRATO</t>
        </is>
      </c>
      <c r="L4593" t="n">
        <v>4495.88</v>
      </c>
      <c r="M4593" t="inlineStr"/>
      <c r="N4593" t="inlineStr"/>
      <c r="O4593" s="142">
        <f>DATE(YEAR(H4593),MONTH(H4593),1)</f>
        <v/>
      </c>
      <c r="P4593" s="132">
        <f>IF(H4593&gt;$L$3,"Futuro","Atraso")</f>
        <v/>
      </c>
      <c r="Q4593">
        <f>12*(YEAR(H4593)-YEAR($L$3))+(MONTH(H4593)-MONTH($L$3))</f>
        <v/>
      </c>
      <c r="R4593" s="366">
        <f>IF(N4593="IBIRAPITANGA FASE 3",IF(P4593="Atraso",M4593,M4593/(1+$J$2)^Q4593),IF(P4593="Atraso",M4593,M4593/(1+$J$1)^Q4593))</f>
        <v/>
      </c>
    </row>
    <row r="4594">
      <c r="A4594" t="inlineStr">
        <is>
          <t>Q022L03</t>
        </is>
      </c>
      <c r="B4594" t="inlineStr">
        <is>
          <t>KELLY RODRIGUES DE SANTANA</t>
        </is>
      </c>
      <c r="C4594" t="n">
        <v>1</v>
      </c>
      <c r="D4594" t="inlineStr">
        <is>
          <t>IPCA</t>
        </is>
      </c>
      <c r="E4594" t="n">
        <v>0</v>
      </c>
      <c r="F4594" t="inlineStr">
        <is>
          <t>MENSAL</t>
        </is>
      </c>
      <c r="G4594" t="n">
        <v>45437</v>
      </c>
      <c r="H4594" t="n">
        <v>45437</v>
      </c>
      <c r="I4594" t="inlineStr">
        <is>
          <t>038</t>
        </is>
      </c>
      <c r="J4594" t="inlineStr">
        <is>
          <t>CARTEIRA</t>
        </is>
      </c>
      <c r="K4594" t="inlineStr">
        <is>
          <t>CONTRATO</t>
        </is>
      </c>
      <c r="L4594" t="n">
        <v>4495.88</v>
      </c>
      <c r="M4594" t="inlineStr"/>
      <c r="N4594" t="inlineStr"/>
      <c r="O4594" s="142">
        <f>DATE(YEAR(H4594),MONTH(H4594),1)</f>
        <v/>
      </c>
      <c r="P4594" s="132">
        <f>IF(H4594&gt;$L$3,"Futuro","Atraso")</f>
        <v/>
      </c>
      <c r="Q4594">
        <f>12*(YEAR(H4594)-YEAR($L$3))+(MONTH(H4594)-MONTH($L$3))</f>
        <v/>
      </c>
      <c r="R4594" s="366">
        <f>IF(N4594="IBIRAPITANGA FASE 3",IF(P4594="Atraso",M4594,M4594/(1+$J$2)^Q4594),IF(P4594="Atraso",M4594,M4594/(1+$J$1)^Q4594))</f>
        <v/>
      </c>
    </row>
    <row r="4595">
      <c r="A4595" t="inlineStr">
        <is>
          <t>Q022L03</t>
        </is>
      </c>
      <c r="B4595" t="inlineStr">
        <is>
          <t>KELLY RODRIGUES DE SANTANA</t>
        </is>
      </c>
      <c r="C4595" t="n">
        <v>1</v>
      </c>
      <c r="D4595" t="inlineStr">
        <is>
          <t>IPCA</t>
        </is>
      </c>
      <c r="E4595" t="n">
        <v>0</v>
      </c>
      <c r="F4595" t="inlineStr">
        <is>
          <t>MENSAL</t>
        </is>
      </c>
      <c r="G4595" t="n">
        <v>45468</v>
      </c>
      <c r="H4595" t="n">
        <v>45468</v>
      </c>
      <c r="I4595" t="inlineStr">
        <is>
          <t>039</t>
        </is>
      </c>
      <c r="J4595" t="inlineStr">
        <is>
          <t>CARTEIRA</t>
        </is>
      </c>
      <c r="K4595" t="inlineStr">
        <is>
          <t>CONTRATO</t>
        </is>
      </c>
      <c r="L4595" t="n">
        <v>4495.88</v>
      </c>
      <c r="M4595" t="inlineStr"/>
      <c r="N4595" t="inlineStr"/>
      <c r="O4595" s="142">
        <f>DATE(YEAR(H4595),MONTH(H4595),1)</f>
        <v/>
      </c>
      <c r="P4595" s="132">
        <f>IF(H4595&gt;$L$3,"Futuro","Atraso")</f>
        <v/>
      </c>
      <c r="Q4595">
        <f>12*(YEAR(H4595)-YEAR($L$3))+(MONTH(H4595)-MONTH($L$3))</f>
        <v/>
      </c>
      <c r="R4595" s="366">
        <f>IF(N4595="IBIRAPITANGA FASE 3",IF(P4595="Atraso",M4595,M4595/(1+$J$2)^Q4595),IF(P4595="Atraso",M4595,M4595/(1+$J$1)^Q4595))</f>
        <v/>
      </c>
    </row>
    <row r="4596">
      <c r="A4596" t="inlineStr">
        <is>
          <t>Q022L03</t>
        </is>
      </c>
      <c r="B4596" t="inlineStr">
        <is>
          <t>KELLY RODRIGUES DE SANTANA</t>
        </is>
      </c>
      <c r="C4596" t="n">
        <v>1</v>
      </c>
      <c r="D4596" t="inlineStr">
        <is>
          <t>IPCA</t>
        </is>
      </c>
      <c r="E4596" t="n">
        <v>0</v>
      </c>
      <c r="F4596" t="inlineStr">
        <is>
          <t>MENSAL</t>
        </is>
      </c>
      <c r="G4596" t="n">
        <v>45498</v>
      </c>
      <c r="H4596" t="n">
        <v>45498</v>
      </c>
      <c r="I4596" t="inlineStr">
        <is>
          <t>040</t>
        </is>
      </c>
      <c r="J4596" t="inlineStr">
        <is>
          <t>CARTEIRA</t>
        </is>
      </c>
      <c r="K4596" t="inlineStr">
        <is>
          <t>CONTRATO</t>
        </is>
      </c>
      <c r="L4596" t="n">
        <v>4495.88</v>
      </c>
      <c r="M4596" t="inlineStr"/>
      <c r="N4596" t="inlineStr"/>
      <c r="O4596" s="142">
        <f>DATE(YEAR(H4596),MONTH(H4596),1)</f>
        <v/>
      </c>
      <c r="P4596" s="132">
        <f>IF(H4596&gt;$L$3,"Futuro","Atraso")</f>
        <v/>
      </c>
      <c r="Q4596">
        <f>12*(YEAR(H4596)-YEAR($L$3))+(MONTH(H4596)-MONTH($L$3))</f>
        <v/>
      </c>
      <c r="R4596" s="366">
        <f>IF(N4596="IBIRAPITANGA FASE 3",IF(P4596="Atraso",M4596,M4596/(1+$J$2)^Q4596),IF(P4596="Atraso",M4596,M4596/(1+$J$1)^Q4596))</f>
        <v/>
      </c>
    </row>
    <row r="4597">
      <c r="A4597" t="inlineStr">
        <is>
          <t>Q022L03</t>
        </is>
      </c>
      <c r="B4597" t="inlineStr">
        <is>
          <t>KELLY RODRIGUES DE SANTANA</t>
        </is>
      </c>
      <c r="C4597" t="n">
        <v>1</v>
      </c>
      <c r="D4597" t="inlineStr">
        <is>
          <t>IPCA</t>
        </is>
      </c>
      <c r="E4597" t="n">
        <v>0</v>
      </c>
      <c r="F4597" t="inlineStr">
        <is>
          <t>MENSAL</t>
        </is>
      </c>
      <c r="G4597" t="n">
        <v>45529</v>
      </c>
      <c r="H4597" t="n">
        <v>45529</v>
      </c>
      <c r="I4597" t="inlineStr">
        <is>
          <t>041</t>
        </is>
      </c>
      <c r="J4597" t="inlineStr">
        <is>
          <t>CARTEIRA</t>
        </is>
      </c>
      <c r="K4597" t="inlineStr">
        <is>
          <t>CONTRATO</t>
        </is>
      </c>
      <c r="L4597" t="n">
        <v>4495.88</v>
      </c>
      <c r="M4597" t="inlineStr"/>
      <c r="N4597" t="inlineStr"/>
      <c r="O4597" s="142">
        <f>DATE(YEAR(H4597),MONTH(H4597),1)</f>
        <v/>
      </c>
      <c r="P4597" s="132">
        <f>IF(H4597&gt;$L$3,"Futuro","Atraso")</f>
        <v/>
      </c>
      <c r="Q4597">
        <f>12*(YEAR(H4597)-YEAR($L$3))+(MONTH(H4597)-MONTH($L$3))</f>
        <v/>
      </c>
      <c r="R4597" s="366">
        <f>IF(N4597="IBIRAPITANGA FASE 3",IF(P4597="Atraso",M4597,M4597/(1+$J$2)^Q4597),IF(P4597="Atraso",M4597,M4597/(1+$J$1)^Q4597))</f>
        <v/>
      </c>
    </row>
    <row r="4598">
      <c r="A4598" t="inlineStr">
        <is>
          <t>Q022L03</t>
        </is>
      </c>
      <c r="B4598" t="inlineStr">
        <is>
          <t>KELLY RODRIGUES DE SANTANA</t>
        </is>
      </c>
      <c r="C4598" t="n">
        <v>1</v>
      </c>
      <c r="D4598" t="inlineStr">
        <is>
          <t>IPCA</t>
        </is>
      </c>
      <c r="E4598" t="n">
        <v>0</v>
      </c>
      <c r="F4598" t="inlineStr">
        <is>
          <t>MENSAL</t>
        </is>
      </c>
      <c r="G4598" t="n">
        <v>45560</v>
      </c>
      <c r="H4598" t="n">
        <v>45560</v>
      </c>
      <c r="I4598" t="inlineStr">
        <is>
          <t>042</t>
        </is>
      </c>
      <c r="J4598" t="inlineStr">
        <is>
          <t>CARTEIRA</t>
        </is>
      </c>
      <c r="K4598" t="inlineStr">
        <is>
          <t>CONTRATO</t>
        </is>
      </c>
      <c r="L4598" t="n">
        <v>4495.88</v>
      </c>
      <c r="M4598" t="inlineStr"/>
      <c r="N4598" t="inlineStr"/>
      <c r="O4598" s="142">
        <f>DATE(YEAR(H4598),MONTH(H4598),1)</f>
        <v/>
      </c>
      <c r="P4598" s="132">
        <f>IF(H4598&gt;$L$3,"Futuro","Atraso")</f>
        <v/>
      </c>
      <c r="Q4598">
        <f>12*(YEAR(H4598)-YEAR($L$3))+(MONTH(H4598)-MONTH($L$3))</f>
        <v/>
      </c>
      <c r="R4598" s="366">
        <f>IF(N4598="IBIRAPITANGA FASE 3",IF(P4598="Atraso",M4598,M4598/(1+$J$2)^Q4598),IF(P4598="Atraso",M4598,M4598/(1+$J$1)^Q4598))</f>
        <v/>
      </c>
    </row>
    <row r="4599">
      <c r="A4599" t="inlineStr">
        <is>
          <t>Q022L03</t>
        </is>
      </c>
      <c r="B4599" t="inlineStr">
        <is>
          <t>KELLY RODRIGUES DE SANTANA</t>
        </is>
      </c>
      <c r="C4599" t="n">
        <v>1</v>
      </c>
      <c r="D4599" t="inlineStr">
        <is>
          <t>IPCA</t>
        </is>
      </c>
      <c r="E4599" t="n">
        <v>0</v>
      </c>
      <c r="F4599" t="inlineStr">
        <is>
          <t>MENSAL</t>
        </is>
      </c>
      <c r="G4599" t="n">
        <v>45590</v>
      </c>
      <c r="H4599" t="n">
        <v>45590</v>
      </c>
      <c r="I4599" t="inlineStr">
        <is>
          <t>043</t>
        </is>
      </c>
      <c r="J4599" t="inlineStr">
        <is>
          <t>CARTEIRA</t>
        </is>
      </c>
      <c r="K4599" t="inlineStr">
        <is>
          <t>CONTRATO</t>
        </is>
      </c>
      <c r="L4599" t="n">
        <v>4495.88</v>
      </c>
      <c r="M4599" t="inlineStr"/>
      <c r="N4599" t="inlineStr"/>
      <c r="O4599" s="142">
        <f>DATE(YEAR(H4599),MONTH(H4599),1)</f>
        <v/>
      </c>
      <c r="P4599" s="132">
        <f>IF(H4599&gt;$L$3,"Futuro","Atraso")</f>
        <v/>
      </c>
      <c r="Q4599">
        <f>12*(YEAR(H4599)-YEAR($L$3))+(MONTH(H4599)-MONTH($L$3))</f>
        <v/>
      </c>
      <c r="R4599" s="366">
        <f>IF(N4599="IBIRAPITANGA FASE 3",IF(P4599="Atraso",M4599,M4599/(1+$J$2)^Q4599),IF(P4599="Atraso",M4599,M4599/(1+$J$1)^Q4599))</f>
        <v/>
      </c>
    </row>
    <row r="4600">
      <c r="A4600" t="inlineStr">
        <is>
          <t>Q022L03</t>
        </is>
      </c>
      <c r="B4600" t="inlineStr">
        <is>
          <t>KELLY RODRIGUES DE SANTANA</t>
        </is>
      </c>
      <c r="C4600" t="n">
        <v>1</v>
      </c>
      <c r="D4600" t="inlineStr">
        <is>
          <t>IPCA</t>
        </is>
      </c>
      <c r="E4600" t="n">
        <v>0</v>
      </c>
      <c r="F4600" t="inlineStr">
        <is>
          <t>MENSAL</t>
        </is>
      </c>
      <c r="G4600" t="n">
        <v>45621</v>
      </c>
      <c r="H4600" t="n">
        <v>45621</v>
      </c>
      <c r="I4600" t="inlineStr">
        <is>
          <t>044</t>
        </is>
      </c>
      <c r="J4600" t="inlineStr">
        <is>
          <t>CARTEIRA</t>
        </is>
      </c>
      <c r="K4600" t="inlineStr">
        <is>
          <t>CONTRATO</t>
        </is>
      </c>
      <c r="L4600" t="n">
        <v>4495.88</v>
      </c>
      <c r="M4600" t="inlineStr"/>
      <c r="N4600" t="inlineStr"/>
      <c r="O4600" s="142">
        <f>DATE(YEAR(H4600),MONTH(H4600),1)</f>
        <v/>
      </c>
      <c r="P4600" s="132">
        <f>IF(H4600&gt;$L$3,"Futuro","Atraso")</f>
        <v/>
      </c>
      <c r="Q4600">
        <f>12*(YEAR(H4600)-YEAR($L$3))+(MONTH(H4600)-MONTH($L$3))</f>
        <v/>
      </c>
      <c r="R4600" s="366">
        <f>IF(N4600="IBIRAPITANGA FASE 3",IF(P4600="Atraso",M4600,M4600/(1+$J$2)^Q4600),IF(P4600="Atraso",M4600,M4600/(1+$J$1)^Q4600))</f>
        <v/>
      </c>
    </row>
    <row r="4601">
      <c r="A4601" t="inlineStr">
        <is>
          <t>Q022L03</t>
        </is>
      </c>
      <c r="B4601" t="inlineStr">
        <is>
          <t>KELLY RODRIGUES DE SANTANA</t>
        </is>
      </c>
      <c r="C4601" t="n">
        <v>1</v>
      </c>
      <c r="D4601" t="inlineStr">
        <is>
          <t>IPCA</t>
        </is>
      </c>
      <c r="E4601" t="n">
        <v>0</v>
      </c>
      <c r="F4601" t="inlineStr">
        <is>
          <t>MENSAL</t>
        </is>
      </c>
      <c r="G4601" t="n">
        <v>45651</v>
      </c>
      <c r="H4601" t="n">
        <v>45651</v>
      </c>
      <c r="I4601" t="inlineStr">
        <is>
          <t>045</t>
        </is>
      </c>
      <c r="J4601" t="inlineStr">
        <is>
          <t>CARTEIRA</t>
        </is>
      </c>
      <c r="K4601" t="inlineStr">
        <is>
          <t>CONTRATO</t>
        </is>
      </c>
      <c r="L4601" t="n">
        <v>4495.88</v>
      </c>
      <c r="M4601" t="inlineStr"/>
      <c r="N4601" t="inlineStr"/>
      <c r="O4601" s="142">
        <f>DATE(YEAR(H4601),MONTH(H4601),1)</f>
        <v/>
      </c>
      <c r="P4601" s="132">
        <f>IF(H4601&gt;$L$3,"Futuro","Atraso")</f>
        <v/>
      </c>
      <c r="Q4601">
        <f>12*(YEAR(H4601)-YEAR($L$3))+(MONTH(H4601)-MONTH($L$3))</f>
        <v/>
      </c>
      <c r="R4601" s="366">
        <f>IF(N4601="IBIRAPITANGA FASE 3",IF(P4601="Atraso",M4601,M4601/(1+$J$2)^Q4601),IF(P4601="Atraso",M4601,M4601/(1+$J$1)^Q4601))</f>
        <v/>
      </c>
    </row>
    <row r="4602">
      <c r="A4602" t="inlineStr">
        <is>
          <t>Q022L03</t>
        </is>
      </c>
      <c r="B4602" t="inlineStr">
        <is>
          <t>KELLY RODRIGUES DE SANTANA</t>
        </is>
      </c>
      <c r="C4602" t="n">
        <v>1</v>
      </c>
      <c r="D4602" t="inlineStr">
        <is>
          <t>IPCA</t>
        </is>
      </c>
      <c r="E4602" t="n">
        <v>0</v>
      </c>
      <c r="F4602" t="inlineStr">
        <is>
          <t>MENSAL</t>
        </is>
      </c>
      <c r="G4602" t="n">
        <v>45682</v>
      </c>
      <c r="H4602" t="n">
        <v>45682</v>
      </c>
      <c r="I4602" t="inlineStr">
        <is>
          <t>046</t>
        </is>
      </c>
      <c r="J4602" t="inlineStr">
        <is>
          <t>CARTEIRA</t>
        </is>
      </c>
      <c r="K4602" t="inlineStr">
        <is>
          <t>CONTRATO</t>
        </is>
      </c>
      <c r="L4602" t="n">
        <v>4495.88</v>
      </c>
      <c r="M4602" t="inlineStr"/>
      <c r="N4602" t="inlineStr"/>
      <c r="O4602" s="142">
        <f>DATE(YEAR(H4602),MONTH(H4602),1)</f>
        <v/>
      </c>
      <c r="P4602" s="132">
        <f>IF(H4602&gt;$L$3,"Futuro","Atraso")</f>
        <v/>
      </c>
      <c r="Q4602">
        <f>12*(YEAR(H4602)-YEAR($L$3))+(MONTH(H4602)-MONTH($L$3))</f>
        <v/>
      </c>
      <c r="R4602" s="366">
        <f>IF(N4602="IBIRAPITANGA FASE 3",IF(P4602="Atraso",M4602,M4602/(1+$J$2)^Q4602),IF(P4602="Atraso",M4602,M4602/(1+$J$1)^Q4602))</f>
        <v/>
      </c>
    </row>
    <row r="4603">
      <c r="A4603" t="inlineStr">
        <is>
          <t>Q022L03</t>
        </is>
      </c>
      <c r="B4603" t="inlineStr">
        <is>
          <t>KELLY RODRIGUES DE SANTANA</t>
        </is>
      </c>
      <c r="C4603" t="n">
        <v>1</v>
      </c>
      <c r="D4603" t="inlineStr">
        <is>
          <t>IPCA</t>
        </is>
      </c>
      <c r="E4603" t="n">
        <v>0</v>
      </c>
      <c r="F4603" t="inlineStr">
        <is>
          <t>MENSAL</t>
        </is>
      </c>
      <c r="G4603" t="n">
        <v>45713</v>
      </c>
      <c r="H4603" t="n">
        <v>45713</v>
      </c>
      <c r="I4603" t="inlineStr">
        <is>
          <t>047</t>
        </is>
      </c>
      <c r="J4603" t="inlineStr">
        <is>
          <t>CARTEIRA</t>
        </is>
      </c>
      <c r="K4603" t="inlineStr">
        <is>
          <t>CONTRATO</t>
        </is>
      </c>
      <c r="L4603" t="n">
        <v>4495.88</v>
      </c>
      <c r="M4603" t="inlineStr"/>
      <c r="N4603" t="inlineStr"/>
      <c r="O4603" s="142">
        <f>DATE(YEAR(H4603),MONTH(H4603),1)</f>
        <v/>
      </c>
      <c r="P4603" s="132">
        <f>IF(H4603&gt;$L$3,"Futuro","Atraso")</f>
        <v/>
      </c>
      <c r="Q4603">
        <f>12*(YEAR(H4603)-YEAR($L$3))+(MONTH(H4603)-MONTH($L$3))</f>
        <v/>
      </c>
      <c r="R4603" s="366">
        <f>IF(N4603="IBIRAPITANGA FASE 3",IF(P4603="Atraso",M4603,M4603/(1+$J$2)^Q4603),IF(P4603="Atraso",M4603,M4603/(1+$J$1)^Q4603))</f>
        <v/>
      </c>
    </row>
    <row r="4604">
      <c r="A4604" t="inlineStr">
        <is>
          <t>Q022L03</t>
        </is>
      </c>
      <c r="B4604" t="inlineStr">
        <is>
          <t>KELLY RODRIGUES DE SANTANA</t>
        </is>
      </c>
      <c r="C4604" t="n">
        <v>1</v>
      </c>
      <c r="D4604" t="inlineStr">
        <is>
          <t>IPCA</t>
        </is>
      </c>
      <c r="E4604" t="n">
        <v>0</v>
      </c>
      <c r="F4604" t="inlineStr">
        <is>
          <t>MENSAL</t>
        </is>
      </c>
      <c r="G4604" t="n">
        <v>45741</v>
      </c>
      <c r="H4604" t="n">
        <v>45741</v>
      </c>
      <c r="I4604" t="inlineStr">
        <is>
          <t>048</t>
        </is>
      </c>
      <c r="J4604" t="inlineStr">
        <is>
          <t>CARTEIRA</t>
        </is>
      </c>
      <c r="K4604" t="inlineStr">
        <is>
          <t>CONTRATO</t>
        </is>
      </c>
      <c r="L4604" t="n">
        <v>4495.88</v>
      </c>
      <c r="M4604" t="inlineStr"/>
      <c r="N4604" t="inlineStr"/>
      <c r="O4604" s="142">
        <f>DATE(YEAR(H4604),MONTH(H4604),1)</f>
        <v/>
      </c>
      <c r="P4604" s="132">
        <f>IF(H4604&gt;$L$3,"Futuro","Atraso")</f>
        <v/>
      </c>
      <c r="Q4604">
        <f>12*(YEAR(H4604)-YEAR($L$3))+(MONTH(H4604)-MONTH($L$3))</f>
        <v/>
      </c>
      <c r="R4604" s="366">
        <f>IF(N4604="IBIRAPITANGA FASE 3",IF(P4604="Atraso",M4604,M4604/(1+$J$2)^Q4604),IF(P4604="Atraso",M4604,M4604/(1+$J$1)^Q4604))</f>
        <v/>
      </c>
    </row>
    <row r="4605">
      <c r="A4605" t="inlineStr">
        <is>
          <t>Q022L04</t>
        </is>
      </c>
      <c r="B4605" t="inlineStr">
        <is>
          <t>DARIO JULIANO</t>
        </is>
      </c>
      <c r="C4605" t="n">
        <v>1</v>
      </c>
      <c r="D4605" t="inlineStr">
        <is>
          <t>IPCA</t>
        </is>
      </c>
      <c r="E4605" t="n">
        <v>0.009488792934583046</v>
      </c>
      <c r="F4605" t="inlineStr">
        <is>
          <t>MENSAL</t>
        </is>
      </c>
      <c r="G4605" t="n">
        <v>45209</v>
      </c>
      <c r="H4605" t="n">
        <v>45209</v>
      </c>
      <c r="I4605" t="inlineStr">
        <is>
          <t>030</t>
        </is>
      </c>
      <c r="J4605" t="inlineStr">
        <is>
          <t>CARTEIRA</t>
        </is>
      </c>
      <c r="K4605" t="inlineStr">
        <is>
          <t>CONTRATO</t>
        </is>
      </c>
      <c r="L4605" t="n">
        <v>2602.88</v>
      </c>
      <c r="M4605" t="inlineStr"/>
      <c r="N4605" t="inlineStr"/>
      <c r="O4605" s="142">
        <f>DATE(YEAR(H4605),MONTH(H4605),1)</f>
        <v/>
      </c>
      <c r="P4605" s="132">
        <f>IF(H4605&gt;$L$3,"Futuro","Atraso")</f>
        <v/>
      </c>
      <c r="Q4605">
        <f>12*(YEAR(H4605)-YEAR($L$3))+(MONTH(H4605)-MONTH($L$3))</f>
        <v/>
      </c>
      <c r="R4605" s="366">
        <f>IF(N4605="IBIRAPITANGA FASE 3",IF(P4605="Atraso",M4605,M4605/(1+$J$2)^Q4605),IF(P4605="Atraso",M4605,M4605/(1+$J$1)^Q4605))</f>
        <v/>
      </c>
    </row>
    <row r="4606">
      <c r="A4606" t="inlineStr">
        <is>
          <t>Q022L04</t>
        </is>
      </c>
      <c r="B4606" t="inlineStr">
        <is>
          <t>DARIO JULIANO</t>
        </is>
      </c>
      <c r="C4606" t="n">
        <v>1</v>
      </c>
      <c r="D4606" t="inlineStr">
        <is>
          <t>IPCA</t>
        </is>
      </c>
      <c r="E4606" t="n">
        <v>0.009488792934583046</v>
      </c>
      <c r="F4606" t="inlineStr">
        <is>
          <t>MENSAL</t>
        </is>
      </c>
      <c r="G4606" t="n">
        <v>45240</v>
      </c>
      <c r="H4606" t="n">
        <v>45240</v>
      </c>
      <c r="I4606" t="inlineStr">
        <is>
          <t>031</t>
        </is>
      </c>
      <c r="J4606" t="inlineStr">
        <is>
          <t>CARTEIRA</t>
        </is>
      </c>
      <c r="K4606" t="inlineStr">
        <is>
          <t>CONTRATO</t>
        </is>
      </c>
      <c r="L4606" t="n">
        <v>2602.88</v>
      </c>
      <c r="M4606" t="inlineStr"/>
      <c r="N4606" t="inlineStr"/>
      <c r="O4606" s="142">
        <f>DATE(YEAR(H4606),MONTH(H4606),1)</f>
        <v/>
      </c>
      <c r="P4606" s="132">
        <f>IF(H4606&gt;$L$3,"Futuro","Atraso")</f>
        <v/>
      </c>
      <c r="Q4606">
        <f>12*(YEAR(H4606)-YEAR($L$3))+(MONTH(H4606)-MONTH($L$3))</f>
        <v/>
      </c>
      <c r="R4606" s="366">
        <f>IF(N4606="IBIRAPITANGA FASE 3",IF(P4606="Atraso",M4606,M4606/(1+$J$2)^Q4606),IF(P4606="Atraso",M4606,M4606/(1+$J$1)^Q4606))</f>
        <v/>
      </c>
    </row>
    <row r="4607">
      <c r="A4607" t="inlineStr">
        <is>
          <t>Q022L04</t>
        </is>
      </c>
      <c r="B4607" t="inlineStr">
        <is>
          <t>DARIO JULIANO</t>
        </is>
      </c>
      <c r="C4607" t="n">
        <v>1</v>
      </c>
      <c r="D4607" t="inlineStr">
        <is>
          <t>IPCA</t>
        </is>
      </c>
      <c r="E4607" t="n">
        <v>0.009488792934583046</v>
      </c>
      <c r="F4607" t="inlineStr">
        <is>
          <t>MENSAL</t>
        </is>
      </c>
      <c r="G4607" t="n">
        <v>45270</v>
      </c>
      <c r="H4607" t="n">
        <v>45270</v>
      </c>
      <c r="I4607" t="inlineStr">
        <is>
          <t>032</t>
        </is>
      </c>
      <c r="J4607" t="inlineStr">
        <is>
          <t>CARTEIRA</t>
        </is>
      </c>
      <c r="K4607" t="inlineStr">
        <is>
          <t>CONTRATO</t>
        </is>
      </c>
      <c r="L4607" t="n">
        <v>2602.88</v>
      </c>
      <c r="M4607" t="inlineStr"/>
      <c r="N4607" t="inlineStr"/>
      <c r="O4607" s="142">
        <f>DATE(YEAR(H4607),MONTH(H4607),1)</f>
        <v/>
      </c>
      <c r="P4607" s="132">
        <f>IF(H4607&gt;$L$3,"Futuro","Atraso")</f>
        <v/>
      </c>
      <c r="Q4607">
        <f>12*(YEAR(H4607)-YEAR($L$3))+(MONTH(H4607)-MONTH($L$3))</f>
        <v/>
      </c>
      <c r="R4607" s="366">
        <f>IF(N4607="IBIRAPITANGA FASE 3",IF(P4607="Atraso",M4607,M4607/(1+$J$2)^Q4607),IF(P4607="Atraso",M4607,M4607/(1+$J$1)^Q4607))</f>
        <v/>
      </c>
    </row>
    <row r="4608">
      <c r="A4608" t="inlineStr">
        <is>
          <t>Q022L04</t>
        </is>
      </c>
      <c r="B4608" t="inlineStr">
        <is>
          <t>DARIO JULIANO</t>
        </is>
      </c>
      <c r="C4608" t="n">
        <v>1</v>
      </c>
      <c r="D4608" t="inlineStr">
        <is>
          <t>IPCA</t>
        </is>
      </c>
      <c r="E4608" t="n">
        <v>0.009488792934583046</v>
      </c>
      <c r="F4608" t="inlineStr">
        <is>
          <t>MENSAL</t>
        </is>
      </c>
      <c r="G4608" t="n">
        <v>45301</v>
      </c>
      <c r="H4608" t="n">
        <v>45301</v>
      </c>
      <c r="I4608" t="inlineStr">
        <is>
          <t>033</t>
        </is>
      </c>
      <c r="J4608" t="inlineStr">
        <is>
          <t>CARTEIRA</t>
        </is>
      </c>
      <c r="K4608" t="inlineStr">
        <is>
          <t>CONTRATO</t>
        </is>
      </c>
      <c r="L4608" t="n">
        <v>2602.88</v>
      </c>
      <c r="M4608" t="inlineStr"/>
      <c r="N4608" t="inlineStr"/>
      <c r="O4608" s="142">
        <f>DATE(YEAR(H4608),MONTH(H4608),1)</f>
        <v/>
      </c>
      <c r="P4608" s="132">
        <f>IF(H4608&gt;$L$3,"Futuro","Atraso")</f>
        <v/>
      </c>
      <c r="Q4608">
        <f>12*(YEAR(H4608)-YEAR($L$3))+(MONTH(H4608)-MONTH($L$3))</f>
        <v/>
      </c>
      <c r="R4608" s="366">
        <f>IF(N4608="IBIRAPITANGA FASE 3",IF(P4608="Atraso",M4608,M4608/(1+$J$2)^Q4608),IF(P4608="Atraso",M4608,M4608/(1+$J$1)^Q4608))</f>
        <v/>
      </c>
    </row>
    <row r="4609">
      <c r="A4609" t="inlineStr">
        <is>
          <t>Q022L04</t>
        </is>
      </c>
      <c r="B4609" t="inlineStr">
        <is>
          <t>DARIO JULIANO</t>
        </is>
      </c>
      <c r="C4609" t="n">
        <v>1</v>
      </c>
      <c r="D4609" t="inlineStr">
        <is>
          <t>IPCA</t>
        </is>
      </c>
      <c r="E4609" t="n">
        <v>0.009488792934583046</v>
      </c>
      <c r="F4609" t="inlineStr">
        <is>
          <t>MENSAL</t>
        </is>
      </c>
      <c r="G4609" t="n">
        <v>45332</v>
      </c>
      <c r="H4609" t="n">
        <v>45332</v>
      </c>
      <c r="I4609" t="inlineStr">
        <is>
          <t>034</t>
        </is>
      </c>
      <c r="J4609" t="inlineStr">
        <is>
          <t>CARTEIRA</t>
        </is>
      </c>
      <c r="K4609" t="inlineStr">
        <is>
          <t>CONTRATO</t>
        </is>
      </c>
      <c r="L4609" t="n">
        <v>2602.88</v>
      </c>
      <c r="M4609" t="inlineStr"/>
      <c r="N4609" t="inlineStr"/>
      <c r="O4609" s="142">
        <f>DATE(YEAR(H4609),MONTH(H4609),1)</f>
        <v/>
      </c>
      <c r="P4609" s="132">
        <f>IF(H4609&gt;$L$3,"Futuro","Atraso")</f>
        <v/>
      </c>
      <c r="Q4609">
        <f>12*(YEAR(H4609)-YEAR($L$3))+(MONTH(H4609)-MONTH($L$3))</f>
        <v/>
      </c>
      <c r="R4609" s="366">
        <f>IF(N4609="IBIRAPITANGA FASE 3",IF(P4609="Atraso",M4609,M4609/(1+$J$2)^Q4609),IF(P4609="Atraso",M4609,M4609/(1+$J$1)^Q4609))</f>
        <v/>
      </c>
    </row>
    <row r="4610">
      <c r="A4610" t="inlineStr">
        <is>
          <t>Q022L04</t>
        </is>
      </c>
      <c r="B4610" t="inlineStr">
        <is>
          <t>DARIO JULIANO</t>
        </is>
      </c>
      <c r="C4610" t="n">
        <v>1</v>
      </c>
      <c r="D4610" t="inlineStr">
        <is>
          <t>IPCA</t>
        </is>
      </c>
      <c r="E4610" t="n">
        <v>0.009488792934583046</v>
      </c>
      <c r="F4610" t="inlineStr">
        <is>
          <t>MENSAL</t>
        </is>
      </c>
      <c r="G4610" t="n">
        <v>45361</v>
      </c>
      <c r="H4610" t="n">
        <v>45361</v>
      </c>
      <c r="I4610" t="inlineStr">
        <is>
          <t>035</t>
        </is>
      </c>
      <c r="J4610" t="inlineStr">
        <is>
          <t>CARTEIRA</t>
        </is>
      </c>
      <c r="K4610" t="inlineStr">
        <is>
          <t>CONTRATO</t>
        </is>
      </c>
      <c r="L4610" t="n">
        <v>2602.88</v>
      </c>
      <c r="M4610" t="inlineStr"/>
      <c r="N4610" t="inlineStr"/>
      <c r="O4610" s="142">
        <f>DATE(YEAR(H4610),MONTH(H4610),1)</f>
        <v/>
      </c>
      <c r="P4610" s="132">
        <f>IF(H4610&gt;$L$3,"Futuro","Atraso")</f>
        <v/>
      </c>
      <c r="Q4610">
        <f>12*(YEAR(H4610)-YEAR($L$3))+(MONTH(H4610)-MONTH($L$3))</f>
        <v/>
      </c>
      <c r="R4610" s="366">
        <f>IF(N4610="IBIRAPITANGA FASE 3",IF(P4610="Atraso",M4610,M4610/(1+$J$2)^Q4610),IF(P4610="Atraso",M4610,M4610/(1+$J$1)^Q4610))</f>
        <v/>
      </c>
    </row>
    <row r="4611">
      <c r="A4611" t="inlineStr">
        <is>
          <t>Q022L04</t>
        </is>
      </c>
      <c r="B4611" t="inlineStr">
        <is>
          <t>DARIO JULIANO</t>
        </is>
      </c>
      <c r="C4611" t="n">
        <v>1</v>
      </c>
      <c r="D4611" t="inlineStr">
        <is>
          <t>IPCA</t>
        </is>
      </c>
      <c r="E4611" t="n">
        <v>0.009488792934583046</v>
      </c>
      <c r="F4611" t="inlineStr">
        <is>
          <t>MENSAL</t>
        </is>
      </c>
      <c r="G4611" t="n">
        <v>45392</v>
      </c>
      <c r="H4611" t="n">
        <v>45392</v>
      </c>
      <c r="I4611" t="inlineStr">
        <is>
          <t>036</t>
        </is>
      </c>
      <c r="J4611" t="inlineStr">
        <is>
          <t>CARTEIRA</t>
        </is>
      </c>
      <c r="K4611" t="inlineStr">
        <is>
          <t>CONTRATO</t>
        </is>
      </c>
      <c r="L4611" t="n">
        <v>2602.88</v>
      </c>
      <c r="M4611" t="inlineStr"/>
      <c r="N4611" t="inlineStr"/>
      <c r="O4611" s="142">
        <f>DATE(YEAR(H4611),MONTH(H4611),1)</f>
        <v/>
      </c>
      <c r="P4611" s="132">
        <f>IF(H4611&gt;$L$3,"Futuro","Atraso")</f>
        <v/>
      </c>
      <c r="Q4611">
        <f>12*(YEAR(H4611)-YEAR($L$3))+(MONTH(H4611)-MONTH($L$3))</f>
        <v/>
      </c>
      <c r="R4611" s="366">
        <f>IF(N4611="IBIRAPITANGA FASE 3",IF(P4611="Atraso",M4611,M4611/(1+$J$2)^Q4611),IF(P4611="Atraso",M4611,M4611/(1+$J$1)^Q4611))</f>
        <v/>
      </c>
    </row>
    <row r="4612">
      <c r="A4612" t="inlineStr">
        <is>
          <t>Q022L04</t>
        </is>
      </c>
      <c r="B4612" t="inlineStr">
        <is>
          <t>DARIO JULIANO</t>
        </is>
      </c>
      <c r="C4612" t="n">
        <v>1</v>
      </c>
      <c r="D4612" t="inlineStr">
        <is>
          <t>IPCA</t>
        </is>
      </c>
      <c r="E4612" t="n">
        <v>0.009488792934583046</v>
      </c>
      <c r="F4612" t="inlineStr">
        <is>
          <t>MENSAL</t>
        </is>
      </c>
      <c r="G4612" t="n">
        <v>45422</v>
      </c>
      <c r="H4612" t="n">
        <v>45422</v>
      </c>
      <c r="I4612" t="inlineStr">
        <is>
          <t>037</t>
        </is>
      </c>
      <c r="J4612" t="inlineStr">
        <is>
          <t>CARTEIRA</t>
        </is>
      </c>
      <c r="K4612" t="inlineStr">
        <is>
          <t>CONTRATO</t>
        </is>
      </c>
      <c r="L4612" t="n">
        <v>2602.88</v>
      </c>
      <c r="M4612" t="inlineStr"/>
      <c r="N4612" t="inlineStr"/>
      <c r="O4612" s="142">
        <f>DATE(YEAR(H4612),MONTH(H4612),1)</f>
        <v/>
      </c>
      <c r="P4612" s="132">
        <f>IF(H4612&gt;$L$3,"Futuro","Atraso")</f>
        <v/>
      </c>
      <c r="Q4612">
        <f>12*(YEAR(H4612)-YEAR($L$3))+(MONTH(H4612)-MONTH($L$3))</f>
        <v/>
      </c>
      <c r="R4612" s="366">
        <f>IF(N4612="IBIRAPITANGA FASE 3",IF(P4612="Atraso",M4612,M4612/(1+$J$2)^Q4612),IF(P4612="Atraso",M4612,M4612/(1+$J$1)^Q4612))</f>
        <v/>
      </c>
    </row>
    <row r="4613">
      <c r="A4613" t="inlineStr">
        <is>
          <t>Q022L04</t>
        </is>
      </c>
      <c r="B4613" t="inlineStr">
        <is>
          <t>DARIO JULIANO</t>
        </is>
      </c>
      <c r="C4613" t="n">
        <v>1</v>
      </c>
      <c r="D4613" t="inlineStr">
        <is>
          <t>IPCA</t>
        </is>
      </c>
      <c r="E4613" t="n">
        <v>0.009488792934583046</v>
      </c>
      <c r="F4613" t="inlineStr">
        <is>
          <t>MENSAL</t>
        </is>
      </c>
      <c r="G4613" t="n">
        <v>45453</v>
      </c>
      <c r="H4613" t="n">
        <v>45453</v>
      </c>
      <c r="I4613" t="inlineStr">
        <is>
          <t>038</t>
        </is>
      </c>
      <c r="J4613" t="inlineStr">
        <is>
          <t>CARTEIRA</t>
        </is>
      </c>
      <c r="K4613" t="inlineStr">
        <is>
          <t>CONTRATO</t>
        </is>
      </c>
      <c r="L4613" t="n">
        <v>2602.88</v>
      </c>
      <c r="M4613" t="inlineStr"/>
      <c r="N4613" t="inlineStr"/>
      <c r="O4613" s="142">
        <f>DATE(YEAR(H4613),MONTH(H4613),1)</f>
        <v/>
      </c>
      <c r="P4613" s="132">
        <f>IF(H4613&gt;$L$3,"Futuro","Atraso")</f>
        <v/>
      </c>
      <c r="Q4613">
        <f>12*(YEAR(H4613)-YEAR($L$3))+(MONTH(H4613)-MONTH($L$3))</f>
        <v/>
      </c>
      <c r="R4613" s="366">
        <f>IF(N4613="IBIRAPITANGA FASE 3",IF(P4613="Atraso",M4613,M4613/(1+$J$2)^Q4613),IF(P4613="Atraso",M4613,M4613/(1+$J$1)^Q4613))</f>
        <v/>
      </c>
    </row>
    <row r="4614">
      <c r="A4614" t="inlineStr">
        <is>
          <t>Q022L04</t>
        </is>
      </c>
      <c r="B4614" t="inlineStr">
        <is>
          <t>DARIO JULIANO</t>
        </is>
      </c>
      <c r="C4614" t="n">
        <v>1</v>
      </c>
      <c r="D4614" t="inlineStr">
        <is>
          <t>IPCA</t>
        </is>
      </c>
      <c r="E4614" t="n">
        <v>0.009488792934583046</v>
      </c>
      <c r="F4614" t="inlineStr">
        <is>
          <t>MENSAL</t>
        </is>
      </c>
      <c r="G4614" t="n">
        <v>45483</v>
      </c>
      <c r="H4614" t="n">
        <v>45483</v>
      </c>
      <c r="I4614" t="inlineStr">
        <is>
          <t>039</t>
        </is>
      </c>
      <c r="J4614" t="inlineStr">
        <is>
          <t>CARTEIRA</t>
        </is>
      </c>
      <c r="K4614" t="inlineStr">
        <is>
          <t>CONTRATO</t>
        </is>
      </c>
      <c r="L4614" t="n">
        <v>2602.88</v>
      </c>
      <c r="M4614" t="inlineStr"/>
      <c r="N4614" t="inlineStr"/>
      <c r="O4614" s="142">
        <f>DATE(YEAR(H4614),MONTH(H4614),1)</f>
        <v/>
      </c>
      <c r="P4614" s="132">
        <f>IF(H4614&gt;$L$3,"Futuro","Atraso")</f>
        <v/>
      </c>
      <c r="Q4614">
        <f>12*(YEAR(H4614)-YEAR($L$3))+(MONTH(H4614)-MONTH($L$3))</f>
        <v/>
      </c>
      <c r="R4614" s="366">
        <f>IF(N4614="IBIRAPITANGA FASE 3",IF(P4614="Atraso",M4614,M4614/(1+$J$2)^Q4614),IF(P4614="Atraso",M4614,M4614/(1+$J$1)^Q4614))</f>
        <v/>
      </c>
    </row>
    <row r="4615">
      <c r="A4615" t="inlineStr">
        <is>
          <t>Q022L04</t>
        </is>
      </c>
      <c r="B4615" t="inlineStr">
        <is>
          <t>DARIO JULIANO</t>
        </is>
      </c>
      <c r="C4615" t="n">
        <v>1</v>
      </c>
      <c r="D4615" t="inlineStr">
        <is>
          <t>IPCA</t>
        </is>
      </c>
      <c r="E4615" t="n">
        <v>0.009488792934583046</v>
      </c>
      <c r="F4615" t="inlineStr">
        <is>
          <t>MENSAL</t>
        </is>
      </c>
      <c r="G4615" t="n">
        <v>45514</v>
      </c>
      <c r="H4615" t="n">
        <v>45514</v>
      </c>
      <c r="I4615" t="inlineStr">
        <is>
          <t>040</t>
        </is>
      </c>
      <c r="J4615" t="inlineStr">
        <is>
          <t>CARTEIRA</t>
        </is>
      </c>
      <c r="K4615" t="inlineStr">
        <is>
          <t>CONTRATO</t>
        </is>
      </c>
      <c r="L4615" t="n">
        <v>2602.88</v>
      </c>
      <c r="M4615" t="inlineStr"/>
      <c r="N4615" t="inlineStr"/>
      <c r="O4615" s="142">
        <f>DATE(YEAR(H4615),MONTH(H4615),1)</f>
        <v/>
      </c>
      <c r="P4615" s="132">
        <f>IF(H4615&gt;$L$3,"Futuro","Atraso")</f>
        <v/>
      </c>
      <c r="Q4615">
        <f>12*(YEAR(H4615)-YEAR($L$3))+(MONTH(H4615)-MONTH($L$3))</f>
        <v/>
      </c>
      <c r="R4615" s="366">
        <f>IF(N4615="IBIRAPITANGA FASE 3",IF(P4615="Atraso",M4615,M4615/(1+$J$2)^Q4615),IF(P4615="Atraso",M4615,M4615/(1+$J$1)^Q4615))</f>
        <v/>
      </c>
    </row>
    <row r="4616">
      <c r="A4616" t="inlineStr">
        <is>
          <t>Q022L04</t>
        </is>
      </c>
      <c r="B4616" t="inlineStr">
        <is>
          <t>DARIO JULIANO</t>
        </is>
      </c>
      <c r="C4616" t="n">
        <v>1</v>
      </c>
      <c r="D4616" t="inlineStr">
        <is>
          <t>IPCA</t>
        </is>
      </c>
      <c r="E4616" t="n">
        <v>0.009488792934583046</v>
      </c>
      <c r="F4616" t="inlineStr">
        <is>
          <t>MENSAL</t>
        </is>
      </c>
      <c r="G4616" t="n">
        <v>45545</v>
      </c>
      <c r="H4616" t="n">
        <v>45545</v>
      </c>
      <c r="I4616" t="inlineStr">
        <is>
          <t>041</t>
        </is>
      </c>
      <c r="J4616" t="inlineStr">
        <is>
          <t>CARTEIRA</t>
        </is>
      </c>
      <c r="K4616" t="inlineStr">
        <is>
          <t>CONTRATO</t>
        </is>
      </c>
      <c r="L4616" t="n">
        <v>2602.88</v>
      </c>
      <c r="M4616" t="inlineStr"/>
      <c r="N4616" t="inlineStr"/>
      <c r="O4616" s="142">
        <f>DATE(YEAR(H4616),MONTH(H4616),1)</f>
        <v/>
      </c>
      <c r="P4616" s="132">
        <f>IF(H4616&gt;$L$3,"Futuro","Atraso")</f>
        <v/>
      </c>
      <c r="Q4616">
        <f>12*(YEAR(H4616)-YEAR($L$3))+(MONTH(H4616)-MONTH($L$3))</f>
        <v/>
      </c>
      <c r="R4616" s="366">
        <f>IF(N4616="IBIRAPITANGA FASE 3",IF(P4616="Atraso",M4616,M4616/(1+$J$2)^Q4616),IF(P4616="Atraso",M4616,M4616/(1+$J$1)^Q4616))</f>
        <v/>
      </c>
    </row>
    <row r="4617">
      <c r="A4617" t="inlineStr">
        <is>
          <t>Q022L04</t>
        </is>
      </c>
      <c r="B4617" t="inlineStr">
        <is>
          <t>DARIO JULIANO</t>
        </is>
      </c>
      <c r="C4617" t="n">
        <v>1</v>
      </c>
      <c r="D4617" t="inlineStr">
        <is>
          <t>IPCA</t>
        </is>
      </c>
      <c r="E4617" t="n">
        <v>0.009488792934583046</v>
      </c>
      <c r="F4617" t="inlineStr">
        <is>
          <t>MENSAL</t>
        </is>
      </c>
      <c r="G4617" t="n">
        <v>45575</v>
      </c>
      <c r="H4617" t="n">
        <v>45575</v>
      </c>
      <c r="I4617" t="inlineStr">
        <is>
          <t>042</t>
        </is>
      </c>
      <c r="J4617" t="inlineStr">
        <is>
          <t>CARTEIRA</t>
        </is>
      </c>
      <c r="K4617" t="inlineStr">
        <is>
          <t>CONTRATO</t>
        </is>
      </c>
      <c r="L4617" t="n">
        <v>2602.88</v>
      </c>
      <c r="M4617" t="inlineStr"/>
      <c r="N4617" t="inlineStr"/>
      <c r="O4617" s="142">
        <f>DATE(YEAR(H4617),MONTH(H4617),1)</f>
        <v/>
      </c>
      <c r="P4617" s="132">
        <f>IF(H4617&gt;$L$3,"Futuro","Atraso")</f>
        <v/>
      </c>
      <c r="Q4617">
        <f>12*(YEAR(H4617)-YEAR($L$3))+(MONTH(H4617)-MONTH($L$3))</f>
        <v/>
      </c>
      <c r="R4617" s="366">
        <f>IF(N4617="IBIRAPITANGA FASE 3",IF(P4617="Atraso",M4617,M4617/(1+$J$2)^Q4617),IF(P4617="Atraso",M4617,M4617/(1+$J$1)^Q4617))</f>
        <v/>
      </c>
    </row>
    <row r="4618">
      <c r="A4618" t="inlineStr">
        <is>
          <t>Q022L04</t>
        </is>
      </c>
      <c r="B4618" t="inlineStr">
        <is>
          <t>DARIO JULIANO</t>
        </is>
      </c>
      <c r="C4618" t="n">
        <v>1</v>
      </c>
      <c r="D4618" t="inlineStr">
        <is>
          <t>IPCA</t>
        </is>
      </c>
      <c r="E4618" t="n">
        <v>0.009488792934583046</v>
      </c>
      <c r="F4618" t="inlineStr">
        <is>
          <t>MENSAL</t>
        </is>
      </c>
      <c r="G4618" t="n">
        <v>45606</v>
      </c>
      <c r="H4618" t="n">
        <v>45606</v>
      </c>
      <c r="I4618" t="inlineStr">
        <is>
          <t>043</t>
        </is>
      </c>
      <c r="J4618" t="inlineStr">
        <is>
          <t>CARTEIRA</t>
        </is>
      </c>
      <c r="K4618" t="inlineStr">
        <is>
          <t>CONTRATO</t>
        </is>
      </c>
      <c r="L4618" t="n">
        <v>2602.88</v>
      </c>
      <c r="M4618" t="inlineStr"/>
      <c r="N4618" t="inlineStr"/>
      <c r="O4618" s="142">
        <f>DATE(YEAR(H4618),MONTH(H4618),1)</f>
        <v/>
      </c>
      <c r="P4618" s="132">
        <f>IF(H4618&gt;$L$3,"Futuro","Atraso")</f>
        <v/>
      </c>
      <c r="Q4618">
        <f>12*(YEAR(H4618)-YEAR($L$3))+(MONTH(H4618)-MONTH($L$3))</f>
        <v/>
      </c>
      <c r="R4618" s="366">
        <f>IF(N4618="IBIRAPITANGA FASE 3",IF(P4618="Atraso",M4618,M4618/(1+$J$2)^Q4618),IF(P4618="Atraso",M4618,M4618/(1+$J$1)^Q4618))</f>
        <v/>
      </c>
    </row>
    <row r="4619">
      <c r="A4619" t="inlineStr">
        <is>
          <t>Q022L04</t>
        </is>
      </c>
      <c r="B4619" t="inlineStr">
        <is>
          <t>DARIO JULIANO</t>
        </is>
      </c>
      <c r="C4619" t="n">
        <v>1</v>
      </c>
      <c r="D4619" t="inlineStr">
        <is>
          <t>IPCA</t>
        </is>
      </c>
      <c r="E4619" t="n">
        <v>0.009488792934583046</v>
      </c>
      <c r="F4619" t="inlineStr">
        <is>
          <t>MENSAL</t>
        </is>
      </c>
      <c r="G4619" t="n">
        <v>45636</v>
      </c>
      <c r="H4619" t="n">
        <v>45636</v>
      </c>
      <c r="I4619" t="inlineStr">
        <is>
          <t>044</t>
        </is>
      </c>
      <c r="J4619" t="inlineStr">
        <is>
          <t>CARTEIRA</t>
        </is>
      </c>
      <c r="K4619" t="inlineStr">
        <is>
          <t>CONTRATO</t>
        </is>
      </c>
      <c r="L4619" t="n">
        <v>2602.88</v>
      </c>
      <c r="M4619" t="inlineStr"/>
      <c r="N4619" t="inlineStr"/>
      <c r="O4619" s="142">
        <f>DATE(YEAR(H4619),MONTH(H4619),1)</f>
        <v/>
      </c>
      <c r="P4619" s="132">
        <f>IF(H4619&gt;$L$3,"Futuro","Atraso")</f>
        <v/>
      </c>
      <c r="Q4619">
        <f>12*(YEAR(H4619)-YEAR($L$3))+(MONTH(H4619)-MONTH($L$3))</f>
        <v/>
      </c>
      <c r="R4619" s="366">
        <f>IF(N4619="IBIRAPITANGA FASE 3",IF(P4619="Atraso",M4619,M4619/(1+$J$2)^Q4619),IF(P4619="Atraso",M4619,M4619/(1+$J$1)^Q4619))</f>
        <v/>
      </c>
    </row>
    <row r="4620">
      <c r="A4620" t="inlineStr">
        <is>
          <t>Q022L04</t>
        </is>
      </c>
      <c r="B4620" t="inlineStr">
        <is>
          <t>DARIO JULIANO</t>
        </is>
      </c>
      <c r="C4620" t="n">
        <v>1</v>
      </c>
      <c r="D4620" t="inlineStr">
        <is>
          <t>IPCA</t>
        </is>
      </c>
      <c r="E4620" t="n">
        <v>0.009488792934583046</v>
      </c>
      <c r="F4620" t="inlineStr">
        <is>
          <t>MENSAL</t>
        </is>
      </c>
      <c r="G4620" t="n">
        <v>45667</v>
      </c>
      <c r="H4620" t="n">
        <v>45667</v>
      </c>
      <c r="I4620" t="inlineStr">
        <is>
          <t>045</t>
        </is>
      </c>
      <c r="J4620" t="inlineStr">
        <is>
          <t>CARTEIRA</t>
        </is>
      </c>
      <c r="K4620" t="inlineStr">
        <is>
          <t>CONTRATO</t>
        </is>
      </c>
      <c r="L4620" t="n">
        <v>2602.88</v>
      </c>
      <c r="M4620" t="inlineStr"/>
      <c r="N4620" t="inlineStr"/>
      <c r="O4620" s="142">
        <f>DATE(YEAR(H4620),MONTH(H4620),1)</f>
        <v/>
      </c>
      <c r="P4620" s="132">
        <f>IF(H4620&gt;$L$3,"Futuro","Atraso")</f>
        <v/>
      </c>
      <c r="Q4620">
        <f>12*(YEAR(H4620)-YEAR($L$3))+(MONTH(H4620)-MONTH($L$3))</f>
        <v/>
      </c>
      <c r="R4620" s="366">
        <f>IF(N4620="IBIRAPITANGA FASE 3",IF(P4620="Atraso",M4620,M4620/(1+$J$2)^Q4620),IF(P4620="Atraso",M4620,M4620/(1+$J$1)^Q4620))</f>
        <v/>
      </c>
    </row>
    <row r="4621">
      <c r="A4621" t="inlineStr">
        <is>
          <t>Q022L04</t>
        </is>
      </c>
      <c r="B4621" t="inlineStr">
        <is>
          <t>DARIO JULIANO</t>
        </is>
      </c>
      <c r="C4621" t="n">
        <v>1</v>
      </c>
      <c r="D4621" t="inlineStr">
        <is>
          <t>IPCA</t>
        </is>
      </c>
      <c r="E4621" t="n">
        <v>0.009488792934583046</v>
      </c>
      <c r="F4621" t="inlineStr">
        <is>
          <t>MENSAL</t>
        </is>
      </c>
      <c r="G4621" t="n">
        <v>45698</v>
      </c>
      <c r="H4621" t="n">
        <v>45698</v>
      </c>
      <c r="I4621" t="inlineStr">
        <is>
          <t>046</t>
        </is>
      </c>
      <c r="J4621" t="inlineStr">
        <is>
          <t>CARTEIRA</t>
        </is>
      </c>
      <c r="K4621" t="inlineStr">
        <is>
          <t>CONTRATO</t>
        </is>
      </c>
      <c r="L4621" t="n">
        <v>2602.88</v>
      </c>
      <c r="M4621" t="inlineStr"/>
      <c r="N4621" t="inlineStr"/>
      <c r="O4621" s="142">
        <f>DATE(YEAR(H4621),MONTH(H4621),1)</f>
        <v/>
      </c>
      <c r="P4621" s="132">
        <f>IF(H4621&gt;$L$3,"Futuro","Atraso")</f>
        <v/>
      </c>
      <c r="Q4621">
        <f>12*(YEAR(H4621)-YEAR($L$3))+(MONTH(H4621)-MONTH($L$3))</f>
        <v/>
      </c>
      <c r="R4621" s="366">
        <f>IF(N4621="IBIRAPITANGA FASE 3",IF(P4621="Atraso",M4621,M4621/(1+$J$2)^Q4621),IF(P4621="Atraso",M4621,M4621/(1+$J$1)^Q4621))</f>
        <v/>
      </c>
    </row>
    <row r="4622">
      <c r="A4622" t="inlineStr">
        <is>
          <t>Q022L04</t>
        </is>
      </c>
      <c r="B4622" t="inlineStr">
        <is>
          <t>DARIO JULIANO</t>
        </is>
      </c>
      <c r="C4622" t="n">
        <v>1</v>
      </c>
      <c r="D4622" t="inlineStr">
        <is>
          <t>IPCA</t>
        </is>
      </c>
      <c r="E4622" t="n">
        <v>0.009488792934583046</v>
      </c>
      <c r="F4622" t="inlineStr">
        <is>
          <t>MENSAL</t>
        </is>
      </c>
      <c r="G4622" t="n">
        <v>45726</v>
      </c>
      <c r="H4622" t="n">
        <v>45726</v>
      </c>
      <c r="I4622" t="inlineStr">
        <is>
          <t>047</t>
        </is>
      </c>
      <c r="J4622" t="inlineStr">
        <is>
          <t>CARTEIRA</t>
        </is>
      </c>
      <c r="K4622" t="inlineStr">
        <is>
          <t>CONTRATO</t>
        </is>
      </c>
      <c r="L4622" t="n">
        <v>2602.88</v>
      </c>
      <c r="M4622" t="inlineStr"/>
      <c r="N4622" t="inlineStr"/>
      <c r="O4622" s="142">
        <f>DATE(YEAR(H4622),MONTH(H4622),1)</f>
        <v/>
      </c>
      <c r="P4622" s="132">
        <f>IF(H4622&gt;$L$3,"Futuro","Atraso")</f>
        <v/>
      </c>
      <c r="Q4622">
        <f>12*(YEAR(H4622)-YEAR($L$3))+(MONTH(H4622)-MONTH($L$3))</f>
        <v/>
      </c>
      <c r="R4622" s="366">
        <f>IF(N4622="IBIRAPITANGA FASE 3",IF(P4622="Atraso",M4622,M4622/(1+$J$2)^Q4622),IF(P4622="Atraso",M4622,M4622/(1+$J$1)^Q4622))</f>
        <v/>
      </c>
    </row>
    <row r="4623">
      <c r="A4623" t="inlineStr">
        <is>
          <t>Q022L04</t>
        </is>
      </c>
      <c r="B4623" t="inlineStr">
        <is>
          <t>DARIO JULIANO</t>
        </is>
      </c>
      <c r="C4623" t="n">
        <v>1</v>
      </c>
      <c r="D4623" t="inlineStr">
        <is>
          <t>IPCA</t>
        </is>
      </c>
      <c r="E4623" t="n">
        <v>0.009488792934583046</v>
      </c>
      <c r="F4623" t="inlineStr">
        <is>
          <t>MENSAL</t>
        </is>
      </c>
      <c r="G4623" t="n">
        <v>45757</v>
      </c>
      <c r="H4623" t="n">
        <v>45757</v>
      </c>
      <c r="I4623" t="inlineStr">
        <is>
          <t>048</t>
        </is>
      </c>
      <c r="J4623" t="inlineStr">
        <is>
          <t>CARTEIRA</t>
        </is>
      </c>
      <c r="K4623" t="inlineStr">
        <is>
          <t>CONTRATO</t>
        </is>
      </c>
      <c r="L4623" t="n">
        <v>2602.88</v>
      </c>
      <c r="M4623" t="inlineStr"/>
      <c r="N4623" t="inlineStr"/>
      <c r="O4623" s="142">
        <f>DATE(YEAR(H4623),MONTH(H4623),1)</f>
        <v/>
      </c>
      <c r="P4623" s="132">
        <f>IF(H4623&gt;$L$3,"Futuro","Atraso")</f>
        <v/>
      </c>
      <c r="Q4623">
        <f>12*(YEAR(H4623)-YEAR($L$3))+(MONTH(H4623)-MONTH($L$3))</f>
        <v/>
      </c>
      <c r="R4623" s="366">
        <f>IF(N4623="IBIRAPITANGA FASE 3",IF(P4623="Atraso",M4623,M4623/(1+$J$2)^Q4623),IF(P4623="Atraso",M4623,M4623/(1+$J$1)^Q4623))</f>
        <v/>
      </c>
    </row>
    <row r="4624">
      <c r="A4624" t="inlineStr">
        <is>
          <t>Q022L04</t>
        </is>
      </c>
      <c r="B4624" t="inlineStr">
        <is>
          <t>DARIO JULIANO</t>
        </is>
      </c>
      <c r="C4624" t="n">
        <v>1</v>
      </c>
      <c r="D4624" t="inlineStr">
        <is>
          <t>IPCA</t>
        </is>
      </c>
      <c r="E4624" t="n">
        <v>0.009488792934583046</v>
      </c>
      <c r="F4624" t="inlineStr">
        <is>
          <t>MENSAL</t>
        </is>
      </c>
      <c r="G4624" t="n">
        <v>45787</v>
      </c>
      <c r="H4624" t="n">
        <v>45787</v>
      </c>
      <c r="I4624" t="inlineStr">
        <is>
          <t>049</t>
        </is>
      </c>
      <c r="J4624" t="inlineStr">
        <is>
          <t>CARTEIRA</t>
        </is>
      </c>
      <c r="K4624" t="inlineStr">
        <is>
          <t>CONTRATO</t>
        </is>
      </c>
      <c r="L4624" t="n">
        <v>2602.88</v>
      </c>
      <c r="M4624" t="inlineStr"/>
      <c r="N4624" t="inlineStr"/>
      <c r="O4624" s="142">
        <f>DATE(YEAR(H4624),MONTH(H4624),1)</f>
        <v/>
      </c>
      <c r="P4624" s="132">
        <f>IF(H4624&gt;$L$3,"Futuro","Atraso")</f>
        <v/>
      </c>
      <c r="Q4624">
        <f>12*(YEAR(H4624)-YEAR($L$3))+(MONTH(H4624)-MONTH($L$3))</f>
        <v/>
      </c>
      <c r="R4624" s="366">
        <f>IF(N4624="IBIRAPITANGA FASE 3",IF(P4624="Atraso",M4624,M4624/(1+$J$2)^Q4624),IF(P4624="Atraso",M4624,M4624/(1+$J$1)^Q4624))</f>
        <v/>
      </c>
    </row>
    <row r="4625">
      <c r="A4625" t="inlineStr">
        <is>
          <t>Q022L04</t>
        </is>
      </c>
      <c r="B4625" t="inlineStr">
        <is>
          <t>DARIO JULIANO</t>
        </is>
      </c>
      <c r="C4625" t="n">
        <v>1</v>
      </c>
      <c r="D4625" t="inlineStr">
        <is>
          <t>IPCA</t>
        </is>
      </c>
      <c r="E4625" t="n">
        <v>0.009488792934583046</v>
      </c>
      <c r="F4625" t="inlineStr">
        <is>
          <t>MENSAL</t>
        </is>
      </c>
      <c r="G4625" t="n">
        <v>45818</v>
      </c>
      <c r="H4625" t="n">
        <v>45818</v>
      </c>
      <c r="I4625" t="inlineStr">
        <is>
          <t>050</t>
        </is>
      </c>
      <c r="J4625" t="inlineStr">
        <is>
          <t>CARTEIRA</t>
        </is>
      </c>
      <c r="K4625" t="inlineStr">
        <is>
          <t>CONTRATO</t>
        </is>
      </c>
      <c r="L4625" t="n">
        <v>2602.88</v>
      </c>
      <c r="M4625" t="inlineStr"/>
      <c r="N4625" t="inlineStr"/>
      <c r="O4625" s="142">
        <f>DATE(YEAR(H4625),MONTH(H4625),1)</f>
        <v/>
      </c>
      <c r="P4625" s="132">
        <f>IF(H4625&gt;$L$3,"Futuro","Atraso")</f>
        <v/>
      </c>
      <c r="Q4625">
        <f>12*(YEAR(H4625)-YEAR($L$3))+(MONTH(H4625)-MONTH($L$3))</f>
        <v/>
      </c>
      <c r="R4625" s="366">
        <f>IF(N4625="IBIRAPITANGA FASE 3",IF(P4625="Atraso",M4625,M4625/(1+$J$2)^Q4625),IF(P4625="Atraso",M4625,M4625/(1+$J$1)^Q4625))</f>
        <v/>
      </c>
    </row>
    <row r="4626">
      <c r="A4626" t="inlineStr">
        <is>
          <t>Q022L04</t>
        </is>
      </c>
      <c r="B4626" t="inlineStr">
        <is>
          <t>DARIO JULIANO</t>
        </is>
      </c>
      <c r="C4626" t="n">
        <v>1</v>
      </c>
      <c r="D4626" t="inlineStr">
        <is>
          <t>IPCA</t>
        </is>
      </c>
      <c r="E4626" t="n">
        <v>0.009488792934583046</v>
      </c>
      <c r="F4626" t="inlineStr">
        <is>
          <t>MENSAL</t>
        </is>
      </c>
      <c r="G4626" t="n">
        <v>45848</v>
      </c>
      <c r="H4626" t="n">
        <v>45848</v>
      </c>
      <c r="I4626" t="inlineStr">
        <is>
          <t>051</t>
        </is>
      </c>
      <c r="J4626" t="inlineStr">
        <is>
          <t>CARTEIRA</t>
        </is>
      </c>
      <c r="K4626" t="inlineStr">
        <is>
          <t>CONTRATO</t>
        </is>
      </c>
      <c r="L4626" t="n">
        <v>2602.88</v>
      </c>
      <c r="M4626" t="inlineStr"/>
      <c r="N4626" t="inlineStr"/>
      <c r="O4626" s="142">
        <f>DATE(YEAR(H4626),MONTH(H4626),1)</f>
        <v/>
      </c>
      <c r="P4626" s="132">
        <f>IF(H4626&gt;$L$3,"Futuro","Atraso")</f>
        <v/>
      </c>
      <c r="Q4626">
        <f>12*(YEAR(H4626)-YEAR($L$3))+(MONTH(H4626)-MONTH($L$3))</f>
        <v/>
      </c>
      <c r="R4626" s="366">
        <f>IF(N4626="IBIRAPITANGA FASE 3",IF(P4626="Atraso",M4626,M4626/(1+$J$2)^Q4626),IF(P4626="Atraso",M4626,M4626/(1+$J$1)^Q4626))</f>
        <v/>
      </c>
    </row>
    <row r="4627">
      <c r="A4627" t="inlineStr">
        <is>
          <t>Q022L04</t>
        </is>
      </c>
      <c r="B4627" t="inlineStr">
        <is>
          <t>DARIO JULIANO</t>
        </is>
      </c>
      <c r="C4627" t="n">
        <v>1</v>
      </c>
      <c r="D4627" t="inlineStr">
        <is>
          <t>IPCA</t>
        </is>
      </c>
      <c r="E4627" t="n">
        <v>0.009488792934583046</v>
      </c>
      <c r="F4627" t="inlineStr">
        <is>
          <t>MENSAL</t>
        </is>
      </c>
      <c r="G4627" t="n">
        <v>45879</v>
      </c>
      <c r="H4627" t="n">
        <v>45879</v>
      </c>
      <c r="I4627" t="inlineStr">
        <is>
          <t>052</t>
        </is>
      </c>
      <c r="J4627" t="inlineStr">
        <is>
          <t>CARTEIRA</t>
        </is>
      </c>
      <c r="K4627" t="inlineStr">
        <is>
          <t>CONTRATO</t>
        </is>
      </c>
      <c r="L4627" t="n">
        <v>2602.88</v>
      </c>
      <c r="M4627" t="inlineStr"/>
      <c r="N4627" t="inlineStr"/>
      <c r="O4627" s="142">
        <f>DATE(YEAR(H4627),MONTH(H4627),1)</f>
        <v/>
      </c>
      <c r="P4627" s="132">
        <f>IF(H4627&gt;$L$3,"Futuro","Atraso")</f>
        <v/>
      </c>
      <c r="Q4627">
        <f>12*(YEAR(H4627)-YEAR($L$3))+(MONTH(H4627)-MONTH($L$3))</f>
        <v/>
      </c>
      <c r="R4627" s="366">
        <f>IF(N4627="IBIRAPITANGA FASE 3",IF(P4627="Atraso",M4627,M4627/(1+$J$2)^Q4627),IF(P4627="Atraso",M4627,M4627/(1+$J$1)^Q4627))</f>
        <v/>
      </c>
    </row>
    <row r="4628">
      <c r="A4628" t="inlineStr">
        <is>
          <t>Q022L04</t>
        </is>
      </c>
      <c r="B4628" t="inlineStr">
        <is>
          <t>DARIO JULIANO</t>
        </is>
      </c>
      <c r="C4628" t="n">
        <v>1</v>
      </c>
      <c r="D4628" t="inlineStr">
        <is>
          <t>IPCA</t>
        </is>
      </c>
      <c r="E4628" t="n">
        <v>0.009488792934583046</v>
      </c>
      <c r="F4628" t="inlineStr">
        <is>
          <t>MENSAL</t>
        </is>
      </c>
      <c r="G4628" t="n">
        <v>45910</v>
      </c>
      <c r="H4628" t="n">
        <v>45910</v>
      </c>
      <c r="I4628" t="inlineStr">
        <is>
          <t>053</t>
        </is>
      </c>
      <c r="J4628" t="inlineStr">
        <is>
          <t>CARTEIRA</t>
        </is>
      </c>
      <c r="K4628" t="inlineStr">
        <is>
          <t>CONTRATO</t>
        </is>
      </c>
      <c r="L4628" t="n">
        <v>2602.88</v>
      </c>
      <c r="M4628" t="inlineStr"/>
      <c r="N4628" t="inlineStr"/>
      <c r="O4628" s="142">
        <f>DATE(YEAR(H4628),MONTH(H4628),1)</f>
        <v/>
      </c>
      <c r="P4628" s="132">
        <f>IF(H4628&gt;$L$3,"Futuro","Atraso")</f>
        <v/>
      </c>
      <c r="Q4628">
        <f>12*(YEAR(H4628)-YEAR($L$3))+(MONTH(H4628)-MONTH($L$3))</f>
        <v/>
      </c>
      <c r="R4628" s="366">
        <f>IF(N4628="IBIRAPITANGA FASE 3",IF(P4628="Atraso",M4628,M4628/(1+$J$2)^Q4628),IF(P4628="Atraso",M4628,M4628/(1+$J$1)^Q4628))</f>
        <v/>
      </c>
    </row>
    <row r="4629">
      <c r="A4629" t="inlineStr">
        <is>
          <t>Q022L04</t>
        </is>
      </c>
      <c r="B4629" t="inlineStr">
        <is>
          <t>DARIO JULIANO</t>
        </is>
      </c>
      <c r="C4629" t="n">
        <v>1</v>
      </c>
      <c r="D4629" t="inlineStr">
        <is>
          <t>IPCA</t>
        </is>
      </c>
      <c r="E4629" t="n">
        <v>0.009488792934583046</v>
      </c>
      <c r="F4629" t="inlineStr">
        <is>
          <t>MENSAL</t>
        </is>
      </c>
      <c r="G4629" t="n">
        <v>45940</v>
      </c>
      <c r="H4629" t="n">
        <v>45940</v>
      </c>
      <c r="I4629" t="inlineStr">
        <is>
          <t>054</t>
        </is>
      </c>
      <c r="J4629" t="inlineStr">
        <is>
          <t>CARTEIRA</t>
        </is>
      </c>
      <c r="K4629" t="inlineStr">
        <is>
          <t>CONTRATO</t>
        </is>
      </c>
      <c r="L4629" t="n">
        <v>2602.88</v>
      </c>
      <c r="M4629" t="inlineStr"/>
      <c r="N4629" t="inlineStr"/>
      <c r="O4629" s="142">
        <f>DATE(YEAR(H4629),MONTH(H4629),1)</f>
        <v/>
      </c>
      <c r="P4629" s="132">
        <f>IF(H4629&gt;$L$3,"Futuro","Atraso")</f>
        <v/>
      </c>
      <c r="Q4629">
        <f>12*(YEAR(H4629)-YEAR($L$3))+(MONTH(H4629)-MONTH($L$3))</f>
        <v/>
      </c>
      <c r="R4629" s="366">
        <f>IF(N4629="IBIRAPITANGA FASE 3",IF(P4629="Atraso",M4629,M4629/(1+$J$2)^Q4629),IF(P4629="Atraso",M4629,M4629/(1+$J$1)^Q4629))</f>
        <v/>
      </c>
    </row>
    <row r="4630">
      <c r="A4630" t="inlineStr">
        <is>
          <t>Q022L04</t>
        </is>
      </c>
      <c r="B4630" t="inlineStr">
        <is>
          <t>DARIO JULIANO</t>
        </is>
      </c>
      <c r="C4630" t="n">
        <v>1</v>
      </c>
      <c r="D4630" t="inlineStr">
        <is>
          <t>IPCA</t>
        </is>
      </c>
      <c r="E4630" t="n">
        <v>0.009488792934583046</v>
      </c>
      <c r="F4630" t="inlineStr">
        <is>
          <t>MENSAL</t>
        </is>
      </c>
      <c r="G4630" t="n">
        <v>45971</v>
      </c>
      <c r="H4630" t="n">
        <v>45971</v>
      </c>
      <c r="I4630" t="inlineStr">
        <is>
          <t>055</t>
        </is>
      </c>
      <c r="J4630" t="inlineStr">
        <is>
          <t>CARTEIRA</t>
        </is>
      </c>
      <c r="K4630" t="inlineStr">
        <is>
          <t>CONTRATO</t>
        </is>
      </c>
      <c r="L4630" t="n">
        <v>2602.88</v>
      </c>
      <c r="M4630" t="inlineStr"/>
      <c r="N4630" t="inlineStr"/>
      <c r="O4630" s="142">
        <f>DATE(YEAR(H4630),MONTH(H4630),1)</f>
        <v/>
      </c>
      <c r="P4630" s="132">
        <f>IF(H4630&gt;$L$3,"Futuro","Atraso")</f>
        <v/>
      </c>
      <c r="Q4630">
        <f>12*(YEAR(H4630)-YEAR($L$3))+(MONTH(H4630)-MONTH($L$3))</f>
        <v/>
      </c>
      <c r="R4630" s="366">
        <f>IF(N4630="IBIRAPITANGA FASE 3",IF(P4630="Atraso",M4630,M4630/(1+$J$2)^Q4630),IF(P4630="Atraso",M4630,M4630/(1+$J$1)^Q4630))</f>
        <v/>
      </c>
    </row>
    <row r="4631">
      <c r="A4631" t="inlineStr">
        <is>
          <t>Q022L04</t>
        </is>
      </c>
      <c r="B4631" t="inlineStr">
        <is>
          <t>DARIO JULIANO</t>
        </is>
      </c>
      <c r="C4631" t="n">
        <v>1</v>
      </c>
      <c r="D4631" t="inlineStr">
        <is>
          <t>IPCA</t>
        </is>
      </c>
      <c r="E4631" t="n">
        <v>0.009488792934583046</v>
      </c>
      <c r="F4631" t="inlineStr">
        <is>
          <t>MENSAL</t>
        </is>
      </c>
      <c r="G4631" t="n">
        <v>46001</v>
      </c>
      <c r="H4631" t="n">
        <v>46001</v>
      </c>
      <c r="I4631" t="inlineStr">
        <is>
          <t>056</t>
        </is>
      </c>
      <c r="J4631" t="inlineStr">
        <is>
          <t>CARTEIRA</t>
        </is>
      </c>
      <c r="K4631" t="inlineStr">
        <is>
          <t>CONTRATO</t>
        </is>
      </c>
      <c r="L4631" t="n">
        <v>2602.88</v>
      </c>
      <c r="M4631" t="inlineStr"/>
      <c r="N4631" t="inlineStr"/>
      <c r="O4631" s="142">
        <f>DATE(YEAR(H4631),MONTH(H4631),1)</f>
        <v/>
      </c>
      <c r="P4631" s="132">
        <f>IF(H4631&gt;$L$3,"Futuro","Atraso")</f>
        <v/>
      </c>
      <c r="Q4631">
        <f>12*(YEAR(H4631)-YEAR($L$3))+(MONTH(H4631)-MONTH($L$3))</f>
        <v/>
      </c>
      <c r="R4631" s="366">
        <f>IF(N4631="IBIRAPITANGA FASE 3",IF(P4631="Atraso",M4631,M4631/(1+$J$2)^Q4631),IF(P4631="Atraso",M4631,M4631/(1+$J$1)^Q4631))</f>
        <v/>
      </c>
    </row>
    <row r="4632">
      <c r="A4632" t="inlineStr">
        <is>
          <t>Q022L04</t>
        </is>
      </c>
      <c r="B4632" t="inlineStr">
        <is>
          <t>DARIO JULIANO</t>
        </is>
      </c>
      <c r="C4632" t="n">
        <v>1</v>
      </c>
      <c r="D4632" t="inlineStr">
        <is>
          <t>IPCA</t>
        </is>
      </c>
      <c r="E4632" t="n">
        <v>0.009488792934583046</v>
      </c>
      <c r="F4632" t="inlineStr">
        <is>
          <t>MENSAL</t>
        </is>
      </c>
      <c r="G4632" t="n">
        <v>46032</v>
      </c>
      <c r="H4632" t="n">
        <v>46032</v>
      </c>
      <c r="I4632" t="inlineStr">
        <is>
          <t>057</t>
        </is>
      </c>
      <c r="J4632" t="inlineStr">
        <is>
          <t>CARTEIRA</t>
        </is>
      </c>
      <c r="K4632" t="inlineStr">
        <is>
          <t>CONTRATO</t>
        </is>
      </c>
      <c r="L4632" t="n">
        <v>2602.88</v>
      </c>
      <c r="M4632" t="inlineStr"/>
      <c r="N4632" t="inlineStr"/>
      <c r="O4632" s="142">
        <f>DATE(YEAR(H4632),MONTH(H4632),1)</f>
        <v/>
      </c>
      <c r="P4632" s="132">
        <f>IF(H4632&gt;$L$3,"Futuro","Atraso")</f>
        <v/>
      </c>
      <c r="Q4632">
        <f>12*(YEAR(H4632)-YEAR($L$3))+(MONTH(H4632)-MONTH($L$3))</f>
        <v/>
      </c>
      <c r="R4632" s="366">
        <f>IF(N4632="IBIRAPITANGA FASE 3",IF(P4632="Atraso",M4632,M4632/(1+$J$2)^Q4632),IF(P4632="Atraso",M4632,M4632/(1+$J$1)^Q4632))</f>
        <v/>
      </c>
    </row>
    <row r="4633">
      <c r="A4633" t="inlineStr">
        <is>
          <t>Q022L04</t>
        </is>
      </c>
      <c r="B4633" t="inlineStr">
        <is>
          <t>DARIO JULIANO</t>
        </is>
      </c>
      <c r="C4633" t="n">
        <v>1</v>
      </c>
      <c r="D4633" t="inlineStr">
        <is>
          <t>IPCA</t>
        </is>
      </c>
      <c r="E4633" t="n">
        <v>0.009488792934583046</v>
      </c>
      <c r="F4633" t="inlineStr">
        <is>
          <t>MENSAL</t>
        </is>
      </c>
      <c r="G4633" t="n">
        <v>46063</v>
      </c>
      <c r="H4633" t="n">
        <v>46063</v>
      </c>
      <c r="I4633" t="inlineStr">
        <is>
          <t>058</t>
        </is>
      </c>
      <c r="J4633" t="inlineStr">
        <is>
          <t>CARTEIRA</t>
        </is>
      </c>
      <c r="K4633" t="inlineStr">
        <is>
          <t>CONTRATO</t>
        </is>
      </c>
      <c r="L4633" t="n">
        <v>2602.88</v>
      </c>
      <c r="M4633" t="inlineStr"/>
      <c r="N4633" t="inlineStr"/>
      <c r="O4633" s="142">
        <f>DATE(YEAR(H4633),MONTH(H4633),1)</f>
        <v/>
      </c>
      <c r="P4633" s="132">
        <f>IF(H4633&gt;$L$3,"Futuro","Atraso")</f>
        <v/>
      </c>
      <c r="Q4633">
        <f>12*(YEAR(H4633)-YEAR($L$3))+(MONTH(H4633)-MONTH($L$3))</f>
        <v/>
      </c>
      <c r="R4633" s="366">
        <f>IF(N4633="IBIRAPITANGA FASE 3",IF(P4633="Atraso",M4633,M4633/(1+$J$2)^Q4633),IF(P4633="Atraso",M4633,M4633/(1+$J$1)^Q4633))</f>
        <v/>
      </c>
    </row>
    <row r="4634">
      <c r="A4634" t="inlineStr">
        <is>
          <t>Q022L04</t>
        </is>
      </c>
      <c r="B4634" t="inlineStr">
        <is>
          <t>DARIO JULIANO</t>
        </is>
      </c>
      <c r="C4634" t="n">
        <v>1</v>
      </c>
      <c r="D4634" t="inlineStr">
        <is>
          <t>IPCA</t>
        </is>
      </c>
      <c r="E4634" t="n">
        <v>0.009488792934583046</v>
      </c>
      <c r="F4634" t="inlineStr">
        <is>
          <t>MENSAL</t>
        </is>
      </c>
      <c r="G4634" t="n">
        <v>46091</v>
      </c>
      <c r="H4634" t="n">
        <v>46091</v>
      </c>
      <c r="I4634" t="inlineStr">
        <is>
          <t>059</t>
        </is>
      </c>
      <c r="J4634" t="inlineStr">
        <is>
          <t>CARTEIRA</t>
        </is>
      </c>
      <c r="K4634" t="inlineStr">
        <is>
          <t>CONTRATO</t>
        </is>
      </c>
      <c r="L4634" t="n">
        <v>2602.88</v>
      </c>
      <c r="M4634" t="inlineStr"/>
      <c r="N4634" t="inlineStr"/>
      <c r="O4634" s="142">
        <f>DATE(YEAR(H4634),MONTH(H4634),1)</f>
        <v/>
      </c>
      <c r="P4634" s="132">
        <f>IF(H4634&gt;$L$3,"Futuro","Atraso")</f>
        <v/>
      </c>
      <c r="Q4634">
        <f>12*(YEAR(H4634)-YEAR($L$3))+(MONTH(H4634)-MONTH($L$3))</f>
        <v/>
      </c>
      <c r="R4634" s="366">
        <f>IF(N4634="IBIRAPITANGA FASE 3",IF(P4634="Atraso",M4634,M4634/(1+$J$2)^Q4634),IF(P4634="Atraso",M4634,M4634/(1+$J$1)^Q4634))</f>
        <v/>
      </c>
    </row>
    <row r="4635">
      <c r="A4635" t="inlineStr">
        <is>
          <t>Q022L04</t>
        </is>
      </c>
      <c r="B4635" t="inlineStr">
        <is>
          <t>DARIO JULIANO</t>
        </is>
      </c>
      <c r="C4635" t="n">
        <v>1</v>
      </c>
      <c r="D4635" t="inlineStr">
        <is>
          <t>IPCA</t>
        </is>
      </c>
      <c r="E4635" t="n">
        <v>0.009488792934583046</v>
      </c>
      <c r="F4635" t="inlineStr">
        <is>
          <t>MENSAL</t>
        </is>
      </c>
      <c r="G4635" t="n">
        <v>46122</v>
      </c>
      <c r="H4635" t="n">
        <v>46122</v>
      </c>
      <c r="I4635" t="inlineStr">
        <is>
          <t>060</t>
        </is>
      </c>
      <c r="J4635" t="inlineStr">
        <is>
          <t>CARTEIRA</t>
        </is>
      </c>
      <c r="K4635" t="inlineStr">
        <is>
          <t>CONTRATO</t>
        </is>
      </c>
      <c r="L4635" t="n">
        <v>2602.88</v>
      </c>
      <c r="M4635" t="inlineStr"/>
      <c r="N4635" t="inlineStr"/>
      <c r="O4635" s="142">
        <f>DATE(YEAR(H4635),MONTH(H4635),1)</f>
        <v/>
      </c>
      <c r="P4635" s="132">
        <f>IF(H4635&gt;$L$3,"Futuro","Atraso")</f>
        <v/>
      </c>
      <c r="Q4635">
        <f>12*(YEAR(H4635)-YEAR($L$3))+(MONTH(H4635)-MONTH($L$3))</f>
        <v/>
      </c>
      <c r="R4635" s="366">
        <f>IF(N4635="IBIRAPITANGA FASE 3",IF(P4635="Atraso",M4635,M4635/(1+$J$2)^Q4635),IF(P4635="Atraso",M4635,M4635/(1+$J$1)^Q4635))</f>
        <v/>
      </c>
    </row>
    <row r="4636">
      <c r="A4636" t="inlineStr">
        <is>
          <t>Q022L04</t>
        </is>
      </c>
      <c r="B4636" t="inlineStr">
        <is>
          <t>DARIO JULIANO</t>
        </is>
      </c>
      <c r="C4636" t="n">
        <v>1</v>
      </c>
      <c r="D4636" t="inlineStr">
        <is>
          <t>IPCA</t>
        </is>
      </c>
      <c r="E4636" t="n">
        <v>0.009488792934583046</v>
      </c>
      <c r="F4636" t="inlineStr">
        <is>
          <t>MENSAL</t>
        </is>
      </c>
      <c r="G4636" t="n">
        <v>46152</v>
      </c>
      <c r="H4636" t="n">
        <v>46152</v>
      </c>
      <c r="I4636" t="inlineStr">
        <is>
          <t>061</t>
        </is>
      </c>
      <c r="J4636" t="inlineStr">
        <is>
          <t>CARTEIRA</t>
        </is>
      </c>
      <c r="K4636" t="inlineStr">
        <is>
          <t>CONTRATO</t>
        </is>
      </c>
      <c r="L4636" t="n">
        <v>2602.88</v>
      </c>
      <c r="M4636" t="inlineStr"/>
      <c r="N4636" t="inlineStr"/>
      <c r="O4636" s="142">
        <f>DATE(YEAR(H4636),MONTH(H4636),1)</f>
        <v/>
      </c>
      <c r="P4636" s="132">
        <f>IF(H4636&gt;$L$3,"Futuro","Atraso")</f>
        <v/>
      </c>
      <c r="Q4636">
        <f>12*(YEAR(H4636)-YEAR($L$3))+(MONTH(H4636)-MONTH($L$3))</f>
        <v/>
      </c>
      <c r="R4636" s="366">
        <f>IF(N4636="IBIRAPITANGA FASE 3",IF(P4636="Atraso",M4636,M4636/(1+$J$2)^Q4636),IF(P4636="Atraso",M4636,M4636/(1+$J$1)^Q4636))</f>
        <v/>
      </c>
    </row>
    <row r="4637">
      <c r="A4637" t="inlineStr">
        <is>
          <t>Q022L04</t>
        </is>
      </c>
      <c r="B4637" t="inlineStr">
        <is>
          <t>DARIO JULIANO</t>
        </is>
      </c>
      <c r="C4637" t="n">
        <v>1</v>
      </c>
      <c r="D4637" t="inlineStr">
        <is>
          <t>IPCA</t>
        </is>
      </c>
      <c r="E4637" t="n">
        <v>0.009488792934583046</v>
      </c>
      <c r="F4637" t="inlineStr">
        <is>
          <t>MENSAL</t>
        </is>
      </c>
      <c r="G4637" t="n">
        <v>46183</v>
      </c>
      <c r="H4637" t="n">
        <v>46183</v>
      </c>
      <c r="I4637" t="inlineStr">
        <is>
          <t>062</t>
        </is>
      </c>
      <c r="J4637" t="inlineStr">
        <is>
          <t>CARTEIRA</t>
        </is>
      </c>
      <c r="K4637" t="inlineStr">
        <is>
          <t>CONTRATO</t>
        </is>
      </c>
      <c r="L4637" t="n">
        <v>2602.88</v>
      </c>
      <c r="M4637" t="inlineStr"/>
      <c r="N4637" t="inlineStr"/>
      <c r="O4637" s="142">
        <f>DATE(YEAR(H4637),MONTH(H4637),1)</f>
        <v/>
      </c>
      <c r="P4637" s="132">
        <f>IF(H4637&gt;$L$3,"Futuro","Atraso")</f>
        <v/>
      </c>
      <c r="Q4637">
        <f>12*(YEAR(H4637)-YEAR($L$3))+(MONTH(H4637)-MONTH($L$3))</f>
        <v/>
      </c>
      <c r="R4637" s="366">
        <f>IF(N4637="IBIRAPITANGA FASE 3",IF(P4637="Atraso",M4637,M4637/(1+$J$2)^Q4637),IF(P4637="Atraso",M4637,M4637/(1+$J$1)^Q4637))</f>
        <v/>
      </c>
    </row>
    <row r="4638">
      <c r="A4638" t="inlineStr">
        <is>
          <t>Q022L04</t>
        </is>
      </c>
      <c r="B4638" t="inlineStr">
        <is>
          <t>DARIO JULIANO</t>
        </is>
      </c>
      <c r="C4638" t="n">
        <v>1</v>
      </c>
      <c r="D4638" t="inlineStr">
        <is>
          <t>IPCA</t>
        </is>
      </c>
      <c r="E4638" t="n">
        <v>0.009488792934583046</v>
      </c>
      <c r="F4638" t="inlineStr">
        <is>
          <t>MENSAL</t>
        </is>
      </c>
      <c r="G4638" t="n">
        <v>46213</v>
      </c>
      <c r="H4638" t="n">
        <v>46213</v>
      </c>
      <c r="I4638" t="inlineStr">
        <is>
          <t>063</t>
        </is>
      </c>
      <c r="J4638" t="inlineStr">
        <is>
          <t>CARTEIRA</t>
        </is>
      </c>
      <c r="K4638" t="inlineStr">
        <is>
          <t>CONTRATO</t>
        </is>
      </c>
      <c r="L4638" t="n">
        <v>2602.88</v>
      </c>
      <c r="M4638" t="inlineStr"/>
      <c r="N4638" t="inlineStr"/>
      <c r="O4638" s="142">
        <f>DATE(YEAR(H4638),MONTH(H4638),1)</f>
        <v/>
      </c>
      <c r="P4638" s="132">
        <f>IF(H4638&gt;$L$3,"Futuro","Atraso")</f>
        <v/>
      </c>
      <c r="Q4638">
        <f>12*(YEAR(H4638)-YEAR($L$3))+(MONTH(H4638)-MONTH($L$3))</f>
        <v/>
      </c>
      <c r="R4638" s="366">
        <f>IF(N4638="IBIRAPITANGA FASE 3",IF(P4638="Atraso",M4638,M4638/(1+$J$2)^Q4638),IF(P4638="Atraso",M4638,M4638/(1+$J$1)^Q4638))</f>
        <v/>
      </c>
    </row>
    <row r="4639">
      <c r="A4639" t="inlineStr">
        <is>
          <t>Q022L04</t>
        </is>
      </c>
      <c r="B4639" t="inlineStr">
        <is>
          <t>DARIO JULIANO</t>
        </is>
      </c>
      <c r="C4639" t="n">
        <v>1</v>
      </c>
      <c r="D4639" t="inlineStr">
        <is>
          <t>IPCA</t>
        </is>
      </c>
      <c r="E4639" t="n">
        <v>0.009488792934583046</v>
      </c>
      <c r="F4639" t="inlineStr">
        <is>
          <t>MENSAL</t>
        </is>
      </c>
      <c r="G4639" t="n">
        <v>46244</v>
      </c>
      <c r="H4639" t="n">
        <v>46244</v>
      </c>
      <c r="I4639" t="inlineStr">
        <is>
          <t>064</t>
        </is>
      </c>
      <c r="J4639" t="inlineStr">
        <is>
          <t>CARTEIRA</t>
        </is>
      </c>
      <c r="K4639" t="inlineStr">
        <is>
          <t>CONTRATO</t>
        </is>
      </c>
      <c r="L4639" t="n">
        <v>2602.88</v>
      </c>
      <c r="M4639" t="inlineStr"/>
      <c r="N4639" t="inlineStr"/>
      <c r="O4639" s="142">
        <f>DATE(YEAR(H4639),MONTH(H4639),1)</f>
        <v/>
      </c>
      <c r="P4639" s="132">
        <f>IF(H4639&gt;$L$3,"Futuro","Atraso")</f>
        <v/>
      </c>
      <c r="Q4639">
        <f>12*(YEAR(H4639)-YEAR($L$3))+(MONTH(H4639)-MONTH($L$3))</f>
        <v/>
      </c>
      <c r="R4639" s="366">
        <f>IF(N4639="IBIRAPITANGA FASE 3",IF(P4639="Atraso",M4639,M4639/(1+$J$2)^Q4639),IF(P4639="Atraso",M4639,M4639/(1+$J$1)^Q4639))</f>
        <v/>
      </c>
    </row>
    <row r="4640">
      <c r="A4640" t="inlineStr">
        <is>
          <t>Q022L04</t>
        </is>
      </c>
      <c r="B4640" t="inlineStr">
        <is>
          <t>DARIO JULIANO</t>
        </is>
      </c>
      <c r="C4640" t="n">
        <v>1</v>
      </c>
      <c r="D4640" t="inlineStr">
        <is>
          <t>IPCA</t>
        </is>
      </c>
      <c r="E4640" t="n">
        <v>0.009488792934583046</v>
      </c>
      <c r="F4640" t="inlineStr">
        <is>
          <t>MENSAL</t>
        </is>
      </c>
      <c r="G4640" t="n">
        <v>46275</v>
      </c>
      <c r="H4640" t="n">
        <v>46275</v>
      </c>
      <c r="I4640" t="inlineStr">
        <is>
          <t>065</t>
        </is>
      </c>
      <c r="J4640" t="inlineStr">
        <is>
          <t>CARTEIRA</t>
        </is>
      </c>
      <c r="K4640" t="inlineStr">
        <is>
          <t>CONTRATO</t>
        </is>
      </c>
      <c r="L4640" t="n">
        <v>2602.88</v>
      </c>
      <c r="M4640" t="inlineStr"/>
      <c r="N4640" t="inlineStr"/>
      <c r="O4640" s="142">
        <f>DATE(YEAR(H4640),MONTH(H4640),1)</f>
        <v/>
      </c>
      <c r="P4640" s="132">
        <f>IF(H4640&gt;$L$3,"Futuro","Atraso")</f>
        <v/>
      </c>
      <c r="Q4640">
        <f>12*(YEAR(H4640)-YEAR($L$3))+(MONTH(H4640)-MONTH($L$3))</f>
        <v/>
      </c>
      <c r="R4640" s="366">
        <f>IF(N4640="IBIRAPITANGA FASE 3",IF(P4640="Atraso",M4640,M4640/(1+$J$2)^Q4640),IF(P4640="Atraso",M4640,M4640/(1+$J$1)^Q4640))</f>
        <v/>
      </c>
    </row>
    <row r="4641">
      <c r="A4641" t="inlineStr">
        <is>
          <t>Q022L04</t>
        </is>
      </c>
      <c r="B4641" t="inlineStr">
        <is>
          <t>DARIO JULIANO</t>
        </is>
      </c>
      <c r="C4641" t="n">
        <v>1</v>
      </c>
      <c r="D4641" t="inlineStr">
        <is>
          <t>IPCA</t>
        </is>
      </c>
      <c r="E4641" t="n">
        <v>0.009488792934583046</v>
      </c>
      <c r="F4641" t="inlineStr">
        <is>
          <t>MENSAL</t>
        </is>
      </c>
      <c r="G4641" t="n">
        <v>46305</v>
      </c>
      <c r="H4641" t="n">
        <v>46305</v>
      </c>
      <c r="I4641" t="inlineStr">
        <is>
          <t>066</t>
        </is>
      </c>
      <c r="J4641" t="inlineStr">
        <is>
          <t>CARTEIRA</t>
        </is>
      </c>
      <c r="K4641" t="inlineStr">
        <is>
          <t>CONTRATO</t>
        </is>
      </c>
      <c r="L4641" t="n">
        <v>2602.88</v>
      </c>
      <c r="M4641" t="inlineStr"/>
      <c r="N4641" t="inlineStr"/>
      <c r="O4641" s="142">
        <f>DATE(YEAR(H4641),MONTH(H4641),1)</f>
        <v/>
      </c>
      <c r="P4641" s="132">
        <f>IF(H4641&gt;$L$3,"Futuro","Atraso")</f>
        <v/>
      </c>
      <c r="Q4641">
        <f>12*(YEAR(H4641)-YEAR($L$3))+(MONTH(H4641)-MONTH($L$3))</f>
        <v/>
      </c>
      <c r="R4641" s="366">
        <f>IF(N4641="IBIRAPITANGA FASE 3",IF(P4641="Atraso",M4641,M4641/(1+$J$2)^Q4641),IF(P4641="Atraso",M4641,M4641/(1+$J$1)^Q4641))</f>
        <v/>
      </c>
    </row>
    <row r="4642">
      <c r="A4642" t="inlineStr">
        <is>
          <t>Q022L04</t>
        </is>
      </c>
      <c r="B4642" t="inlineStr">
        <is>
          <t>DARIO JULIANO</t>
        </is>
      </c>
      <c r="C4642" t="n">
        <v>1</v>
      </c>
      <c r="D4642" t="inlineStr">
        <is>
          <t>IPCA</t>
        </is>
      </c>
      <c r="E4642" t="n">
        <v>0.009488792934583046</v>
      </c>
      <c r="F4642" t="inlineStr">
        <is>
          <t>MENSAL</t>
        </is>
      </c>
      <c r="G4642" t="n">
        <v>46336</v>
      </c>
      <c r="H4642" t="n">
        <v>46336</v>
      </c>
      <c r="I4642" t="inlineStr">
        <is>
          <t>067</t>
        </is>
      </c>
      <c r="J4642" t="inlineStr">
        <is>
          <t>CARTEIRA</t>
        </is>
      </c>
      <c r="K4642" t="inlineStr">
        <is>
          <t>CONTRATO</t>
        </is>
      </c>
      <c r="L4642" t="n">
        <v>2602.88</v>
      </c>
      <c r="M4642" t="inlineStr"/>
      <c r="N4642" t="inlineStr"/>
      <c r="O4642" s="142">
        <f>DATE(YEAR(H4642),MONTH(H4642),1)</f>
        <v/>
      </c>
      <c r="P4642" s="132">
        <f>IF(H4642&gt;$L$3,"Futuro","Atraso")</f>
        <v/>
      </c>
      <c r="Q4642">
        <f>12*(YEAR(H4642)-YEAR($L$3))+(MONTH(H4642)-MONTH($L$3))</f>
        <v/>
      </c>
      <c r="R4642" s="366">
        <f>IF(N4642="IBIRAPITANGA FASE 3",IF(P4642="Atraso",M4642,M4642/(1+$J$2)^Q4642),IF(P4642="Atraso",M4642,M4642/(1+$J$1)^Q4642))</f>
        <v/>
      </c>
    </row>
    <row r="4643">
      <c r="A4643" t="inlineStr">
        <is>
          <t>Q022L04</t>
        </is>
      </c>
      <c r="B4643" t="inlineStr">
        <is>
          <t>DARIO JULIANO</t>
        </is>
      </c>
      <c r="C4643" t="n">
        <v>1</v>
      </c>
      <c r="D4643" t="inlineStr">
        <is>
          <t>IPCA</t>
        </is>
      </c>
      <c r="E4643" t="n">
        <v>0.009488792934583046</v>
      </c>
      <c r="F4643" t="inlineStr">
        <is>
          <t>MENSAL</t>
        </is>
      </c>
      <c r="G4643" t="n">
        <v>46366</v>
      </c>
      <c r="H4643" t="n">
        <v>46366</v>
      </c>
      <c r="I4643" t="inlineStr">
        <is>
          <t>068</t>
        </is>
      </c>
      <c r="J4643" t="inlineStr">
        <is>
          <t>CARTEIRA</t>
        </is>
      </c>
      <c r="K4643" t="inlineStr">
        <is>
          <t>CONTRATO</t>
        </is>
      </c>
      <c r="L4643" t="n">
        <v>2602.88</v>
      </c>
      <c r="M4643" t="inlineStr"/>
      <c r="N4643" t="inlineStr"/>
      <c r="O4643" s="142">
        <f>DATE(YEAR(H4643),MONTH(H4643),1)</f>
        <v/>
      </c>
      <c r="P4643" s="132">
        <f>IF(H4643&gt;$L$3,"Futuro","Atraso")</f>
        <v/>
      </c>
      <c r="Q4643">
        <f>12*(YEAR(H4643)-YEAR($L$3))+(MONTH(H4643)-MONTH($L$3))</f>
        <v/>
      </c>
      <c r="R4643" s="366">
        <f>IF(N4643="IBIRAPITANGA FASE 3",IF(P4643="Atraso",M4643,M4643/(1+$J$2)^Q4643),IF(P4643="Atraso",M4643,M4643/(1+$J$1)^Q4643))</f>
        <v/>
      </c>
    </row>
    <row r="4644">
      <c r="A4644" t="inlineStr">
        <is>
          <t>Q022L04</t>
        </is>
      </c>
      <c r="B4644" t="inlineStr">
        <is>
          <t>DARIO JULIANO</t>
        </is>
      </c>
      <c r="C4644" t="n">
        <v>1</v>
      </c>
      <c r="D4644" t="inlineStr">
        <is>
          <t>IPCA</t>
        </is>
      </c>
      <c r="E4644" t="n">
        <v>0.009488792934583046</v>
      </c>
      <c r="F4644" t="inlineStr">
        <is>
          <t>MENSAL</t>
        </is>
      </c>
      <c r="G4644" t="n">
        <v>46397</v>
      </c>
      <c r="H4644" t="n">
        <v>46397</v>
      </c>
      <c r="I4644" t="inlineStr">
        <is>
          <t>069</t>
        </is>
      </c>
      <c r="J4644" t="inlineStr">
        <is>
          <t>CARTEIRA</t>
        </is>
      </c>
      <c r="K4644" t="inlineStr">
        <is>
          <t>CONTRATO</t>
        </is>
      </c>
      <c r="L4644" t="n">
        <v>2602.88</v>
      </c>
      <c r="M4644" t="inlineStr"/>
      <c r="N4644" t="inlineStr"/>
      <c r="O4644" s="142">
        <f>DATE(YEAR(H4644),MONTH(H4644),1)</f>
        <v/>
      </c>
      <c r="P4644" s="132">
        <f>IF(H4644&gt;$L$3,"Futuro","Atraso")</f>
        <v/>
      </c>
      <c r="Q4644">
        <f>12*(YEAR(H4644)-YEAR($L$3))+(MONTH(H4644)-MONTH($L$3))</f>
        <v/>
      </c>
      <c r="R4644" s="366">
        <f>IF(N4644="IBIRAPITANGA FASE 3",IF(P4644="Atraso",M4644,M4644/(1+$J$2)^Q4644),IF(P4644="Atraso",M4644,M4644/(1+$J$1)^Q4644))</f>
        <v/>
      </c>
    </row>
    <row r="4645">
      <c r="A4645" t="inlineStr">
        <is>
          <t>Q022L04</t>
        </is>
      </c>
      <c r="B4645" t="inlineStr">
        <is>
          <t>DARIO JULIANO</t>
        </is>
      </c>
      <c r="C4645" t="n">
        <v>1</v>
      </c>
      <c r="D4645" t="inlineStr">
        <is>
          <t>IPCA</t>
        </is>
      </c>
      <c r="E4645" t="n">
        <v>0.009488792934583046</v>
      </c>
      <c r="F4645" t="inlineStr">
        <is>
          <t>MENSAL</t>
        </is>
      </c>
      <c r="G4645" t="n">
        <v>46428</v>
      </c>
      <c r="H4645" t="n">
        <v>46428</v>
      </c>
      <c r="I4645" t="inlineStr">
        <is>
          <t>070</t>
        </is>
      </c>
      <c r="J4645" t="inlineStr">
        <is>
          <t>CARTEIRA</t>
        </is>
      </c>
      <c r="K4645" t="inlineStr">
        <is>
          <t>CONTRATO</t>
        </is>
      </c>
      <c r="L4645" t="n">
        <v>2602.88</v>
      </c>
      <c r="M4645" t="inlineStr"/>
      <c r="N4645" t="inlineStr"/>
      <c r="O4645" s="142">
        <f>DATE(YEAR(H4645),MONTH(H4645),1)</f>
        <v/>
      </c>
      <c r="P4645" s="132">
        <f>IF(H4645&gt;$L$3,"Futuro","Atraso")</f>
        <v/>
      </c>
      <c r="Q4645">
        <f>12*(YEAR(H4645)-YEAR($L$3))+(MONTH(H4645)-MONTH($L$3))</f>
        <v/>
      </c>
      <c r="R4645" s="366">
        <f>IF(N4645="IBIRAPITANGA FASE 3",IF(P4645="Atraso",M4645,M4645/(1+$J$2)^Q4645),IF(P4645="Atraso",M4645,M4645/(1+$J$1)^Q4645))</f>
        <v/>
      </c>
    </row>
    <row r="4646">
      <c r="A4646" t="inlineStr">
        <is>
          <t>Q022L04</t>
        </is>
      </c>
      <c r="B4646" t="inlineStr">
        <is>
          <t>DARIO JULIANO</t>
        </is>
      </c>
      <c r="C4646" t="n">
        <v>1</v>
      </c>
      <c r="D4646" t="inlineStr">
        <is>
          <t>IPCA</t>
        </is>
      </c>
      <c r="E4646" t="n">
        <v>0.009488792934583046</v>
      </c>
      <c r="F4646" t="inlineStr">
        <is>
          <t>MENSAL</t>
        </is>
      </c>
      <c r="G4646" t="n">
        <v>46456</v>
      </c>
      <c r="H4646" t="n">
        <v>46456</v>
      </c>
      <c r="I4646" t="inlineStr">
        <is>
          <t>071</t>
        </is>
      </c>
      <c r="J4646" t="inlineStr">
        <is>
          <t>CARTEIRA</t>
        </is>
      </c>
      <c r="K4646" t="inlineStr">
        <is>
          <t>CONTRATO</t>
        </is>
      </c>
      <c r="L4646" t="n">
        <v>2602.88</v>
      </c>
      <c r="M4646" t="inlineStr"/>
      <c r="N4646" t="inlineStr"/>
      <c r="O4646" s="142">
        <f>DATE(YEAR(H4646),MONTH(H4646),1)</f>
        <v/>
      </c>
      <c r="P4646" s="132">
        <f>IF(H4646&gt;$L$3,"Futuro","Atraso")</f>
        <v/>
      </c>
      <c r="Q4646">
        <f>12*(YEAR(H4646)-YEAR($L$3))+(MONTH(H4646)-MONTH($L$3))</f>
        <v/>
      </c>
      <c r="R4646" s="366">
        <f>IF(N4646="IBIRAPITANGA FASE 3",IF(P4646="Atraso",M4646,M4646/(1+$J$2)^Q4646),IF(P4646="Atraso",M4646,M4646/(1+$J$1)^Q4646))</f>
        <v/>
      </c>
    </row>
    <row r="4647">
      <c r="A4647" t="inlineStr">
        <is>
          <t>Q022L04</t>
        </is>
      </c>
      <c r="B4647" t="inlineStr">
        <is>
          <t>DARIO JULIANO</t>
        </is>
      </c>
      <c r="C4647" t="n">
        <v>1</v>
      </c>
      <c r="D4647" t="inlineStr">
        <is>
          <t>IPCA</t>
        </is>
      </c>
      <c r="E4647" t="n">
        <v>0.009488792934583046</v>
      </c>
      <c r="F4647" t="inlineStr">
        <is>
          <t>MENSAL</t>
        </is>
      </c>
      <c r="G4647" t="n">
        <v>46487</v>
      </c>
      <c r="H4647" t="n">
        <v>46487</v>
      </c>
      <c r="I4647" t="inlineStr">
        <is>
          <t>072</t>
        </is>
      </c>
      <c r="J4647" t="inlineStr">
        <is>
          <t>CARTEIRA</t>
        </is>
      </c>
      <c r="K4647" t="inlineStr">
        <is>
          <t>CONTRATO</t>
        </is>
      </c>
      <c r="L4647" t="n">
        <v>2602.88</v>
      </c>
      <c r="M4647" t="inlineStr"/>
      <c r="N4647" t="inlineStr"/>
      <c r="O4647" s="142">
        <f>DATE(YEAR(H4647),MONTH(H4647),1)</f>
        <v/>
      </c>
      <c r="P4647" s="132">
        <f>IF(H4647&gt;$L$3,"Futuro","Atraso")</f>
        <v/>
      </c>
      <c r="Q4647">
        <f>12*(YEAR(H4647)-YEAR($L$3))+(MONTH(H4647)-MONTH($L$3))</f>
        <v/>
      </c>
      <c r="R4647" s="366">
        <f>IF(N4647="IBIRAPITANGA FASE 3",IF(P4647="Atraso",M4647,M4647/(1+$J$2)^Q4647),IF(P4647="Atraso",M4647,M4647/(1+$J$1)^Q4647))</f>
        <v/>
      </c>
    </row>
    <row r="4648">
      <c r="A4648" t="inlineStr">
        <is>
          <t>Q022L04</t>
        </is>
      </c>
      <c r="B4648" t="inlineStr">
        <is>
          <t>DARIO JULIANO</t>
        </is>
      </c>
      <c r="C4648" t="n">
        <v>1</v>
      </c>
      <c r="D4648" t="inlineStr">
        <is>
          <t>IPCA</t>
        </is>
      </c>
      <c r="E4648" t="n">
        <v>0.009488792934583046</v>
      </c>
      <c r="F4648" t="inlineStr">
        <is>
          <t>MENSAL</t>
        </is>
      </c>
      <c r="G4648" t="n">
        <v>46517</v>
      </c>
      <c r="H4648" t="n">
        <v>46517</v>
      </c>
      <c r="I4648" t="inlineStr">
        <is>
          <t>073</t>
        </is>
      </c>
      <c r="J4648" t="inlineStr">
        <is>
          <t>CARTEIRA</t>
        </is>
      </c>
      <c r="K4648" t="inlineStr">
        <is>
          <t>CONTRATO</t>
        </is>
      </c>
      <c r="L4648" t="n">
        <v>2602.88</v>
      </c>
      <c r="M4648" t="inlineStr"/>
      <c r="N4648" t="inlineStr"/>
      <c r="O4648" s="142">
        <f>DATE(YEAR(H4648),MONTH(H4648),1)</f>
        <v/>
      </c>
      <c r="P4648" s="132">
        <f>IF(H4648&gt;$L$3,"Futuro","Atraso")</f>
        <v/>
      </c>
      <c r="Q4648">
        <f>12*(YEAR(H4648)-YEAR($L$3))+(MONTH(H4648)-MONTH($L$3))</f>
        <v/>
      </c>
      <c r="R4648" s="366">
        <f>IF(N4648="IBIRAPITANGA FASE 3",IF(P4648="Atraso",M4648,M4648/(1+$J$2)^Q4648),IF(P4648="Atraso",M4648,M4648/(1+$J$1)^Q4648))</f>
        <v/>
      </c>
    </row>
    <row r="4649">
      <c r="A4649" t="inlineStr">
        <is>
          <t>Q022L04</t>
        </is>
      </c>
      <c r="B4649" t="inlineStr">
        <is>
          <t>DARIO JULIANO</t>
        </is>
      </c>
      <c r="C4649" t="n">
        <v>1</v>
      </c>
      <c r="D4649" t="inlineStr">
        <is>
          <t>IPCA</t>
        </is>
      </c>
      <c r="E4649" t="n">
        <v>0.009488792934583046</v>
      </c>
      <c r="F4649" t="inlineStr">
        <is>
          <t>MENSAL</t>
        </is>
      </c>
      <c r="G4649" t="n">
        <v>46548</v>
      </c>
      <c r="H4649" t="n">
        <v>46548</v>
      </c>
      <c r="I4649" t="inlineStr">
        <is>
          <t>074</t>
        </is>
      </c>
      <c r="J4649" t="inlineStr">
        <is>
          <t>CARTEIRA</t>
        </is>
      </c>
      <c r="K4649" t="inlineStr">
        <is>
          <t>CONTRATO</t>
        </is>
      </c>
      <c r="L4649" t="n">
        <v>2602.88</v>
      </c>
      <c r="M4649" t="inlineStr"/>
      <c r="N4649" t="inlineStr"/>
      <c r="O4649" s="142">
        <f>DATE(YEAR(H4649),MONTH(H4649),1)</f>
        <v/>
      </c>
      <c r="P4649" s="132">
        <f>IF(H4649&gt;$L$3,"Futuro","Atraso")</f>
        <v/>
      </c>
      <c r="Q4649">
        <f>12*(YEAR(H4649)-YEAR($L$3))+(MONTH(H4649)-MONTH($L$3))</f>
        <v/>
      </c>
      <c r="R4649" s="366">
        <f>IF(N4649="IBIRAPITANGA FASE 3",IF(P4649="Atraso",M4649,M4649/(1+$J$2)^Q4649),IF(P4649="Atraso",M4649,M4649/(1+$J$1)^Q4649))</f>
        <v/>
      </c>
    </row>
    <row r="4650">
      <c r="A4650" t="inlineStr">
        <is>
          <t>Q022L04</t>
        </is>
      </c>
      <c r="B4650" t="inlineStr">
        <is>
          <t>DARIO JULIANO</t>
        </is>
      </c>
      <c r="C4650" t="n">
        <v>1</v>
      </c>
      <c r="D4650" t="inlineStr">
        <is>
          <t>IPCA</t>
        </is>
      </c>
      <c r="E4650" t="n">
        <v>0.009488792934583046</v>
      </c>
      <c r="F4650" t="inlineStr">
        <is>
          <t>MENSAL</t>
        </is>
      </c>
      <c r="G4650" t="n">
        <v>46578</v>
      </c>
      <c r="H4650" t="n">
        <v>46578</v>
      </c>
      <c r="I4650" t="inlineStr">
        <is>
          <t>075</t>
        </is>
      </c>
      <c r="J4650" t="inlineStr">
        <is>
          <t>CARTEIRA</t>
        </is>
      </c>
      <c r="K4650" t="inlineStr">
        <is>
          <t>CONTRATO</t>
        </is>
      </c>
      <c r="L4650" t="n">
        <v>2602.88</v>
      </c>
      <c r="M4650" t="inlineStr"/>
      <c r="N4650" t="inlineStr"/>
      <c r="O4650" s="142">
        <f>DATE(YEAR(H4650),MONTH(H4650),1)</f>
        <v/>
      </c>
      <c r="P4650" s="132">
        <f>IF(H4650&gt;$L$3,"Futuro","Atraso")</f>
        <v/>
      </c>
      <c r="Q4650">
        <f>12*(YEAR(H4650)-YEAR($L$3))+(MONTH(H4650)-MONTH($L$3))</f>
        <v/>
      </c>
      <c r="R4650" s="366">
        <f>IF(N4650="IBIRAPITANGA FASE 3",IF(P4650="Atraso",M4650,M4650/(1+$J$2)^Q4650),IF(P4650="Atraso",M4650,M4650/(1+$J$1)^Q4650))</f>
        <v/>
      </c>
    </row>
    <row r="4651">
      <c r="A4651" t="inlineStr">
        <is>
          <t>Q022L04</t>
        </is>
      </c>
      <c r="B4651" t="inlineStr">
        <is>
          <t>DARIO JULIANO</t>
        </is>
      </c>
      <c r="C4651" t="n">
        <v>1</v>
      </c>
      <c r="D4651" t="inlineStr">
        <is>
          <t>IPCA</t>
        </is>
      </c>
      <c r="E4651" t="n">
        <v>0.009488792934583046</v>
      </c>
      <c r="F4651" t="inlineStr">
        <is>
          <t>MENSAL</t>
        </is>
      </c>
      <c r="G4651" t="n">
        <v>46609</v>
      </c>
      <c r="H4651" t="n">
        <v>46609</v>
      </c>
      <c r="I4651" t="inlineStr">
        <is>
          <t>076</t>
        </is>
      </c>
      <c r="J4651" t="inlineStr">
        <is>
          <t>CARTEIRA</t>
        </is>
      </c>
      <c r="K4651" t="inlineStr">
        <is>
          <t>CONTRATO</t>
        </is>
      </c>
      <c r="L4651" t="n">
        <v>2602.88</v>
      </c>
      <c r="M4651" t="inlineStr"/>
      <c r="N4651" t="inlineStr"/>
      <c r="O4651" s="142">
        <f>DATE(YEAR(H4651),MONTH(H4651),1)</f>
        <v/>
      </c>
      <c r="P4651" s="132">
        <f>IF(H4651&gt;$L$3,"Futuro","Atraso")</f>
        <v/>
      </c>
      <c r="Q4651">
        <f>12*(YEAR(H4651)-YEAR($L$3))+(MONTH(H4651)-MONTH($L$3))</f>
        <v/>
      </c>
      <c r="R4651" s="366">
        <f>IF(N4651="IBIRAPITANGA FASE 3",IF(P4651="Atraso",M4651,M4651/(1+$J$2)^Q4651),IF(P4651="Atraso",M4651,M4651/(1+$J$1)^Q4651))</f>
        <v/>
      </c>
    </row>
    <row r="4652">
      <c r="A4652" t="inlineStr">
        <is>
          <t>Q022L04</t>
        </is>
      </c>
      <c r="B4652" t="inlineStr">
        <is>
          <t>DARIO JULIANO</t>
        </is>
      </c>
      <c r="C4652" t="n">
        <v>1</v>
      </c>
      <c r="D4652" t="inlineStr">
        <is>
          <t>IPCA</t>
        </is>
      </c>
      <c r="E4652" t="n">
        <v>0.009488792934583046</v>
      </c>
      <c r="F4652" t="inlineStr">
        <is>
          <t>MENSAL</t>
        </is>
      </c>
      <c r="G4652" t="n">
        <v>46640</v>
      </c>
      <c r="H4652" t="n">
        <v>46640</v>
      </c>
      <c r="I4652" t="inlineStr">
        <is>
          <t>077</t>
        </is>
      </c>
      <c r="J4652" t="inlineStr">
        <is>
          <t>CARTEIRA</t>
        </is>
      </c>
      <c r="K4652" t="inlineStr">
        <is>
          <t>CONTRATO</t>
        </is>
      </c>
      <c r="L4652" t="n">
        <v>2602.88</v>
      </c>
      <c r="M4652" t="inlineStr"/>
      <c r="N4652" t="inlineStr"/>
      <c r="O4652" s="142">
        <f>DATE(YEAR(H4652),MONTH(H4652),1)</f>
        <v/>
      </c>
      <c r="P4652" s="132">
        <f>IF(H4652&gt;$L$3,"Futuro","Atraso")</f>
        <v/>
      </c>
      <c r="Q4652">
        <f>12*(YEAR(H4652)-YEAR($L$3))+(MONTH(H4652)-MONTH($L$3))</f>
        <v/>
      </c>
      <c r="R4652" s="366">
        <f>IF(N4652="IBIRAPITANGA FASE 3",IF(P4652="Atraso",M4652,M4652/(1+$J$2)^Q4652),IF(P4652="Atraso",M4652,M4652/(1+$J$1)^Q4652))</f>
        <v/>
      </c>
    </row>
    <row r="4653">
      <c r="A4653" t="inlineStr">
        <is>
          <t>Q022L04</t>
        </is>
      </c>
      <c r="B4653" t="inlineStr">
        <is>
          <t>DARIO JULIANO</t>
        </is>
      </c>
      <c r="C4653" t="n">
        <v>1</v>
      </c>
      <c r="D4653" t="inlineStr">
        <is>
          <t>IPCA</t>
        </is>
      </c>
      <c r="E4653" t="n">
        <v>0.009488792934583046</v>
      </c>
      <c r="F4653" t="inlineStr">
        <is>
          <t>MENSAL</t>
        </is>
      </c>
      <c r="G4653" t="n">
        <v>46670</v>
      </c>
      <c r="H4653" t="n">
        <v>46670</v>
      </c>
      <c r="I4653" t="inlineStr">
        <is>
          <t>078</t>
        </is>
      </c>
      <c r="J4653" t="inlineStr">
        <is>
          <t>CARTEIRA</t>
        </is>
      </c>
      <c r="K4653" t="inlineStr">
        <is>
          <t>CONTRATO</t>
        </is>
      </c>
      <c r="L4653" t="n">
        <v>2602.88</v>
      </c>
      <c r="M4653" t="inlineStr"/>
      <c r="N4653" t="inlineStr"/>
      <c r="O4653" s="142">
        <f>DATE(YEAR(H4653),MONTH(H4653),1)</f>
        <v/>
      </c>
      <c r="P4653" s="132">
        <f>IF(H4653&gt;$L$3,"Futuro","Atraso")</f>
        <v/>
      </c>
      <c r="Q4653">
        <f>12*(YEAR(H4653)-YEAR($L$3))+(MONTH(H4653)-MONTH($L$3))</f>
        <v/>
      </c>
      <c r="R4653" s="366">
        <f>IF(N4653="IBIRAPITANGA FASE 3",IF(P4653="Atraso",M4653,M4653/(1+$J$2)^Q4653),IF(P4653="Atraso",M4653,M4653/(1+$J$1)^Q4653))</f>
        <v/>
      </c>
    </row>
    <row r="4654">
      <c r="A4654" t="inlineStr">
        <is>
          <t>Q022L04</t>
        </is>
      </c>
      <c r="B4654" t="inlineStr">
        <is>
          <t>DARIO JULIANO</t>
        </is>
      </c>
      <c r="C4654" t="n">
        <v>1</v>
      </c>
      <c r="D4654" t="inlineStr">
        <is>
          <t>IPCA</t>
        </is>
      </c>
      <c r="E4654" t="n">
        <v>0.009488792934583046</v>
      </c>
      <c r="F4654" t="inlineStr">
        <is>
          <t>MENSAL</t>
        </is>
      </c>
      <c r="G4654" t="n">
        <v>46701</v>
      </c>
      <c r="H4654" t="n">
        <v>46701</v>
      </c>
      <c r="I4654" t="inlineStr">
        <is>
          <t>079</t>
        </is>
      </c>
      <c r="J4654" t="inlineStr">
        <is>
          <t>CARTEIRA</t>
        </is>
      </c>
      <c r="K4654" t="inlineStr">
        <is>
          <t>CONTRATO</t>
        </is>
      </c>
      <c r="L4654" t="n">
        <v>2602.88</v>
      </c>
      <c r="M4654" t="inlineStr"/>
      <c r="N4654" t="inlineStr"/>
      <c r="O4654" s="142">
        <f>DATE(YEAR(H4654),MONTH(H4654),1)</f>
        <v/>
      </c>
      <c r="P4654" s="132">
        <f>IF(H4654&gt;$L$3,"Futuro","Atraso")</f>
        <v/>
      </c>
      <c r="Q4654">
        <f>12*(YEAR(H4654)-YEAR($L$3))+(MONTH(H4654)-MONTH($L$3))</f>
        <v/>
      </c>
      <c r="R4654" s="366">
        <f>IF(N4654="IBIRAPITANGA FASE 3",IF(P4654="Atraso",M4654,M4654/(1+$J$2)^Q4654),IF(P4654="Atraso",M4654,M4654/(1+$J$1)^Q4654))</f>
        <v/>
      </c>
    </row>
    <row r="4655">
      <c r="A4655" t="inlineStr">
        <is>
          <t>Q022L04</t>
        </is>
      </c>
      <c r="B4655" t="inlineStr">
        <is>
          <t>DARIO JULIANO</t>
        </is>
      </c>
      <c r="C4655" t="n">
        <v>1</v>
      </c>
      <c r="D4655" t="inlineStr">
        <is>
          <t>IPCA</t>
        </is>
      </c>
      <c r="E4655" t="n">
        <v>0.009488792934583046</v>
      </c>
      <c r="F4655" t="inlineStr">
        <is>
          <t>MENSAL</t>
        </is>
      </c>
      <c r="G4655" t="n">
        <v>46731</v>
      </c>
      <c r="H4655" t="n">
        <v>46731</v>
      </c>
      <c r="I4655" t="inlineStr">
        <is>
          <t>080</t>
        </is>
      </c>
      <c r="J4655" t="inlineStr">
        <is>
          <t>CARTEIRA</t>
        </is>
      </c>
      <c r="K4655" t="inlineStr">
        <is>
          <t>CONTRATO</t>
        </is>
      </c>
      <c r="L4655" t="n">
        <v>2602.88</v>
      </c>
      <c r="M4655" t="inlineStr"/>
      <c r="N4655" t="inlineStr"/>
      <c r="O4655" s="142">
        <f>DATE(YEAR(H4655),MONTH(H4655),1)</f>
        <v/>
      </c>
      <c r="P4655" s="132">
        <f>IF(H4655&gt;$L$3,"Futuro","Atraso")</f>
        <v/>
      </c>
      <c r="Q4655">
        <f>12*(YEAR(H4655)-YEAR($L$3))+(MONTH(H4655)-MONTH($L$3))</f>
        <v/>
      </c>
      <c r="R4655" s="366">
        <f>IF(N4655="IBIRAPITANGA FASE 3",IF(P4655="Atraso",M4655,M4655/(1+$J$2)^Q4655),IF(P4655="Atraso",M4655,M4655/(1+$J$1)^Q4655))</f>
        <v/>
      </c>
    </row>
    <row r="4656">
      <c r="A4656" t="inlineStr">
        <is>
          <t>Q022L04</t>
        </is>
      </c>
      <c r="B4656" t="inlineStr">
        <is>
          <t>DARIO JULIANO</t>
        </is>
      </c>
      <c r="C4656" t="n">
        <v>1</v>
      </c>
      <c r="D4656" t="inlineStr">
        <is>
          <t>IPCA</t>
        </is>
      </c>
      <c r="E4656" t="n">
        <v>0.009488792934583046</v>
      </c>
      <c r="F4656" t="inlineStr">
        <is>
          <t>MENSAL</t>
        </is>
      </c>
      <c r="G4656" t="n">
        <v>46762</v>
      </c>
      <c r="H4656" t="n">
        <v>46762</v>
      </c>
      <c r="I4656" t="inlineStr">
        <is>
          <t>081</t>
        </is>
      </c>
      <c r="J4656" t="inlineStr">
        <is>
          <t>CARTEIRA</t>
        </is>
      </c>
      <c r="K4656" t="inlineStr">
        <is>
          <t>CONTRATO</t>
        </is>
      </c>
      <c r="L4656" t="n">
        <v>2602.88</v>
      </c>
      <c r="M4656" t="inlineStr"/>
      <c r="N4656" t="inlineStr"/>
      <c r="O4656" s="142">
        <f>DATE(YEAR(H4656),MONTH(H4656),1)</f>
        <v/>
      </c>
      <c r="P4656" s="132">
        <f>IF(H4656&gt;$L$3,"Futuro","Atraso")</f>
        <v/>
      </c>
      <c r="Q4656">
        <f>12*(YEAR(H4656)-YEAR($L$3))+(MONTH(H4656)-MONTH($L$3))</f>
        <v/>
      </c>
      <c r="R4656" s="366">
        <f>IF(N4656="IBIRAPITANGA FASE 3",IF(P4656="Atraso",M4656,M4656/(1+$J$2)^Q4656),IF(P4656="Atraso",M4656,M4656/(1+$J$1)^Q4656))</f>
        <v/>
      </c>
    </row>
    <row r="4657">
      <c r="A4657" t="inlineStr">
        <is>
          <t>Q022L04</t>
        </is>
      </c>
      <c r="B4657" t="inlineStr">
        <is>
          <t>DARIO JULIANO</t>
        </is>
      </c>
      <c r="C4657" t="n">
        <v>1</v>
      </c>
      <c r="D4657" t="inlineStr">
        <is>
          <t>IPCA</t>
        </is>
      </c>
      <c r="E4657" t="n">
        <v>0.009488792934583046</v>
      </c>
      <c r="F4657" t="inlineStr">
        <is>
          <t>MENSAL</t>
        </is>
      </c>
      <c r="G4657" t="n">
        <v>46793</v>
      </c>
      <c r="H4657" t="n">
        <v>46793</v>
      </c>
      <c r="I4657" t="inlineStr">
        <is>
          <t>082</t>
        </is>
      </c>
      <c r="J4657" t="inlineStr">
        <is>
          <t>CARTEIRA</t>
        </is>
      </c>
      <c r="K4657" t="inlineStr">
        <is>
          <t>CONTRATO</t>
        </is>
      </c>
      <c r="L4657" t="n">
        <v>2602.88</v>
      </c>
      <c r="M4657" t="inlineStr"/>
      <c r="N4657" t="inlineStr"/>
      <c r="O4657" s="142">
        <f>DATE(YEAR(H4657),MONTH(H4657),1)</f>
        <v/>
      </c>
      <c r="P4657" s="132">
        <f>IF(H4657&gt;$L$3,"Futuro","Atraso")</f>
        <v/>
      </c>
      <c r="Q4657">
        <f>12*(YEAR(H4657)-YEAR($L$3))+(MONTH(H4657)-MONTH($L$3))</f>
        <v/>
      </c>
      <c r="R4657" s="366">
        <f>IF(N4657="IBIRAPITANGA FASE 3",IF(P4657="Atraso",M4657,M4657/(1+$J$2)^Q4657),IF(P4657="Atraso",M4657,M4657/(1+$J$1)^Q4657))</f>
        <v/>
      </c>
    </row>
    <row r="4658">
      <c r="A4658" t="inlineStr">
        <is>
          <t>Q022L04</t>
        </is>
      </c>
      <c r="B4658" t="inlineStr">
        <is>
          <t>DARIO JULIANO</t>
        </is>
      </c>
      <c r="C4658" t="n">
        <v>1</v>
      </c>
      <c r="D4658" t="inlineStr">
        <is>
          <t>IPCA</t>
        </is>
      </c>
      <c r="E4658" t="n">
        <v>0.009488792934583046</v>
      </c>
      <c r="F4658" t="inlineStr">
        <is>
          <t>MENSAL</t>
        </is>
      </c>
      <c r="G4658" t="n">
        <v>46822</v>
      </c>
      <c r="H4658" t="n">
        <v>46822</v>
      </c>
      <c r="I4658" t="inlineStr">
        <is>
          <t>083</t>
        </is>
      </c>
      <c r="J4658" t="inlineStr">
        <is>
          <t>CARTEIRA</t>
        </is>
      </c>
      <c r="K4658" t="inlineStr">
        <is>
          <t>CONTRATO</t>
        </is>
      </c>
      <c r="L4658" t="n">
        <v>2602.88</v>
      </c>
      <c r="M4658" t="inlineStr"/>
      <c r="N4658" t="inlineStr"/>
      <c r="O4658" s="142">
        <f>DATE(YEAR(H4658),MONTH(H4658),1)</f>
        <v/>
      </c>
      <c r="P4658" s="132">
        <f>IF(H4658&gt;$L$3,"Futuro","Atraso")</f>
        <v/>
      </c>
      <c r="Q4658">
        <f>12*(YEAR(H4658)-YEAR($L$3))+(MONTH(H4658)-MONTH($L$3))</f>
        <v/>
      </c>
      <c r="R4658" s="366">
        <f>IF(N4658="IBIRAPITANGA FASE 3",IF(P4658="Atraso",M4658,M4658/(1+$J$2)^Q4658),IF(P4658="Atraso",M4658,M4658/(1+$J$1)^Q4658))</f>
        <v/>
      </c>
    </row>
    <row r="4659">
      <c r="A4659" t="inlineStr">
        <is>
          <t>Q022L04</t>
        </is>
      </c>
      <c r="B4659" t="inlineStr">
        <is>
          <t>DARIO JULIANO</t>
        </is>
      </c>
      <c r="C4659" t="n">
        <v>1</v>
      </c>
      <c r="D4659" t="inlineStr">
        <is>
          <t>IPCA</t>
        </is>
      </c>
      <c r="E4659" t="n">
        <v>0.009488792934583046</v>
      </c>
      <c r="F4659" t="inlineStr">
        <is>
          <t>MENSAL</t>
        </is>
      </c>
      <c r="G4659" t="n">
        <v>46853</v>
      </c>
      <c r="H4659" t="n">
        <v>46853</v>
      </c>
      <c r="I4659" t="inlineStr">
        <is>
          <t>084</t>
        </is>
      </c>
      <c r="J4659" t="inlineStr">
        <is>
          <t>CARTEIRA</t>
        </is>
      </c>
      <c r="K4659" t="inlineStr">
        <is>
          <t>CONTRATO</t>
        </is>
      </c>
      <c r="L4659" t="n">
        <v>2602.88</v>
      </c>
      <c r="M4659" t="inlineStr"/>
      <c r="N4659" t="inlineStr"/>
      <c r="O4659" s="142">
        <f>DATE(YEAR(H4659),MONTH(H4659),1)</f>
        <v/>
      </c>
      <c r="P4659" s="132">
        <f>IF(H4659&gt;$L$3,"Futuro","Atraso")</f>
        <v/>
      </c>
      <c r="Q4659">
        <f>12*(YEAR(H4659)-YEAR($L$3))+(MONTH(H4659)-MONTH($L$3))</f>
        <v/>
      </c>
      <c r="R4659" s="366">
        <f>IF(N4659="IBIRAPITANGA FASE 3",IF(P4659="Atraso",M4659,M4659/(1+$J$2)^Q4659),IF(P4659="Atraso",M4659,M4659/(1+$J$1)^Q4659))</f>
        <v/>
      </c>
    </row>
    <row r="4660">
      <c r="A4660" t="inlineStr">
        <is>
          <t>Q022L04</t>
        </is>
      </c>
      <c r="B4660" t="inlineStr">
        <is>
          <t>DARIO JULIANO</t>
        </is>
      </c>
      <c r="C4660" t="n">
        <v>1</v>
      </c>
      <c r="D4660" t="inlineStr">
        <is>
          <t>IPCA</t>
        </is>
      </c>
      <c r="E4660" t="n">
        <v>0.009488792934583046</v>
      </c>
      <c r="F4660" t="inlineStr">
        <is>
          <t>MENSAL</t>
        </is>
      </c>
      <c r="G4660" t="n">
        <v>46883</v>
      </c>
      <c r="H4660" t="n">
        <v>46883</v>
      </c>
      <c r="I4660" t="inlineStr">
        <is>
          <t>085</t>
        </is>
      </c>
      <c r="J4660" t="inlineStr">
        <is>
          <t>CARTEIRA</t>
        </is>
      </c>
      <c r="K4660" t="inlineStr">
        <is>
          <t>CONTRATO</t>
        </is>
      </c>
      <c r="L4660" t="n">
        <v>2602.88</v>
      </c>
      <c r="M4660" t="inlineStr"/>
      <c r="N4660" t="inlineStr"/>
      <c r="O4660" s="142">
        <f>DATE(YEAR(H4660),MONTH(H4660),1)</f>
        <v/>
      </c>
      <c r="P4660" s="132">
        <f>IF(H4660&gt;$L$3,"Futuro","Atraso")</f>
        <v/>
      </c>
      <c r="Q4660">
        <f>12*(YEAR(H4660)-YEAR($L$3))+(MONTH(H4660)-MONTH($L$3))</f>
        <v/>
      </c>
      <c r="R4660" s="366">
        <f>IF(N4660="IBIRAPITANGA FASE 3",IF(P4660="Atraso",M4660,M4660/(1+$J$2)^Q4660),IF(P4660="Atraso",M4660,M4660/(1+$J$1)^Q4660))</f>
        <v/>
      </c>
    </row>
    <row r="4661">
      <c r="A4661" t="inlineStr">
        <is>
          <t>Q022L04</t>
        </is>
      </c>
      <c r="B4661" t="inlineStr">
        <is>
          <t>DARIO JULIANO</t>
        </is>
      </c>
      <c r="C4661" t="n">
        <v>1</v>
      </c>
      <c r="D4661" t="inlineStr">
        <is>
          <t>IPCA</t>
        </is>
      </c>
      <c r="E4661" t="n">
        <v>0.009488792934583046</v>
      </c>
      <c r="F4661" t="inlineStr">
        <is>
          <t>MENSAL</t>
        </is>
      </c>
      <c r="G4661" t="n">
        <v>46914</v>
      </c>
      <c r="H4661" t="n">
        <v>46914</v>
      </c>
      <c r="I4661" t="inlineStr">
        <is>
          <t>086</t>
        </is>
      </c>
      <c r="J4661" t="inlineStr">
        <is>
          <t>CARTEIRA</t>
        </is>
      </c>
      <c r="K4661" t="inlineStr">
        <is>
          <t>CONTRATO</t>
        </is>
      </c>
      <c r="L4661" t="n">
        <v>2602.88</v>
      </c>
      <c r="M4661" t="inlineStr"/>
      <c r="N4661" t="inlineStr"/>
      <c r="O4661" s="142">
        <f>DATE(YEAR(H4661),MONTH(H4661),1)</f>
        <v/>
      </c>
      <c r="P4661" s="132">
        <f>IF(H4661&gt;$L$3,"Futuro","Atraso")</f>
        <v/>
      </c>
      <c r="Q4661">
        <f>12*(YEAR(H4661)-YEAR($L$3))+(MONTH(H4661)-MONTH($L$3))</f>
        <v/>
      </c>
      <c r="R4661" s="366">
        <f>IF(N4661="IBIRAPITANGA FASE 3",IF(P4661="Atraso",M4661,M4661/(1+$J$2)^Q4661),IF(P4661="Atraso",M4661,M4661/(1+$J$1)^Q4661))</f>
        <v/>
      </c>
    </row>
    <row r="4662">
      <c r="A4662" t="inlineStr">
        <is>
          <t>Q022L04</t>
        </is>
      </c>
      <c r="B4662" t="inlineStr">
        <is>
          <t>DARIO JULIANO</t>
        </is>
      </c>
      <c r="C4662" t="n">
        <v>1</v>
      </c>
      <c r="D4662" t="inlineStr">
        <is>
          <t>IPCA</t>
        </is>
      </c>
      <c r="E4662" t="n">
        <v>0.009488792934583046</v>
      </c>
      <c r="F4662" t="inlineStr">
        <is>
          <t>MENSAL</t>
        </is>
      </c>
      <c r="G4662" t="n">
        <v>46944</v>
      </c>
      <c r="H4662" t="n">
        <v>46944</v>
      </c>
      <c r="I4662" t="inlineStr">
        <is>
          <t>087</t>
        </is>
      </c>
      <c r="J4662" t="inlineStr">
        <is>
          <t>CARTEIRA</t>
        </is>
      </c>
      <c r="K4662" t="inlineStr">
        <is>
          <t>CONTRATO</t>
        </is>
      </c>
      <c r="L4662" t="n">
        <v>2602.88</v>
      </c>
      <c r="M4662" t="inlineStr"/>
      <c r="N4662" t="inlineStr"/>
      <c r="O4662" s="142">
        <f>DATE(YEAR(H4662),MONTH(H4662),1)</f>
        <v/>
      </c>
      <c r="P4662" s="132">
        <f>IF(H4662&gt;$L$3,"Futuro","Atraso")</f>
        <v/>
      </c>
      <c r="Q4662">
        <f>12*(YEAR(H4662)-YEAR($L$3))+(MONTH(H4662)-MONTH($L$3))</f>
        <v/>
      </c>
      <c r="R4662" s="366">
        <f>IF(N4662="IBIRAPITANGA FASE 3",IF(P4662="Atraso",M4662,M4662/(1+$J$2)^Q4662),IF(P4662="Atraso",M4662,M4662/(1+$J$1)^Q4662))</f>
        <v/>
      </c>
    </row>
    <row r="4663">
      <c r="A4663" t="inlineStr">
        <is>
          <t>Q022L04</t>
        </is>
      </c>
      <c r="B4663" t="inlineStr">
        <is>
          <t>DARIO JULIANO</t>
        </is>
      </c>
      <c r="C4663" t="n">
        <v>1</v>
      </c>
      <c r="D4663" t="inlineStr">
        <is>
          <t>IPCA</t>
        </is>
      </c>
      <c r="E4663" t="n">
        <v>0.009488792934583046</v>
      </c>
      <c r="F4663" t="inlineStr">
        <is>
          <t>MENSAL</t>
        </is>
      </c>
      <c r="G4663" t="n">
        <v>46975</v>
      </c>
      <c r="H4663" t="n">
        <v>46975</v>
      </c>
      <c r="I4663" t="inlineStr">
        <is>
          <t>088</t>
        </is>
      </c>
      <c r="J4663" t="inlineStr">
        <is>
          <t>CARTEIRA</t>
        </is>
      </c>
      <c r="K4663" t="inlineStr">
        <is>
          <t>CONTRATO</t>
        </is>
      </c>
      <c r="L4663" t="n">
        <v>2602.88</v>
      </c>
      <c r="M4663" t="inlineStr"/>
      <c r="N4663" t="inlineStr"/>
      <c r="O4663" s="142">
        <f>DATE(YEAR(H4663),MONTH(H4663),1)</f>
        <v/>
      </c>
      <c r="P4663" s="132">
        <f>IF(H4663&gt;$L$3,"Futuro","Atraso")</f>
        <v/>
      </c>
      <c r="Q4663">
        <f>12*(YEAR(H4663)-YEAR($L$3))+(MONTH(H4663)-MONTH($L$3))</f>
        <v/>
      </c>
      <c r="R4663" s="366">
        <f>IF(N4663="IBIRAPITANGA FASE 3",IF(P4663="Atraso",M4663,M4663/(1+$J$2)^Q4663),IF(P4663="Atraso",M4663,M4663/(1+$J$1)^Q4663))</f>
        <v/>
      </c>
    </row>
    <row r="4664">
      <c r="A4664" t="inlineStr">
        <is>
          <t>Q022L04</t>
        </is>
      </c>
      <c r="B4664" t="inlineStr">
        <is>
          <t>DARIO JULIANO</t>
        </is>
      </c>
      <c r="C4664" t="n">
        <v>1</v>
      </c>
      <c r="D4664" t="inlineStr">
        <is>
          <t>IPCA</t>
        </is>
      </c>
      <c r="E4664" t="n">
        <v>0.009488792934583046</v>
      </c>
      <c r="F4664" t="inlineStr">
        <is>
          <t>MENSAL</t>
        </is>
      </c>
      <c r="G4664" t="n">
        <v>47006</v>
      </c>
      <c r="H4664" t="n">
        <v>47006</v>
      </c>
      <c r="I4664" t="inlineStr">
        <is>
          <t>089</t>
        </is>
      </c>
      <c r="J4664" t="inlineStr">
        <is>
          <t>CARTEIRA</t>
        </is>
      </c>
      <c r="K4664" t="inlineStr">
        <is>
          <t>CONTRATO</t>
        </is>
      </c>
      <c r="L4664" t="n">
        <v>2602.88</v>
      </c>
      <c r="M4664" t="inlineStr"/>
      <c r="N4664" t="inlineStr"/>
      <c r="O4664" s="142">
        <f>DATE(YEAR(H4664),MONTH(H4664),1)</f>
        <v/>
      </c>
      <c r="P4664" s="132">
        <f>IF(H4664&gt;$L$3,"Futuro","Atraso")</f>
        <v/>
      </c>
      <c r="Q4664">
        <f>12*(YEAR(H4664)-YEAR($L$3))+(MONTH(H4664)-MONTH($L$3))</f>
        <v/>
      </c>
      <c r="R4664" s="366">
        <f>IF(N4664="IBIRAPITANGA FASE 3",IF(P4664="Atraso",M4664,M4664/(1+$J$2)^Q4664),IF(P4664="Atraso",M4664,M4664/(1+$J$1)^Q4664))</f>
        <v/>
      </c>
    </row>
    <row r="4665">
      <c r="A4665" t="inlineStr">
        <is>
          <t>Q022L04</t>
        </is>
      </c>
      <c r="B4665" t="inlineStr">
        <is>
          <t>DARIO JULIANO</t>
        </is>
      </c>
      <c r="C4665" t="n">
        <v>1</v>
      </c>
      <c r="D4665" t="inlineStr">
        <is>
          <t>IPCA</t>
        </is>
      </c>
      <c r="E4665" t="n">
        <v>0.009488792934583046</v>
      </c>
      <c r="F4665" t="inlineStr">
        <is>
          <t>MENSAL</t>
        </is>
      </c>
      <c r="G4665" t="n">
        <v>47036</v>
      </c>
      <c r="H4665" t="n">
        <v>47036</v>
      </c>
      <c r="I4665" t="inlineStr">
        <is>
          <t>090</t>
        </is>
      </c>
      <c r="J4665" t="inlineStr">
        <is>
          <t>CARTEIRA</t>
        </is>
      </c>
      <c r="K4665" t="inlineStr">
        <is>
          <t>CONTRATO</t>
        </is>
      </c>
      <c r="L4665" t="n">
        <v>2602.88</v>
      </c>
      <c r="M4665" t="inlineStr"/>
      <c r="N4665" t="inlineStr"/>
      <c r="O4665" s="142">
        <f>DATE(YEAR(H4665),MONTH(H4665),1)</f>
        <v/>
      </c>
      <c r="P4665" s="132">
        <f>IF(H4665&gt;$L$3,"Futuro","Atraso")</f>
        <v/>
      </c>
      <c r="Q4665">
        <f>12*(YEAR(H4665)-YEAR($L$3))+(MONTH(H4665)-MONTH($L$3))</f>
        <v/>
      </c>
      <c r="R4665" s="366">
        <f>IF(N4665="IBIRAPITANGA FASE 3",IF(P4665="Atraso",M4665,M4665/(1+$J$2)^Q4665),IF(P4665="Atraso",M4665,M4665/(1+$J$1)^Q4665))</f>
        <v/>
      </c>
    </row>
    <row r="4666">
      <c r="A4666" t="inlineStr">
        <is>
          <t>Q022L04</t>
        </is>
      </c>
      <c r="B4666" t="inlineStr">
        <is>
          <t>DARIO JULIANO</t>
        </is>
      </c>
      <c r="C4666" t="n">
        <v>1</v>
      </c>
      <c r="D4666" t="inlineStr">
        <is>
          <t>IPCA</t>
        </is>
      </c>
      <c r="E4666" t="n">
        <v>0.009488792934583046</v>
      </c>
      <c r="F4666" t="inlineStr">
        <is>
          <t>MENSAL</t>
        </is>
      </c>
      <c r="G4666" t="n">
        <v>47067</v>
      </c>
      <c r="H4666" t="n">
        <v>47067</v>
      </c>
      <c r="I4666" t="inlineStr">
        <is>
          <t>091</t>
        </is>
      </c>
      <c r="J4666" t="inlineStr">
        <is>
          <t>CARTEIRA</t>
        </is>
      </c>
      <c r="K4666" t="inlineStr">
        <is>
          <t>CONTRATO</t>
        </is>
      </c>
      <c r="L4666" t="n">
        <v>2602.88</v>
      </c>
      <c r="M4666" t="inlineStr"/>
      <c r="N4666" t="inlineStr"/>
      <c r="O4666" s="142">
        <f>DATE(YEAR(H4666),MONTH(H4666),1)</f>
        <v/>
      </c>
      <c r="P4666" s="132">
        <f>IF(H4666&gt;$L$3,"Futuro","Atraso")</f>
        <v/>
      </c>
      <c r="Q4666">
        <f>12*(YEAR(H4666)-YEAR($L$3))+(MONTH(H4666)-MONTH($L$3))</f>
        <v/>
      </c>
      <c r="R4666" s="366">
        <f>IF(N4666="IBIRAPITANGA FASE 3",IF(P4666="Atraso",M4666,M4666/(1+$J$2)^Q4666),IF(P4666="Atraso",M4666,M4666/(1+$J$1)^Q4666))</f>
        <v/>
      </c>
    </row>
    <row r="4667">
      <c r="A4667" t="inlineStr">
        <is>
          <t>Q022L04</t>
        </is>
      </c>
      <c r="B4667" t="inlineStr">
        <is>
          <t>DARIO JULIANO</t>
        </is>
      </c>
      <c r="C4667" t="n">
        <v>1</v>
      </c>
      <c r="D4667" t="inlineStr">
        <is>
          <t>IPCA</t>
        </is>
      </c>
      <c r="E4667" t="n">
        <v>0.009488792934583046</v>
      </c>
      <c r="F4667" t="inlineStr">
        <is>
          <t>MENSAL</t>
        </is>
      </c>
      <c r="G4667" t="n">
        <v>47097</v>
      </c>
      <c r="H4667" t="n">
        <v>47097</v>
      </c>
      <c r="I4667" t="inlineStr">
        <is>
          <t>092</t>
        </is>
      </c>
      <c r="J4667" t="inlineStr">
        <is>
          <t>CARTEIRA</t>
        </is>
      </c>
      <c r="K4667" t="inlineStr">
        <is>
          <t>CONTRATO</t>
        </is>
      </c>
      <c r="L4667" t="n">
        <v>2602.88</v>
      </c>
      <c r="M4667" t="inlineStr"/>
      <c r="N4667" t="inlineStr"/>
      <c r="O4667" s="142">
        <f>DATE(YEAR(H4667),MONTH(H4667),1)</f>
        <v/>
      </c>
      <c r="P4667" s="132">
        <f>IF(H4667&gt;$L$3,"Futuro","Atraso")</f>
        <v/>
      </c>
      <c r="Q4667">
        <f>12*(YEAR(H4667)-YEAR($L$3))+(MONTH(H4667)-MONTH($L$3))</f>
        <v/>
      </c>
      <c r="R4667" s="366">
        <f>IF(N4667="IBIRAPITANGA FASE 3",IF(P4667="Atraso",M4667,M4667/(1+$J$2)^Q4667),IF(P4667="Atraso",M4667,M4667/(1+$J$1)^Q4667))</f>
        <v/>
      </c>
    </row>
    <row r="4668">
      <c r="A4668" t="inlineStr">
        <is>
          <t>Q022L04</t>
        </is>
      </c>
      <c r="B4668" t="inlineStr">
        <is>
          <t>DARIO JULIANO</t>
        </is>
      </c>
      <c r="C4668" t="n">
        <v>1</v>
      </c>
      <c r="D4668" t="inlineStr">
        <is>
          <t>IPCA</t>
        </is>
      </c>
      <c r="E4668" t="n">
        <v>0.009488792934583046</v>
      </c>
      <c r="F4668" t="inlineStr">
        <is>
          <t>MENSAL</t>
        </is>
      </c>
      <c r="G4668" t="n">
        <v>47128</v>
      </c>
      <c r="H4668" t="n">
        <v>47128</v>
      </c>
      <c r="I4668" t="inlineStr">
        <is>
          <t>093</t>
        </is>
      </c>
      <c r="J4668" t="inlineStr">
        <is>
          <t>CARTEIRA</t>
        </is>
      </c>
      <c r="K4668" t="inlineStr">
        <is>
          <t>CONTRATO</t>
        </is>
      </c>
      <c r="L4668" t="n">
        <v>2602.88</v>
      </c>
      <c r="M4668" t="inlineStr"/>
      <c r="N4668" t="inlineStr"/>
      <c r="O4668" s="142">
        <f>DATE(YEAR(H4668),MONTH(H4668),1)</f>
        <v/>
      </c>
      <c r="P4668" s="132">
        <f>IF(H4668&gt;$L$3,"Futuro","Atraso")</f>
        <v/>
      </c>
      <c r="Q4668">
        <f>12*(YEAR(H4668)-YEAR($L$3))+(MONTH(H4668)-MONTH($L$3))</f>
        <v/>
      </c>
      <c r="R4668" s="366">
        <f>IF(N4668="IBIRAPITANGA FASE 3",IF(P4668="Atraso",M4668,M4668/(1+$J$2)^Q4668),IF(P4668="Atraso",M4668,M4668/(1+$J$1)^Q4668))</f>
        <v/>
      </c>
    </row>
    <row r="4669">
      <c r="A4669" t="inlineStr">
        <is>
          <t>Q022L04</t>
        </is>
      </c>
      <c r="B4669" t="inlineStr">
        <is>
          <t>DARIO JULIANO</t>
        </is>
      </c>
      <c r="C4669" t="n">
        <v>1</v>
      </c>
      <c r="D4669" t="inlineStr">
        <is>
          <t>IPCA</t>
        </is>
      </c>
      <c r="E4669" t="n">
        <v>0.009488792934583046</v>
      </c>
      <c r="F4669" t="inlineStr">
        <is>
          <t>MENSAL</t>
        </is>
      </c>
      <c r="G4669" t="n">
        <v>47159</v>
      </c>
      <c r="H4669" t="n">
        <v>47159</v>
      </c>
      <c r="I4669" t="inlineStr">
        <is>
          <t>094</t>
        </is>
      </c>
      <c r="J4669" t="inlineStr">
        <is>
          <t>CARTEIRA</t>
        </is>
      </c>
      <c r="K4669" t="inlineStr">
        <is>
          <t>CONTRATO</t>
        </is>
      </c>
      <c r="L4669" t="n">
        <v>2602.88</v>
      </c>
      <c r="M4669" t="inlineStr"/>
      <c r="N4669" t="inlineStr"/>
      <c r="O4669" s="142">
        <f>DATE(YEAR(H4669),MONTH(H4669),1)</f>
        <v/>
      </c>
      <c r="P4669" s="132">
        <f>IF(H4669&gt;$L$3,"Futuro","Atraso")</f>
        <v/>
      </c>
      <c r="Q4669">
        <f>12*(YEAR(H4669)-YEAR($L$3))+(MONTH(H4669)-MONTH($L$3))</f>
        <v/>
      </c>
      <c r="R4669" s="366">
        <f>IF(N4669="IBIRAPITANGA FASE 3",IF(P4669="Atraso",M4669,M4669/(1+$J$2)^Q4669),IF(P4669="Atraso",M4669,M4669/(1+$J$1)^Q4669))</f>
        <v/>
      </c>
    </row>
    <row r="4670">
      <c r="A4670" t="inlineStr">
        <is>
          <t>Q022L04</t>
        </is>
      </c>
      <c r="B4670" t="inlineStr">
        <is>
          <t>DARIO JULIANO</t>
        </is>
      </c>
      <c r="C4670" t="n">
        <v>1</v>
      </c>
      <c r="D4670" t="inlineStr">
        <is>
          <t>IPCA</t>
        </is>
      </c>
      <c r="E4670" t="n">
        <v>0.009488792934583046</v>
      </c>
      <c r="F4670" t="inlineStr">
        <is>
          <t>MENSAL</t>
        </is>
      </c>
      <c r="G4670" t="n">
        <v>47187</v>
      </c>
      <c r="H4670" t="n">
        <v>47187</v>
      </c>
      <c r="I4670" t="inlineStr">
        <is>
          <t>095</t>
        </is>
      </c>
      <c r="J4670" t="inlineStr">
        <is>
          <t>CARTEIRA</t>
        </is>
      </c>
      <c r="K4670" t="inlineStr">
        <is>
          <t>CONTRATO</t>
        </is>
      </c>
      <c r="L4670" t="n">
        <v>2602.88</v>
      </c>
      <c r="M4670" t="inlineStr"/>
      <c r="N4670" t="inlineStr"/>
      <c r="O4670" s="142">
        <f>DATE(YEAR(H4670),MONTH(H4670),1)</f>
        <v/>
      </c>
      <c r="P4670" s="132">
        <f>IF(H4670&gt;$L$3,"Futuro","Atraso")</f>
        <v/>
      </c>
      <c r="Q4670">
        <f>12*(YEAR(H4670)-YEAR($L$3))+(MONTH(H4670)-MONTH($L$3))</f>
        <v/>
      </c>
      <c r="R4670" s="366">
        <f>IF(N4670="IBIRAPITANGA FASE 3",IF(P4670="Atraso",M4670,M4670/(1+$J$2)^Q4670),IF(P4670="Atraso",M4670,M4670/(1+$J$1)^Q4670))</f>
        <v/>
      </c>
    </row>
    <row r="4671">
      <c r="A4671" t="inlineStr">
        <is>
          <t>Q022L04</t>
        </is>
      </c>
      <c r="B4671" t="inlineStr">
        <is>
          <t>DARIO JULIANO</t>
        </is>
      </c>
      <c r="C4671" t="n">
        <v>1</v>
      </c>
      <c r="D4671" t="inlineStr">
        <is>
          <t>IPCA</t>
        </is>
      </c>
      <c r="E4671" t="n">
        <v>0.009488792934583046</v>
      </c>
      <c r="F4671" t="inlineStr">
        <is>
          <t>MENSAL</t>
        </is>
      </c>
      <c r="G4671" t="n">
        <v>47218</v>
      </c>
      <c r="H4671" t="n">
        <v>47218</v>
      </c>
      <c r="I4671" t="inlineStr">
        <is>
          <t>096</t>
        </is>
      </c>
      <c r="J4671" t="inlineStr">
        <is>
          <t>CARTEIRA</t>
        </is>
      </c>
      <c r="K4671" t="inlineStr">
        <is>
          <t>CONTRATO</t>
        </is>
      </c>
      <c r="L4671" t="n">
        <v>2602.88</v>
      </c>
      <c r="M4671" t="inlineStr"/>
      <c r="N4671" t="inlineStr"/>
      <c r="O4671" s="142">
        <f>DATE(YEAR(H4671),MONTH(H4671),1)</f>
        <v/>
      </c>
      <c r="P4671" s="132">
        <f>IF(H4671&gt;$L$3,"Futuro","Atraso")</f>
        <v/>
      </c>
      <c r="Q4671">
        <f>12*(YEAR(H4671)-YEAR($L$3))+(MONTH(H4671)-MONTH($L$3))</f>
        <v/>
      </c>
      <c r="R4671" s="366">
        <f>IF(N4671="IBIRAPITANGA FASE 3",IF(P4671="Atraso",M4671,M4671/(1+$J$2)^Q4671),IF(P4671="Atraso",M4671,M4671/(1+$J$1)^Q4671))</f>
        <v/>
      </c>
    </row>
    <row r="4672">
      <c r="A4672" t="inlineStr">
        <is>
          <t>Q022L04</t>
        </is>
      </c>
      <c r="B4672" t="inlineStr">
        <is>
          <t>DARIO JULIANO</t>
        </is>
      </c>
      <c r="C4672" t="n">
        <v>1</v>
      </c>
      <c r="D4672" t="inlineStr">
        <is>
          <t>IPCA</t>
        </is>
      </c>
      <c r="E4672" t="n">
        <v>0.009488792934583046</v>
      </c>
      <c r="F4672" t="inlineStr">
        <is>
          <t>MENSAL</t>
        </is>
      </c>
      <c r="G4672" t="n">
        <v>47248</v>
      </c>
      <c r="H4672" t="n">
        <v>47248</v>
      </c>
      <c r="I4672" t="inlineStr">
        <is>
          <t>097</t>
        </is>
      </c>
      <c r="J4672" t="inlineStr">
        <is>
          <t>CARTEIRA</t>
        </is>
      </c>
      <c r="K4672" t="inlineStr">
        <is>
          <t>CONTRATO</t>
        </is>
      </c>
      <c r="L4672" t="n">
        <v>2602.88</v>
      </c>
      <c r="M4672" t="inlineStr"/>
      <c r="N4672" t="inlineStr"/>
      <c r="O4672" s="142">
        <f>DATE(YEAR(H4672),MONTH(H4672),1)</f>
        <v/>
      </c>
      <c r="P4672" s="132">
        <f>IF(H4672&gt;$L$3,"Futuro","Atraso")</f>
        <v/>
      </c>
      <c r="Q4672">
        <f>12*(YEAR(H4672)-YEAR($L$3))+(MONTH(H4672)-MONTH($L$3))</f>
        <v/>
      </c>
      <c r="R4672" s="366">
        <f>IF(N4672="IBIRAPITANGA FASE 3",IF(P4672="Atraso",M4672,M4672/(1+$J$2)^Q4672),IF(P4672="Atraso",M4672,M4672/(1+$J$1)^Q4672))</f>
        <v/>
      </c>
    </row>
    <row r="4673">
      <c r="A4673" t="inlineStr">
        <is>
          <t>Q022L04</t>
        </is>
      </c>
      <c r="B4673" t="inlineStr">
        <is>
          <t>DARIO JULIANO</t>
        </is>
      </c>
      <c r="C4673" t="n">
        <v>1</v>
      </c>
      <c r="D4673" t="inlineStr">
        <is>
          <t>IPCA</t>
        </is>
      </c>
      <c r="E4673" t="n">
        <v>0.009488792934583046</v>
      </c>
      <c r="F4673" t="inlineStr">
        <is>
          <t>MENSAL</t>
        </is>
      </c>
      <c r="G4673" t="n">
        <v>47279</v>
      </c>
      <c r="H4673" t="n">
        <v>47279</v>
      </c>
      <c r="I4673" t="inlineStr">
        <is>
          <t>098</t>
        </is>
      </c>
      <c r="J4673" t="inlineStr">
        <is>
          <t>CARTEIRA</t>
        </is>
      </c>
      <c r="K4673" t="inlineStr">
        <is>
          <t>CONTRATO</t>
        </is>
      </c>
      <c r="L4673" t="n">
        <v>2602.88</v>
      </c>
      <c r="M4673" t="inlineStr"/>
      <c r="N4673" t="inlineStr"/>
      <c r="O4673" s="142">
        <f>DATE(YEAR(H4673),MONTH(H4673),1)</f>
        <v/>
      </c>
      <c r="P4673" s="132">
        <f>IF(H4673&gt;$L$3,"Futuro","Atraso")</f>
        <v/>
      </c>
      <c r="Q4673">
        <f>12*(YEAR(H4673)-YEAR($L$3))+(MONTH(H4673)-MONTH($L$3))</f>
        <v/>
      </c>
      <c r="R4673" s="366">
        <f>IF(N4673="IBIRAPITANGA FASE 3",IF(P4673="Atraso",M4673,M4673/(1+$J$2)^Q4673),IF(P4673="Atraso",M4673,M4673/(1+$J$1)^Q4673))</f>
        <v/>
      </c>
    </row>
    <row r="4674">
      <c r="A4674" t="inlineStr">
        <is>
          <t>Q022L04</t>
        </is>
      </c>
      <c r="B4674" t="inlineStr">
        <is>
          <t>DARIO JULIANO</t>
        </is>
      </c>
      <c r="C4674" t="n">
        <v>1</v>
      </c>
      <c r="D4674" t="inlineStr">
        <is>
          <t>IPCA</t>
        </is>
      </c>
      <c r="E4674" t="n">
        <v>0.009488792934583046</v>
      </c>
      <c r="F4674" t="inlineStr">
        <is>
          <t>MENSAL</t>
        </is>
      </c>
      <c r="G4674" t="n">
        <v>47309</v>
      </c>
      <c r="H4674" t="n">
        <v>47309</v>
      </c>
      <c r="I4674" t="inlineStr">
        <is>
          <t>099</t>
        </is>
      </c>
      <c r="J4674" t="inlineStr">
        <is>
          <t>CARTEIRA</t>
        </is>
      </c>
      <c r="K4674" t="inlineStr">
        <is>
          <t>CONTRATO</t>
        </is>
      </c>
      <c r="L4674" t="n">
        <v>2602.88</v>
      </c>
      <c r="M4674" t="inlineStr"/>
      <c r="N4674" t="inlineStr"/>
      <c r="O4674" s="142">
        <f>DATE(YEAR(H4674),MONTH(H4674),1)</f>
        <v/>
      </c>
      <c r="P4674" s="132">
        <f>IF(H4674&gt;$L$3,"Futuro","Atraso")</f>
        <v/>
      </c>
      <c r="Q4674">
        <f>12*(YEAR(H4674)-YEAR($L$3))+(MONTH(H4674)-MONTH($L$3))</f>
        <v/>
      </c>
      <c r="R4674" s="366">
        <f>IF(N4674="IBIRAPITANGA FASE 3",IF(P4674="Atraso",M4674,M4674/(1+$J$2)^Q4674),IF(P4674="Atraso",M4674,M4674/(1+$J$1)^Q4674))</f>
        <v/>
      </c>
    </row>
    <row r="4675">
      <c r="A4675" t="inlineStr">
        <is>
          <t>Q022L04</t>
        </is>
      </c>
      <c r="B4675" t="inlineStr">
        <is>
          <t>DARIO JULIANO</t>
        </is>
      </c>
      <c r="C4675" t="n">
        <v>1</v>
      </c>
      <c r="D4675" t="inlineStr">
        <is>
          <t>IPCA</t>
        </is>
      </c>
      <c r="E4675" t="n">
        <v>0.009488792934583046</v>
      </c>
      <c r="F4675" t="inlineStr">
        <is>
          <t>MENSAL</t>
        </is>
      </c>
      <c r="G4675" t="n">
        <v>47340</v>
      </c>
      <c r="H4675" t="n">
        <v>47340</v>
      </c>
      <c r="I4675" t="inlineStr">
        <is>
          <t>100</t>
        </is>
      </c>
      <c r="J4675" t="inlineStr">
        <is>
          <t>CARTEIRA</t>
        </is>
      </c>
      <c r="K4675" t="inlineStr">
        <is>
          <t>CONTRATO</t>
        </is>
      </c>
      <c r="L4675" t="n">
        <v>2602.88</v>
      </c>
      <c r="M4675" t="inlineStr"/>
      <c r="N4675" t="inlineStr"/>
      <c r="O4675" s="142">
        <f>DATE(YEAR(H4675),MONTH(H4675),1)</f>
        <v/>
      </c>
      <c r="P4675" s="132">
        <f>IF(H4675&gt;$L$3,"Futuro","Atraso")</f>
        <v/>
      </c>
      <c r="Q4675">
        <f>12*(YEAR(H4675)-YEAR($L$3))+(MONTH(H4675)-MONTH($L$3))</f>
        <v/>
      </c>
      <c r="R4675" s="366">
        <f>IF(N4675="IBIRAPITANGA FASE 3",IF(P4675="Atraso",M4675,M4675/(1+$J$2)^Q4675),IF(P4675="Atraso",M4675,M4675/(1+$J$1)^Q4675))</f>
        <v/>
      </c>
    </row>
    <row r="4676">
      <c r="A4676" t="inlineStr">
        <is>
          <t>Q022L04</t>
        </is>
      </c>
      <c r="B4676" t="inlineStr">
        <is>
          <t>DARIO JULIANO</t>
        </is>
      </c>
      <c r="C4676" t="n">
        <v>1</v>
      </c>
      <c r="D4676" t="inlineStr">
        <is>
          <t>IPCA</t>
        </is>
      </c>
      <c r="E4676" t="n">
        <v>0.009488792934583046</v>
      </c>
      <c r="F4676" t="inlineStr">
        <is>
          <t>MENSAL</t>
        </is>
      </c>
      <c r="G4676" t="n">
        <v>47371</v>
      </c>
      <c r="H4676" t="n">
        <v>47371</v>
      </c>
      <c r="I4676" t="inlineStr">
        <is>
          <t>101</t>
        </is>
      </c>
      <c r="J4676" t="inlineStr">
        <is>
          <t>CARTEIRA</t>
        </is>
      </c>
      <c r="K4676" t="inlineStr">
        <is>
          <t>CONTRATO</t>
        </is>
      </c>
      <c r="L4676" t="n">
        <v>2602.88</v>
      </c>
      <c r="M4676" t="inlineStr"/>
      <c r="N4676" t="inlineStr"/>
      <c r="O4676" s="142">
        <f>DATE(YEAR(H4676),MONTH(H4676),1)</f>
        <v/>
      </c>
      <c r="P4676" s="132">
        <f>IF(H4676&gt;$L$3,"Futuro","Atraso")</f>
        <v/>
      </c>
      <c r="Q4676">
        <f>12*(YEAR(H4676)-YEAR($L$3))+(MONTH(H4676)-MONTH($L$3))</f>
        <v/>
      </c>
      <c r="R4676" s="366">
        <f>IF(N4676="IBIRAPITANGA FASE 3",IF(P4676="Atraso",M4676,M4676/(1+$J$2)^Q4676),IF(P4676="Atraso",M4676,M4676/(1+$J$1)^Q4676))</f>
        <v/>
      </c>
    </row>
    <row r="4677">
      <c r="A4677" t="inlineStr">
        <is>
          <t>Q022L04</t>
        </is>
      </c>
      <c r="B4677" t="inlineStr">
        <is>
          <t>DARIO JULIANO</t>
        </is>
      </c>
      <c r="C4677" t="n">
        <v>1</v>
      </c>
      <c r="D4677" t="inlineStr">
        <is>
          <t>IPCA</t>
        </is>
      </c>
      <c r="E4677" t="n">
        <v>0.009488792934583046</v>
      </c>
      <c r="F4677" t="inlineStr">
        <is>
          <t>MENSAL</t>
        </is>
      </c>
      <c r="G4677" t="n">
        <v>47401</v>
      </c>
      <c r="H4677" t="n">
        <v>47401</v>
      </c>
      <c r="I4677" t="inlineStr">
        <is>
          <t>102</t>
        </is>
      </c>
      <c r="J4677" t="inlineStr">
        <is>
          <t>CARTEIRA</t>
        </is>
      </c>
      <c r="K4677" t="inlineStr">
        <is>
          <t>CONTRATO</t>
        </is>
      </c>
      <c r="L4677" t="n">
        <v>2602.88</v>
      </c>
      <c r="M4677" t="inlineStr"/>
      <c r="N4677" t="inlineStr"/>
      <c r="O4677" s="142">
        <f>DATE(YEAR(H4677),MONTH(H4677),1)</f>
        <v/>
      </c>
      <c r="P4677" s="132">
        <f>IF(H4677&gt;$L$3,"Futuro","Atraso")</f>
        <v/>
      </c>
      <c r="Q4677">
        <f>12*(YEAR(H4677)-YEAR($L$3))+(MONTH(H4677)-MONTH($L$3))</f>
        <v/>
      </c>
      <c r="R4677" s="366">
        <f>IF(N4677="IBIRAPITANGA FASE 3",IF(P4677="Atraso",M4677,M4677/(1+$J$2)^Q4677),IF(P4677="Atraso",M4677,M4677/(1+$J$1)^Q4677))</f>
        <v/>
      </c>
    </row>
    <row r="4678">
      <c r="A4678" t="inlineStr">
        <is>
          <t>Q022L04</t>
        </is>
      </c>
      <c r="B4678" t="inlineStr">
        <is>
          <t>DARIO JULIANO</t>
        </is>
      </c>
      <c r="C4678" t="n">
        <v>1</v>
      </c>
      <c r="D4678" t="inlineStr">
        <is>
          <t>IPCA</t>
        </is>
      </c>
      <c r="E4678" t="n">
        <v>0.009488792934583046</v>
      </c>
      <c r="F4678" t="inlineStr">
        <is>
          <t>MENSAL</t>
        </is>
      </c>
      <c r="G4678" t="n">
        <v>47432</v>
      </c>
      <c r="H4678" t="n">
        <v>47432</v>
      </c>
      <c r="I4678" t="inlineStr">
        <is>
          <t>103</t>
        </is>
      </c>
      <c r="J4678" t="inlineStr">
        <is>
          <t>CARTEIRA</t>
        </is>
      </c>
      <c r="K4678" t="inlineStr">
        <is>
          <t>CONTRATO</t>
        </is>
      </c>
      <c r="L4678" t="n">
        <v>2602.88</v>
      </c>
      <c r="M4678" t="inlineStr"/>
      <c r="N4678" t="inlineStr"/>
      <c r="O4678" s="142">
        <f>DATE(YEAR(H4678),MONTH(H4678),1)</f>
        <v/>
      </c>
      <c r="P4678" s="132">
        <f>IF(H4678&gt;$L$3,"Futuro","Atraso")</f>
        <v/>
      </c>
      <c r="Q4678">
        <f>12*(YEAR(H4678)-YEAR($L$3))+(MONTH(H4678)-MONTH($L$3))</f>
        <v/>
      </c>
      <c r="R4678" s="366">
        <f>IF(N4678="IBIRAPITANGA FASE 3",IF(P4678="Atraso",M4678,M4678/(1+$J$2)^Q4678),IF(P4678="Atraso",M4678,M4678/(1+$J$1)^Q4678))</f>
        <v/>
      </c>
    </row>
    <row r="4679">
      <c r="A4679" t="inlineStr">
        <is>
          <t>Q022L04</t>
        </is>
      </c>
      <c r="B4679" t="inlineStr">
        <is>
          <t>DARIO JULIANO</t>
        </is>
      </c>
      <c r="C4679" t="n">
        <v>1</v>
      </c>
      <c r="D4679" t="inlineStr">
        <is>
          <t>IPCA</t>
        </is>
      </c>
      <c r="E4679" t="n">
        <v>0.009488792934583046</v>
      </c>
      <c r="F4679" t="inlineStr">
        <is>
          <t>MENSAL</t>
        </is>
      </c>
      <c r="G4679" t="n">
        <v>47462</v>
      </c>
      <c r="H4679" t="n">
        <v>47462</v>
      </c>
      <c r="I4679" t="inlineStr">
        <is>
          <t>104</t>
        </is>
      </c>
      <c r="J4679" t="inlineStr">
        <is>
          <t>CARTEIRA</t>
        </is>
      </c>
      <c r="K4679" t="inlineStr">
        <is>
          <t>CONTRATO</t>
        </is>
      </c>
      <c r="L4679" t="n">
        <v>2602.88</v>
      </c>
      <c r="M4679" t="inlineStr"/>
      <c r="N4679" t="inlineStr"/>
      <c r="O4679" s="142">
        <f>DATE(YEAR(H4679),MONTH(H4679),1)</f>
        <v/>
      </c>
      <c r="P4679" s="132">
        <f>IF(H4679&gt;$L$3,"Futuro","Atraso")</f>
        <v/>
      </c>
      <c r="Q4679">
        <f>12*(YEAR(H4679)-YEAR($L$3))+(MONTH(H4679)-MONTH($L$3))</f>
        <v/>
      </c>
      <c r="R4679" s="366">
        <f>IF(N4679="IBIRAPITANGA FASE 3",IF(P4679="Atraso",M4679,M4679/(1+$J$2)^Q4679),IF(P4679="Atraso",M4679,M4679/(1+$J$1)^Q4679))</f>
        <v/>
      </c>
    </row>
    <row r="4680">
      <c r="A4680" t="inlineStr">
        <is>
          <t>Q022L04</t>
        </is>
      </c>
      <c r="B4680" t="inlineStr">
        <is>
          <t>DARIO JULIANO</t>
        </is>
      </c>
      <c r="C4680" t="n">
        <v>1</v>
      </c>
      <c r="D4680" t="inlineStr">
        <is>
          <t>IPCA</t>
        </is>
      </c>
      <c r="E4680" t="n">
        <v>0.009488792934583046</v>
      </c>
      <c r="F4680" t="inlineStr">
        <is>
          <t>MENSAL</t>
        </is>
      </c>
      <c r="G4680" t="n">
        <v>47493</v>
      </c>
      <c r="H4680" t="n">
        <v>47493</v>
      </c>
      <c r="I4680" t="inlineStr">
        <is>
          <t>105</t>
        </is>
      </c>
      <c r="J4680" t="inlineStr">
        <is>
          <t>CARTEIRA</t>
        </is>
      </c>
      <c r="K4680" t="inlineStr">
        <is>
          <t>CONTRATO</t>
        </is>
      </c>
      <c r="L4680" t="n">
        <v>2602.88</v>
      </c>
      <c r="M4680" t="inlineStr"/>
      <c r="N4680" t="inlineStr"/>
      <c r="O4680" s="142">
        <f>DATE(YEAR(H4680),MONTH(H4680),1)</f>
        <v/>
      </c>
      <c r="P4680" s="132">
        <f>IF(H4680&gt;$L$3,"Futuro","Atraso")</f>
        <v/>
      </c>
      <c r="Q4680">
        <f>12*(YEAR(H4680)-YEAR($L$3))+(MONTH(H4680)-MONTH($L$3))</f>
        <v/>
      </c>
      <c r="R4680" s="366">
        <f>IF(N4680="IBIRAPITANGA FASE 3",IF(P4680="Atraso",M4680,M4680/(1+$J$2)^Q4680),IF(P4680="Atraso",M4680,M4680/(1+$J$1)^Q4680))</f>
        <v/>
      </c>
    </row>
    <row r="4681">
      <c r="A4681" t="inlineStr">
        <is>
          <t>Q022L04</t>
        </is>
      </c>
      <c r="B4681" t="inlineStr">
        <is>
          <t>DARIO JULIANO</t>
        </is>
      </c>
      <c r="C4681" t="n">
        <v>1</v>
      </c>
      <c r="D4681" t="inlineStr">
        <is>
          <t>IPCA</t>
        </is>
      </c>
      <c r="E4681" t="n">
        <v>0.009488792934583046</v>
      </c>
      <c r="F4681" t="inlineStr">
        <is>
          <t>MENSAL</t>
        </is>
      </c>
      <c r="G4681" t="n">
        <v>47524</v>
      </c>
      <c r="H4681" t="n">
        <v>47524</v>
      </c>
      <c r="I4681" t="inlineStr">
        <is>
          <t>106</t>
        </is>
      </c>
      <c r="J4681" t="inlineStr">
        <is>
          <t>CARTEIRA</t>
        </is>
      </c>
      <c r="K4681" t="inlineStr">
        <is>
          <t>CONTRATO</t>
        </is>
      </c>
      <c r="L4681" t="n">
        <v>2602.88</v>
      </c>
      <c r="M4681" t="inlineStr"/>
      <c r="N4681" t="inlineStr"/>
      <c r="O4681" s="142">
        <f>DATE(YEAR(H4681),MONTH(H4681),1)</f>
        <v/>
      </c>
      <c r="P4681" s="132">
        <f>IF(H4681&gt;$L$3,"Futuro","Atraso")</f>
        <v/>
      </c>
      <c r="Q4681">
        <f>12*(YEAR(H4681)-YEAR($L$3))+(MONTH(H4681)-MONTH($L$3))</f>
        <v/>
      </c>
      <c r="R4681" s="366">
        <f>IF(N4681="IBIRAPITANGA FASE 3",IF(P4681="Atraso",M4681,M4681/(1+$J$2)^Q4681),IF(P4681="Atraso",M4681,M4681/(1+$J$1)^Q4681))</f>
        <v/>
      </c>
    </row>
    <row r="4682">
      <c r="A4682" t="inlineStr">
        <is>
          <t>Q022L04</t>
        </is>
      </c>
      <c r="B4682" t="inlineStr">
        <is>
          <t>DARIO JULIANO</t>
        </is>
      </c>
      <c r="C4682" t="n">
        <v>1</v>
      </c>
      <c r="D4682" t="inlineStr">
        <is>
          <t>IPCA</t>
        </is>
      </c>
      <c r="E4682" t="n">
        <v>0.009488792934583046</v>
      </c>
      <c r="F4682" t="inlineStr">
        <is>
          <t>MENSAL</t>
        </is>
      </c>
      <c r="G4682" t="n">
        <v>47552</v>
      </c>
      <c r="H4682" t="n">
        <v>47552</v>
      </c>
      <c r="I4682" t="inlineStr">
        <is>
          <t>107</t>
        </is>
      </c>
      <c r="J4682" t="inlineStr">
        <is>
          <t>CARTEIRA</t>
        </is>
      </c>
      <c r="K4682" t="inlineStr">
        <is>
          <t>CONTRATO</t>
        </is>
      </c>
      <c r="L4682" t="n">
        <v>2602.88</v>
      </c>
      <c r="M4682" t="inlineStr"/>
      <c r="N4682" t="inlineStr"/>
      <c r="O4682" s="142">
        <f>DATE(YEAR(H4682),MONTH(H4682),1)</f>
        <v/>
      </c>
      <c r="P4682" s="132">
        <f>IF(H4682&gt;$L$3,"Futuro","Atraso")</f>
        <v/>
      </c>
      <c r="Q4682">
        <f>12*(YEAR(H4682)-YEAR($L$3))+(MONTH(H4682)-MONTH($L$3))</f>
        <v/>
      </c>
      <c r="R4682" s="366">
        <f>IF(N4682="IBIRAPITANGA FASE 3",IF(P4682="Atraso",M4682,M4682/(1+$J$2)^Q4682),IF(P4682="Atraso",M4682,M4682/(1+$J$1)^Q4682))</f>
        <v/>
      </c>
    </row>
    <row r="4683">
      <c r="A4683" t="inlineStr">
        <is>
          <t>Q022L04</t>
        </is>
      </c>
      <c r="B4683" t="inlineStr">
        <is>
          <t>DARIO JULIANO</t>
        </is>
      </c>
      <c r="C4683" t="n">
        <v>1</v>
      </c>
      <c r="D4683" t="inlineStr">
        <is>
          <t>IPCA</t>
        </is>
      </c>
      <c r="E4683" t="n">
        <v>0.009488792934583046</v>
      </c>
      <c r="F4683" t="inlineStr">
        <is>
          <t>MENSAL</t>
        </is>
      </c>
      <c r="G4683" t="n">
        <v>47583</v>
      </c>
      <c r="H4683" t="n">
        <v>47583</v>
      </c>
      <c r="I4683" t="inlineStr">
        <is>
          <t>108</t>
        </is>
      </c>
      <c r="J4683" t="inlineStr">
        <is>
          <t>CARTEIRA</t>
        </is>
      </c>
      <c r="K4683" t="inlineStr">
        <is>
          <t>CONTRATO</t>
        </is>
      </c>
      <c r="L4683" t="n">
        <v>2602.88</v>
      </c>
      <c r="M4683" t="inlineStr"/>
      <c r="N4683" t="inlineStr"/>
      <c r="O4683" s="142">
        <f>DATE(YEAR(H4683),MONTH(H4683),1)</f>
        <v/>
      </c>
      <c r="P4683" s="132">
        <f>IF(H4683&gt;$L$3,"Futuro","Atraso")</f>
        <v/>
      </c>
      <c r="Q4683">
        <f>12*(YEAR(H4683)-YEAR($L$3))+(MONTH(H4683)-MONTH($L$3))</f>
        <v/>
      </c>
      <c r="R4683" s="366">
        <f>IF(N4683="IBIRAPITANGA FASE 3",IF(P4683="Atraso",M4683,M4683/(1+$J$2)^Q4683),IF(P4683="Atraso",M4683,M4683/(1+$J$1)^Q4683))</f>
        <v/>
      </c>
    </row>
    <row r="4684">
      <c r="A4684" t="inlineStr">
        <is>
          <t>Q022L04</t>
        </is>
      </c>
      <c r="B4684" t="inlineStr">
        <is>
          <t>DARIO JULIANO</t>
        </is>
      </c>
      <c r="C4684" t="n">
        <v>1</v>
      </c>
      <c r="D4684" t="inlineStr">
        <is>
          <t>IPCA</t>
        </is>
      </c>
      <c r="E4684" t="n">
        <v>0.009488792934583046</v>
      </c>
      <c r="F4684" t="inlineStr">
        <is>
          <t>MENSAL</t>
        </is>
      </c>
      <c r="G4684" t="n">
        <v>47613</v>
      </c>
      <c r="H4684" t="n">
        <v>47613</v>
      </c>
      <c r="I4684" t="inlineStr">
        <is>
          <t>109</t>
        </is>
      </c>
      <c r="J4684" t="inlineStr">
        <is>
          <t>CARTEIRA</t>
        </is>
      </c>
      <c r="K4684" t="inlineStr">
        <is>
          <t>CONTRATO</t>
        </is>
      </c>
      <c r="L4684" t="n">
        <v>2602.88</v>
      </c>
      <c r="M4684" t="inlineStr"/>
      <c r="N4684" t="inlineStr"/>
      <c r="O4684" s="142">
        <f>DATE(YEAR(H4684),MONTH(H4684),1)</f>
        <v/>
      </c>
      <c r="P4684" s="132">
        <f>IF(H4684&gt;$L$3,"Futuro","Atraso")</f>
        <v/>
      </c>
      <c r="Q4684">
        <f>12*(YEAR(H4684)-YEAR($L$3))+(MONTH(H4684)-MONTH($L$3))</f>
        <v/>
      </c>
      <c r="R4684" s="366">
        <f>IF(N4684="IBIRAPITANGA FASE 3",IF(P4684="Atraso",M4684,M4684/(1+$J$2)^Q4684),IF(P4684="Atraso",M4684,M4684/(1+$J$1)^Q4684))</f>
        <v/>
      </c>
    </row>
    <row r="4685">
      <c r="A4685" t="inlineStr">
        <is>
          <t>Q022L04</t>
        </is>
      </c>
      <c r="B4685" t="inlineStr">
        <is>
          <t>DARIO JULIANO</t>
        </is>
      </c>
      <c r="C4685" t="n">
        <v>1</v>
      </c>
      <c r="D4685" t="inlineStr">
        <is>
          <t>IPCA</t>
        </is>
      </c>
      <c r="E4685" t="n">
        <v>0.009488792934583046</v>
      </c>
      <c r="F4685" t="inlineStr">
        <is>
          <t>MENSAL</t>
        </is>
      </c>
      <c r="G4685" t="n">
        <v>47644</v>
      </c>
      <c r="H4685" t="n">
        <v>47644</v>
      </c>
      <c r="I4685" t="inlineStr">
        <is>
          <t>110</t>
        </is>
      </c>
      <c r="J4685" t="inlineStr">
        <is>
          <t>CARTEIRA</t>
        </is>
      </c>
      <c r="K4685" t="inlineStr">
        <is>
          <t>CONTRATO</t>
        </is>
      </c>
      <c r="L4685" t="n">
        <v>2602.88</v>
      </c>
      <c r="M4685" t="inlineStr"/>
      <c r="N4685" t="inlineStr"/>
      <c r="O4685" s="142">
        <f>DATE(YEAR(H4685),MONTH(H4685),1)</f>
        <v/>
      </c>
      <c r="P4685" s="132">
        <f>IF(H4685&gt;$L$3,"Futuro","Atraso")</f>
        <v/>
      </c>
      <c r="Q4685">
        <f>12*(YEAR(H4685)-YEAR($L$3))+(MONTH(H4685)-MONTH($L$3))</f>
        <v/>
      </c>
      <c r="R4685" s="366">
        <f>IF(N4685="IBIRAPITANGA FASE 3",IF(P4685="Atraso",M4685,M4685/(1+$J$2)^Q4685),IF(P4685="Atraso",M4685,M4685/(1+$J$1)^Q4685))</f>
        <v/>
      </c>
    </row>
    <row r="4686">
      <c r="A4686" t="inlineStr">
        <is>
          <t>Q022L04</t>
        </is>
      </c>
      <c r="B4686" t="inlineStr">
        <is>
          <t>DARIO JULIANO</t>
        </is>
      </c>
      <c r="C4686" t="n">
        <v>1</v>
      </c>
      <c r="D4686" t="inlineStr">
        <is>
          <t>IPCA</t>
        </is>
      </c>
      <c r="E4686" t="n">
        <v>0.009488792934583046</v>
      </c>
      <c r="F4686" t="inlineStr">
        <is>
          <t>MENSAL</t>
        </is>
      </c>
      <c r="G4686" t="n">
        <v>47674</v>
      </c>
      <c r="H4686" t="n">
        <v>47674</v>
      </c>
      <c r="I4686" t="inlineStr">
        <is>
          <t>111</t>
        </is>
      </c>
      <c r="J4686" t="inlineStr">
        <is>
          <t>CARTEIRA</t>
        </is>
      </c>
      <c r="K4686" t="inlineStr">
        <is>
          <t>CONTRATO</t>
        </is>
      </c>
      <c r="L4686" t="n">
        <v>2602.88</v>
      </c>
      <c r="M4686" t="inlineStr"/>
      <c r="N4686" t="inlineStr"/>
      <c r="O4686" s="142">
        <f>DATE(YEAR(H4686),MONTH(H4686),1)</f>
        <v/>
      </c>
      <c r="P4686" s="132">
        <f>IF(H4686&gt;$L$3,"Futuro","Atraso")</f>
        <v/>
      </c>
      <c r="Q4686">
        <f>12*(YEAR(H4686)-YEAR($L$3))+(MONTH(H4686)-MONTH($L$3))</f>
        <v/>
      </c>
      <c r="R4686" s="366">
        <f>IF(N4686="IBIRAPITANGA FASE 3",IF(P4686="Atraso",M4686,M4686/(1+$J$2)^Q4686),IF(P4686="Atraso",M4686,M4686/(1+$J$1)^Q4686))</f>
        <v/>
      </c>
    </row>
    <row r="4687">
      <c r="A4687" t="inlineStr">
        <is>
          <t>Q022L04</t>
        </is>
      </c>
      <c r="B4687" t="inlineStr">
        <is>
          <t>DARIO JULIANO</t>
        </is>
      </c>
      <c r="C4687" t="n">
        <v>1</v>
      </c>
      <c r="D4687" t="inlineStr">
        <is>
          <t>IPCA</t>
        </is>
      </c>
      <c r="E4687" t="n">
        <v>0.009488792934583046</v>
      </c>
      <c r="F4687" t="inlineStr">
        <is>
          <t>MENSAL</t>
        </is>
      </c>
      <c r="G4687" t="n">
        <v>47705</v>
      </c>
      <c r="H4687" t="n">
        <v>47705</v>
      </c>
      <c r="I4687" t="inlineStr">
        <is>
          <t>112</t>
        </is>
      </c>
      <c r="J4687" t="inlineStr">
        <is>
          <t>CARTEIRA</t>
        </is>
      </c>
      <c r="K4687" t="inlineStr">
        <is>
          <t>CONTRATO</t>
        </is>
      </c>
      <c r="L4687" t="n">
        <v>2602.88</v>
      </c>
      <c r="M4687" t="inlineStr"/>
      <c r="N4687" t="inlineStr"/>
      <c r="O4687" s="142">
        <f>DATE(YEAR(H4687),MONTH(H4687),1)</f>
        <v/>
      </c>
      <c r="P4687" s="132">
        <f>IF(H4687&gt;$L$3,"Futuro","Atraso")</f>
        <v/>
      </c>
      <c r="Q4687">
        <f>12*(YEAR(H4687)-YEAR($L$3))+(MONTH(H4687)-MONTH($L$3))</f>
        <v/>
      </c>
      <c r="R4687" s="366">
        <f>IF(N4687="IBIRAPITANGA FASE 3",IF(P4687="Atraso",M4687,M4687/(1+$J$2)^Q4687),IF(P4687="Atraso",M4687,M4687/(1+$J$1)^Q4687))</f>
        <v/>
      </c>
    </row>
    <row r="4688">
      <c r="A4688" t="inlineStr">
        <is>
          <t>Q022L04</t>
        </is>
      </c>
      <c r="B4688" t="inlineStr">
        <is>
          <t>DARIO JULIANO</t>
        </is>
      </c>
      <c r="C4688" t="n">
        <v>1</v>
      </c>
      <c r="D4688" t="inlineStr">
        <is>
          <t>IPCA</t>
        </is>
      </c>
      <c r="E4688" t="n">
        <v>0.009488792934583046</v>
      </c>
      <c r="F4688" t="inlineStr">
        <is>
          <t>MENSAL</t>
        </is>
      </c>
      <c r="G4688" t="n">
        <v>47736</v>
      </c>
      <c r="H4688" t="n">
        <v>47736</v>
      </c>
      <c r="I4688" t="inlineStr">
        <is>
          <t>113</t>
        </is>
      </c>
      <c r="J4688" t="inlineStr">
        <is>
          <t>CARTEIRA</t>
        </is>
      </c>
      <c r="K4688" t="inlineStr">
        <is>
          <t>CONTRATO</t>
        </is>
      </c>
      <c r="L4688" t="n">
        <v>2602.88</v>
      </c>
      <c r="M4688" t="inlineStr"/>
      <c r="N4688" t="inlineStr"/>
      <c r="O4688" s="142">
        <f>DATE(YEAR(H4688),MONTH(H4688),1)</f>
        <v/>
      </c>
      <c r="P4688" s="132">
        <f>IF(H4688&gt;$L$3,"Futuro","Atraso")</f>
        <v/>
      </c>
      <c r="Q4688">
        <f>12*(YEAR(H4688)-YEAR($L$3))+(MONTH(H4688)-MONTH($L$3))</f>
        <v/>
      </c>
      <c r="R4688" s="366">
        <f>IF(N4688="IBIRAPITANGA FASE 3",IF(P4688="Atraso",M4688,M4688/(1+$J$2)^Q4688),IF(P4688="Atraso",M4688,M4688/(1+$J$1)^Q4688))</f>
        <v/>
      </c>
    </row>
    <row r="4689">
      <c r="A4689" t="inlineStr">
        <is>
          <t>Q022L04</t>
        </is>
      </c>
      <c r="B4689" t="inlineStr">
        <is>
          <t>DARIO JULIANO</t>
        </is>
      </c>
      <c r="C4689" t="n">
        <v>1</v>
      </c>
      <c r="D4689" t="inlineStr">
        <is>
          <t>IPCA</t>
        </is>
      </c>
      <c r="E4689" t="n">
        <v>0.009488792934583046</v>
      </c>
      <c r="F4689" t="inlineStr">
        <is>
          <t>MENSAL</t>
        </is>
      </c>
      <c r="G4689" t="n">
        <v>47766</v>
      </c>
      <c r="H4689" t="n">
        <v>47766</v>
      </c>
      <c r="I4689" t="inlineStr">
        <is>
          <t>114</t>
        </is>
      </c>
      <c r="J4689" t="inlineStr">
        <is>
          <t>CARTEIRA</t>
        </is>
      </c>
      <c r="K4689" t="inlineStr">
        <is>
          <t>CONTRATO</t>
        </is>
      </c>
      <c r="L4689" t="n">
        <v>2602.88</v>
      </c>
      <c r="M4689" t="inlineStr"/>
      <c r="N4689" t="inlineStr"/>
      <c r="O4689" s="142">
        <f>DATE(YEAR(H4689),MONTH(H4689),1)</f>
        <v/>
      </c>
      <c r="P4689" s="132">
        <f>IF(H4689&gt;$L$3,"Futuro","Atraso")</f>
        <v/>
      </c>
      <c r="Q4689">
        <f>12*(YEAR(H4689)-YEAR($L$3))+(MONTH(H4689)-MONTH($L$3))</f>
        <v/>
      </c>
      <c r="R4689" s="366">
        <f>IF(N4689="IBIRAPITANGA FASE 3",IF(P4689="Atraso",M4689,M4689/(1+$J$2)^Q4689),IF(P4689="Atraso",M4689,M4689/(1+$J$1)^Q4689))</f>
        <v/>
      </c>
    </row>
    <row r="4690">
      <c r="A4690" t="inlineStr">
        <is>
          <t>Q022L04</t>
        </is>
      </c>
      <c r="B4690" t="inlineStr">
        <is>
          <t>DARIO JULIANO</t>
        </is>
      </c>
      <c r="C4690" t="n">
        <v>1</v>
      </c>
      <c r="D4690" t="inlineStr">
        <is>
          <t>IPCA</t>
        </is>
      </c>
      <c r="E4690" t="n">
        <v>0.009488792934583046</v>
      </c>
      <c r="F4690" t="inlineStr">
        <is>
          <t>MENSAL</t>
        </is>
      </c>
      <c r="G4690" t="n">
        <v>47797</v>
      </c>
      <c r="H4690" t="n">
        <v>47797</v>
      </c>
      <c r="I4690" t="inlineStr">
        <is>
          <t>115</t>
        </is>
      </c>
      <c r="J4690" t="inlineStr">
        <is>
          <t>CARTEIRA</t>
        </is>
      </c>
      <c r="K4690" t="inlineStr">
        <is>
          <t>CONTRATO</t>
        </is>
      </c>
      <c r="L4690" t="n">
        <v>2602.88</v>
      </c>
      <c r="M4690" t="inlineStr"/>
      <c r="N4690" t="inlineStr"/>
      <c r="O4690" s="142">
        <f>DATE(YEAR(H4690),MONTH(H4690),1)</f>
        <v/>
      </c>
      <c r="P4690" s="132">
        <f>IF(H4690&gt;$L$3,"Futuro","Atraso")</f>
        <v/>
      </c>
      <c r="Q4690">
        <f>12*(YEAR(H4690)-YEAR($L$3))+(MONTH(H4690)-MONTH($L$3))</f>
        <v/>
      </c>
      <c r="R4690" s="366">
        <f>IF(N4690="IBIRAPITANGA FASE 3",IF(P4690="Atraso",M4690,M4690/(1+$J$2)^Q4690),IF(P4690="Atraso",M4690,M4690/(1+$J$1)^Q4690))</f>
        <v/>
      </c>
    </row>
    <row r="4691">
      <c r="A4691" t="inlineStr">
        <is>
          <t>Q022L04</t>
        </is>
      </c>
      <c r="B4691" t="inlineStr">
        <is>
          <t>DARIO JULIANO</t>
        </is>
      </c>
      <c r="C4691" t="n">
        <v>1</v>
      </c>
      <c r="D4691" t="inlineStr">
        <is>
          <t>IPCA</t>
        </is>
      </c>
      <c r="E4691" t="n">
        <v>0.009488792934583046</v>
      </c>
      <c r="F4691" t="inlineStr">
        <is>
          <t>MENSAL</t>
        </is>
      </c>
      <c r="G4691" t="n">
        <v>47827</v>
      </c>
      <c r="H4691" t="n">
        <v>47827</v>
      </c>
      <c r="I4691" t="inlineStr">
        <is>
          <t>116</t>
        </is>
      </c>
      <c r="J4691" t="inlineStr">
        <is>
          <t>CARTEIRA</t>
        </is>
      </c>
      <c r="K4691" t="inlineStr">
        <is>
          <t>CONTRATO</t>
        </is>
      </c>
      <c r="L4691" t="n">
        <v>2602.88</v>
      </c>
      <c r="M4691" t="inlineStr"/>
      <c r="N4691" t="inlineStr"/>
      <c r="O4691" s="142">
        <f>DATE(YEAR(H4691),MONTH(H4691),1)</f>
        <v/>
      </c>
      <c r="P4691" s="132">
        <f>IF(H4691&gt;$L$3,"Futuro","Atraso")</f>
        <v/>
      </c>
      <c r="Q4691">
        <f>12*(YEAR(H4691)-YEAR($L$3))+(MONTH(H4691)-MONTH($L$3))</f>
        <v/>
      </c>
      <c r="R4691" s="366">
        <f>IF(N4691="IBIRAPITANGA FASE 3",IF(P4691="Atraso",M4691,M4691/(1+$J$2)^Q4691),IF(P4691="Atraso",M4691,M4691/(1+$J$1)^Q4691))</f>
        <v/>
      </c>
    </row>
    <row r="4692">
      <c r="A4692" t="inlineStr">
        <is>
          <t>Q022L04</t>
        </is>
      </c>
      <c r="B4692" t="inlineStr">
        <is>
          <t>DARIO JULIANO</t>
        </is>
      </c>
      <c r="C4692" t="n">
        <v>1</v>
      </c>
      <c r="D4692" t="inlineStr">
        <is>
          <t>IPCA</t>
        </is>
      </c>
      <c r="E4692" t="n">
        <v>0.009488792934583046</v>
      </c>
      <c r="F4692" t="inlineStr">
        <is>
          <t>MENSAL</t>
        </is>
      </c>
      <c r="G4692" t="n">
        <v>47858</v>
      </c>
      <c r="H4692" t="n">
        <v>47858</v>
      </c>
      <c r="I4692" t="inlineStr">
        <is>
          <t>117</t>
        </is>
      </c>
      <c r="J4692" t="inlineStr">
        <is>
          <t>CARTEIRA</t>
        </is>
      </c>
      <c r="K4692" t="inlineStr">
        <is>
          <t>CONTRATO</t>
        </is>
      </c>
      <c r="L4692" t="n">
        <v>2602.88</v>
      </c>
      <c r="M4692" t="inlineStr"/>
      <c r="N4692" t="inlineStr"/>
      <c r="O4692" s="142">
        <f>DATE(YEAR(H4692),MONTH(H4692),1)</f>
        <v/>
      </c>
      <c r="P4692" s="132">
        <f>IF(H4692&gt;$L$3,"Futuro","Atraso")</f>
        <v/>
      </c>
      <c r="Q4692">
        <f>12*(YEAR(H4692)-YEAR($L$3))+(MONTH(H4692)-MONTH($L$3))</f>
        <v/>
      </c>
      <c r="R4692" s="366">
        <f>IF(N4692="IBIRAPITANGA FASE 3",IF(P4692="Atraso",M4692,M4692/(1+$J$2)^Q4692),IF(P4692="Atraso",M4692,M4692/(1+$J$1)^Q4692))</f>
        <v/>
      </c>
    </row>
    <row r="4693">
      <c r="A4693" t="inlineStr">
        <is>
          <t>Q022L04</t>
        </is>
      </c>
      <c r="B4693" t="inlineStr">
        <is>
          <t>DARIO JULIANO</t>
        </is>
      </c>
      <c r="C4693" t="n">
        <v>1</v>
      </c>
      <c r="D4693" t="inlineStr">
        <is>
          <t>IPCA</t>
        </is>
      </c>
      <c r="E4693" t="n">
        <v>0.009488792934583046</v>
      </c>
      <c r="F4693" t="inlineStr">
        <is>
          <t>MENSAL</t>
        </is>
      </c>
      <c r="G4693" t="n">
        <v>47889</v>
      </c>
      <c r="H4693" t="n">
        <v>47889</v>
      </c>
      <c r="I4693" t="inlineStr">
        <is>
          <t>118</t>
        </is>
      </c>
      <c r="J4693" t="inlineStr">
        <is>
          <t>CARTEIRA</t>
        </is>
      </c>
      <c r="K4693" t="inlineStr">
        <is>
          <t>CONTRATO</t>
        </is>
      </c>
      <c r="L4693" t="n">
        <v>2602.88</v>
      </c>
      <c r="M4693" t="inlineStr"/>
      <c r="N4693" t="inlineStr"/>
      <c r="O4693" s="142">
        <f>DATE(YEAR(H4693),MONTH(H4693),1)</f>
        <v/>
      </c>
      <c r="P4693" s="132">
        <f>IF(H4693&gt;$L$3,"Futuro","Atraso")</f>
        <v/>
      </c>
      <c r="Q4693">
        <f>12*(YEAR(H4693)-YEAR($L$3))+(MONTH(H4693)-MONTH($L$3))</f>
        <v/>
      </c>
      <c r="R4693" s="366">
        <f>IF(N4693="IBIRAPITANGA FASE 3",IF(P4693="Atraso",M4693,M4693/(1+$J$2)^Q4693),IF(P4693="Atraso",M4693,M4693/(1+$J$1)^Q4693))</f>
        <v/>
      </c>
    </row>
    <row r="4694">
      <c r="A4694" t="inlineStr">
        <is>
          <t>Q022L04</t>
        </is>
      </c>
      <c r="B4694" t="inlineStr">
        <is>
          <t>DARIO JULIANO</t>
        </is>
      </c>
      <c r="C4694" t="n">
        <v>1</v>
      </c>
      <c r="D4694" t="inlineStr">
        <is>
          <t>IPCA</t>
        </is>
      </c>
      <c r="E4694" t="n">
        <v>0.009488792934583046</v>
      </c>
      <c r="F4694" t="inlineStr">
        <is>
          <t>MENSAL</t>
        </is>
      </c>
      <c r="G4694" t="n">
        <v>47917</v>
      </c>
      <c r="H4694" t="n">
        <v>47917</v>
      </c>
      <c r="I4694" t="inlineStr">
        <is>
          <t>119</t>
        </is>
      </c>
      <c r="J4694" t="inlineStr">
        <is>
          <t>CARTEIRA</t>
        </is>
      </c>
      <c r="K4694" t="inlineStr">
        <is>
          <t>CONTRATO</t>
        </is>
      </c>
      <c r="L4694" t="n">
        <v>2602.88</v>
      </c>
      <c r="M4694" t="inlineStr"/>
      <c r="N4694" t="inlineStr"/>
      <c r="O4694" s="142">
        <f>DATE(YEAR(H4694),MONTH(H4694),1)</f>
        <v/>
      </c>
      <c r="P4694" s="132">
        <f>IF(H4694&gt;$L$3,"Futuro","Atraso")</f>
        <v/>
      </c>
      <c r="Q4694">
        <f>12*(YEAR(H4694)-YEAR($L$3))+(MONTH(H4694)-MONTH($L$3))</f>
        <v/>
      </c>
      <c r="R4694" s="366">
        <f>IF(N4694="IBIRAPITANGA FASE 3",IF(P4694="Atraso",M4694,M4694/(1+$J$2)^Q4694),IF(P4694="Atraso",M4694,M4694/(1+$J$1)^Q4694))</f>
        <v/>
      </c>
    </row>
    <row r="4695">
      <c r="A4695" t="inlineStr">
        <is>
          <t>Q022L04</t>
        </is>
      </c>
      <c r="B4695" t="inlineStr">
        <is>
          <t>DARIO JULIANO</t>
        </is>
      </c>
      <c r="C4695" t="n">
        <v>1</v>
      </c>
      <c r="D4695" t="inlineStr">
        <is>
          <t>IPCA</t>
        </is>
      </c>
      <c r="E4695" t="n">
        <v>0.009488792934583046</v>
      </c>
      <c r="F4695" t="inlineStr">
        <is>
          <t>MENSAL</t>
        </is>
      </c>
      <c r="G4695" t="n">
        <v>47948</v>
      </c>
      <c r="H4695" t="n">
        <v>47948</v>
      </c>
      <c r="I4695" t="inlineStr">
        <is>
          <t>120</t>
        </is>
      </c>
      <c r="J4695" t="inlineStr">
        <is>
          <t>CARTEIRA</t>
        </is>
      </c>
      <c r="K4695" t="inlineStr">
        <is>
          <t>CONTRATO</t>
        </is>
      </c>
      <c r="L4695" t="n">
        <v>2602.88</v>
      </c>
      <c r="M4695" t="inlineStr"/>
      <c r="N4695" t="inlineStr"/>
      <c r="O4695" s="142">
        <f>DATE(YEAR(H4695),MONTH(H4695),1)</f>
        <v/>
      </c>
      <c r="P4695" s="132">
        <f>IF(H4695&gt;$L$3,"Futuro","Atraso")</f>
        <v/>
      </c>
      <c r="Q4695">
        <f>12*(YEAR(H4695)-YEAR($L$3))+(MONTH(H4695)-MONTH($L$3))</f>
        <v/>
      </c>
      <c r="R4695" s="366">
        <f>IF(N4695="IBIRAPITANGA FASE 3",IF(P4695="Atraso",M4695,M4695/(1+$J$2)^Q4695),IF(P4695="Atraso",M4695,M4695/(1+$J$1)^Q4695))</f>
        <v/>
      </c>
    </row>
    <row r="4696">
      <c r="A4696" t="inlineStr">
        <is>
          <t>Q022L04</t>
        </is>
      </c>
      <c r="B4696" t="inlineStr">
        <is>
          <t>DARIO JULIANO</t>
        </is>
      </c>
      <c r="C4696" t="n">
        <v>1</v>
      </c>
      <c r="D4696" t="inlineStr">
        <is>
          <t>IPCA</t>
        </is>
      </c>
      <c r="E4696" t="n">
        <v>0.009488792934583046</v>
      </c>
      <c r="F4696" t="inlineStr">
        <is>
          <t>MENSAL</t>
        </is>
      </c>
      <c r="G4696" t="n">
        <v>47978</v>
      </c>
      <c r="H4696" t="n">
        <v>47978</v>
      </c>
      <c r="I4696" t="inlineStr">
        <is>
          <t>121</t>
        </is>
      </c>
      <c r="J4696" t="inlineStr">
        <is>
          <t>CARTEIRA</t>
        </is>
      </c>
      <c r="K4696" t="inlineStr">
        <is>
          <t>CONTRATO</t>
        </is>
      </c>
      <c r="L4696" t="n">
        <v>2602.88</v>
      </c>
      <c r="M4696" t="inlineStr"/>
      <c r="N4696" t="inlineStr"/>
      <c r="O4696" s="142">
        <f>DATE(YEAR(H4696),MONTH(H4696),1)</f>
        <v/>
      </c>
      <c r="P4696" s="132">
        <f>IF(H4696&gt;$L$3,"Futuro","Atraso")</f>
        <v/>
      </c>
      <c r="Q4696">
        <f>12*(YEAR(H4696)-YEAR($L$3))+(MONTH(H4696)-MONTH($L$3))</f>
        <v/>
      </c>
      <c r="R4696" s="366">
        <f>IF(N4696="IBIRAPITANGA FASE 3",IF(P4696="Atraso",M4696,M4696/(1+$J$2)^Q4696),IF(P4696="Atraso",M4696,M4696/(1+$J$1)^Q4696))</f>
        <v/>
      </c>
    </row>
    <row r="4697">
      <c r="A4697" t="inlineStr">
        <is>
          <t>Q022L04</t>
        </is>
      </c>
      <c r="B4697" t="inlineStr">
        <is>
          <t>DARIO JULIANO</t>
        </is>
      </c>
      <c r="C4697" t="n">
        <v>1</v>
      </c>
      <c r="D4697" t="inlineStr">
        <is>
          <t>IPCA</t>
        </is>
      </c>
      <c r="E4697" t="n">
        <v>0.009488792934583046</v>
      </c>
      <c r="F4697" t="inlineStr">
        <is>
          <t>MENSAL</t>
        </is>
      </c>
      <c r="G4697" t="n">
        <v>48009</v>
      </c>
      <c r="H4697" t="n">
        <v>48009</v>
      </c>
      <c r="I4697" t="inlineStr">
        <is>
          <t>122</t>
        </is>
      </c>
      <c r="J4697" t="inlineStr">
        <is>
          <t>CARTEIRA</t>
        </is>
      </c>
      <c r="K4697" t="inlineStr">
        <is>
          <t>CONTRATO</t>
        </is>
      </c>
      <c r="L4697" t="n">
        <v>2602.88</v>
      </c>
      <c r="M4697" t="inlineStr"/>
      <c r="N4697" t="inlineStr"/>
      <c r="O4697" s="142">
        <f>DATE(YEAR(H4697),MONTH(H4697),1)</f>
        <v/>
      </c>
      <c r="P4697" s="132">
        <f>IF(H4697&gt;$L$3,"Futuro","Atraso")</f>
        <v/>
      </c>
      <c r="Q4697">
        <f>12*(YEAR(H4697)-YEAR($L$3))+(MONTH(H4697)-MONTH($L$3))</f>
        <v/>
      </c>
      <c r="R4697" s="366">
        <f>IF(N4697="IBIRAPITANGA FASE 3",IF(P4697="Atraso",M4697,M4697/(1+$J$2)^Q4697),IF(P4697="Atraso",M4697,M4697/(1+$J$1)^Q4697))</f>
        <v/>
      </c>
    </row>
    <row r="4698">
      <c r="A4698" t="inlineStr">
        <is>
          <t>Q022L04</t>
        </is>
      </c>
      <c r="B4698" t="inlineStr">
        <is>
          <t>DARIO JULIANO</t>
        </is>
      </c>
      <c r="C4698" t="n">
        <v>1</v>
      </c>
      <c r="D4698" t="inlineStr">
        <is>
          <t>IPCA</t>
        </is>
      </c>
      <c r="E4698" t="n">
        <v>0.009488792934583046</v>
      </c>
      <c r="F4698" t="inlineStr">
        <is>
          <t>MENSAL</t>
        </is>
      </c>
      <c r="G4698" t="n">
        <v>48039</v>
      </c>
      <c r="H4698" t="n">
        <v>48039</v>
      </c>
      <c r="I4698" t="inlineStr">
        <is>
          <t>123</t>
        </is>
      </c>
      <c r="J4698" t="inlineStr">
        <is>
          <t>CARTEIRA</t>
        </is>
      </c>
      <c r="K4698" t="inlineStr">
        <is>
          <t>CONTRATO</t>
        </is>
      </c>
      <c r="L4698" t="n">
        <v>2602.88</v>
      </c>
      <c r="M4698" t="inlineStr"/>
      <c r="N4698" t="inlineStr"/>
      <c r="O4698" s="142">
        <f>DATE(YEAR(H4698),MONTH(H4698),1)</f>
        <v/>
      </c>
      <c r="P4698" s="132">
        <f>IF(H4698&gt;$L$3,"Futuro","Atraso")</f>
        <v/>
      </c>
      <c r="Q4698">
        <f>12*(YEAR(H4698)-YEAR($L$3))+(MONTH(H4698)-MONTH($L$3))</f>
        <v/>
      </c>
      <c r="R4698" s="366">
        <f>IF(N4698="IBIRAPITANGA FASE 3",IF(P4698="Atraso",M4698,M4698/(1+$J$2)^Q4698),IF(P4698="Atraso",M4698,M4698/(1+$J$1)^Q4698))</f>
        <v/>
      </c>
    </row>
    <row r="4699">
      <c r="A4699" t="inlineStr">
        <is>
          <t>Q022L04</t>
        </is>
      </c>
      <c r="B4699" t="inlineStr">
        <is>
          <t>DARIO JULIANO</t>
        </is>
      </c>
      <c r="C4699" t="n">
        <v>1</v>
      </c>
      <c r="D4699" t="inlineStr">
        <is>
          <t>IPCA</t>
        </is>
      </c>
      <c r="E4699" t="n">
        <v>0.009488792934583046</v>
      </c>
      <c r="F4699" t="inlineStr">
        <is>
          <t>MENSAL</t>
        </is>
      </c>
      <c r="G4699" t="n">
        <v>48070</v>
      </c>
      <c r="H4699" t="n">
        <v>48070</v>
      </c>
      <c r="I4699" t="inlineStr">
        <is>
          <t>124</t>
        </is>
      </c>
      <c r="J4699" t="inlineStr">
        <is>
          <t>CARTEIRA</t>
        </is>
      </c>
      <c r="K4699" t="inlineStr">
        <is>
          <t>CONTRATO</t>
        </is>
      </c>
      <c r="L4699" t="n">
        <v>2602.88</v>
      </c>
      <c r="M4699" t="inlineStr"/>
      <c r="N4699" t="inlineStr"/>
      <c r="O4699" s="142">
        <f>DATE(YEAR(H4699),MONTH(H4699),1)</f>
        <v/>
      </c>
      <c r="P4699" s="132">
        <f>IF(H4699&gt;$L$3,"Futuro","Atraso")</f>
        <v/>
      </c>
      <c r="Q4699">
        <f>12*(YEAR(H4699)-YEAR($L$3))+(MONTH(H4699)-MONTH($L$3))</f>
        <v/>
      </c>
      <c r="R4699" s="366">
        <f>IF(N4699="IBIRAPITANGA FASE 3",IF(P4699="Atraso",M4699,M4699/(1+$J$2)^Q4699),IF(P4699="Atraso",M4699,M4699/(1+$J$1)^Q4699))</f>
        <v/>
      </c>
    </row>
    <row r="4700">
      <c r="A4700" t="inlineStr">
        <is>
          <t>Q022L04</t>
        </is>
      </c>
      <c r="B4700" t="inlineStr">
        <is>
          <t>DARIO JULIANO</t>
        </is>
      </c>
      <c r="C4700" t="n">
        <v>1</v>
      </c>
      <c r="D4700" t="inlineStr">
        <is>
          <t>IPCA</t>
        </is>
      </c>
      <c r="E4700" t="n">
        <v>0.009488792934583046</v>
      </c>
      <c r="F4700" t="inlineStr">
        <is>
          <t>MENSAL</t>
        </is>
      </c>
      <c r="G4700" t="n">
        <v>48101</v>
      </c>
      <c r="H4700" t="n">
        <v>48101</v>
      </c>
      <c r="I4700" t="inlineStr">
        <is>
          <t>125</t>
        </is>
      </c>
      <c r="J4700" t="inlineStr">
        <is>
          <t>CARTEIRA</t>
        </is>
      </c>
      <c r="K4700" t="inlineStr">
        <is>
          <t>CONTRATO</t>
        </is>
      </c>
      <c r="L4700" t="n">
        <v>2602.88</v>
      </c>
      <c r="M4700" t="inlineStr"/>
      <c r="N4700" t="inlineStr"/>
      <c r="O4700" s="142">
        <f>DATE(YEAR(H4700),MONTH(H4700),1)</f>
        <v/>
      </c>
      <c r="P4700" s="132">
        <f>IF(H4700&gt;$L$3,"Futuro","Atraso")</f>
        <v/>
      </c>
      <c r="Q4700">
        <f>12*(YEAR(H4700)-YEAR($L$3))+(MONTH(H4700)-MONTH($L$3))</f>
        <v/>
      </c>
      <c r="R4700" s="366">
        <f>IF(N4700="IBIRAPITANGA FASE 3",IF(P4700="Atraso",M4700,M4700/(1+$J$2)^Q4700),IF(P4700="Atraso",M4700,M4700/(1+$J$1)^Q4700))</f>
        <v/>
      </c>
    </row>
    <row r="4701">
      <c r="A4701" t="inlineStr">
        <is>
          <t>Q022L04</t>
        </is>
      </c>
      <c r="B4701" t="inlineStr">
        <is>
          <t>DARIO JULIANO</t>
        </is>
      </c>
      <c r="C4701" t="n">
        <v>1</v>
      </c>
      <c r="D4701" t="inlineStr">
        <is>
          <t>IPCA</t>
        </is>
      </c>
      <c r="E4701" t="n">
        <v>0.009488792934583046</v>
      </c>
      <c r="F4701" t="inlineStr">
        <is>
          <t>MENSAL</t>
        </is>
      </c>
      <c r="G4701" t="n">
        <v>48131</v>
      </c>
      <c r="H4701" t="n">
        <v>48131</v>
      </c>
      <c r="I4701" t="inlineStr">
        <is>
          <t>126</t>
        </is>
      </c>
      <c r="J4701" t="inlineStr">
        <is>
          <t>CARTEIRA</t>
        </is>
      </c>
      <c r="K4701" t="inlineStr">
        <is>
          <t>CONTRATO</t>
        </is>
      </c>
      <c r="L4701" t="n">
        <v>2602.88</v>
      </c>
      <c r="M4701" t="inlineStr"/>
      <c r="N4701" t="inlineStr"/>
      <c r="O4701" s="142">
        <f>DATE(YEAR(H4701),MONTH(H4701),1)</f>
        <v/>
      </c>
      <c r="P4701" s="132">
        <f>IF(H4701&gt;$L$3,"Futuro","Atraso")</f>
        <v/>
      </c>
      <c r="Q4701">
        <f>12*(YEAR(H4701)-YEAR($L$3))+(MONTH(H4701)-MONTH($L$3))</f>
        <v/>
      </c>
      <c r="R4701" s="366">
        <f>IF(N4701="IBIRAPITANGA FASE 3",IF(P4701="Atraso",M4701,M4701/(1+$J$2)^Q4701),IF(P4701="Atraso",M4701,M4701/(1+$J$1)^Q4701))</f>
        <v/>
      </c>
    </row>
    <row r="4702">
      <c r="A4702" t="inlineStr">
        <is>
          <t>Q022L04</t>
        </is>
      </c>
      <c r="B4702" t="inlineStr">
        <is>
          <t>DARIO JULIANO</t>
        </is>
      </c>
      <c r="C4702" t="n">
        <v>1</v>
      </c>
      <c r="D4702" t="inlineStr">
        <is>
          <t>IPCA</t>
        </is>
      </c>
      <c r="E4702" t="n">
        <v>0.009488792934583046</v>
      </c>
      <c r="F4702" t="inlineStr">
        <is>
          <t>MENSAL</t>
        </is>
      </c>
      <c r="G4702" t="n">
        <v>48162</v>
      </c>
      <c r="H4702" t="n">
        <v>48162</v>
      </c>
      <c r="I4702" t="inlineStr">
        <is>
          <t>127</t>
        </is>
      </c>
      <c r="J4702" t="inlineStr">
        <is>
          <t>CARTEIRA</t>
        </is>
      </c>
      <c r="K4702" t="inlineStr">
        <is>
          <t>CONTRATO</t>
        </is>
      </c>
      <c r="L4702" t="n">
        <v>2602.88</v>
      </c>
      <c r="M4702" t="inlineStr"/>
      <c r="N4702" t="inlineStr"/>
      <c r="O4702" s="142">
        <f>DATE(YEAR(H4702),MONTH(H4702),1)</f>
        <v/>
      </c>
      <c r="P4702" s="132">
        <f>IF(H4702&gt;$L$3,"Futuro","Atraso")</f>
        <v/>
      </c>
      <c r="Q4702">
        <f>12*(YEAR(H4702)-YEAR($L$3))+(MONTH(H4702)-MONTH($L$3))</f>
        <v/>
      </c>
      <c r="R4702" s="366">
        <f>IF(N4702="IBIRAPITANGA FASE 3",IF(P4702="Atraso",M4702,M4702/(1+$J$2)^Q4702),IF(P4702="Atraso",M4702,M4702/(1+$J$1)^Q4702))</f>
        <v/>
      </c>
    </row>
    <row r="4703">
      <c r="A4703" t="inlineStr">
        <is>
          <t>Q022L04</t>
        </is>
      </c>
      <c r="B4703" t="inlineStr">
        <is>
          <t>DARIO JULIANO</t>
        </is>
      </c>
      <c r="C4703" t="n">
        <v>1</v>
      </c>
      <c r="D4703" t="inlineStr">
        <is>
          <t>IPCA</t>
        </is>
      </c>
      <c r="E4703" t="n">
        <v>0.009488792934583046</v>
      </c>
      <c r="F4703" t="inlineStr">
        <is>
          <t>MENSAL</t>
        </is>
      </c>
      <c r="G4703" t="n">
        <v>48192</v>
      </c>
      <c r="H4703" t="n">
        <v>48192</v>
      </c>
      <c r="I4703" t="inlineStr">
        <is>
          <t>128</t>
        </is>
      </c>
      <c r="J4703" t="inlineStr">
        <is>
          <t>CARTEIRA</t>
        </is>
      </c>
      <c r="K4703" t="inlineStr">
        <is>
          <t>CONTRATO</t>
        </is>
      </c>
      <c r="L4703" t="n">
        <v>2602.88</v>
      </c>
      <c r="M4703" t="inlineStr"/>
      <c r="N4703" t="inlineStr"/>
      <c r="O4703" s="142">
        <f>DATE(YEAR(H4703),MONTH(H4703),1)</f>
        <v/>
      </c>
      <c r="P4703" s="132">
        <f>IF(H4703&gt;$L$3,"Futuro","Atraso")</f>
        <v/>
      </c>
      <c r="Q4703">
        <f>12*(YEAR(H4703)-YEAR($L$3))+(MONTH(H4703)-MONTH($L$3))</f>
        <v/>
      </c>
      <c r="R4703" s="366">
        <f>IF(N4703="IBIRAPITANGA FASE 3",IF(P4703="Atraso",M4703,M4703/(1+$J$2)^Q4703),IF(P4703="Atraso",M4703,M4703/(1+$J$1)^Q4703))</f>
        <v/>
      </c>
    </row>
    <row r="4704">
      <c r="A4704" t="inlineStr">
        <is>
          <t>Q022L04</t>
        </is>
      </c>
      <c r="B4704" t="inlineStr">
        <is>
          <t>DARIO JULIANO</t>
        </is>
      </c>
      <c r="C4704" t="n">
        <v>1</v>
      </c>
      <c r="D4704" t="inlineStr">
        <is>
          <t>IPCA</t>
        </is>
      </c>
      <c r="E4704" t="n">
        <v>0.009488792934583046</v>
      </c>
      <c r="F4704" t="inlineStr">
        <is>
          <t>MENSAL</t>
        </is>
      </c>
      <c r="G4704" t="n">
        <v>48223</v>
      </c>
      <c r="H4704" t="n">
        <v>48223</v>
      </c>
      <c r="I4704" t="inlineStr">
        <is>
          <t>129</t>
        </is>
      </c>
      <c r="J4704" t="inlineStr">
        <is>
          <t>CARTEIRA</t>
        </is>
      </c>
      <c r="K4704" t="inlineStr">
        <is>
          <t>CONTRATO</t>
        </is>
      </c>
      <c r="L4704" t="n">
        <v>2602.88</v>
      </c>
      <c r="M4704" t="inlineStr"/>
      <c r="N4704" t="inlineStr"/>
      <c r="O4704" s="142">
        <f>DATE(YEAR(H4704),MONTH(H4704),1)</f>
        <v/>
      </c>
      <c r="P4704" s="132">
        <f>IF(H4704&gt;$L$3,"Futuro","Atraso")</f>
        <v/>
      </c>
      <c r="Q4704">
        <f>12*(YEAR(H4704)-YEAR($L$3))+(MONTH(H4704)-MONTH($L$3))</f>
        <v/>
      </c>
      <c r="R4704" s="366">
        <f>IF(N4704="IBIRAPITANGA FASE 3",IF(P4704="Atraso",M4704,M4704/(1+$J$2)^Q4704),IF(P4704="Atraso",M4704,M4704/(1+$J$1)^Q4704))</f>
        <v/>
      </c>
    </row>
    <row r="4705">
      <c r="A4705" t="inlineStr">
        <is>
          <t>Q022L04</t>
        </is>
      </c>
      <c r="B4705" t="inlineStr">
        <is>
          <t>DARIO JULIANO</t>
        </is>
      </c>
      <c r="C4705" t="n">
        <v>1</v>
      </c>
      <c r="D4705" t="inlineStr">
        <is>
          <t>IPCA</t>
        </is>
      </c>
      <c r="E4705" t="n">
        <v>0.009488792934583046</v>
      </c>
      <c r="F4705" t="inlineStr">
        <is>
          <t>MENSAL</t>
        </is>
      </c>
      <c r="G4705" t="n">
        <v>48254</v>
      </c>
      <c r="H4705" t="n">
        <v>48254</v>
      </c>
      <c r="I4705" t="inlineStr">
        <is>
          <t>130</t>
        </is>
      </c>
      <c r="J4705" t="inlineStr">
        <is>
          <t>CARTEIRA</t>
        </is>
      </c>
      <c r="K4705" t="inlineStr">
        <is>
          <t>CONTRATO</t>
        </is>
      </c>
      <c r="L4705" t="n">
        <v>2602.88</v>
      </c>
      <c r="M4705" t="inlineStr"/>
      <c r="N4705" t="inlineStr"/>
      <c r="O4705" s="142">
        <f>DATE(YEAR(H4705),MONTH(H4705),1)</f>
        <v/>
      </c>
      <c r="P4705" s="132">
        <f>IF(H4705&gt;$L$3,"Futuro","Atraso")</f>
        <v/>
      </c>
      <c r="Q4705">
        <f>12*(YEAR(H4705)-YEAR($L$3))+(MONTH(H4705)-MONTH($L$3))</f>
        <v/>
      </c>
      <c r="R4705" s="366">
        <f>IF(N4705="IBIRAPITANGA FASE 3",IF(P4705="Atraso",M4705,M4705/(1+$J$2)^Q4705),IF(P4705="Atraso",M4705,M4705/(1+$J$1)^Q4705))</f>
        <v/>
      </c>
    </row>
    <row r="4706">
      <c r="A4706" t="inlineStr">
        <is>
          <t>Q022L04</t>
        </is>
      </c>
      <c r="B4706" t="inlineStr">
        <is>
          <t>DARIO JULIANO</t>
        </is>
      </c>
      <c r="C4706" t="n">
        <v>1</v>
      </c>
      <c r="D4706" t="inlineStr">
        <is>
          <t>IPCA</t>
        </is>
      </c>
      <c r="E4706" t="n">
        <v>0.009488792934583046</v>
      </c>
      <c r="F4706" t="inlineStr">
        <is>
          <t>MENSAL</t>
        </is>
      </c>
      <c r="G4706" t="n">
        <v>48283</v>
      </c>
      <c r="H4706" t="n">
        <v>48283</v>
      </c>
      <c r="I4706" t="inlineStr">
        <is>
          <t>131</t>
        </is>
      </c>
      <c r="J4706" t="inlineStr">
        <is>
          <t>CARTEIRA</t>
        </is>
      </c>
      <c r="K4706" t="inlineStr">
        <is>
          <t>CONTRATO</t>
        </is>
      </c>
      <c r="L4706" t="n">
        <v>2602.88</v>
      </c>
      <c r="M4706" t="inlineStr"/>
      <c r="N4706" t="inlineStr"/>
      <c r="O4706" s="142">
        <f>DATE(YEAR(H4706),MONTH(H4706),1)</f>
        <v/>
      </c>
      <c r="P4706" s="132">
        <f>IF(H4706&gt;$L$3,"Futuro","Atraso")</f>
        <v/>
      </c>
      <c r="Q4706">
        <f>12*(YEAR(H4706)-YEAR($L$3))+(MONTH(H4706)-MONTH($L$3))</f>
        <v/>
      </c>
      <c r="R4706" s="366">
        <f>IF(N4706="IBIRAPITANGA FASE 3",IF(P4706="Atraso",M4706,M4706/(1+$J$2)^Q4706),IF(P4706="Atraso",M4706,M4706/(1+$J$1)^Q4706))</f>
        <v/>
      </c>
    </row>
    <row r="4707">
      <c r="A4707" t="inlineStr">
        <is>
          <t>Q022L04</t>
        </is>
      </c>
      <c r="B4707" t="inlineStr">
        <is>
          <t>DARIO JULIANO</t>
        </is>
      </c>
      <c r="C4707" t="n">
        <v>1</v>
      </c>
      <c r="D4707" t="inlineStr">
        <is>
          <t>IPCA</t>
        </is>
      </c>
      <c r="E4707" t="n">
        <v>0.009488792934583046</v>
      </c>
      <c r="F4707" t="inlineStr">
        <is>
          <t>MENSAL</t>
        </is>
      </c>
      <c r="G4707" t="n">
        <v>48314</v>
      </c>
      <c r="H4707" t="n">
        <v>48314</v>
      </c>
      <c r="I4707" t="inlineStr">
        <is>
          <t>132</t>
        </is>
      </c>
      <c r="J4707" t="inlineStr">
        <is>
          <t>CARTEIRA</t>
        </is>
      </c>
      <c r="K4707" t="inlineStr">
        <is>
          <t>CONTRATO</t>
        </is>
      </c>
      <c r="L4707" t="n">
        <v>2602.88</v>
      </c>
      <c r="M4707" t="inlineStr"/>
      <c r="N4707" t="inlineStr"/>
      <c r="O4707" s="142">
        <f>DATE(YEAR(H4707),MONTH(H4707),1)</f>
        <v/>
      </c>
      <c r="P4707" s="132">
        <f>IF(H4707&gt;$L$3,"Futuro","Atraso")</f>
        <v/>
      </c>
      <c r="Q4707">
        <f>12*(YEAR(H4707)-YEAR($L$3))+(MONTH(H4707)-MONTH($L$3))</f>
        <v/>
      </c>
      <c r="R4707" s="366">
        <f>IF(N4707="IBIRAPITANGA FASE 3",IF(P4707="Atraso",M4707,M4707/(1+$J$2)^Q4707),IF(P4707="Atraso",M4707,M4707/(1+$J$1)^Q4707))</f>
        <v/>
      </c>
    </row>
    <row r="4708">
      <c r="A4708" t="inlineStr">
        <is>
          <t>Q022L04</t>
        </is>
      </c>
      <c r="B4708" t="inlineStr">
        <is>
          <t>DARIO JULIANO</t>
        </is>
      </c>
      <c r="C4708" t="n">
        <v>1</v>
      </c>
      <c r="D4708" t="inlineStr">
        <is>
          <t>IPCA</t>
        </is>
      </c>
      <c r="E4708" t="n">
        <v>0.009488792934583046</v>
      </c>
      <c r="F4708" t="inlineStr">
        <is>
          <t>MENSAL</t>
        </is>
      </c>
      <c r="G4708" t="n">
        <v>48344</v>
      </c>
      <c r="H4708" t="n">
        <v>48344</v>
      </c>
      <c r="I4708" t="inlineStr">
        <is>
          <t>133</t>
        </is>
      </c>
      <c r="J4708" t="inlineStr">
        <is>
          <t>CARTEIRA</t>
        </is>
      </c>
      <c r="K4708" t="inlineStr">
        <is>
          <t>CONTRATO</t>
        </is>
      </c>
      <c r="L4708" t="n">
        <v>2602.88</v>
      </c>
      <c r="M4708" t="inlineStr"/>
      <c r="N4708" t="inlineStr"/>
      <c r="O4708" s="142">
        <f>DATE(YEAR(H4708),MONTH(H4708),1)</f>
        <v/>
      </c>
      <c r="P4708" s="132">
        <f>IF(H4708&gt;$L$3,"Futuro","Atraso")</f>
        <v/>
      </c>
      <c r="Q4708">
        <f>12*(YEAR(H4708)-YEAR($L$3))+(MONTH(H4708)-MONTH($L$3))</f>
        <v/>
      </c>
      <c r="R4708" s="366">
        <f>IF(N4708="IBIRAPITANGA FASE 3",IF(P4708="Atraso",M4708,M4708/(1+$J$2)^Q4708),IF(P4708="Atraso",M4708,M4708/(1+$J$1)^Q4708))</f>
        <v/>
      </c>
    </row>
    <row r="4709">
      <c r="A4709" t="inlineStr">
        <is>
          <t>Q022L04</t>
        </is>
      </c>
      <c r="B4709" t="inlineStr">
        <is>
          <t>DARIO JULIANO</t>
        </is>
      </c>
      <c r="C4709" t="n">
        <v>1</v>
      </c>
      <c r="D4709" t="inlineStr">
        <is>
          <t>IPCA</t>
        </is>
      </c>
      <c r="E4709" t="n">
        <v>0.009488792934583046</v>
      </c>
      <c r="F4709" t="inlineStr">
        <is>
          <t>MENSAL</t>
        </is>
      </c>
      <c r="G4709" t="n">
        <v>48375</v>
      </c>
      <c r="H4709" t="n">
        <v>48375</v>
      </c>
      <c r="I4709" t="inlineStr">
        <is>
          <t>134</t>
        </is>
      </c>
      <c r="J4709" t="inlineStr">
        <is>
          <t>CARTEIRA</t>
        </is>
      </c>
      <c r="K4709" t="inlineStr">
        <is>
          <t>CONTRATO</t>
        </is>
      </c>
      <c r="L4709" t="n">
        <v>2602.88</v>
      </c>
      <c r="M4709" t="inlineStr"/>
      <c r="N4709" t="inlineStr"/>
      <c r="O4709" s="142">
        <f>DATE(YEAR(H4709),MONTH(H4709),1)</f>
        <v/>
      </c>
      <c r="P4709" s="132">
        <f>IF(H4709&gt;$L$3,"Futuro","Atraso")</f>
        <v/>
      </c>
      <c r="Q4709">
        <f>12*(YEAR(H4709)-YEAR($L$3))+(MONTH(H4709)-MONTH($L$3))</f>
        <v/>
      </c>
      <c r="R4709" s="366">
        <f>IF(N4709="IBIRAPITANGA FASE 3",IF(P4709="Atraso",M4709,M4709/(1+$J$2)^Q4709),IF(P4709="Atraso",M4709,M4709/(1+$J$1)^Q4709))</f>
        <v/>
      </c>
    </row>
    <row r="4710">
      <c r="A4710" t="inlineStr">
        <is>
          <t>Q022L04</t>
        </is>
      </c>
      <c r="B4710" t="inlineStr">
        <is>
          <t>DARIO JULIANO</t>
        </is>
      </c>
      <c r="C4710" t="n">
        <v>1</v>
      </c>
      <c r="D4710" t="inlineStr">
        <is>
          <t>IPCA</t>
        </is>
      </c>
      <c r="E4710" t="n">
        <v>0.009488792934583046</v>
      </c>
      <c r="F4710" t="inlineStr">
        <is>
          <t>MENSAL</t>
        </is>
      </c>
      <c r="G4710" t="n">
        <v>48405</v>
      </c>
      <c r="H4710" t="n">
        <v>48405</v>
      </c>
      <c r="I4710" t="inlineStr">
        <is>
          <t>135</t>
        </is>
      </c>
      <c r="J4710" t="inlineStr">
        <is>
          <t>CARTEIRA</t>
        </is>
      </c>
      <c r="K4710" t="inlineStr">
        <is>
          <t>CONTRATO</t>
        </is>
      </c>
      <c r="L4710" t="n">
        <v>2602.88</v>
      </c>
      <c r="M4710" t="inlineStr"/>
      <c r="N4710" t="inlineStr"/>
      <c r="O4710" s="142">
        <f>DATE(YEAR(H4710),MONTH(H4710),1)</f>
        <v/>
      </c>
      <c r="P4710" s="132">
        <f>IF(H4710&gt;$L$3,"Futuro","Atraso")</f>
        <v/>
      </c>
      <c r="Q4710">
        <f>12*(YEAR(H4710)-YEAR($L$3))+(MONTH(H4710)-MONTH($L$3))</f>
        <v/>
      </c>
      <c r="R4710" s="366">
        <f>IF(N4710="IBIRAPITANGA FASE 3",IF(P4710="Atraso",M4710,M4710/(1+$J$2)^Q4710),IF(P4710="Atraso",M4710,M4710/(1+$J$1)^Q4710))</f>
        <v/>
      </c>
    </row>
    <row r="4711">
      <c r="A4711" t="inlineStr">
        <is>
          <t>Q022L04</t>
        </is>
      </c>
      <c r="B4711" t="inlineStr">
        <is>
          <t>DARIO JULIANO</t>
        </is>
      </c>
      <c r="C4711" t="n">
        <v>1</v>
      </c>
      <c r="D4711" t="inlineStr">
        <is>
          <t>IPCA</t>
        </is>
      </c>
      <c r="E4711" t="n">
        <v>0.009488792934583046</v>
      </c>
      <c r="F4711" t="inlineStr">
        <is>
          <t>MENSAL</t>
        </is>
      </c>
      <c r="G4711" t="n">
        <v>48436</v>
      </c>
      <c r="H4711" t="n">
        <v>48436</v>
      </c>
      <c r="I4711" t="inlineStr">
        <is>
          <t>136</t>
        </is>
      </c>
      <c r="J4711" t="inlineStr">
        <is>
          <t>CARTEIRA</t>
        </is>
      </c>
      <c r="K4711" t="inlineStr">
        <is>
          <t>CONTRATO</t>
        </is>
      </c>
      <c r="L4711" t="n">
        <v>2602.88</v>
      </c>
      <c r="M4711" t="inlineStr"/>
      <c r="N4711" t="inlineStr"/>
      <c r="O4711" s="142">
        <f>DATE(YEAR(H4711),MONTH(H4711),1)</f>
        <v/>
      </c>
      <c r="P4711" s="132">
        <f>IF(H4711&gt;$L$3,"Futuro","Atraso")</f>
        <v/>
      </c>
      <c r="Q4711">
        <f>12*(YEAR(H4711)-YEAR($L$3))+(MONTH(H4711)-MONTH($L$3))</f>
        <v/>
      </c>
      <c r="R4711" s="366">
        <f>IF(N4711="IBIRAPITANGA FASE 3",IF(P4711="Atraso",M4711,M4711/(1+$J$2)^Q4711),IF(P4711="Atraso",M4711,M4711/(1+$J$1)^Q4711))</f>
        <v/>
      </c>
    </row>
    <row r="4712">
      <c r="A4712" t="inlineStr">
        <is>
          <t>Q022L04</t>
        </is>
      </c>
      <c r="B4712" t="inlineStr">
        <is>
          <t>DARIO JULIANO</t>
        </is>
      </c>
      <c r="C4712" t="n">
        <v>1</v>
      </c>
      <c r="D4712" t="inlineStr">
        <is>
          <t>IPCA</t>
        </is>
      </c>
      <c r="E4712" t="n">
        <v>0.009488792934583046</v>
      </c>
      <c r="F4712" t="inlineStr">
        <is>
          <t>MENSAL</t>
        </is>
      </c>
      <c r="G4712" t="n">
        <v>48467</v>
      </c>
      <c r="H4712" t="n">
        <v>48467</v>
      </c>
      <c r="I4712" t="inlineStr">
        <is>
          <t>137</t>
        </is>
      </c>
      <c r="J4712" t="inlineStr">
        <is>
          <t>CARTEIRA</t>
        </is>
      </c>
      <c r="K4712" t="inlineStr">
        <is>
          <t>CONTRATO</t>
        </is>
      </c>
      <c r="L4712" t="n">
        <v>2602.88</v>
      </c>
      <c r="M4712" t="inlineStr"/>
      <c r="N4712" t="inlineStr"/>
      <c r="O4712" s="142">
        <f>DATE(YEAR(H4712),MONTH(H4712),1)</f>
        <v/>
      </c>
      <c r="P4712" s="132">
        <f>IF(H4712&gt;$L$3,"Futuro","Atraso")</f>
        <v/>
      </c>
      <c r="Q4712">
        <f>12*(YEAR(H4712)-YEAR($L$3))+(MONTH(H4712)-MONTH($L$3))</f>
        <v/>
      </c>
      <c r="R4712" s="366">
        <f>IF(N4712="IBIRAPITANGA FASE 3",IF(P4712="Atraso",M4712,M4712/(1+$J$2)^Q4712),IF(P4712="Atraso",M4712,M4712/(1+$J$1)^Q4712))</f>
        <v/>
      </c>
    </row>
    <row r="4713">
      <c r="A4713" t="inlineStr">
        <is>
          <t>Q022L04</t>
        </is>
      </c>
      <c r="B4713" t="inlineStr">
        <is>
          <t>DARIO JULIANO</t>
        </is>
      </c>
      <c r="C4713" t="n">
        <v>1</v>
      </c>
      <c r="D4713" t="inlineStr">
        <is>
          <t>IPCA</t>
        </is>
      </c>
      <c r="E4713" t="n">
        <v>0.009488792934583046</v>
      </c>
      <c r="F4713" t="inlineStr">
        <is>
          <t>MENSAL</t>
        </is>
      </c>
      <c r="G4713" t="n">
        <v>48497</v>
      </c>
      <c r="H4713" t="n">
        <v>48497</v>
      </c>
      <c r="I4713" t="inlineStr">
        <is>
          <t>138</t>
        </is>
      </c>
      <c r="J4713" t="inlineStr">
        <is>
          <t>CARTEIRA</t>
        </is>
      </c>
      <c r="K4713" t="inlineStr">
        <is>
          <t>CONTRATO</t>
        </is>
      </c>
      <c r="L4713" t="n">
        <v>2602.88</v>
      </c>
      <c r="M4713" t="inlineStr"/>
      <c r="N4713" t="inlineStr"/>
      <c r="O4713" s="142">
        <f>DATE(YEAR(H4713),MONTH(H4713),1)</f>
        <v/>
      </c>
      <c r="P4713" s="132">
        <f>IF(H4713&gt;$L$3,"Futuro","Atraso")</f>
        <v/>
      </c>
      <c r="Q4713">
        <f>12*(YEAR(H4713)-YEAR($L$3))+(MONTH(H4713)-MONTH($L$3))</f>
        <v/>
      </c>
      <c r="R4713" s="366">
        <f>IF(N4713="IBIRAPITANGA FASE 3",IF(P4713="Atraso",M4713,M4713/(1+$J$2)^Q4713),IF(P4713="Atraso",M4713,M4713/(1+$J$1)^Q4713))</f>
        <v/>
      </c>
    </row>
    <row r="4714">
      <c r="A4714" t="inlineStr">
        <is>
          <t>Q022L04</t>
        </is>
      </c>
      <c r="B4714" t="inlineStr">
        <is>
          <t>DARIO JULIANO</t>
        </is>
      </c>
      <c r="C4714" t="n">
        <v>1</v>
      </c>
      <c r="D4714" t="inlineStr">
        <is>
          <t>IPCA</t>
        </is>
      </c>
      <c r="E4714" t="n">
        <v>0.009488792934583046</v>
      </c>
      <c r="F4714" t="inlineStr">
        <is>
          <t>MENSAL</t>
        </is>
      </c>
      <c r="G4714" t="n">
        <v>48528</v>
      </c>
      <c r="H4714" t="n">
        <v>48528</v>
      </c>
      <c r="I4714" t="inlineStr">
        <is>
          <t>139</t>
        </is>
      </c>
      <c r="J4714" t="inlineStr">
        <is>
          <t>CARTEIRA</t>
        </is>
      </c>
      <c r="K4714" t="inlineStr">
        <is>
          <t>CONTRATO</t>
        </is>
      </c>
      <c r="L4714" t="n">
        <v>2602.88</v>
      </c>
      <c r="M4714" t="inlineStr"/>
      <c r="N4714" t="inlineStr"/>
      <c r="O4714" s="142">
        <f>DATE(YEAR(H4714),MONTH(H4714),1)</f>
        <v/>
      </c>
      <c r="P4714" s="132">
        <f>IF(H4714&gt;$L$3,"Futuro","Atraso")</f>
        <v/>
      </c>
      <c r="Q4714">
        <f>12*(YEAR(H4714)-YEAR($L$3))+(MONTH(H4714)-MONTH($L$3))</f>
        <v/>
      </c>
      <c r="R4714" s="366">
        <f>IF(N4714="IBIRAPITANGA FASE 3",IF(P4714="Atraso",M4714,M4714/(1+$J$2)^Q4714),IF(P4714="Atraso",M4714,M4714/(1+$J$1)^Q4714))</f>
        <v/>
      </c>
    </row>
    <row r="4715">
      <c r="A4715" t="inlineStr">
        <is>
          <t>Q022L04</t>
        </is>
      </c>
      <c r="B4715" t="inlineStr">
        <is>
          <t>DARIO JULIANO</t>
        </is>
      </c>
      <c r="C4715" t="n">
        <v>1</v>
      </c>
      <c r="D4715" t="inlineStr">
        <is>
          <t>IPCA</t>
        </is>
      </c>
      <c r="E4715" t="n">
        <v>0.009488792934583046</v>
      </c>
      <c r="F4715" t="inlineStr">
        <is>
          <t>MENSAL</t>
        </is>
      </c>
      <c r="G4715" t="n">
        <v>48558</v>
      </c>
      <c r="H4715" t="n">
        <v>48558</v>
      </c>
      <c r="I4715" t="inlineStr">
        <is>
          <t>140</t>
        </is>
      </c>
      <c r="J4715" t="inlineStr">
        <is>
          <t>CARTEIRA</t>
        </is>
      </c>
      <c r="K4715" t="inlineStr">
        <is>
          <t>CONTRATO</t>
        </is>
      </c>
      <c r="L4715" t="n">
        <v>2602.88</v>
      </c>
      <c r="M4715" t="inlineStr"/>
      <c r="N4715" t="inlineStr"/>
      <c r="O4715" s="142">
        <f>DATE(YEAR(H4715),MONTH(H4715),1)</f>
        <v/>
      </c>
      <c r="P4715" s="132">
        <f>IF(H4715&gt;$L$3,"Futuro","Atraso")</f>
        <v/>
      </c>
      <c r="Q4715">
        <f>12*(YEAR(H4715)-YEAR($L$3))+(MONTH(H4715)-MONTH($L$3))</f>
        <v/>
      </c>
      <c r="R4715" s="366">
        <f>IF(N4715="IBIRAPITANGA FASE 3",IF(P4715="Atraso",M4715,M4715/(1+$J$2)^Q4715),IF(P4715="Atraso",M4715,M4715/(1+$J$1)^Q4715))</f>
        <v/>
      </c>
    </row>
    <row r="4716">
      <c r="A4716" t="inlineStr">
        <is>
          <t>Q022L04</t>
        </is>
      </c>
      <c r="B4716" t="inlineStr">
        <is>
          <t>DARIO JULIANO</t>
        </is>
      </c>
      <c r="C4716" t="n">
        <v>1</v>
      </c>
      <c r="D4716" t="inlineStr">
        <is>
          <t>IPCA</t>
        </is>
      </c>
      <c r="E4716" t="n">
        <v>0.009488792934583046</v>
      </c>
      <c r="F4716" t="inlineStr">
        <is>
          <t>MENSAL</t>
        </is>
      </c>
      <c r="G4716" t="n">
        <v>48589</v>
      </c>
      <c r="H4716" t="n">
        <v>48589</v>
      </c>
      <c r="I4716" t="inlineStr">
        <is>
          <t>141</t>
        </is>
      </c>
      <c r="J4716" t="inlineStr">
        <is>
          <t>CARTEIRA</t>
        </is>
      </c>
      <c r="K4716" t="inlineStr">
        <is>
          <t>CONTRATO</t>
        </is>
      </c>
      <c r="L4716" t="n">
        <v>2602.88</v>
      </c>
      <c r="M4716" t="inlineStr"/>
      <c r="N4716" t="inlineStr"/>
      <c r="O4716" s="142">
        <f>DATE(YEAR(H4716),MONTH(H4716),1)</f>
        <v/>
      </c>
      <c r="P4716" s="132">
        <f>IF(H4716&gt;$L$3,"Futuro","Atraso")</f>
        <v/>
      </c>
      <c r="Q4716">
        <f>12*(YEAR(H4716)-YEAR($L$3))+(MONTH(H4716)-MONTH($L$3))</f>
        <v/>
      </c>
      <c r="R4716" s="366">
        <f>IF(N4716="IBIRAPITANGA FASE 3",IF(P4716="Atraso",M4716,M4716/(1+$J$2)^Q4716),IF(P4716="Atraso",M4716,M4716/(1+$J$1)^Q4716))</f>
        <v/>
      </c>
    </row>
    <row r="4717">
      <c r="A4717" t="inlineStr">
        <is>
          <t>Q022L04</t>
        </is>
      </c>
      <c r="B4717" t="inlineStr">
        <is>
          <t>DARIO JULIANO</t>
        </is>
      </c>
      <c r="C4717" t="n">
        <v>1</v>
      </c>
      <c r="D4717" t="inlineStr">
        <is>
          <t>IPCA</t>
        </is>
      </c>
      <c r="E4717" t="n">
        <v>0.009488792934583046</v>
      </c>
      <c r="F4717" t="inlineStr">
        <is>
          <t>MENSAL</t>
        </is>
      </c>
      <c r="G4717" t="n">
        <v>48620</v>
      </c>
      <c r="H4717" t="n">
        <v>48620</v>
      </c>
      <c r="I4717" t="inlineStr">
        <is>
          <t>142</t>
        </is>
      </c>
      <c r="J4717" t="inlineStr">
        <is>
          <t>CARTEIRA</t>
        </is>
      </c>
      <c r="K4717" t="inlineStr">
        <is>
          <t>CONTRATO</t>
        </is>
      </c>
      <c r="L4717" t="n">
        <v>2602.88</v>
      </c>
      <c r="M4717" t="inlineStr"/>
      <c r="N4717" t="inlineStr"/>
      <c r="O4717" s="142">
        <f>DATE(YEAR(H4717),MONTH(H4717),1)</f>
        <v/>
      </c>
      <c r="P4717" s="132">
        <f>IF(H4717&gt;$L$3,"Futuro","Atraso")</f>
        <v/>
      </c>
      <c r="Q4717">
        <f>12*(YEAR(H4717)-YEAR($L$3))+(MONTH(H4717)-MONTH($L$3))</f>
        <v/>
      </c>
      <c r="R4717" s="366">
        <f>IF(N4717="IBIRAPITANGA FASE 3",IF(P4717="Atraso",M4717,M4717/(1+$J$2)^Q4717),IF(P4717="Atraso",M4717,M4717/(1+$J$1)^Q4717))</f>
        <v/>
      </c>
    </row>
    <row r="4718">
      <c r="A4718" t="inlineStr">
        <is>
          <t>Q022L04</t>
        </is>
      </c>
      <c r="B4718" t="inlineStr">
        <is>
          <t>DARIO JULIANO</t>
        </is>
      </c>
      <c r="C4718" t="n">
        <v>1</v>
      </c>
      <c r="D4718" t="inlineStr">
        <is>
          <t>IPCA</t>
        </is>
      </c>
      <c r="E4718" t="n">
        <v>0.009488792934583046</v>
      </c>
      <c r="F4718" t="inlineStr">
        <is>
          <t>MENSAL</t>
        </is>
      </c>
      <c r="G4718" t="n">
        <v>48648</v>
      </c>
      <c r="H4718" t="n">
        <v>48648</v>
      </c>
      <c r="I4718" t="inlineStr">
        <is>
          <t>143</t>
        </is>
      </c>
      <c r="J4718" t="inlineStr">
        <is>
          <t>CARTEIRA</t>
        </is>
      </c>
      <c r="K4718" t="inlineStr">
        <is>
          <t>CONTRATO</t>
        </is>
      </c>
      <c r="L4718" t="n">
        <v>2602.88</v>
      </c>
      <c r="M4718" t="inlineStr"/>
      <c r="N4718" t="inlineStr"/>
      <c r="O4718" s="142">
        <f>DATE(YEAR(H4718),MONTH(H4718),1)</f>
        <v/>
      </c>
      <c r="P4718" s="132">
        <f>IF(H4718&gt;$L$3,"Futuro","Atraso")</f>
        <v/>
      </c>
      <c r="Q4718">
        <f>12*(YEAR(H4718)-YEAR($L$3))+(MONTH(H4718)-MONTH($L$3))</f>
        <v/>
      </c>
      <c r="R4718" s="366">
        <f>IF(N4718="IBIRAPITANGA FASE 3",IF(P4718="Atraso",M4718,M4718/(1+$J$2)^Q4718),IF(P4718="Atraso",M4718,M4718/(1+$J$1)^Q4718))</f>
        <v/>
      </c>
    </row>
    <row r="4719">
      <c r="A4719" t="inlineStr">
        <is>
          <t>Q022L04</t>
        </is>
      </c>
      <c r="B4719" t="inlineStr">
        <is>
          <t>DARIO JULIANO</t>
        </is>
      </c>
      <c r="C4719" t="n">
        <v>1</v>
      </c>
      <c r="D4719" t="inlineStr">
        <is>
          <t>IPCA</t>
        </is>
      </c>
      <c r="E4719" t="n">
        <v>0.009488792934583046</v>
      </c>
      <c r="F4719" t="inlineStr">
        <is>
          <t>MENSAL</t>
        </is>
      </c>
      <c r="G4719" t="n">
        <v>48679</v>
      </c>
      <c r="H4719" t="n">
        <v>48679</v>
      </c>
      <c r="I4719" t="inlineStr">
        <is>
          <t>144</t>
        </is>
      </c>
      <c r="J4719" t="inlineStr">
        <is>
          <t>CARTEIRA</t>
        </is>
      </c>
      <c r="K4719" t="inlineStr">
        <is>
          <t>CONTRATO</t>
        </is>
      </c>
      <c r="L4719" t="n">
        <v>2602.88</v>
      </c>
      <c r="M4719" t="inlineStr"/>
      <c r="N4719" t="inlineStr"/>
      <c r="O4719" s="142">
        <f>DATE(YEAR(H4719),MONTH(H4719),1)</f>
        <v/>
      </c>
      <c r="P4719" s="132">
        <f>IF(H4719&gt;$L$3,"Futuro","Atraso")</f>
        <v/>
      </c>
      <c r="Q4719">
        <f>12*(YEAR(H4719)-YEAR($L$3))+(MONTH(H4719)-MONTH($L$3))</f>
        <v/>
      </c>
      <c r="R4719" s="366">
        <f>IF(N4719="IBIRAPITANGA FASE 3",IF(P4719="Atraso",M4719,M4719/(1+$J$2)^Q4719),IF(P4719="Atraso",M4719,M4719/(1+$J$1)^Q4719))</f>
        <v/>
      </c>
    </row>
    <row r="4720">
      <c r="A4720" t="inlineStr">
        <is>
          <t>Q022L04</t>
        </is>
      </c>
      <c r="B4720" t="inlineStr">
        <is>
          <t>DARIO JULIANO</t>
        </is>
      </c>
      <c r="C4720" t="n">
        <v>1</v>
      </c>
      <c r="D4720" t="inlineStr">
        <is>
          <t>IPCA</t>
        </is>
      </c>
      <c r="E4720" t="n">
        <v>0.009488792934583046</v>
      </c>
      <c r="F4720" t="inlineStr">
        <is>
          <t>MENSAL</t>
        </is>
      </c>
      <c r="G4720" t="n">
        <v>48709</v>
      </c>
      <c r="H4720" t="n">
        <v>48709</v>
      </c>
      <c r="I4720" t="inlineStr">
        <is>
          <t>145</t>
        </is>
      </c>
      <c r="J4720" t="inlineStr">
        <is>
          <t>CARTEIRA</t>
        </is>
      </c>
      <c r="K4720" t="inlineStr">
        <is>
          <t>CONTRATO</t>
        </is>
      </c>
      <c r="L4720" t="n">
        <v>2602.88</v>
      </c>
      <c r="M4720" t="inlineStr"/>
      <c r="N4720" t="inlineStr"/>
      <c r="O4720" s="142">
        <f>DATE(YEAR(H4720),MONTH(H4720),1)</f>
        <v/>
      </c>
      <c r="P4720" s="132">
        <f>IF(H4720&gt;$L$3,"Futuro","Atraso")</f>
        <v/>
      </c>
      <c r="Q4720">
        <f>12*(YEAR(H4720)-YEAR($L$3))+(MONTH(H4720)-MONTH($L$3))</f>
        <v/>
      </c>
      <c r="R4720" s="366">
        <f>IF(N4720="IBIRAPITANGA FASE 3",IF(P4720="Atraso",M4720,M4720/(1+$J$2)^Q4720),IF(P4720="Atraso",M4720,M4720/(1+$J$1)^Q4720))</f>
        <v/>
      </c>
    </row>
    <row r="4721">
      <c r="A4721" t="inlineStr">
        <is>
          <t>Q022L04</t>
        </is>
      </c>
      <c r="B4721" t="inlineStr">
        <is>
          <t>DARIO JULIANO</t>
        </is>
      </c>
      <c r="C4721" t="n">
        <v>1</v>
      </c>
      <c r="D4721" t="inlineStr">
        <is>
          <t>IPCA</t>
        </is>
      </c>
      <c r="E4721" t="n">
        <v>0.009488792934583046</v>
      </c>
      <c r="F4721" t="inlineStr">
        <is>
          <t>MENSAL</t>
        </is>
      </c>
      <c r="G4721" t="n">
        <v>48740</v>
      </c>
      <c r="H4721" t="n">
        <v>48740</v>
      </c>
      <c r="I4721" t="inlineStr">
        <is>
          <t>146</t>
        </is>
      </c>
      <c r="J4721" t="inlineStr">
        <is>
          <t>CARTEIRA</t>
        </is>
      </c>
      <c r="K4721" t="inlineStr">
        <is>
          <t>CONTRATO</t>
        </is>
      </c>
      <c r="L4721" t="n">
        <v>2602.88</v>
      </c>
      <c r="M4721" t="inlineStr"/>
      <c r="N4721" t="inlineStr"/>
      <c r="O4721" s="142">
        <f>DATE(YEAR(H4721),MONTH(H4721),1)</f>
        <v/>
      </c>
      <c r="P4721" s="132">
        <f>IF(H4721&gt;$L$3,"Futuro","Atraso")</f>
        <v/>
      </c>
      <c r="Q4721">
        <f>12*(YEAR(H4721)-YEAR($L$3))+(MONTH(H4721)-MONTH($L$3))</f>
        <v/>
      </c>
      <c r="R4721" s="366">
        <f>IF(N4721="IBIRAPITANGA FASE 3",IF(P4721="Atraso",M4721,M4721/(1+$J$2)^Q4721),IF(P4721="Atraso",M4721,M4721/(1+$J$1)^Q4721))</f>
        <v/>
      </c>
    </row>
    <row r="4722">
      <c r="A4722" t="inlineStr">
        <is>
          <t>Q022L04</t>
        </is>
      </c>
      <c r="B4722" t="inlineStr">
        <is>
          <t>DARIO JULIANO</t>
        </is>
      </c>
      <c r="C4722" t="n">
        <v>1</v>
      </c>
      <c r="D4722" t="inlineStr">
        <is>
          <t>IPCA</t>
        </is>
      </c>
      <c r="E4722" t="n">
        <v>0.009488792934583046</v>
      </c>
      <c r="F4722" t="inlineStr">
        <is>
          <t>MENSAL</t>
        </is>
      </c>
      <c r="G4722" t="n">
        <v>48770</v>
      </c>
      <c r="H4722" t="n">
        <v>48770</v>
      </c>
      <c r="I4722" t="inlineStr">
        <is>
          <t>147</t>
        </is>
      </c>
      <c r="J4722" t="inlineStr">
        <is>
          <t>CARTEIRA</t>
        </is>
      </c>
      <c r="K4722" t="inlineStr">
        <is>
          <t>CONTRATO</t>
        </is>
      </c>
      <c r="L4722" t="n">
        <v>2602.88</v>
      </c>
      <c r="M4722" t="inlineStr"/>
      <c r="N4722" t="inlineStr"/>
      <c r="O4722" s="142">
        <f>DATE(YEAR(H4722),MONTH(H4722),1)</f>
        <v/>
      </c>
      <c r="P4722" s="132">
        <f>IF(H4722&gt;$L$3,"Futuro","Atraso")</f>
        <v/>
      </c>
      <c r="Q4722">
        <f>12*(YEAR(H4722)-YEAR($L$3))+(MONTH(H4722)-MONTH($L$3))</f>
        <v/>
      </c>
      <c r="R4722" s="366">
        <f>IF(N4722="IBIRAPITANGA FASE 3",IF(P4722="Atraso",M4722,M4722/(1+$J$2)^Q4722),IF(P4722="Atraso",M4722,M4722/(1+$J$1)^Q4722))</f>
        <v/>
      </c>
    </row>
    <row r="4723">
      <c r="A4723" t="inlineStr">
        <is>
          <t>Q022L04</t>
        </is>
      </c>
      <c r="B4723" t="inlineStr">
        <is>
          <t>DARIO JULIANO</t>
        </is>
      </c>
      <c r="C4723" t="n">
        <v>1</v>
      </c>
      <c r="D4723" t="inlineStr">
        <is>
          <t>IPCA</t>
        </is>
      </c>
      <c r="E4723" t="n">
        <v>0.009488792934583046</v>
      </c>
      <c r="F4723" t="inlineStr">
        <is>
          <t>MENSAL</t>
        </is>
      </c>
      <c r="G4723" t="n">
        <v>48801</v>
      </c>
      <c r="H4723" t="n">
        <v>48801</v>
      </c>
      <c r="I4723" t="inlineStr">
        <is>
          <t>148</t>
        </is>
      </c>
      <c r="J4723" t="inlineStr">
        <is>
          <t>CARTEIRA</t>
        </is>
      </c>
      <c r="K4723" t="inlineStr">
        <is>
          <t>CONTRATO</t>
        </is>
      </c>
      <c r="L4723" t="n">
        <v>2602.88</v>
      </c>
      <c r="M4723" t="inlineStr"/>
      <c r="N4723" t="inlineStr"/>
      <c r="O4723" s="142">
        <f>DATE(YEAR(H4723),MONTH(H4723),1)</f>
        <v/>
      </c>
      <c r="P4723" s="132">
        <f>IF(H4723&gt;$L$3,"Futuro","Atraso")</f>
        <v/>
      </c>
      <c r="Q4723">
        <f>12*(YEAR(H4723)-YEAR($L$3))+(MONTH(H4723)-MONTH($L$3))</f>
        <v/>
      </c>
      <c r="R4723" s="366">
        <f>IF(N4723="IBIRAPITANGA FASE 3",IF(P4723="Atraso",M4723,M4723/(1+$J$2)^Q4723),IF(P4723="Atraso",M4723,M4723/(1+$J$1)^Q4723))</f>
        <v/>
      </c>
    </row>
    <row r="4724">
      <c r="A4724" t="inlineStr">
        <is>
          <t>Q022L04</t>
        </is>
      </c>
      <c r="B4724" t="inlineStr">
        <is>
          <t>DARIO JULIANO</t>
        </is>
      </c>
      <c r="C4724" t="n">
        <v>1</v>
      </c>
      <c r="D4724" t="inlineStr">
        <is>
          <t>IPCA</t>
        </is>
      </c>
      <c r="E4724" t="n">
        <v>0.009488792934583046</v>
      </c>
      <c r="F4724" t="inlineStr">
        <is>
          <t>MENSAL</t>
        </is>
      </c>
      <c r="G4724" t="n">
        <v>48832</v>
      </c>
      <c r="H4724" t="n">
        <v>48832</v>
      </c>
      <c r="I4724" t="inlineStr">
        <is>
          <t>149</t>
        </is>
      </c>
      <c r="J4724" t="inlineStr">
        <is>
          <t>CARTEIRA</t>
        </is>
      </c>
      <c r="K4724" t="inlineStr">
        <is>
          <t>CONTRATO</t>
        </is>
      </c>
      <c r="L4724" t="n">
        <v>2602.88</v>
      </c>
      <c r="M4724" t="inlineStr"/>
      <c r="N4724" t="inlineStr"/>
      <c r="O4724" s="142">
        <f>DATE(YEAR(H4724),MONTH(H4724),1)</f>
        <v/>
      </c>
      <c r="P4724" s="132">
        <f>IF(H4724&gt;$L$3,"Futuro","Atraso")</f>
        <v/>
      </c>
      <c r="Q4724">
        <f>12*(YEAR(H4724)-YEAR($L$3))+(MONTH(H4724)-MONTH($L$3))</f>
        <v/>
      </c>
      <c r="R4724" s="366">
        <f>IF(N4724="IBIRAPITANGA FASE 3",IF(P4724="Atraso",M4724,M4724/(1+$J$2)^Q4724),IF(P4724="Atraso",M4724,M4724/(1+$J$1)^Q4724))</f>
        <v/>
      </c>
    </row>
    <row r="4725">
      <c r="A4725" t="inlineStr">
        <is>
          <t>Q022L04</t>
        </is>
      </c>
      <c r="B4725" t="inlineStr">
        <is>
          <t>DARIO JULIANO</t>
        </is>
      </c>
      <c r="C4725" t="n">
        <v>1</v>
      </c>
      <c r="D4725" t="inlineStr">
        <is>
          <t>IPCA</t>
        </is>
      </c>
      <c r="E4725" t="n">
        <v>0.009488792934583046</v>
      </c>
      <c r="F4725" t="inlineStr">
        <is>
          <t>MENSAL</t>
        </is>
      </c>
      <c r="G4725" t="n">
        <v>48862</v>
      </c>
      <c r="H4725" t="n">
        <v>48862</v>
      </c>
      <c r="I4725" t="inlineStr">
        <is>
          <t>150</t>
        </is>
      </c>
      <c r="J4725" t="inlineStr">
        <is>
          <t>CARTEIRA</t>
        </is>
      </c>
      <c r="K4725" t="inlineStr">
        <is>
          <t>CONTRATO</t>
        </is>
      </c>
      <c r="L4725" t="n">
        <v>2602.88</v>
      </c>
      <c r="M4725" t="inlineStr"/>
      <c r="N4725" t="inlineStr"/>
      <c r="O4725" s="142">
        <f>DATE(YEAR(H4725),MONTH(H4725),1)</f>
        <v/>
      </c>
      <c r="P4725" s="132">
        <f>IF(H4725&gt;$L$3,"Futuro","Atraso")</f>
        <v/>
      </c>
      <c r="Q4725">
        <f>12*(YEAR(H4725)-YEAR($L$3))+(MONTH(H4725)-MONTH($L$3))</f>
        <v/>
      </c>
      <c r="R4725" s="366">
        <f>IF(N4725="IBIRAPITANGA FASE 3",IF(P4725="Atraso",M4725,M4725/(1+$J$2)^Q4725),IF(P4725="Atraso",M4725,M4725/(1+$J$1)^Q4725))</f>
        <v/>
      </c>
    </row>
    <row r="4726">
      <c r="A4726" t="inlineStr">
        <is>
          <t>Q022L04</t>
        </is>
      </c>
      <c r="B4726" t="inlineStr">
        <is>
          <t>DARIO JULIANO</t>
        </is>
      </c>
      <c r="C4726" t="n">
        <v>1</v>
      </c>
      <c r="D4726" t="inlineStr">
        <is>
          <t>IPCA</t>
        </is>
      </c>
      <c r="E4726" t="n">
        <v>0.009488792934583046</v>
      </c>
      <c r="F4726" t="inlineStr">
        <is>
          <t>MENSAL</t>
        </is>
      </c>
      <c r="G4726" t="n">
        <v>48893</v>
      </c>
      <c r="H4726" t="n">
        <v>48893</v>
      </c>
      <c r="I4726" t="inlineStr">
        <is>
          <t>151</t>
        </is>
      </c>
      <c r="J4726" t="inlineStr">
        <is>
          <t>CARTEIRA</t>
        </is>
      </c>
      <c r="K4726" t="inlineStr">
        <is>
          <t>CONTRATO</t>
        </is>
      </c>
      <c r="L4726" t="n">
        <v>2602.88</v>
      </c>
      <c r="M4726" t="inlineStr"/>
      <c r="N4726" t="inlineStr"/>
      <c r="O4726" s="142">
        <f>DATE(YEAR(H4726),MONTH(H4726),1)</f>
        <v/>
      </c>
      <c r="P4726" s="132">
        <f>IF(H4726&gt;$L$3,"Futuro","Atraso")</f>
        <v/>
      </c>
      <c r="Q4726">
        <f>12*(YEAR(H4726)-YEAR($L$3))+(MONTH(H4726)-MONTH($L$3))</f>
        <v/>
      </c>
      <c r="R4726" s="366">
        <f>IF(N4726="IBIRAPITANGA FASE 3",IF(P4726="Atraso",M4726,M4726/(1+$J$2)^Q4726),IF(P4726="Atraso",M4726,M4726/(1+$J$1)^Q4726))</f>
        <v/>
      </c>
    </row>
    <row r="4727">
      <c r="A4727" t="inlineStr">
        <is>
          <t>Q022L04</t>
        </is>
      </c>
      <c r="B4727" t="inlineStr">
        <is>
          <t>DARIO JULIANO</t>
        </is>
      </c>
      <c r="C4727" t="n">
        <v>1</v>
      </c>
      <c r="D4727" t="inlineStr">
        <is>
          <t>IPCA</t>
        </is>
      </c>
      <c r="E4727" t="n">
        <v>0.009488792934583046</v>
      </c>
      <c r="F4727" t="inlineStr">
        <is>
          <t>MENSAL</t>
        </is>
      </c>
      <c r="G4727" t="n">
        <v>48923</v>
      </c>
      <c r="H4727" t="n">
        <v>48923</v>
      </c>
      <c r="I4727" t="inlineStr">
        <is>
          <t>152</t>
        </is>
      </c>
      <c r="J4727" t="inlineStr">
        <is>
          <t>CARTEIRA</t>
        </is>
      </c>
      <c r="K4727" t="inlineStr">
        <is>
          <t>CONTRATO</t>
        </is>
      </c>
      <c r="L4727" t="n">
        <v>2602.88</v>
      </c>
      <c r="M4727" t="inlineStr"/>
      <c r="N4727" t="inlineStr"/>
      <c r="O4727" s="142">
        <f>DATE(YEAR(H4727),MONTH(H4727),1)</f>
        <v/>
      </c>
      <c r="P4727" s="132">
        <f>IF(H4727&gt;$L$3,"Futuro","Atraso")</f>
        <v/>
      </c>
      <c r="Q4727">
        <f>12*(YEAR(H4727)-YEAR($L$3))+(MONTH(H4727)-MONTH($L$3))</f>
        <v/>
      </c>
      <c r="R4727" s="366">
        <f>IF(N4727="IBIRAPITANGA FASE 3",IF(P4727="Atraso",M4727,M4727/(1+$J$2)^Q4727),IF(P4727="Atraso",M4727,M4727/(1+$J$1)^Q4727))</f>
        <v/>
      </c>
    </row>
    <row r="4728">
      <c r="A4728" t="inlineStr">
        <is>
          <t>Q022L04</t>
        </is>
      </c>
      <c r="B4728" t="inlineStr">
        <is>
          <t>DARIO JULIANO</t>
        </is>
      </c>
      <c r="C4728" t="n">
        <v>1</v>
      </c>
      <c r="D4728" t="inlineStr">
        <is>
          <t>IPCA</t>
        </is>
      </c>
      <c r="E4728" t="n">
        <v>0.009488792934583046</v>
      </c>
      <c r="F4728" t="inlineStr">
        <is>
          <t>MENSAL</t>
        </is>
      </c>
      <c r="G4728" t="n">
        <v>48954</v>
      </c>
      <c r="H4728" t="n">
        <v>48954</v>
      </c>
      <c r="I4728" t="inlineStr">
        <is>
          <t>153</t>
        </is>
      </c>
      <c r="J4728" t="inlineStr">
        <is>
          <t>CARTEIRA</t>
        </is>
      </c>
      <c r="K4728" t="inlineStr">
        <is>
          <t>CONTRATO</t>
        </is>
      </c>
      <c r="L4728" t="n">
        <v>2602.88</v>
      </c>
      <c r="M4728" t="inlineStr"/>
      <c r="N4728" t="inlineStr"/>
      <c r="O4728" s="142">
        <f>DATE(YEAR(H4728),MONTH(H4728),1)</f>
        <v/>
      </c>
      <c r="P4728" s="132">
        <f>IF(H4728&gt;$L$3,"Futuro","Atraso")</f>
        <v/>
      </c>
      <c r="Q4728">
        <f>12*(YEAR(H4728)-YEAR($L$3))+(MONTH(H4728)-MONTH($L$3))</f>
        <v/>
      </c>
      <c r="R4728" s="366">
        <f>IF(N4728="IBIRAPITANGA FASE 3",IF(P4728="Atraso",M4728,M4728/(1+$J$2)^Q4728),IF(P4728="Atraso",M4728,M4728/(1+$J$1)^Q4728))</f>
        <v/>
      </c>
    </row>
    <row r="4729">
      <c r="A4729" t="inlineStr">
        <is>
          <t>Q022L04</t>
        </is>
      </c>
      <c r="B4729" t="inlineStr">
        <is>
          <t>DARIO JULIANO</t>
        </is>
      </c>
      <c r="C4729" t="n">
        <v>1</v>
      </c>
      <c r="D4729" t="inlineStr">
        <is>
          <t>IPCA</t>
        </is>
      </c>
      <c r="E4729" t="n">
        <v>0.009488792934583046</v>
      </c>
      <c r="F4729" t="inlineStr">
        <is>
          <t>MENSAL</t>
        </is>
      </c>
      <c r="G4729" t="n">
        <v>48985</v>
      </c>
      <c r="H4729" t="n">
        <v>48985</v>
      </c>
      <c r="I4729" t="inlineStr">
        <is>
          <t>154</t>
        </is>
      </c>
      <c r="J4729" t="inlineStr">
        <is>
          <t>CARTEIRA</t>
        </is>
      </c>
      <c r="K4729" t="inlineStr">
        <is>
          <t>CONTRATO</t>
        </is>
      </c>
      <c r="L4729" t="n">
        <v>2602.88</v>
      </c>
      <c r="M4729" t="inlineStr"/>
      <c r="N4729" t="inlineStr"/>
      <c r="O4729" s="142">
        <f>DATE(YEAR(H4729),MONTH(H4729),1)</f>
        <v/>
      </c>
      <c r="P4729" s="132">
        <f>IF(H4729&gt;$L$3,"Futuro","Atraso")</f>
        <v/>
      </c>
      <c r="Q4729">
        <f>12*(YEAR(H4729)-YEAR($L$3))+(MONTH(H4729)-MONTH($L$3))</f>
        <v/>
      </c>
      <c r="R4729" s="366">
        <f>IF(N4729="IBIRAPITANGA FASE 3",IF(P4729="Atraso",M4729,M4729/(1+$J$2)^Q4729),IF(P4729="Atraso",M4729,M4729/(1+$J$1)^Q4729))</f>
        <v/>
      </c>
    </row>
    <row r="4730">
      <c r="A4730" t="inlineStr">
        <is>
          <t>Q022L04</t>
        </is>
      </c>
      <c r="B4730" t="inlineStr">
        <is>
          <t>DARIO JULIANO</t>
        </is>
      </c>
      <c r="C4730" t="n">
        <v>1</v>
      </c>
      <c r="D4730" t="inlineStr">
        <is>
          <t>IPCA</t>
        </is>
      </c>
      <c r="E4730" t="n">
        <v>0.009488792934583046</v>
      </c>
      <c r="F4730" t="inlineStr">
        <is>
          <t>MENSAL</t>
        </is>
      </c>
      <c r="G4730" t="n">
        <v>49013</v>
      </c>
      <c r="H4730" t="n">
        <v>49013</v>
      </c>
      <c r="I4730" t="inlineStr">
        <is>
          <t>155</t>
        </is>
      </c>
      <c r="J4730" t="inlineStr">
        <is>
          <t>CARTEIRA</t>
        </is>
      </c>
      <c r="K4730" t="inlineStr">
        <is>
          <t>CONTRATO</t>
        </is>
      </c>
      <c r="L4730" t="n">
        <v>2602.88</v>
      </c>
      <c r="M4730" t="inlineStr"/>
      <c r="N4730" t="inlineStr"/>
      <c r="O4730" s="142">
        <f>DATE(YEAR(H4730),MONTH(H4730),1)</f>
        <v/>
      </c>
      <c r="P4730" s="132">
        <f>IF(H4730&gt;$L$3,"Futuro","Atraso")</f>
        <v/>
      </c>
      <c r="Q4730">
        <f>12*(YEAR(H4730)-YEAR($L$3))+(MONTH(H4730)-MONTH($L$3))</f>
        <v/>
      </c>
      <c r="R4730" s="366">
        <f>IF(N4730="IBIRAPITANGA FASE 3",IF(P4730="Atraso",M4730,M4730/(1+$J$2)^Q4730),IF(P4730="Atraso",M4730,M4730/(1+$J$1)^Q4730))</f>
        <v/>
      </c>
    </row>
    <row r="4731">
      <c r="A4731" t="inlineStr">
        <is>
          <t>Q022L04</t>
        </is>
      </c>
      <c r="B4731" t="inlineStr">
        <is>
          <t>DARIO JULIANO</t>
        </is>
      </c>
      <c r="C4731" t="n">
        <v>1</v>
      </c>
      <c r="D4731" t="inlineStr">
        <is>
          <t>IPCA</t>
        </is>
      </c>
      <c r="E4731" t="n">
        <v>0.009488792934583046</v>
      </c>
      <c r="F4731" t="inlineStr">
        <is>
          <t>MENSAL</t>
        </is>
      </c>
      <c r="G4731" t="n">
        <v>49044</v>
      </c>
      <c r="H4731" t="n">
        <v>49044</v>
      </c>
      <c r="I4731" t="inlineStr">
        <is>
          <t>156</t>
        </is>
      </c>
      <c r="J4731" t="inlineStr">
        <is>
          <t>CARTEIRA</t>
        </is>
      </c>
      <c r="K4731" t="inlineStr">
        <is>
          <t>CONTRATO</t>
        </is>
      </c>
      <c r="L4731" t="n">
        <v>2602.88</v>
      </c>
      <c r="M4731" t="inlineStr"/>
      <c r="N4731" t="inlineStr"/>
      <c r="O4731" s="142">
        <f>DATE(YEAR(H4731),MONTH(H4731),1)</f>
        <v/>
      </c>
      <c r="P4731" s="132">
        <f>IF(H4731&gt;$L$3,"Futuro","Atraso")</f>
        <v/>
      </c>
      <c r="Q4731">
        <f>12*(YEAR(H4731)-YEAR($L$3))+(MONTH(H4731)-MONTH($L$3))</f>
        <v/>
      </c>
      <c r="R4731" s="366">
        <f>IF(N4731="IBIRAPITANGA FASE 3",IF(P4731="Atraso",M4731,M4731/(1+$J$2)^Q4731),IF(P4731="Atraso",M4731,M4731/(1+$J$1)^Q4731))</f>
        <v/>
      </c>
    </row>
    <row r="4732">
      <c r="A4732" t="inlineStr">
        <is>
          <t>Q022L04</t>
        </is>
      </c>
      <c r="B4732" t="inlineStr">
        <is>
          <t>DARIO JULIANO</t>
        </is>
      </c>
      <c r="C4732" t="n">
        <v>1</v>
      </c>
      <c r="D4732" t="inlineStr">
        <is>
          <t>IPCA</t>
        </is>
      </c>
      <c r="E4732" t="n">
        <v>0.009488792934583046</v>
      </c>
      <c r="F4732" t="inlineStr">
        <is>
          <t>MENSAL</t>
        </is>
      </c>
      <c r="G4732" t="n">
        <v>49074</v>
      </c>
      <c r="H4732" t="n">
        <v>49074</v>
      </c>
      <c r="I4732" t="inlineStr">
        <is>
          <t>157</t>
        </is>
      </c>
      <c r="J4732" t="inlineStr">
        <is>
          <t>CARTEIRA</t>
        </is>
      </c>
      <c r="K4732" t="inlineStr">
        <is>
          <t>CONTRATO</t>
        </is>
      </c>
      <c r="L4732" t="n">
        <v>2602.88</v>
      </c>
      <c r="M4732" t="inlineStr"/>
      <c r="N4732" t="inlineStr"/>
      <c r="O4732" s="142">
        <f>DATE(YEAR(H4732),MONTH(H4732),1)</f>
        <v/>
      </c>
      <c r="P4732" s="132">
        <f>IF(H4732&gt;$L$3,"Futuro","Atraso")</f>
        <v/>
      </c>
      <c r="Q4732">
        <f>12*(YEAR(H4732)-YEAR($L$3))+(MONTH(H4732)-MONTH($L$3))</f>
        <v/>
      </c>
      <c r="R4732" s="366">
        <f>IF(N4732="IBIRAPITANGA FASE 3",IF(P4732="Atraso",M4732,M4732/(1+$J$2)^Q4732),IF(P4732="Atraso",M4732,M4732/(1+$J$1)^Q4732))</f>
        <v/>
      </c>
    </row>
    <row r="4733">
      <c r="A4733" t="inlineStr">
        <is>
          <t>Q022L04</t>
        </is>
      </c>
      <c r="B4733" t="inlineStr">
        <is>
          <t>DARIO JULIANO</t>
        </is>
      </c>
      <c r="C4733" t="n">
        <v>1</v>
      </c>
      <c r="D4733" t="inlineStr">
        <is>
          <t>IPCA</t>
        </is>
      </c>
      <c r="E4733" t="n">
        <v>0.009488792934583046</v>
      </c>
      <c r="F4733" t="inlineStr">
        <is>
          <t>MENSAL</t>
        </is>
      </c>
      <c r="G4733" t="n">
        <v>49105</v>
      </c>
      <c r="H4733" t="n">
        <v>49105</v>
      </c>
      <c r="I4733" t="inlineStr">
        <is>
          <t>158</t>
        </is>
      </c>
      <c r="J4733" t="inlineStr">
        <is>
          <t>CARTEIRA</t>
        </is>
      </c>
      <c r="K4733" t="inlineStr">
        <is>
          <t>CONTRATO</t>
        </is>
      </c>
      <c r="L4733" t="n">
        <v>2602.88</v>
      </c>
      <c r="M4733" t="inlineStr"/>
      <c r="N4733" t="inlineStr"/>
      <c r="O4733" s="142">
        <f>DATE(YEAR(H4733),MONTH(H4733),1)</f>
        <v/>
      </c>
      <c r="P4733" s="132">
        <f>IF(H4733&gt;$L$3,"Futuro","Atraso")</f>
        <v/>
      </c>
      <c r="Q4733">
        <f>12*(YEAR(H4733)-YEAR($L$3))+(MONTH(H4733)-MONTH($L$3))</f>
        <v/>
      </c>
      <c r="R4733" s="366">
        <f>IF(N4733="IBIRAPITANGA FASE 3",IF(P4733="Atraso",M4733,M4733/(1+$J$2)^Q4733),IF(P4733="Atraso",M4733,M4733/(1+$J$1)^Q4733))</f>
        <v/>
      </c>
    </row>
    <row r="4734">
      <c r="A4734" t="inlineStr">
        <is>
          <t>Q022L04</t>
        </is>
      </c>
      <c r="B4734" t="inlineStr">
        <is>
          <t>DARIO JULIANO</t>
        </is>
      </c>
      <c r="C4734" t="n">
        <v>1</v>
      </c>
      <c r="D4734" t="inlineStr">
        <is>
          <t>IPCA</t>
        </is>
      </c>
      <c r="E4734" t="n">
        <v>0.009488792934583046</v>
      </c>
      <c r="F4734" t="inlineStr">
        <is>
          <t>MENSAL</t>
        </is>
      </c>
      <c r="G4734" t="n">
        <v>49135</v>
      </c>
      <c r="H4734" t="n">
        <v>49135</v>
      </c>
      <c r="I4734" t="inlineStr">
        <is>
          <t>159</t>
        </is>
      </c>
      <c r="J4734" t="inlineStr">
        <is>
          <t>CARTEIRA</t>
        </is>
      </c>
      <c r="K4734" t="inlineStr">
        <is>
          <t>CONTRATO</t>
        </is>
      </c>
      <c r="L4734" t="n">
        <v>2602.88</v>
      </c>
      <c r="M4734" t="inlineStr"/>
      <c r="N4734" t="inlineStr"/>
      <c r="O4734" s="142">
        <f>DATE(YEAR(H4734),MONTH(H4734),1)</f>
        <v/>
      </c>
      <c r="P4734" s="132">
        <f>IF(H4734&gt;$L$3,"Futuro","Atraso")</f>
        <v/>
      </c>
      <c r="Q4734">
        <f>12*(YEAR(H4734)-YEAR($L$3))+(MONTH(H4734)-MONTH($L$3))</f>
        <v/>
      </c>
      <c r="R4734" s="366">
        <f>IF(N4734="IBIRAPITANGA FASE 3",IF(P4734="Atraso",M4734,M4734/(1+$J$2)^Q4734),IF(P4734="Atraso",M4734,M4734/(1+$J$1)^Q4734))</f>
        <v/>
      </c>
    </row>
    <row r="4735">
      <c r="A4735" t="inlineStr">
        <is>
          <t>Q022L04</t>
        </is>
      </c>
      <c r="B4735" t="inlineStr">
        <is>
          <t>DARIO JULIANO</t>
        </is>
      </c>
      <c r="C4735" t="n">
        <v>1</v>
      </c>
      <c r="D4735" t="inlineStr">
        <is>
          <t>IPCA</t>
        </is>
      </c>
      <c r="E4735" t="n">
        <v>0.009488792934583046</v>
      </c>
      <c r="F4735" t="inlineStr">
        <is>
          <t>MENSAL</t>
        </is>
      </c>
      <c r="G4735" t="n">
        <v>49166</v>
      </c>
      <c r="H4735" t="n">
        <v>49166</v>
      </c>
      <c r="I4735" t="inlineStr">
        <is>
          <t>160</t>
        </is>
      </c>
      <c r="J4735" t="inlineStr">
        <is>
          <t>CARTEIRA</t>
        </is>
      </c>
      <c r="K4735" t="inlineStr">
        <is>
          <t>CONTRATO</t>
        </is>
      </c>
      <c r="L4735" t="n">
        <v>2602.88</v>
      </c>
      <c r="M4735" t="inlineStr"/>
      <c r="N4735" t="inlineStr"/>
      <c r="O4735" s="142">
        <f>DATE(YEAR(H4735),MONTH(H4735),1)</f>
        <v/>
      </c>
      <c r="P4735" s="132">
        <f>IF(H4735&gt;$L$3,"Futuro","Atraso")</f>
        <v/>
      </c>
      <c r="Q4735">
        <f>12*(YEAR(H4735)-YEAR($L$3))+(MONTH(H4735)-MONTH($L$3))</f>
        <v/>
      </c>
      <c r="R4735" s="366">
        <f>IF(N4735="IBIRAPITANGA FASE 3",IF(P4735="Atraso",M4735,M4735/(1+$J$2)^Q4735),IF(P4735="Atraso",M4735,M4735/(1+$J$1)^Q4735))</f>
        <v/>
      </c>
    </row>
    <row r="4736">
      <c r="A4736" t="inlineStr">
        <is>
          <t>Q022L04</t>
        </is>
      </c>
      <c r="B4736" t="inlineStr">
        <is>
          <t>DARIO JULIANO</t>
        </is>
      </c>
      <c r="C4736" t="n">
        <v>1</v>
      </c>
      <c r="D4736" t="inlineStr">
        <is>
          <t>IPCA</t>
        </is>
      </c>
      <c r="E4736" t="n">
        <v>0.009488792934583046</v>
      </c>
      <c r="F4736" t="inlineStr">
        <is>
          <t>MENSAL</t>
        </is>
      </c>
      <c r="G4736" t="n">
        <v>49197</v>
      </c>
      <c r="H4736" t="n">
        <v>49197</v>
      </c>
      <c r="I4736" t="inlineStr">
        <is>
          <t>161</t>
        </is>
      </c>
      <c r="J4736" t="inlineStr">
        <is>
          <t>CARTEIRA</t>
        </is>
      </c>
      <c r="K4736" t="inlineStr">
        <is>
          <t>CONTRATO</t>
        </is>
      </c>
      <c r="L4736" t="n">
        <v>2602.88</v>
      </c>
      <c r="M4736" t="inlineStr"/>
      <c r="N4736" t="inlineStr"/>
      <c r="O4736" s="142">
        <f>DATE(YEAR(H4736),MONTH(H4736),1)</f>
        <v/>
      </c>
      <c r="P4736" s="132">
        <f>IF(H4736&gt;$L$3,"Futuro","Atraso")</f>
        <v/>
      </c>
      <c r="Q4736">
        <f>12*(YEAR(H4736)-YEAR($L$3))+(MONTH(H4736)-MONTH($L$3))</f>
        <v/>
      </c>
      <c r="R4736" s="366">
        <f>IF(N4736="IBIRAPITANGA FASE 3",IF(P4736="Atraso",M4736,M4736/(1+$J$2)^Q4736),IF(P4736="Atraso",M4736,M4736/(1+$J$1)^Q4736))</f>
        <v/>
      </c>
    </row>
    <row r="4737">
      <c r="A4737" t="inlineStr">
        <is>
          <t>Q022L04</t>
        </is>
      </c>
      <c r="B4737" t="inlineStr">
        <is>
          <t>DARIO JULIANO</t>
        </is>
      </c>
      <c r="C4737" t="n">
        <v>1</v>
      </c>
      <c r="D4737" t="inlineStr">
        <is>
          <t>IPCA</t>
        </is>
      </c>
      <c r="E4737" t="n">
        <v>0.009488792934583046</v>
      </c>
      <c r="F4737" t="inlineStr">
        <is>
          <t>MENSAL</t>
        </is>
      </c>
      <c r="G4737" t="n">
        <v>49227</v>
      </c>
      <c r="H4737" t="n">
        <v>49227</v>
      </c>
      <c r="I4737" t="inlineStr">
        <is>
          <t>162</t>
        </is>
      </c>
      <c r="J4737" t="inlineStr">
        <is>
          <t>CARTEIRA</t>
        </is>
      </c>
      <c r="K4737" t="inlineStr">
        <is>
          <t>CONTRATO</t>
        </is>
      </c>
      <c r="L4737" t="n">
        <v>2602.88</v>
      </c>
      <c r="M4737" t="inlineStr"/>
      <c r="N4737" t="inlineStr"/>
      <c r="O4737" s="142">
        <f>DATE(YEAR(H4737),MONTH(H4737),1)</f>
        <v/>
      </c>
      <c r="P4737" s="132">
        <f>IF(H4737&gt;$L$3,"Futuro","Atraso")</f>
        <v/>
      </c>
      <c r="Q4737">
        <f>12*(YEAR(H4737)-YEAR($L$3))+(MONTH(H4737)-MONTH($L$3))</f>
        <v/>
      </c>
      <c r="R4737" s="366">
        <f>IF(N4737="IBIRAPITANGA FASE 3",IF(P4737="Atraso",M4737,M4737/(1+$J$2)^Q4737),IF(P4737="Atraso",M4737,M4737/(1+$J$1)^Q4737))</f>
        <v/>
      </c>
    </row>
    <row r="4738">
      <c r="A4738" t="inlineStr">
        <is>
          <t>Q022L04</t>
        </is>
      </c>
      <c r="B4738" t="inlineStr">
        <is>
          <t>DARIO JULIANO</t>
        </is>
      </c>
      <c r="C4738" t="n">
        <v>1</v>
      </c>
      <c r="D4738" t="inlineStr">
        <is>
          <t>IPCA</t>
        </is>
      </c>
      <c r="E4738" t="n">
        <v>0.009488792934583046</v>
      </c>
      <c r="F4738" t="inlineStr">
        <is>
          <t>MENSAL</t>
        </is>
      </c>
      <c r="G4738" t="n">
        <v>49258</v>
      </c>
      <c r="H4738" t="n">
        <v>49258</v>
      </c>
      <c r="I4738" t="inlineStr">
        <is>
          <t>163</t>
        </is>
      </c>
      <c r="J4738" t="inlineStr">
        <is>
          <t>CARTEIRA</t>
        </is>
      </c>
      <c r="K4738" t="inlineStr">
        <is>
          <t>CONTRATO</t>
        </is>
      </c>
      <c r="L4738" t="n">
        <v>2602.88</v>
      </c>
      <c r="M4738" t="inlineStr"/>
      <c r="N4738" t="inlineStr"/>
      <c r="O4738" s="142">
        <f>DATE(YEAR(H4738),MONTH(H4738),1)</f>
        <v/>
      </c>
      <c r="P4738" s="132">
        <f>IF(H4738&gt;$L$3,"Futuro","Atraso")</f>
        <v/>
      </c>
      <c r="Q4738">
        <f>12*(YEAR(H4738)-YEAR($L$3))+(MONTH(H4738)-MONTH($L$3))</f>
        <v/>
      </c>
      <c r="R4738" s="366">
        <f>IF(N4738="IBIRAPITANGA FASE 3",IF(P4738="Atraso",M4738,M4738/(1+$J$2)^Q4738),IF(P4738="Atraso",M4738,M4738/(1+$J$1)^Q4738))</f>
        <v/>
      </c>
    </row>
    <row r="4739">
      <c r="A4739" t="inlineStr">
        <is>
          <t>Q022L04</t>
        </is>
      </c>
      <c r="B4739" t="inlineStr">
        <is>
          <t>DARIO JULIANO</t>
        </is>
      </c>
      <c r="C4739" t="n">
        <v>1</v>
      </c>
      <c r="D4739" t="inlineStr">
        <is>
          <t>IPCA</t>
        </is>
      </c>
      <c r="E4739" t="n">
        <v>0.009488792934583046</v>
      </c>
      <c r="F4739" t="inlineStr">
        <is>
          <t>MENSAL</t>
        </is>
      </c>
      <c r="G4739" t="n">
        <v>49288</v>
      </c>
      <c r="H4739" t="n">
        <v>49288</v>
      </c>
      <c r="I4739" t="inlineStr">
        <is>
          <t>164</t>
        </is>
      </c>
      <c r="J4739" t="inlineStr">
        <is>
          <t>CARTEIRA</t>
        </is>
      </c>
      <c r="K4739" t="inlineStr">
        <is>
          <t>CONTRATO</t>
        </is>
      </c>
      <c r="L4739" t="n">
        <v>2602.88</v>
      </c>
      <c r="M4739" t="inlineStr"/>
      <c r="N4739" t="inlineStr"/>
      <c r="O4739" s="142">
        <f>DATE(YEAR(H4739),MONTH(H4739),1)</f>
        <v/>
      </c>
      <c r="P4739" s="132">
        <f>IF(H4739&gt;$L$3,"Futuro","Atraso")</f>
        <v/>
      </c>
      <c r="Q4739">
        <f>12*(YEAR(H4739)-YEAR($L$3))+(MONTH(H4739)-MONTH($L$3))</f>
        <v/>
      </c>
      <c r="R4739" s="366">
        <f>IF(N4739="IBIRAPITANGA FASE 3",IF(P4739="Atraso",M4739,M4739/(1+$J$2)^Q4739),IF(P4739="Atraso",M4739,M4739/(1+$J$1)^Q4739))</f>
        <v/>
      </c>
    </row>
    <row r="4740">
      <c r="A4740" t="inlineStr">
        <is>
          <t>Q022L04</t>
        </is>
      </c>
      <c r="B4740" t="inlineStr">
        <is>
          <t>DARIO JULIANO</t>
        </is>
      </c>
      <c r="C4740" t="n">
        <v>1</v>
      </c>
      <c r="D4740" t="inlineStr">
        <is>
          <t>IPCA</t>
        </is>
      </c>
      <c r="E4740" t="n">
        <v>0.009488792934583046</v>
      </c>
      <c r="F4740" t="inlineStr">
        <is>
          <t>MENSAL</t>
        </is>
      </c>
      <c r="G4740" t="n">
        <v>49319</v>
      </c>
      <c r="H4740" t="n">
        <v>49319</v>
      </c>
      <c r="I4740" t="inlineStr">
        <is>
          <t>165</t>
        </is>
      </c>
      <c r="J4740" t="inlineStr">
        <is>
          <t>CARTEIRA</t>
        </is>
      </c>
      <c r="K4740" t="inlineStr">
        <is>
          <t>CONTRATO</t>
        </is>
      </c>
      <c r="L4740" t="n">
        <v>2602.88</v>
      </c>
      <c r="M4740" t="inlineStr"/>
      <c r="N4740" t="inlineStr"/>
      <c r="O4740" s="142">
        <f>DATE(YEAR(H4740),MONTH(H4740),1)</f>
        <v/>
      </c>
      <c r="P4740" s="132">
        <f>IF(H4740&gt;$L$3,"Futuro","Atraso")</f>
        <v/>
      </c>
      <c r="Q4740">
        <f>12*(YEAR(H4740)-YEAR($L$3))+(MONTH(H4740)-MONTH($L$3))</f>
        <v/>
      </c>
      <c r="R4740" s="366">
        <f>IF(N4740="IBIRAPITANGA FASE 3",IF(P4740="Atraso",M4740,M4740/(1+$J$2)^Q4740),IF(P4740="Atraso",M4740,M4740/(1+$J$1)^Q4740))</f>
        <v/>
      </c>
    </row>
    <row r="4741">
      <c r="A4741" t="inlineStr">
        <is>
          <t>Q022L04</t>
        </is>
      </c>
      <c r="B4741" t="inlineStr">
        <is>
          <t>DARIO JULIANO</t>
        </is>
      </c>
      <c r="C4741" t="n">
        <v>1</v>
      </c>
      <c r="D4741" t="inlineStr">
        <is>
          <t>IPCA</t>
        </is>
      </c>
      <c r="E4741" t="n">
        <v>0.009488792934583046</v>
      </c>
      <c r="F4741" t="inlineStr">
        <is>
          <t>MENSAL</t>
        </is>
      </c>
      <c r="G4741" t="n">
        <v>49350</v>
      </c>
      <c r="H4741" t="n">
        <v>49350</v>
      </c>
      <c r="I4741" t="inlineStr">
        <is>
          <t>166</t>
        </is>
      </c>
      <c r="J4741" t="inlineStr">
        <is>
          <t>CARTEIRA</t>
        </is>
      </c>
      <c r="K4741" t="inlineStr">
        <is>
          <t>CONTRATO</t>
        </is>
      </c>
      <c r="L4741" t="n">
        <v>2602.88</v>
      </c>
      <c r="M4741" t="inlineStr"/>
      <c r="N4741" t="inlineStr"/>
      <c r="O4741" s="142">
        <f>DATE(YEAR(H4741),MONTH(H4741),1)</f>
        <v/>
      </c>
      <c r="P4741" s="132">
        <f>IF(H4741&gt;$L$3,"Futuro","Atraso")</f>
        <v/>
      </c>
      <c r="Q4741">
        <f>12*(YEAR(H4741)-YEAR($L$3))+(MONTH(H4741)-MONTH($L$3))</f>
        <v/>
      </c>
      <c r="R4741" s="366">
        <f>IF(N4741="IBIRAPITANGA FASE 3",IF(P4741="Atraso",M4741,M4741/(1+$J$2)^Q4741),IF(P4741="Atraso",M4741,M4741/(1+$J$1)^Q4741))</f>
        <v/>
      </c>
    </row>
    <row r="4742">
      <c r="A4742" t="inlineStr">
        <is>
          <t>Q022L04</t>
        </is>
      </c>
      <c r="B4742" t="inlineStr">
        <is>
          <t>DARIO JULIANO</t>
        </is>
      </c>
      <c r="C4742" t="n">
        <v>1</v>
      </c>
      <c r="D4742" t="inlineStr">
        <is>
          <t>IPCA</t>
        </is>
      </c>
      <c r="E4742" t="n">
        <v>0.009488792934583046</v>
      </c>
      <c r="F4742" t="inlineStr">
        <is>
          <t>MENSAL</t>
        </is>
      </c>
      <c r="G4742" t="n">
        <v>49378</v>
      </c>
      <c r="H4742" t="n">
        <v>49378</v>
      </c>
      <c r="I4742" t="inlineStr">
        <is>
          <t>167</t>
        </is>
      </c>
      <c r="J4742" t="inlineStr">
        <is>
          <t>CARTEIRA</t>
        </is>
      </c>
      <c r="K4742" t="inlineStr">
        <is>
          <t>CONTRATO</t>
        </is>
      </c>
      <c r="L4742" t="n">
        <v>2602.88</v>
      </c>
      <c r="M4742" t="inlineStr"/>
      <c r="N4742" t="inlineStr"/>
      <c r="O4742" s="142">
        <f>DATE(YEAR(H4742),MONTH(H4742),1)</f>
        <v/>
      </c>
      <c r="P4742" s="132">
        <f>IF(H4742&gt;$L$3,"Futuro","Atraso")</f>
        <v/>
      </c>
      <c r="Q4742">
        <f>12*(YEAR(H4742)-YEAR($L$3))+(MONTH(H4742)-MONTH($L$3))</f>
        <v/>
      </c>
      <c r="R4742" s="366">
        <f>IF(N4742="IBIRAPITANGA FASE 3",IF(P4742="Atraso",M4742,M4742/(1+$J$2)^Q4742),IF(P4742="Atraso",M4742,M4742/(1+$J$1)^Q4742))</f>
        <v/>
      </c>
    </row>
    <row r="4743">
      <c r="A4743" t="inlineStr">
        <is>
          <t>Q022L04</t>
        </is>
      </c>
      <c r="B4743" t="inlineStr">
        <is>
          <t>DARIO JULIANO</t>
        </is>
      </c>
      <c r="C4743" t="n">
        <v>1</v>
      </c>
      <c r="D4743" t="inlineStr">
        <is>
          <t>IPCA</t>
        </is>
      </c>
      <c r="E4743" t="n">
        <v>0.009488792934583046</v>
      </c>
      <c r="F4743" t="inlineStr">
        <is>
          <t>MENSAL</t>
        </is>
      </c>
      <c r="G4743" t="n">
        <v>49409</v>
      </c>
      <c r="H4743" t="n">
        <v>49409</v>
      </c>
      <c r="I4743" t="inlineStr">
        <is>
          <t>168</t>
        </is>
      </c>
      <c r="J4743" t="inlineStr">
        <is>
          <t>CARTEIRA</t>
        </is>
      </c>
      <c r="K4743" t="inlineStr">
        <is>
          <t>CONTRATO</t>
        </is>
      </c>
      <c r="L4743" t="n">
        <v>2602.88</v>
      </c>
      <c r="M4743" t="inlineStr"/>
      <c r="N4743" t="inlineStr"/>
      <c r="O4743" s="142">
        <f>DATE(YEAR(H4743),MONTH(H4743),1)</f>
        <v/>
      </c>
      <c r="P4743" s="132">
        <f>IF(H4743&gt;$L$3,"Futuro","Atraso")</f>
        <v/>
      </c>
      <c r="Q4743">
        <f>12*(YEAR(H4743)-YEAR($L$3))+(MONTH(H4743)-MONTH($L$3))</f>
        <v/>
      </c>
      <c r="R4743" s="366">
        <f>IF(N4743="IBIRAPITANGA FASE 3",IF(P4743="Atraso",M4743,M4743/(1+$J$2)^Q4743),IF(P4743="Atraso",M4743,M4743/(1+$J$1)^Q4743))</f>
        <v/>
      </c>
    </row>
    <row r="4744">
      <c r="A4744" t="inlineStr">
        <is>
          <t>Q022L04</t>
        </is>
      </c>
      <c r="B4744" t="inlineStr">
        <is>
          <t>DARIO JULIANO</t>
        </is>
      </c>
      <c r="C4744" t="n">
        <v>1</v>
      </c>
      <c r="D4744" t="inlineStr">
        <is>
          <t>IPCA</t>
        </is>
      </c>
      <c r="E4744" t="n">
        <v>0.009488792934583046</v>
      </c>
      <c r="F4744" t="inlineStr">
        <is>
          <t>MENSAL</t>
        </is>
      </c>
      <c r="G4744" t="n">
        <v>49439</v>
      </c>
      <c r="H4744" t="n">
        <v>49439</v>
      </c>
      <c r="I4744" t="inlineStr">
        <is>
          <t>169</t>
        </is>
      </c>
      <c r="J4744" t="inlineStr">
        <is>
          <t>CARTEIRA</t>
        </is>
      </c>
      <c r="K4744" t="inlineStr">
        <is>
          <t>CONTRATO</t>
        </is>
      </c>
      <c r="L4744" t="n">
        <v>2602.88</v>
      </c>
      <c r="M4744" t="inlineStr"/>
      <c r="N4744" t="inlineStr"/>
      <c r="O4744" s="142">
        <f>DATE(YEAR(H4744),MONTH(H4744),1)</f>
        <v/>
      </c>
      <c r="P4744" s="132">
        <f>IF(H4744&gt;$L$3,"Futuro","Atraso")</f>
        <v/>
      </c>
      <c r="Q4744">
        <f>12*(YEAR(H4744)-YEAR($L$3))+(MONTH(H4744)-MONTH($L$3))</f>
        <v/>
      </c>
      <c r="R4744" s="366">
        <f>IF(N4744="IBIRAPITANGA FASE 3",IF(P4744="Atraso",M4744,M4744/(1+$J$2)^Q4744),IF(P4744="Atraso",M4744,M4744/(1+$J$1)^Q4744))</f>
        <v/>
      </c>
    </row>
    <row r="4745">
      <c r="A4745" t="inlineStr">
        <is>
          <t>Q022L04</t>
        </is>
      </c>
      <c r="B4745" t="inlineStr">
        <is>
          <t>DARIO JULIANO</t>
        </is>
      </c>
      <c r="C4745" t="n">
        <v>1</v>
      </c>
      <c r="D4745" t="inlineStr">
        <is>
          <t>IPCA</t>
        </is>
      </c>
      <c r="E4745" t="n">
        <v>0.009488792934583046</v>
      </c>
      <c r="F4745" t="inlineStr">
        <is>
          <t>MENSAL</t>
        </is>
      </c>
      <c r="G4745" t="n">
        <v>49470</v>
      </c>
      <c r="H4745" t="n">
        <v>49470</v>
      </c>
      <c r="I4745" t="inlineStr">
        <is>
          <t>170</t>
        </is>
      </c>
      <c r="J4745" t="inlineStr">
        <is>
          <t>CARTEIRA</t>
        </is>
      </c>
      <c r="K4745" t="inlineStr">
        <is>
          <t>CONTRATO</t>
        </is>
      </c>
      <c r="L4745" t="n">
        <v>2602.88</v>
      </c>
      <c r="M4745" t="inlineStr"/>
      <c r="N4745" t="inlineStr"/>
      <c r="O4745" s="142">
        <f>DATE(YEAR(H4745),MONTH(H4745),1)</f>
        <v/>
      </c>
      <c r="P4745" s="132">
        <f>IF(H4745&gt;$L$3,"Futuro","Atraso")</f>
        <v/>
      </c>
      <c r="Q4745">
        <f>12*(YEAR(H4745)-YEAR($L$3))+(MONTH(H4745)-MONTH($L$3))</f>
        <v/>
      </c>
      <c r="R4745" s="366">
        <f>IF(N4745="IBIRAPITANGA FASE 3",IF(P4745="Atraso",M4745,M4745/(1+$J$2)^Q4745),IF(P4745="Atraso",M4745,M4745/(1+$J$1)^Q4745))</f>
        <v/>
      </c>
    </row>
    <row r="4746">
      <c r="A4746" t="inlineStr">
        <is>
          <t>Q022L04</t>
        </is>
      </c>
      <c r="B4746" t="inlineStr">
        <is>
          <t>DARIO JULIANO</t>
        </is>
      </c>
      <c r="C4746" t="n">
        <v>1</v>
      </c>
      <c r="D4746" t="inlineStr">
        <is>
          <t>IPCA</t>
        </is>
      </c>
      <c r="E4746" t="n">
        <v>0.009488792934583046</v>
      </c>
      <c r="F4746" t="inlineStr">
        <is>
          <t>MENSAL</t>
        </is>
      </c>
      <c r="G4746" t="n">
        <v>49500</v>
      </c>
      <c r="H4746" t="n">
        <v>49500</v>
      </c>
      <c r="I4746" t="inlineStr">
        <is>
          <t>171</t>
        </is>
      </c>
      <c r="J4746" t="inlineStr">
        <is>
          <t>CARTEIRA</t>
        </is>
      </c>
      <c r="K4746" t="inlineStr">
        <is>
          <t>CONTRATO</t>
        </is>
      </c>
      <c r="L4746" t="n">
        <v>2602.88</v>
      </c>
      <c r="M4746" t="inlineStr"/>
      <c r="N4746" t="inlineStr"/>
      <c r="O4746" s="142">
        <f>DATE(YEAR(H4746),MONTH(H4746),1)</f>
        <v/>
      </c>
      <c r="P4746" s="132">
        <f>IF(H4746&gt;$L$3,"Futuro","Atraso")</f>
        <v/>
      </c>
      <c r="Q4746">
        <f>12*(YEAR(H4746)-YEAR($L$3))+(MONTH(H4746)-MONTH($L$3))</f>
        <v/>
      </c>
      <c r="R4746" s="366">
        <f>IF(N4746="IBIRAPITANGA FASE 3",IF(P4746="Atraso",M4746,M4746/(1+$J$2)^Q4746),IF(P4746="Atraso",M4746,M4746/(1+$J$1)^Q4746))</f>
        <v/>
      </c>
    </row>
    <row r="4747">
      <c r="A4747" t="inlineStr">
        <is>
          <t>Q022L04</t>
        </is>
      </c>
      <c r="B4747" t="inlineStr">
        <is>
          <t>DARIO JULIANO</t>
        </is>
      </c>
      <c r="C4747" t="n">
        <v>1</v>
      </c>
      <c r="D4747" t="inlineStr">
        <is>
          <t>IPCA</t>
        </is>
      </c>
      <c r="E4747" t="n">
        <v>0.009488792934583046</v>
      </c>
      <c r="F4747" t="inlineStr">
        <is>
          <t>MENSAL</t>
        </is>
      </c>
      <c r="G4747" t="n">
        <v>49531</v>
      </c>
      <c r="H4747" t="n">
        <v>49531</v>
      </c>
      <c r="I4747" t="inlineStr">
        <is>
          <t>172</t>
        </is>
      </c>
      <c r="J4747" t="inlineStr">
        <is>
          <t>CARTEIRA</t>
        </is>
      </c>
      <c r="K4747" t="inlineStr">
        <is>
          <t>CONTRATO</t>
        </is>
      </c>
      <c r="L4747" t="n">
        <v>2602.88</v>
      </c>
      <c r="M4747" t="inlineStr"/>
      <c r="N4747" t="inlineStr"/>
      <c r="O4747" s="142">
        <f>DATE(YEAR(H4747),MONTH(H4747),1)</f>
        <v/>
      </c>
      <c r="P4747" s="132">
        <f>IF(H4747&gt;$L$3,"Futuro","Atraso")</f>
        <v/>
      </c>
      <c r="Q4747">
        <f>12*(YEAR(H4747)-YEAR($L$3))+(MONTH(H4747)-MONTH($L$3))</f>
        <v/>
      </c>
      <c r="R4747" s="366">
        <f>IF(N4747="IBIRAPITANGA FASE 3",IF(P4747="Atraso",M4747,M4747/(1+$J$2)^Q4747),IF(P4747="Atraso",M4747,M4747/(1+$J$1)^Q4747))</f>
        <v/>
      </c>
    </row>
    <row r="4748">
      <c r="A4748" t="inlineStr">
        <is>
          <t>Q022L04</t>
        </is>
      </c>
      <c r="B4748" t="inlineStr">
        <is>
          <t>DARIO JULIANO</t>
        </is>
      </c>
      <c r="C4748" t="n">
        <v>1</v>
      </c>
      <c r="D4748" t="inlineStr">
        <is>
          <t>IPCA</t>
        </is>
      </c>
      <c r="E4748" t="n">
        <v>0.009488792934583046</v>
      </c>
      <c r="F4748" t="inlineStr">
        <is>
          <t>MENSAL</t>
        </is>
      </c>
      <c r="G4748" t="n">
        <v>49562</v>
      </c>
      <c r="H4748" t="n">
        <v>49562</v>
      </c>
      <c r="I4748" t="inlineStr">
        <is>
          <t>173</t>
        </is>
      </c>
      <c r="J4748" t="inlineStr">
        <is>
          <t>CARTEIRA</t>
        </is>
      </c>
      <c r="K4748" t="inlineStr">
        <is>
          <t>CONTRATO</t>
        </is>
      </c>
      <c r="L4748" t="n">
        <v>2602.88</v>
      </c>
      <c r="M4748" t="inlineStr"/>
      <c r="N4748" t="inlineStr"/>
      <c r="O4748" s="142">
        <f>DATE(YEAR(H4748),MONTH(H4748),1)</f>
        <v/>
      </c>
      <c r="P4748" s="132">
        <f>IF(H4748&gt;$L$3,"Futuro","Atraso")</f>
        <v/>
      </c>
      <c r="Q4748">
        <f>12*(YEAR(H4748)-YEAR($L$3))+(MONTH(H4748)-MONTH($L$3))</f>
        <v/>
      </c>
      <c r="R4748" s="366">
        <f>IF(N4748="IBIRAPITANGA FASE 3",IF(P4748="Atraso",M4748,M4748/(1+$J$2)^Q4748),IF(P4748="Atraso",M4748,M4748/(1+$J$1)^Q4748))</f>
        <v/>
      </c>
    </row>
    <row r="4749">
      <c r="A4749" t="inlineStr">
        <is>
          <t>Q022L04</t>
        </is>
      </c>
      <c r="B4749" t="inlineStr">
        <is>
          <t>DARIO JULIANO</t>
        </is>
      </c>
      <c r="C4749" t="n">
        <v>1</v>
      </c>
      <c r="D4749" t="inlineStr">
        <is>
          <t>IPCA</t>
        </is>
      </c>
      <c r="E4749" t="n">
        <v>0.009488792934583046</v>
      </c>
      <c r="F4749" t="inlineStr">
        <is>
          <t>MENSAL</t>
        </is>
      </c>
      <c r="G4749" t="n">
        <v>49592</v>
      </c>
      <c r="H4749" t="n">
        <v>49592</v>
      </c>
      <c r="I4749" t="inlineStr">
        <is>
          <t>174</t>
        </is>
      </c>
      <c r="J4749" t="inlineStr">
        <is>
          <t>CARTEIRA</t>
        </is>
      </c>
      <c r="K4749" t="inlineStr">
        <is>
          <t>CONTRATO</t>
        </is>
      </c>
      <c r="L4749" t="n">
        <v>2602.88</v>
      </c>
      <c r="M4749" t="inlineStr"/>
      <c r="N4749" t="inlineStr"/>
      <c r="O4749" s="142">
        <f>DATE(YEAR(H4749),MONTH(H4749),1)</f>
        <v/>
      </c>
      <c r="P4749" s="132">
        <f>IF(H4749&gt;$L$3,"Futuro","Atraso")</f>
        <v/>
      </c>
      <c r="Q4749">
        <f>12*(YEAR(H4749)-YEAR($L$3))+(MONTH(H4749)-MONTH($L$3))</f>
        <v/>
      </c>
      <c r="R4749" s="366">
        <f>IF(N4749="IBIRAPITANGA FASE 3",IF(P4749="Atraso",M4749,M4749/(1+$J$2)^Q4749),IF(P4749="Atraso",M4749,M4749/(1+$J$1)^Q4749))</f>
        <v/>
      </c>
    </row>
    <row r="4750">
      <c r="A4750" t="inlineStr">
        <is>
          <t>Q022L04</t>
        </is>
      </c>
      <c r="B4750" t="inlineStr">
        <is>
          <t>DARIO JULIANO</t>
        </is>
      </c>
      <c r="C4750" t="n">
        <v>1</v>
      </c>
      <c r="D4750" t="inlineStr">
        <is>
          <t>IPCA</t>
        </is>
      </c>
      <c r="E4750" t="n">
        <v>0.009488792934583046</v>
      </c>
      <c r="F4750" t="inlineStr">
        <is>
          <t>MENSAL</t>
        </is>
      </c>
      <c r="G4750" t="n">
        <v>49623</v>
      </c>
      <c r="H4750" t="n">
        <v>49623</v>
      </c>
      <c r="I4750" t="inlineStr">
        <is>
          <t>175</t>
        </is>
      </c>
      <c r="J4750" t="inlineStr">
        <is>
          <t>CARTEIRA</t>
        </is>
      </c>
      <c r="K4750" t="inlineStr">
        <is>
          <t>CONTRATO</t>
        </is>
      </c>
      <c r="L4750" t="n">
        <v>2602.88</v>
      </c>
      <c r="M4750" t="inlineStr"/>
      <c r="N4750" t="inlineStr"/>
      <c r="O4750" s="142">
        <f>DATE(YEAR(H4750),MONTH(H4750),1)</f>
        <v/>
      </c>
      <c r="P4750" s="132">
        <f>IF(H4750&gt;$L$3,"Futuro","Atraso")</f>
        <v/>
      </c>
      <c r="Q4750">
        <f>12*(YEAR(H4750)-YEAR($L$3))+(MONTH(H4750)-MONTH($L$3))</f>
        <v/>
      </c>
      <c r="R4750" s="366">
        <f>IF(N4750="IBIRAPITANGA FASE 3",IF(P4750="Atraso",M4750,M4750/(1+$J$2)^Q4750),IF(P4750="Atraso",M4750,M4750/(1+$J$1)^Q4750))</f>
        <v/>
      </c>
    </row>
    <row r="4751">
      <c r="A4751" t="inlineStr">
        <is>
          <t>Q022L04</t>
        </is>
      </c>
      <c r="B4751" t="inlineStr">
        <is>
          <t>DARIO JULIANO</t>
        </is>
      </c>
      <c r="C4751" t="n">
        <v>1</v>
      </c>
      <c r="D4751" t="inlineStr">
        <is>
          <t>IPCA</t>
        </is>
      </c>
      <c r="E4751" t="n">
        <v>0.009488792934583046</v>
      </c>
      <c r="F4751" t="inlineStr">
        <is>
          <t>MENSAL</t>
        </is>
      </c>
      <c r="G4751" t="n">
        <v>49653</v>
      </c>
      <c r="H4751" t="n">
        <v>49653</v>
      </c>
      <c r="I4751" t="inlineStr">
        <is>
          <t>176</t>
        </is>
      </c>
      <c r="J4751" t="inlineStr">
        <is>
          <t>CARTEIRA</t>
        </is>
      </c>
      <c r="K4751" t="inlineStr">
        <is>
          <t>CONTRATO</t>
        </is>
      </c>
      <c r="L4751" t="n">
        <v>2602.88</v>
      </c>
      <c r="M4751" t="inlineStr"/>
      <c r="N4751" t="inlineStr"/>
      <c r="O4751" s="142">
        <f>DATE(YEAR(H4751),MONTH(H4751),1)</f>
        <v/>
      </c>
      <c r="P4751" s="132">
        <f>IF(H4751&gt;$L$3,"Futuro","Atraso")</f>
        <v/>
      </c>
      <c r="Q4751">
        <f>12*(YEAR(H4751)-YEAR($L$3))+(MONTH(H4751)-MONTH($L$3))</f>
        <v/>
      </c>
      <c r="R4751" s="366">
        <f>IF(N4751="IBIRAPITANGA FASE 3",IF(P4751="Atraso",M4751,M4751/(1+$J$2)^Q4751),IF(P4751="Atraso",M4751,M4751/(1+$J$1)^Q4751))</f>
        <v/>
      </c>
    </row>
    <row r="4752">
      <c r="A4752" t="inlineStr">
        <is>
          <t>Q022L04</t>
        </is>
      </c>
      <c r="B4752" t="inlineStr">
        <is>
          <t>DARIO JULIANO</t>
        </is>
      </c>
      <c r="C4752" t="n">
        <v>1</v>
      </c>
      <c r="D4752" t="inlineStr">
        <is>
          <t>IPCA</t>
        </is>
      </c>
      <c r="E4752" t="n">
        <v>0.009488792934583046</v>
      </c>
      <c r="F4752" t="inlineStr">
        <is>
          <t>MENSAL</t>
        </is>
      </c>
      <c r="G4752" t="n">
        <v>49684</v>
      </c>
      <c r="H4752" t="n">
        <v>49684</v>
      </c>
      <c r="I4752" t="inlineStr">
        <is>
          <t>177</t>
        </is>
      </c>
      <c r="J4752" t="inlineStr">
        <is>
          <t>CARTEIRA</t>
        </is>
      </c>
      <c r="K4752" t="inlineStr">
        <is>
          <t>CONTRATO</t>
        </is>
      </c>
      <c r="L4752" t="n">
        <v>2602.88</v>
      </c>
      <c r="M4752" t="inlineStr"/>
      <c r="N4752" t="inlineStr"/>
      <c r="O4752" s="142">
        <f>DATE(YEAR(H4752),MONTH(H4752),1)</f>
        <v/>
      </c>
      <c r="P4752" s="132">
        <f>IF(H4752&gt;$L$3,"Futuro","Atraso")</f>
        <v/>
      </c>
      <c r="Q4752">
        <f>12*(YEAR(H4752)-YEAR($L$3))+(MONTH(H4752)-MONTH($L$3))</f>
        <v/>
      </c>
      <c r="R4752" s="366">
        <f>IF(N4752="IBIRAPITANGA FASE 3",IF(P4752="Atraso",M4752,M4752/(1+$J$2)^Q4752),IF(P4752="Atraso",M4752,M4752/(1+$J$1)^Q4752))</f>
        <v/>
      </c>
    </row>
    <row r="4753">
      <c r="A4753" t="inlineStr">
        <is>
          <t>Q022L04</t>
        </is>
      </c>
      <c r="B4753" t="inlineStr">
        <is>
          <t>DARIO JULIANO</t>
        </is>
      </c>
      <c r="C4753" t="n">
        <v>1</v>
      </c>
      <c r="D4753" t="inlineStr">
        <is>
          <t>IPCA</t>
        </is>
      </c>
      <c r="E4753" t="n">
        <v>0.009488792934583046</v>
      </c>
      <c r="F4753" t="inlineStr">
        <is>
          <t>MENSAL</t>
        </is>
      </c>
      <c r="G4753" t="n">
        <v>49715</v>
      </c>
      <c r="H4753" t="n">
        <v>49715</v>
      </c>
      <c r="I4753" t="inlineStr">
        <is>
          <t>178</t>
        </is>
      </c>
      <c r="J4753" t="inlineStr">
        <is>
          <t>CARTEIRA</t>
        </is>
      </c>
      <c r="K4753" t="inlineStr">
        <is>
          <t>CONTRATO</t>
        </is>
      </c>
      <c r="L4753" t="n">
        <v>2602.88</v>
      </c>
      <c r="M4753" t="inlineStr"/>
      <c r="N4753" t="inlineStr"/>
      <c r="O4753" s="142">
        <f>DATE(YEAR(H4753),MONTH(H4753),1)</f>
        <v/>
      </c>
      <c r="P4753" s="132">
        <f>IF(H4753&gt;$L$3,"Futuro","Atraso")</f>
        <v/>
      </c>
      <c r="Q4753">
        <f>12*(YEAR(H4753)-YEAR($L$3))+(MONTH(H4753)-MONTH($L$3))</f>
        <v/>
      </c>
      <c r="R4753" s="366">
        <f>IF(N4753="IBIRAPITANGA FASE 3",IF(P4753="Atraso",M4753,M4753/(1+$J$2)^Q4753),IF(P4753="Atraso",M4753,M4753/(1+$J$1)^Q4753))</f>
        <v/>
      </c>
    </row>
    <row r="4754">
      <c r="A4754" t="inlineStr">
        <is>
          <t>Q022L04</t>
        </is>
      </c>
      <c r="B4754" t="inlineStr">
        <is>
          <t>DARIO JULIANO</t>
        </is>
      </c>
      <c r="C4754" t="n">
        <v>1</v>
      </c>
      <c r="D4754" t="inlineStr">
        <is>
          <t>IPCA</t>
        </is>
      </c>
      <c r="E4754" t="n">
        <v>0.009488792934583046</v>
      </c>
      <c r="F4754" t="inlineStr">
        <is>
          <t>MENSAL</t>
        </is>
      </c>
      <c r="G4754" t="n">
        <v>49744</v>
      </c>
      <c r="H4754" t="n">
        <v>49744</v>
      </c>
      <c r="I4754" t="inlineStr">
        <is>
          <t>179</t>
        </is>
      </c>
      <c r="J4754" t="inlineStr">
        <is>
          <t>CARTEIRA</t>
        </is>
      </c>
      <c r="K4754" t="inlineStr">
        <is>
          <t>CONTRATO</t>
        </is>
      </c>
      <c r="L4754" t="n">
        <v>2602.88</v>
      </c>
      <c r="M4754" t="inlineStr"/>
      <c r="N4754" t="inlineStr"/>
      <c r="O4754" s="142">
        <f>DATE(YEAR(H4754),MONTH(H4754),1)</f>
        <v/>
      </c>
      <c r="P4754" s="132">
        <f>IF(H4754&gt;$L$3,"Futuro","Atraso")</f>
        <v/>
      </c>
      <c r="Q4754">
        <f>12*(YEAR(H4754)-YEAR($L$3))+(MONTH(H4754)-MONTH($L$3))</f>
        <v/>
      </c>
      <c r="R4754" s="366">
        <f>IF(N4754="IBIRAPITANGA FASE 3",IF(P4754="Atraso",M4754,M4754/(1+$J$2)^Q4754),IF(P4754="Atraso",M4754,M4754/(1+$J$1)^Q4754))</f>
        <v/>
      </c>
    </row>
    <row r="4755">
      <c r="A4755" t="inlineStr">
        <is>
          <t>Q022L04</t>
        </is>
      </c>
      <c r="B4755" t="inlineStr">
        <is>
          <t>DARIO JULIANO</t>
        </is>
      </c>
      <c r="C4755" t="n">
        <v>1</v>
      </c>
      <c r="D4755" t="inlineStr">
        <is>
          <t>IPCA</t>
        </is>
      </c>
      <c r="E4755" t="n">
        <v>0.009488792934583046</v>
      </c>
      <c r="F4755" t="inlineStr">
        <is>
          <t>MENSAL</t>
        </is>
      </c>
      <c r="G4755" t="n">
        <v>49775</v>
      </c>
      <c r="H4755" t="n">
        <v>49775</v>
      </c>
      <c r="I4755" t="inlineStr">
        <is>
          <t>180</t>
        </is>
      </c>
      <c r="J4755" t="inlineStr">
        <is>
          <t>CARTEIRA</t>
        </is>
      </c>
      <c r="K4755" t="inlineStr">
        <is>
          <t>CONTRATO</t>
        </is>
      </c>
      <c r="L4755" t="n">
        <v>2602.88</v>
      </c>
      <c r="M4755" t="inlineStr"/>
      <c r="N4755" t="inlineStr"/>
      <c r="O4755" s="142">
        <f>DATE(YEAR(H4755),MONTH(H4755),1)</f>
        <v/>
      </c>
      <c r="P4755" s="132">
        <f>IF(H4755&gt;$L$3,"Futuro","Atraso")</f>
        <v/>
      </c>
      <c r="Q4755">
        <f>12*(YEAR(H4755)-YEAR($L$3))+(MONTH(H4755)-MONTH($L$3))</f>
        <v/>
      </c>
      <c r="R4755" s="366">
        <f>IF(N4755="IBIRAPITANGA FASE 3",IF(P4755="Atraso",M4755,M4755/(1+$J$2)^Q4755),IF(P4755="Atraso",M4755,M4755/(1+$J$1)^Q4755))</f>
        <v/>
      </c>
    </row>
    <row r="4756">
      <c r="A4756" t="inlineStr">
        <is>
          <t>Q022L05</t>
        </is>
      </c>
      <c r="B4756" t="inlineStr">
        <is>
          <t>DAIANE DIAS DE SOUZA</t>
        </is>
      </c>
      <c r="C4756" t="n">
        <v>1</v>
      </c>
      <c r="D4756" t="inlineStr">
        <is>
          <t>IPCA</t>
        </is>
      </c>
      <c r="E4756" t="n">
        <v>0.009488792934583046</v>
      </c>
      <c r="F4756" t="inlineStr">
        <is>
          <t>MENSAL</t>
        </is>
      </c>
      <c r="G4756" t="n">
        <v>45209</v>
      </c>
      <c r="H4756" t="n">
        <v>45209</v>
      </c>
      <c r="I4756" t="inlineStr">
        <is>
          <t>005</t>
        </is>
      </c>
      <c r="J4756" t="inlineStr">
        <is>
          <t>CARTEIRA</t>
        </is>
      </c>
      <c r="K4756" t="inlineStr">
        <is>
          <t>CONTRATO</t>
        </is>
      </c>
      <c r="L4756" t="n">
        <v>5550.96</v>
      </c>
      <c r="M4756" t="inlineStr"/>
      <c r="N4756" t="inlineStr"/>
      <c r="O4756" s="142">
        <f>DATE(YEAR(H4756),MONTH(H4756),1)</f>
        <v/>
      </c>
      <c r="P4756" s="132">
        <f>IF(H4756&gt;$L$3,"Futuro","Atraso")</f>
        <v/>
      </c>
      <c r="Q4756">
        <f>12*(YEAR(H4756)-YEAR($L$3))+(MONTH(H4756)-MONTH($L$3))</f>
        <v/>
      </c>
      <c r="R4756" s="366">
        <f>IF(N4756="IBIRAPITANGA FASE 3",IF(P4756="Atraso",M4756,M4756/(1+$J$2)^Q4756),IF(P4756="Atraso",M4756,M4756/(1+$J$1)^Q4756))</f>
        <v/>
      </c>
    </row>
    <row r="4757">
      <c r="A4757" t="inlineStr">
        <is>
          <t>Q022L05</t>
        </is>
      </c>
      <c r="B4757" t="inlineStr">
        <is>
          <t>DAIANE DIAS DE SOUZA</t>
        </is>
      </c>
      <c r="C4757" t="n">
        <v>1</v>
      </c>
      <c r="D4757" t="inlineStr">
        <is>
          <t>IPCA</t>
        </is>
      </c>
      <c r="E4757" t="n">
        <v>0.009488792934583046</v>
      </c>
      <c r="F4757" t="inlineStr">
        <is>
          <t>MENSAL</t>
        </is>
      </c>
      <c r="G4757" t="n">
        <v>45240</v>
      </c>
      <c r="H4757" t="n">
        <v>45240</v>
      </c>
      <c r="I4757" t="inlineStr">
        <is>
          <t>006</t>
        </is>
      </c>
      <c r="J4757" t="inlineStr">
        <is>
          <t>CARTEIRA</t>
        </is>
      </c>
      <c r="K4757" t="inlineStr">
        <is>
          <t>CONTRATO</t>
        </is>
      </c>
      <c r="L4757" t="n">
        <v>5550.72</v>
      </c>
      <c r="M4757" t="inlineStr"/>
      <c r="N4757" t="inlineStr"/>
      <c r="O4757" s="142">
        <f>DATE(YEAR(H4757),MONTH(H4757),1)</f>
        <v/>
      </c>
      <c r="P4757" s="132">
        <f>IF(H4757&gt;$L$3,"Futuro","Atraso")</f>
        <v/>
      </c>
      <c r="Q4757">
        <f>12*(YEAR(H4757)-YEAR($L$3))+(MONTH(H4757)-MONTH($L$3))</f>
        <v/>
      </c>
      <c r="R4757" s="366">
        <f>IF(N4757="IBIRAPITANGA FASE 3",IF(P4757="Atraso",M4757,M4757/(1+$J$2)^Q4757),IF(P4757="Atraso",M4757,M4757/(1+$J$1)^Q4757))</f>
        <v/>
      </c>
    </row>
    <row r="4758">
      <c r="A4758" t="inlineStr">
        <is>
          <t>Q022L05</t>
        </is>
      </c>
      <c r="B4758" t="inlineStr">
        <is>
          <t>DAIANE DIAS DE SOUZA</t>
        </is>
      </c>
      <c r="C4758" t="n">
        <v>1</v>
      </c>
      <c r="D4758" t="inlineStr">
        <is>
          <t>IPCA</t>
        </is>
      </c>
      <c r="E4758" t="n">
        <v>0.009488792934583046</v>
      </c>
      <c r="F4758" t="inlineStr">
        <is>
          <t>MENSAL</t>
        </is>
      </c>
      <c r="G4758" t="n">
        <v>45270</v>
      </c>
      <c r="H4758" t="n">
        <v>45270</v>
      </c>
      <c r="I4758" t="inlineStr">
        <is>
          <t>007</t>
        </is>
      </c>
      <c r="J4758" t="inlineStr">
        <is>
          <t>CARTEIRA</t>
        </is>
      </c>
      <c r="K4758" t="inlineStr">
        <is>
          <t>CONTRATO</t>
        </is>
      </c>
      <c r="L4758" t="n">
        <v>5550.72</v>
      </c>
      <c r="M4758" t="inlineStr"/>
      <c r="N4758" t="inlineStr"/>
      <c r="O4758" s="142">
        <f>DATE(YEAR(H4758),MONTH(H4758),1)</f>
        <v/>
      </c>
      <c r="P4758" s="132">
        <f>IF(H4758&gt;$L$3,"Futuro","Atraso")</f>
        <v/>
      </c>
      <c r="Q4758">
        <f>12*(YEAR(H4758)-YEAR($L$3))+(MONTH(H4758)-MONTH($L$3))</f>
        <v/>
      </c>
      <c r="R4758" s="366">
        <f>IF(N4758="IBIRAPITANGA FASE 3",IF(P4758="Atraso",M4758,M4758/(1+$J$2)^Q4758),IF(P4758="Atraso",M4758,M4758/(1+$J$1)^Q4758))</f>
        <v/>
      </c>
    </row>
    <row r="4759">
      <c r="A4759" t="inlineStr">
        <is>
          <t>Q022L05</t>
        </is>
      </c>
      <c r="B4759" t="inlineStr">
        <is>
          <t>DAIANE DIAS DE SOUZA</t>
        </is>
      </c>
      <c r="C4759" t="n">
        <v>1</v>
      </c>
      <c r="D4759" t="inlineStr">
        <is>
          <t>IPCA</t>
        </is>
      </c>
      <c r="E4759" t="n">
        <v>0.009488792934583046</v>
      </c>
      <c r="F4759" t="inlineStr">
        <is>
          <t>MENSAL</t>
        </is>
      </c>
      <c r="G4759" t="n">
        <v>45301</v>
      </c>
      <c r="H4759" t="n">
        <v>45301</v>
      </c>
      <c r="I4759" t="inlineStr">
        <is>
          <t>008</t>
        </is>
      </c>
      <c r="J4759" t="inlineStr">
        <is>
          <t>CARTEIRA</t>
        </is>
      </c>
      <c r="K4759" t="inlineStr">
        <is>
          <t>CONTRATO</t>
        </is>
      </c>
      <c r="L4759" t="n">
        <v>5550.72</v>
      </c>
      <c r="M4759" t="inlineStr"/>
      <c r="N4759" t="inlineStr"/>
      <c r="O4759" s="142">
        <f>DATE(YEAR(H4759),MONTH(H4759),1)</f>
        <v/>
      </c>
      <c r="P4759" s="132">
        <f>IF(H4759&gt;$L$3,"Futuro","Atraso")</f>
        <v/>
      </c>
      <c r="Q4759">
        <f>12*(YEAR(H4759)-YEAR($L$3))+(MONTH(H4759)-MONTH($L$3))</f>
        <v/>
      </c>
      <c r="R4759" s="366">
        <f>IF(N4759="IBIRAPITANGA FASE 3",IF(P4759="Atraso",M4759,M4759/(1+$J$2)^Q4759),IF(P4759="Atraso",M4759,M4759/(1+$J$1)^Q4759))</f>
        <v/>
      </c>
    </row>
    <row r="4760">
      <c r="A4760" t="inlineStr">
        <is>
          <t>Q022L05</t>
        </is>
      </c>
      <c r="B4760" t="inlineStr">
        <is>
          <t>DAIANE DIAS DE SOUZA</t>
        </is>
      </c>
      <c r="C4760" t="n">
        <v>1</v>
      </c>
      <c r="D4760" t="inlineStr">
        <is>
          <t>IPCA</t>
        </is>
      </c>
      <c r="E4760" t="n">
        <v>0.009488792934583046</v>
      </c>
      <c r="F4760" t="inlineStr">
        <is>
          <t>MENSAL</t>
        </is>
      </c>
      <c r="G4760" t="n">
        <v>45332</v>
      </c>
      <c r="H4760" t="n">
        <v>45332</v>
      </c>
      <c r="I4760" t="inlineStr">
        <is>
          <t>009</t>
        </is>
      </c>
      <c r="J4760" t="inlineStr">
        <is>
          <t>CARTEIRA</t>
        </is>
      </c>
      <c r="K4760" t="inlineStr">
        <is>
          <t>CONTRATO</t>
        </is>
      </c>
      <c r="L4760" t="n">
        <v>5550.72</v>
      </c>
      <c r="M4760" t="inlineStr"/>
      <c r="N4760" t="inlineStr"/>
      <c r="O4760" s="142">
        <f>DATE(YEAR(H4760),MONTH(H4760),1)</f>
        <v/>
      </c>
      <c r="P4760" s="132">
        <f>IF(H4760&gt;$L$3,"Futuro","Atraso")</f>
        <v/>
      </c>
      <c r="Q4760">
        <f>12*(YEAR(H4760)-YEAR($L$3))+(MONTH(H4760)-MONTH($L$3))</f>
        <v/>
      </c>
      <c r="R4760" s="366">
        <f>IF(N4760="IBIRAPITANGA FASE 3",IF(P4760="Atraso",M4760,M4760/(1+$J$2)^Q4760),IF(P4760="Atraso",M4760,M4760/(1+$J$1)^Q4760))</f>
        <v/>
      </c>
    </row>
    <row r="4761">
      <c r="A4761" t="inlineStr">
        <is>
          <t>Q022L05</t>
        </is>
      </c>
      <c r="B4761" t="inlineStr">
        <is>
          <t>DAIANE DIAS DE SOUZA</t>
        </is>
      </c>
      <c r="C4761" t="n">
        <v>1</v>
      </c>
      <c r="D4761" t="inlineStr">
        <is>
          <t>IPCA</t>
        </is>
      </c>
      <c r="E4761" t="n">
        <v>0.009488792934583046</v>
      </c>
      <c r="F4761" t="inlineStr">
        <is>
          <t>MENSAL</t>
        </is>
      </c>
      <c r="G4761" t="n">
        <v>45361</v>
      </c>
      <c r="H4761" t="n">
        <v>45361</v>
      </c>
      <c r="I4761" t="inlineStr">
        <is>
          <t>010</t>
        </is>
      </c>
      <c r="J4761" t="inlineStr">
        <is>
          <t>CARTEIRA</t>
        </is>
      </c>
      <c r="K4761" t="inlineStr">
        <is>
          <t>CONTRATO</t>
        </is>
      </c>
      <c r="L4761" t="n">
        <v>5550.72</v>
      </c>
      <c r="M4761" t="inlineStr"/>
      <c r="N4761" t="inlineStr"/>
      <c r="O4761" s="142">
        <f>DATE(YEAR(H4761),MONTH(H4761),1)</f>
        <v/>
      </c>
      <c r="P4761" s="132">
        <f>IF(H4761&gt;$L$3,"Futuro","Atraso")</f>
        <v/>
      </c>
      <c r="Q4761">
        <f>12*(YEAR(H4761)-YEAR($L$3))+(MONTH(H4761)-MONTH($L$3))</f>
        <v/>
      </c>
      <c r="R4761" s="366">
        <f>IF(N4761="IBIRAPITANGA FASE 3",IF(P4761="Atraso",M4761,M4761/(1+$J$2)^Q4761),IF(P4761="Atraso",M4761,M4761/(1+$J$1)^Q4761))</f>
        <v/>
      </c>
    </row>
    <row r="4762">
      <c r="A4762" t="inlineStr">
        <is>
          <t>Q022L05</t>
        </is>
      </c>
      <c r="B4762" t="inlineStr">
        <is>
          <t>DAIANE DIAS DE SOUZA</t>
        </is>
      </c>
      <c r="C4762" t="n">
        <v>1</v>
      </c>
      <c r="D4762" t="inlineStr">
        <is>
          <t>IPCA</t>
        </is>
      </c>
      <c r="E4762" t="n">
        <v>0.009488792934583046</v>
      </c>
      <c r="F4762" t="inlineStr">
        <is>
          <t>MENSAL</t>
        </is>
      </c>
      <c r="G4762" t="n">
        <v>45392</v>
      </c>
      <c r="H4762" t="n">
        <v>45392</v>
      </c>
      <c r="I4762" t="inlineStr">
        <is>
          <t>011</t>
        </is>
      </c>
      <c r="J4762" t="inlineStr">
        <is>
          <t>CARTEIRA</t>
        </is>
      </c>
      <c r="K4762" t="inlineStr">
        <is>
          <t>CONTRATO</t>
        </is>
      </c>
      <c r="L4762" t="n">
        <v>5550.72</v>
      </c>
      <c r="M4762" t="inlineStr"/>
      <c r="N4762" t="inlineStr"/>
      <c r="O4762" s="142">
        <f>DATE(YEAR(H4762),MONTH(H4762),1)</f>
        <v/>
      </c>
      <c r="P4762" s="132">
        <f>IF(H4762&gt;$L$3,"Futuro","Atraso")</f>
        <v/>
      </c>
      <c r="Q4762">
        <f>12*(YEAR(H4762)-YEAR($L$3))+(MONTH(H4762)-MONTH($L$3))</f>
        <v/>
      </c>
      <c r="R4762" s="366">
        <f>IF(N4762="IBIRAPITANGA FASE 3",IF(P4762="Atraso",M4762,M4762/(1+$J$2)^Q4762),IF(P4762="Atraso",M4762,M4762/(1+$J$1)^Q4762))</f>
        <v/>
      </c>
    </row>
    <row r="4763">
      <c r="A4763" t="inlineStr">
        <is>
          <t>Q022L05</t>
        </is>
      </c>
      <c r="B4763" t="inlineStr">
        <is>
          <t>DAIANE DIAS DE SOUZA</t>
        </is>
      </c>
      <c r="C4763" t="n">
        <v>1</v>
      </c>
      <c r="D4763" t="inlineStr">
        <is>
          <t>IPCA</t>
        </is>
      </c>
      <c r="E4763" t="n">
        <v>0.009488792934583046</v>
      </c>
      <c r="F4763" t="inlineStr">
        <is>
          <t>MENSAL</t>
        </is>
      </c>
      <c r="G4763" t="n">
        <v>45422</v>
      </c>
      <c r="H4763" t="n">
        <v>45422</v>
      </c>
      <c r="I4763" t="inlineStr">
        <is>
          <t>012</t>
        </is>
      </c>
      <c r="J4763" t="inlineStr">
        <is>
          <t>CARTEIRA</t>
        </is>
      </c>
      <c r="K4763" t="inlineStr">
        <is>
          <t>CONTRATO</t>
        </is>
      </c>
      <c r="L4763" t="n">
        <v>5550.72</v>
      </c>
      <c r="M4763" t="inlineStr"/>
      <c r="N4763" t="inlineStr"/>
      <c r="O4763" s="142">
        <f>DATE(YEAR(H4763),MONTH(H4763),1)</f>
        <v/>
      </c>
      <c r="P4763" s="132">
        <f>IF(H4763&gt;$L$3,"Futuro","Atraso")</f>
        <v/>
      </c>
      <c r="Q4763">
        <f>12*(YEAR(H4763)-YEAR($L$3))+(MONTH(H4763)-MONTH($L$3))</f>
        <v/>
      </c>
      <c r="R4763" s="366">
        <f>IF(N4763="IBIRAPITANGA FASE 3",IF(P4763="Atraso",M4763,M4763/(1+$J$2)^Q4763),IF(P4763="Atraso",M4763,M4763/(1+$J$1)^Q4763))</f>
        <v/>
      </c>
    </row>
    <row r="4764">
      <c r="A4764" t="inlineStr">
        <is>
          <t>Q022L05</t>
        </is>
      </c>
      <c r="B4764" t="inlineStr">
        <is>
          <t>DAIANE DIAS DE SOUZA</t>
        </is>
      </c>
      <c r="C4764" t="n">
        <v>1</v>
      </c>
      <c r="D4764" t="inlineStr">
        <is>
          <t>IPCA</t>
        </is>
      </c>
      <c r="E4764" t="n">
        <v>0.009488792934583046</v>
      </c>
      <c r="F4764" t="inlineStr">
        <is>
          <t>MENSAL</t>
        </is>
      </c>
      <c r="G4764" t="n">
        <v>45453</v>
      </c>
      <c r="H4764" t="n">
        <v>45453</v>
      </c>
      <c r="I4764" t="inlineStr">
        <is>
          <t>013</t>
        </is>
      </c>
      <c r="J4764" t="inlineStr">
        <is>
          <t>CARTEIRA</t>
        </is>
      </c>
      <c r="K4764" t="inlineStr">
        <is>
          <t>CONTRATO</t>
        </is>
      </c>
      <c r="L4764" t="n">
        <v>5550.72</v>
      </c>
      <c r="M4764" t="inlineStr"/>
      <c r="N4764" t="inlineStr"/>
      <c r="O4764" s="142">
        <f>DATE(YEAR(H4764),MONTH(H4764),1)</f>
        <v/>
      </c>
      <c r="P4764" s="132">
        <f>IF(H4764&gt;$L$3,"Futuro","Atraso")</f>
        <v/>
      </c>
      <c r="Q4764">
        <f>12*(YEAR(H4764)-YEAR($L$3))+(MONTH(H4764)-MONTH($L$3))</f>
        <v/>
      </c>
      <c r="R4764" s="366">
        <f>IF(N4764="IBIRAPITANGA FASE 3",IF(P4764="Atraso",M4764,M4764/(1+$J$2)^Q4764),IF(P4764="Atraso",M4764,M4764/(1+$J$1)^Q4764))</f>
        <v/>
      </c>
    </row>
    <row r="4765">
      <c r="A4765" t="inlineStr">
        <is>
          <t>Q022L05</t>
        </is>
      </c>
      <c r="B4765" t="inlineStr">
        <is>
          <t>DAIANE DIAS DE SOUZA</t>
        </is>
      </c>
      <c r="C4765" t="n">
        <v>1</v>
      </c>
      <c r="D4765" t="inlineStr">
        <is>
          <t>IPCA</t>
        </is>
      </c>
      <c r="E4765" t="n">
        <v>0.009488792934583046</v>
      </c>
      <c r="F4765" t="inlineStr">
        <is>
          <t>MENSAL</t>
        </is>
      </c>
      <c r="G4765" t="n">
        <v>45483</v>
      </c>
      <c r="H4765" t="n">
        <v>45483</v>
      </c>
      <c r="I4765" t="inlineStr">
        <is>
          <t>014</t>
        </is>
      </c>
      <c r="J4765" t="inlineStr">
        <is>
          <t>CARTEIRA</t>
        </is>
      </c>
      <c r="K4765" t="inlineStr">
        <is>
          <t>CONTRATO</t>
        </is>
      </c>
      <c r="L4765" t="n">
        <v>5550.72</v>
      </c>
      <c r="M4765" t="inlineStr"/>
      <c r="N4765" t="inlineStr"/>
      <c r="O4765" s="142">
        <f>DATE(YEAR(H4765),MONTH(H4765),1)</f>
        <v/>
      </c>
      <c r="P4765" s="132">
        <f>IF(H4765&gt;$L$3,"Futuro","Atraso")</f>
        <v/>
      </c>
      <c r="Q4765">
        <f>12*(YEAR(H4765)-YEAR($L$3))+(MONTH(H4765)-MONTH($L$3))</f>
        <v/>
      </c>
      <c r="R4765" s="366">
        <f>IF(N4765="IBIRAPITANGA FASE 3",IF(P4765="Atraso",M4765,M4765/(1+$J$2)^Q4765),IF(P4765="Atraso",M4765,M4765/(1+$J$1)^Q4765))</f>
        <v/>
      </c>
    </row>
    <row r="4766">
      <c r="A4766" t="inlineStr">
        <is>
          <t>Q022L05</t>
        </is>
      </c>
      <c r="B4766" t="inlineStr">
        <is>
          <t>DAIANE DIAS DE SOUZA</t>
        </is>
      </c>
      <c r="C4766" t="n">
        <v>1</v>
      </c>
      <c r="D4766" t="inlineStr">
        <is>
          <t>IPCA</t>
        </is>
      </c>
      <c r="E4766" t="n">
        <v>0.009488792934583046</v>
      </c>
      <c r="F4766" t="inlineStr">
        <is>
          <t>MENSAL</t>
        </is>
      </c>
      <c r="G4766" t="n">
        <v>45514</v>
      </c>
      <c r="H4766" t="n">
        <v>45514</v>
      </c>
      <c r="I4766" t="inlineStr">
        <is>
          <t>015</t>
        </is>
      </c>
      <c r="J4766" t="inlineStr">
        <is>
          <t>CARTEIRA</t>
        </is>
      </c>
      <c r="K4766" t="inlineStr">
        <is>
          <t>CONTRATO</t>
        </is>
      </c>
      <c r="L4766" t="n">
        <v>5550.72</v>
      </c>
      <c r="M4766" t="inlineStr"/>
      <c r="N4766" t="inlineStr"/>
      <c r="O4766" s="142">
        <f>DATE(YEAR(H4766),MONTH(H4766),1)</f>
        <v/>
      </c>
      <c r="P4766" s="132">
        <f>IF(H4766&gt;$L$3,"Futuro","Atraso")</f>
        <v/>
      </c>
      <c r="Q4766">
        <f>12*(YEAR(H4766)-YEAR($L$3))+(MONTH(H4766)-MONTH($L$3))</f>
        <v/>
      </c>
      <c r="R4766" s="366">
        <f>IF(N4766="IBIRAPITANGA FASE 3",IF(P4766="Atraso",M4766,M4766/(1+$J$2)^Q4766),IF(P4766="Atraso",M4766,M4766/(1+$J$1)^Q4766))</f>
        <v/>
      </c>
    </row>
    <row r="4767">
      <c r="A4767" t="inlineStr">
        <is>
          <t>Q022L05</t>
        </is>
      </c>
      <c r="B4767" t="inlineStr">
        <is>
          <t>DAIANE DIAS DE SOUZA</t>
        </is>
      </c>
      <c r="C4767" t="n">
        <v>1</v>
      </c>
      <c r="D4767" t="inlineStr">
        <is>
          <t>IPCA</t>
        </is>
      </c>
      <c r="E4767" t="n">
        <v>0.009488792934583046</v>
      </c>
      <c r="F4767" t="inlineStr">
        <is>
          <t>MENSAL</t>
        </is>
      </c>
      <c r="G4767" t="n">
        <v>45545</v>
      </c>
      <c r="H4767" t="n">
        <v>45545</v>
      </c>
      <c r="I4767" t="inlineStr">
        <is>
          <t>016</t>
        </is>
      </c>
      <c r="J4767" t="inlineStr">
        <is>
          <t>CARTEIRA</t>
        </is>
      </c>
      <c r="K4767" t="inlineStr">
        <is>
          <t>CONTRATO</t>
        </is>
      </c>
      <c r="L4767" t="n">
        <v>5550.72</v>
      </c>
      <c r="M4767" t="inlineStr"/>
      <c r="N4767" t="inlineStr"/>
      <c r="O4767" s="142">
        <f>DATE(YEAR(H4767),MONTH(H4767),1)</f>
        <v/>
      </c>
      <c r="P4767" s="132">
        <f>IF(H4767&gt;$L$3,"Futuro","Atraso")</f>
        <v/>
      </c>
      <c r="Q4767">
        <f>12*(YEAR(H4767)-YEAR($L$3))+(MONTH(H4767)-MONTH($L$3))</f>
        <v/>
      </c>
      <c r="R4767" s="366">
        <f>IF(N4767="IBIRAPITANGA FASE 3",IF(P4767="Atraso",M4767,M4767/(1+$J$2)^Q4767),IF(P4767="Atraso",M4767,M4767/(1+$J$1)^Q4767))</f>
        <v/>
      </c>
    </row>
    <row r="4768">
      <c r="A4768" t="inlineStr">
        <is>
          <t>Q022L05</t>
        </is>
      </c>
      <c r="B4768" t="inlineStr">
        <is>
          <t>DAIANE DIAS DE SOUZA</t>
        </is>
      </c>
      <c r="C4768" t="n">
        <v>1</v>
      </c>
      <c r="D4768" t="inlineStr">
        <is>
          <t>IPCA</t>
        </is>
      </c>
      <c r="E4768" t="n">
        <v>0.009488792934583046</v>
      </c>
      <c r="F4768" t="inlineStr">
        <is>
          <t>MENSAL</t>
        </is>
      </c>
      <c r="G4768" t="n">
        <v>45575</v>
      </c>
      <c r="H4768" t="n">
        <v>45575</v>
      </c>
      <c r="I4768" t="inlineStr">
        <is>
          <t>017</t>
        </is>
      </c>
      <c r="J4768" t="inlineStr">
        <is>
          <t>CARTEIRA</t>
        </is>
      </c>
      <c r="K4768" t="inlineStr">
        <is>
          <t>CONTRATO</t>
        </is>
      </c>
      <c r="L4768" t="n">
        <v>5550.72</v>
      </c>
      <c r="M4768" t="inlineStr"/>
      <c r="N4768" t="inlineStr"/>
      <c r="O4768" s="142">
        <f>DATE(YEAR(H4768),MONTH(H4768),1)</f>
        <v/>
      </c>
      <c r="P4768" s="132">
        <f>IF(H4768&gt;$L$3,"Futuro","Atraso")</f>
        <v/>
      </c>
      <c r="Q4768">
        <f>12*(YEAR(H4768)-YEAR($L$3))+(MONTH(H4768)-MONTH($L$3))</f>
        <v/>
      </c>
      <c r="R4768" s="366">
        <f>IF(N4768="IBIRAPITANGA FASE 3",IF(P4768="Atraso",M4768,M4768/(1+$J$2)^Q4768),IF(P4768="Atraso",M4768,M4768/(1+$J$1)^Q4768))</f>
        <v/>
      </c>
    </row>
    <row r="4769">
      <c r="A4769" t="inlineStr">
        <is>
          <t>Q022L05</t>
        </is>
      </c>
      <c r="B4769" t="inlineStr">
        <is>
          <t>DAIANE DIAS DE SOUZA</t>
        </is>
      </c>
      <c r="C4769" t="n">
        <v>1</v>
      </c>
      <c r="D4769" t="inlineStr">
        <is>
          <t>IPCA</t>
        </is>
      </c>
      <c r="E4769" t="n">
        <v>0.009488792934583046</v>
      </c>
      <c r="F4769" t="inlineStr">
        <is>
          <t>MENSAL</t>
        </is>
      </c>
      <c r="G4769" t="n">
        <v>45606</v>
      </c>
      <c r="H4769" t="n">
        <v>45606</v>
      </c>
      <c r="I4769" t="inlineStr">
        <is>
          <t>018</t>
        </is>
      </c>
      <c r="J4769" t="inlineStr">
        <is>
          <t>CARTEIRA</t>
        </is>
      </c>
      <c r="K4769" t="inlineStr">
        <is>
          <t>CONTRATO</t>
        </is>
      </c>
      <c r="L4769" t="n">
        <v>5550.72</v>
      </c>
      <c r="M4769" t="inlineStr"/>
      <c r="N4769" t="inlineStr"/>
      <c r="O4769" s="142">
        <f>DATE(YEAR(H4769),MONTH(H4769),1)</f>
        <v/>
      </c>
      <c r="P4769" s="132">
        <f>IF(H4769&gt;$L$3,"Futuro","Atraso")</f>
        <v/>
      </c>
      <c r="Q4769">
        <f>12*(YEAR(H4769)-YEAR($L$3))+(MONTH(H4769)-MONTH($L$3))</f>
        <v/>
      </c>
      <c r="R4769" s="366">
        <f>IF(N4769="IBIRAPITANGA FASE 3",IF(P4769="Atraso",M4769,M4769/(1+$J$2)^Q4769),IF(P4769="Atraso",M4769,M4769/(1+$J$1)^Q4769))</f>
        <v/>
      </c>
    </row>
    <row r="4770">
      <c r="A4770" t="inlineStr">
        <is>
          <t>Q022L05</t>
        </is>
      </c>
      <c r="B4770" t="inlineStr">
        <is>
          <t>DAIANE DIAS DE SOUZA</t>
        </is>
      </c>
      <c r="C4770" t="n">
        <v>1</v>
      </c>
      <c r="D4770" t="inlineStr">
        <is>
          <t>IPCA</t>
        </is>
      </c>
      <c r="E4770" t="n">
        <v>0.009488792934583046</v>
      </c>
      <c r="F4770" t="inlineStr">
        <is>
          <t>MENSAL</t>
        </is>
      </c>
      <c r="G4770" t="n">
        <v>45636</v>
      </c>
      <c r="H4770" t="n">
        <v>45636</v>
      </c>
      <c r="I4770" t="inlineStr">
        <is>
          <t>019</t>
        </is>
      </c>
      <c r="J4770" t="inlineStr">
        <is>
          <t>CARTEIRA</t>
        </is>
      </c>
      <c r="K4770" t="inlineStr">
        <is>
          <t>CONTRATO</t>
        </is>
      </c>
      <c r="L4770" t="n">
        <v>5550.72</v>
      </c>
      <c r="M4770" t="inlineStr"/>
      <c r="N4770" t="inlineStr"/>
      <c r="O4770" s="142">
        <f>DATE(YEAR(H4770),MONTH(H4770),1)</f>
        <v/>
      </c>
      <c r="P4770" s="132">
        <f>IF(H4770&gt;$L$3,"Futuro","Atraso")</f>
        <v/>
      </c>
      <c r="Q4770">
        <f>12*(YEAR(H4770)-YEAR($L$3))+(MONTH(H4770)-MONTH($L$3))</f>
        <v/>
      </c>
      <c r="R4770" s="366">
        <f>IF(N4770="IBIRAPITANGA FASE 3",IF(P4770="Atraso",M4770,M4770/(1+$J$2)^Q4770),IF(P4770="Atraso",M4770,M4770/(1+$J$1)^Q4770))</f>
        <v/>
      </c>
    </row>
    <row r="4771">
      <c r="A4771" t="inlineStr">
        <is>
          <t>Q022L05</t>
        </is>
      </c>
      <c r="B4771" t="inlineStr">
        <is>
          <t>DAIANE DIAS DE SOUZA</t>
        </is>
      </c>
      <c r="C4771" t="n">
        <v>1</v>
      </c>
      <c r="D4771" t="inlineStr">
        <is>
          <t>IPCA</t>
        </is>
      </c>
      <c r="E4771" t="n">
        <v>0.009488792934583046</v>
      </c>
      <c r="F4771" t="inlineStr">
        <is>
          <t>MENSAL</t>
        </is>
      </c>
      <c r="G4771" t="n">
        <v>45667</v>
      </c>
      <c r="H4771" t="n">
        <v>45667</v>
      </c>
      <c r="I4771" t="inlineStr">
        <is>
          <t>020</t>
        </is>
      </c>
      <c r="J4771" t="inlineStr">
        <is>
          <t>CARTEIRA</t>
        </is>
      </c>
      <c r="K4771" t="inlineStr">
        <is>
          <t>CONTRATO</t>
        </is>
      </c>
      <c r="L4771" t="n">
        <v>5550.72</v>
      </c>
      <c r="M4771" t="inlineStr"/>
      <c r="N4771" t="inlineStr"/>
      <c r="O4771" s="142">
        <f>DATE(YEAR(H4771),MONTH(H4771),1)</f>
        <v/>
      </c>
      <c r="P4771" s="132">
        <f>IF(H4771&gt;$L$3,"Futuro","Atraso")</f>
        <v/>
      </c>
      <c r="Q4771">
        <f>12*(YEAR(H4771)-YEAR($L$3))+(MONTH(H4771)-MONTH($L$3))</f>
        <v/>
      </c>
      <c r="R4771" s="366">
        <f>IF(N4771="IBIRAPITANGA FASE 3",IF(P4771="Atraso",M4771,M4771/(1+$J$2)^Q4771),IF(P4771="Atraso",M4771,M4771/(1+$J$1)^Q4771))</f>
        <v/>
      </c>
    </row>
    <row r="4772">
      <c r="A4772" t="inlineStr">
        <is>
          <t>Q022L05</t>
        </is>
      </c>
      <c r="B4772" t="inlineStr">
        <is>
          <t>DAIANE DIAS DE SOUZA</t>
        </is>
      </c>
      <c r="C4772" t="n">
        <v>1</v>
      </c>
      <c r="D4772" t="inlineStr">
        <is>
          <t>IPCA</t>
        </is>
      </c>
      <c r="E4772" t="n">
        <v>0.009488792934583046</v>
      </c>
      <c r="F4772" t="inlineStr">
        <is>
          <t>MENSAL</t>
        </is>
      </c>
      <c r="G4772" t="n">
        <v>45698</v>
      </c>
      <c r="H4772" t="n">
        <v>45698</v>
      </c>
      <c r="I4772" t="inlineStr">
        <is>
          <t>021</t>
        </is>
      </c>
      <c r="J4772" t="inlineStr">
        <is>
          <t>CARTEIRA</t>
        </is>
      </c>
      <c r="K4772" t="inlineStr">
        <is>
          <t>CONTRATO</t>
        </is>
      </c>
      <c r="L4772" t="n">
        <v>5550.72</v>
      </c>
      <c r="M4772" t="inlineStr"/>
      <c r="N4772" t="inlineStr"/>
      <c r="O4772" s="142">
        <f>DATE(YEAR(H4772),MONTH(H4772),1)</f>
        <v/>
      </c>
      <c r="P4772" s="132">
        <f>IF(H4772&gt;$L$3,"Futuro","Atraso")</f>
        <v/>
      </c>
      <c r="Q4772">
        <f>12*(YEAR(H4772)-YEAR($L$3))+(MONTH(H4772)-MONTH($L$3))</f>
        <v/>
      </c>
      <c r="R4772" s="366">
        <f>IF(N4772="IBIRAPITANGA FASE 3",IF(P4772="Atraso",M4772,M4772/(1+$J$2)^Q4772),IF(P4772="Atraso",M4772,M4772/(1+$J$1)^Q4772))</f>
        <v/>
      </c>
    </row>
    <row r="4773">
      <c r="A4773" t="inlineStr">
        <is>
          <t>Q022L05</t>
        </is>
      </c>
      <c r="B4773" t="inlineStr">
        <is>
          <t>DAIANE DIAS DE SOUZA</t>
        </is>
      </c>
      <c r="C4773" t="n">
        <v>1</v>
      </c>
      <c r="D4773" t="inlineStr">
        <is>
          <t>IPCA</t>
        </is>
      </c>
      <c r="E4773" t="n">
        <v>0.009488792934583046</v>
      </c>
      <c r="F4773" t="inlineStr">
        <is>
          <t>MENSAL</t>
        </is>
      </c>
      <c r="G4773" t="n">
        <v>45726</v>
      </c>
      <c r="H4773" t="n">
        <v>45726</v>
      </c>
      <c r="I4773" t="inlineStr">
        <is>
          <t>022</t>
        </is>
      </c>
      <c r="J4773" t="inlineStr">
        <is>
          <t>CARTEIRA</t>
        </is>
      </c>
      <c r="K4773" t="inlineStr">
        <is>
          <t>CONTRATO</t>
        </is>
      </c>
      <c r="L4773" t="n">
        <v>5550.72</v>
      </c>
      <c r="M4773" t="inlineStr"/>
      <c r="N4773" t="inlineStr"/>
      <c r="O4773" s="142">
        <f>DATE(YEAR(H4773),MONTH(H4773),1)</f>
        <v/>
      </c>
      <c r="P4773" s="132">
        <f>IF(H4773&gt;$L$3,"Futuro","Atraso")</f>
        <v/>
      </c>
      <c r="Q4773">
        <f>12*(YEAR(H4773)-YEAR($L$3))+(MONTH(H4773)-MONTH($L$3))</f>
        <v/>
      </c>
      <c r="R4773" s="366">
        <f>IF(N4773="IBIRAPITANGA FASE 3",IF(P4773="Atraso",M4773,M4773/(1+$J$2)^Q4773),IF(P4773="Atraso",M4773,M4773/(1+$J$1)^Q4773))</f>
        <v/>
      </c>
    </row>
    <row r="4774">
      <c r="A4774" t="inlineStr">
        <is>
          <t>Q022L05</t>
        </is>
      </c>
      <c r="B4774" t="inlineStr">
        <is>
          <t>DAIANE DIAS DE SOUZA</t>
        </is>
      </c>
      <c r="C4774" t="n">
        <v>1</v>
      </c>
      <c r="D4774" t="inlineStr">
        <is>
          <t>IPCA</t>
        </is>
      </c>
      <c r="E4774" t="n">
        <v>0.009488792934583046</v>
      </c>
      <c r="F4774" t="inlineStr">
        <is>
          <t>MENSAL</t>
        </is>
      </c>
      <c r="G4774" t="n">
        <v>45757</v>
      </c>
      <c r="H4774" t="n">
        <v>45757</v>
      </c>
      <c r="I4774" t="inlineStr">
        <is>
          <t>023</t>
        </is>
      </c>
      <c r="J4774" t="inlineStr">
        <is>
          <t>CARTEIRA</t>
        </is>
      </c>
      <c r="K4774" t="inlineStr">
        <is>
          <t>CONTRATO</t>
        </is>
      </c>
      <c r="L4774" t="n">
        <v>5550.72</v>
      </c>
      <c r="M4774" t="inlineStr"/>
      <c r="N4774" t="inlineStr"/>
      <c r="O4774" s="142">
        <f>DATE(YEAR(H4774),MONTH(H4774),1)</f>
        <v/>
      </c>
      <c r="P4774" s="132">
        <f>IF(H4774&gt;$L$3,"Futuro","Atraso")</f>
        <v/>
      </c>
      <c r="Q4774">
        <f>12*(YEAR(H4774)-YEAR($L$3))+(MONTH(H4774)-MONTH($L$3))</f>
        <v/>
      </c>
      <c r="R4774" s="366">
        <f>IF(N4774="IBIRAPITANGA FASE 3",IF(P4774="Atraso",M4774,M4774/(1+$J$2)^Q4774),IF(P4774="Atraso",M4774,M4774/(1+$J$1)^Q4774))</f>
        <v/>
      </c>
    </row>
    <row r="4775">
      <c r="A4775" t="inlineStr">
        <is>
          <t>Q022L05</t>
        </is>
      </c>
      <c r="B4775" t="inlineStr">
        <is>
          <t>DAIANE DIAS DE SOUZA</t>
        </is>
      </c>
      <c r="C4775" t="n">
        <v>1</v>
      </c>
      <c r="D4775" t="inlineStr">
        <is>
          <t>IPCA</t>
        </is>
      </c>
      <c r="E4775" t="n">
        <v>0.009488792934583046</v>
      </c>
      <c r="F4775" t="inlineStr">
        <is>
          <t>MENSAL</t>
        </is>
      </c>
      <c r="G4775" t="n">
        <v>45787</v>
      </c>
      <c r="H4775" t="n">
        <v>45787</v>
      </c>
      <c r="I4775" t="inlineStr">
        <is>
          <t>024</t>
        </is>
      </c>
      <c r="J4775" t="inlineStr">
        <is>
          <t>CARTEIRA</t>
        </is>
      </c>
      <c r="K4775" t="inlineStr">
        <is>
          <t>CONTRATO</t>
        </is>
      </c>
      <c r="L4775" t="n">
        <v>5550.72</v>
      </c>
      <c r="M4775" t="inlineStr"/>
      <c r="N4775" t="inlineStr"/>
      <c r="O4775" s="142">
        <f>DATE(YEAR(H4775),MONTH(H4775),1)</f>
        <v/>
      </c>
      <c r="P4775" s="132">
        <f>IF(H4775&gt;$L$3,"Futuro","Atraso")</f>
        <v/>
      </c>
      <c r="Q4775">
        <f>12*(YEAR(H4775)-YEAR($L$3))+(MONTH(H4775)-MONTH($L$3))</f>
        <v/>
      </c>
      <c r="R4775" s="366">
        <f>IF(N4775="IBIRAPITANGA FASE 3",IF(P4775="Atraso",M4775,M4775/(1+$J$2)^Q4775),IF(P4775="Atraso",M4775,M4775/(1+$J$1)^Q4775))</f>
        <v/>
      </c>
    </row>
    <row r="4776">
      <c r="A4776" t="inlineStr">
        <is>
          <t>Q022L05</t>
        </is>
      </c>
      <c r="B4776" t="inlineStr">
        <is>
          <t>DAIANE DIAS DE SOUZA</t>
        </is>
      </c>
      <c r="C4776" t="n">
        <v>1</v>
      </c>
      <c r="D4776" t="inlineStr">
        <is>
          <t>IPCA</t>
        </is>
      </c>
      <c r="E4776" t="n">
        <v>0.009488792934583046</v>
      </c>
      <c r="F4776" t="inlineStr">
        <is>
          <t>MENSAL</t>
        </is>
      </c>
      <c r="G4776" t="n">
        <v>45818</v>
      </c>
      <c r="H4776" t="n">
        <v>45818</v>
      </c>
      <c r="I4776" t="inlineStr">
        <is>
          <t>025</t>
        </is>
      </c>
      <c r="J4776" t="inlineStr">
        <is>
          <t>CARTEIRA</t>
        </is>
      </c>
      <c r="K4776" t="inlineStr">
        <is>
          <t>CONTRATO</t>
        </is>
      </c>
      <c r="L4776" t="n">
        <v>5550.72</v>
      </c>
      <c r="M4776" t="inlineStr"/>
      <c r="N4776" t="inlineStr"/>
      <c r="O4776" s="142">
        <f>DATE(YEAR(H4776),MONTH(H4776),1)</f>
        <v/>
      </c>
      <c r="P4776" s="132">
        <f>IF(H4776&gt;$L$3,"Futuro","Atraso")</f>
        <v/>
      </c>
      <c r="Q4776">
        <f>12*(YEAR(H4776)-YEAR($L$3))+(MONTH(H4776)-MONTH($L$3))</f>
        <v/>
      </c>
      <c r="R4776" s="366">
        <f>IF(N4776="IBIRAPITANGA FASE 3",IF(P4776="Atraso",M4776,M4776/(1+$J$2)^Q4776),IF(P4776="Atraso",M4776,M4776/(1+$J$1)^Q4776))</f>
        <v/>
      </c>
    </row>
    <row r="4777">
      <c r="A4777" t="inlineStr">
        <is>
          <t>Q022L05</t>
        </is>
      </c>
      <c r="B4777" t="inlineStr">
        <is>
          <t>DAIANE DIAS DE SOUZA</t>
        </is>
      </c>
      <c r="C4777" t="n">
        <v>1</v>
      </c>
      <c r="D4777" t="inlineStr">
        <is>
          <t>IPCA</t>
        </is>
      </c>
      <c r="E4777" t="n">
        <v>0.009488792934583046</v>
      </c>
      <c r="F4777" t="inlineStr">
        <is>
          <t>MENSAL</t>
        </is>
      </c>
      <c r="G4777" t="n">
        <v>45848</v>
      </c>
      <c r="H4777" t="n">
        <v>45848</v>
      </c>
      <c r="I4777" t="inlineStr">
        <is>
          <t>026</t>
        </is>
      </c>
      <c r="J4777" t="inlineStr">
        <is>
          <t>CARTEIRA</t>
        </is>
      </c>
      <c r="K4777" t="inlineStr">
        <is>
          <t>CONTRATO</t>
        </is>
      </c>
      <c r="L4777" t="n">
        <v>5550.72</v>
      </c>
      <c r="M4777" t="inlineStr"/>
      <c r="N4777" t="inlineStr"/>
      <c r="O4777" s="142">
        <f>DATE(YEAR(H4777),MONTH(H4777),1)</f>
        <v/>
      </c>
      <c r="P4777" s="132">
        <f>IF(H4777&gt;$L$3,"Futuro","Atraso")</f>
        <v/>
      </c>
      <c r="Q4777">
        <f>12*(YEAR(H4777)-YEAR($L$3))+(MONTH(H4777)-MONTH($L$3))</f>
        <v/>
      </c>
      <c r="R4777" s="366">
        <f>IF(N4777="IBIRAPITANGA FASE 3",IF(P4777="Atraso",M4777,M4777/(1+$J$2)^Q4777),IF(P4777="Atraso",M4777,M4777/(1+$J$1)^Q4777))</f>
        <v/>
      </c>
    </row>
    <row r="4778">
      <c r="A4778" t="inlineStr">
        <is>
          <t>Q022L05</t>
        </is>
      </c>
      <c r="B4778" t="inlineStr">
        <is>
          <t>DAIANE DIAS DE SOUZA</t>
        </is>
      </c>
      <c r="C4778" t="n">
        <v>1</v>
      </c>
      <c r="D4778" t="inlineStr">
        <is>
          <t>IPCA</t>
        </is>
      </c>
      <c r="E4778" t="n">
        <v>0.009488792934583046</v>
      </c>
      <c r="F4778" t="inlineStr">
        <is>
          <t>MENSAL</t>
        </is>
      </c>
      <c r="G4778" t="n">
        <v>45879</v>
      </c>
      <c r="H4778" t="n">
        <v>45879</v>
      </c>
      <c r="I4778" t="inlineStr">
        <is>
          <t>027</t>
        </is>
      </c>
      <c r="J4778" t="inlineStr">
        <is>
          <t>CARTEIRA</t>
        </is>
      </c>
      <c r="K4778" t="inlineStr">
        <is>
          <t>CONTRATO</t>
        </is>
      </c>
      <c r="L4778" t="n">
        <v>5550.72</v>
      </c>
      <c r="M4778" t="inlineStr"/>
      <c r="N4778" t="inlineStr"/>
      <c r="O4778" s="142">
        <f>DATE(YEAR(H4778),MONTH(H4778),1)</f>
        <v/>
      </c>
      <c r="P4778" s="132">
        <f>IF(H4778&gt;$L$3,"Futuro","Atraso")</f>
        <v/>
      </c>
      <c r="Q4778">
        <f>12*(YEAR(H4778)-YEAR($L$3))+(MONTH(H4778)-MONTH($L$3))</f>
        <v/>
      </c>
      <c r="R4778" s="366">
        <f>IF(N4778="IBIRAPITANGA FASE 3",IF(P4778="Atraso",M4778,M4778/(1+$J$2)^Q4778),IF(P4778="Atraso",M4778,M4778/(1+$J$1)^Q4778))</f>
        <v/>
      </c>
    </row>
    <row r="4779">
      <c r="A4779" t="inlineStr">
        <is>
          <t>Q022L05</t>
        </is>
      </c>
      <c r="B4779" t="inlineStr">
        <is>
          <t>DAIANE DIAS DE SOUZA</t>
        </is>
      </c>
      <c r="C4779" t="n">
        <v>1</v>
      </c>
      <c r="D4779" t="inlineStr">
        <is>
          <t>IPCA</t>
        </is>
      </c>
      <c r="E4779" t="n">
        <v>0.009488792934583046</v>
      </c>
      <c r="F4779" t="inlineStr">
        <is>
          <t>MENSAL</t>
        </is>
      </c>
      <c r="G4779" t="n">
        <v>45910</v>
      </c>
      <c r="H4779" t="n">
        <v>45910</v>
      </c>
      <c r="I4779" t="inlineStr">
        <is>
          <t>028</t>
        </is>
      </c>
      <c r="J4779" t="inlineStr">
        <is>
          <t>CARTEIRA</t>
        </is>
      </c>
      <c r="K4779" t="inlineStr">
        <is>
          <t>CONTRATO</t>
        </is>
      </c>
      <c r="L4779" t="n">
        <v>5550.72</v>
      </c>
      <c r="M4779" t="inlineStr"/>
      <c r="N4779" t="inlineStr"/>
      <c r="O4779" s="142">
        <f>DATE(YEAR(H4779),MONTH(H4779),1)</f>
        <v/>
      </c>
      <c r="P4779" s="132">
        <f>IF(H4779&gt;$L$3,"Futuro","Atraso")</f>
        <v/>
      </c>
      <c r="Q4779">
        <f>12*(YEAR(H4779)-YEAR($L$3))+(MONTH(H4779)-MONTH($L$3))</f>
        <v/>
      </c>
      <c r="R4779" s="366">
        <f>IF(N4779="IBIRAPITANGA FASE 3",IF(P4779="Atraso",M4779,M4779/(1+$J$2)^Q4779),IF(P4779="Atraso",M4779,M4779/(1+$J$1)^Q4779))</f>
        <v/>
      </c>
    </row>
    <row r="4780">
      <c r="A4780" t="inlineStr">
        <is>
          <t>Q022L05</t>
        </is>
      </c>
      <c r="B4780" t="inlineStr">
        <is>
          <t>DAIANE DIAS DE SOUZA</t>
        </is>
      </c>
      <c r="C4780" t="n">
        <v>1</v>
      </c>
      <c r="D4780" t="inlineStr">
        <is>
          <t>IPCA</t>
        </is>
      </c>
      <c r="E4780" t="n">
        <v>0.009488792934583046</v>
      </c>
      <c r="F4780" t="inlineStr">
        <is>
          <t>MENSAL</t>
        </is>
      </c>
      <c r="G4780" t="n">
        <v>45940</v>
      </c>
      <c r="H4780" t="n">
        <v>45940</v>
      </c>
      <c r="I4780" t="inlineStr">
        <is>
          <t>029</t>
        </is>
      </c>
      <c r="J4780" t="inlineStr">
        <is>
          <t>CARTEIRA</t>
        </is>
      </c>
      <c r="K4780" t="inlineStr">
        <is>
          <t>CONTRATO</t>
        </is>
      </c>
      <c r="L4780" t="n">
        <v>5550.72</v>
      </c>
      <c r="M4780" t="inlineStr"/>
      <c r="N4780" t="inlineStr"/>
      <c r="O4780" s="142">
        <f>DATE(YEAR(H4780),MONTH(H4780),1)</f>
        <v/>
      </c>
      <c r="P4780" s="132">
        <f>IF(H4780&gt;$L$3,"Futuro","Atraso")</f>
        <v/>
      </c>
      <c r="Q4780">
        <f>12*(YEAR(H4780)-YEAR($L$3))+(MONTH(H4780)-MONTH($L$3))</f>
        <v/>
      </c>
      <c r="R4780" s="366">
        <f>IF(N4780="IBIRAPITANGA FASE 3",IF(P4780="Atraso",M4780,M4780/(1+$J$2)^Q4780),IF(P4780="Atraso",M4780,M4780/(1+$J$1)^Q4780))</f>
        <v/>
      </c>
    </row>
    <row r="4781">
      <c r="A4781" t="inlineStr">
        <is>
          <t>Q022L05</t>
        </is>
      </c>
      <c r="B4781" t="inlineStr">
        <is>
          <t>DAIANE DIAS DE SOUZA</t>
        </is>
      </c>
      <c r="C4781" t="n">
        <v>1</v>
      </c>
      <c r="D4781" t="inlineStr">
        <is>
          <t>IPCA</t>
        </is>
      </c>
      <c r="E4781" t="n">
        <v>0.009488792934583046</v>
      </c>
      <c r="F4781" t="inlineStr">
        <is>
          <t>MENSAL</t>
        </is>
      </c>
      <c r="G4781" t="n">
        <v>45971</v>
      </c>
      <c r="H4781" t="n">
        <v>45971</v>
      </c>
      <c r="I4781" t="inlineStr">
        <is>
          <t>030</t>
        </is>
      </c>
      <c r="J4781" t="inlineStr">
        <is>
          <t>CARTEIRA</t>
        </is>
      </c>
      <c r="K4781" t="inlineStr">
        <is>
          <t>CONTRATO</t>
        </is>
      </c>
      <c r="L4781" t="n">
        <v>5550.72</v>
      </c>
      <c r="M4781" t="inlineStr"/>
      <c r="N4781" t="inlineStr"/>
      <c r="O4781" s="142">
        <f>DATE(YEAR(H4781),MONTH(H4781),1)</f>
        <v/>
      </c>
      <c r="P4781" s="132">
        <f>IF(H4781&gt;$L$3,"Futuro","Atraso")</f>
        <v/>
      </c>
      <c r="Q4781">
        <f>12*(YEAR(H4781)-YEAR($L$3))+(MONTH(H4781)-MONTH($L$3))</f>
        <v/>
      </c>
      <c r="R4781" s="366">
        <f>IF(N4781="IBIRAPITANGA FASE 3",IF(P4781="Atraso",M4781,M4781/(1+$J$2)^Q4781),IF(P4781="Atraso",M4781,M4781/(1+$J$1)^Q4781))</f>
        <v/>
      </c>
    </row>
    <row r="4782">
      <c r="A4782" t="inlineStr">
        <is>
          <t>Q022L05</t>
        </is>
      </c>
      <c r="B4782" t="inlineStr">
        <is>
          <t>DAIANE DIAS DE SOUZA</t>
        </is>
      </c>
      <c r="C4782" t="n">
        <v>1</v>
      </c>
      <c r="D4782" t="inlineStr">
        <is>
          <t>IPCA</t>
        </is>
      </c>
      <c r="E4782" t="n">
        <v>0.009488792934583046</v>
      </c>
      <c r="F4782" t="inlineStr">
        <is>
          <t>MENSAL</t>
        </is>
      </c>
      <c r="G4782" t="n">
        <v>46001</v>
      </c>
      <c r="H4782" t="n">
        <v>46001</v>
      </c>
      <c r="I4782" t="inlineStr">
        <is>
          <t>031</t>
        </is>
      </c>
      <c r="J4782" t="inlineStr">
        <is>
          <t>CARTEIRA</t>
        </is>
      </c>
      <c r="K4782" t="inlineStr">
        <is>
          <t>CONTRATO</t>
        </is>
      </c>
      <c r="L4782" t="n">
        <v>5550.72</v>
      </c>
      <c r="M4782" t="inlineStr"/>
      <c r="N4782" t="inlineStr"/>
      <c r="O4782" s="142">
        <f>DATE(YEAR(H4782),MONTH(H4782),1)</f>
        <v/>
      </c>
      <c r="P4782" s="132">
        <f>IF(H4782&gt;$L$3,"Futuro","Atraso")</f>
        <v/>
      </c>
      <c r="Q4782">
        <f>12*(YEAR(H4782)-YEAR($L$3))+(MONTH(H4782)-MONTH($L$3))</f>
        <v/>
      </c>
      <c r="R4782" s="366">
        <f>IF(N4782="IBIRAPITANGA FASE 3",IF(P4782="Atraso",M4782,M4782/(1+$J$2)^Q4782),IF(P4782="Atraso",M4782,M4782/(1+$J$1)^Q4782))</f>
        <v/>
      </c>
    </row>
    <row r="4783">
      <c r="A4783" t="inlineStr">
        <is>
          <t>Q022L05</t>
        </is>
      </c>
      <c r="B4783" t="inlineStr">
        <is>
          <t>DAIANE DIAS DE SOUZA</t>
        </is>
      </c>
      <c r="C4783" t="n">
        <v>1</v>
      </c>
      <c r="D4783" t="inlineStr">
        <is>
          <t>IPCA</t>
        </is>
      </c>
      <c r="E4783" t="n">
        <v>0.009488792934583046</v>
      </c>
      <c r="F4783" t="inlineStr">
        <is>
          <t>MENSAL</t>
        </is>
      </c>
      <c r="G4783" t="n">
        <v>46032</v>
      </c>
      <c r="H4783" t="n">
        <v>46032</v>
      </c>
      <c r="I4783" t="inlineStr">
        <is>
          <t>032</t>
        </is>
      </c>
      <c r="J4783" t="inlineStr">
        <is>
          <t>CARTEIRA</t>
        </is>
      </c>
      <c r="K4783" t="inlineStr">
        <is>
          <t>CONTRATO</t>
        </is>
      </c>
      <c r="L4783" t="n">
        <v>5550.72</v>
      </c>
      <c r="M4783" t="inlineStr"/>
      <c r="N4783" t="inlineStr"/>
      <c r="O4783" s="142">
        <f>DATE(YEAR(H4783),MONTH(H4783),1)</f>
        <v/>
      </c>
      <c r="P4783" s="132">
        <f>IF(H4783&gt;$L$3,"Futuro","Atraso")</f>
        <v/>
      </c>
      <c r="Q4783">
        <f>12*(YEAR(H4783)-YEAR($L$3))+(MONTH(H4783)-MONTH($L$3))</f>
        <v/>
      </c>
      <c r="R4783" s="366">
        <f>IF(N4783="IBIRAPITANGA FASE 3",IF(P4783="Atraso",M4783,M4783/(1+$J$2)^Q4783),IF(P4783="Atraso",M4783,M4783/(1+$J$1)^Q4783))</f>
        <v/>
      </c>
    </row>
    <row r="4784">
      <c r="A4784" t="inlineStr">
        <is>
          <t>Q022L05</t>
        </is>
      </c>
      <c r="B4784" t="inlineStr">
        <is>
          <t>DAIANE DIAS DE SOUZA</t>
        </is>
      </c>
      <c r="C4784" t="n">
        <v>1</v>
      </c>
      <c r="D4784" t="inlineStr">
        <is>
          <t>IPCA</t>
        </is>
      </c>
      <c r="E4784" t="n">
        <v>0.009488792934583046</v>
      </c>
      <c r="F4784" t="inlineStr">
        <is>
          <t>MENSAL</t>
        </is>
      </c>
      <c r="G4784" t="n">
        <v>46063</v>
      </c>
      <c r="H4784" t="n">
        <v>46063</v>
      </c>
      <c r="I4784" t="inlineStr">
        <is>
          <t>033</t>
        </is>
      </c>
      <c r="J4784" t="inlineStr">
        <is>
          <t>CARTEIRA</t>
        </is>
      </c>
      <c r="K4784" t="inlineStr">
        <is>
          <t>CONTRATO</t>
        </is>
      </c>
      <c r="L4784" t="n">
        <v>5550.72</v>
      </c>
      <c r="M4784" t="inlineStr"/>
      <c r="N4784" t="inlineStr"/>
      <c r="O4784" s="142">
        <f>DATE(YEAR(H4784),MONTH(H4784),1)</f>
        <v/>
      </c>
      <c r="P4784" s="132">
        <f>IF(H4784&gt;$L$3,"Futuro","Atraso")</f>
        <v/>
      </c>
      <c r="Q4784">
        <f>12*(YEAR(H4784)-YEAR($L$3))+(MONTH(H4784)-MONTH($L$3))</f>
        <v/>
      </c>
      <c r="R4784" s="366">
        <f>IF(N4784="IBIRAPITANGA FASE 3",IF(P4784="Atraso",M4784,M4784/(1+$J$2)^Q4784),IF(P4784="Atraso",M4784,M4784/(1+$J$1)^Q4784))</f>
        <v/>
      </c>
    </row>
    <row r="4785">
      <c r="A4785" t="inlineStr">
        <is>
          <t>Q022L05</t>
        </is>
      </c>
      <c r="B4785" t="inlineStr">
        <is>
          <t>DAIANE DIAS DE SOUZA</t>
        </is>
      </c>
      <c r="C4785" t="n">
        <v>1</v>
      </c>
      <c r="D4785" t="inlineStr">
        <is>
          <t>IPCA</t>
        </is>
      </c>
      <c r="E4785" t="n">
        <v>0.009488792934583046</v>
      </c>
      <c r="F4785" t="inlineStr">
        <is>
          <t>MENSAL</t>
        </is>
      </c>
      <c r="G4785" t="n">
        <v>46091</v>
      </c>
      <c r="H4785" t="n">
        <v>46091</v>
      </c>
      <c r="I4785" t="inlineStr">
        <is>
          <t>034</t>
        </is>
      </c>
      <c r="J4785" t="inlineStr">
        <is>
          <t>CARTEIRA</t>
        </is>
      </c>
      <c r="K4785" t="inlineStr">
        <is>
          <t>CONTRATO</t>
        </is>
      </c>
      <c r="L4785" t="n">
        <v>5550.72</v>
      </c>
      <c r="M4785" t="inlineStr"/>
      <c r="N4785" t="inlineStr"/>
      <c r="O4785" s="142">
        <f>DATE(YEAR(H4785),MONTH(H4785),1)</f>
        <v/>
      </c>
      <c r="P4785" s="132">
        <f>IF(H4785&gt;$L$3,"Futuro","Atraso")</f>
        <v/>
      </c>
      <c r="Q4785">
        <f>12*(YEAR(H4785)-YEAR($L$3))+(MONTH(H4785)-MONTH($L$3))</f>
        <v/>
      </c>
      <c r="R4785" s="366">
        <f>IF(N4785="IBIRAPITANGA FASE 3",IF(P4785="Atraso",M4785,M4785/(1+$J$2)^Q4785),IF(P4785="Atraso",M4785,M4785/(1+$J$1)^Q4785))</f>
        <v/>
      </c>
    </row>
    <row r="4786">
      <c r="A4786" t="inlineStr">
        <is>
          <t>Q022L05</t>
        </is>
      </c>
      <c r="B4786" t="inlineStr">
        <is>
          <t>DAIANE DIAS DE SOUZA</t>
        </is>
      </c>
      <c r="C4786" t="n">
        <v>1</v>
      </c>
      <c r="D4786" t="inlineStr">
        <is>
          <t>IPCA</t>
        </is>
      </c>
      <c r="E4786" t="n">
        <v>0.009488792934583046</v>
      </c>
      <c r="F4786" t="inlineStr">
        <is>
          <t>MENSAL</t>
        </is>
      </c>
      <c r="G4786" t="n">
        <v>46122</v>
      </c>
      <c r="H4786" t="n">
        <v>46122</v>
      </c>
      <c r="I4786" t="inlineStr">
        <is>
          <t>035</t>
        </is>
      </c>
      <c r="J4786" t="inlineStr">
        <is>
          <t>CARTEIRA</t>
        </is>
      </c>
      <c r="K4786" t="inlineStr">
        <is>
          <t>CONTRATO</t>
        </is>
      </c>
      <c r="L4786" t="n">
        <v>5550.72</v>
      </c>
      <c r="M4786" t="inlineStr"/>
      <c r="N4786" t="inlineStr"/>
      <c r="O4786" s="142">
        <f>DATE(YEAR(H4786),MONTH(H4786),1)</f>
        <v/>
      </c>
      <c r="P4786" s="132">
        <f>IF(H4786&gt;$L$3,"Futuro","Atraso")</f>
        <v/>
      </c>
      <c r="Q4786">
        <f>12*(YEAR(H4786)-YEAR($L$3))+(MONTH(H4786)-MONTH($L$3))</f>
        <v/>
      </c>
      <c r="R4786" s="366">
        <f>IF(N4786="IBIRAPITANGA FASE 3",IF(P4786="Atraso",M4786,M4786/(1+$J$2)^Q4786),IF(P4786="Atraso",M4786,M4786/(1+$J$1)^Q4786))</f>
        <v/>
      </c>
    </row>
    <row r="4787">
      <c r="A4787" t="inlineStr">
        <is>
          <t>Q022L05</t>
        </is>
      </c>
      <c r="B4787" t="inlineStr">
        <is>
          <t>DAIANE DIAS DE SOUZA</t>
        </is>
      </c>
      <c r="C4787" t="n">
        <v>1</v>
      </c>
      <c r="D4787" t="inlineStr">
        <is>
          <t>IPCA</t>
        </is>
      </c>
      <c r="E4787" t="n">
        <v>0.009488792934583046</v>
      </c>
      <c r="F4787" t="inlineStr">
        <is>
          <t>MENSAL</t>
        </is>
      </c>
      <c r="G4787" t="n">
        <v>46152</v>
      </c>
      <c r="H4787" t="n">
        <v>46152</v>
      </c>
      <c r="I4787" t="inlineStr">
        <is>
          <t>036</t>
        </is>
      </c>
      <c r="J4787" t="inlineStr">
        <is>
          <t>CARTEIRA</t>
        </is>
      </c>
      <c r="K4787" t="inlineStr">
        <is>
          <t>CONTRATO</t>
        </is>
      </c>
      <c r="L4787" t="n">
        <v>5550.72</v>
      </c>
      <c r="M4787" t="inlineStr"/>
      <c r="N4787" t="inlineStr"/>
      <c r="O4787" s="142">
        <f>DATE(YEAR(H4787),MONTH(H4787),1)</f>
        <v/>
      </c>
      <c r="P4787" s="132">
        <f>IF(H4787&gt;$L$3,"Futuro","Atraso")</f>
        <v/>
      </c>
      <c r="Q4787">
        <f>12*(YEAR(H4787)-YEAR($L$3))+(MONTH(H4787)-MONTH($L$3))</f>
        <v/>
      </c>
      <c r="R4787" s="366">
        <f>IF(N4787="IBIRAPITANGA FASE 3",IF(P4787="Atraso",M4787,M4787/(1+$J$2)^Q4787),IF(P4787="Atraso",M4787,M4787/(1+$J$1)^Q4787))</f>
        <v/>
      </c>
    </row>
    <row r="4788">
      <c r="A4788" t="inlineStr">
        <is>
          <t>Q022L05</t>
        </is>
      </c>
      <c r="B4788" t="inlineStr">
        <is>
          <t>DAIANE DIAS DE SOUZA</t>
        </is>
      </c>
      <c r="C4788" t="n">
        <v>1</v>
      </c>
      <c r="D4788" t="inlineStr">
        <is>
          <t>IPCA</t>
        </is>
      </c>
      <c r="E4788" t="n">
        <v>0.009488792934583046</v>
      </c>
      <c r="F4788" t="inlineStr">
        <is>
          <t>MENSAL</t>
        </is>
      </c>
      <c r="G4788" t="n">
        <v>46183</v>
      </c>
      <c r="H4788" t="n">
        <v>46183</v>
      </c>
      <c r="I4788" t="inlineStr">
        <is>
          <t>037</t>
        </is>
      </c>
      <c r="J4788" t="inlineStr">
        <is>
          <t>CARTEIRA</t>
        </is>
      </c>
      <c r="K4788" t="inlineStr">
        <is>
          <t>CONTRATO</t>
        </is>
      </c>
      <c r="L4788" t="n">
        <v>5550.72</v>
      </c>
      <c r="M4788" t="inlineStr"/>
      <c r="N4788" t="inlineStr"/>
      <c r="O4788" s="142">
        <f>DATE(YEAR(H4788),MONTH(H4788),1)</f>
        <v/>
      </c>
      <c r="P4788" s="132">
        <f>IF(H4788&gt;$L$3,"Futuro","Atraso")</f>
        <v/>
      </c>
      <c r="Q4788">
        <f>12*(YEAR(H4788)-YEAR($L$3))+(MONTH(H4788)-MONTH($L$3))</f>
        <v/>
      </c>
      <c r="R4788" s="366">
        <f>IF(N4788="IBIRAPITANGA FASE 3",IF(P4788="Atraso",M4788,M4788/(1+$J$2)^Q4788),IF(P4788="Atraso",M4788,M4788/(1+$J$1)^Q4788))</f>
        <v/>
      </c>
    </row>
    <row r="4789">
      <c r="A4789" t="inlineStr">
        <is>
          <t>Q022L05</t>
        </is>
      </c>
      <c r="B4789" t="inlineStr">
        <is>
          <t>DAIANE DIAS DE SOUZA</t>
        </is>
      </c>
      <c r="C4789" t="n">
        <v>1</v>
      </c>
      <c r="D4789" t="inlineStr">
        <is>
          <t>IPCA</t>
        </is>
      </c>
      <c r="E4789" t="n">
        <v>0.009488792934583046</v>
      </c>
      <c r="F4789" t="inlineStr">
        <is>
          <t>MENSAL</t>
        </is>
      </c>
      <c r="G4789" t="n">
        <v>46213</v>
      </c>
      <c r="H4789" t="n">
        <v>46213</v>
      </c>
      <c r="I4789" t="inlineStr">
        <is>
          <t>038</t>
        </is>
      </c>
      <c r="J4789" t="inlineStr">
        <is>
          <t>CARTEIRA</t>
        </is>
      </c>
      <c r="K4789" t="inlineStr">
        <is>
          <t>CONTRATO</t>
        </is>
      </c>
      <c r="L4789" t="n">
        <v>5550.72</v>
      </c>
      <c r="M4789" t="inlineStr"/>
      <c r="N4789" t="inlineStr"/>
      <c r="O4789" s="142">
        <f>DATE(YEAR(H4789),MONTH(H4789),1)</f>
        <v/>
      </c>
      <c r="P4789" s="132">
        <f>IF(H4789&gt;$L$3,"Futuro","Atraso")</f>
        <v/>
      </c>
      <c r="Q4789">
        <f>12*(YEAR(H4789)-YEAR($L$3))+(MONTH(H4789)-MONTH($L$3))</f>
        <v/>
      </c>
      <c r="R4789" s="366">
        <f>IF(N4789="IBIRAPITANGA FASE 3",IF(P4789="Atraso",M4789,M4789/(1+$J$2)^Q4789),IF(P4789="Atraso",M4789,M4789/(1+$J$1)^Q4789))</f>
        <v/>
      </c>
    </row>
    <row r="4790">
      <c r="A4790" t="inlineStr">
        <is>
          <t>Q022L05</t>
        </is>
      </c>
      <c r="B4790" t="inlineStr">
        <is>
          <t>DAIANE DIAS DE SOUZA</t>
        </is>
      </c>
      <c r="C4790" t="n">
        <v>1</v>
      </c>
      <c r="D4790" t="inlineStr">
        <is>
          <t>IPCA</t>
        </is>
      </c>
      <c r="E4790" t="n">
        <v>0.009488792934583046</v>
      </c>
      <c r="F4790" t="inlineStr">
        <is>
          <t>MENSAL</t>
        </is>
      </c>
      <c r="G4790" t="n">
        <v>46244</v>
      </c>
      <c r="H4790" t="n">
        <v>46244</v>
      </c>
      <c r="I4790" t="inlineStr">
        <is>
          <t>039</t>
        </is>
      </c>
      <c r="J4790" t="inlineStr">
        <is>
          <t>CARTEIRA</t>
        </is>
      </c>
      <c r="K4790" t="inlineStr">
        <is>
          <t>CONTRATO</t>
        </is>
      </c>
      <c r="L4790" t="n">
        <v>5550.72</v>
      </c>
      <c r="M4790" t="inlineStr"/>
      <c r="N4790" t="inlineStr"/>
      <c r="O4790" s="142">
        <f>DATE(YEAR(H4790),MONTH(H4790),1)</f>
        <v/>
      </c>
      <c r="P4790" s="132">
        <f>IF(H4790&gt;$L$3,"Futuro","Atraso")</f>
        <v/>
      </c>
      <c r="Q4790">
        <f>12*(YEAR(H4790)-YEAR($L$3))+(MONTH(H4790)-MONTH($L$3))</f>
        <v/>
      </c>
      <c r="R4790" s="366">
        <f>IF(N4790="IBIRAPITANGA FASE 3",IF(P4790="Atraso",M4790,M4790/(1+$J$2)^Q4790),IF(P4790="Atraso",M4790,M4790/(1+$J$1)^Q4790))</f>
        <v/>
      </c>
    </row>
    <row r="4791">
      <c r="A4791" t="inlineStr">
        <is>
          <t>Q022L05</t>
        </is>
      </c>
      <c r="B4791" t="inlineStr">
        <is>
          <t>DAIANE DIAS DE SOUZA</t>
        </is>
      </c>
      <c r="C4791" t="n">
        <v>1</v>
      </c>
      <c r="D4791" t="inlineStr">
        <is>
          <t>IPCA</t>
        </is>
      </c>
      <c r="E4791" t="n">
        <v>0.009488792934583046</v>
      </c>
      <c r="F4791" t="inlineStr">
        <is>
          <t>MENSAL</t>
        </is>
      </c>
      <c r="G4791" t="n">
        <v>46275</v>
      </c>
      <c r="H4791" t="n">
        <v>46275</v>
      </c>
      <c r="I4791" t="inlineStr">
        <is>
          <t>040</t>
        </is>
      </c>
      <c r="J4791" t="inlineStr">
        <is>
          <t>CARTEIRA</t>
        </is>
      </c>
      <c r="K4791" t="inlineStr">
        <is>
          <t>CONTRATO</t>
        </is>
      </c>
      <c r="L4791" t="n">
        <v>5550.72</v>
      </c>
      <c r="M4791" t="inlineStr"/>
      <c r="N4791" t="inlineStr"/>
      <c r="O4791" s="142">
        <f>DATE(YEAR(H4791),MONTH(H4791),1)</f>
        <v/>
      </c>
      <c r="P4791" s="132">
        <f>IF(H4791&gt;$L$3,"Futuro","Atraso")</f>
        <v/>
      </c>
      <c r="Q4791">
        <f>12*(YEAR(H4791)-YEAR($L$3))+(MONTH(H4791)-MONTH($L$3))</f>
        <v/>
      </c>
      <c r="R4791" s="366">
        <f>IF(N4791="IBIRAPITANGA FASE 3",IF(P4791="Atraso",M4791,M4791/(1+$J$2)^Q4791),IF(P4791="Atraso",M4791,M4791/(1+$J$1)^Q4791))</f>
        <v/>
      </c>
    </row>
    <row r="4792">
      <c r="A4792" t="inlineStr">
        <is>
          <t>Q022L05</t>
        </is>
      </c>
      <c r="B4792" t="inlineStr">
        <is>
          <t>DAIANE DIAS DE SOUZA</t>
        </is>
      </c>
      <c r="C4792" t="n">
        <v>1</v>
      </c>
      <c r="D4792" t="inlineStr">
        <is>
          <t>IPCA</t>
        </is>
      </c>
      <c r="E4792" t="n">
        <v>0.009488792934583046</v>
      </c>
      <c r="F4792" t="inlineStr">
        <is>
          <t>MENSAL</t>
        </is>
      </c>
      <c r="G4792" t="n">
        <v>46305</v>
      </c>
      <c r="H4792" t="n">
        <v>46305</v>
      </c>
      <c r="I4792" t="inlineStr">
        <is>
          <t>041</t>
        </is>
      </c>
      <c r="J4792" t="inlineStr">
        <is>
          <t>CARTEIRA</t>
        </is>
      </c>
      <c r="K4792" t="inlineStr">
        <is>
          <t>CONTRATO</t>
        </is>
      </c>
      <c r="L4792" t="n">
        <v>5550.72</v>
      </c>
      <c r="M4792" t="inlineStr"/>
      <c r="N4792" t="inlineStr"/>
      <c r="O4792" s="142">
        <f>DATE(YEAR(H4792),MONTH(H4792),1)</f>
        <v/>
      </c>
      <c r="P4792" s="132">
        <f>IF(H4792&gt;$L$3,"Futuro","Atraso")</f>
        <v/>
      </c>
      <c r="Q4792">
        <f>12*(YEAR(H4792)-YEAR($L$3))+(MONTH(H4792)-MONTH($L$3))</f>
        <v/>
      </c>
      <c r="R4792" s="366">
        <f>IF(N4792="IBIRAPITANGA FASE 3",IF(P4792="Atraso",M4792,M4792/(1+$J$2)^Q4792),IF(P4792="Atraso",M4792,M4792/(1+$J$1)^Q4792))</f>
        <v/>
      </c>
    </row>
    <row r="4793">
      <c r="A4793" t="inlineStr">
        <is>
          <t>Q022L05</t>
        </is>
      </c>
      <c r="B4793" t="inlineStr">
        <is>
          <t>DAIANE DIAS DE SOUZA</t>
        </is>
      </c>
      <c r="C4793" t="n">
        <v>1</v>
      </c>
      <c r="D4793" t="inlineStr">
        <is>
          <t>IPCA</t>
        </is>
      </c>
      <c r="E4793" t="n">
        <v>0.009488792934583046</v>
      </c>
      <c r="F4793" t="inlineStr">
        <is>
          <t>MENSAL</t>
        </is>
      </c>
      <c r="G4793" t="n">
        <v>46336</v>
      </c>
      <c r="H4793" t="n">
        <v>46336</v>
      </c>
      <c r="I4793" t="inlineStr">
        <is>
          <t>042</t>
        </is>
      </c>
      <c r="J4793" t="inlineStr">
        <is>
          <t>CARTEIRA</t>
        </is>
      </c>
      <c r="K4793" t="inlineStr">
        <is>
          <t>CONTRATO</t>
        </is>
      </c>
      <c r="L4793" t="n">
        <v>5550.72</v>
      </c>
      <c r="M4793" t="inlineStr"/>
      <c r="N4793" t="inlineStr"/>
      <c r="O4793" s="142">
        <f>DATE(YEAR(H4793),MONTH(H4793),1)</f>
        <v/>
      </c>
      <c r="P4793" s="132">
        <f>IF(H4793&gt;$L$3,"Futuro","Atraso")</f>
        <v/>
      </c>
      <c r="Q4793">
        <f>12*(YEAR(H4793)-YEAR($L$3))+(MONTH(H4793)-MONTH($L$3))</f>
        <v/>
      </c>
      <c r="R4793" s="366">
        <f>IF(N4793="IBIRAPITANGA FASE 3",IF(P4793="Atraso",M4793,M4793/(1+$J$2)^Q4793),IF(P4793="Atraso",M4793,M4793/(1+$J$1)^Q4793))</f>
        <v/>
      </c>
    </row>
    <row r="4794">
      <c r="A4794" t="inlineStr">
        <is>
          <t>Q022L05</t>
        </is>
      </c>
      <c r="B4794" t="inlineStr">
        <is>
          <t>DAIANE DIAS DE SOUZA</t>
        </is>
      </c>
      <c r="C4794" t="n">
        <v>1</v>
      </c>
      <c r="D4794" t="inlineStr">
        <is>
          <t>IPCA</t>
        </is>
      </c>
      <c r="E4794" t="n">
        <v>0.009488792934583046</v>
      </c>
      <c r="F4794" t="inlineStr">
        <is>
          <t>MENSAL</t>
        </is>
      </c>
      <c r="G4794" t="n">
        <v>46366</v>
      </c>
      <c r="H4794" t="n">
        <v>46366</v>
      </c>
      <c r="I4794" t="inlineStr">
        <is>
          <t>043</t>
        </is>
      </c>
      <c r="J4794" t="inlineStr">
        <is>
          <t>CARTEIRA</t>
        </is>
      </c>
      <c r="K4794" t="inlineStr">
        <is>
          <t>CONTRATO</t>
        </is>
      </c>
      <c r="L4794" t="n">
        <v>5550.72</v>
      </c>
      <c r="M4794" t="inlineStr"/>
      <c r="N4794" t="inlineStr"/>
      <c r="O4794" s="142">
        <f>DATE(YEAR(H4794),MONTH(H4794),1)</f>
        <v/>
      </c>
      <c r="P4794" s="132">
        <f>IF(H4794&gt;$L$3,"Futuro","Atraso")</f>
        <v/>
      </c>
      <c r="Q4794">
        <f>12*(YEAR(H4794)-YEAR($L$3))+(MONTH(H4794)-MONTH($L$3))</f>
        <v/>
      </c>
      <c r="R4794" s="366">
        <f>IF(N4794="IBIRAPITANGA FASE 3",IF(P4794="Atraso",M4794,M4794/(1+$J$2)^Q4794),IF(P4794="Atraso",M4794,M4794/(1+$J$1)^Q4794))</f>
        <v/>
      </c>
    </row>
    <row r="4795">
      <c r="A4795" t="inlineStr">
        <is>
          <t>Q022L05</t>
        </is>
      </c>
      <c r="B4795" t="inlineStr">
        <is>
          <t>DAIANE DIAS DE SOUZA</t>
        </is>
      </c>
      <c r="C4795" t="n">
        <v>1</v>
      </c>
      <c r="D4795" t="inlineStr">
        <is>
          <t>IPCA</t>
        </is>
      </c>
      <c r="E4795" t="n">
        <v>0.009488792934583046</v>
      </c>
      <c r="F4795" t="inlineStr">
        <is>
          <t>MENSAL</t>
        </is>
      </c>
      <c r="G4795" t="n">
        <v>46397</v>
      </c>
      <c r="H4795" t="n">
        <v>46397</v>
      </c>
      <c r="I4795" t="inlineStr">
        <is>
          <t>044</t>
        </is>
      </c>
      <c r="J4795" t="inlineStr">
        <is>
          <t>CARTEIRA</t>
        </is>
      </c>
      <c r="K4795" t="inlineStr">
        <is>
          <t>CONTRATO</t>
        </is>
      </c>
      <c r="L4795" t="n">
        <v>5550.72</v>
      </c>
      <c r="M4795" t="inlineStr"/>
      <c r="N4795" t="inlineStr"/>
      <c r="O4795" s="142">
        <f>DATE(YEAR(H4795),MONTH(H4795),1)</f>
        <v/>
      </c>
      <c r="P4795" s="132">
        <f>IF(H4795&gt;$L$3,"Futuro","Atraso")</f>
        <v/>
      </c>
      <c r="Q4795">
        <f>12*(YEAR(H4795)-YEAR($L$3))+(MONTH(H4795)-MONTH($L$3))</f>
        <v/>
      </c>
      <c r="R4795" s="366">
        <f>IF(N4795="IBIRAPITANGA FASE 3",IF(P4795="Atraso",M4795,M4795/(1+$J$2)^Q4795),IF(P4795="Atraso",M4795,M4795/(1+$J$1)^Q4795))</f>
        <v/>
      </c>
    </row>
    <row r="4796">
      <c r="A4796" t="inlineStr">
        <is>
          <t>Q022L05</t>
        </is>
      </c>
      <c r="B4796" t="inlineStr">
        <is>
          <t>DAIANE DIAS DE SOUZA</t>
        </is>
      </c>
      <c r="C4796" t="n">
        <v>1</v>
      </c>
      <c r="D4796" t="inlineStr">
        <is>
          <t>IPCA</t>
        </is>
      </c>
      <c r="E4796" t="n">
        <v>0.009488792934583046</v>
      </c>
      <c r="F4796" t="inlineStr">
        <is>
          <t>MENSAL</t>
        </is>
      </c>
      <c r="G4796" t="n">
        <v>46428</v>
      </c>
      <c r="H4796" t="n">
        <v>46428</v>
      </c>
      <c r="I4796" t="inlineStr">
        <is>
          <t>045</t>
        </is>
      </c>
      <c r="J4796" t="inlineStr">
        <is>
          <t>CARTEIRA</t>
        </is>
      </c>
      <c r="K4796" t="inlineStr">
        <is>
          <t>CONTRATO</t>
        </is>
      </c>
      <c r="L4796" t="n">
        <v>5550.72</v>
      </c>
      <c r="M4796" t="inlineStr"/>
      <c r="N4796" t="inlineStr"/>
      <c r="O4796" s="142">
        <f>DATE(YEAR(H4796),MONTH(H4796),1)</f>
        <v/>
      </c>
      <c r="P4796" s="132">
        <f>IF(H4796&gt;$L$3,"Futuro","Atraso")</f>
        <v/>
      </c>
      <c r="Q4796">
        <f>12*(YEAR(H4796)-YEAR($L$3))+(MONTH(H4796)-MONTH($L$3))</f>
        <v/>
      </c>
      <c r="R4796" s="366">
        <f>IF(N4796="IBIRAPITANGA FASE 3",IF(P4796="Atraso",M4796,M4796/(1+$J$2)^Q4796),IF(P4796="Atraso",M4796,M4796/(1+$J$1)^Q4796))</f>
        <v/>
      </c>
    </row>
    <row r="4797">
      <c r="A4797" t="inlineStr">
        <is>
          <t>Q022L05</t>
        </is>
      </c>
      <c r="B4797" t="inlineStr">
        <is>
          <t>DAIANE DIAS DE SOUZA</t>
        </is>
      </c>
      <c r="C4797" t="n">
        <v>1</v>
      </c>
      <c r="D4797" t="inlineStr">
        <is>
          <t>IPCA</t>
        </is>
      </c>
      <c r="E4797" t="n">
        <v>0.009488792934583046</v>
      </c>
      <c r="F4797" t="inlineStr">
        <is>
          <t>MENSAL</t>
        </is>
      </c>
      <c r="G4797" t="n">
        <v>46456</v>
      </c>
      <c r="H4797" t="n">
        <v>46456</v>
      </c>
      <c r="I4797" t="inlineStr">
        <is>
          <t>046</t>
        </is>
      </c>
      <c r="J4797" t="inlineStr">
        <is>
          <t>CARTEIRA</t>
        </is>
      </c>
      <c r="K4797" t="inlineStr">
        <is>
          <t>CONTRATO</t>
        </is>
      </c>
      <c r="L4797" t="n">
        <v>5550.72</v>
      </c>
      <c r="M4797" t="inlineStr"/>
      <c r="N4797" t="inlineStr"/>
      <c r="O4797" s="142">
        <f>DATE(YEAR(H4797),MONTH(H4797),1)</f>
        <v/>
      </c>
      <c r="P4797" s="132">
        <f>IF(H4797&gt;$L$3,"Futuro","Atraso")</f>
        <v/>
      </c>
      <c r="Q4797">
        <f>12*(YEAR(H4797)-YEAR($L$3))+(MONTH(H4797)-MONTH($L$3))</f>
        <v/>
      </c>
      <c r="R4797" s="366">
        <f>IF(N4797="IBIRAPITANGA FASE 3",IF(P4797="Atraso",M4797,M4797/(1+$J$2)^Q4797),IF(P4797="Atraso",M4797,M4797/(1+$J$1)^Q4797))</f>
        <v/>
      </c>
    </row>
    <row r="4798">
      <c r="A4798" t="inlineStr">
        <is>
          <t>Q022L05</t>
        </is>
      </c>
      <c r="B4798" t="inlineStr">
        <is>
          <t>DAIANE DIAS DE SOUZA</t>
        </is>
      </c>
      <c r="C4798" t="n">
        <v>1</v>
      </c>
      <c r="D4798" t="inlineStr">
        <is>
          <t>IPCA</t>
        </is>
      </c>
      <c r="E4798" t="n">
        <v>0.009488792934583046</v>
      </c>
      <c r="F4798" t="inlineStr">
        <is>
          <t>MENSAL</t>
        </is>
      </c>
      <c r="G4798" t="n">
        <v>46487</v>
      </c>
      <c r="H4798" t="n">
        <v>46487</v>
      </c>
      <c r="I4798" t="inlineStr">
        <is>
          <t>047</t>
        </is>
      </c>
      <c r="J4798" t="inlineStr">
        <is>
          <t>CARTEIRA</t>
        </is>
      </c>
      <c r="K4798" t="inlineStr">
        <is>
          <t>CONTRATO</t>
        </is>
      </c>
      <c r="L4798" t="n">
        <v>5550.72</v>
      </c>
      <c r="M4798" t="inlineStr"/>
      <c r="N4798" t="inlineStr"/>
      <c r="O4798" s="142">
        <f>DATE(YEAR(H4798),MONTH(H4798),1)</f>
        <v/>
      </c>
      <c r="P4798" s="132">
        <f>IF(H4798&gt;$L$3,"Futuro","Atraso")</f>
        <v/>
      </c>
      <c r="Q4798">
        <f>12*(YEAR(H4798)-YEAR($L$3))+(MONTH(H4798)-MONTH($L$3))</f>
        <v/>
      </c>
      <c r="R4798" s="366">
        <f>IF(N4798="IBIRAPITANGA FASE 3",IF(P4798="Atraso",M4798,M4798/(1+$J$2)^Q4798),IF(P4798="Atraso",M4798,M4798/(1+$J$1)^Q4798))</f>
        <v/>
      </c>
    </row>
    <row r="4799">
      <c r="A4799" t="inlineStr">
        <is>
          <t>Q022L05</t>
        </is>
      </c>
      <c r="B4799" t="inlineStr">
        <is>
          <t>DAIANE DIAS DE SOUZA</t>
        </is>
      </c>
      <c r="C4799" t="n">
        <v>1</v>
      </c>
      <c r="D4799" t="inlineStr">
        <is>
          <t>IPCA</t>
        </is>
      </c>
      <c r="E4799" t="n">
        <v>0.009488792934583046</v>
      </c>
      <c r="F4799" t="inlineStr">
        <is>
          <t>MENSAL</t>
        </is>
      </c>
      <c r="G4799" t="n">
        <v>46517</v>
      </c>
      <c r="H4799" t="n">
        <v>46517</v>
      </c>
      <c r="I4799" t="inlineStr">
        <is>
          <t>048</t>
        </is>
      </c>
      <c r="J4799" t="inlineStr">
        <is>
          <t>CARTEIRA</t>
        </is>
      </c>
      <c r="K4799" t="inlineStr">
        <is>
          <t>CONTRATO</t>
        </is>
      </c>
      <c r="L4799" t="n">
        <v>5550.72</v>
      </c>
      <c r="M4799" t="inlineStr"/>
      <c r="N4799" t="inlineStr"/>
      <c r="O4799" s="142">
        <f>DATE(YEAR(H4799),MONTH(H4799),1)</f>
        <v/>
      </c>
      <c r="P4799" s="132">
        <f>IF(H4799&gt;$L$3,"Futuro","Atraso")</f>
        <v/>
      </c>
      <c r="Q4799">
        <f>12*(YEAR(H4799)-YEAR($L$3))+(MONTH(H4799)-MONTH($L$3))</f>
        <v/>
      </c>
      <c r="R4799" s="366">
        <f>IF(N4799="IBIRAPITANGA FASE 3",IF(P4799="Atraso",M4799,M4799/(1+$J$2)^Q4799),IF(P4799="Atraso",M4799,M4799/(1+$J$1)^Q4799))</f>
        <v/>
      </c>
    </row>
    <row r="4800">
      <c r="A4800" t="inlineStr">
        <is>
          <t>Q022L06</t>
        </is>
      </c>
      <c r="B4800" t="inlineStr">
        <is>
          <t>VALMIR JOSE DE SOUZA</t>
        </is>
      </c>
      <c r="C4800" t="n">
        <v>1</v>
      </c>
      <c r="D4800" t="inlineStr">
        <is>
          <t>IPCA</t>
        </is>
      </c>
      <c r="E4800" t="n">
        <v>0</v>
      </c>
      <c r="F4800" t="inlineStr">
        <is>
          <t>MENSAL</t>
        </is>
      </c>
      <c r="G4800" t="n">
        <v>45224</v>
      </c>
      <c r="H4800" t="n">
        <v>45224</v>
      </c>
      <c r="I4800" t="inlineStr">
        <is>
          <t>009</t>
        </is>
      </c>
      <c r="J4800" t="inlineStr">
        <is>
          <t>CARTEIRA</t>
        </is>
      </c>
      <c r="K4800" t="inlineStr">
        <is>
          <t>CONTRATO</t>
        </is>
      </c>
      <c r="L4800" t="n">
        <v>5241.96</v>
      </c>
      <c r="M4800" t="inlineStr"/>
      <c r="N4800" t="inlineStr"/>
      <c r="O4800" s="142">
        <f>DATE(YEAR(H4800),MONTH(H4800),1)</f>
        <v/>
      </c>
      <c r="P4800" s="132">
        <f>IF(H4800&gt;$L$3,"Futuro","Atraso")</f>
        <v/>
      </c>
      <c r="Q4800">
        <f>12*(YEAR(H4800)-YEAR($L$3))+(MONTH(H4800)-MONTH($L$3))</f>
        <v/>
      </c>
      <c r="R4800" s="366">
        <f>IF(N4800="IBIRAPITANGA FASE 3",IF(P4800="Atraso",M4800,M4800/(1+$J$2)^Q4800),IF(P4800="Atraso",M4800,M4800/(1+$J$1)^Q4800))</f>
        <v/>
      </c>
    </row>
    <row r="4801">
      <c r="A4801" t="inlineStr">
        <is>
          <t>Q022L06</t>
        </is>
      </c>
      <c r="B4801" t="inlineStr">
        <is>
          <t>VALMIR JOSE DE SOUZA</t>
        </is>
      </c>
      <c r="C4801" t="n">
        <v>1</v>
      </c>
      <c r="D4801" t="inlineStr">
        <is>
          <t>IPCA</t>
        </is>
      </c>
      <c r="E4801" t="n">
        <v>0</v>
      </c>
      <c r="F4801" t="inlineStr">
        <is>
          <t>MENSAL</t>
        </is>
      </c>
      <c r="G4801" t="n">
        <v>45255</v>
      </c>
      <c r="H4801" t="n">
        <v>45255</v>
      </c>
      <c r="I4801" t="inlineStr">
        <is>
          <t>010</t>
        </is>
      </c>
      <c r="J4801" t="inlineStr">
        <is>
          <t>CARTEIRA</t>
        </is>
      </c>
      <c r="K4801" t="inlineStr">
        <is>
          <t>CONTRATO</t>
        </is>
      </c>
      <c r="L4801" t="n">
        <v>5241.96</v>
      </c>
      <c r="M4801" t="inlineStr"/>
      <c r="N4801" t="inlineStr"/>
      <c r="O4801" s="142">
        <f>DATE(YEAR(H4801),MONTH(H4801),1)</f>
        <v/>
      </c>
      <c r="P4801" s="132">
        <f>IF(H4801&gt;$L$3,"Futuro","Atraso")</f>
        <v/>
      </c>
      <c r="Q4801">
        <f>12*(YEAR(H4801)-YEAR($L$3))+(MONTH(H4801)-MONTH($L$3))</f>
        <v/>
      </c>
      <c r="R4801" s="366">
        <f>IF(N4801="IBIRAPITANGA FASE 3",IF(P4801="Atraso",M4801,M4801/(1+$J$2)^Q4801),IF(P4801="Atraso",M4801,M4801/(1+$J$1)^Q4801))</f>
        <v/>
      </c>
    </row>
    <row r="4802">
      <c r="A4802" t="inlineStr">
        <is>
          <t>Q022L06</t>
        </is>
      </c>
      <c r="B4802" t="inlineStr">
        <is>
          <t>VALMIR JOSE DE SOUZA</t>
        </is>
      </c>
      <c r="C4802" t="n">
        <v>1</v>
      </c>
      <c r="D4802" t="inlineStr">
        <is>
          <t>IPCA</t>
        </is>
      </c>
      <c r="E4802" t="n">
        <v>0</v>
      </c>
      <c r="F4802" t="inlineStr">
        <is>
          <t>MENSAL</t>
        </is>
      </c>
      <c r="G4802" t="n">
        <v>45255</v>
      </c>
      <c r="H4802" t="n">
        <v>45255</v>
      </c>
      <c r="I4802" t="inlineStr">
        <is>
          <t>001</t>
        </is>
      </c>
      <c r="J4802" t="inlineStr">
        <is>
          <t>CARTEIRA</t>
        </is>
      </c>
      <c r="K4802" t="inlineStr">
        <is>
          <t>CONTRATO</t>
        </is>
      </c>
      <c r="L4802" t="n">
        <v>14764.61</v>
      </c>
      <c r="M4802" t="inlineStr"/>
      <c r="N4802" t="inlineStr"/>
      <c r="O4802" s="142">
        <f>DATE(YEAR(H4802),MONTH(H4802),1)</f>
        <v/>
      </c>
      <c r="P4802" s="132">
        <f>IF(H4802&gt;$L$3,"Futuro","Atraso")</f>
        <v/>
      </c>
      <c r="Q4802">
        <f>12*(YEAR(H4802)-YEAR($L$3))+(MONTH(H4802)-MONTH($L$3))</f>
        <v/>
      </c>
      <c r="R4802" s="366">
        <f>IF(N4802="IBIRAPITANGA FASE 3",IF(P4802="Atraso",M4802,M4802/(1+$J$2)^Q4802),IF(P4802="Atraso",M4802,M4802/(1+$J$1)^Q4802))</f>
        <v/>
      </c>
    </row>
    <row r="4803">
      <c r="A4803" t="inlineStr">
        <is>
          <t>Q022L06</t>
        </is>
      </c>
      <c r="B4803" t="inlineStr">
        <is>
          <t>VALMIR JOSE DE SOUZA</t>
        </is>
      </c>
      <c r="C4803" t="n">
        <v>1</v>
      </c>
      <c r="D4803" t="inlineStr">
        <is>
          <t>IPCA</t>
        </is>
      </c>
      <c r="E4803" t="n">
        <v>0</v>
      </c>
      <c r="F4803" t="inlineStr">
        <is>
          <t>MENSAL</t>
        </is>
      </c>
      <c r="G4803" t="n">
        <v>45285</v>
      </c>
      <c r="H4803" t="n">
        <v>45285</v>
      </c>
      <c r="I4803" t="inlineStr">
        <is>
          <t>011</t>
        </is>
      </c>
      <c r="J4803" t="inlineStr">
        <is>
          <t>CARTEIRA</t>
        </is>
      </c>
      <c r="K4803" t="inlineStr">
        <is>
          <t>CONTRATO</t>
        </is>
      </c>
      <c r="L4803" t="n">
        <v>5241.96</v>
      </c>
      <c r="M4803" t="inlineStr"/>
      <c r="N4803" t="inlineStr"/>
      <c r="O4803" s="142">
        <f>DATE(YEAR(H4803),MONTH(H4803),1)</f>
        <v/>
      </c>
      <c r="P4803" s="132">
        <f>IF(H4803&gt;$L$3,"Futuro","Atraso")</f>
        <v/>
      </c>
      <c r="Q4803">
        <f>12*(YEAR(H4803)-YEAR($L$3))+(MONTH(H4803)-MONTH($L$3))</f>
        <v/>
      </c>
      <c r="R4803" s="366">
        <f>IF(N4803="IBIRAPITANGA FASE 3",IF(P4803="Atraso",M4803,M4803/(1+$J$2)^Q4803),IF(P4803="Atraso",M4803,M4803/(1+$J$1)^Q4803))</f>
        <v/>
      </c>
    </row>
    <row r="4804">
      <c r="A4804" t="inlineStr">
        <is>
          <t>Q022L06</t>
        </is>
      </c>
      <c r="B4804" t="inlineStr">
        <is>
          <t>VALMIR JOSE DE SOUZA</t>
        </is>
      </c>
      <c r="C4804" t="n">
        <v>1</v>
      </c>
      <c r="D4804" t="inlineStr">
        <is>
          <t>IPCA</t>
        </is>
      </c>
      <c r="E4804" t="n">
        <v>0</v>
      </c>
      <c r="F4804" t="inlineStr">
        <is>
          <t>MENSAL</t>
        </is>
      </c>
      <c r="G4804" t="n">
        <v>45316</v>
      </c>
      <c r="H4804" t="n">
        <v>45316</v>
      </c>
      <c r="I4804" t="inlineStr">
        <is>
          <t>012</t>
        </is>
      </c>
      <c r="J4804" t="inlineStr">
        <is>
          <t>CARTEIRA</t>
        </is>
      </c>
      <c r="K4804" t="inlineStr">
        <is>
          <t>CONTRATO</t>
        </is>
      </c>
      <c r="L4804" t="n">
        <v>5241.96</v>
      </c>
      <c r="M4804" t="inlineStr"/>
      <c r="N4804" t="inlineStr"/>
      <c r="O4804" s="142">
        <f>DATE(YEAR(H4804),MONTH(H4804),1)</f>
        <v/>
      </c>
      <c r="P4804" s="132">
        <f>IF(H4804&gt;$L$3,"Futuro","Atraso")</f>
        <v/>
      </c>
      <c r="Q4804">
        <f>12*(YEAR(H4804)-YEAR($L$3))+(MONTH(H4804)-MONTH($L$3))</f>
        <v/>
      </c>
      <c r="R4804" s="366">
        <f>IF(N4804="IBIRAPITANGA FASE 3",IF(P4804="Atraso",M4804,M4804/(1+$J$2)^Q4804),IF(P4804="Atraso",M4804,M4804/(1+$J$1)^Q4804))</f>
        <v/>
      </c>
    </row>
    <row r="4805">
      <c r="A4805" t="inlineStr">
        <is>
          <t>Q022L06</t>
        </is>
      </c>
      <c r="B4805" t="inlineStr">
        <is>
          <t>VALMIR JOSE DE SOUZA</t>
        </is>
      </c>
      <c r="C4805" t="n">
        <v>1</v>
      </c>
      <c r="D4805" t="inlineStr">
        <is>
          <t>IPCA</t>
        </is>
      </c>
      <c r="E4805" t="n">
        <v>0</v>
      </c>
      <c r="F4805" t="inlineStr">
        <is>
          <t>MENSAL</t>
        </is>
      </c>
      <c r="G4805" t="n">
        <v>45347</v>
      </c>
      <c r="H4805" t="n">
        <v>45347</v>
      </c>
      <c r="I4805" t="inlineStr">
        <is>
          <t>013</t>
        </is>
      </c>
      <c r="J4805" t="inlineStr">
        <is>
          <t>CARTEIRA</t>
        </is>
      </c>
      <c r="K4805" t="inlineStr">
        <is>
          <t>CONTRATO</t>
        </is>
      </c>
      <c r="L4805" t="n">
        <v>5241.96</v>
      </c>
      <c r="M4805" t="inlineStr"/>
      <c r="N4805" t="inlineStr"/>
      <c r="O4805" s="142">
        <f>DATE(YEAR(H4805),MONTH(H4805),1)</f>
        <v/>
      </c>
      <c r="P4805" s="132">
        <f>IF(H4805&gt;$L$3,"Futuro","Atraso")</f>
        <v/>
      </c>
      <c r="Q4805">
        <f>12*(YEAR(H4805)-YEAR($L$3))+(MONTH(H4805)-MONTH($L$3))</f>
        <v/>
      </c>
      <c r="R4805" s="366">
        <f>IF(N4805="IBIRAPITANGA FASE 3",IF(P4805="Atraso",M4805,M4805/(1+$J$2)^Q4805),IF(P4805="Atraso",M4805,M4805/(1+$J$1)^Q4805))</f>
        <v/>
      </c>
    </row>
    <row r="4806">
      <c r="A4806" t="inlineStr">
        <is>
          <t>Q022L06</t>
        </is>
      </c>
      <c r="B4806" t="inlineStr">
        <is>
          <t>VALMIR JOSE DE SOUZA</t>
        </is>
      </c>
      <c r="C4806" t="n">
        <v>1</v>
      </c>
      <c r="D4806" t="inlineStr">
        <is>
          <t>IPCA</t>
        </is>
      </c>
      <c r="E4806" t="n">
        <v>0</v>
      </c>
      <c r="F4806" t="inlineStr">
        <is>
          <t>MENSAL</t>
        </is>
      </c>
      <c r="G4806" t="n">
        <v>45376</v>
      </c>
      <c r="H4806" t="n">
        <v>45376</v>
      </c>
      <c r="I4806" t="inlineStr">
        <is>
          <t>014</t>
        </is>
      </c>
      <c r="J4806" t="inlineStr">
        <is>
          <t>CARTEIRA</t>
        </is>
      </c>
      <c r="K4806" t="inlineStr">
        <is>
          <t>CONTRATO</t>
        </is>
      </c>
      <c r="L4806" t="n">
        <v>5241.96</v>
      </c>
      <c r="M4806" t="inlineStr"/>
      <c r="N4806" t="inlineStr"/>
      <c r="O4806" s="142">
        <f>DATE(YEAR(H4806),MONTH(H4806),1)</f>
        <v/>
      </c>
      <c r="P4806" s="132">
        <f>IF(H4806&gt;$L$3,"Futuro","Atraso")</f>
        <v/>
      </c>
      <c r="Q4806">
        <f>12*(YEAR(H4806)-YEAR($L$3))+(MONTH(H4806)-MONTH($L$3))</f>
        <v/>
      </c>
      <c r="R4806" s="366">
        <f>IF(N4806="IBIRAPITANGA FASE 3",IF(P4806="Atraso",M4806,M4806/(1+$J$2)^Q4806),IF(P4806="Atraso",M4806,M4806/(1+$J$1)^Q4806))</f>
        <v/>
      </c>
    </row>
    <row r="4807">
      <c r="A4807" t="inlineStr">
        <is>
          <t>Q022L06</t>
        </is>
      </c>
      <c r="B4807" t="inlineStr">
        <is>
          <t>VALMIR JOSE DE SOUZA</t>
        </is>
      </c>
      <c r="C4807" t="n">
        <v>1</v>
      </c>
      <c r="D4807" t="inlineStr">
        <is>
          <t>IPCA</t>
        </is>
      </c>
      <c r="E4807" t="n">
        <v>0</v>
      </c>
      <c r="F4807" t="inlineStr">
        <is>
          <t>MENSAL</t>
        </is>
      </c>
      <c r="G4807" t="n">
        <v>45407</v>
      </c>
      <c r="H4807" t="n">
        <v>45407</v>
      </c>
      <c r="I4807" t="inlineStr">
        <is>
          <t>015</t>
        </is>
      </c>
      <c r="J4807" t="inlineStr">
        <is>
          <t>CARTEIRA</t>
        </is>
      </c>
      <c r="K4807" t="inlineStr">
        <is>
          <t>CONTRATO</t>
        </is>
      </c>
      <c r="L4807" t="n">
        <v>5241.96</v>
      </c>
      <c r="M4807" t="inlineStr"/>
      <c r="N4807" t="inlineStr"/>
      <c r="O4807" s="142">
        <f>DATE(YEAR(H4807),MONTH(H4807),1)</f>
        <v/>
      </c>
      <c r="P4807" s="132">
        <f>IF(H4807&gt;$L$3,"Futuro","Atraso")</f>
        <v/>
      </c>
      <c r="Q4807">
        <f>12*(YEAR(H4807)-YEAR($L$3))+(MONTH(H4807)-MONTH($L$3))</f>
        <v/>
      </c>
      <c r="R4807" s="366">
        <f>IF(N4807="IBIRAPITANGA FASE 3",IF(P4807="Atraso",M4807,M4807/(1+$J$2)^Q4807),IF(P4807="Atraso",M4807,M4807/(1+$J$1)^Q4807))</f>
        <v/>
      </c>
    </row>
    <row r="4808">
      <c r="A4808" t="inlineStr">
        <is>
          <t>Q022L06</t>
        </is>
      </c>
      <c r="B4808" t="inlineStr">
        <is>
          <t>VALMIR JOSE DE SOUZA</t>
        </is>
      </c>
      <c r="C4808" t="n">
        <v>1</v>
      </c>
      <c r="D4808" t="inlineStr">
        <is>
          <t>IPCA</t>
        </is>
      </c>
      <c r="E4808" t="n">
        <v>0</v>
      </c>
      <c r="F4808" t="inlineStr">
        <is>
          <t>MENSAL</t>
        </is>
      </c>
      <c r="G4808" t="n">
        <v>45437</v>
      </c>
      <c r="H4808" t="n">
        <v>45437</v>
      </c>
      <c r="I4808" t="inlineStr">
        <is>
          <t>016</t>
        </is>
      </c>
      <c r="J4808" t="inlineStr">
        <is>
          <t>CARTEIRA</t>
        </is>
      </c>
      <c r="K4808" t="inlineStr">
        <is>
          <t>CONTRATO</t>
        </is>
      </c>
      <c r="L4808" t="n">
        <v>5241.96</v>
      </c>
      <c r="M4808" t="inlineStr"/>
      <c r="N4808" t="inlineStr"/>
      <c r="O4808" s="142">
        <f>DATE(YEAR(H4808),MONTH(H4808),1)</f>
        <v/>
      </c>
      <c r="P4808" s="132">
        <f>IF(H4808&gt;$L$3,"Futuro","Atraso")</f>
        <v/>
      </c>
      <c r="Q4808">
        <f>12*(YEAR(H4808)-YEAR($L$3))+(MONTH(H4808)-MONTH($L$3))</f>
        <v/>
      </c>
      <c r="R4808" s="366">
        <f>IF(N4808="IBIRAPITANGA FASE 3",IF(P4808="Atraso",M4808,M4808/(1+$J$2)^Q4808),IF(P4808="Atraso",M4808,M4808/(1+$J$1)^Q4808))</f>
        <v/>
      </c>
    </row>
    <row r="4809">
      <c r="A4809" t="inlineStr">
        <is>
          <t>Q022L06</t>
        </is>
      </c>
      <c r="B4809" t="inlineStr">
        <is>
          <t>VALMIR JOSE DE SOUZA</t>
        </is>
      </c>
      <c r="C4809" t="n">
        <v>1</v>
      </c>
      <c r="D4809" t="inlineStr">
        <is>
          <t>IPCA</t>
        </is>
      </c>
      <c r="E4809" t="n">
        <v>0</v>
      </c>
      <c r="F4809" t="inlineStr">
        <is>
          <t>MENSAL</t>
        </is>
      </c>
      <c r="G4809" t="n">
        <v>45468</v>
      </c>
      <c r="H4809" t="n">
        <v>45468</v>
      </c>
      <c r="I4809" t="inlineStr">
        <is>
          <t>017</t>
        </is>
      </c>
      <c r="J4809" t="inlineStr">
        <is>
          <t>CARTEIRA</t>
        </is>
      </c>
      <c r="K4809" t="inlineStr">
        <is>
          <t>CONTRATO</t>
        </is>
      </c>
      <c r="L4809" t="n">
        <v>5241.96</v>
      </c>
      <c r="M4809" t="inlineStr"/>
      <c r="N4809" t="inlineStr"/>
      <c r="O4809" s="142">
        <f>DATE(YEAR(H4809),MONTH(H4809),1)</f>
        <v/>
      </c>
      <c r="P4809" s="132">
        <f>IF(H4809&gt;$L$3,"Futuro","Atraso")</f>
        <v/>
      </c>
      <c r="Q4809">
        <f>12*(YEAR(H4809)-YEAR($L$3))+(MONTH(H4809)-MONTH($L$3))</f>
        <v/>
      </c>
      <c r="R4809" s="366">
        <f>IF(N4809="IBIRAPITANGA FASE 3",IF(P4809="Atraso",M4809,M4809/(1+$J$2)^Q4809),IF(P4809="Atraso",M4809,M4809/(1+$J$1)^Q4809))</f>
        <v/>
      </c>
    </row>
    <row r="4810">
      <c r="A4810" t="inlineStr">
        <is>
          <t>Q022L06</t>
        </is>
      </c>
      <c r="B4810" t="inlineStr">
        <is>
          <t>VALMIR JOSE DE SOUZA</t>
        </is>
      </c>
      <c r="C4810" t="n">
        <v>1</v>
      </c>
      <c r="D4810" t="inlineStr">
        <is>
          <t>IPCA</t>
        </is>
      </c>
      <c r="E4810" t="n">
        <v>0</v>
      </c>
      <c r="F4810" t="inlineStr">
        <is>
          <t>MENSAL</t>
        </is>
      </c>
      <c r="G4810" t="n">
        <v>45498</v>
      </c>
      <c r="H4810" t="n">
        <v>45498</v>
      </c>
      <c r="I4810" t="inlineStr">
        <is>
          <t>018</t>
        </is>
      </c>
      <c r="J4810" t="inlineStr">
        <is>
          <t>CARTEIRA</t>
        </is>
      </c>
      <c r="K4810" t="inlineStr">
        <is>
          <t>CONTRATO</t>
        </is>
      </c>
      <c r="L4810" t="n">
        <v>5241.96</v>
      </c>
      <c r="M4810" t="inlineStr"/>
      <c r="N4810" t="inlineStr"/>
      <c r="O4810" s="142">
        <f>DATE(YEAR(H4810),MONTH(H4810),1)</f>
        <v/>
      </c>
      <c r="P4810" s="132">
        <f>IF(H4810&gt;$L$3,"Futuro","Atraso")</f>
        <v/>
      </c>
      <c r="Q4810">
        <f>12*(YEAR(H4810)-YEAR($L$3))+(MONTH(H4810)-MONTH($L$3))</f>
        <v/>
      </c>
      <c r="R4810" s="366">
        <f>IF(N4810="IBIRAPITANGA FASE 3",IF(P4810="Atraso",M4810,M4810/(1+$J$2)^Q4810),IF(P4810="Atraso",M4810,M4810/(1+$J$1)^Q4810))</f>
        <v/>
      </c>
    </row>
    <row r="4811">
      <c r="A4811" t="inlineStr">
        <is>
          <t>Q022L06</t>
        </is>
      </c>
      <c r="B4811" t="inlineStr">
        <is>
          <t>VALMIR JOSE DE SOUZA</t>
        </is>
      </c>
      <c r="C4811" t="n">
        <v>1</v>
      </c>
      <c r="D4811" t="inlineStr">
        <is>
          <t>IPCA</t>
        </is>
      </c>
      <c r="E4811" t="n">
        <v>0</v>
      </c>
      <c r="F4811" t="inlineStr">
        <is>
          <t>MENSAL</t>
        </is>
      </c>
      <c r="G4811" t="n">
        <v>45529</v>
      </c>
      <c r="H4811" t="n">
        <v>45529</v>
      </c>
      <c r="I4811" t="inlineStr">
        <is>
          <t>019</t>
        </is>
      </c>
      <c r="J4811" t="inlineStr">
        <is>
          <t>CARTEIRA</t>
        </is>
      </c>
      <c r="K4811" t="inlineStr">
        <is>
          <t>CONTRATO</t>
        </is>
      </c>
      <c r="L4811" t="n">
        <v>5241.96</v>
      </c>
      <c r="M4811" t="inlineStr"/>
      <c r="N4811" t="inlineStr"/>
      <c r="O4811" s="142">
        <f>DATE(YEAR(H4811),MONTH(H4811),1)</f>
        <v/>
      </c>
      <c r="P4811" s="132">
        <f>IF(H4811&gt;$L$3,"Futuro","Atraso")</f>
        <v/>
      </c>
      <c r="Q4811">
        <f>12*(YEAR(H4811)-YEAR($L$3))+(MONTH(H4811)-MONTH($L$3))</f>
        <v/>
      </c>
      <c r="R4811" s="366">
        <f>IF(N4811="IBIRAPITANGA FASE 3",IF(P4811="Atraso",M4811,M4811/(1+$J$2)^Q4811),IF(P4811="Atraso",M4811,M4811/(1+$J$1)^Q4811))</f>
        <v/>
      </c>
    </row>
    <row r="4812">
      <c r="A4812" t="inlineStr">
        <is>
          <t>Q022L06</t>
        </is>
      </c>
      <c r="B4812" t="inlineStr">
        <is>
          <t>VALMIR JOSE DE SOUZA</t>
        </is>
      </c>
      <c r="C4812" t="n">
        <v>1</v>
      </c>
      <c r="D4812" t="inlineStr">
        <is>
          <t>IPCA</t>
        </is>
      </c>
      <c r="E4812" t="n">
        <v>0</v>
      </c>
      <c r="F4812" t="inlineStr">
        <is>
          <t>MENSAL</t>
        </is>
      </c>
      <c r="G4812" t="n">
        <v>45560</v>
      </c>
      <c r="H4812" t="n">
        <v>45560</v>
      </c>
      <c r="I4812" t="inlineStr">
        <is>
          <t>020</t>
        </is>
      </c>
      <c r="J4812" t="inlineStr">
        <is>
          <t>CARTEIRA</t>
        </is>
      </c>
      <c r="K4812" t="inlineStr">
        <is>
          <t>CONTRATO</t>
        </is>
      </c>
      <c r="L4812" t="n">
        <v>5241.96</v>
      </c>
      <c r="M4812" t="inlineStr"/>
      <c r="N4812" t="inlineStr"/>
      <c r="O4812" s="142">
        <f>DATE(YEAR(H4812),MONTH(H4812),1)</f>
        <v/>
      </c>
      <c r="P4812" s="132">
        <f>IF(H4812&gt;$L$3,"Futuro","Atraso")</f>
        <v/>
      </c>
      <c r="Q4812">
        <f>12*(YEAR(H4812)-YEAR($L$3))+(MONTH(H4812)-MONTH($L$3))</f>
        <v/>
      </c>
      <c r="R4812" s="366">
        <f>IF(N4812="IBIRAPITANGA FASE 3",IF(P4812="Atraso",M4812,M4812/(1+$J$2)^Q4812),IF(P4812="Atraso",M4812,M4812/(1+$J$1)^Q4812))</f>
        <v/>
      </c>
    </row>
    <row r="4813">
      <c r="A4813" t="inlineStr">
        <is>
          <t>Q022L06</t>
        </is>
      </c>
      <c r="B4813" t="inlineStr">
        <is>
          <t>VALMIR JOSE DE SOUZA</t>
        </is>
      </c>
      <c r="C4813" t="n">
        <v>1</v>
      </c>
      <c r="D4813" t="inlineStr">
        <is>
          <t>IPCA</t>
        </is>
      </c>
      <c r="E4813" t="n">
        <v>0</v>
      </c>
      <c r="F4813" t="inlineStr">
        <is>
          <t>MENSAL</t>
        </is>
      </c>
      <c r="G4813" t="n">
        <v>45590</v>
      </c>
      <c r="H4813" t="n">
        <v>45590</v>
      </c>
      <c r="I4813" t="inlineStr">
        <is>
          <t>021</t>
        </is>
      </c>
      <c r="J4813" t="inlineStr">
        <is>
          <t>CARTEIRA</t>
        </is>
      </c>
      <c r="K4813" t="inlineStr">
        <is>
          <t>CONTRATO</t>
        </is>
      </c>
      <c r="L4813" t="n">
        <v>5241.96</v>
      </c>
      <c r="M4813" t="inlineStr"/>
      <c r="N4813" t="inlineStr"/>
      <c r="O4813" s="142">
        <f>DATE(YEAR(H4813),MONTH(H4813),1)</f>
        <v/>
      </c>
      <c r="P4813" s="132">
        <f>IF(H4813&gt;$L$3,"Futuro","Atraso")</f>
        <v/>
      </c>
      <c r="Q4813">
        <f>12*(YEAR(H4813)-YEAR($L$3))+(MONTH(H4813)-MONTH($L$3))</f>
        <v/>
      </c>
      <c r="R4813" s="366">
        <f>IF(N4813="IBIRAPITANGA FASE 3",IF(P4813="Atraso",M4813,M4813/(1+$J$2)^Q4813),IF(P4813="Atraso",M4813,M4813/(1+$J$1)^Q4813))</f>
        <v/>
      </c>
    </row>
    <row r="4814">
      <c r="A4814" t="inlineStr">
        <is>
          <t>Q022L06</t>
        </is>
      </c>
      <c r="B4814" t="inlineStr">
        <is>
          <t>VALMIR JOSE DE SOUZA</t>
        </is>
      </c>
      <c r="C4814" t="n">
        <v>1</v>
      </c>
      <c r="D4814" t="inlineStr">
        <is>
          <t>IPCA</t>
        </is>
      </c>
      <c r="E4814" t="n">
        <v>0</v>
      </c>
      <c r="F4814" t="inlineStr">
        <is>
          <t>MENSAL</t>
        </is>
      </c>
      <c r="G4814" t="n">
        <v>45621</v>
      </c>
      <c r="H4814" t="n">
        <v>45621</v>
      </c>
      <c r="I4814" t="inlineStr">
        <is>
          <t>022</t>
        </is>
      </c>
      <c r="J4814" t="inlineStr">
        <is>
          <t>CARTEIRA</t>
        </is>
      </c>
      <c r="K4814" t="inlineStr">
        <is>
          <t>CONTRATO</t>
        </is>
      </c>
      <c r="L4814" t="n">
        <v>5241.96</v>
      </c>
      <c r="M4814" t="inlineStr"/>
      <c r="N4814" t="inlineStr"/>
      <c r="O4814" s="142">
        <f>DATE(YEAR(H4814),MONTH(H4814),1)</f>
        <v/>
      </c>
      <c r="P4814" s="132">
        <f>IF(H4814&gt;$L$3,"Futuro","Atraso")</f>
        <v/>
      </c>
      <c r="Q4814">
        <f>12*(YEAR(H4814)-YEAR($L$3))+(MONTH(H4814)-MONTH($L$3))</f>
        <v/>
      </c>
      <c r="R4814" s="366">
        <f>IF(N4814="IBIRAPITANGA FASE 3",IF(P4814="Atraso",M4814,M4814/(1+$J$2)^Q4814),IF(P4814="Atraso",M4814,M4814/(1+$J$1)^Q4814))</f>
        <v/>
      </c>
    </row>
    <row r="4815">
      <c r="A4815" t="inlineStr">
        <is>
          <t>Q022L06</t>
        </is>
      </c>
      <c r="B4815" t="inlineStr">
        <is>
          <t>VALMIR JOSE DE SOUZA</t>
        </is>
      </c>
      <c r="C4815" t="n">
        <v>1</v>
      </c>
      <c r="D4815" t="inlineStr">
        <is>
          <t>IPCA</t>
        </is>
      </c>
      <c r="E4815" t="n">
        <v>0</v>
      </c>
      <c r="F4815" t="inlineStr">
        <is>
          <t>MENSAL</t>
        </is>
      </c>
      <c r="G4815" t="n">
        <v>45621</v>
      </c>
      <c r="H4815" t="n">
        <v>45621</v>
      </c>
      <c r="I4815" t="inlineStr">
        <is>
          <t>002</t>
        </is>
      </c>
      <c r="J4815" t="inlineStr">
        <is>
          <t>CARTEIRA</t>
        </is>
      </c>
      <c r="K4815" t="inlineStr">
        <is>
          <t>CONTRATO</t>
        </is>
      </c>
      <c r="L4815" t="n">
        <v>14764.61</v>
      </c>
      <c r="M4815" t="inlineStr"/>
      <c r="N4815" t="inlineStr"/>
      <c r="O4815" s="142">
        <f>DATE(YEAR(H4815),MONTH(H4815),1)</f>
        <v/>
      </c>
      <c r="P4815" s="132">
        <f>IF(H4815&gt;$L$3,"Futuro","Atraso")</f>
        <v/>
      </c>
      <c r="Q4815">
        <f>12*(YEAR(H4815)-YEAR($L$3))+(MONTH(H4815)-MONTH($L$3))</f>
        <v/>
      </c>
      <c r="R4815" s="366">
        <f>IF(N4815="IBIRAPITANGA FASE 3",IF(P4815="Atraso",M4815,M4815/(1+$J$2)^Q4815),IF(P4815="Atraso",M4815,M4815/(1+$J$1)^Q4815))</f>
        <v/>
      </c>
    </row>
    <row r="4816">
      <c r="A4816" t="inlineStr">
        <is>
          <t>Q022L06</t>
        </is>
      </c>
      <c r="B4816" t="inlineStr">
        <is>
          <t>VALMIR JOSE DE SOUZA</t>
        </is>
      </c>
      <c r="C4816" t="n">
        <v>1</v>
      </c>
      <c r="D4816" t="inlineStr">
        <is>
          <t>IPCA</t>
        </is>
      </c>
      <c r="E4816" t="n">
        <v>0</v>
      </c>
      <c r="F4816" t="inlineStr">
        <is>
          <t>MENSAL</t>
        </is>
      </c>
      <c r="G4816" t="n">
        <v>45651</v>
      </c>
      <c r="H4816" t="n">
        <v>45651</v>
      </c>
      <c r="I4816" t="inlineStr">
        <is>
          <t>023</t>
        </is>
      </c>
      <c r="J4816" t="inlineStr">
        <is>
          <t>CARTEIRA</t>
        </is>
      </c>
      <c r="K4816" t="inlineStr">
        <is>
          <t>CONTRATO</t>
        </is>
      </c>
      <c r="L4816" t="n">
        <v>5241.96</v>
      </c>
      <c r="M4816" t="inlineStr"/>
      <c r="N4816" t="inlineStr"/>
      <c r="O4816" s="142">
        <f>DATE(YEAR(H4816),MONTH(H4816),1)</f>
        <v/>
      </c>
      <c r="P4816" s="132">
        <f>IF(H4816&gt;$L$3,"Futuro","Atraso")</f>
        <v/>
      </c>
      <c r="Q4816">
        <f>12*(YEAR(H4816)-YEAR($L$3))+(MONTH(H4816)-MONTH($L$3))</f>
        <v/>
      </c>
      <c r="R4816" s="366">
        <f>IF(N4816="IBIRAPITANGA FASE 3",IF(P4816="Atraso",M4816,M4816/(1+$J$2)^Q4816),IF(P4816="Atraso",M4816,M4816/(1+$J$1)^Q4816))</f>
        <v/>
      </c>
    </row>
    <row r="4817">
      <c r="A4817" t="inlineStr">
        <is>
          <t>Q022L06</t>
        </is>
      </c>
      <c r="B4817" t="inlineStr">
        <is>
          <t>VALMIR JOSE DE SOUZA</t>
        </is>
      </c>
      <c r="C4817" t="n">
        <v>1</v>
      </c>
      <c r="D4817" t="inlineStr">
        <is>
          <t>IPCA</t>
        </is>
      </c>
      <c r="E4817" t="n">
        <v>0</v>
      </c>
      <c r="F4817" t="inlineStr">
        <is>
          <t>MENSAL</t>
        </is>
      </c>
      <c r="G4817" t="n">
        <v>45682</v>
      </c>
      <c r="H4817" t="n">
        <v>45682</v>
      </c>
      <c r="I4817" t="inlineStr">
        <is>
          <t>024</t>
        </is>
      </c>
      <c r="J4817" t="inlineStr">
        <is>
          <t>CARTEIRA</t>
        </is>
      </c>
      <c r="K4817" t="inlineStr">
        <is>
          <t>CONTRATO</t>
        </is>
      </c>
      <c r="L4817" t="n">
        <v>5241.96</v>
      </c>
      <c r="M4817" t="inlineStr"/>
      <c r="N4817" t="inlineStr"/>
      <c r="O4817" s="142">
        <f>DATE(YEAR(H4817),MONTH(H4817),1)</f>
        <v/>
      </c>
      <c r="P4817" s="132">
        <f>IF(H4817&gt;$L$3,"Futuro","Atraso")</f>
        <v/>
      </c>
      <c r="Q4817">
        <f>12*(YEAR(H4817)-YEAR($L$3))+(MONTH(H4817)-MONTH($L$3))</f>
        <v/>
      </c>
      <c r="R4817" s="366">
        <f>IF(N4817="IBIRAPITANGA FASE 3",IF(P4817="Atraso",M4817,M4817/(1+$J$2)^Q4817),IF(P4817="Atraso",M4817,M4817/(1+$J$1)^Q4817))</f>
        <v/>
      </c>
    </row>
    <row r="4818">
      <c r="A4818" t="inlineStr">
        <is>
          <t>Q022L06</t>
        </is>
      </c>
      <c r="B4818" t="inlineStr">
        <is>
          <t>VALMIR JOSE DE SOUZA</t>
        </is>
      </c>
      <c r="C4818" t="n">
        <v>1</v>
      </c>
      <c r="D4818" t="inlineStr">
        <is>
          <t>IPCA</t>
        </is>
      </c>
      <c r="E4818" t="n">
        <v>0</v>
      </c>
      <c r="F4818" t="inlineStr">
        <is>
          <t>MENSAL</t>
        </is>
      </c>
      <c r="G4818" t="n">
        <v>45713</v>
      </c>
      <c r="H4818" t="n">
        <v>45713</v>
      </c>
      <c r="I4818" t="inlineStr">
        <is>
          <t>025</t>
        </is>
      </c>
      <c r="J4818" t="inlineStr">
        <is>
          <t>CARTEIRA</t>
        </is>
      </c>
      <c r="K4818" t="inlineStr">
        <is>
          <t>CONTRATO</t>
        </is>
      </c>
      <c r="L4818" t="n">
        <v>5241.96</v>
      </c>
      <c r="M4818" t="inlineStr"/>
      <c r="N4818" t="inlineStr"/>
      <c r="O4818" s="142">
        <f>DATE(YEAR(H4818),MONTH(H4818),1)</f>
        <v/>
      </c>
      <c r="P4818" s="132">
        <f>IF(H4818&gt;$L$3,"Futuro","Atraso")</f>
        <v/>
      </c>
      <c r="Q4818">
        <f>12*(YEAR(H4818)-YEAR($L$3))+(MONTH(H4818)-MONTH($L$3))</f>
        <v/>
      </c>
      <c r="R4818" s="366">
        <f>IF(N4818="IBIRAPITANGA FASE 3",IF(P4818="Atraso",M4818,M4818/(1+$J$2)^Q4818),IF(P4818="Atraso",M4818,M4818/(1+$J$1)^Q4818))</f>
        <v/>
      </c>
    </row>
    <row r="4819">
      <c r="A4819" t="inlineStr">
        <is>
          <t>Q022L06</t>
        </is>
      </c>
      <c r="B4819" t="inlineStr">
        <is>
          <t>VALMIR JOSE DE SOUZA</t>
        </is>
      </c>
      <c r="C4819" t="n">
        <v>1</v>
      </c>
      <c r="D4819" t="inlineStr">
        <is>
          <t>IPCA</t>
        </is>
      </c>
      <c r="E4819" t="n">
        <v>0</v>
      </c>
      <c r="F4819" t="inlineStr">
        <is>
          <t>MENSAL</t>
        </is>
      </c>
      <c r="G4819" t="n">
        <v>45741</v>
      </c>
      <c r="H4819" t="n">
        <v>45741</v>
      </c>
      <c r="I4819" t="inlineStr">
        <is>
          <t>026</t>
        </is>
      </c>
      <c r="J4819" t="inlineStr">
        <is>
          <t>CARTEIRA</t>
        </is>
      </c>
      <c r="K4819" t="inlineStr">
        <is>
          <t>CONTRATO</t>
        </is>
      </c>
      <c r="L4819" t="n">
        <v>5241.96</v>
      </c>
      <c r="M4819" t="inlineStr"/>
      <c r="N4819" t="inlineStr"/>
      <c r="O4819" s="142">
        <f>DATE(YEAR(H4819),MONTH(H4819),1)</f>
        <v/>
      </c>
      <c r="P4819" s="132">
        <f>IF(H4819&gt;$L$3,"Futuro","Atraso")</f>
        <v/>
      </c>
      <c r="Q4819">
        <f>12*(YEAR(H4819)-YEAR($L$3))+(MONTH(H4819)-MONTH($L$3))</f>
        <v/>
      </c>
      <c r="R4819" s="366">
        <f>IF(N4819="IBIRAPITANGA FASE 3",IF(P4819="Atraso",M4819,M4819/(1+$J$2)^Q4819),IF(P4819="Atraso",M4819,M4819/(1+$J$1)^Q4819))</f>
        <v/>
      </c>
    </row>
    <row r="4820">
      <c r="A4820" t="inlineStr">
        <is>
          <t>Q022L06</t>
        </is>
      </c>
      <c r="B4820" t="inlineStr">
        <is>
          <t>VALMIR JOSE DE SOUZA</t>
        </is>
      </c>
      <c r="C4820" t="n">
        <v>1</v>
      </c>
      <c r="D4820" t="inlineStr">
        <is>
          <t>IPCA</t>
        </is>
      </c>
      <c r="E4820" t="n">
        <v>0</v>
      </c>
      <c r="F4820" t="inlineStr">
        <is>
          <t>MENSAL</t>
        </is>
      </c>
      <c r="G4820" t="n">
        <v>45772</v>
      </c>
      <c r="H4820" t="n">
        <v>45772</v>
      </c>
      <c r="I4820" t="inlineStr">
        <is>
          <t>027</t>
        </is>
      </c>
      <c r="J4820" t="inlineStr">
        <is>
          <t>CARTEIRA</t>
        </is>
      </c>
      <c r="K4820" t="inlineStr">
        <is>
          <t>CONTRATO</t>
        </is>
      </c>
      <c r="L4820" t="n">
        <v>5241.96</v>
      </c>
      <c r="M4820" t="inlineStr"/>
      <c r="N4820" t="inlineStr"/>
      <c r="O4820" s="142">
        <f>DATE(YEAR(H4820),MONTH(H4820),1)</f>
        <v/>
      </c>
      <c r="P4820" s="132">
        <f>IF(H4820&gt;$L$3,"Futuro","Atraso")</f>
        <v/>
      </c>
      <c r="Q4820">
        <f>12*(YEAR(H4820)-YEAR($L$3))+(MONTH(H4820)-MONTH($L$3))</f>
        <v/>
      </c>
      <c r="R4820" s="366">
        <f>IF(N4820="IBIRAPITANGA FASE 3",IF(P4820="Atraso",M4820,M4820/(1+$J$2)^Q4820),IF(P4820="Atraso",M4820,M4820/(1+$J$1)^Q4820))</f>
        <v/>
      </c>
    </row>
    <row r="4821">
      <c r="A4821" t="inlineStr">
        <is>
          <t>Q022L06</t>
        </is>
      </c>
      <c r="B4821" t="inlineStr">
        <is>
          <t>VALMIR JOSE DE SOUZA</t>
        </is>
      </c>
      <c r="C4821" t="n">
        <v>1</v>
      </c>
      <c r="D4821" t="inlineStr">
        <is>
          <t>IPCA</t>
        </is>
      </c>
      <c r="E4821" t="n">
        <v>0</v>
      </c>
      <c r="F4821" t="inlineStr">
        <is>
          <t>MENSAL</t>
        </is>
      </c>
      <c r="G4821" t="n">
        <v>45802</v>
      </c>
      <c r="H4821" t="n">
        <v>45802</v>
      </c>
      <c r="I4821" t="inlineStr">
        <is>
          <t>028</t>
        </is>
      </c>
      <c r="J4821" t="inlineStr">
        <is>
          <t>CARTEIRA</t>
        </is>
      </c>
      <c r="K4821" t="inlineStr">
        <is>
          <t>CONTRATO</t>
        </is>
      </c>
      <c r="L4821" t="n">
        <v>5241.96</v>
      </c>
      <c r="M4821" t="inlineStr"/>
      <c r="N4821" t="inlineStr"/>
      <c r="O4821" s="142">
        <f>DATE(YEAR(H4821),MONTH(H4821),1)</f>
        <v/>
      </c>
      <c r="P4821" s="132">
        <f>IF(H4821&gt;$L$3,"Futuro","Atraso")</f>
        <v/>
      </c>
      <c r="Q4821">
        <f>12*(YEAR(H4821)-YEAR($L$3))+(MONTH(H4821)-MONTH($L$3))</f>
        <v/>
      </c>
      <c r="R4821" s="366">
        <f>IF(N4821="IBIRAPITANGA FASE 3",IF(P4821="Atraso",M4821,M4821/(1+$J$2)^Q4821),IF(P4821="Atraso",M4821,M4821/(1+$J$1)^Q4821))</f>
        <v/>
      </c>
    </row>
    <row r="4822">
      <c r="A4822" t="inlineStr">
        <is>
          <t>Q022L06</t>
        </is>
      </c>
      <c r="B4822" t="inlineStr">
        <is>
          <t>VALMIR JOSE DE SOUZA</t>
        </is>
      </c>
      <c r="C4822" t="n">
        <v>1</v>
      </c>
      <c r="D4822" t="inlineStr">
        <is>
          <t>IPCA</t>
        </is>
      </c>
      <c r="E4822" t="n">
        <v>0</v>
      </c>
      <c r="F4822" t="inlineStr">
        <is>
          <t>MENSAL</t>
        </is>
      </c>
      <c r="G4822" t="n">
        <v>45833</v>
      </c>
      <c r="H4822" t="n">
        <v>45833</v>
      </c>
      <c r="I4822" t="inlineStr">
        <is>
          <t>029</t>
        </is>
      </c>
      <c r="J4822" t="inlineStr">
        <is>
          <t>CARTEIRA</t>
        </is>
      </c>
      <c r="K4822" t="inlineStr">
        <is>
          <t>CONTRATO</t>
        </is>
      </c>
      <c r="L4822" t="n">
        <v>5241.96</v>
      </c>
      <c r="M4822" t="inlineStr"/>
      <c r="N4822" t="inlineStr"/>
      <c r="O4822" s="142">
        <f>DATE(YEAR(H4822),MONTH(H4822),1)</f>
        <v/>
      </c>
      <c r="P4822" s="132">
        <f>IF(H4822&gt;$L$3,"Futuro","Atraso")</f>
        <v/>
      </c>
      <c r="Q4822">
        <f>12*(YEAR(H4822)-YEAR($L$3))+(MONTH(H4822)-MONTH($L$3))</f>
        <v/>
      </c>
      <c r="R4822" s="366">
        <f>IF(N4822="IBIRAPITANGA FASE 3",IF(P4822="Atraso",M4822,M4822/(1+$J$2)^Q4822),IF(P4822="Atraso",M4822,M4822/(1+$J$1)^Q4822))</f>
        <v/>
      </c>
    </row>
    <row r="4823">
      <c r="A4823" t="inlineStr">
        <is>
          <t>Q022L06</t>
        </is>
      </c>
      <c r="B4823" t="inlineStr">
        <is>
          <t>VALMIR JOSE DE SOUZA</t>
        </is>
      </c>
      <c r="C4823" t="n">
        <v>1</v>
      </c>
      <c r="D4823" t="inlineStr">
        <is>
          <t>IPCA</t>
        </is>
      </c>
      <c r="E4823" t="n">
        <v>0</v>
      </c>
      <c r="F4823" t="inlineStr">
        <is>
          <t>MENSAL</t>
        </is>
      </c>
      <c r="G4823" t="n">
        <v>45863</v>
      </c>
      <c r="H4823" t="n">
        <v>45863</v>
      </c>
      <c r="I4823" t="inlineStr">
        <is>
          <t>030</t>
        </is>
      </c>
      <c r="J4823" t="inlineStr">
        <is>
          <t>CARTEIRA</t>
        </is>
      </c>
      <c r="K4823" t="inlineStr">
        <is>
          <t>CONTRATO</t>
        </is>
      </c>
      <c r="L4823" t="n">
        <v>5241.96</v>
      </c>
      <c r="M4823" t="inlineStr"/>
      <c r="N4823" t="inlineStr"/>
      <c r="O4823" s="142">
        <f>DATE(YEAR(H4823),MONTH(H4823),1)</f>
        <v/>
      </c>
      <c r="P4823" s="132">
        <f>IF(H4823&gt;$L$3,"Futuro","Atraso")</f>
        <v/>
      </c>
      <c r="Q4823">
        <f>12*(YEAR(H4823)-YEAR($L$3))+(MONTH(H4823)-MONTH($L$3))</f>
        <v/>
      </c>
      <c r="R4823" s="366">
        <f>IF(N4823="IBIRAPITANGA FASE 3",IF(P4823="Atraso",M4823,M4823/(1+$J$2)^Q4823),IF(P4823="Atraso",M4823,M4823/(1+$J$1)^Q4823))</f>
        <v/>
      </c>
    </row>
    <row r="4824">
      <c r="A4824" t="inlineStr">
        <is>
          <t>Q022L06</t>
        </is>
      </c>
      <c r="B4824" t="inlineStr">
        <is>
          <t>VALMIR JOSE DE SOUZA</t>
        </is>
      </c>
      <c r="C4824" t="n">
        <v>1</v>
      </c>
      <c r="D4824" t="inlineStr">
        <is>
          <t>IPCA</t>
        </is>
      </c>
      <c r="E4824" t="n">
        <v>0</v>
      </c>
      <c r="F4824" t="inlineStr">
        <is>
          <t>MENSAL</t>
        </is>
      </c>
      <c r="G4824" t="n">
        <v>45894</v>
      </c>
      <c r="H4824" t="n">
        <v>45894</v>
      </c>
      <c r="I4824" t="inlineStr">
        <is>
          <t>031</t>
        </is>
      </c>
      <c r="J4824" t="inlineStr">
        <is>
          <t>CARTEIRA</t>
        </is>
      </c>
      <c r="K4824" t="inlineStr">
        <is>
          <t>CONTRATO</t>
        </is>
      </c>
      <c r="L4824" t="n">
        <v>5241.96</v>
      </c>
      <c r="M4824" t="inlineStr"/>
      <c r="N4824" t="inlineStr"/>
      <c r="O4824" s="142">
        <f>DATE(YEAR(H4824),MONTH(H4824),1)</f>
        <v/>
      </c>
      <c r="P4824" s="132">
        <f>IF(H4824&gt;$L$3,"Futuro","Atraso")</f>
        <v/>
      </c>
      <c r="Q4824">
        <f>12*(YEAR(H4824)-YEAR($L$3))+(MONTH(H4824)-MONTH($L$3))</f>
        <v/>
      </c>
      <c r="R4824" s="366">
        <f>IF(N4824="IBIRAPITANGA FASE 3",IF(P4824="Atraso",M4824,M4824/(1+$J$2)^Q4824),IF(P4824="Atraso",M4824,M4824/(1+$J$1)^Q4824))</f>
        <v/>
      </c>
    </row>
    <row r="4825">
      <c r="A4825" t="inlineStr">
        <is>
          <t>Q022L06</t>
        </is>
      </c>
      <c r="B4825" t="inlineStr">
        <is>
          <t>VALMIR JOSE DE SOUZA</t>
        </is>
      </c>
      <c r="C4825" t="n">
        <v>1</v>
      </c>
      <c r="D4825" t="inlineStr">
        <is>
          <t>IPCA</t>
        </is>
      </c>
      <c r="E4825" t="n">
        <v>0</v>
      </c>
      <c r="F4825" t="inlineStr">
        <is>
          <t>MENSAL</t>
        </is>
      </c>
      <c r="G4825" t="n">
        <v>45925</v>
      </c>
      <c r="H4825" t="n">
        <v>45925</v>
      </c>
      <c r="I4825" t="inlineStr">
        <is>
          <t>032</t>
        </is>
      </c>
      <c r="J4825" t="inlineStr">
        <is>
          <t>CARTEIRA</t>
        </is>
      </c>
      <c r="K4825" t="inlineStr">
        <is>
          <t>CONTRATO</t>
        </is>
      </c>
      <c r="L4825" t="n">
        <v>5241.96</v>
      </c>
      <c r="M4825" t="inlineStr"/>
      <c r="N4825" t="inlineStr"/>
      <c r="O4825" s="142">
        <f>DATE(YEAR(H4825),MONTH(H4825),1)</f>
        <v/>
      </c>
      <c r="P4825" s="132">
        <f>IF(H4825&gt;$L$3,"Futuro","Atraso")</f>
        <v/>
      </c>
      <c r="Q4825">
        <f>12*(YEAR(H4825)-YEAR($L$3))+(MONTH(H4825)-MONTH($L$3))</f>
        <v/>
      </c>
      <c r="R4825" s="366">
        <f>IF(N4825="IBIRAPITANGA FASE 3",IF(P4825="Atraso",M4825,M4825/(1+$J$2)^Q4825),IF(P4825="Atraso",M4825,M4825/(1+$J$1)^Q4825))</f>
        <v/>
      </c>
    </row>
    <row r="4826">
      <c r="A4826" t="inlineStr">
        <is>
          <t>Q022L06</t>
        </is>
      </c>
      <c r="B4826" t="inlineStr">
        <is>
          <t>VALMIR JOSE DE SOUZA</t>
        </is>
      </c>
      <c r="C4826" t="n">
        <v>1</v>
      </c>
      <c r="D4826" t="inlineStr">
        <is>
          <t>IPCA</t>
        </is>
      </c>
      <c r="E4826" t="n">
        <v>0</v>
      </c>
      <c r="F4826" t="inlineStr">
        <is>
          <t>MENSAL</t>
        </is>
      </c>
      <c r="G4826" t="n">
        <v>45955</v>
      </c>
      <c r="H4826" t="n">
        <v>45955</v>
      </c>
      <c r="I4826" t="inlineStr">
        <is>
          <t>033</t>
        </is>
      </c>
      <c r="J4826" t="inlineStr">
        <is>
          <t>CARTEIRA</t>
        </is>
      </c>
      <c r="K4826" t="inlineStr">
        <is>
          <t>CONTRATO</t>
        </is>
      </c>
      <c r="L4826" t="n">
        <v>5241.96</v>
      </c>
      <c r="M4826" t="inlineStr"/>
      <c r="N4826" t="inlineStr"/>
      <c r="O4826" s="142">
        <f>DATE(YEAR(H4826),MONTH(H4826),1)</f>
        <v/>
      </c>
      <c r="P4826" s="132">
        <f>IF(H4826&gt;$L$3,"Futuro","Atraso")</f>
        <v/>
      </c>
      <c r="Q4826">
        <f>12*(YEAR(H4826)-YEAR($L$3))+(MONTH(H4826)-MONTH($L$3))</f>
        <v/>
      </c>
      <c r="R4826" s="366">
        <f>IF(N4826="IBIRAPITANGA FASE 3",IF(P4826="Atraso",M4826,M4826/(1+$J$2)^Q4826),IF(P4826="Atraso",M4826,M4826/(1+$J$1)^Q4826))</f>
        <v/>
      </c>
    </row>
    <row r="4827">
      <c r="A4827" t="inlineStr">
        <is>
          <t>Q022L06</t>
        </is>
      </c>
      <c r="B4827" t="inlineStr">
        <is>
          <t>VALMIR JOSE DE SOUZA</t>
        </is>
      </c>
      <c r="C4827" t="n">
        <v>1</v>
      </c>
      <c r="D4827" t="inlineStr">
        <is>
          <t>IPCA</t>
        </is>
      </c>
      <c r="E4827" t="n">
        <v>0</v>
      </c>
      <c r="F4827" t="inlineStr">
        <is>
          <t>MENSAL</t>
        </is>
      </c>
      <c r="G4827" t="n">
        <v>45986</v>
      </c>
      <c r="H4827" t="n">
        <v>45986</v>
      </c>
      <c r="I4827" t="inlineStr">
        <is>
          <t>034</t>
        </is>
      </c>
      <c r="J4827" t="inlineStr">
        <is>
          <t>CARTEIRA</t>
        </is>
      </c>
      <c r="K4827" t="inlineStr">
        <is>
          <t>CONTRATO</t>
        </is>
      </c>
      <c r="L4827" t="n">
        <v>5241.96</v>
      </c>
      <c r="M4827" t="inlineStr"/>
      <c r="N4827" t="inlineStr"/>
      <c r="O4827" s="142">
        <f>DATE(YEAR(H4827),MONTH(H4827),1)</f>
        <v/>
      </c>
      <c r="P4827" s="132">
        <f>IF(H4827&gt;$L$3,"Futuro","Atraso")</f>
        <v/>
      </c>
      <c r="Q4827">
        <f>12*(YEAR(H4827)-YEAR($L$3))+(MONTH(H4827)-MONTH($L$3))</f>
        <v/>
      </c>
      <c r="R4827" s="366">
        <f>IF(N4827="IBIRAPITANGA FASE 3",IF(P4827="Atraso",M4827,M4827/(1+$J$2)^Q4827),IF(P4827="Atraso",M4827,M4827/(1+$J$1)^Q4827))</f>
        <v/>
      </c>
    </row>
    <row r="4828">
      <c r="A4828" t="inlineStr">
        <is>
          <t>Q022L06</t>
        </is>
      </c>
      <c r="B4828" t="inlineStr">
        <is>
          <t>VALMIR JOSE DE SOUZA</t>
        </is>
      </c>
      <c r="C4828" t="n">
        <v>1</v>
      </c>
      <c r="D4828" t="inlineStr">
        <is>
          <t>IPCA</t>
        </is>
      </c>
      <c r="E4828" t="n">
        <v>0</v>
      </c>
      <c r="F4828" t="inlineStr">
        <is>
          <t>MENSAL</t>
        </is>
      </c>
      <c r="G4828" t="n">
        <v>45986</v>
      </c>
      <c r="H4828" t="n">
        <v>45986</v>
      </c>
      <c r="I4828" t="inlineStr">
        <is>
          <t>003</t>
        </is>
      </c>
      <c r="J4828" t="inlineStr">
        <is>
          <t>CARTEIRA</t>
        </is>
      </c>
      <c r="K4828" t="inlineStr">
        <is>
          <t>CONTRATO</t>
        </is>
      </c>
      <c r="L4828" t="n">
        <v>14764.61</v>
      </c>
      <c r="M4828" t="inlineStr"/>
      <c r="N4828" t="inlineStr"/>
      <c r="O4828" s="142">
        <f>DATE(YEAR(H4828),MONTH(H4828),1)</f>
        <v/>
      </c>
      <c r="P4828" s="132">
        <f>IF(H4828&gt;$L$3,"Futuro","Atraso")</f>
        <v/>
      </c>
      <c r="Q4828">
        <f>12*(YEAR(H4828)-YEAR($L$3))+(MONTH(H4828)-MONTH($L$3))</f>
        <v/>
      </c>
      <c r="R4828" s="366">
        <f>IF(N4828="IBIRAPITANGA FASE 3",IF(P4828="Atraso",M4828,M4828/(1+$J$2)^Q4828),IF(P4828="Atraso",M4828,M4828/(1+$J$1)^Q4828))</f>
        <v/>
      </c>
    </row>
    <row r="4829">
      <c r="A4829" t="inlineStr">
        <is>
          <t>Q022L06</t>
        </is>
      </c>
      <c r="B4829" t="inlineStr">
        <is>
          <t>VALMIR JOSE DE SOUZA</t>
        </is>
      </c>
      <c r="C4829" t="n">
        <v>1</v>
      </c>
      <c r="D4829" t="inlineStr">
        <is>
          <t>IPCA</t>
        </is>
      </c>
      <c r="E4829" t="n">
        <v>0</v>
      </c>
      <c r="F4829" t="inlineStr">
        <is>
          <t>MENSAL</t>
        </is>
      </c>
      <c r="G4829" t="n">
        <v>46016</v>
      </c>
      <c r="H4829" t="n">
        <v>46016</v>
      </c>
      <c r="I4829" t="inlineStr">
        <is>
          <t>035</t>
        </is>
      </c>
      <c r="J4829" t="inlineStr">
        <is>
          <t>CARTEIRA</t>
        </is>
      </c>
      <c r="K4829" t="inlineStr">
        <is>
          <t>CONTRATO</t>
        </is>
      </c>
      <c r="L4829" t="n">
        <v>5241.96</v>
      </c>
      <c r="M4829" t="inlineStr"/>
      <c r="N4829" t="inlineStr"/>
      <c r="O4829" s="142">
        <f>DATE(YEAR(H4829),MONTH(H4829),1)</f>
        <v/>
      </c>
      <c r="P4829" s="132">
        <f>IF(H4829&gt;$L$3,"Futuro","Atraso")</f>
        <v/>
      </c>
      <c r="Q4829">
        <f>12*(YEAR(H4829)-YEAR($L$3))+(MONTH(H4829)-MONTH($L$3))</f>
        <v/>
      </c>
      <c r="R4829" s="366">
        <f>IF(N4829="IBIRAPITANGA FASE 3",IF(P4829="Atraso",M4829,M4829/(1+$J$2)^Q4829),IF(P4829="Atraso",M4829,M4829/(1+$J$1)^Q4829))</f>
        <v/>
      </c>
    </row>
    <row r="4830">
      <c r="A4830" t="inlineStr">
        <is>
          <t>Q022L06</t>
        </is>
      </c>
      <c r="B4830" t="inlineStr">
        <is>
          <t>VALMIR JOSE DE SOUZA</t>
        </is>
      </c>
      <c r="C4830" t="n">
        <v>1</v>
      </c>
      <c r="D4830" t="inlineStr">
        <is>
          <t>IPCA</t>
        </is>
      </c>
      <c r="E4830" t="n">
        <v>0</v>
      </c>
      <c r="F4830" t="inlineStr">
        <is>
          <t>MENSAL</t>
        </is>
      </c>
      <c r="G4830" t="n">
        <v>46047</v>
      </c>
      <c r="H4830" t="n">
        <v>46047</v>
      </c>
      <c r="I4830" t="inlineStr">
        <is>
          <t>036</t>
        </is>
      </c>
      <c r="J4830" t="inlineStr">
        <is>
          <t>CARTEIRA</t>
        </is>
      </c>
      <c r="K4830" t="inlineStr">
        <is>
          <t>CONTRATO</t>
        </is>
      </c>
      <c r="L4830" t="n">
        <v>5241.96</v>
      </c>
      <c r="M4830" t="inlineStr"/>
      <c r="N4830" t="inlineStr"/>
      <c r="O4830" s="142">
        <f>DATE(YEAR(H4830),MONTH(H4830),1)</f>
        <v/>
      </c>
      <c r="P4830" s="132">
        <f>IF(H4830&gt;$L$3,"Futuro","Atraso")</f>
        <v/>
      </c>
      <c r="Q4830">
        <f>12*(YEAR(H4830)-YEAR($L$3))+(MONTH(H4830)-MONTH($L$3))</f>
        <v/>
      </c>
      <c r="R4830" s="366">
        <f>IF(N4830="IBIRAPITANGA FASE 3",IF(P4830="Atraso",M4830,M4830/(1+$J$2)^Q4830),IF(P4830="Atraso",M4830,M4830/(1+$J$1)^Q4830))</f>
        <v/>
      </c>
    </row>
    <row r="4831">
      <c r="A4831" t="inlineStr">
        <is>
          <t>Q022L06</t>
        </is>
      </c>
      <c r="B4831" t="inlineStr">
        <is>
          <t>VALMIR JOSE DE SOUZA</t>
        </is>
      </c>
      <c r="C4831" t="n">
        <v>1</v>
      </c>
      <c r="D4831" t="inlineStr">
        <is>
          <t>IPCA</t>
        </is>
      </c>
      <c r="E4831" t="n">
        <v>0</v>
      </c>
      <c r="F4831" t="inlineStr">
        <is>
          <t>MENSAL</t>
        </is>
      </c>
      <c r="G4831" t="n">
        <v>46078</v>
      </c>
      <c r="H4831" t="n">
        <v>46078</v>
      </c>
      <c r="I4831" t="inlineStr">
        <is>
          <t>037</t>
        </is>
      </c>
      <c r="J4831" t="inlineStr">
        <is>
          <t>CARTEIRA</t>
        </is>
      </c>
      <c r="K4831" t="inlineStr">
        <is>
          <t>CONTRATO</t>
        </is>
      </c>
      <c r="L4831" t="n">
        <v>5241.96</v>
      </c>
      <c r="M4831" t="inlineStr"/>
      <c r="N4831" t="inlineStr"/>
      <c r="O4831" s="142">
        <f>DATE(YEAR(H4831),MONTH(H4831),1)</f>
        <v/>
      </c>
      <c r="P4831" s="132">
        <f>IF(H4831&gt;$L$3,"Futuro","Atraso")</f>
        <v/>
      </c>
      <c r="Q4831">
        <f>12*(YEAR(H4831)-YEAR($L$3))+(MONTH(H4831)-MONTH($L$3))</f>
        <v/>
      </c>
      <c r="R4831" s="366">
        <f>IF(N4831="IBIRAPITANGA FASE 3",IF(P4831="Atraso",M4831,M4831/(1+$J$2)^Q4831),IF(P4831="Atraso",M4831,M4831/(1+$J$1)^Q4831))</f>
        <v/>
      </c>
    </row>
    <row r="4832">
      <c r="A4832" t="inlineStr">
        <is>
          <t>Q022L06</t>
        </is>
      </c>
      <c r="B4832" t="inlineStr">
        <is>
          <t>VALMIR JOSE DE SOUZA</t>
        </is>
      </c>
      <c r="C4832" t="n">
        <v>1</v>
      </c>
      <c r="D4832" t="inlineStr">
        <is>
          <t>IPCA</t>
        </is>
      </c>
      <c r="E4832" t="n">
        <v>0</v>
      </c>
      <c r="F4832" t="inlineStr">
        <is>
          <t>MENSAL</t>
        </is>
      </c>
      <c r="G4832" t="n">
        <v>46106</v>
      </c>
      <c r="H4832" t="n">
        <v>46106</v>
      </c>
      <c r="I4832" t="inlineStr">
        <is>
          <t>038</t>
        </is>
      </c>
      <c r="J4832" t="inlineStr">
        <is>
          <t>CARTEIRA</t>
        </is>
      </c>
      <c r="K4832" t="inlineStr">
        <is>
          <t>CONTRATO</t>
        </is>
      </c>
      <c r="L4832" t="n">
        <v>5241.96</v>
      </c>
      <c r="M4832" t="inlineStr"/>
      <c r="N4832" t="inlineStr"/>
      <c r="O4832" s="142">
        <f>DATE(YEAR(H4832),MONTH(H4832),1)</f>
        <v/>
      </c>
      <c r="P4832" s="132">
        <f>IF(H4832&gt;$L$3,"Futuro","Atraso")</f>
        <v/>
      </c>
      <c r="Q4832">
        <f>12*(YEAR(H4832)-YEAR($L$3))+(MONTH(H4832)-MONTH($L$3))</f>
        <v/>
      </c>
      <c r="R4832" s="366">
        <f>IF(N4832="IBIRAPITANGA FASE 3",IF(P4832="Atraso",M4832,M4832/(1+$J$2)^Q4832),IF(P4832="Atraso",M4832,M4832/(1+$J$1)^Q4832))</f>
        <v/>
      </c>
    </row>
    <row r="4833">
      <c r="A4833" t="inlineStr">
        <is>
          <t>Q022L06</t>
        </is>
      </c>
      <c r="B4833" t="inlineStr">
        <is>
          <t>VALMIR JOSE DE SOUZA</t>
        </is>
      </c>
      <c r="C4833" t="n">
        <v>1</v>
      </c>
      <c r="D4833" t="inlineStr">
        <is>
          <t>IPCA</t>
        </is>
      </c>
      <c r="E4833" t="n">
        <v>0</v>
      </c>
      <c r="F4833" t="inlineStr">
        <is>
          <t>MENSAL</t>
        </is>
      </c>
      <c r="G4833" t="n">
        <v>46137</v>
      </c>
      <c r="H4833" t="n">
        <v>46137</v>
      </c>
      <c r="I4833" t="inlineStr">
        <is>
          <t>039</t>
        </is>
      </c>
      <c r="J4833" t="inlineStr">
        <is>
          <t>CARTEIRA</t>
        </is>
      </c>
      <c r="K4833" t="inlineStr">
        <is>
          <t>CONTRATO</t>
        </is>
      </c>
      <c r="L4833" t="n">
        <v>5241.96</v>
      </c>
      <c r="M4833" t="inlineStr"/>
      <c r="N4833" t="inlineStr"/>
      <c r="O4833" s="142">
        <f>DATE(YEAR(H4833),MONTH(H4833),1)</f>
        <v/>
      </c>
      <c r="P4833" s="132">
        <f>IF(H4833&gt;$L$3,"Futuro","Atraso")</f>
        <v/>
      </c>
      <c r="Q4833">
        <f>12*(YEAR(H4833)-YEAR($L$3))+(MONTH(H4833)-MONTH($L$3))</f>
        <v/>
      </c>
      <c r="R4833" s="366">
        <f>IF(N4833="IBIRAPITANGA FASE 3",IF(P4833="Atraso",M4833,M4833/(1+$J$2)^Q4833),IF(P4833="Atraso",M4833,M4833/(1+$J$1)^Q4833))</f>
        <v/>
      </c>
    </row>
    <row r="4834">
      <c r="A4834" t="inlineStr">
        <is>
          <t>Q022L06</t>
        </is>
      </c>
      <c r="B4834" t="inlineStr">
        <is>
          <t>VALMIR JOSE DE SOUZA</t>
        </is>
      </c>
      <c r="C4834" t="n">
        <v>1</v>
      </c>
      <c r="D4834" t="inlineStr">
        <is>
          <t>IPCA</t>
        </is>
      </c>
      <c r="E4834" t="n">
        <v>0</v>
      </c>
      <c r="F4834" t="inlineStr">
        <is>
          <t>MENSAL</t>
        </is>
      </c>
      <c r="G4834" t="n">
        <v>46167</v>
      </c>
      <c r="H4834" t="n">
        <v>46167</v>
      </c>
      <c r="I4834" t="inlineStr">
        <is>
          <t>040</t>
        </is>
      </c>
      <c r="J4834" t="inlineStr">
        <is>
          <t>CARTEIRA</t>
        </is>
      </c>
      <c r="K4834" t="inlineStr">
        <is>
          <t>CONTRATO</t>
        </is>
      </c>
      <c r="L4834" t="n">
        <v>5241.96</v>
      </c>
      <c r="M4834" t="inlineStr"/>
      <c r="N4834" t="inlineStr"/>
      <c r="O4834" s="142">
        <f>DATE(YEAR(H4834),MONTH(H4834),1)</f>
        <v/>
      </c>
      <c r="P4834" s="132">
        <f>IF(H4834&gt;$L$3,"Futuro","Atraso")</f>
        <v/>
      </c>
      <c r="Q4834">
        <f>12*(YEAR(H4834)-YEAR($L$3))+(MONTH(H4834)-MONTH($L$3))</f>
        <v/>
      </c>
      <c r="R4834" s="366">
        <f>IF(N4834="IBIRAPITANGA FASE 3",IF(P4834="Atraso",M4834,M4834/(1+$J$2)^Q4834),IF(P4834="Atraso",M4834,M4834/(1+$J$1)^Q4834))</f>
        <v/>
      </c>
    </row>
    <row r="4835">
      <c r="A4835" t="inlineStr">
        <is>
          <t>Q022L06</t>
        </is>
      </c>
      <c r="B4835" t="inlineStr">
        <is>
          <t>VALMIR JOSE DE SOUZA</t>
        </is>
      </c>
      <c r="C4835" t="n">
        <v>1</v>
      </c>
      <c r="D4835" t="inlineStr">
        <is>
          <t>IPCA</t>
        </is>
      </c>
      <c r="E4835" t="n">
        <v>0</v>
      </c>
      <c r="F4835" t="inlineStr">
        <is>
          <t>MENSAL</t>
        </is>
      </c>
      <c r="G4835" t="n">
        <v>46198</v>
      </c>
      <c r="H4835" t="n">
        <v>46198</v>
      </c>
      <c r="I4835" t="inlineStr">
        <is>
          <t>041</t>
        </is>
      </c>
      <c r="J4835" t="inlineStr">
        <is>
          <t>CARTEIRA</t>
        </is>
      </c>
      <c r="K4835" t="inlineStr">
        <is>
          <t>CONTRATO</t>
        </is>
      </c>
      <c r="L4835" t="n">
        <v>5241.96</v>
      </c>
      <c r="M4835" t="inlineStr"/>
      <c r="N4835" t="inlineStr"/>
      <c r="O4835" s="142">
        <f>DATE(YEAR(H4835),MONTH(H4835),1)</f>
        <v/>
      </c>
      <c r="P4835" s="132">
        <f>IF(H4835&gt;$L$3,"Futuro","Atraso")</f>
        <v/>
      </c>
      <c r="Q4835">
        <f>12*(YEAR(H4835)-YEAR($L$3))+(MONTH(H4835)-MONTH($L$3))</f>
        <v/>
      </c>
      <c r="R4835" s="366">
        <f>IF(N4835="IBIRAPITANGA FASE 3",IF(P4835="Atraso",M4835,M4835/(1+$J$2)^Q4835),IF(P4835="Atraso",M4835,M4835/(1+$J$1)^Q4835))</f>
        <v/>
      </c>
    </row>
    <row r="4836">
      <c r="A4836" t="inlineStr">
        <is>
          <t>Q022L06</t>
        </is>
      </c>
      <c r="B4836" t="inlineStr">
        <is>
          <t>VALMIR JOSE DE SOUZA</t>
        </is>
      </c>
      <c r="C4836" t="n">
        <v>1</v>
      </c>
      <c r="D4836" t="inlineStr">
        <is>
          <t>IPCA</t>
        </is>
      </c>
      <c r="E4836" t="n">
        <v>0</v>
      </c>
      <c r="F4836" t="inlineStr">
        <is>
          <t>MENSAL</t>
        </is>
      </c>
      <c r="G4836" t="n">
        <v>46228</v>
      </c>
      <c r="H4836" t="n">
        <v>46228</v>
      </c>
      <c r="I4836" t="inlineStr">
        <is>
          <t>042</t>
        </is>
      </c>
      <c r="J4836" t="inlineStr">
        <is>
          <t>CARTEIRA</t>
        </is>
      </c>
      <c r="K4836" t="inlineStr">
        <is>
          <t>CONTRATO</t>
        </is>
      </c>
      <c r="L4836" t="n">
        <v>5241.96</v>
      </c>
      <c r="M4836" t="inlineStr"/>
      <c r="N4836" t="inlineStr"/>
      <c r="O4836" s="142">
        <f>DATE(YEAR(H4836),MONTH(H4836),1)</f>
        <v/>
      </c>
      <c r="P4836" s="132">
        <f>IF(H4836&gt;$L$3,"Futuro","Atraso")</f>
        <v/>
      </c>
      <c r="Q4836">
        <f>12*(YEAR(H4836)-YEAR($L$3))+(MONTH(H4836)-MONTH($L$3))</f>
        <v/>
      </c>
      <c r="R4836" s="366">
        <f>IF(N4836="IBIRAPITANGA FASE 3",IF(P4836="Atraso",M4836,M4836/(1+$J$2)^Q4836),IF(P4836="Atraso",M4836,M4836/(1+$J$1)^Q4836))</f>
        <v/>
      </c>
    </row>
    <row r="4837">
      <c r="A4837" t="inlineStr">
        <is>
          <t>Q022L06</t>
        </is>
      </c>
      <c r="B4837" t="inlineStr">
        <is>
          <t>VALMIR JOSE DE SOUZA</t>
        </is>
      </c>
      <c r="C4837" t="n">
        <v>1</v>
      </c>
      <c r="D4837" t="inlineStr">
        <is>
          <t>IPCA</t>
        </is>
      </c>
      <c r="E4837" t="n">
        <v>0</v>
      </c>
      <c r="F4837" t="inlineStr">
        <is>
          <t>MENSAL</t>
        </is>
      </c>
      <c r="G4837" t="n">
        <v>46259</v>
      </c>
      <c r="H4837" t="n">
        <v>46259</v>
      </c>
      <c r="I4837" t="inlineStr">
        <is>
          <t>043</t>
        </is>
      </c>
      <c r="J4837" t="inlineStr">
        <is>
          <t>CARTEIRA</t>
        </is>
      </c>
      <c r="K4837" t="inlineStr">
        <is>
          <t>CONTRATO</t>
        </is>
      </c>
      <c r="L4837" t="n">
        <v>5241.96</v>
      </c>
      <c r="M4837" t="inlineStr"/>
      <c r="N4837" t="inlineStr"/>
      <c r="O4837" s="142">
        <f>DATE(YEAR(H4837),MONTH(H4837),1)</f>
        <v/>
      </c>
      <c r="P4837" s="132">
        <f>IF(H4837&gt;$L$3,"Futuro","Atraso")</f>
        <v/>
      </c>
      <c r="Q4837">
        <f>12*(YEAR(H4837)-YEAR($L$3))+(MONTH(H4837)-MONTH($L$3))</f>
        <v/>
      </c>
      <c r="R4837" s="366">
        <f>IF(N4837="IBIRAPITANGA FASE 3",IF(P4837="Atraso",M4837,M4837/(1+$J$2)^Q4837),IF(P4837="Atraso",M4837,M4837/(1+$J$1)^Q4837))</f>
        <v/>
      </c>
    </row>
    <row r="4838">
      <c r="A4838" t="inlineStr">
        <is>
          <t>Q022L06</t>
        </is>
      </c>
      <c r="B4838" t="inlineStr">
        <is>
          <t>VALMIR JOSE DE SOUZA</t>
        </is>
      </c>
      <c r="C4838" t="n">
        <v>1</v>
      </c>
      <c r="D4838" t="inlineStr">
        <is>
          <t>IPCA</t>
        </is>
      </c>
      <c r="E4838" t="n">
        <v>0</v>
      </c>
      <c r="F4838" t="inlineStr">
        <is>
          <t>MENSAL</t>
        </is>
      </c>
      <c r="G4838" t="n">
        <v>46290</v>
      </c>
      <c r="H4838" t="n">
        <v>46290</v>
      </c>
      <c r="I4838" t="inlineStr">
        <is>
          <t>044</t>
        </is>
      </c>
      <c r="J4838" t="inlineStr">
        <is>
          <t>CARTEIRA</t>
        </is>
      </c>
      <c r="K4838" t="inlineStr">
        <is>
          <t>CONTRATO</t>
        </is>
      </c>
      <c r="L4838" t="n">
        <v>5241.96</v>
      </c>
      <c r="M4838" t="inlineStr"/>
      <c r="N4838" t="inlineStr"/>
      <c r="O4838" s="142">
        <f>DATE(YEAR(H4838),MONTH(H4838),1)</f>
        <v/>
      </c>
      <c r="P4838" s="132">
        <f>IF(H4838&gt;$L$3,"Futuro","Atraso")</f>
        <v/>
      </c>
      <c r="Q4838">
        <f>12*(YEAR(H4838)-YEAR($L$3))+(MONTH(H4838)-MONTH($L$3))</f>
        <v/>
      </c>
      <c r="R4838" s="366">
        <f>IF(N4838="IBIRAPITANGA FASE 3",IF(P4838="Atraso",M4838,M4838/(1+$J$2)^Q4838),IF(P4838="Atraso",M4838,M4838/(1+$J$1)^Q4838))</f>
        <v/>
      </c>
    </row>
    <row r="4839">
      <c r="A4839" t="inlineStr">
        <is>
          <t>Q022L06</t>
        </is>
      </c>
      <c r="B4839" t="inlineStr">
        <is>
          <t>VALMIR JOSE DE SOUZA</t>
        </is>
      </c>
      <c r="C4839" t="n">
        <v>1</v>
      </c>
      <c r="D4839" t="inlineStr">
        <is>
          <t>IPCA</t>
        </is>
      </c>
      <c r="E4839" t="n">
        <v>0</v>
      </c>
      <c r="F4839" t="inlineStr">
        <is>
          <t>MENSAL</t>
        </is>
      </c>
      <c r="G4839" t="n">
        <v>46320</v>
      </c>
      <c r="H4839" t="n">
        <v>46320</v>
      </c>
      <c r="I4839" t="inlineStr">
        <is>
          <t>045</t>
        </is>
      </c>
      <c r="J4839" t="inlineStr">
        <is>
          <t>CARTEIRA</t>
        </is>
      </c>
      <c r="K4839" t="inlineStr">
        <is>
          <t>CONTRATO</t>
        </is>
      </c>
      <c r="L4839" t="n">
        <v>5241.96</v>
      </c>
      <c r="M4839" t="inlineStr"/>
      <c r="N4839" t="inlineStr"/>
      <c r="O4839" s="142">
        <f>DATE(YEAR(H4839),MONTH(H4839),1)</f>
        <v/>
      </c>
      <c r="P4839" s="132">
        <f>IF(H4839&gt;$L$3,"Futuro","Atraso")</f>
        <v/>
      </c>
      <c r="Q4839">
        <f>12*(YEAR(H4839)-YEAR($L$3))+(MONTH(H4839)-MONTH($L$3))</f>
        <v/>
      </c>
      <c r="R4839" s="366">
        <f>IF(N4839="IBIRAPITANGA FASE 3",IF(P4839="Atraso",M4839,M4839/(1+$J$2)^Q4839),IF(P4839="Atraso",M4839,M4839/(1+$J$1)^Q4839))</f>
        <v/>
      </c>
    </row>
    <row r="4840">
      <c r="A4840" t="inlineStr">
        <is>
          <t>Q022L06</t>
        </is>
      </c>
      <c r="B4840" t="inlineStr">
        <is>
          <t>VALMIR JOSE DE SOUZA</t>
        </is>
      </c>
      <c r="C4840" t="n">
        <v>1</v>
      </c>
      <c r="D4840" t="inlineStr">
        <is>
          <t>IPCA</t>
        </is>
      </c>
      <c r="E4840" t="n">
        <v>0</v>
      </c>
      <c r="F4840" t="inlineStr">
        <is>
          <t>MENSAL</t>
        </is>
      </c>
      <c r="G4840" t="n">
        <v>46351</v>
      </c>
      <c r="H4840" t="n">
        <v>46351</v>
      </c>
      <c r="I4840" t="inlineStr">
        <is>
          <t>004</t>
        </is>
      </c>
      <c r="J4840" t="inlineStr">
        <is>
          <t>CARTEIRA</t>
        </is>
      </c>
      <c r="K4840" t="inlineStr">
        <is>
          <t>CONTRATO</t>
        </is>
      </c>
      <c r="L4840" t="n">
        <v>14764.61</v>
      </c>
      <c r="M4840" t="inlineStr"/>
      <c r="N4840" t="inlineStr"/>
      <c r="O4840" s="142">
        <f>DATE(YEAR(H4840),MONTH(H4840),1)</f>
        <v/>
      </c>
      <c r="P4840" s="132">
        <f>IF(H4840&gt;$L$3,"Futuro","Atraso")</f>
        <v/>
      </c>
      <c r="Q4840">
        <f>12*(YEAR(H4840)-YEAR($L$3))+(MONTH(H4840)-MONTH($L$3))</f>
        <v/>
      </c>
      <c r="R4840" s="366">
        <f>IF(N4840="IBIRAPITANGA FASE 3",IF(P4840="Atraso",M4840,M4840/(1+$J$2)^Q4840),IF(P4840="Atraso",M4840,M4840/(1+$J$1)^Q4840))</f>
        <v/>
      </c>
    </row>
    <row r="4841">
      <c r="A4841" t="inlineStr">
        <is>
          <t>Q022L07</t>
        </is>
      </c>
      <c r="B4841" t="inlineStr">
        <is>
          <t>RICARDO RIBEIRO  DA SILVA</t>
        </is>
      </c>
      <c r="C4841" t="n">
        <v>1</v>
      </c>
      <c r="D4841" t="inlineStr">
        <is>
          <t>IPCA</t>
        </is>
      </c>
      <c r="E4841" t="n">
        <v>0</v>
      </c>
      <c r="F4841" t="inlineStr">
        <is>
          <t>MENSAL</t>
        </is>
      </c>
      <c r="G4841" t="n">
        <v>45214</v>
      </c>
      <c r="H4841" t="n">
        <v>45214</v>
      </c>
      <c r="I4841" t="inlineStr">
        <is>
          <t>004</t>
        </is>
      </c>
      <c r="J4841" t="inlineStr">
        <is>
          <t>CARTEIRA</t>
        </is>
      </c>
      <c r="K4841" t="inlineStr">
        <is>
          <t>CONTRATO</t>
        </is>
      </c>
      <c r="L4841" t="n">
        <v>6745.06</v>
      </c>
      <c r="M4841" t="inlineStr"/>
      <c r="N4841" t="inlineStr"/>
      <c r="O4841" s="142">
        <f>DATE(YEAR(H4841),MONTH(H4841),1)</f>
        <v/>
      </c>
      <c r="P4841" s="132">
        <f>IF(H4841&gt;$L$3,"Futuro","Atraso")</f>
        <v/>
      </c>
      <c r="Q4841">
        <f>12*(YEAR(H4841)-YEAR($L$3))+(MONTH(H4841)-MONTH($L$3))</f>
        <v/>
      </c>
      <c r="R4841" s="366">
        <f>IF(N4841="IBIRAPITANGA FASE 3",IF(P4841="Atraso",M4841,M4841/(1+$J$2)^Q4841),IF(P4841="Atraso",M4841,M4841/(1+$J$1)^Q4841))</f>
        <v/>
      </c>
    </row>
    <row r="4842">
      <c r="A4842" t="inlineStr">
        <is>
          <t>Q022L07</t>
        </is>
      </c>
      <c r="B4842" t="inlineStr">
        <is>
          <t>RICARDO RIBEIRO  DA SILVA</t>
        </is>
      </c>
      <c r="C4842" t="n">
        <v>1</v>
      </c>
      <c r="D4842" t="inlineStr">
        <is>
          <t>IPCA</t>
        </is>
      </c>
      <c r="E4842" t="n">
        <v>0</v>
      </c>
      <c r="F4842" t="inlineStr">
        <is>
          <t>MENSAL</t>
        </is>
      </c>
      <c r="G4842" t="n">
        <v>45245</v>
      </c>
      <c r="H4842" t="n">
        <v>45245</v>
      </c>
      <c r="I4842" t="inlineStr">
        <is>
          <t>005</t>
        </is>
      </c>
      <c r="J4842" t="inlineStr">
        <is>
          <t>CARTEIRA</t>
        </is>
      </c>
      <c r="K4842" t="inlineStr">
        <is>
          <t>CONTRATO</t>
        </is>
      </c>
      <c r="L4842" t="n">
        <v>6745.06</v>
      </c>
      <c r="M4842" t="inlineStr"/>
      <c r="N4842" t="inlineStr"/>
      <c r="O4842" s="142">
        <f>DATE(YEAR(H4842),MONTH(H4842),1)</f>
        <v/>
      </c>
      <c r="P4842" s="132">
        <f>IF(H4842&gt;$L$3,"Futuro","Atraso")</f>
        <v/>
      </c>
      <c r="Q4842">
        <f>12*(YEAR(H4842)-YEAR($L$3))+(MONTH(H4842)-MONTH($L$3))</f>
        <v/>
      </c>
      <c r="R4842" s="366">
        <f>IF(N4842="IBIRAPITANGA FASE 3",IF(P4842="Atraso",M4842,M4842/(1+$J$2)^Q4842),IF(P4842="Atraso",M4842,M4842/(1+$J$1)^Q4842))</f>
        <v/>
      </c>
    </row>
    <row r="4843">
      <c r="A4843" t="inlineStr">
        <is>
          <t>Q022L07</t>
        </is>
      </c>
      <c r="B4843" t="inlineStr">
        <is>
          <t>RICARDO RIBEIRO  DA SILVA</t>
        </is>
      </c>
      <c r="C4843" t="n">
        <v>1</v>
      </c>
      <c r="D4843" t="inlineStr">
        <is>
          <t>IPCA</t>
        </is>
      </c>
      <c r="E4843" t="n">
        <v>0</v>
      </c>
      <c r="F4843" t="inlineStr">
        <is>
          <t>MENSAL</t>
        </is>
      </c>
      <c r="G4843" t="n">
        <v>45275</v>
      </c>
      <c r="H4843" t="n">
        <v>45275</v>
      </c>
      <c r="I4843" t="inlineStr">
        <is>
          <t>006</t>
        </is>
      </c>
      <c r="J4843" t="inlineStr">
        <is>
          <t>CARTEIRA</t>
        </is>
      </c>
      <c r="K4843" t="inlineStr">
        <is>
          <t>CONTRATO</t>
        </is>
      </c>
      <c r="L4843" t="n">
        <v>6745.06</v>
      </c>
      <c r="M4843" t="inlineStr"/>
      <c r="N4843" t="inlineStr"/>
      <c r="O4843" s="142">
        <f>DATE(YEAR(H4843),MONTH(H4843),1)</f>
        <v/>
      </c>
      <c r="P4843" s="132">
        <f>IF(H4843&gt;$L$3,"Futuro","Atraso")</f>
        <v/>
      </c>
      <c r="Q4843">
        <f>12*(YEAR(H4843)-YEAR($L$3))+(MONTH(H4843)-MONTH($L$3))</f>
        <v/>
      </c>
      <c r="R4843" s="366">
        <f>IF(N4843="IBIRAPITANGA FASE 3",IF(P4843="Atraso",M4843,M4843/(1+$J$2)^Q4843),IF(P4843="Atraso",M4843,M4843/(1+$J$1)^Q4843))</f>
        <v/>
      </c>
    </row>
    <row r="4844">
      <c r="A4844" t="inlineStr">
        <is>
          <t>Q022L07</t>
        </is>
      </c>
      <c r="B4844" t="inlineStr">
        <is>
          <t>RICARDO RIBEIRO  DA SILVA</t>
        </is>
      </c>
      <c r="C4844" t="n">
        <v>1</v>
      </c>
      <c r="D4844" t="inlineStr">
        <is>
          <t>IPCA</t>
        </is>
      </c>
      <c r="E4844" t="n">
        <v>0</v>
      </c>
      <c r="F4844" t="inlineStr">
        <is>
          <t>MENSAL</t>
        </is>
      </c>
      <c r="G4844" t="n">
        <v>45306</v>
      </c>
      <c r="H4844" t="n">
        <v>45306</v>
      </c>
      <c r="I4844" t="inlineStr">
        <is>
          <t>007</t>
        </is>
      </c>
      <c r="J4844" t="inlineStr">
        <is>
          <t>CARTEIRA</t>
        </is>
      </c>
      <c r="K4844" t="inlineStr">
        <is>
          <t>CONTRATO</t>
        </is>
      </c>
      <c r="L4844" t="n">
        <v>6745.06</v>
      </c>
      <c r="M4844" t="inlineStr"/>
      <c r="N4844" t="inlineStr"/>
      <c r="O4844" s="142">
        <f>DATE(YEAR(H4844),MONTH(H4844),1)</f>
        <v/>
      </c>
      <c r="P4844" s="132">
        <f>IF(H4844&gt;$L$3,"Futuro","Atraso")</f>
        <v/>
      </c>
      <c r="Q4844">
        <f>12*(YEAR(H4844)-YEAR($L$3))+(MONTH(H4844)-MONTH($L$3))</f>
        <v/>
      </c>
      <c r="R4844" s="366">
        <f>IF(N4844="IBIRAPITANGA FASE 3",IF(P4844="Atraso",M4844,M4844/(1+$J$2)^Q4844),IF(P4844="Atraso",M4844,M4844/(1+$J$1)^Q4844))</f>
        <v/>
      </c>
    </row>
    <row r="4845">
      <c r="A4845" t="inlineStr">
        <is>
          <t>Q022L07</t>
        </is>
      </c>
      <c r="B4845" t="inlineStr">
        <is>
          <t>RICARDO RIBEIRO  DA SILVA</t>
        </is>
      </c>
      <c r="C4845" t="n">
        <v>1</v>
      </c>
      <c r="D4845" t="inlineStr">
        <is>
          <t>IPCA</t>
        </is>
      </c>
      <c r="E4845" t="n">
        <v>0</v>
      </c>
      <c r="F4845" t="inlineStr">
        <is>
          <t>MENSAL</t>
        </is>
      </c>
      <c r="G4845" t="n">
        <v>45337</v>
      </c>
      <c r="H4845" t="n">
        <v>45337</v>
      </c>
      <c r="I4845" t="inlineStr">
        <is>
          <t>008</t>
        </is>
      </c>
      <c r="J4845" t="inlineStr">
        <is>
          <t>CARTEIRA</t>
        </is>
      </c>
      <c r="K4845" t="inlineStr">
        <is>
          <t>CONTRATO</t>
        </is>
      </c>
      <c r="L4845" t="n">
        <v>6745.06</v>
      </c>
      <c r="M4845" t="inlineStr"/>
      <c r="N4845" t="inlineStr"/>
      <c r="O4845" s="142">
        <f>DATE(YEAR(H4845),MONTH(H4845),1)</f>
        <v/>
      </c>
      <c r="P4845" s="132">
        <f>IF(H4845&gt;$L$3,"Futuro","Atraso")</f>
        <v/>
      </c>
      <c r="Q4845">
        <f>12*(YEAR(H4845)-YEAR($L$3))+(MONTH(H4845)-MONTH($L$3))</f>
        <v/>
      </c>
      <c r="R4845" s="366">
        <f>IF(N4845="IBIRAPITANGA FASE 3",IF(P4845="Atraso",M4845,M4845/(1+$J$2)^Q4845),IF(P4845="Atraso",M4845,M4845/(1+$J$1)^Q4845))</f>
        <v/>
      </c>
    </row>
    <row r="4846">
      <c r="A4846" t="inlineStr">
        <is>
          <t>Q022L07</t>
        </is>
      </c>
      <c r="B4846" t="inlineStr">
        <is>
          <t>RICARDO RIBEIRO  DA SILVA</t>
        </is>
      </c>
      <c r="C4846" t="n">
        <v>1</v>
      </c>
      <c r="D4846" t="inlineStr">
        <is>
          <t>IPCA</t>
        </is>
      </c>
      <c r="E4846" t="n">
        <v>0</v>
      </c>
      <c r="F4846" t="inlineStr">
        <is>
          <t>MENSAL</t>
        </is>
      </c>
      <c r="G4846" t="n">
        <v>45366</v>
      </c>
      <c r="H4846" t="n">
        <v>45366</v>
      </c>
      <c r="I4846" t="inlineStr">
        <is>
          <t>009</t>
        </is>
      </c>
      <c r="J4846" t="inlineStr">
        <is>
          <t>CARTEIRA</t>
        </is>
      </c>
      <c r="K4846" t="inlineStr">
        <is>
          <t>CONTRATO</t>
        </is>
      </c>
      <c r="L4846" t="n">
        <v>6745.06</v>
      </c>
      <c r="M4846" t="inlineStr"/>
      <c r="N4846" t="inlineStr"/>
      <c r="O4846" s="142">
        <f>DATE(YEAR(H4846),MONTH(H4846),1)</f>
        <v/>
      </c>
      <c r="P4846" s="132">
        <f>IF(H4846&gt;$L$3,"Futuro","Atraso")</f>
        <v/>
      </c>
      <c r="Q4846">
        <f>12*(YEAR(H4846)-YEAR($L$3))+(MONTH(H4846)-MONTH($L$3))</f>
        <v/>
      </c>
      <c r="R4846" s="366">
        <f>IF(N4846="IBIRAPITANGA FASE 3",IF(P4846="Atraso",M4846,M4846/(1+$J$2)^Q4846),IF(P4846="Atraso",M4846,M4846/(1+$J$1)^Q4846))</f>
        <v/>
      </c>
    </row>
    <row r="4847">
      <c r="A4847" t="inlineStr">
        <is>
          <t>Q022L07</t>
        </is>
      </c>
      <c r="B4847" t="inlineStr">
        <is>
          <t>RICARDO RIBEIRO  DA SILVA</t>
        </is>
      </c>
      <c r="C4847" t="n">
        <v>1</v>
      </c>
      <c r="D4847" t="inlineStr">
        <is>
          <t>IPCA</t>
        </is>
      </c>
      <c r="E4847" t="n">
        <v>0</v>
      </c>
      <c r="F4847" t="inlineStr">
        <is>
          <t>MENSAL</t>
        </is>
      </c>
      <c r="G4847" t="n">
        <v>45397</v>
      </c>
      <c r="H4847" t="n">
        <v>45397</v>
      </c>
      <c r="I4847" t="inlineStr">
        <is>
          <t>010</t>
        </is>
      </c>
      <c r="J4847" t="inlineStr">
        <is>
          <t>CARTEIRA</t>
        </is>
      </c>
      <c r="K4847" t="inlineStr">
        <is>
          <t>CONTRATO</t>
        </is>
      </c>
      <c r="L4847" t="n">
        <v>6745.06</v>
      </c>
      <c r="M4847" t="inlineStr"/>
      <c r="N4847" t="inlineStr"/>
      <c r="O4847" s="142">
        <f>DATE(YEAR(H4847),MONTH(H4847),1)</f>
        <v/>
      </c>
      <c r="P4847" s="132">
        <f>IF(H4847&gt;$L$3,"Futuro","Atraso")</f>
        <v/>
      </c>
      <c r="Q4847">
        <f>12*(YEAR(H4847)-YEAR($L$3))+(MONTH(H4847)-MONTH($L$3))</f>
        <v/>
      </c>
      <c r="R4847" s="366">
        <f>IF(N4847="IBIRAPITANGA FASE 3",IF(P4847="Atraso",M4847,M4847/(1+$J$2)^Q4847),IF(P4847="Atraso",M4847,M4847/(1+$J$1)^Q4847))</f>
        <v/>
      </c>
    </row>
    <row r="4848">
      <c r="A4848" t="inlineStr">
        <is>
          <t>Q022L07</t>
        </is>
      </c>
      <c r="B4848" t="inlineStr">
        <is>
          <t>RICARDO RIBEIRO  DA SILVA</t>
        </is>
      </c>
      <c r="C4848" t="n">
        <v>1</v>
      </c>
      <c r="D4848" t="inlineStr">
        <is>
          <t>IPCA</t>
        </is>
      </c>
      <c r="E4848" t="n">
        <v>0</v>
      </c>
      <c r="F4848" t="inlineStr">
        <is>
          <t>MENSAL</t>
        </is>
      </c>
      <c r="G4848" t="n">
        <v>45427</v>
      </c>
      <c r="H4848" t="n">
        <v>45427</v>
      </c>
      <c r="I4848" t="inlineStr">
        <is>
          <t>011</t>
        </is>
      </c>
      <c r="J4848" t="inlineStr">
        <is>
          <t>CARTEIRA</t>
        </is>
      </c>
      <c r="K4848" t="inlineStr">
        <is>
          <t>CONTRATO</t>
        </is>
      </c>
      <c r="L4848" t="n">
        <v>6745.06</v>
      </c>
      <c r="M4848" t="inlineStr"/>
      <c r="N4848" t="inlineStr"/>
      <c r="O4848" s="142">
        <f>DATE(YEAR(H4848),MONTH(H4848),1)</f>
        <v/>
      </c>
      <c r="P4848" s="132">
        <f>IF(H4848&gt;$L$3,"Futuro","Atraso")</f>
        <v/>
      </c>
      <c r="Q4848">
        <f>12*(YEAR(H4848)-YEAR($L$3))+(MONTH(H4848)-MONTH($L$3))</f>
        <v/>
      </c>
      <c r="R4848" s="366">
        <f>IF(N4848="IBIRAPITANGA FASE 3",IF(P4848="Atraso",M4848,M4848/(1+$J$2)^Q4848),IF(P4848="Atraso",M4848,M4848/(1+$J$1)^Q4848))</f>
        <v/>
      </c>
    </row>
    <row r="4849">
      <c r="A4849" t="inlineStr">
        <is>
          <t>Q022L07</t>
        </is>
      </c>
      <c r="B4849" t="inlineStr">
        <is>
          <t>RICARDO RIBEIRO  DA SILVA</t>
        </is>
      </c>
      <c r="C4849" t="n">
        <v>1</v>
      </c>
      <c r="D4849" t="inlineStr">
        <is>
          <t>IPCA</t>
        </is>
      </c>
      <c r="E4849" t="n">
        <v>0</v>
      </c>
      <c r="F4849" t="inlineStr">
        <is>
          <t>MENSAL</t>
        </is>
      </c>
      <c r="G4849" t="n">
        <v>45458</v>
      </c>
      <c r="H4849" t="n">
        <v>45458</v>
      </c>
      <c r="I4849" t="inlineStr">
        <is>
          <t>012</t>
        </is>
      </c>
      <c r="J4849" t="inlineStr">
        <is>
          <t>CARTEIRA</t>
        </is>
      </c>
      <c r="K4849" t="inlineStr">
        <is>
          <t>CONTRATO</t>
        </is>
      </c>
      <c r="L4849" t="n">
        <v>6745.06</v>
      </c>
      <c r="M4849" t="inlineStr"/>
      <c r="N4849" t="inlineStr"/>
      <c r="O4849" s="142">
        <f>DATE(YEAR(H4849),MONTH(H4849),1)</f>
        <v/>
      </c>
      <c r="P4849" s="132">
        <f>IF(H4849&gt;$L$3,"Futuro","Atraso")</f>
        <v/>
      </c>
      <c r="Q4849">
        <f>12*(YEAR(H4849)-YEAR($L$3))+(MONTH(H4849)-MONTH($L$3))</f>
        <v/>
      </c>
      <c r="R4849" s="366">
        <f>IF(N4849="IBIRAPITANGA FASE 3",IF(P4849="Atraso",M4849,M4849/(1+$J$2)^Q4849),IF(P4849="Atraso",M4849,M4849/(1+$J$1)^Q4849))</f>
        <v/>
      </c>
    </row>
    <row r="4850">
      <c r="A4850" t="inlineStr">
        <is>
          <t>Q022L07</t>
        </is>
      </c>
      <c r="B4850" t="inlineStr">
        <is>
          <t>RICARDO RIBEIRO  DA SILVA</t>
        </is>
      </c>
      <c r="C4850" t="n">
        <v>1</v>
      </c>
      <c r="D4850" t="inlineStr">
        <is>
          <t>IPCA</t>
        </is>
      </c>
      <c r="E4850" t="n">
        <v>0</v>
      </c>
      <c r="F4850" t="inlineStr">
        <is>
          <t>MENSAL</t>
        </is>
      </c>
      <c r="G4850" t="n">
        <v>45488</v>
      </c>
      <c r="H4850" t="n">
        <v>45488</v>
      </c>
      <c r="I4850" t="inlineStr">
        <is>
          <t>013</t>
        </is>
      </c>
      <c r="J4850" t="inlineStr">
        <is>
          <t>CARTEIRA</t>
        </is>
      </c>
      <c r="K4850" t="inlineStr">
        <is>
          <t>CONTRATO</t>
        </is>
      </c>
      <c r="L4850" t="n">
        <v>6745.06</v>
      </c>
      <c r="M4850" t="inlineStr"/>
      <c r="N4850" t="inlineStr"/>
      <c r="O4850" s="142">
        <f>DATE(YEAR(H4850),MONTH(H4850),1)</f>
        <v/>
      </c>
      <c r="P4850" s="132">
        <f>IF(H4850&gt;$L$3,"Futuro","Atraso")</f>
        <v/>
      </c>
      <c r="Q4850">
        <f>12*(YEAR(H4850)-YEAR($L$3))+(MONTH(H4850)-MONTH($L$3))</f>
        <v/>
      </c>
      <c r="R4850" s="366">
        <f>IF(N4850="IBIRAPITANGA FASE 3",IF(P4850="Atraso",M4850,M4850/(1+$J$2)^Q4850),IF(P4850="Atraso",M4850,M4850/(1+$J$1)^Q4850))</f>
        <v/>
      </c>
    </row>
    <row r="4851">
      <c r="A4851" t="inlineStr">
        <is>
          <t>Q022L07</t>
        </is>
      </c>
      <c r="B4851" t="inlineStr">
        <is>
          <t>RICARDO RIBEIRO  DA SILVA</t>
        </is>
      </c>
      <c r="C4851" t="n">
        <v>1</v>
      </c>
      <c r="D4851" t="inlineStr">
        <is>
          <t>IPCA</t>
        </is>
      </c>
      <c r="E4851" t="n">
        <v>0</v>
      </c>
      <c r="F4851" t="inlineStr">
        <is>
          <t>MENSAL</t>
        </is>
      </c>
      <c r="G4851" t="n">
        <v>45519</v>
      </c>
      <c r="H4851" t="n">
        <v>45519</v>
      </c>
      <c r="I4851" t="inlineStr">
        <is>
          <t>014</t>
        </is>
      </c>
      <c r="J4851" t="inlineStr">
        <is>
          <t>CARTEIRA</t>
        </is>
      </c>
      <c r="K4851" t="inlineStr">
        <is>
          <t>CONTRATO</t>
        </is>
      </c>
      <c r="L4851" t="n">
        <v>6745.06</v>
      </c>
      <c r="M4851" t="inlineStr"/>
      <c r="N4851" t="inlineStr"/>
      <c r="O4851" s="142">
        <f>DATE(YEAR(H4851),MONTH(H4851),1)</f>
        <v/>
      </c>
      <c r="P4851" s="132">
        <f>IF(H4851&gt;$L$3,"Futuro","Atraso")</f>
        <v/>
      </c>
      <c r="Q4851">
        <f>12*(YEAR(H4851)-YEAR($L$3))+(MONTH(H4851)-MONTH($L$3))</f>
        <v/>
      </c>
      <c r="R4851" s="366">
        <f>IF(N4851="IBIRAPITANGA FASE 3",IF(P4851="Atraso",M4851,M4851/(1+$J$2)^Q4851),IF(P4851="Atraso",M4851,M4851/(1+$J$1)^Q4851))</f>
        <v/>
      </c>
    </row>
    <row r="4852">
      <c r="A4852" t="inlineStr">
        <is>
          <t>Q022L07</t>
        </is>
      </c>
      <c r="B4852" t="inlineStr">
        <is>
          <t>RICARDO RIBEIRO  DA SILVA</t>
        </is>
      </c>
      <c r="C4852" t="n">
        <v>1</v>
      </c>
      <c r="D4852" t="inlineStr">
        <is>
          <t>IPCA</t>
        </is>
      </c>
      <c r="E4852" t="n">
        <v>0</v>
      </c>
      <c r="F4852" t="inlineStr">
        <is>
          <t>MENSAL</t>
        </is>
      </c>
      <c r="G4852" t="n">
        <v>45550</v>
      </c>
      <c r="H4852" t="n">
        <v>45550</v>
      </c>
      <c r="I4852" t="inlineStr">
        <is>
          <t>015</t>
        </is>
      </c>
      <c r="J4852" t="inlineStr">
        <is>
          <t>CARTEIRA</t>
        </is>
      </c>
      <c r="K4852" t="inlineStr">
        <is>
          <t>CONTRATO</t>
        </is>
      </c>
      <c r="L4852" t="n">
        <v>6745.06</v>
      </c>
      <c r="M4852" t="inlineStr"/>
      <c r="N4852" t="inlineStr"/>
      <c r="O4852" s="142">
        <f>DATE(YEAR(H4852),MONTH(H4852),1)</f>
        <v/>
      </c>
      <c r="P4852" s="132">
        <f>IF(H4852&gt;$L$3,"Futuro","Atraso")</f>
        <v/>
      </c>
      <c r="Q4852">
        <f>12*(YEAR(H4852)-YEAR($L$3))+(MONTH(H4852)-MONTH($L$3))</f>
        <v/>
      </c>
      <c r="R4852" s="366">
        <f>IF(N4852="IBIRAPITANGA FASE 3",IF(P4852="Atraso",M4852,M4852/(1+$J$2)^Q4852),IF(P4852="Atraso",M4852,M4852/(1+$J$1)^Q4852))</f>
        <v/>
      </c>
    </row>
    <row r="4853">
      <c r="A4853" t="inlineStr">
        <is>
          <t>Q022L07</t>
        </is>
      </c>
      <c r="B4853" t="inlineStr">
        <is>
          <t>RICARDO RIBEIRO  DA SILVA</t>
        </is>
      </c>
      <c r="C4853" t="n">
        <v>1</v>
      </c>
      <c r="D4853" t="inlineStr">
        <is>
          <t>IPCA</t>
        </is>
      </c>
      <c r="E4853" t="n">
        <v>0</v>
      </c>
      <c r="F4853" t="inlineStr">
        <is>
          <t>MENSAL</t>
        </is>
      </c>
      <c r="G4853" t="n">
        <v>45580</v>
      </c>
      <c r="H4853" t="n">
        <v>45580</v>
      </c>
      <c r="I4853" t="inlineStr">
        <is>
          <t>016</t>
        </is>
      </c>
      <c r="J4853" t="inlineStr">
        <is>
          <t>CARTEIRA</t>
        </is>
      </c>
      <c r="K4853" t="inlineStr">
        <is>
          <t>CONTRATO</t>
        </is>
      </c>
      <c r="L4853" t="n">
        <v>6745.06</v>
      </c>
      <c r="M4853" t="inlineStr"/>
      <c r="N4853" t="inlineStr"/>
      <c r="O4853" s="142">
        <f>DATE(YEAR(H4853),MONTH(H4853),1)</f>
        <v/>
      </c>
      <c r="P4853" s="132">
        <f>IF(H4853&gt;$L$3,"Futuro","Atraso")</f>
        <v/>
      </c>
      <c r="Q4853">
        <f>12*(YEAR(H4853)-YEAR($L$3))+(MONTH(H4853)-MONTH($L$3))</f>
        <v/>
      </c>
      <c r="R4853" s="366">
        <f>IF(N4853="IBIRAPITANGA FASE 3",IF(P4853="Atraso",M4853,M4853/(1+$J$2)^Q4853),IF(P4853="Atraso",M4853,M4853/(1+$J$1)^Q4853))</f>
        <v/>
      </c>
    </row>
    <row r="4854">
      <c r="A4854" t="inlineStr">
        <is>
          <t>Q022L07</t>
        </is>
      </c>
      <c r="B4854" t="inlineStr">
        <is>
          <t>RICARDO RIBEIRO  DA SILVA</t>
        </is>
      </c>
      <c r="C4854" t="n">
        <v>1</v>
      </c>
      <c r="D4854" t="inlineStr">
        <is>
          <t>IPCA</t>
        </is>
      </c>
      <c r="E4854" t="n">
        <v>0</v>
      </c>
      <c r="F4854" t="inlineStr">
        <is>
          <t>MENSAL</t>
        </is>
      </c>
      <c r="G4854" t="n">
        <v>45611</v>
      </c>
      <c r="H4854" t="n">
        <v>45611</v>
      </c>
      <c r="I4854" t="inlineStr">
        <is>
          <t>017</t>
        </is>
      </c>
      <c r="J4854" t="inlineStr">
        <is>
          <t>CARTEIRA</t>
        </is>
      </c>
      <c r="K4854" t="inlineStr">
        <is>
          <t>CONTRATO</t>
        </is>
      </c>
      <c r="L4854" t="n">
        <v>6745.06</v>
      </c>
      <c r="M4854" t="inlineStr"/>
      <c r="N4854" t="inlineStr"/>
      <c r="O4854" s="142">
        <f>DATE(YEAR(H4854),MONTH(H4854),1)</f>
        <v/>
      </c>
      <c r="P4854" s="132">
        <f>IF(H4854&gt;$L$3,"Futuro","Atraso")</f>
        <v/>
      </c>
      <c r="Q4854">
        <f>12*(YEAR(H4854)-YEAR($L$3))+(MONTH(H4854)-MONTH($L$3))</f>
        <v/>
      </c>
      <c r="R4854" s="366">
        <f>IF(N4854="IBIRAPITANGA FASE 3",IF(P4854="Atraso",M4854,M4854/(1+$J$2)^Q4854),IF(P4854="Atraso",M4854,M4854/(1+$J$1)^Q4854))</f>
        <v/>
      </c>
    </row>
    <row r="4855">
      <c r="A4855" t="inlineStr">
        <is>
          <t>Q022L07</t>
        </is>
      </c>
      <c r="B4855" t="inlineStr">
        <is>
          <t>RICARDO RIBEIRO  DA SILVA</t>
        </is>
      </c>
      <c r="C4855" t="n">
        <v>1</v>
      </c>
      <c r="D4855" t="inlineStr">
        <is>
          <t>IPCA</t>
        </is>
      </c>
      <c r="E4855" t="n">
        <v>0</v>
      </c>
      <c r="F4855" t="inlineStr">
        <is>
          <t>MENSAL</t>
        </is>
      </c>
      <c r="G4855" t="n">
        <v>45641</v>
      </c>
      <c r="H4855" t="n">
        <v>45641</v>
      </c>
      <c r="I4855" t="inlineStr">
        <is>
          <t>018</t>
        </is>
      </c>
      <c r="J4855" t="inlineStr">
        <is>
          <t>CARTEIRA</t>
        </is>
      </c>
      <c r="K4855" t="inlineStr">
        <is>
          <t>CONTRATO</t>
        </is>
      </c>
      <c r="L4855" t="n">
        <v>6745.06</v>
      </c>
      <c r="M4855" t="inlineStr"/>
      <c r="N4855" t="inlineStr"/>
      <c r="O4855" s="142">
        <f>DATE(YEAR(H4855),MONTH(H4855),1)</f>
        <v/>
      </c>
      <c r="P4855" s="132">
        <f>IF(H4855&gt;$L$3,"Futuro","Atraso")</f>
        <v/>
      </c>
      <c r="Q4855">
        <f>12*(YEAR(H4855)-YEAR($L$3))+(MONTH(H4855)-MONTH($L$3))</f>
        <v/>
      </c>
      <c r="R4855" s="366">
        <f>IF(N4855="IBIRAPITANGA FASE 3",IF(P4855="Atraso",M4855,M4855/(1+$J$2)^Q4855),IF(P4855="Atraso",M4855,M4855/(1+$J$1)^Q4855))</f>
        <v/>
      </c>
    </row>
    <row r="4856">
      <c r="A4856" t="inlineStr">
        <is>
          <t>Q022L07</t>
        </is>
      </c>
      <c r="B4856" t="inlineStr">
        <is>
          <t>RICARDO RIBEIRO  DA SILVA</t>
        </is>
      </c>
      <c r="C4856" t="n">
        <v>1</v>
      </c>
      <c r="D4856" t="inlineStr">
        <is>
          <t>IPCA</t>
        </is>
      </c>
      <c r="E4856" t="n">
        <v>0</v>
      </c>
      <c r="F4856" t="inlineStr">
        <is>
          <t>MENSAL</t>
        </is>
      </c>
      <c r="G4856" t="n">
        <v>45672</v>
      </c>
      <c r="H4856" t="n">
        <v>45672</v>
      </c>
      <c r="I4856" t="inlineStr">
        <is>
          <t>019</t>
        </is>
      </c>
      <c r="J4856" t="inlineStr">
        <is>
          <t>CARTEIRA</t>
        </is>
      </c>
      <c r="K4856" t="inlineStr">
        <is>
          <t>CONTRATO</t>
        </is>
      </c>
      <c r="L4856" t="n">
        <v>6745.06</v>
      </c>
      <c r="M4856" t="inlineStr"/>
      <c r="N4856" t="inlineStr"/>
      <c r="O4856" s="142">
        <f>DATE(YEAR(H4856),MONTH(H4856),1)</f>
        <v/>
      </c>
      <c r="P4856" s="132">
        <f>IF(H4856&gt;$L$3,"Futuro","Atraso")</f>
        <v/>
      </c>
      <c r="Q4856">
        <f>12*(YEAR(H4856)-YEAR($L$3))+(MONTH(H4856)-MONTH($L$3))</f>
        <v/>
      </c>
      <c r="R4856" s="366">
        <f>IF(N4856="IBIRAPITANGA FASE 3",IF(P4856="Atraso",M4856,M4856/(1+$J$2)^Q4856),IF(P4856="Atraso",M4856,M4856/(1+$J$1)^Q4856))</f>
        <v/>
      </c>
    </row>
    <row r="4857">
      <c r="A4857" t="inlineStr">
        <is>
          <t>Q022L07</t>
        </is>
      </c>
      <c r="B4857" t="inlineStr">
        <is>
          <t>RICARDO RIBEIRO  DA SILVA</t>
        </is>
      </c>
      <c r="C4857" t="n">
        <v>1</v>
      </c>
      <c r="D4857" t="inlineStr">
        <is>
          <t>IPCA</t>
        </is>
      </c>
      <c r="E4857" t="n">
        <v>0</v>
      </c>
      <c r="F4857" t="inlineStr">
        <is>
          <t>MENSAL</t>
        </is>
      </c>
      <c r="G4857" t="n">
        <v>45703</v>
      </c>
      <c r="H4857" t="n">
        <v>45703</v>
      </c>
      <c r="I4857" t="inlineStr">
        <is>
          <t>020</t>
        </is>
      </c>
      <c r="J4857" t="inlineStr">
        <is>
          <t>CARTEIRA</t>
        </is>
      </c>
      <c r="K4857" t="inlineStr">
        <is>
          <t>CONTRATO</t>
        </is>
      </c>
      <c r="L4857" t="n">
        <v>6745.06</v>
      </c>
      <c r="M4857" t="inlineStr"/>
      <c r="N4857" t="inlineStr"/>
      <c r="O4857" s="142">
        <f>DATE(YEAR(H4857),MONTH(H4857),1)</f>
        <v/>
      </c>
      <c r="P4857" s="132">
        <f>IF(H4857&gt;$L$3,"Futuro","Atraso")</f>
        <v/>
      </c>
      <c r="Q4857">
        <f>12*(YEAR(H4857)-YEAR($L$3))+(MONTH(H4857)-MONTH($L$3))</f>
        <v/>
      </c>
      <c r="R4857" s="366">
        <f>IF(N4857="IBIRAPITANGA FASE 3",IF(P4857="Atraso",M4857,M4857/(1+$J$2)^Q4857),IF(P4857="Atraso",M4857,M4857/(1+$J$1)^Q4857))</f>
        <v/>
      </c>
    </row>
    <row r="4858">
      <c r="A4858" t="inlineStr">
        <is>
          <t>Q022L07</t>
        </is>
      </c>
      <c r="B4858" t="inlineStr">
        <is>
          <t>RICARDO RIBEIRO  DA SILVA</t>
        </is>
      </c>
      <c r="C4858" t="n">
        <v>1</v>
      </c>
      <c r="D4858" t="inlineStr">
        <is>
          <t>IPCA</t>
        </is>
      </c>
      <c r="E4858" t="n">
        <v>0</v>
      </c>
      <c r="F4858" t="inlineStr">
        <is>
          <t>MENSAL</t>
        </is>
      </c>
      <c r="G4858" t="n">
        <v>45731</v>
      </c>
      <c r="H4858" t="n">
        <v>45731</v>
      </c>
      <c r="I4858" t="inlineStr">
        <is>
          <t>021</t>
        </is>
      </c>
      <c r="J4858" t="inlineStr">
        <is>
          <t>CARTEIRA</t>
        </is>
      </c>
      <c r="K4858" t="inlineStr">
        <is>
          <t>CONTRATO</t>
        </is>
      </c>
      <c r="L4858" t="n">
        <v>6745.06</v>
      </c>
      <c r="M4858" t="inlineStr"/>
      <c r="N4858" t="inlineStr"/>
      <c r="O4858" s="142">
        <f>DATE(YEAR(H4858),MONTH(H4858),1)</f>
        <v/>
      </c>
      <c r="P4858" s="132">
        <f>IF(H4858&gt;$L$3,"Futuro","Atraso")</f>
        <v/>
      </c>
      <c r="Q4858">
        <f>12*(YEAR(H4858)-YEAR($L$3))+(MONTH(H4858)-MONTH($L$3))</f>
        <v/>
      </c>
      <c r="R4858" s="366">
        <f>IF(N4858="IBIRAPITANGA FASE 3",IF(P4858="Atraso",M4858,M4858/(1+$J$2)^Q4858),IF(P4858="Atraso",M4858,M4858/(1+$J$1)^Q4858))</f>
        <v/>
      </c>
    </row>
    <row r="4859">
      <c r="A4859" t="inlineStr">
        <is>
          <t>Q022L07</t>
        </is>
      </c>
      <c r="B4859" t="inlineStr">
        <is>
          <t>RICARDO RIBEIRO  DA SILVA</t>
        </is>
      </c>
      <c r="C4859" t="n">
        <v>1</v>
      </c>
      <c r="D4859" t="inlineStr">
        <is>
          <t>IPCA</t>
        </is>
      </c>
      <c r="E4859" t="n">
        <v>0</v>
      </c>
      <c r="F4859" t="inlineStr">
        <is>
          <t>MENSAL</t>
        </is>
      </c>
      <c r="G4859" t="n">
        <v>45762</v>
      </c>
      <c r="H4859" t="n">
        <v>45762</v>
      </c>
      <c r="I4859" t="inlineStr">
        <is>
          <t>022</t>
        </is>
      </c>
      <c r="J4859" t="inlineStr">
        <is>
          <t>CARTEIRA</t>
        </is>
      </c>
      <c r="K4859" t="inlineStr">
        <is>
          <t>CONTRATO</t>
        </is>
      </c>
      <c r="L4859" t="n">
        <v>6745.06</v>
      </c>
      <c r="M4859" t="inlineStr"/>
      <c r="N4859" t="inlineStr"/>
      <c r="O4859" s="142">
        <f>DATE(YEAR(H4859),MONTH(H4859),1)</f>
        <v/>
      </c>
      <c r="P4859" s="132">
        <f>IF(H4859&gt;$L$3,"Futuro","Atraso")</f>
        <v/>
      </c>
      <c r="Q4859">
        <f>12*(YEAR(H4859)-YEAR($L$3))+(MONTH(H4859)-MONTH($L$3))</f>
        <v/>
      </c>
      <c r="R4859" s="366">
        <f>IF(N4859="IBIRAPITANGA FASE 3",IF(P4859="Atraso",M4859,M4859/(1+$J$2)^Q4859),IF(P4859="Atraso",M4859,M4859/(1+$J$1)^Q4859))</f>
        <v/>
      </c>
    </row>
    <row r="4860">
      <c r="A4860" t="inlineStr">
        <is>
          <t>Q022L07</t>
        </is>
      </c>
      <c r="B4860" t="inlineStr">
        <is>
          <t>RICARDO RIBEIRO  DA SILVA</t>
        </is>
      </c>
      <c r="C4860" t="n">
        <v>1</v>
      </c>
      <c r="D4860" t="inlineStr">
        <is>
          <t>IPCA</t>
        </is>
      </c>
      <c r="E4860" t="n">
        <v>0</v>
      </c>
      <c r="F4860" t="inlineStr">
        <is>
          <t>MENSAL</t>
        </is>
      </c>
      <c r="G4860" t="n">
        <v>45792</v>
      </c>
      <c r="H4860" t="n">
        <v>45792</v>
      </c>
      <c r="I4860" t="inlineStr">
        <is>
          <t>023</t>
        </is>
      </c>
      <c r="J4860" t="inlineStr">
        <is>
          <t>CARTEIRA</t>
        </is>
      </c>
      <c r="K4860" t="inlineStr">
        <is>
          <t>CONTRATO</t>
        </is>
      </c>
      <c r="L4860" t="n">
        <v>6745.06</v>
      </c>
      <c r="M4860" t="inlineStr"/>
      <c r="N4860" t="inlineStr"/>
      <c r="O4860" s="142">
        <f>DATE(YEAR(H4860),MONTH(H4860),1)</f>
        <v/>
      </c>
      <c r="P4860" s="132">
        <f>IF(H4860&gt;$L$3,"Futuro","Atraso")</f>
        <v/>
      </c>
      <c r="Q4860">
        <f>12*(YEAR(H4860)-YEAR($L$3))+(MONTH(H4860)-MONTH($L$3))</f>
        <v/>
      </c>
      <c r="R4860" s="366">
        <f>IF(N4860="IBIRAPITANGA FASE 3",IF(P4860="Atraso",M4860,M4860/(1+$J$2)^Q4860),IF(P4860="Atraso",M4860,M4860/(1+$J$1)^Q4860))</f>
        <v/>
      </c>
    </row>
    <row r="4861">
      <c r="A4861" t="inlineStr">
        <is>
          <t>Q022L07</t>
        </is>
      </c>
      <c r="B4861" t="inlineStr">
        <is>
          <t>RICARDO RIBEIRO  DA SILVA</t>
        </is>
      </c>
      <c r="C4861" t="n">
        <v>1</v>
      </c>
      <c r="D4861" t="inlineStr">
        <is>
          <t>IPCA</t>
        </is>
      </c>
      <c r="E4861" t="n">
        <v>0</v>
      </c>
      <c r="F4861" t="inlineStr">
        <is>
          <t>MENSAL</t>
        </is>
      </c>
      <c r="G4861" t="n">
        <v>45823</v>
      </c>
      <c r="H4861" t="n">
        <v>45823</v>
      </c>
      <c r="I4861" t="inlineStr">
        <is>
          <t>024</t>
        </is>
      </c>
      <c r="J4861" t="inlineStr">
        <is>
          <t>CARTEIRA</t>
        </is>
      </c>
      <c r="K4861" t="inlineStr">
        <is>
          <t>CONTRATO</t>
        </is>
      </c>
      <c r="L4861" t="n">
        <v>6745.06</v>
      </c>
      <c r="M4861" t="inlineStr"/>
      <c r="N4861" t="inlineStr"/>
      <c r="O4861" s="142">
        <f>DATE(YEAR(H4861),MONTH(H4861),1)</f>
        <v/>
      </c>
      <c r="P4861" s="132">
        <f>IF(H4861&gt;$L$3,"Futuro","Atraso")</f>
        <v/>
      </c>
      <c r="Q4861">
        <f>12*(YEAR(H4861)-YEAR($L$3))+(MONTH(H4861)-MONTH($L$3))</f>
        <v/>
      </c>
      <c r="R4861" s="366">
        <f>IF(N4861="IBIRAPITANGA FASE 3",IF(P4861="Atraso",M4861,M4861/(1+$J$2)^Q4861),IF(P4861="Atraso",M4861,M4861/(1+$J$1)^Q4861))</f>
        <v/>
      </c>
    </row>
    <row r="4862">
      <c r="A4862" t="inlineStr">
        <is>
          <t>Q022L07</t>
        </is>
      </c>
      <c r="B4862" t="inlineStr">
        <is>
          <t>RICARDO RIBEIRO  DA SILVA</t>
        </is>
      </c>
      <c r="C4862" t="n">
        <v>1</v>
      </c>
      <c r="D4862" t="inlineStr">
        <is>
          <t>IPCA</t>
        </is>
      </c>
      <c r="E4862" t="n">
        <v>0</v>
      </c>
      <c r="F4862" t="inlineStr">
        <is>
          <t>MENSAL</t>
        </is>
      </c>
      <c r="G4862" t="n">
        <v>45853</v>
      </c>
      <c r="H4862" t="n">
        <v>45853</v>
      </c>
      <c r="I4862" t="inlineStr">
        <is>
          <t>025</t>
        </is>
      </c>
      <c r="J4862" t="inlineStr">
        <is>
          <t>CARTEIRA</t>
        </is>
      </c>
      <c r="K4862" t="inlineStr">
        <is>
          <t>CONTRATO</t>
        </is>
      </c>
      <c r="L4862" t="n">
        <v>6745.06</v>
      </c>
      <c r="M4862" t="inlineStr"/>
      <c r="N4862" t="inlineStr"/>
      <c r="O4862" s="142">
        <f>DATE(YEAR(H4862),MONTH(H4862),1)</f>
        <v/>
      </c>
      <c r="P4862" s="132">
        <f>IF(H4862&gt;$L$3,"Futuro","Atraso")</f>
        <v/>
      </c>
      <c r="Q4862">
        <f>12*(YEAR(H4862)-YEAR($L$3))+(MONTH(H4862)-MONTH($L$3))</f>
        <v/>
      </c>
      <c r="R4862" s="366">
        <f>IF(N4862="IBIRAPITANGA FASE 3",IF(P4862="Atraso",M4862,M4862/(1+$J$2)^Q4862),IF(P4862="Atraso",M4862,M4862/(1+$J$1)^Q4862))</f>
        <v/>
      </c>
    </row>
    <row r="4863">
      <c r="A4863" t="inlineStr">
        <is>
          <t>Q022L07</t>
        </is>
      </c>
      <c r="B4863" t="inlineStr">
        <is>
          <t>RICARDO RIBEIRO  DA SILVA</t>
        </is>
      </c>
      <c r="C4863" t="n">
        <v>1</v>
      </c>
      <c r="D4863" t="inlineStr">
        <is>
          <t>IPCA</t>
        </is>
      </c>
      <c r="E4863" t="n">
        <v>0</v>
      </c>
      <c r="F4863" t="inlineStr">
        <is>
          <t>MENSAL</t>
        </is>
      </c>
      <c r="G4863" t="n">
        <v>45884</v>
      </c>
      <c r="H4863" t="n">
        <v>45884</v>
      </c>
      <c r="I4863" t="inlineStr">
        <is>
          <t>026</t>
        </is>
      </c>
      <c r="J4863" t="inlineStr">
        <is>
          <t>CARTEIRA</t>
        </is>
      </c>
      <c r="K4863" t="inlineStr">
        <is>
          <t>CONTRATO</t>
        </is>
      </c>
      <c r="L4863" t="n">
        <v>6745.06</v>
      </c>
      <c r="M4863" t="inlineStr"/>
      <c r="N4863" t="inlineStr"/>
      <c r="O4863" s="142">
        <f>DATE(YEAR(H4863),MONTH(H4863),1)</f>
        <v/>
      </c>
      <c r="P4863" s="132">
        <f>IF(H4863&gt;$L$3,"Futuro","Atraso")</f>
        <v/>
      </c>
      <c r="Q4863">
        <f>12*(YEAR(H4863)-YEAR($L$3))+(MONTH(H4863)-MONTH($L$3))</f>
        <v/>
      </c>
      <c r="R4863" s="366">
        <f>IF(N4863="IBIRAPITANGA FASE 3",IF(P4863="Atraso",M4863,M4863/(1+$J$2)^Q4863),IF(P4863="Atraso",M4863,M4863/(1+$J$1)^Q4863))</f>
        <v/>
      </c>
    </row>
    <row r="4864">
      <c r="A4864" t="inlineStr">
        <is>
          <t>Q022L07</t>
        </is>
      </c>
      <c r="B4864" t="inlineStr">
        <is>
          <t>RICARDO RIBEIRO  DA SILVA</t>
        </is>
      </c>
      <c r="C4864" t="n">
        <v>1</v>
      </c>
      <c r="D4864" t="inlineStr">
        <is>
          <t>IPCA</t>
        </is>
      </c>
      <c r="E4864" t="n">
        <v>0</v>
      </c>
      <c r="F4864" t="inlineStr">
        <is>
          <t>MENSAL</t>
        </is>
      </c>
      <c r="G4864" t="n">
        <v>45915</v>
      </c>
      <c r="H4864" t="n">
        <v>45915</v>
      </c>
      <c r="I4864" t="inlineStr">
        <is>
          <t>027</t>
        </is>
      </c>
      <c r="J4864" t="inlineStr">
        <is>
          <t>CARTEIRA</t>
        </is>
      </c>
      <c r="K4864" t="inlineStr">
        <is>
          <t>CONTRATO</t>
        </is>
      </c>
      <c r="L4864" t="n">
        <v>6745.06</v>
      </c>
      <c r="M4864" t="inlineStr"/>
      <c r="N4864" t="inlineStr"/>
      <c r="O4864" s="142">
        <f>DATE(YEAR(H4864),MONTH(H4864),1)</f>
        <v/>
      </c>
      <c r="P4864" s="132">
        <f>IF(H4864&gt;$L$3,"Futuro","Atraso")</f>
        <v/>
      </c>
      <c r="Q4864">
        <f>12*(YEAR(H4864)-YEAR($L$3))+(MONTH(H4864)-MONTH($L$3))</f>
        <v/>
      </c>
      <c r="R4864" s="366">
        <f>IF(N4864="IBIRAPITANGA FASE 3",IF(P4864="Atraso",M4864,M4864/(1+$J$2)^Q4864),IF(P4864="Atraso",M4864,M4864/(1+$J$1)^Q4864))</f>
        <v/>
      </c>
    </row>
    <row r="4865">
      <c r="A4865" t="inlineStr">
        <is>
          <t>Q022L07</t>
        </is>
      </c>
      <c r="B4865" t="inlineStr">
        <is>
          <t>RICARDO RIBEIRO  DA SILVA</t>
        </is>
      </c>
      <c r="C4865" t="n">
        <v>1</v>
      </c>
      <c r="D4865" t="inlineStr">
        <is>
          <t>IPCA</t>
        </is>
      </c>
      <c r="E4865" t="n">
        <v>0</v>
      </c>
      <c r="F4865" t="inlineStr">
        <is>
          <t>MENSAL</t>
        </is>
      </c>
      <c r="G4865" t="n">
        <v>45945</v>
      </c>
      <c r="H4865" t="n">
        <v>45945</v>
      </c>
      <c r="I4865" t="inlineStr">
        <is>
          <t>028</t>
        </is>
      </c>
      <c r="J4865" t="inlineStr">
        <is>
          <t>CARTEIRA</t>
        </is>
      </c>
      <c r="K4865" t="inlineStr">
        <is>
          <t>CONTRATO</t>
        </is>
      </c>
      <c r="L4865" t="n">
        <v>6745.06</v>
      </c>
      <c r="M4865" t="inlineStr"/>
      <c r="N4865" t="inlineStr"/>
      <c r="O4865" s="142">
        <f>DATE(YEAR(H4865),MONTH(H4865),1)</f>
        <v/>
      </c>
      <c r="P4865" s="132">
        <f>IF(H4865&gt;$L$3,"Futuro","Atraso")</f>
        <v/>
      </c>
      <c r="Q4865">
        <f>12*(YEAR(H4865)-YEAR($L$3))+(MONTH(H4865)-MONTH($L$3))</f>
        <v/>
      </c>
      <c r="R4865" s="366">
        <f>IF(N4865="IBIRAPITANGA FASE 3",IF(P4865="Atraso",M4865,M4865/(1+$J$2)^Q4865),IF(P4865="Atraso",M4865,M4865/(1+$J$1)^Q4865))</f>
        <v/>
      </c>
    </row>
    <row r="4866">
      <c r="A4866" t="inlineStr">
        <is>
          <t>Q022L07</t>
        </is>
      </c>
      <c r="B4866" t="inlineStr">
        <is>
          <t>RICARDO RIBEIRO  DA SILVA</t>
        </is>
      </c>
      <c r="C4866" t="n">
        <v>1</v>
      </c>
      <c r="D4866" t="inlineStr">
        <is>
          <t>IPCA</t>
        </is>
      </c>
      <c r="E4866" t="n">
        <v>0</v>
      </c>
      <c r="F4866" t="inlineStr">
        <is>
          <t>MENSAL</t>
        </is>
      </c>
      <c r="G4866" t="n">
        <v>45976</v>
      </c>
      <c r="H4866" t="n">
        <v>45976</v>
      </c>
      <c r="I4866" t="inlineStr">
        <is>
          <t>029</t>
        </is>
      </c>
      <c r="J4866" t="inlineStr">
        <is>
          <t>CARTEIRA</t>
        </is>
      </c>
      <c r="K4866" t="inlineStr">
        <is>
          <t>CONTRATO</t>
        </is>
      </c>
      <c r="L4866" t="n">
        <v>6745.06</v>
      </c>
      <c r="M4866" t="inlineStr"/>
      <c r="N4866" t="inlineStr"/>
      <c r="O4866" s="142">
        <f>DATE(YEAR(H4866),MONTH(H4866),1)</f>
        <v/>
      </c>
      <c r="P4866" s="132">
        <f>IF(H4866&gt;$L$3,"Futuro","Atraso")</f>
        <v/>
      </c>
      <c r="Q4866">
        <f>12*(YEAR(H4866)-YEAR($L$3))+(MONTH(H4866)-MONTH($L$3))</f>
        <v/>
      </c>
      <c r="R4866" s="366">
        <f>IF(N4866="IBIRAPITANGA FASE 3",IF(P4866="Atraso",M4866,M4866/(1+$J$2)^Q4866),IF(P4866="Atraso",M4866,M4866/(1+$J$1)^Q4866))</f>
        <v/>
      </c>
    </row>
    <row r="4867">
      <c r="A4867" t="inlineStr">
        <is>
          <t>Q022L07</t>
        </is>
      </c>
      <c r="B4867" t="inlineStr">
        <is>
          <t>RICARDO RIBEIRO  DA SILVA</t>
        </is>
      </c>
      <c r="C4867" t="n">
        <v>1</v>
      </c>
      <c r="D4867" t="inlineStr">
        <is>
          <t>IPCA</t>
        </is>
      </c>
      <c r="E4867" t="n">
        <v>0</v>
      </c>
      <c r="F4867" t="inlineStr">
        <is>
          <t>MENSAL</t>
        </is>
      </c>
      <c r="G4867" t="n">
        <v>46006</v>
      </c>
      <c r="H4867" t="n">
        <v>46006</v>
      </c>
      <c r="I4867" t="inlineStr">
        <is>
          <t>030</t>
        </is>
      </c>
      <c r="J4867" t="inlineStr">
        <is>
          <t>CARTEIRA</t>
        </is>
      </c>
      <c r="K4867" t="inlineStr">
        <is>
          <t>CONTRATO</t>
        </is>
      </c>
      <c r="L4867" t="n">
        <v>6745.06</v>
      </c>
      <c r="M4867" t="inlineStr"/>
      <c r="N4867" t="inlineStr"/>
      <c r="O4867" s="142">
        <f>DATE(YEAR(H4867),MONTH(H4867),1)</f>
        <v/>
      </c>
      <c r="P4867" s="132">
        <f>IF(H4867&gt;$L$3,"Futuro","Atraso")</f>
        <v/>
      </c>
      <c r="Q4867">
        <f>12*(YEAR(H4867)-YEAR($L$3))+(MONTH(H4867)-MONTH($L$3))</f>
        <v/>
      </c>
      <c r="R4867" s="366">
        <f>IF(N4867="IBIRAPITANGA FASE 3",IF(P4867="Atraso",M4867,M4867/(1+$J$2)^Q4867),IF(P4867="Atraso",M4867,M4867/(1+$J$1)^Q4867))</f>
        <v/>
      </c>
    </row>
    <row r="4868">
      <c r="A4868" t="inlineStr">
        <is>
          <t>Q022L07</t>
        </is>
      </c>
      <c r="B4868" t="inlineStr">
        <is>
          <t>RICARDO RIBEIRO  DA SILVA</t>
        </is>
      </c>
      <c r="C4868" t="n">
        <v>1</v>
      </c>
      <c r="D4868" t="inlineStr">
        <is>
          <t>IPCA</t>
        </is>
      </c>
      <c r="E4868" t="n">
        <v>0</v>
      </c>
      <c r="F4868" t="inlineStr">
        <is>
          <t>MENSAL</t>
        </is>
      </c>
      <c r="G4868" t="n">
        <v>46037</v>
      </c>
      <c r="H4868" t="n">
        <v>46037</v>
      </c>
      <c r="I4868" t="inlineStr">
        <is>
          <t>031</t>
        </is>
      </c>
      <c r="J4868" t="inlineStr">
        <is>
          <t>CARTEIRA</t>
        </is>
      </c>
      <c r="K4868" t="inlineStr">
        <is>
          <t>CONTRATO</t>
        </is>
      </c>
      <c r="L4868" t="n">
        <v>6745.06</v>
      </c>
      <c r="M4868" t="inlineStr"/>
      <c r="N4868" t="inlineStr"/>
      <c r="O4868" s="142">
        <f>DATE(YEAR(H4868),MONTH(H4868),1)</f>
        <v/>
      </c>
      <c r="P4868" s="132">
        <f>IF(H4868&gt;$L$3,"Futuro","Atraso")</f>
        <v/>
      </c>
      <c r="Q4868">
        <f>12*(YEAR(H4868)-YEAR($L$3))+(MONTH(H4868)-MONTH($L$3))</f>
        <v/>
      </c>
      <c r="R4868" s="366">
        <f>IF(N4868="IBIRAPITANGA FASE 3",IF(P4868="Atraso",M4868,M4868/(1+$J$2)^Q4868),IF(P4868="Atraso",M4868,M4868/(1+$J$1)^Q4868))</f>
        <v/>
      </c>
    </row>
    <row r="4869">
      <c r="A4869" t="inlineStr">
        <is>
          <t>Q022L07</t>
        </is>
      </c>
      <c r="B4869" t="inlineStr">
        <is>
          <t>RICARDO RIBEIRO  DA SILVA</t>
        </is>
      </c>
      <c r="C4869" t="n">
        <v>1</v>
      </c>
      <c r="D4869" t="inlineStr">
        <is>
          <t>IPCA</t>
        </is>
      </c>
      <c r="E4869" t="n">
        <v>0</v>
      </c>
      <c r="F4869" t="inlineStr">
        <is>
          <t>MENSAL</t>
        </is>
      </c>
      <c r="G4869" t="n">
        <v>46068</v>
      </c>
      <c r="H4869" t="n">
        <v>46068</v>
      </c>
      <c r="I4869" t="inlineStr">
        <is>
          <t>032</t>
        </is>
      </c>
      <c r="J4869" t="inlineStr">
        <is>
          <t>CARTEIRA</t>
        </is>
      </c>
      <c r="K4869" t="inlineStr">
        <is>
          <t>CONTRATO</t>
        </is>
      </c>
      <c r="L4869" t="n">
        <v>6745.06</v>
      </c>
      <c r="M4869" t="inlineStr"/>
      <c r="N4869" t="inlineStr"/>
      <c r="O4869" s="142">
        <f>DATE(YEAR(H4869),MONTH(H4869),1)</f>
        <v/>
      </c>
      <c r="P4869" s="132">
        <f>IF(H4869&gt;$L$3,"Futuro","Atraso")</f>
        <v/>
      </c>
      <c r="Q4869">
        <f>12*(YEAR(H4869)-YEAR($L$3))+(MONTH(H4869)-MONTH($L$3))</f>
        <v/>
      </c>
      <c r="R4869" s="366">
        <f>IF(N4869="IBIRAPITANGA FASE 3",IF(P4869="Atraso",M4869,M4869/(1+$J$2)^Q4869),IF(P4869="Atraso",M4869,M4869/(1+$J$1)^Q4869))</f>
        <v/>
      </c>
    </row>
    <row r="4870">
      <c r="A4870" t="inlineStr">
        <is>
          <t>Q022L07</t>
        </is>
      </c>
      <c r="B4870" t="inlineStr">
        <is>
          <t>RICARDO RIBEIRO  DA SILVA</t>
        </is>
      </c>
      <c r="C4870" t="n">
        <v>1</v>
      </c>
      <c r="D4870" t="inlineStr">
        <is>
          <t>IPCA</t>
        </is>
      </c>
      <c r="E4870" t="n">
        <v>0</v>
      </c>
      <c r="F4870" t="inlineStr">
        <is>
          <t>MENSAL</t>
        </is>
      </c>
      <c r="G4870" t="n">
        <v>46096</v>
      </c>
      <c r="H4870" t="n">
        <v>46096</v>
      </c>
      <c r="I4870" t="inlineStr">
        <is>
          <t>033</t>
        </is>
      </c>
      <c r="J4870" t="inlineStr">
        <is>
          <t>CARTEIRA</t>
        </is>
      </c>
      <c r="K4870" t="inlineStr">
        <is>
          <t>CONTRATO</t>
        </is>
      </c>
      <c r="L4870" t="n">
        <v>6745.06</v>
      </c>
      <c r="M4870" t="inlineStr"/>
      <c r="N4870" t="inlineStr"/>
      <c r="O4870" s="142">
        <f>DATE(YEAR(H4870),MONTH(H4870),1)</f>
        <v/>
      </c>
      <c r="P4870" s="132">
        <f>IF(H4870&gt;$L$3,"Futuro","Atraso")</f>
        <v/>
      </c>
      <c r="Q4870">
        <f>12*(YEAR(H4870)-YEAR($L$3))+(MONTH(H4870)-MONTH($L$3))</f>
        <v/>
      </c>
      <c r="R4870" s="366">
        <f>IF(N4870="IBIRAPITANGA FASE 3",IF(P4870="Atraso",M4870,M4870/(1+$J$2)^Q4870),IF(P4870="Atraso",M4870,M4870/(1+$J$1)^Q4870))</f>
        <v/>
      </c>
    </row>
    <row r="4871">
      <c r="A4871" t="inlineStr">
        <is>
          <t>Q022L07</t>
        </is>
      </c>
      <c r="B4871" t="inlineStr">
        <is>
          <t>RICARDO RIBEIRO  DA SILVA</t>
        </is>
      </c>
      <c r="C4871" t="n">
        <v>1</v>
      </c>
      <c r="D4871" t="inlineStr">
        <is>
          <t>IPCA</t>
        </is>
      </c>
      <c r="E4871" t="n">
        <v>0</v>
      </c>
      <c r="F4871" t="inlineStr">
        <is>
          <t>MENSAL</t>
        </is>
      </c>
      <c r="G4871" t="n">
        <v>46127</v>
      </c>
      <c r="H4871" t="n">
        <v>46127</v>
      </c>
      <c r="I4871" t="inlineStr">
        <is>
          <t>034</t>
        </is>
      </c>
      <c r="J4871" t="inlineStr">
        <is>
          <t>CARTEIRA</t>
        </is>
      </c>
      <c r="K4871" t="inlineStr">
        <is>
          <t>CONTRATO</t>
        </is>
      </c>
      <c r="L4871" t="n">
        <v>6745.06</v>
      </c>
      <c r="M4871" t="inlineStr"/>
      <c r="N4871" t="inlineStr"/>
      <c r="O4871" s="142">
        <f>DATE(YEAR(H4871),MONTH(H4871),1)</f>
        <v/>
      </c>
      <c r="P4871" s="132">
        <f>IF(H4871&gt;$L$3,"Futuro","Atraso")</f>
        <v/>
      </c>
      <c r="Q4871">
        <f>12*(YEAR(H4871)-YEAR($L$3))+(MONTH(H4871)-MONTH($L$3))</f>
        <v/>
      </c>
      <c r="R4871" s="366">
        <f>IF(N4871="IBIRAPITANGA FASE 3",IF(P4871="Atraso",M4871,M4871/(1+$J$2)^Q4871),IF(P4871="Atraso",M4871,M4871/(1+$J$1)^Q4871))</f>
        <v/>
      </c>
    </row>
    <row r="4872">
      <c r="A4872" t="inlineStr">
        <is>
          <t>Q022L07</t>
        </is>
      </c>
      <c r="B4872" t="inlineStr">
        <is>
          <t>RICARDO RIBEIRO  DA SILVA</t>
        </is>
      </c>
      <c r="C4872" t="n">
        <v>1</v>
      </c>
      <c r="D4872" t="inlineStr">
        <is>
          <t>IPCA</t>
        </is>
      </c>
      <c r="E4872" t="n">
        <v>0</v>
      </c>
      <c r="F4872" t="inlineStr">
        <is>
          <t>MENSAL</t>
        </is>
      </c>
      <c r="G4872" t="n">
        <v>46157</v>
      </c>
      <c r="H4872" t="n">
        <v>46157</v>
      </c>
      <c r="I4872" t="inlineStr">
        <is>
          <t>035</t>
        </is>
      </c>
      <c r="J4872" t="inlineStr">
        <is>
          <t>CARTEIRA</t>
        </is>
      </c>
      <c r="K4872" t="inlineStr">
        <is>
          <t>CONTRATO</t>
        </is>
      </c>
      <c r="L4872" t="n">
        <v>6745.06</v>
      </c>
      <c r="M4872" t="inlineStr"/>
      <c r="N4872" t="inlineStr"/>
      <c r="O4872" s="142">
        <f>DATE(YEAR(H4872),MONTH(H4872),1)</f>
        <v/>
      </c>
      <c r="P4872" s="132">
        <f>IF(H4872&gt;$L$3,"Futuro","Atraso")</f>
        <v/>
      </c>
      <c r="Q4872">
        <f>12*(YEAR(H4872)-YEAR($L$3))+(MONTH(H4872)-MONTH($L$3))</f>
        <v/>
      </c>
      <c r="R4872" s="366">
        <f>IF(N4872="IBIRAPITANGA FASE 3",IF(P4872="Atraso",M4872,M4872/(1+$J$2)^Q4872),IF(P4872="Atraso",M4872,M4872/(1+$J$1)^Q4872))</f>
        <v/>
      </c>
    </row>
    <row r="4873">
      <c r="A4873" t="inlineStr">
        <is>
          <t>Q022L07</t>
        </is>
      </c>
      <c r="B4873" t="inlineStr">
        <is>
          <t>RICARDO RIBEIRO  DA SILVA</t>
        </is>
      </c>
      <c r="C4873" t="n">
        <v>1</v>
      </c>
      <c r="D4873" t="inlineStr">
        <is>
          <t>IPCA</t>
        </is>
      </c>
      <c r="E4873" t="n">
        <v>0</v>
      </c>
      <c r="F4873" t="inlineStr">
        <is>
          <t>MENSAL</t>
        </is>
      </c>
      <c r="G4873" t="n">
        <v>46188</v>
      </c>
      <c r="H4873" t="n">
        <v>46188</v>
      </c>
      <c r="I4873" t="inlineStr">
        <is>
          <t>036</t>
        </is>
      </c>
      <c r="J4873" t="inlineStr">
        <is>
          <t>CARTEIRA</t>
        </is>
      </c>
      <c r="K4873" t="inlineStr">
        <is>
          <t>CONTRATO</t>
        </is>
      </c>
      <c r="L4873" t="n">
        <v>6745.06</v>
      </c>
      <c r="M4873" t="inlineStr"/>
      <c r="N4873" t="inlineStr"/>
      <c r="O4873" s="142">
        <f>DATE(YEAR(H4873),MONTH(H4873),1)</f>
        <v/>
      </c>
      <c r="P4873" s="132">
        <f>IF(H4873&gt;$L$3,"Futuro","Atraso")</f>
        <v/>
      </c>
      <c r="Q4873">
        <f>12*(YEAR(H4873)-YEAR($L$3))+(MONTH(H4873)-MONTH($L$3))</f>
        <v/>
      </c>
      <c r="R4873" s="366">
        <f>IF(N4873="IBIRAPITANGA FASE 3",IF(P4873="Atraso",M4873,M4873/(1+$J$2)^Q4873),IF(P4873="Atraso",M4873,M4873/(1+$J$1)^Q4873))</f>
        <v/>
      </c>
    </row>
    <row r="4874">
      <c r="A4874" t="inlineStr">
        <is>
          <t>Q022L07</t>
        </is>
      </c>
      <c r="B4874" t="inlineStr">
        <is>
          <t>RICARDO RIBEIRO  DA SILVA</t>
        </is>
      </c>
      <c r="C4874" t="n">
        <v>1</v>
      </c>
      <c r="D4874" t="inlineStr">
        <is>
          <t>IPCA</t>
        </is>
      </c>
      <c r="E4874" t="n">
        <v>0</v>
      </c>
      <c r="F4874" t="inlineStr">
        <is>
          <t>MENSAL</t>
        </is>
      </c>
      <c r="G4874" t="n">
        <v>46218</v>
      </c>
      <c r="H4874" t="n">
        <v>46218</v>
      </c>
      <c r="I4874" t="inlineStr">
        <is>
          <t>037</t>
        </is>
      </c>
      <c r="J4874" t="inlineStr">
        <is>
          <t>CARTEIRA</t>
        </is>
      </c>
      <c r="K4874" t="inlineStr">
        <is>
          <t>CONTRATO</t>
        </is>
      </c>
      <c r="L4874" t="n">
        <v>6745.06</v>
      </c>
      <c r="M4874" t="inlineStr"/>
      <c r="N4874" t="inlineStr"/>
      <c r="O4874" s="142">
        <f>DATE(YEAR(H4874),MONTH(H4874),1)</f>
        <v/>
      </c>
      <c r="P4874" s="132">
        <f>IF(H4874&gt;$L$3,"Futuro","Atraso")</f>
        <v/>
      </c>
      <c r="Q4874">
        <f>12*(YEAR(H4874)-YEAR($L$3))+(MONTH(H4874)-MONTH($L$3))</f>
        <v/>
      </c>
      <c r="R4874" s="366">
        <f>IF(N4874="IBIRAPITANGA FASE 3",IF(P4874="Atraso",M4874,M4874/(1+$J$2)^Q4874),IF(P4874="Atraso",M4874,M4874/(1+$J$1)^Q4874))</f>
        <v/>
      </c>
    </row>
    <row r="4875">
      <c r="A4875" t="inlineStr">
        <is>
          <t>Q022L07</t>
        </is>
      </c>
      <c r="B4875" t="inlineStr">
        <is>
          <t>RICARDO RIBEIRO  DA SILVA</t>
        </is>
      </c>
      <c r="C4875" t="n">
        <v>1</v>
      </c>
      <c r="D4875" t="inlineStr">
        <is>
          <t>IPCA</t>
        </is>
      </c>
      <c r="E4875" t="n">
        <v>0</v>
      </c>
      <c r="F4875" t="inlineStr">
        <is>
          <t>MENSAL</t>
        </is>
      </c>
      <c r="G4875" t="n">
        <v>46249</v>
      </c>
      <c r="H4875" t="n">
        <v>46249</v>
      </c>
      <c r="I4875" t="inlineStr">
        <is>
          <t>038</t>
        </is>
      </c>
      <c r="J4875" t="inlineStr">
        <is>
          <t>CARTEIRA</t>
        </is>
      </c>
      <c r="K4875" t="inlineStr">
        <is>
          <t>CONTRATO</t>
        </is>
      </c>
      <c r="L4875" t="n">
        <v>6745.06</v>
      </c>
      <c r="M4875" t="inlineStr"/>
      <c r="N4875" t="inlineStr"/>
      <c r="O4875" s="142">
        <f>DATE(YEAR(H4875),MONTH(H4875),1)</f>
        <v/>
      </c>
      <c r="P4875" s="132">
        <f>IF(H4875&gt;$L$3,"Futuro","Atraso")</f>
        <v/>
      </c>
      <c r="Q4875">
        <f>12*(YEAR(H4875)-YEAR($L$3))+(MONTH(H4875)-MONTH($L$3))</f>
        <v/>
      </c>
      <c r="R4875" s="366">
        <f>IF(N4875="IBIRAPITANGA FASE 3",IF(P4875="Atraso",M4875,M4875/(1+$J$2)^Q4875),IF(P4875="Atraso",M4875,M4875/(1+$J$1)^Q4875))</f>
        <v/>
      </c>
    </row>
    <row r="4876">
      <c r="A4876" t="inlineStr">
        <is>
          <t>Q022L07</t>
        </is>
      </c>
      <c r="B4876" t="inlineStr">
        <is>
          <t>RICARDO RIBEIRO  DA SILVA</t>
        </is>
      </c>
      <c r="C4876" t="n">
        <v>1</v>
      </c>
      <c r="D4876" t="inlineStr">
        <is>
          <t>IPCA</t>
        </is>
      </c>
      <c r="E4876" t="n">
        <v>0</v>
      </c>
      <c r="F4876" t="inlineStr">
        <is>
          <t>MENSAL</t>
        </is>
      </c>
      <c r="G4876" t="n">
        <v>46280</v>
      </c>
      <c r="H4876" t="n">
        <v>46280</v>
      </c>
      <c r="I4876" t="inlineStr">
        <is>
          <t>039</t>
        </is>
      </c>
      <c r="J4876" t="inlineStr">
        <is>
          <t>CARTEIRA</t>
        </is>
      </c>
      <c r="K4876" t="inlineStr">
        <is>
          <t>CONTRATO</t>
        </is>
      </c>
      <c r="L4876" t="n">
        <v>6745.06</v>
      </c>
      <c r="M4876" t="inlineStr"/>
      <c r="N4876" t="inlineStr"/>
      <c r="O4876" s="142">
        <f>DATE(YEAR(H4876),MONTH(H4876),1)</f>
        <v/>
      </c>
      <c r="P4876" s="132">
        <f>IF(H4876&gt;$L$3,"Futuro","Atraso")</f>
        <v/>
      </c>
      <c r="Q4876">
        <f>12*(YEAR(H4876)-YEAR($L$3))+(MONTH(H4876)-MONTH($L$3))</f>
        <v/>
      </c>
      <c r="R4876" s="366">
        <f>IF(N4876="IBIRAPITANGA FASE 3",IF(P4876="Atraso",M4876,M4876/(1+$J$2)^Q4876),IF(P4876="Atraso",M4876,M4876/(1+$J$1)^Q4876))</f>
        <v/>
      </c>
    </row>
    <row r="4877">
      <c r="A4877" t="inlineStr">
        <is>
          <t>Q022L07</t>
        </is>
      </c>
      <c r="B4877" t="inlineStr">
        <is>
          <t>RICARDO RIBEIRO  DA SILVA</t>
        </is>
      </c>
      <c r="C4877" t="n">
        <v>1</v>
      </c>
      <c r="D4877" t="inlineStr">
        <is>
          <t>IPCA</t>
        </is>
      </c>
      <c r="E4877" t="n">
        <v>0</v>
      </c>
      <c r="F4877" t="inlineStr">
        <is>
          <t>MENSAL</t>
        </is>
      </c>
      <c r="G4877" t="n">
        <v>46310</v>
      </c>
      <c r="H4877" t="n">
        <v>46310</v>
      </c>
      <c r="I4877" t="inlineStr">
        <is>
          <t>040</t>
        </is>
      </c>
      <c r="J4877" t="inlineStr">
        <is>
          <t>CARTEIRA</t>
        </is>
      </c>
      <c r="K4877" t="inlineStr">
        <is>
          <t>CONTRATO</t>
        </is>
      </c>
      <c r="L4877" t="n">
        <v>6745.06</v>
      </c>
      <c r="M4877" t="inlineStr"/>
      <c r="N4877" t="inlineStr"/>
      <c r="O4877" s="142">
        <f>DATE(YEAR(H4877),MONTH(H4877),1)</f>
        <v/>
      </c>
      <c r="P4877" s="132">
        <f>IF(H4877&gt;$L$3,"Futuro","Atraso")</f>
        <v/>
      </c>
      <c r="Q4877">
        <f>12*(YEAR(H4877)-YEAR($L$3))+(MONTH(H4877)-MONTH($L$3))</f>
        <v/>
      </c>
      <c r="R4877" s="366">
        <f>IF(N4877="IBIRAPITANGA FASE 3",IF(P4877="Atraso",M4877,M4877/(1+$J$2)^Q4877),IF(P4877="Atraso",M4877,M4877/(1+$J$1)^Q4877))</f>
        <v/>
      </c>
    </row>
    <row r="4878">
      <c r="A4878" t="inlineStr">
        <is>
          <t>Q022L07</t>
        </is>
      </c>
      <c r="B4878" t="inlineStr">
        <is>
          <t>RICARDO RIBEIRO  DA SILVA</t>
        </is>
      </c>
      <c r="C4878" t="n">
        <v>1</v>
      </c>
      <c r="D4878" t="inlineStr">
        <is>
          <t>IPCA</t>
        </is>
      </c>
      <c r="E4878" t="n">
        <v>0</v>
      </c>
      <c r="F4878" t="inlineStr">
        <is>
          <t>MENSAL</t>
        </is>
      </c>
      <c r="G4878" t="n">
        <v>46341</v>
      </c>
      <c r="H4878" t="n">
        <v>46341</v>
      </c>
      <c r="I4878" t="inlineStr">
        <is>
          <t>041</t>
        </is>
      </c>
      <c r="J4878" t="inlineStr">
        <is>
          <t>CARTEIRA</t>
        </is>
      </c>
      <c r="K4878" t="inlineStr">
        <is>
          <t>CONTRATO</t>
        </is>
      </c>
      <c r="L4878" t="n">
        <v>6745.06</v>
      </c>
      <c r="M4878" t="inlineStr"/>
      <c r="N4878" t="inlineStr"/>
      <c r="O4878" s="142">
        <f>DATE(YEAR(H4878),MONTH(H4878),1)</f>
        <v/>
      </c>
      <c r="P4878" s="132">
        <f>IF(H4878&gt;$L$3,"Futuro","Atraso")</f>
        <v/>
      </c>
      <c r="Q4878">
        <f>12*(YEAR(H4878)-YEAR($L$3))+(MONTH(H4878)-MONTH($L$3))</f>
        <v/>
      </c>
      <c r="R4878" s="366">
        <f>IF(N4878="IBIRAPITANGA FASE 3",IF(P4878="Atraso",M4878,M4878/(1+$J$2)^Q4878),IF(P4878="Atraso",M4878,M4878/(1+$J$1)^Q4878))</f>
        <v/>
      </c>
    </row>
    <row r="4879">
      <c r="A4879" t="inlineStr">
        <is>
          <t>Q022L07</t>
        </is>
      </c>
      <c r="B4879" t="inlineStr">
        <is>
          <t>RICARDO RIBEIRO  DA SILVA</t>
        </is>
      </c>
      <c r="C4879" t="n">
        <v>1</v>
      </c>
      <c r="D4879" t="inlineStr">
        <is>
          <t>IPCA</t>
        </is>
      </c>
      <c r="E4879" t="n">
        <v>0</v>
      </c>
      <c r="F4879" t="inlineStr">
        <is>
          <t>MENSAL</t>
        </is>
      </c>
      <c r="G4879" t="n">
        <v>46371</v>
      </c>
      <c r="H4879" t="n">
        <v>46371</v>
      </c>
      <c r="I4879" t="inlineStr">
        <is>
          <t>042</t>
        </is>
      </c>
      <c r="J4879" t="inlineStr">
        <is>
          <t>CARTEIRA</t>
        </is>
      </c>
      <c r="K4879" t="inlineStr">
        <is>
          <t>CONTRATO</t>
        </is>
      </c>
      <c r="L4879" t="n">
        <v>6745.06</v>
      </c>
      <c r="M4879" t="inlineStr"/>
      <c r="N4879" t="inlineStr"/>
      <c r="O4879" s="142">
        <f>DATE(YEAR(H4879),MONTH(H4879),1)</f>
        <v/>
      </c>
      <c r="P4879" s="132">
        <f>IF(H4879&gt;$L$3,"Futuro","Atraso")</f>
        <v/>
      </c>
      <c r="Q4879">
        <f>12*(YEAR(H4879)-YEAR($L$3))+(MONTH(H4879)-MONTH($L$3))</f>
        <v/>
      </c>
      <c r="R4879" s="366">
        <f>IF(N4879="IBIRAPITANGA FASE 3",IF(P4879="Atraso",M4879,M4879/(1+$J$2)^Q4879),IF(P4879="Atraso",M4879,M4879/(1+$J$1)^Q4879))</f>
        <v/>
      </c>
    </row>
    <row r="4880">
      <c r="A4880" t="inlineStr">
        <is>
          <t>Q022L07</t>
        </is>
      </c>
      <c r="B4880" t="inlineStr">
        <is>
          <t>RICARDO RIBEIRO  DA SILVA</t>
        </is>
      </c>
      <c r="C4880" t="n">
        <v>1</v>
      </c>
      <c r="D4880" t="inlineStr">
        <is>
          <t>IPCA</t>
        </is>
      </c>
      <c r="E4880" t="n">
        <v>0</v>
      </c>
      <c r="F4880" t="inlineStr">
        <is>
          <t>MENSAL</t>
        </is>
      </c>
      <c r="G4880" t="n">
        <v>46402</v>
      </c>
      <c r="H4880" t="n">
        <v>46402</v>
      </c>
      <c r="I4880" t="inlineStr">
        <is>
          <t>043</t>
        </is>
      </c>
      <c r="J4880" t="inlineStr">
        <is>
          <t>CARTEIRA</t>
        </is>
      </c>
      <c r="K4880" t="inlineStr">
        <is>
          <t>CONTRATO</t>
        </is>
      </c>
      <c r="L4880" t="n">
        <v>6745.06</v>
      </c>
      <c r="M4880" t="inlineStr"/>
      <c r="N4880" t="inlineStr"/>
      <c r="O4880" s="142">
        <f>DATE(YEAR(H4880),MONTH(H4880),1)</f>
        <v/>
      </c>
      <c r="P4880" s="132">
        <f>IF(H4880&gt;$L$3,"Futuro","Atraso")</f>
        <v/>
      </c>
      <c r="Q4880">
        <f>12*(YEAR(H4880)-YEAR($L$3))+(MONTH(H4880)-MONTH($L$3))</f>
        <v/>
      </c>
      <c r="R4880" s="366">
        <f>IF(N4880="IBIRAPITANGA FASE 3",IF(P4880="Atraso",M4880,M4880/(1+$J$2)^Q4880),IF(P4880="Atraso",M4880,M4880/(1+$J$1)^Q4880))</f>
        <v/>
      </c>
    </row>
    <row r="4881">
      <c r="A4881" t="inlineStr">
        <is>
          <t>Q022L07</t>
        </is>
      </c>
      <c r="B4881" t="inlineStr">
        <is>
          <t>RICARDO RIBEIRO  DA SILVA</t>
        </is>
      </c>
      <c r="C4881" t="n">
        <v>1</v>
      </c>
      <c r="D4881" t="inlineStr">
        <is>
          <t>IPCA</t>
        </is>
      </c>
      <c r="E4881" t="n">
        <v>0</v>
      </c>
      <c r="F4881" t="inlineStr">
        <is>
          <t>MENSAL</t>
        </is>
      </c>
      <c r="G4881" t="n">
        <v>46433</v>
      </c>
      <c r="H4881" t="n">
        <v>46433</v>
      </c>
      <c r="I4881" t="inlineStr">
        <is>
          <t>044</t>
        </is>
      </c>
      <c r="J4881" t="inlineStr">
        <is>
          <t>CARTEIRA</t>
        </is>
      </c>
      <c r="K4881" t="inlineStr">
        <is>
          <t>CONTRATO</t>
        </is>
      </c>
      <c r="L4881" t="n">
        <v>6745.06</v>
      </c>
      <c r="M4881" t="inlineStr"/>
      <c r="N4881" t="inlineStr"/>
      <c r="O4881" s="142">
        <f>DATE(YEAR(H4881),MONTH(H4881),1)</f>
        <v/>
      </c>
      <c r="P4881" s="132">
        <f>IF(H4881&gt;$L$3,"Futuro","Atraso")</f>
        <v/>
      </c>
      <c r="Q4881">
        <f>12*(YEAR(H4881)-YEAR($L$3))+(MONTH(H4881)-MONTH($L$3))</f>
        <v/>
      </c>
      <c r="R4881" s="366">
        <f>IF(N4881="IBIRAPITANGA FASE 3",IF(P4881="Atraso",M4881,M4881/(1+$J$2)^Q4881),IF(P4881="Atraso",M4881,M4881/(1+$J$1)^Q4881))</f>
        <v/>
      </c>
    </row>
    <row r="4882">
      <c r="A4882" t="inlineStr">
        <is>
          <t>Q022L07</t>
        </is>
      </c>
      <c r="B4882" t="inlineStr">
        <is>
          <t>RICARDO RIBEIRO  DA SILVA</t>
        </is>
      </c>
      <c r="C4882" t="n">
        <v>1</v>
      </c>
      <c r="D4882" t="inlineStr">
        <is>
          <t>IPCA</t>
        </is>
      </c>
      <c r="E4882" t="n">
        <v>0</v>
      </c>
      <c r="F4882" t="inlineStr">
        <is>
          <t>MENSAL</t>
        </is>
      </c>
      <c r="G4882" t="n">
        <v>46461</v>
      </c>
      <c r="H4882" t="n">
        <v>46461</v>
      </c>
      <c r="I4882" t="inlineStr">
        <is>
          <t>045</t>
        </is>
      </c>
      <c r="J4882" t="inlineStr">
        <is>
          <t>CARTEIRA</t>
        </is>
      </c>
      <c r="K4882" t="inlineStr">
        <is>
          <t>CONTRATO</t>
        </is>
      </c>
      <c r="L4882" t="n">
        <v>6745.06</v>
      </c>
      <c r="M4882" t="inlineStr"/>
      <c r="N4882" t="inlineStr"/>
      <c r="O4882" s="142">
        <f>DATE(YEAR(H4882),MONTH(H4882),1)</f>
        <v/>
      </c>
      <c r="P4882" s="132">
        <f>IF(H4882&gt;$L$3,"Futuro","Atraso")</f>
        <v/>
      </c>
      <c r="Q4882">
        <f>12*(YEAR(H4882)-YEAR($L$3))+(MONTH(H4882)-MONTH($L$3))</f>
        <v/>
      </c>
      <c r="R4882" s="366">
        <f>IF(N4882="IBIRAPITANGA FASE 3",IF(P4882="Atraso",M4882,M4882/(1+$J$2)^Q4882),IF(P4882="Atraso",M4882,M4882/(1+$J$1)^Q4882))</f>
        <v/>
      </c>
    </row>
    <row r="4883">
      <c r="A4883" t="inlineStr">
        <is>
          <t>Q022L07</t>
        </is>
      </c>
      <c r="B4883" t="inlineStr">
        <is>
          <t>RICARDO RIBEIRO  DA SILVA</t>
        </is>
      </c>
      <c r="C4883" t="n">
        <v>1</v>
      </c>
      <c r="D4883" t="inlineStr">
        <is>
          <t>IPCA</t>
        </is>
      </c>
      <c r="E4883" t="n">
        <v>0</v>
      </c>
      <c r="F4883" t="inlineStr">
        <is>
          <t>MENSAL</t>
        </is>
      </c>
      <c r="G4883" t="n">
        <v>46492</v>
      </c>
      <c r="H4883" t="n">
        <v>46492</v>
      </c>
      <c r="I4883" t="inlineStr">
        <is>
          <t>046</t>
        </is>
      </c>
      <c r="J4883" t="inlineStr">
        <is>
          <t>CARTEIRA</t>
        </is>
      </c>
      <c r="K4883" t="inlineStr">
        <is>
          <t>CONTRATO</t>
        </is>
      </c>
      <c r="L4883" t="n">
        <v>6745.06</v>
      </c>
      <c r="M4883" t="inlineStr"/>
      <c r="N4883" t="inlineStr"/>
      <c r="O4883" s="142">
        <f>DATE(YEAR(H4883),MONTH(H4883),1)</f>
        <v/>
      </c>
      <c r="P4883" s="132">
        <f>IF(H4883&gt;$L$3,"Futuro","Atraso")</f>
        <v/>
      </c>
      <c r="Q4883">
        <f>12*(YEAR(H4883)-YEAR($L$3))+(MONTH(H4883)-MONTH($L$3))</f>
        <v/>
      </c>
      <c r="R4883" s="366">
        <f>IF(N4883="IBIRAPITANGA FASE 3",IF(P4883="Atraso",M4883,M4883/(1+$J$2)^Q4883),IF(P4883="Atraso",M4883,M4883/(1+$J$1)^Q4883))</f>
        <v/>
      </c>
    </row>
    <row r="4884">
      <c r="A4884" t="inlineStr">
        <is>
          <t>Q022L07</t>
        </is>
      </c>
      <c r="B4884" t="inlineStr">
        <is>
          <t>RICARDO RIBEIRO  DA SILVA</t>
        </is>
      </c>
      <c r="C4884" t="n">
        <v>1</v>
      </c>
      <c r="D4884" t="inlineStr">
        <is>
          <t>IPCA</t>
        </is>
      </c>
      <c r="E4884" t="n">
        <v>0</v>
      </c>
      <c r="F4884" t="inlineStr">
        <is>
          <t>MENSAL</t>
        </is>
      </c>
      <c r="G4884" t="n">
        <v>46522</v>
      </c>
      <c r="H4884" t="n">
        <v>46522</v>
      </c>
      <c r="I4884" t="inlineStr">
        <is>
          <t>047</t>
        </is>
      </c>
      <c r="J4884" t="inlineStr">
        <is>
          <t>CARTEIRA</t>
        </is>
      </c>
      <c r="K4884" t="inlineStr">
        <is>
          <t>CONTRATO</t>
        </is>
      </c>
      <c r="L4884" t="n">
        <v>6745.06</v>
      </c>
      <c r="M4884" t="inlineStr"/>
      <c r="N4884" t="inlineStr"/>
      <c r="O4884" s="142">
        <f>DATE(YEAR(H4884),MONTH(H4884),1)</f>
        <v/>
      </c>
      <c r="P4884" s="132">
        <f>IF(H4884&gt;$L$3,"Futuro","Atraso")</f>
        <v/>
      </c>
      <c r="Q4884">
        <f>12*(YEAR(H4884)-YEAR($L$3))+(MONTH(H4884)-MONTH($L$3))</f>
        <v/>
      </c>
      <c r="R4884" s="366">
        <f>IF(N4884="IBIRAPITANGA FASE 3",IF(P4884="Atraso",M4884,M4884/(1+$J$2)^Q4884),IF(P4884="Atraso",M4884,M4884/(1+$J$1)^Q4884))</f>
        <v/>
      </c>
    </row>
    <row r="4885">
      <c r="A4885" t="inlineStr">
        <is>
          <t>Q022L07</t>
        </is>
      </c>
      <c r="B4885" t="inlineStr">
        <is>
          <t>RICARDO RIBEIRO  DA SILVA</t>
        </is>
      </c>
      <c r="C4885" t="n">
        <v>1</v>
      </c>
      <c r="D4885" t="inlineStr">
        <is>
          <t>IPCA</t>
        </is>
      </c>
      <c r="E4885" t="n">
        <v>0</v>
      </c>
      <c r="F4885" t="inlineStr">
        <is>
          <t>MENSAL</t>
        </is>
      </c>
      <c r="G4885" t="n">
        <v>46553</v>
      </c>
      <c r="H4885" t="n">
        <v>46553</v>
      </c>
      <c r="I4885" t="inlineStr">
        <is>
          <t>048</t>
        </is>
      </c>
      <c r="J4885" t="inlineStr">
        <is>
          <t>CARTEIRA</t>
        </is>
      </c>
      <c r="K4885" t="inlineStr">
        <is>
          <t>CONTRATO</t>
        </is>
      </c>
      <c r="L4885" t="n">
        <v>6745.06</v>
      </c>
      <c r="M4885" t="inlineStr"/>
      <c r="N4885" t="inlineStr"/>
      <c r="O4885" s="142">
        <f>DATE(YEAR(H4885),MONTH(H4885),1)</f>
        <v/>
      </c>
      <c r="P4885" s="132">
        <f>IF(H4885&gt;$L$3,"Futuro","Atraso")</f>
        <v/>
      </c>
      <c r="Q4885">
        <f>12*(YEAR(H4885)-YEAR($L$3))+(MONTH(H4885)-MONTH($L$3))</f>
        <v/>
      </c>
      <c r="R4885" s="366">
        <f>IF(N4885="IBIRAPITANGA FASE 3",IF(P4885="Atraso",M4885,M4885/(1+$J$2)^Q4885),IF(P4885="Atraso",M4885,M4885/(1+$J$1)^Q4885))</f>
        <v/>
      </c>
    </row>
    <row r="4886">
      <c r="A4886" t="inlineStr">
        <is>
          <t>Q022L08</t>
        </is>
      </c>
      <c r="B4886" t="inlineStr">
        <is>
          <t>ANGELICA  ORTIGOZA</t>
        </is>
      </c>
      <c r="C4886" t="n">
        <v>1</v>
      </c>
      <c r="D4886" t="inlineStr">
        <is>
          <t>IPCA</t>
        </is>
      </c>
      <c r="E4886" t="n">
        <v>0</v>
      </c>
      <c r="F4886" t="inlineStr">
        <is>
          <t>MENSAL</t>
        </is>
      </c>
      <c r="G4886" t="n">
        <v>45224</v>
      </c>
      <c r="H4886" t="n">
        <v>45224</v>
      </c>
      <c r="I4886" t="inlineStr">
        <is>
          <t>003</t>
        </is>
      </c>
      <c r="J4886" t="inlineStr">
        <is>
          <t>CARTEIRA</t>
        </is>
      </c>
      <c r="K4886" t="inlineStr">
        <is>
          <t>CONTRATO</t>
        </is>
      </c>
      <c r="L4886" t="n">
        <v>4927.33</v>
      </c>
      <c r="M4886" t="inlineStr"/>
      <c r="N4886" t="inlineStr"/>
      <c r="O4886" s="142">
        <f>DATE(YEAR(H4886),MONTH(H4886),1)</f>
        <v/>
      </c>
      <c r="P4886" s="132">
        <f>IF(H4886&gt;$L$3,"Futuro","Atraso")</f>
        <v/>
      </c>
      <c r="Q4886">
        <f>12*(YEAR(H4886)-YEAR($L$3))+(MONTH(H4886)-MONTH($L$3))</f>
        <v/>
      </c>
      <c r="R4886" s="366">
        <f>IF(N4886="IBIRAPITANGA FASE 3",IF(P4886="Atraso",M4886,M4886/(1+$J$2)^Q4886),IF(P4886="Atraso",M4886,M4886/(1+$J$1)^Q4886))</f>
        <v/>
      </c>
    </row>
    <row r="4887">
      <c r="A4887" t="inlineStr">
        <is>
          <t>Q022L08</t>
        </is>
      </c>
      <c r="B4887" t="inlineStr">
        <is>
          <t>ANGELICA  ORTIGOZA</t>
        </is>
      </c>
      <c r="C4887" t="n">
        <v>1</v>
      </c>
      <c r="D4887" t="inlineStr">
        <is>
          <t>IPCA</t>
        </is>
      </c>
      <c r="E4887" t="n">
        <v>0</v>
      </c>
      <c r="F4887" t="inlineStr">
        <is>
          <t>MENSAL</t>
        </is>
      </c>
      <c r="G4887" t="n">
        <v>45255</v>
      </c>
      <c r="H4887" t="n">
        <v>45255</v>
      </c>
      <c r="I4887" t="inlineStr">
        <is>
          <t>004</t>
        </is>
      </c>
      <c r="J4887" t="inlineStr">
        <is>
          <t>CARTEIRA</t>
        </is>
      </c>
      <c r="K4887" t="inlineStr">
        <is>
          <t>CONTRATO</t>
        </is>
      </c>
      <c r="L4887" t="n">
        <v>4927.33</v>
      </c>
      <c r="M4887" t="inlineStr"/>
      <c r="N4887" t="inlineStr"/>
      <c r="O4887" s="142">
        <f>DATE(YEAR(H4887),MONTH(H4887),1)</f>
        <v/>
      </c>
      <c r="P4887" s="132">
        <f>IF(H4887&gt;$L$3,"Futuro","Atraso")</f>
        <v/>
      </c>
      <c r="Q4887">
        <f>12*(YEAR(H4887)-YEAR($L$3))+(MONTH(H4887)-MONTH($L$3))</f>
        <v/>
      </c>
      <c r="R4887" s="366">
        <f>IF(N4887="IBIRAPITANGA FASE 3",IF(P4887="Atraso",M4887,M4887/(1+$J$2)^Q4887),IF(P4887="Atraso",M4887,M4887/(1+$J$1)^Q4887))</f>
        <v/>
      </c>
    </row>
    <row r="4888">
      <c r="A4888" t="inlineStr">
        <is>
          <t>Q022L08</t>
        </is>
      </c>
      <c r="B4888" t="inlineStr">
        <is>
          <t>ANGELICA  ORTIGOZA</t>
        </is>
      </c>
      <c r="C4888" t="n">
        <v>1</v>
      </c>
      <c r="D4888" t="inlineStr">
        <is>
          <t>IPCA</t>
        </is>
      </c>
      <c r="E4888" t="n">
        <v>0</v>
      </c>
      <c r="F4888" t="inlineStr">
        <is>
          <t>MENSAL</t>
        </is>
      </c>
      <c r="G4888" t="n">
        <v>45285</v>
      </c>
      <c r="H4888" t="n">
        <v>45285</v>
      </c>
      <c r="I4888" t="inlineStr">
        <is>
          <t>005</t>
        </is>
      </c>
      <c r="J4888" t="inlineStr">
        <is>
          <t>CARTEIRA</t>
        </is>
      </c>
      <c r="K4888" t="inlineStr">
        <is>
          <t>CONTRATO</t>
        </is>
      </c>
      <c r="L4888" t="n">
        <v>4927.33</v>
      </c>
      <c r="M4888" t="inlineStr"/>
      <c r="N4888" t="inlineStr"/>
      <c r="O4888" s="142">
        <f>DATE(YEAR(H4888),MONTH(H4888),1)</f>
        <v/>
      </c>
      <c r="P4888" s="132">
        <f>IF(H4888&gt;$L$3,"Futuro","Atraso")</f>
        <v/>
      </c>
      <c r="Q4888">
        <f>12*(YEAR(H4888)-YEAR($L$3))+(MONTH(H4888)-MONTH($L$3))</f>
        <v/>
      </c>
      <c r="R4888" s="366">
        <f>IF(N4888="IBIRAPITANGA FASE 3",IF(P4888="Atraso",M4888,M4888/(1+$J$2)^Q4888),IF(P4888="Atraso",M4888,M4888/(1+$J$1)^Q4888))</f>
        <v/>
      </c>
    </row>
    <row r="4889">
      <c r="A4889" t="inlineStr">
        <is>
          <t>Q022L08</t>
        </is>
      </c>
      <c r="B4889" t="inlineStr">
        <is>
          <t>ANGELICA  ORTIGOZA</t>
        </is>
      </c>
      <c r="C4889" t="n">
        <v>1</v>
      </c>
      <c r="D4889" t="inlineStr">
        <is>
          <t>IPCA</t>
        </is>
      </c>
      <c r="E4889" t="n">
        <v>0</v>
      </c>
      <c r="F4889" t="inlineStr">
        <is>
          <t>MENSAL</t>
        </is>
      </c>
      <c r="G4889" t="n">
        <v>45316</v>
      </c>
      <c r="H4889" t="n">
        <v>45316</v>
      </c>
      <c r="I4889" t="inlineStr">
        <is>
          <t>006</t>
        </is>
      </c>
      <c r="J4889" t="inlineStr">
        <is>
          <t>CARTEIRA</t>
        </is>
      </c>
      <c r="K4889" t="inlineStr">
        <is>
          <t>CONTRATO</t>
        </is>
      </c>
      <c r="L4889" t="n">
        <v>4927.33</v>
      </c>
      <c r="M4889" t="inlineStr"/>
      <c r="N4889" t="inlineStr"/>
      <c r="O4889" s="142">
        <f>DATE(YEAR(H4889),MONTH(H4889),1)</f>
        <v/>
      </c>
      <c r="P4889" s="132">
        <f>IF(H4889&gt;$L$3,"Futuro","Atraso")</f>
        <v/>
      </c>
      <c r="Q4889">
        <f>12*(YEAR(H4889)-YEAR($L$3))+(MONTH(H4889)-MONTH($L$3))</f>
        <v/>
      </c>
      <c r="R4889" s="366">
        <f>IF(N4889="IBIRAPITANGA FASE 3",IF(P4889="Atraso",M4889,M4889/(1+$J$2)^Q4889),IF(P4889="Atraso",M4889,M4889/(1+$J$1)^Q4889))</f>
        <v/>
      </c>
    </row>
    <row r="4890">
      <c r="A4890" t="inlineStr">
        <is>
          <t>Q022L08</t>
        </is>
      </c>
      <c r="B4890" t="inlineStr">
        <is>
          <t>ANGELICA  ORTIGOZA</t>
        </is>
      </c>
      <c r="C4890" t="n">
        <v>1</v>
      </c>
      <c r="D4890" t="inlineStr">
        <is>
          <t>IPCA</t>
        </is>
      </c>
      <c r="E4890" t="n">
        <v>0</v>
      </c>
      <c r="F4890" t="inlineStr">
        <is>
          <t>MENSAL</t>
        </is>
      </c>
      <c r="G4890" t="n">
        <v>45347</v>
      </c>
      <c r="H4890" t="n">
        <v>45347</v>
      </c>
      <c r="I4890" t="inlineStr">
        <is>
          <t>007</t>
        </is>
      </c>
      <c r="J4890" t="inlineStr">
        <is>
          <t>CARTEIRA</t>
        </is>
      </c>
      <c r="K4890" t="inlineStr">
        <is>
          <t>CONTRATO</t>
        </is>
      </c>
      <c r="L4890" t="n">
        <v>4927.33</v>
      </c>
      <c r="M4890" t="inlineStr"/>
      <c r="N4890" t="inlineStr"/>
      <c r="O4890" s="142">
        <f>DATE(YEAR(H4890),MONTH(H4890),1)</f>
        <v/>
      </c>
      <c r="P4890" s="132">
        <f>IF(H4890&gt;$L$3,"Futuro","Atraso")</f>
        <v/>
      </c>
      <c r="Q4890">
        <f>12*(YEAR(H4890)-YEAR($L$3))+(MONTH(H4890)-MONTH($L$3))</f>
        <v/>
      </c>
      <c r="R4890" s="366">
        <f>IF(N4890="IBIRAPITANGA FASE 3",IF(P4890="Atraso",M4890,M4890/(1+$J$2)^Q4890),IF(P4890="Atraso",M4890,M4890/(1+$J$1)^Q4890))</f>
        <v/>
      </c>
    </row>
    <row r="4891">
      <c r="A4891" t="inlineStr">
        <is>
          <t>Q022L08</t>
        </is>
      </c>
      <c r="B4891" t="inlineStr">
        <is>
          <t>ANGELICA  ORTIGOZA</t>
        </is>
      </c>
      <c r="C4891" t="n">
        <v>1</v>
      </c>
      <c r="D4891" t="inlineStr">
        <is>
          <t>IPCA</t>
        </is>
      </c>
      <c r="E4891" t="n">
        <v>0</v>
      </c>
      <c r="F4891" t="inlineStr">
        <is>
          <t>MENSAL</t>
        </is>
      </c>
      <c r="G4891" t="n">
        <v>45376</v>
      </c>
      <c r="H4891" t="n">
        <v>45376</v>
      </c>
      <c r="I4891" t="inlineStr">
        <is>
          <t>008</t>
        </is>
      </c>
      <c r="J4891" t="inlineStr">
        <is>
          <t>CARTEIRA</t>
        </is>
      </c>
      <c r="K4891" t="inlineStr">
        <is>
          <t>CONTRATO</t>
        </is>
      </c>
      <c r="L4891" t="n">
        <v>4927.33</v>
      </c>
      <c r="M4891" t="inlineStr"/>
      <c r="N4891" t="inlineStr"/>
      <c r="O4891" s="142">
        <f>DATE(YEAR(H4891),MONTH(H4891),1)</f>
        <v/>
      </c>
      <c r="P4891" s="132">
        <f>IF(H4891&gt;$L$3,"Futuro","Atraso")</f>
        <v/>
      </c>
      <c r="Q4891">
        <f>12*(YEAR(H4891)-YEAR($L$3))+(MONTH(H4891)-MONTH($L$3))</f>
        <v/>
      </c>
      <c r="R4891" s="366">
        <f>IF(N4891="IBIRAPITANGA FASE 3",IF(P4891="Atraso",M4891,M4891/(1+$J$2)^Q4891),IF(P4891="Atraso",M4891,M4891/(1+$J$1)^Q4891))</f>
        <v/>
      </c>
    </row>
    <row r="4892">
      <c r="A4892" t="inlineStr">
        <is>
          <t>Q022L08</t>
        </is>
      </c>
      <c r="B4892" t="inlineStr">
        <is>
          <t>ANGELICA  ORTIGOZA</t>
        </is>
      </c>
      <c r="C4892" t="n">
        <v>1</v>
      </c>
      <c r="D4892" t="inlineStr">
        <is>
          <t>IPCA</t>
        </is>
      </c>
      <c r="E4892" t="n">
        <v>0</v>
      </c>
      <c r="F4892" t="inlineStr">
        <is>
          <t>MENSAL</t>
        </is>
      </c>
      <c r="G4892" t="n">
        <v>45407</v>
      </c>
      <c r="H4892" t="n">
        <v>45407</v>
      </c>
      <c r="I4892" t="inlineStr">
        <is>
          <t>009</t>
        </is>
      </c>
      <c r="J4892" t="inlineStr">
        <is>
          <t>CARTEIRA</t>
        </is>
      </c>
      <c r="K4892" t="inlineStr">
        <is>
          <t>CONTRATO</t>
        </is>
      </c>
      <c r="L4892" t="n">
        <v>4927.33</v>
      </c>
      <c r="M4892" t="inlineStr"/>
      <c r="N4892" t="inlineStr"/>
      <c r="O4892" s="142">
        <f>DATE(YEAR(H4892),MONTH(H4892),1)</f>
        <v/>
      </c>
      <c r="P4892" s="132">
        <f>IF(H4892&gt;$L$3,"Futuro","Atraso")</f>
        <v/>
      </c>
      <c r="Q4892">
        <f>12*(YEAR(H4892)-YEAR($L$3))+(MONTH(H4892)-MONTH($L$3))</f>
        <v/>
      </c>
      <c r="R4892" s="366">
        <f>IF(N4892="IBIRAPITANGA FASE 3",IF(P4892="Atraso",M4892,M4892/(1+$J$2)^Q4892),IF(P4892="Atraso",M4892,M4892/(1+$J$1)^Q4892))</f>
        <v/>
      </c>
    </row>
    <row r="4893">
      <c r="A4893" t="inlineStr">
        <is>
          <t>Q022L08</t>
        </is>
      </c>
      <c r="B4893" t="inlineStr">
        <is>
          <t>ANGELICA  ORTIGOZA</t>
        </is>
      </c>
      <c r="C4893" t="n">
        <v>1</v>
      </c>
      <c r="D4893" t="inlineStr">
        <is>
          <t>IPCA</t>
        </is>
      </c>
      <c r="E4893" t="n">
        <v>0</v>
      </c>
      <c r="F4893" t="inlineStr">
        <is>
          <t>MENSAL</t>
        </is>
      </c>
      <c r="G4893" t="n">
        <v>45437</v>
      </c>
      <c r="H4893" t="n">
        <v>45437</v>
      </c>
      <c r="I4893" t="inlineStr">
        <is>
          <t>010</t>
        </is>
      </c>
      <c r="J4893" t="inlineStr">
        <is>
          <t>CARTEIRA</t>
        </is>
      </c>
      <c r="K4893" t="inlineStr">
        <is>
          <t>CONTRATO</t>
        </is>
      </c>
      <c r="L4893" t="n">
        <v>4927.33</v>
      </c>
      <c r="M4893" t="inlineStr"/>
      <c r="N4893" t="inlineStr"/>
      <c r="O4893" s="142">
        <f>DATE(YEAR(H4893),MONTH(H4893),1)</f>
        <v/>
      </c>
      <c r="P4893" s="132">
        <f>IF(H4893&gt;$L$3,"Futuro","Atraso")</f>
        <v/>
      </c>
      <c r="Q4893">
        <f>12*(YEAR(H4893)-YEAR($L$3))+(MONTH(H4893)-MONTH($L$3))</f>
        <v/>
      </c>
      <c r="R4893" s="366">
        <f>IF(N4893="IBIRAPITANGA FASE 3",IF(P4893="Atraso",M4893,M4893/(1+$J$2)^Q4893),IF(P4893="Atraso",M4893,M4893/(1+$J$1)^Q4893))</f>
        <v/>
      </c>
    </row>
    <row r="4894">
      <c r="A4894" t="inlineStr">
        <is>
          <t>Q022L08</t>
        </is>
      </c>
      <c r="B4894" t="inlineStr">
        <is>
          <t>ANGELICA  ORTIGOZA</t>
        </is>
      </c>
      <c r="C4894" t="n">
        <v>1</v>
      </c>
      <c r="D4894" t="inlineStr">
        <is>
          <t>IPCA</t>
        </is>
      </c>
      <c r="E4894" t="n">
        <v>0</v>
      </c>
      <c r="F4894" t="inlineStr">
        <is>
          <t>MENSAL</t>
        </is>
      </c>
      <c r="G4894" t="n">
        <v>45468</v>
      </c>
      <c r="H4894" t="n">
        <v>45468</v>
      </c>
      <c r="I4894" t="inlineStr">
        <is>
          <t>011</t>
        </is>
      </c>
      <c r="J4894" t="inlineStr">
        <is>
          <t>CARTEIRA</t>
        </is>
      </c>
      <c r="K4894" t="inlineStr">
        <is>
          <t>CONTRATO</t>
        </is>
      </c>
      <c r="L4894" t="n">
        <v>4927.33</v>
      </c>
      <c r="M4894" t="inlineStr"/>
      <c r="N4894" t="inlineStr"/>
      <c r="O4894" s="142">
        <f>DATE(YEAR(H4894),MONTH(H4894),1)</f>
        <v/>
      </c>
      <c r="P4894" s="132">
        <f>IF(H4894&gt;$L$3,"Futuro","Atraso")</f>
        <v/>
      </c>
      <c r="Q4894">
        <f>12*(YEAR(H4894)-YEAR($L$3))+(MONTH(H4894)-MONTH($L$3))</f>
        <v/>
      </c>
      <c r="R4894" s="366">
        <f>IF(N4894="IBIRAPITANGA FASE 3",IF(P4894="Atraso",M4894,M4894/(1+$J$2)^Q4894),IF(P4894="Atraso",M4894,M4894/(1+$J$1)^Q4894))</f>
        <v/>
      </c>
    </row>
    <row r="4895">
      <c r="A4895" t="inlineStr">
        <is>
          <t>Q022L08</t>
        </is>
      </c>
      <c r="B4895" t="inlineStr">
        <is>
          <t>ANGELICA  ORTIGOZA</t>
        </is>
      </c>
      <c r="C4895" t="n">
        <v>1</v>
      </c>
      <c r="D4895" t="inlineStr">
        <is>
          <t>IPCA</t>
        </is>
      </c>
      <c r="E4895" t="n">
        <v>0</v>
      </c>
      <c r="F4895" t="inlineStr">
        <is>
          <t>MENSAL</t>
        </is>
      </c>
      <c r="G4895" t="n">
        <v>45498</v>
      </c>
      <c r="H4895" t="n">
        <v>45498</v>
      </c>
      <c r="I4895" t="inlineStr">
        <is>
          <t>012</t>
        </is>
      </c>
      <c r="J4895" t="inlineStr">
        <is>
          <t>CARTEIRA</t>
        </is>
      </c>
      <c r="K4895" t="inlineStr">
        <is>
          <t>CONTRATO</t>
        </is>
      </c>
      <c r="L4895" t="n">
        <v>4927.33</v>
      </c>
      <c r="M4895" t="inlineStr"/>
      <c r="N4895" t="inlineStr"/>
      <c r="O4895" s="142">
        <f>DATE(YEAR(H4895),MONTH(H4895),1)</f>
        <v/>
      </c>
      <c r="P4895" s="132">
        <f>IF(H4895&gt;$L$3,"Futuro","Atraso")</f>
        <v/>
      </c>
      <c r="Q4895">
        <f>12*(YEAR(H4895)-YEAR($L$3))+(MONTH(H4895)-MONTH($L$3))</f>
        <v/>
      </c>
      <c r="R4895" s="366">
        <f>IF(N4895="IBIRAPITANGA FASE 3",IF(P4895="Atraso",M4895,M4895/(1+$J$2)^Q4895),IF(P4895="Atraso",M4895,M4895/(1+$J$1)^Q4895))</f>
        <v/>
      </c>
    </row>
    <row r="4896">
      <c r="A4896" t="inlineStr">
        <is>
          <t>Q022L08</t>
        </is>
      </c>
      <c r="B4896" t="inlineStr">
        <is>
          <t>ANGELICA  ORTIGOZA</t>
        </is>
      </c>
      <c r="C4896" t="n">
        <v>1</v>
      </c>
      <c r="D4896" t="inlineStr">
        <is>
          <t>IPCA</t>
        </is>
      </c>
      <c r="E4896" t="n">
        <v>0</v>
      </c>
      <c r="F4896" t="inlineStr">
        <is>
          <t>MENSAL</t>
        </is>
      </c>
      <c r="G4896" t="n">
        <v>45498</v>
      </c>
      <c r="H4896" t="n">
        <v>45498</v>
      </c>
      <c r="I4896" t="inlineStr">
        <is>
          <t>001</t>
        </is>
      </c>
      <c r="J4896" t="inlineStr">
        <is>
          <t>CARTEIRA</t>
        </is>
      </c>
      <c r="K4896" t="inlineStr">
        <is>
          <t>CONTRATO</t>
        </is>
      </c>
      <c r="L4896" t="n">
        <v>19709.62</v>
      </c>
      <c r="M4896" t="inlineStr"/>
      <c r="N4896" t="inlineStr"/>
      <c r="O4896" s="142">
        <f>DATE(YEAR(H4896),MONTH(H4896),1)</f>
        <v/>
      </c>
      <c r="P4896" s="132">
        <f>IF(H4896&gt;$L$3,"Futuro","Atraso")</f>
        <v/>
      </c>
      <c r="Q4896">
        <f>12*(YEAR(H4896)-YEAR($L$3))+(MONTH(H4896)-MONTH($L$3))</f>
        <v/>
      </c>
      <c r="R4896" s="366">
        <f>IF(N4896="IBIRAPITANGA FASE 3",IF(P4896="Atraso",M4896,M4896/(1+$J$2)^Q4896),IF(P4896="Atraso",M4896,M4896/(1+$J$1)^Q4896))</f>
        <v/>
      </c>
    </row>
    <row r="4897">
      <c r="A4897" t="inlineStr">
        <is>
          <t>Q022L08</t>
        </is>
      </c>
      <c r="B4897" t="inlineStr">
        <is>
          <t>ANGELICA  ORTIGOZA</t>
        </is>
      </c>
      <c r="C4897" t="n">
        <v>1</v>
      </c>
      <c r="D4897" t="inlineStr">
        <is>
          <t>IPCA</t>
        </is>
      </c>
      <c r="E4897" t="n">
        <v>0</v>
      </c>
      <c r="F4897" t="inlineStr">
        <is>
          <t>MENSAL</t>
        </is>
      </c>
      <c r="G4897" t="n">
        <v>45529</v>
      </c>
      <c r="H4897" t="n">
        <v>45529</v>
      </c>
      <c r="I4897" t="inlineStr">
        <is>
          <t>013</t>
        </is>
      </c>
      <c r="J4897" t="inlineStr">
        <is>
          <t>CARTEIRA</t>
        </is>
      </c>
      <c r="K4897" t="inlineStr">
        <is>
          <t>CONTRATO</t>
        </is>
      </c>
      <c r="L4897" t="n">
        <v>4927.33</v>
      </c>
      <c r="M4897" t="inlineStr"/>
      <c r="N4897" t="inlineStr"/>
      <c r="O4897" s="142">
        <f>DATE(YEAR(H4897),MONTH(H4897),1)</f>
        <v/>
      </c>
      <c r="P4897" s="132">
        <f>IF(H4897&gt;$L$3,"Futuro","Atraso")</f>
        <v/>
      </c>
      <c r="Q4897">
        <f>12*(YEAR(H4897)-YEAR($L$3))+(MONTH(H4897)-MONTH($L$3))</f>
        <v/>
      </c>
      <c r="R4897" s="366">
        <f>IF(N4897="IBIRAPITANGA FASE 3",IF(P4897="Atraso",M4897,M4897/(1+$J$2)^Q4897),IF(P4897="Atraso",M4897,M4897/(1+$J$1)^Q4897))</f>
        <v/>
      </c>
    </row>
    <row r="4898">
      <c r="A4898" t="inlineStr">
        <is>
          <t>Q022L08</t>
        </is>
      </c>
      <c r="B4898" t="inlineStr">
        <is>
          <t>ANGELICA  ORTIGOZA</t>
        </is>
      </c>
      <c r="C4898" t="n">
        <v>1</v>
      </c>
      <c r="D4898" t="inlineStr">
        <is>
          <t>IPCA</t>
        </is>
      </c>
      <c r="E4898" t="n">
        <v>0</v>
      </c>
      <c r="F4898" t="inlineStr">
        <is>
          <t>MENSAL</t>
        </is>
      </c>
      <c r="G4898" t="n">
        <v>45560</v>
      </c>
      <c r="H4898" t="n">
        <v>45560</v>
      </c>
      <c r="I4898" t="inlineStr">
        <is>
          <t>014</t>
        </is>
      </c>
      <c r="J4898" t="inlineStr">
        <is>
          <t>CARTEIRA</t>
        </is>
      </c>
      <c r="K4898" t="inlineStr">
        <is>
          <t>CONTRATO</t>
        </is>
      </c>
      <c r="L4898" t="n">
        <v>4927.33</v>
      </c>
      <c r="M4898" t="inlineStr"/>
      <c r="N4898" t="inlineStr"/>
      <c r="O4898" s="142">
        <f>DATE(YEAR(H4898),MONTH(H4898),1)</f>
        <v/>
      </c>
      <c r="P4898" s="132">
        <f>IF(H4898&gt;$L$3,"Futuro","Atraso")</f>
        <v/>
      </c>
      <c r="Q4898">
        <f>12*(YEAR(H4898)-YEAR($L$3))+(MONTH(H4898)-MONTH($L$3))</f>
        <v/>
      </c>
      <c r="R4898" s="366">
        <f>IF(N4898="IBIRAPITANGA FASE 3",IF(P4898="Atraso",M4898,M4898/(1+$J$2)^Q4898),IF(P4898="Atraso",M4898,M4898/(1+$J$1)^Q4898))</f>
        <v/>
      </c>
    </row>
    <row r="4899">
      <c r="A4899" t="inlineStr">
        <is>
          <t>Q022L08</t>
        </is>
      </c>
      <c r="B4899" t="inlineStr">
        <is>
          <t>ANGELICA  ORTIGOZA</t>
        </is>
      </c>
      <c r="C4899" t="n">
        <v>1</v>
      </c>
      <c r="D4899" t="inlineStr">
        <is>
          <t>IPCA</t>
        </is>
      </c>
      <c r="E4899" t="n">
        <v>0</v>
      </c>
      <c r="F4899" t="inlineStr">
        <is>
          <t>MENSAL</t>
        </is>
      </c>
      <c r="G4899" t="n">
        <v>45590</v>
      </c>
      <c r="H4899" t="n">
        <v>45590</v>
      </c>
      <c r="I4899" t="inlineStr">
        <is>
          <t>015</t>
        </is>
      </c>
      <c r="J4899" t="inlineStr">
        <is>
          <t>CARTEIRA</t>
        </is>
      </c>
      <c r="K4899" t="inlineStr">
        <is>
          <t>CONTRATO</t>
        </is>
      </c>
      <c r="L4899" t="n">
        <v>4927.33</v>
      </c>
      <c r="M4899" t="inlineStr"/>
      <c r="N4899" t="inlineStr"/>
      <c r="O4899" s="142">
        <f>DATE(YEAR(H4899),MONTH(H4899),1)</f>
        <v/>
      </c>
      <c r="P4899" s="132">
        <f>IF(H4899&gt;$L$3,"Futuro","Atraso")</f>
        <v/>
      </c>
      <c r="Q4899">
        <f>12*(YEAR(H4899)-YEAR($L$3))+(MONTH(H4899)-MONTH($L$3))</f>
        <v/>
      </c>
      <c r="R4899" s="366">
        <f>IF(N4899="IBIRAPITANGA FASE 3",IF(P4899="Atraso",M4899,M4899/(1+$J$2)^Q4899),IF(P4899="Atraso",M4899,M4899/(1+$J$1)^Q4899))</f>
        <v/>
      </c>
    </row>
    <row r="4900">
      <c r="A4900" t="inlineStr">
        <is>
          <t>Q022L08</t>
        </is>
      </c>
      <c r="B4900" t="inlineStr">
        <is>
          <t>ANGELICA  ORTIGOZA</t>
        </is>
      </c>
      <c r="C4900" t="n">
        <v>1</v>
      </c>
      <c r="D4900" t="inlineStr">
        <is>
          <t>IPCA</t>
        </is>
      </c>
      <c r="E4900" t="n">
        <v>0</v>
      </c>
      <c r="F4900" t="inlineStr">
        <is>
          <t>MENSAL</t>
        </is>
      </c>
      <c r="G4900" t="n">
        <v>45621</v>
      </c>
      <c r="H4900" t="n">
        <v>45621</v>
      </c>
      <c r="I4900" t="inlineStr">
        <is>
          <t>016</t>
        </is>
      </c>
      <c r="J4900" t="inlineStr">
        <is>
          <t>CARTEIRA</t>
        </is>
      </c>
      <c r="K4900" t="inlineStr">
        <is>
          <t>CONTRATO</t>
        </is>
      </c>
      <c r="L4900" t="n">
        <v>4927.33</v>
      </c>
      <c r="M4900" t="inlineStr"/>
      <c r="N4900" t="inlineStr"/>
      <c r="O4900" s="142">
        <f>DATE(YEAR(H4900),MONTH(H4900),1)</f>
        <v/>
      </c>
      <c r="P4900" s="132">
        <f>IF(H4900&gt;$L$3,"Futuro","Atraso")</f>
        <v/>
      </c>
      <c r="Q4900">
        <f>12*(YEAR(H4900)-YEAR($L$3))+(MONTH(H4900)-MONTH($L$3))</f>
        <v/>
      </c>
      <c r="R4900" s="366">
        <f>IF(N4900="IBIRAPITANGA FASE 3",IF(P4900="Atraso",M4900,M4900/(1+$J$2)^Q4900),IF(P4900="Atraso",M4900,M4900/(1+$J$1)^Q4900))</f>
        <v/>
      </c>
    </row>
    <row r="4901">
      <c r="A4901" t="inlineStr">
        <is>
          <t>Q022L08</t>
        </is>
      </c>
      <c r="B4901" t="inlineStr">
        <is>
          <t>ANGELICA  ORTIGOZA</t>
        </is>
      </c>
      <c r="C4901" t="n">
        <v>1</v>
      </c>
      <c r="D4901" t="inlineStr">
        <is>
          <t>IPCA</t>
        </is>
      </c>
      <c r="E4901" t="n">
        <v>0</v>
      </c>
      <c r="F4901" t="inlineStr">
        <is>
          <t>MENSAL</t>
        </is>
      </c>
      <c r="G4901" t="n">
        <v>45651</v>
      </c>
      <c r="H4901" t="n">
        <v>45651</v>
      </c>
      <c r="I4901" t="inlineStr">
        <is>
          <t>017</t>
        </is>
      </c>
      <c r="J4901" t="inlineStr">
        <is>
          <t>CARTEIRA</t>
        </is>
      </c>
      <c r="K4901" t="inlineStr">
        <is>
          <t>CONTRATO</t>
        </is>
      </c>
      <c r="L4901" t="n">
        <v>4927.33</v>
      </c>
      <c r="M4901" t="inlineStr"/>
      <c r="N4901" t="inlineStr"/>
      <c r="O4901" s="142">
        <f>DATE(YEAR(H4901),MONTH(H4901),1)</f>
        <v/>
      </c>
      <c r="P4901" s="132">
        <f>IF(H4901&gt;$L$3,"Futuro","Atraso")</f>
        <v/>
      </c>
      <c r="Q4901">
        <f>12*(YEAR(H4901)-YEAR($L$3))+(MONTH(H4901)-MONTH($L$3))</f>
        <v/>
      </c>
      <c r="R4901" s="366">
        <f>IF(N4901="IBIRAPITANGA FASE 3",IF(P4901="Atraso",M4901,M4901/(1+$J$2)^Q4901),IF(P4901="Atraso",M4901,M4901/(1+$J$1)^Q4901))</f>
        <v/>
      </c>
    </row>
    <row r="4902">
      <c r="A4902" t="inlineStr">
        <is>
          <t>Q022L08</t>
        </is>
      </c>
      <c r="B4902" t="inlineStr">
        <is>
          <t>ANGELICA  ORTIGOZA</t>
        </is>
      </c>
      <c r="C4902" t="n">
        <v>1</v>
      </c>
      <c r="D4902" t="inlineStr">
        <is>
          <t>IPCA</t>
        </is>
      </c>
      <c r="E4902" t="n">
        <v>0</v>
      </c>
      <c r="F4902" t="inlineStr">
        <is>
          <t>MENSAL</t>
        </is>
      </c>
      <c r="G4902" t="n">
        <v>45682</v>
      </c>
      <c r="H4902" t="n">
        <v>45682</v>
      </c>
      <c r="I4902" t="inlineStr">
        <is>
          <t>018</t>
        </is>
      </c>
      <c r="J4902" t="inlineStr">
        <is>
          <t>CARTEIRA</t>
        </is>
      </c>
      <c r="K4902" t="inlineStr">
        <is>
          <t>CONTRATO</t>
        </is>
      </c>
      <c r="L4902" t="n">
        <v>4927.33</v>
      </c>
      <c r="M4902" t="inlineStr"/>
      <c r="N4902" t="inlineStr"/>
      <c r="O4902" s="142">
        <f>DATE(YEAR(H4902),MONTH(H4902),1)</f>
        <v/>
      </c>
      <c r="P4902" s="132">
        <f>IF(H4902&gt;$L$3,"Futuro","Atraso")</f>
        <v/>
      </c>
      <c r="Q4902">
        <f>12*(YEAR(H4902)-YEAR($L$3))+(MONTH(H4902)-MONTH($L$3))</f>
        <v/>
      </c>
      <c r="R4902" s="366">
        <f>IF(N4902="IBIRAPITANGA FASE 3",IF(P4902="Atraso",M4902,M4902/(1+$J$2)^Q4902),IF(P4902="Atraso",M4902,M4902/(1+$J$1)^Q4902))</f>
        <v/>
      </c>
    </row>
    <row r="4903">
      <c r="A4903" t="inlineStr">
        <is>
          <t>Q022L08</t>
        </is>
      </c>
      <c r="B4903" t="inlineStr">
        <is>
          <t>ANGELICA  ORTIGOZA</t>
        </is>
      </c>
      <c r="C4903" t="n">
        <v>1</v>
      </c>
      <c r="D4903" t="inlineStr">
        <is>
          <t>IPCA</t>
        </is>
      </c>
      <c r="E4903" t="n">
        <v>0</v>
      </c>
      <c r="F4903" t="inlineStr">
        <is>
          <t>MENSAL</t>
        </is>
      </c>
      <c r="G4903" t="n">
        <v>45713</v>
      </c>
      <c r="H4903" t="n">
        <v>45713</v>
      </c>
      <c r="I4903" t="inlineStr">
        <is>
          <t>019</t>
        </is>
      </c>
      <c r="J4903" t="inlineStr">
        <is>
          <t>CARTEIRA</t>
        </is>
      </c>
      <c r="K4903" t="inlineStr">
        <is>
          <t>CONTRATO</t>
        </is>
      </c>
      <c r="L4903" t="n">
        <v>4927.33</v>
      </c>
      <c r="M4903" t="inlineStr"/>
      <c r="N4903" t="inlineStr"/>
      <c r="O4903" s="142">
        <f>DATE(YEAR(H4903),MONTH(H4903),1)</f>
        <v/>
      </c>
      <c r="P4903" s="132">
        <f>IF(H4903&gt;$L$3,"Futuro","Atraso")</f>
        <v/>
      </c>
      <c r="Q4903">
        <f>12*(YEAR(H4903)-YEAR($L$3))+(MONTH(H4903)-MONTH($L$3))</f>
        <v/>
      </c>
      <c r="R4903" s="366">
        <f>IF(N4903="IBIRAPITANGA FASE 3",IF(P4903="Atraso",M4903,M4903/(1+$J$2)^Q4903),IF(P4903="Atraso",M4903,M4903/(1+$J$1)^Q4903))</f>
        <v/>
      </c>
    </row>
    <row r="4904">
      <c r="A4904" t="inlineStr">
        <is>
          <t>Q022L08</t>
        </is>
      </c>
      <c r="B4904" t="inlineStr">
        <is>
          <t>ANGELICA  ORTIGOZA</t>
        </is>
      </c>
      <c r="C4904" t="n">
        <v>1</v>
      </c>
      <c r="D4904" t="inlineStr">
        <is>
          <t>IPCA</t>
        </is>
      </c>
      <c r="E4904" t="n">
        <v>0</v>
      </c>
      <c r="F4904" t="inlineStr">
        <is>
          <t>MENSAL</t>
        </is>
      </c>
      <c r="G4904" t="n">
        <v>45741</v>
      </c>
      <c r="H4904" t="n">
        <v>45741</v>
      </c>
      <c r="I4904" t="inlineStr">
        <is>
          <t>020</t>
        </is>
      </c>
      <c r="J4904" t="inlineStr">
        <is>
          <t>CARTEIRA</t>
        </is>
      </c>
      <c r="K4904" t="inlineStr">
        <is>
          <t>CONTRATO</t>
        </is>
      </c>
      <c r="L4904" t="n">
        <v>4927.33</v>
      </c>
      <c r="M4904" t="inlineStr"/>
      <c r="N4904" t="inlineStr"/>
      <c r="O4904" s="142">
        <f>DATE(YEAR(H4904),MONTH(H4904),1)</f>
        <v/>
      </c>
      <c r="P4904" s="132">
        <f>IF(H4904&gt;$L$3,"Futuro","Atraso")</f>
        <v/>
      </c>
      <c r="Q4904">
        <f>12*(YEAR(H4904)-YEAR($L$3))+(MONTH(H4904)-MONTH($L$3))</f>
        <v/>
      </c>
      <c r="R4904" s="366">
        <f>IF(N4904="IBIRAPITANGA FASE 3",IF(P4904="Atraso",M4904,M4904/(1+$J$2)^Q4904),IF(P4904="Atraso",M4904,M4904/(1+$J$1)^Q4904))</f>
        <v/>
      </c>
    </row>
    <row r="4905">
      <c r="A4905" t="inlineStr">
        <is>
          <t>Q022L08</t>
        </is>
      </c>
      <c r="B4905" t="inlineStr">
        <is>
          <t>ANGELICA  ORTIGOZA</t>
        </is>
      </c>
      <c r="C4905" t="n">
        <v>1</v>
      </c>
      <c r="D4905" t="inlineStr">
        <is>
          <t>IPCA</t>
        </is>
      </c>
      <c r="E4905" t="n">
        <v>0</v>
      </c>
      <c r="F4905" t="inlineStr">
        <is>
          <t>MENSAL</t>
        </is>
      </c>
      <c r="G4905" t="n">
        <v>45772</v>
      </c>
      <c r="H4905" t="n">
        <v>45772</v>
      </c>
      <c r="I4905" t="inlineStr">
        <is>
          <t>021</t>
        </is>
      </c>
      <c r="J4905" t="inlineStr">
        <is>
          <t>CARTEIRA</t>
        </is>
      </c>
      <c r="K4905" t="inlineStr">
        <is>
          <t>CONTRATO</t>
        </is>
      </c>
      <c r="L4905" t="n">
        <v>4927.33</v>
      </c>
      <c r="M4905" t="inlineStr"/>
      <c r="N4905" t="inlineStr"/>
      <c r="O4905" s="142">
        <f>DATE(YEAR(H4905),MONTH(H4905),1)</f>
        <v/>
      </c>
      <c r="P4905" s="132">
        <f>IF(H4905&gt;$L$3,"Futuro","Atraso")</f>
        <v/>
      </c>
      <c r="Q4905">
        <f>12*(YEAR(H4905)-YEAR($L$3))+(MONTH(H4905)-MONTH($L$3))</f>
        <v/>
      </c>
      <c r="R4905" s="366">
        <f>IF(N4905="IBIRAPITANGA FASE 3",IF(P4905="Atraso",M4905,M4905/(1+$J$2)^Q4905),IF(P4905="Atraso",M4905,M4905/(1+$J$1)^Q4905))</f>
        <v/>
      </c>
    </row>
    <row r="4906">
      <c r="A4906" t="inlineStr">
        <is>
          <t>Q022L08</t>
        </is>
      </c>
      <c r="B4906" t="inlineStr">
        <is>
          <t>ANGELICA  ORTIGOZA</t>
        </is>
      </c>
      <c r="C4906" t="n">
        <v>1</v>
      </c>
      <c r="D4906" t="inlineStr">
        <is>
          <t>IPCA</t>
        </is>
      </c>
      <c r="E4906" t="n">
        <v>0</v>
      </c>
      <c r="F4906" t="inlineStr">
        <is>
          <t>MENSAL</t>
        </is>
      </c>
      <c r="G4906" t="n">
        <v>45802</v>
      </c>
      <c r="H4906" t="n">
        <v>45802</v>
      </c>
      <c r="I4906" t="inlineStr">
        <is>
          <t>022</t>
        </is>
      </c>
      <c r="J4906" t="inlineStr">
        <is>
          <t>CARTEIRA</t>
        </is>
      </c>
      <c r="K4906" t="inlineStr">
        <is>
          <t>CONTRATO</t>
        </is>
      </c>
      <c r="L4906" t="n">
        <v>4927.33</v>
      </c>
      <c r="M4906" t="inlineStr"/>
      <c r="N4906" t="inlineStr"/>
      <c r="O4906" s="142">
        <f>DATE(YEAR(H4906),MONTH(H4906),1)</f>
        <v/>
      </c>
      <c r="P4906" s="132">
        <f>IF(H4906&gt;$L$3,"Futuro","Atraso")</f>
        <v/>
      </c>
      <c r="Q4906">
        <f>12*(YEAR(H4906)-YEAR($L$3))+(MONTH(H4906)-MONTH($L$3))</f>
        <v/>
      </c>
      <c r="R4906" s="366">
        <f>IF(N4906="IBIRAPITANGA FASE 3",IF(P4906="Atraso",M4906,M4906/(1+$J$2)^Q4906),IF(P4906="Atraso",M4906,M4906/(1+$J$1)^Q4906))</f>
        <v/>
      </c>
    </row>
    <row r="4907">
      <c r="A4907" t="inlineStr">
        <is>
          <t>Q022L08</t>
        </is>
      </c>
      <c r="B4907" t="inlineStr">
        <is>
          <t>ANGELICA  ORTIGOZA</t>
        </is>
      </c>
      <c r="C4907" t="n">
        <v>1</v>
      </c>
      <c r="D4907" t="inlineStr">
        <is>
          <t>IPCA</t>
        </is>
      </c>
      <c r="E4907" t="n">
        <v>0</v>
      </c>
      <c r="F4907" t="inlineStr">
        <is>
          <t>MENSAL</t>
        </is>
      </c>
      <c r="G4907" t="n">
        <v>45833</v>
      </c>
      <c r="H4907" t="n">
        <v>45833</v>
      </c>
      <c r="I4907" t="inlineStr">
        <is>
          <t>023</t>
        </is>
      </c>
      <c r="J4907" t="inlineStr">
        <is>
          <t>CARTEIRA</t>
        </is>
      </c>
      <c r="K4907" t="inlineStr">
        <is>
          <t>CONTRATO</t>
        </is>
      </c>
      <c r="L4907" t="n">
        <v>4927.33</v>
      </c>
      <c r="M4907" t="inlineStr"/>
      <c r="N4907" t="inlineStr"/>
      <c r="O4907" s="142">
        <f>DATE(YEAR(H4907),MONTH(H4907),1)</f>
        <v/>
      </c>
      <c r="P4907" s="132">
        <f>IF(H4907&gt;$L$3,"Futuro","Atraso")</f>
        <v/>
      </c>
      <c r="Q4907">
        <f>12*(YEAR(H4907)-YEAR($L$3))+(MONTH(H4907)-MONTH($L$3))</f>
        <v/>
      </c>
      <c r="R4907" s="366">
        <f>IF(N4907="IBIRAPITANGA FASE 3",IF(P4907="Atraso",M4907,M4907/(1+$J$2)^Q4907),IF(P4907="Atraso",M4907,M4907/(1+$J$1)^Q4907))</f>
        <v/>
      </c>
    </row>
    <row r="4908">
      <c r="A4908" t="inlineStr">
        <is>
          <t>Q022L08</t>
        </is>
      </c>
      <c r="B4908" t="inlineStr">
        <is>
          <t>ANGELICA  ORTIGOZA</t>
        </is>
      </c>
      <c r="C4908" t="n">
        <v>1</v>
      </c>
      <c r="D4908" t="inlineStr">
        <is>
          <t>IPCA</t>
        </is>
      </c>
      <c r="E4908" t="n">
        <v>0</v>
      </c>
      <c r="F4908" t="inlineStr">
        <is>
          <t>MENSAL</t>
        </is>
      </c>
      <c r="G4908" t="n">
        <v>45863</v>
      </c>
      <c r="H4908" t="n">
        <v>45863</v>
      </c>
      <c r="I4908" t="inlineStr">
        <is>
          <t>024</t>
        </is>
      </c>
      <c r="J4908" t="inlineStr">
        <is>
          <t>CARTEIRA</t>
        </is>
      </c>
      <c r="K4908" t="inlineStr">
        <is>
          <t>CONTRATO</t>
        </is>
      </c>
      <c r="L4908" t="n">
        <v>4927.33</v>
      </c>
      <c r="M4908" t="inlineStr"/>
      <c r="N4908" t="inlineStr"/>
      <c r="O4908" s="142">
        <f>DATE(YEAR(H4908),MONTH(H4908),1)</f>
        <v/>
      </c>
      <c r="P4908" s="132">
        <f>IF(H4908&gt;$L$3,"Futuro","Atraso")</f>
        <v/>
      </c>
      <c r="Q4908">
        <f>12*(YEAR(H4908)-YEAR($L$3))+(MONTH(H4908)-MONTH($L$3))</f>
        <v/>
      </c>
      <c r="R4908" s="366">
        <f>IF(N4908="IBIRAPITANGA FASE 3",IF(P4908="Atraso",M4908,M4908/(1+$J$2)^Q4908),IF(P4908="Atraso",M4908,M4908/(1+$J$1)^Q4908))</f>
        <v/>
      </c>
    </row>
    <row r="4909">
      <c r="A4909" t="inlineStr">
        <is>
          <t>Q022L08</t>
        </is>
      </c>
      <c r="B4909" t="inlineStr">
        <is>
          <t>ANGELICA  ORTIGOZA</t>
        </is>
      </c>
      <c r="C4909" t="n">
        <v>1</v>
      </c>
      <c r="D4909" t="inlineStr">
        <is>
          <t>IPCA</t>
        </is>
      </c>
      <c r="E4909" t="n">
        <v>0</v>
      </c>
      <c r="F4909" t="inlineStr">
        <is>
          <t>MENSAL</t>
        </is>
      </c>
      <c r="G4909" t="n">
        <v>45863</v>
      </c>
      <c r="H4909" t="n">
        <v>45863</v>
      </c>
      <c r="I4909" t="inlineStr">
        <is>
          <t>002</t>
        </is>
      </c>
      <c r="J4909" t="inlineStr">
        <is>
          <t>CARTEIRA</t>
        </is>
      </c>
      <c r="K4909" t="inlineStr">
        <is>
          <t>CONTRATO</t>
        </is>
      </c>
      <c r="L4909" t="n">
        <v>19709.62</v>
      </c>
      <c r="M4909" t="inlineStr"/>
      <c r="N4909" t="inlineStr"/>
      <c r="O4909" s="142">
        <f>DATE(YEAR(H4909),MONTH(H4909),1)</f>
        <v/>
      </c>
      <c r="P4909" s="132">
        <f>IF(H4909&gt;$L$3,"Futuro","Atraso")</f>
        <v/>
      </c>
      <c r="Q4909">
        <f>12*(YEAR(H4909)-YEAR($L$3))+(MONTH(H4909)-MONTH($L$3))</f>
        <v/>
      </c>
      <c r="R4909" s="366">
        <f>IF(N4909="IBIRAPITANGA FASE 3",IF(P4909="Atraso",M4909,M4909/(1+$J$2)^Q4909),IF(P4909="Atraso",M4909,M4909/(1+$J$1)^Q4909))</f>
        <v/>
      </c>
    </row>
    <row r="4910">
      <c r="A4910" t="inlineStr">
        <is>
          <t>Q022L08</t>
        </is>
      </c>
      <c r="B4910" t="inlineStr">
        <is>
          <t>ANGELICA  ORTIGOZA</t>
        </is>
      </c>
      <c r="C4910" t="n">
        <v>1</v>
      </c>
      <c r="D4910" t="inlineStr">
        <is>
          <t>IPCA</t>
        </is>
      </c>
      <c r="E4910" t="n">
        <v>0</v>
      </c>
      <c r="F4910" t="inlineStr">
        <is>
          <t>MENSAL</t>
        </is>
      </c>
      <c r="G4910" t="n">
        <v>45894</v>
      </c>
      <c r="H4910" t="n">
        <v>45894</v>
      </c>
      <c r="I4910" t="inlineStr">
        <is>
          <t>025</t>
        </is>
      </c>
      <c r="J4910" t="inlineStr">
        <is>
          <t>CARTEIRA</t>
        </is>
      </c>
      <c r="K4910" t="inlineStr">
        <is>
          <t>CONTRATO</t>
        </is>
      </c>
      <c r="L4910" t="n">
        <v>4927.33</v>
      </c>
      <c r="M4910" t="inlineStr"/>
      <c r="N4910" t="inlineStr"/>
      <c r="O4910" s="142">
        <f>DATE(YEAR(H4910),MONTH(H4910),1)</f>
        <v/>
      </c>
      <c r="P4910" s="132">
        <f>IF(H4910&gt;$L$3,"Futuro","Atraso")</f>
        <v/>
      </c>
      <c r="Q4910">
        <f>12*(YEAR(H4910)-YEAR($L$3))+(MONTH(H4910)-MONTH($L$3))</f>
        <v/>
      </c>
      <c r="R4910" s="366">
        <f>IF(N4910="IBIRAPITANGA FASE 3",IF(P4910="Atraso",M4910,M4910/(1+$J$2)^Q4910),IF(P4910="Atraso",M4910,M4910/(1+$J$1)^Q4910))</f>
        <v/>
      </c>
    </row>
    <row r="4911">
      <c r="A4911" t="inlineStr">
        <is>
          <t>Q022L08</t>
        </is>
      </c>
      <c r="B4911" t="inlineStr">
        <is>
          <t>ANGELICA  ORTIGOZA</t>
        </is>
      </c>
      <c r="C4911" t="n">
        <v>1</v>
      </c>
      <c r="D4911" t="inlineStr">
        <is>
          <t>IPCA</t>
        </is>
      </c>
      <c r="E4911" t="n">
        <v>0</v>
      </c>
      <c r="F4911" t="inlineStr">
        <is>
          <t>MENSAL</t>
        </is>
      </c>
      <c r="G4911" t="n">
        <v>45925</v>
      </c>
      <c r="H4911" t="n">
        <v>45925</v>
      </c>
      <c r="I4911" t="inlineStr">
        <is>
          <t>026</t>
        </is>
      </c>
      <c r="J4911" t="inlineStr">
        <is>
          <t>CARTEIRA</t>
        </is>
      </c>
      <c r="K4911" t="inlineStr">
        <is>
          <t>CONTRATO</t>
        </is>
      </c>
      <c r="L4911" t="n">
        <v>4927.33</v>
      </c>
      <c r="M4911" t="inlineStr"/>
      <c r="N4911" t="inlineStr"/>
      <c r="O4911" s="142">
        <f>DATE(YEAR(H4911),MONTH(H4911),1)</f>
        <v/>
      </c>
      <c r="P4911" s="132">
        <f>IF(H4911&gt;$L$3,"Futuro","Atraso")</f>
        <v/>
      </c>
      <c r="Q4911">
        <f>12*(YEAR(H4911)-YEAR($L$3))+(MONTH(H4911)-MONTH($L$3))</f>
        <v/>
      </c>
      <c r="R4911" s="366">
        <f>IF(N4911="IBIRAPITANGA FASE 3",IF(P4911="Atraso",M4911,M4911/(1+$J$2)^Q4911),IF(P4911="Atraso",M4911,M4911/(1+$J$1)^Q4911))</f>
        <v/>
      </c>
    </row>
    <row r="4912">
      <c r="A4912" t="inlineStr">
        <is>
          <t>Q022L08</t>
        </is>
      </c>
      <c r="B4912" t="inlineStr">
        <is>
          <t>ANGELICA  ORTIGOZA</t>
        </is>
      </c>
      <c r="C4912" t="n">
        <v>1</v>
      </c>
      <c r="D4912" t="inlineStr">
        <is>
          <t>IPCA</t>
        </is>
      </c>
      <c r="E4912" t="n">
        <v>0</v>
      </c>
      <c r="F4912" t="inlineStr">
        <is>
          <t>MENSAL</t>
        </is>
      </c>
      <c r="G4912" t="n">
        <v>45955</v>
      </c>
      <c r="H4912" t="n">
        <v>45955</v>
      </c>
      <c r="I4912" t="inlineStr">
        <is>
          <t>027</t>
        </is>
      </c>
      <c r="J4912" t="inlineStr">
        <is>
          <t>CARTEIRA</t>
        </is>
      </c>
      <c r="K4912" t="inlineStr">
        <is>
          <t>CONTRATO</t>
        </is>
      </c>
      <c r="L4912" t="n">
        <v>4927.33</v>
      </c>
      <c r="M4912" t="inlineStr"/>
      <c r="N4912" t="inlineStr"/>
      <c r="O4912" s="142">
        <f>DATE(YEAR(H4912),MONTH(H4912),1)</f>
        <v/>
      </c>
      <c r="P4912" s="132">
        <f>IF(H4912&gt;$L$3,"Futuro","Atraso")</f>
        <v/>
      </c>
      <c r="Q4912">
        <f>12*(YEAR(H4912)-YEAR($L$3))+(MONTH(H4912)-MONTH($L$3))</f>
        <v/>
      </c>
      <c r="R4912" s="366">
        <f>IF(N4912="IBIRAPITANGA FASE 3",IF(P4912="Atraso",M4912,M4912/(1+$J$2)^Q4912),IF(P4912="Atraso",M4912,M4912/(1+$J$1)^Q4912))</f>
        <v/>
      </c>
    </row>
    <row r="4913">
      <c r="A4913" t="inlineStr">
        <is>
          <t>Q022L08</t>
        </is>
      </c>
      <c r="B4913" t="inlineStr">
        <is>
          <t>ANGELICA  ORTIGOZA</t>
        </is>
      </c>
      <c r="C4913" t="n">
        <v>1</v>
      </c>
      <c r="D4913" t="inlineStr">
        <is>
          <t>IPCA</t>
        </is>
      </c>
      <c r="E4913" t="n">
        <v>0</v>
      </c>
      <c r="F4913" t="inlineStr">
        <is>
          <t>MENSAL</t>
        </is>
      </c>
      <c r="G4913" t="n">
        <v>45986</v>
      </c>
      <c r="H4913" t="n">
        <v>45986</v>
      </c>
      <c r="I4913" t="inlineStr">
        <is>
          <t>028</t>
        </is>
      </c>
      <c r="J4913" t="inlineStr">
        <is>
          <t>CARTEIRA</t>
        </is>
      </c>
      <c r="K4913" t="inlineStr">
        <is>
          <t>CONTRATO</t>
        </is>
      </c>
      <c r="L4913" t="n">
        <v>4927.33</v>
      </c>
      <c r="M4913" t="inlineStr"/>
      <c r="N4913" t="inlineStr"/>
      <c r="O4913" s="142">
        <f>DATE(YEAR(H4913),MONTH(H4913),1)</f>
        <v/>
      </c>
      <c r="P4913" s="132">
        <f>IF(H4913&gt;$L$3,"Futuro","Atraso")</f>
        <v/>
      </c>
      <c r="Q4913">
        <f>12*(YEAR(H4913)-YEAR($L$3))+(MONTH(H4913)-MONTH($L$3))</f>
        <v/>
      </c>
      <c r="R4913" s="366">
        <f>IF(N4913="IBIRAPITANGA FASE 3",IF(P4913="Atraso",M4913,M4913/(1+$J$2)^Q4913),IF(P4913="Atraso",M4913,M4913/(1+$J$1)^Q4913))</f>
        <v/>
      </c>
    </row>
    <row r="4914">
      <c r="A4914" t="inlineStr">
        <is>
          <t>Q022L08</t>
        </is>
      </c>
      <c r="B4914" t="inlineStr">
        <is>
          <t>ANGELICA  ORTIGOZA</t>
        </is>
      </c>
      <c r="C4914" t="n">
        <v>1</v>
      </c>
      <c r="D4914" t="inlineStr">
        <is>
          <t>IPCA</t>
        </is>
      </c>
      <c r="E4914" t="n">
        <v>0</v>
      </c>
      <c r="F4914" t="inlineStr">
        <is>
          <t>MENSAL</t>
        </is>
      </c>
      <c r="G4914" t="n">
        <v>46016</v>
      </c>
      <c r="H4914" t="n">
        <v>46016</v>
      </c>
      <c r="I4914" t="inlineStr">
        <is>
          <t>029</t>
        </is>
      </c>
      <c r="J4914" t="inlineStr">
        <is>
          <t>CARTEIRA</t>
        </is>
      </c>
      <c r="K4914" t="inlineStr">
        <is>
          <t>CONTRATO</t>
        </is>
      </c>
      <c r="L4914" t="n">
        <v>4927.33</v>
      </c>
      <c r="M4914" t="inlineStr"/>
      <c r="N4914" t="inlineStr"/>
      <c r="O4914" s="142">
        <f>DATE(YEAR(H4914),MONTH(H4914),1)</f>
        <v/>
      </c>
      <c r="P4914" s="132">
        <f>IF(H4914&gt;$L$3,"Futuro","Atraso")</f>
        <v/>
      </c>
      <c r="Q4914">
        <f>12*(YEAR(H4914)-YEAR($L$3))+(MONTH(H4914)-MONTH($L$3))</f>
        <v/>
      </c>
      <c r="R4914" s="366">
        <f>IF(N4914="IBIRAPITANGA FASE 3",IF(P4914="Atraso",M4914,M4914/(1+$J$2)^Q4914),IF(P4914="Atraso",M4914,M4914/(1+$J$1)^Q4914))</f>
        <v/>
      </c>
    </row>
    <row r="4915">
      <c r="A4915" t="inlineStr">
        <is>
          <t>Q022L08</t>
        </is>
      </c>
      <c r="B4915" t="inlineStr">
        <is>
          <t>ANGELICA  ORTIGOZA</t>
        </is>
      </c>
      <c r="C4915" t="n">
        <v>1</v>
      </c>
      <c r="D4915" t="inlineStr">
        <is>
          <t>IPCA</t>
        </is>
      </c>
      <c r="E4915" t="n">
        <v>0</v>
      </c>
      <c r="F4915" t="inlineStr">
        <is>
          <t>MENSAL</t>
        </is>
      </c>
      <c r="G4915" t="n">
        <v>46047</v>
      </c>
      <c r="H4915" t="n">
        <v>46047</v>
      </c>
      <c r="I4915" t="inlineStr">
        <is>
          <t>030</t>
        </is>
      </c>
      <c r="J4915" t="inlineStr">
        <is>
          <t>CARTEIRA</t>
        </is>
      </c>
      <c r="K4915" t="inlineStr">
        <is>
          <t>CONTRATO</t>
        </is>
      </c>
      <c r="L4915" t="n">
        <v>4927.33</v>
      </c>
      <c r="M4915" t="inlineStr"/>
      <c r="N4915" t="inlineStr"/>
      <c r="O4915" s="142">
        <f>DATE(YEAR(H4915),MONTH(H4915),1)</f>
        <v/>
      </c>
      <c r="P4915" s="132">
        <f>IF(H4915&gt;$L$3,"Futuro","Atraso")</f>
        <v/>
      </c>
      <c r="Q4915">
        <f>12*(YEAR(H4915)-YEAR($L$3))+(MONTH(H4915)-MONTH($L$3))</f>
        <v/>
      </c>
      <c r="R4915" s="366">
        <f>IF(N4915="IBIRAPITANGA FASE 3",IF(P4915="Atraso",M4915,M4915/(1+$J$2)^Q4915),IF(P4915="Atraso",M4915,M4915/(1+$J$1)^Q4915))</f>
        <v/>
      </c>
    </row>
    <row r="4916">
      <c r="A4916" t="inlineStr">
        <is>
          <t>Q022L08</t>
        </is>
      </c>
      <c r="B4916" t="inlineStr">
        <is>
          <t>ANGELICA  ORTIGOZA</t>
        </is>
      </c>
      <c r="C4916" t="n">
        <v>1</v>
      </c>
      <c r="D4916" t="inlineStr">
        <is>
          <t>IPCA</t>
        </is>
      </c>
      <c r="E4916" t="n">
        <v>0</v>
      </c>
      <c r="F4916" t="inlineStr">
        <is>
          <t>MENSAL</t>
        </is>
      </c>
      <c r="G4916" t="n">
        <v>46078</v>
      </c>
      <c r="H4916" t="n">
        <v>46078</v>
      </c>
      <c r="I4916" t="inlineStr">
        <is>
          <t>031</t>
        </is>
      </c>
      <c r="J4916" t="inlineStr">
        <is>
          <t>CARTEIRA</t>
        </is>
      </c>
      <c r="K4916" t="inlineStr">
        <is>
          <t>CONTRATO</t>
        </is>
      </c>
      <c r="L4916" t="n">
        <v>4927.33</v>
      </c>
      <c r="M4916" t="inlineStr"/>
      <c r="N4916" t="inlineStr"/>
      <c r="O4916" s="142">
        <f>DATE(YEAR(H4916),MONTH(H4916),1)</f>
        <v/>
      </c>
      <c r="P4916" s="132">
        <f>IF(H4916&gt;$L$3,"Futuro","Atraso")</f>
        <v/>
      </c>
      <c r="Q4916">
        <f>12*(YEAR(H4916)-YEAR($L$3))+(MONTH(H4916)-MONTH($L$3))</f>
        <v/>
      </c>
      <c r="R4916" s="366">
        <f>IF(N4916="IBIRAPITANGA FASE 3",IF(P4916="Atraso",M4916,M4916/(1+$J$2)^Q4916),IF(P4916="Atraso",M4916,M4916/(1+$J$1)^Q4916))</f>
        <v/>
      </c>
    </row>
    <row r="4917">
      <c r="A4917" t="inlineStr">
        <is>
          <t>Q022L08</t>
        </is>
      </c>
      <c r="B4917" t="inlineStr">
        <is>
          <t>ANGELICA  ORTIGOZA</t>
        </is>
      </c>
      <c r="C4917" t="n">
        <v>1</v>
      </c>
      <c r="D4917" t="inlineStr">
        <is>
          <t>IPCA</t>
        </is>
      </c>
      <c r="E4917" t="n">
        <v>0</v>
      </c>
      <c r="F4917" t="inlineStr">
        <is>
          <t>MENSAL</t>
        </is>
      </c>
      <c r="G4917" t="n">
        <v>46106</v>
      </c>
      <c r="H4917" t="n">
        <v>46106</v>
      </c>
      <c r="I4917" t="inlineStr">
        <is>
          <t>032</t>
        </is>
      </c>
      <c r="J4917" t="inlineStr">
        <is>
          <t>CARTEIRA</t>
        </is>
      </c>
      <c r="K4917" t="inlineStr">
        <is>
          <t>CONTRATO</t>
        </is>
      </c>
      <c r="L4917" t="n">
        <v>4927.33</v>
      </c>
      <c r="M4917" t="inlineStr"/>
      <c r="N4917" t="inlineStr"/>
      <c r="O4917" s="142">
        <f>DATE(YEAR(H4917),MONTH(H4917),1)</f>
        <v/>
      </c>
      <c r="P4917" s="132">
        <f>IF(H4917&gt;$L$3,"Futuro","Atraso")</f>
        <v/>
      </c>
      <c r="Q4917">
        <f>12*(YEAR(H4917)-YEAR($L$3))+(MONTH(H4917)-MONTH($L$3))</f>
        <v/>
      </c>
      <c r="R4917" s="366">
        <f>IF(N4917="IBIRAPITANGA FASE 3",IF(P4917="Atraso",M4917,M4917/(1+$J$2)^Q4917),IF(P4917="Atraso",M4917,M4917/(1+$J$1)^Q4917))</f>
        <v/>
      </c>
    </row>
    <row r="4918">
      <c r="A4918" t="inlineStr">
        <is>
          <t>Q022L08</t>
        </is>
      </c>
      <c r="B4918" t="inlineStr">
        <is>
          <t>ANGELICA  ORTIGOZA</t>
        </is>
      </c>
      <c r="C4918" t="n">
        <v>1</v>
      </c>
      <c r="D4918" t="inlineStr">
        <is>
          <t>IPCA</t>
        </is>
      </c>
      <c r="E4918" t="n">
        <v>0</v>
      </c>
      <c r="F4918" t="inlineStr">
        <is>
          <t>MENSAL</t>
        </is>
      </c>
      <c r="G4918" t="n">
        <v>46137</v>
      </c>
      <c r="H4918" t="n">
        <v>46137</v>
      </c>
      <c r="I4918" t="inlineStr">
        <is>
          <t>033</t>
        </is>
      </c>
      <c r="J4918" t="inlineStr">
        <is>
          <t>CARTEIRA</t>
        </is>
      </c>
      <c r="K4918" t="inlineStr">
        <is>
          <t>CONTRATO</t>
        </is>
      </c>
      <c r="L4918" t="n">
        <v>4927.33</v>
      </c>
      <c r="M4918" t="inlineStr"/>
      <c r="N4918" t="inlineStr"/>
      <c r="O4918" s="142">
        <f>DATE(YEAR(H4918),MONTH(H4918),1)</f>
        <v/>
      </c>
      <c r="P4918" s="132">
        <f>IF(H4918&gt;$L$3,"Futuro","Atraso")</f>
        <v/>
      </c>
      <c r="Q4918">
        <f>12*(YEAR(H4918)-YEAR($L$3))+(MONTH(H4918)-MONTH($L$3))</f>
        <v/>
      </c>
      <c r="R4918" s="366">
        <f>IF(N4918="IBIRAPITANGA FASE 3",IF(P4918="Atraso",M4918,M4918/(1+$J$2)^Q4918),IF(P4918="Atraso",M4918,M4918/(1+$J$1)^Q4918))</f>
        <v/>
      </c>
    </row>
    <row r="4919">
      <c r="A4919" t="inlineStr">
        <is>
          <t>Q022L08</t>
        </is>
      </c>
      <c r="B4919" t="inlineStr">
        <is>
          <t>ANGELICA  ORTIGOZA</t>
        </is>
      </c>
      <c r="C4919" t="n">
        <v>1</v>
      </c>
      <c r="D4919" t="inlineStr">
        <is>
          <t>IPCA</t>
        </is>
      </c>
      <c r="E4919" t="n">
        <v>0</v>
      </c>
      <c r="F4919" t="inlineStr">
        <is>
          <t>MENSAL</t>
        </is>
      </c>
      <c r="G4919" t="n">
        <v>46167</v>
      </c>
      <c r="H4919" t="n">
        <v>46167</v>
      </c>
      <c r="I4919" t="inlineStr">
        <is>
          <t>034</t>
        </is>
      </c>
      <c r="J4919" t="inlineStr">
        <is>
          <t>CARTEIRA</t>
        </is>
      </c>
      <c r="K4919" t="inlineStr">
        <is>
          <t>CONTRATO</t>
        </is>
      </c>
      <c r="L4919" t="n">
        <v>4927.33</v>
      </c>
      <c r="M4919" t="inlineStr"/>
      <c r="N4919" t="inlineStr"/>
      <c r="O4919" s="142">
        <f>DATE(YEAR(H4919),MONTH(H4919),1)</f>
        <v/>
      </c>
      <c r="P4919" s="132">
        <f>IF(H4919&gt;$L$3,"Futuro","Atraso")</f>
        <v/>
      </c>
      <c r="Q4919">
        <f>12*(YEAR(H4919)-YEAR($L$3))+(MONTH(H4919)-MONTH($L$3))</f>
        <v/>
      </c>
      <c r="R4919" s="366">
        <f>IF(N4919="IBIRAPITANGA FASE 3",IF(P4919="Atraso",M4919,M4919/(1+$J$2)^Q4919),IF(P4919="Atraso",M4919,M4919/(1+$J$1)^Q4919))</f>
        <v/>
      </c>
    </row>
    <row r="4920">
      <c r="A4920" t="inlineStr">
        <is>
          <t>Q022L08</t>
        </is>
      </c>
      <c r="B4920" t="inlineStr">
        <is>
          <t>ANGELICA  ORTIGOZA</t>
        </is>
      </c>
      <c r="C4920" t="n">
        <v>1</v>
      </c>
      <c r="D4920" t="inlineStr">
        <is>
          <t>IPCA</t>
        </is>
      </c>
      <c r="E4920" t="n">
        <v>0</v>
      </c>
      <c r="F4920" t="inlineStr">
        <is>
          <t>MENSAL</t>
        </is>
      </c>
      <c r="G4920" t="n">
        <v>46198</v>
      </c>
      <c r="H4920" t="n">
        <v>46198</v>
      </c>
      <c r="I4920" t="inlineStr">
        <is>
          <t>035</t>
        </is>
      </c>
      <c r="J4920" t="inlineStr">
        <is>
          <t>CARTEIRA</t>
        </is>
      </c>
      <c r="K4920" t="inlineStr">
        <is>
          <t>CONTRATO</t>
        </is>
      </c>
      <c r="L4920" t="n">
        <v>4927.33</v>
      </c>
      <c r="M4920" t="inlineStr"/>
      <c r="N4920" t="inlineStr"/>
      <c r="O4920" s="142">
        <f>DATE(YEAR(H4920),MONTH(H4920),1)</f>
        <v/>
      </c>
      <c r="P4920" s="132">
        <f>IF(H4920&gt;$L$3,"Futuro","Atraso")</f>
        <v/>
      </c>
      <c r="Q4920">
        <f>12*(YEAR(H4920)-YEAR($L$3))+(MONTH(H4920)-MONTH($L$3))</f>
        <v/>
      </c>
      <c r="R4920" s="366">
        <f>IF(N4920="IBIRAPITANGA FASE 3",IF(P4920="Atraso",M4920,M4920/(1+$J$2)^Q4920),IF(P4920="Atraso",M4920,M4920/(1+$J$1)^Q4920))</f>
        <v/>
      </c>
    </row>
    <row r="4921">
      <c r="A4921" t="inlineStr">
        <is>
          <t>Q022L08</t>
        </is>
      </c>
      <c r="B4921" t="inlineStr">
        <is>
          <t>ANGELICA  ORTIGOZA</t>
        </is>
      </c>
      <c r="C4921" t="n">
        <v>1</v>
      </c>
      <c r="D4921" t="inlineStr">
        <is>
          <t>IPCA</t>
        </is>
      </c>
      <c r="E4921" t="n">
        <v>0</v>
      </c>
      <c r="F4921" t="inlineStr">
        <is>
          <t>MENSAL</t>
        </is>
      </c>
      <c r="G4921" t="n">
        <v>46228</v>
      </c>
      <c r="H4921" t="n">
        <v>46228</v>
      </c>
      <c r="I4921" t="inlineStr">
        <is>
          <t>036</t>
        </is>
      </c>
      <c r="J4921" t="inlineStr">
        <is>
          <t>CARTEIRA</t>
        </is>
      </c>
      <c r="K4921" t="inlineStr">
        <is>
          <t>CONTRATO</t>
        </is>
      </c>
      <c r="L4921" t="n">
        <v>4927.33</v>
      </c>
      <c r="M4921" t="inlineStr"/>
      <c r="N4921" t="inlineStr"/>
      <c r="O4921" s="142">
        <f>DATE(YEAR(H4921),MONTH(H4921),1)</f>
        <v/>
      </c>
      <c r="P4921" s="132">
        <f>IF(H4921&gt;$L$3,"Futuro","Atraso")</f>
        <v/>
      </c>
      <c r="Q4921">
        <f>12*(YEAR(H4921)-YEAR($L$3))+(MONTH(H4921)-MONTH($L$3))</f>
        <v/>
      </c>
      <c r="R4921" s="366">
        <f>IF(N4921="IBIRAPITANGA FASE 3",IF(P4921="Atraso",M4921,M4921/(1+$J$2)^Q4921),IF(P4921="Atraso",M4921,M4921/(1+$J$1)^Q4921))</f>
        <v/>
      </c>
    </row>
    <row r="4922">
      <c r="A4922" t="inlineStr">
        <is>
          <t>Q022L08</t>
        </is>
      </c>
      <c r="B4922" t="inlineStr">
        <is>
          <t>ANGELICA  ORTIGOZA</t>
        </is>
      </c>
      <c r="C4922" t="n">
        <v>1</v>
      </c>
      <c r="D4922" t="inlineStr">
        <is>
          <t>IPCA</t>
        </is>
      </c>
      <c r="E4922" t="n">
        <v>0</v>
      </c>
      <c r="F4922" t="inlineStr">
        <is>
          <t>MENSAL</t>
        </is>
      </c>
      <c r="G4922" t="n">
        <v>46228</v>
      </c>
      <c r="H4922" t="n">
        <v>46228</v>
      </c>
      <c r="I4922" t="inlineStr">
        <is>
          <t>003</t>
        </is>
      </c>
      <c r="J4922" t="inlineStr">
        <is>
          <t>CARTEIRA</t>
        </is>
      </c>
      <c r="K4922" t="inlineStr">
        <is>
          <t>CONTRATO</t>
        </is>
      </c>
      <c r="L4922" t="n">
        <v>19709.62</v>
      </c>
      <c r="M4922" t="inlineStr"/>
      <c r="N4922" t="inlineStr"/>
      <c r="O4922" s="142">
        <f>DATE(YEAR(H4922),MONTH(H4922),1)</f>
        <v/>
      </c>
      <c r="P4922" s="132">
        <f>IF(H4922&gt;$L$3,"Futuro","Atraso")</f>
        <v/>
      </c>
      <c r="Q4922">
        <f>12*(YEAR(H4922)-YEAR($L$3))+(MONTH(H4922)-MONTH($L$3))</f>
        <v/>
      </c>
      <c r="R4922" s="366">
        <f>IF(N4922="IBIRAPITANGA FASE 3",IF(P4922="Atraso",M4922,M4922/(1+$J$2)^Q4922),IF(P4922="Atraso",M4922,M4922/(1+$J$1)^Q4922))</f>
        <v/>
      </c>
    </row>
    <row r="4923">
      <c r="A4923" t="inlineStr">
        <is>
          <t>Q022L08</t>
        </is>
      </c>
      <c r="B4923" t="inlineStr">
        <is>
          <t>ANGELICA  ORTIGOZA</t>
        </is>
      </c>
      <c r="C4923" t="n">
        <v>1</v>
      </c>
      <c r="D4923" t="inlineStr">
        <is>
          <t>IPCA</t>
        </is>
      </c>
      <c r="E4923" t="n">
        <v>0</v>
      </c>
      <c r="F4923" t="inlineStr">
        <is>
          <t>MENSAL</t>
        </is>
      </c>
      <c r="G4923" t="n">
        <v>46259</v>
      </c>
      <c r="H4923" t="n">
        <v>46259</v>
      </c>
      <c r="I4923" t="inlineStr">
        <is>
          <t>037</t>
        </is>
      </c>
      <c r="J4923" t="inlineStr">
        <is>
          <t>CARTEIRA</t>
        </is>
      </c>
      <c r="K4923" t="inlineStr">
        <is>
          <t>CONTRATO</t>
        </is>
      </c>
      <c r="L4923" t="n">
        <v>4927.33</v>
      </c>
      <c r="M4923" t="inlineStr"/>
      <c r="N4923" t="inlineStr"/>
      <c r="O4923" s="142">
        <f>DATE(YEAR(H4923),MONTH(H4923),1)</f>
        <v/>
      </c>
      <c r="P4923" s="132">
        <f>IF(H4923&gt;$L$3,"Futuro","Atraso")</f>
        <v/>
      </c>
      <c r="Q4923">
        <f>12*(YEAR(H4923)-YEAR($L$3))+(MONTH(H4923)-MONTH($L$3))</f>
        <v/>
      </c>
      <c r="R4923" s="366">
        <f>IF(N4923="IBIRAPITANGA FASE 3",IF(P4923="Atraso",M4923,M4923/(1+$J$2)^Q4923),IF(P4923="Atraso",M4923,M4923/(1+$J$1)^Q4923))</f>
        <v/>
      </c>
    </row>
    <row r="4924">
      <c r="A4924" t="inlineStr">
        <is>
          <t>Q022L08</t>
        </is>
      </c>
      <c r="B4924" t="inlineStr">
        <is>
          <t>ANGELICA  ORTIGOZA</t>
        </is>
      </c>
      <c r="C4924" t="n">
        <v>1</v>
      </c>
      <c r="D4924" t="inlineStr">
        <is>
          <t>IPCA</t>
        </is>
      </c>
      <c r="E4924" t="n">
        <v>0</v>
      </c>
      <c r="F4924" t="inlineStr">
        <is>
          <t>MENSAL</t>
        </is>
      </c>
      <c r="G4924" t="n">
        <v>46290</v>
      </c>
      <c r="H4924" t="n">
        <v>46290</v>
      </c>
      <c r="I4924" t="inlineStr">
        <is>
          <t>038</t>
        </is>
      </c>
      <c r="J4924" t="inlineStr">
        <is>
          <t>CARTEIRA</t>
        </is>
      </c>
      <c r="K4924" t="inlineStr">
        <is>
          <t>CONTRATO</t>
        </is>
      </c>
      <c r="L4924" t="n">
        <v>4927.33</v>
      </c>
      <c r="M4924" t="inlineStr"/>
      <c r="N4924" t="inlineStr"/>
      <c r="O4924" s="142">
        <f>DATE(YEAR(H4924),MONTH(H4924),1)</f>
        <v/>
      </c>
      <c r="P4924" s="132">
        <f>IF(H4924&gt;$L$3,"Futuro","Atraso")</f>
        <v/>
      </c>
      <c r="Q4924">
        <f>12*(YEAR(H4924)-YEAR($L$3))+(MONTH(H4924)-MONTH($L$3))</f>
        <v/>
      </c>
      <c r="R4924" s="366">
        <f>IF(N4924="IBIRAPITANGA FASE 3",IF(P4924="Atraso",M4924,M4924/(1+$J$2)^Q4924),IF(P4924="Atraso",M4924,M4924/(1+$J$1)^Q4924))</f>
        <v/>
      </c>
    </row>
    <row r="4925">
      <c r="A4925" t="inlineStr">
        <is>
          <t>Q022L08</t>
        </is>
      </c>
      <c r="B4925" t="inlineStr">
        <is>
          <t>ANGELICA  ORTIGOZA</t>
        </is>
      </c>
      <c r="C4925" t="n">
        <v>1</v>
      </c>
      <c r="D4925" t="inlineStr">
        <is>
          <t>IPCA</t>
        </is>
      </c>
      <c r="E4925" t="n">
        <v>0</v>
      </c>
      <c r="F4925" t="inlineStr">
        <is>
          <t>MENSAL</t>
        </is>
      </c>
      <c r="G4925" t="n">
        <v>46320</v>
      </c>
      <c r="H4925" t="n">
        <v>46320</v>
      </c>
      <c r="I4925" t="inlineStr">
        <is>
          <t>039</t>
        </is>
      </c>
      <c r="J4925" t="inlineStr">
        <is>
          <t>CARTEIRA</t>
        </is>
      </c>
      <c r="K4925" t="inlineStr">
        <is>
          <t>CONTRATO</t>
        </is>
      </c>
      <c r="L4925" t="n">
        <v>4927.33</v>
      </c>
      <c r="M4925" t="inlineStr"/>
      <c r="N4925" t="inlineStr"/>
      <c r="O4925" s="142">
        <f>DATE(YEAR(H4925),MONTH(H4925),1)</f>
        <v/>
      </c>
      <c r="P4925" s="132">
        <f>IF(H4925&gt;$L$3,"Futuro","Atraso")</f>
        <v/>
      </c>
      <c r="Q4925">
        <f>12*(YEAR(H4925)-YEAR($L$3))+(MONTH(H4925)-MONTH($L$3))</f>
        <v/>
      </c>
      <c r="R4925" s="366">
        <f>IF(N4925="IBIRAPITANGA FASE 3",IF(P4925="Atraso",M4925,M4925/(1+$J$2)^Q4925),IF(P4925="Atraso",M4925,M4925/(1+$J$1)^Q4925))</f>
        <v/>
      </c>
    </row>
    <row r="4926">
      <c r="A4926" t="inlineStr">
        <is>
          <t>Q022L08</t>
        </is>
      </c>
      <c r="B4926" t="inlineStr">
        <is>
          <t>ANGELICA  ORTIGOZA</t>
        </is>
      </c>
      <c r="C4926" t="n">
        <v>1</v>
      </c>
      <c r="D4926" t="inlineStr">
        <is>
          <t>IPCA</t>
        </is>
      </c>
      <c r="E4926" t="n">
        <v>0</v>
      </c>
      <c r="F4926" t="inlineStr">
        <is>
          <t>MENSAL</t>
        </is>
      </c>
      <c r="G4926" t="n">
        <v>46351</v>
      </c>
      <c r="H4926" t="n">
        <v>46351</v>
      </c>
      <c r="I4926" t="inlineStr">
        <is>
          <t>040</t>
        </is>
      </c>
      <c r="J4926" t="inlineStr">
        <is>
          <t>CARTEIRA</t>
        </is>
      </c>
      <c r="K4926" t="inlineStr">
        <is>
          <t>CONTRATO</t>
        </is>
      </c>
      <c r="L4926" t="n">
        <v>4927.33</v>
      </c>
      <c r="M4926" t="inlineStr"/>
      <c r="N4926" t="inlineStr"/>
      <c r="O4926" s="142">
        <f>DATE(YEAR(H4926),MONTH(H4926),1)</f>
        <v/>
      </c>
      <c r="P4926" s="132">
        <f>IF(H4926&gt;$L$3,"Futuro","Atraso")</f>
        <v/>
      </c>
      <c r="Q4926">
        <f>12*(YEAR(H4926)-YEAR($L$3))+(MONTH(H4926)-MONTH($L$3))</f>
        <v/>
      </c>
      <c r="R4926" s="366">
        <f>IF(N4926="IBIRAPITANGA FASE 3",IF(P4926="Atraso",M4926,M4926/(1+$J$2)^Q4926),IF(P4926="Atraso",M4926,M4926/(1+$J$1)^Q4926))</f>
        <v/>
      </c>
    </row>
    <row r="4927">
      <c r="A4927" t="inlineStr">
        <is>
          <t>Q022L08</t>
        </is>
      </c>
      <c r="B4927" t="inlineStr">
        <is>
          <t>ANGELICA  ORTIGOZA</t>
        </is>
      </c>
      <c r="C4927" t="n">
        <v>1</v>
      </c>
      <c r="D4927" t="inlineStr">
        <is>
          <t>IPCA</t>
        </is>
      </c>
      <c r="E4927" t="n">
        <v>0</v>
      </c>
      <c r="F4927" t="inlineStr">
        <is>
          <t>MENSAL</t>
        </is>
      </c>
      <c r="G4927" t="n">
        <v>46381</v>
      </c>
      <c r="H4927" t="n">
        <v>46381</v>
      </c>
      <c r="I4927" t="inlineStr">
        <is>
          <t>041</t>
        </is>
      </c>
      <c r="J4927" t="inlineStr">
        <is>
          <t>CARTEIRA</t>
        </is>
      </c>
      <c r="K4927" t="inlineStr">
        <is>
          <t>CONTRATO</t>
        </is>
      </c>
      <c r="L4927" t="n">
        <v>4927.33</v>
      </c>
      <c r="M4927" t="inlineStr"/>
      <c r="N4927" t="inlineStr"/>
      <c r="O4927" s="142">
        <f>DATE(YEAR(H4927),MONTH(H4927),1)</f>
        <v/>
      </c>
      <c r="P4927" s="132">
        <f>IF(H4927&gt;$L$3,"Futuro","Atraso")</f>
        <v/>
      </c>
      <c r="Q4927">
        <f>12*(YEAR(H4927)-YEAR($L$3))+(MONTH(H4927)-MONTH($L$3))</f>
        <v/>
      </c>
      <c r="R4927" s="366">
        <f>IF(N4927="IBIRAPITANGA FASE 3",IF(P4927="Atraso",M4927,M4927/(1+$J$2)^Q4927),IF(P4927="Atraso",M4927,M4927/(1+$J$1)^Q4927))</f>
        <v/>
      </c>
    </row>
    <row r="4928">
      <c r="A4928" t="inlineStr">
        <is>
          <t>Q022L08</t>
        </is>
      </c>
      <c r="B4928" t="inlineStr">
        <is>
          <t>ANGELICA  ORTIGOZA</t>
        </is>
      </c>
      <c r="C4928" t="n">
        <v>1</v>
      </c>
      <c r="D4928" t="inlineStr">
        <is>
          <t>IPCA</t>
        </is>
      </c>
      <c r="E4928" t="n">
        <v>0</v>
      </c>
      <c r="F4928" t="inlineStr">
        <is>
          <t>MENSAL</t>
        </is>
      </c>
      <c r="G4928" t="n">
        <v>46412</v>
      </c>
      <c r="H4928" t="n">
        <v>46412</v>
      </c>
      <c r="I4928" t="inlineStr">
        <is>
          <t>042</t>
        </is>
      </c>
      <c r="J4928" t="inlineStr">
        <is>
          <t>CARTEIRA</t>
        </is>
      </c>
      <c r="K4928" t="inlineStr">
        <is>
          <t>CONTRATO</t>
        </is>
      </c>
      <c r="L4928" t="n">
        <v>4927.33</v>
      </c>
      <c r="M4928" t="inlineStr"/>
      <c r="N4928" t="inlineStr"/>
      <c r="O4928" s="142">
        <f>DATE(YEAR(H4928),MONTH(H4928),1)</f>
        <v/>
      </c>
      <c r="P4928" s="132">
        <f>IF(H4928&gt;$L$3,"Futuro","Atraso")</f>
        <v/>
      </c>
      <c r="Q4928">
        <f>12*(YEAR(H4928)-YEAR($L$3))+(MONTH(H4928)-MONTH($L$3))</f>
        <v/>
      </c>
      <c r="R4928" s="366">
        <f>IF(N4928="IBIRAPITANGA FASE 3",IF(P4928="Atraso",M4928,M4928/(1+$J$2)^Q4928),IF(P4928="Atraso",M4928,M4928/(1+$J$1)^Q4928))</f>
        <v/>
      </c>
    </row>
    <row r="4929">
      <c r="A4929" t="inlineStr">
        <is>
          <t>Q022L08</t>
        </is>
      </c>
      <c r="B4929" t="inlineStr">
        <is>
          <t>ANGELICA  ORTIGOZA</t>
        </is>
      </c>
      <c r="C4929" t="n">
        <v>1</v>
      </c>
      <c r="D4929" t="inlineStr">
        <is>
          <t>IPCA</t>
        </is>
      </c>
      <c r="E4929" t="n">
        <v>0</v>
      </c>
      <c r="F4929" t="inlineStr">
        <is>
          <t>MENSAL</t>
        </is>
      </c>
      <c r="G4929" t="n">
        <v>46443</v>
      </c>
      <c r="H4929" t="n">
        <v>46443</v>
      </c>
      <c r="I4929" t="inlineStr">
        <is>
          <t>043</t>
        </is>
      </c>
      <c r="J4929" t="inlineStr">
        <is>
          <t>CARTEIRA</t>
        </is>
      </c>
      <c r="K4929" t="inlineStr">
        <is>
          <t>CONTRATO</t>
        </is>
      </c>
      <c r="L4929" t="n">
        <v>4927.33</v>
      </c>
      <c r="M4929" t="inlineStr"/>
      <c r="N4929" t="inlineStr"/>
      <c r="O4929" s="142">
        <f>DATE(YEAR(H4929),MONTH(H4929),1)</f>
        <v/>
      </c>
      <c r="P4929" s="132">
        <f>IF(H4929&gt;$L$3,"Futuro","Atraso")</f>
        <v/>
      </c>
      <c r="Q4929">
        <f>12*(YEAR(H4929)-YEAR($L$3))+(MONTH(H4929)-MONTH($L$3))</f>
        <v/>
      </c>
      <c r="R4929" s="366">
        <f>IF(N4929="IBIRAPITANGA FASE 3",IF(P4929="Atraso",M4929,M4929/(1+$J$2)^Q4929),IF(P4929="Atraso",M4929,M4929/(1+$J$1)^Q4929))</f>
        <v/>
      </c>
    </row>
    <row r="4930">
      <c r="A4930" t="inlineStr">
        <is>
          <t>Q022L08</t>
        </is>
      </c>
      <c r="B4930" t="inlineStr">
        <is>
          <t>ANGELICA  ORTIGOZA</t>
        </is>
      </c>
      <c r="C4930" t="n">
        <v>1</v>
      </c>
      <c r="D4930" t="inlineStr">
        <is>
          <t>IPCA</t>
        </is>
      </c>
      <c r="E4930" t="n">
        <v>0</v>
      </c>
      <c r="F4930" t="inlineStr">
        <is>
          <t>MENSAL</t>
        </is>
      </c>
      <c r="G4930" t="n">
        <v>46471</v>
      </c>
      <c r="H4930" t="n">
        <v>46471</v>
      </c>
      <c r="I4930" t="inlineStr">
        <is>
          <t>044</t>
        </is>
      </c>
      <c r="J4930" t="inlineStr">
        <is>
          <t>CARTEIRA</t>
        </is>
      </c>
      <c r="K4930" t="inlineStr">
        <is>
          <t>CONTRATO</t>
        </is>
      </c>
      <c r="L4930" t="n">
        <v>4927.33</v>
      </c>
      <c r="M4930" t="inlineStr"/>
      <c r="N4930" t="inlineStr"/>
      <c r="O4930" s="142">
        <f>DATE(YEAR(H4930),MONTH(H4930),1)</f>
        <v/>
      </c>
      <c r="P4930" s="132">
        <f>IF(H4930&gt;$L$3,"Futuro","Atraso")</f>
        <v/>
      </c>
      <c r="Q4930">
        <f>12*(YEAR(H4930)-YEAR($L$3))+(MONTH(H4930)-MONTH($L$3))</f>
        <v/>
      </c>
      <c r="R4930" s="366">
        <f>IF(N4930="IBIRAPITANGA FASE 3",IF(P4930="Atraso",M4930,M4930/(1+$J$2)^Q4930),IF(P4930="Atraso",M4930,M4930/(1+$J$1)^Q4930))</f>
        <v/>
      </c>
    </row>
    <row r="4931">
      <c r="A4931" t="inlineStr">
        <is>
          <t>Q022L08</t>
        </is>
      </c>
      <c r="B4931" t="inlineStr">
        <is>
          <t>ANGELICA  ORTIGOZA</t>
        </is>
      </c>
      <c r="C4931" t="n">
        <v>1</v>
      </c>
      <c r="D4931" t="inlineStr">
        <is>
          <t>IPCA</t>
        </is>
      </c>
      <c r="E4931" t="n">
        <v>0</v>
      </c>
      <c r="F4931" t="inlineStr">
        <is>
          <t>MENSAL</t>
        </is>
      </c>
      <c r="G4931" t="n">
        <v>46502</v>
      </c>
      <c r="H4931" t="n">
        <v>46502</v>
      </c>
      <c r="I4931" t="inlineStr">
        <is>
          <t>045</t>
        </is>
      </c>
      <c r="J4931" t="inlineStr">
        <is>
          <t>CARTEIRA</t>
        </is>
      </c>
      <c r="K4931" t="inlineStr">
        <is>
          <t>CONTRATO</t>
        </is>
      </c>
      <c r="L4931" t="n">
        <v>4927.33</v>
      </c>
      <c r="M4931" t="inlineStr"/>
      <c r="N4931" t="inlineStr"/>
      <c r="O4931" s="142">
        <f>DATE(YEAR(H4931),MONTH(H4931),1)</f>
        <v/>
      </c>
      <c r="P4931" s="132">
        <f>IF(H4931&gt;$L$3,"Futuro","Atraso")</f>
        <v/>
      </c>
      <c r="Q4931">
        <f>12*(YEAR(H4931)-YEAR($L$3))+(MONTH(H4931)-MONTH($L$3))</f>
        <v/>
      </c>
      <c r="R4931" s="366">
        <f>IF(N4931="IBIRAPITANGA FASE 3",IF(P4931="Atraso",M4931,M4931/(1+$J$2)^Q4931),IF(P4931="Atraso",M4931,M4931/(1+$J$1)^Q4931))</f>
        <v/>
      </c>
    </row>
    <row r="4932">
      <c r="A4932" t="inlineStr">
        <is>
          <t>Q022L08</t>
        </is>
      </c>
      <c r="B4932" t="inlineStr">
        <is>
          <t>ANGELICA  ORTIGOZA</t>
        </is>
      </c>
      <c r="C4932" t="n">
        <v>1</v>
      </c>
      <c r="D4932" t="inlineStr">
        <is>
          <t>IPCA</t>
        </is>
      </c>
      <c r="E4932" t="n">
        <v>0</v>
      </c>
      <c r="F4932" t="inlineStr">
        <is>
          <t>MENSAL</t>
        </is>
      </c>
      <c r="G4932" t="n">
        <v>46532</v>
      </c>
      <c r="H4932" t="n">
        <v>46532</v>
      </c>
      <c r="I4932" t="inlineStr">
        <is>
          <t>046</t>
        </is>
      </c>
      <c r="J4932" t="inlineStr">
        <is>
          <t>CARTEIRA</t>
        </is>
      </c>
      <c r="K4932" t="inlineStr">
        <is>
          <t>CONTRATO</t>
        </is>
      </c>
      <c r="L4932" t="n">
        <v>4927.33</v>
      </c>
      <c r="M4932" t="inlineStr"/>
      <c r="N4932" t="inlineStr"/>
      <c r="O4932" s="142">
        <f>DATE(YEAR(H4932),MONTH(H4932),1)</f>
        <v/>
      </c>
      <c r="P4932" s="132">
        <f>IF(H4932&gt;$L$3,"Futuro","Atraso")</f>
        <v/>
      </c>
      <c r="Q4932">
        <f>12*(YEAR(H4932)-YEAR($L$3))+(MONTH(H4932)-MONTH($L$3))</f>
        <v/>
      </c>
      <c r="R4932" s="366">
        <f>IF(N4932="IBIRAPITANGA FASE 3",IF(P4932="Atraso",M4932,M4932/(1+$J$2)^Q4932),IF(P4932="Atraso",M4932,M4932/(1+$J$1)^Q4932))</f>
        <v/>
      </c>
    </row>
    <row r="4933">
      <c r="A4933" t="inlineStr">
        <is>
          <t>Q022L08</t>
        </is>
      </c>
      <c r="B4933" t="inlineStr">
        <is>
          <t>ANGELICA  ORTIGOZA</t>
        </is>
      </c>
      <c r="C4933" t="n">
        <v>1</v>
      </c>
      <c r="D4933" t="inlineStr">
        <is>
          <t>IPCA</t>
        </is>
      </c>
      <c r="E4933" t="n">
        <v>0</v>
      </c>
      <c r="F4933" t="inlineStr">
        <is>
          <t>MENSAL</t>
        </is>
      </c>
      <c r="G4933" t="n">
        <v>46563</v>
      </c>
      <c r="H4933" t="n">
        <v>46563</v>
      </c>
      <c r="I4933" t="inlineStr">
        <is>
          <t>047</t>
        </is>
      </c>
      <c r="J4933" t="inlineStr">
        <is>
          <t>CARTEIRA</t>
        </is>
      </c>
      <c r="K4933" t="inlineStr">
        <is>
          <t>CONTRATO</t>
        </is>
      </c>
      <c r="L4933" t="n">
        <v>4927.33</v>
      </c>
      <c r="M4933" t="inlineStr"/>
      <c r="N4933" t="inlineStr"/>
      <c r="O4933" s="142">
        <f>DATE(YEAR(H4933),MONTH(H4933),1)</f>
        <v/>
      </c>
      <c r="P4933" s="132">
        <f>IF(H4933&gt;$L$3,"Futuro","Atraso")</f>
        <v/>
      </c>
      <c r="Q4933">
        <f>12*(YEAR(H4933)-YEAR($L$3))+(MONTH(H4933)-MONTH($L$3))</f>
        <v/>
      </c>
      <c r="R4933" s="366">
        <f>IF(N4933="IBIRAPITANGA FASE 3",IF(P4933="Atraso",M4933,M4933/(1+$J$2)^Q4933),IF(P4933="Atraso",M4933,M4933/(1+$J$1)^Q4933))</f>
        <v/>
      </c>
    </row>
    <row r="4934">
      <c r="A4934" t="inlineStr">
        <is>
          <t>Q022L08</t>
        </is>
      </c>
      <c r="B4934" t="inlineStr">
        <is>
          <t>ANGELICA  ORTIGOZA</t>
        </is>
      </c>
      <c r="C4934" t="n">
        <v>1</v>
      </c>
      <c r="D4934" t="inlineStr">
        <is>
          <t>IPCA</t>
        </is>
      </c>
      <c r="E4934" t="n">
        <v>0</v>
      </c>
      <c r="F4934" t="inlineStr">
        <is>
          <t>MENSAL</t>
        </is>
      </c>
      <c r="G4934" t="n">
        <v>46593</v>
      </c>
      <c r="H4934" t="n">
        <v>46593</v>
      </c>
      <c r="I4934" t="inlineStr">
        <is>
          <t>048</t>
        </is>
      </c>
      <c r="J4934" t="inlineStr">
        <is>
          <t>CARTEIRA</t>
        </is>
      </c>
      <c r="K4934" t="inlineStr">
        <is>
          <t>CONTRATO</t>
        </is>
      </c>
      <c r="L4934" t="n">
        <v>4927.33</v>
      </c>
      <c r="M4934" t="inlineStr"/>
      <c r="N4934" t="inlineStr"/>
      <c r="O4934" s="142">
        <f>DATE(YEAR(H4934),MONTH(H4934),1)</f>
        <v/>
      </c>
      <c r="P4934" s="132">
        <f>IF(H4934&gt;$L$3,"Futuro","Atraso")</f>
        <v/>
      </c>
      <c r="Q4934">
        <f>12*(YEAR(H4934)-YEAR($L$3))+(MONTH(H4934)-MONTH($L$3))</f>
        <v/>
      </c>
      <c r="R4934" s="366">
        <f>IF(N4934="IBIRAPITANGA FASE 3",IF(P4934="Atraso",M4934,M4934/(1+$J$2)^Q4934),IF(P4934="Atraso",M4934,M4934/(1+$J$1)^Q4934))</f>
        <v/>
      </c>
    </row>
    <row r="4935">
      <c r="A4935" t="inlineStr">
        <is>
          <t>Q022L08</t>
        </is>
      </c>
      <c r="B4935" t="inlineStr">
        <is>
          <t>ANGELICA  ORTIGOZA</t>
        </is>
      </c>
      <c r="C4935" t="n">
        <v>1</v>
      </c>
      <c r="D4935" t="inlineStr">
        <is>
          <t>IPCA</t>
        </is>
      </c>
      <c r="E4935" t="n">
        <v>0</v>
      </c>
      <c r="F4935" t="inlineStr">
        <is>
          <t>MENSAL</t>
        </is>
      </c>
      <c r="G4935" t="n">
        <v>46593</v>
      </c>
      <c r="H4935" t="n">
        <v>46593</v>
      </c>
      <c r="I4935" t="inlineStr">
        <is>
          <t>004</t>
        </is>
      </c>
      <c r="J4935" t="inlineStr">
        <is>
          <t>CARTEIRA</t>
        </is>
      </c>
      <c r="K4935" t="inlineStr">
        <is>
          <t>CONTRATO</t>
        </is>
      </c>
      <c r="L4935" t="n">
        <v>19709.62</v>
      </c>
      <c r="M4935" t="inlineStr"/>
      <c r="N4935" t="inlineStr"/>
      <c r="O4935" s="142">
        <f>DATE(YEAR(H4935),MONTH(H4935),1)</f>
        <v/>
      </c>
      <c r="P4935" s="132">
        <f>IF(H4935&gt;$L$3,"Futuro","Atraso")</f>
        <v/>
      </c>
      <c r="Q4935">
        <f>12*(YEAR(H4935)-YEAR($L$3))+(MONTH(H4935)-MONTH($L$3))</f>
        <v/>
      </c>
      <c r="R4935" s="366">
        <f>IF(N4935="IBIRAPITANGA FASE 3",IF(P4935="Atraso",M4935,M4935/(1+$J$2)^Q4935),IF(P4935="Atraso",M4935,M4935/(1+$J$1)^Q4935))</f>
        <v/>
      </c>
    </row>
    <row r="4936">
      <c r="A4936" t="inlineStr">
        <is>
          <t>Q023L04</t>
        </is>
      </c>
      <c r="B4936" t="inlineStr">
        <is>
          <t>LEONIL BRAGA SANTOS</t>
        </is>
      </c>
      <c r="C4936" t="n">
        <v>1</v>
      </c>
      <c r="D4936" t="inlineStr">
        <is>
          <t>IPCA</t>
        </is>
      </c>
      <c r="E4936" t="n">
        <v>0.009488792934583046</v>
      </c>
      <c r="F4936" t="inlineStr">
        <is>
          <t>MENSAL</t>
        </is>
      </c>
      <c r="G4936" t="n">
        <v>45224</v>
      </c>
      <c r="H4936" t="n">
        <v>45224</v>
      </c>
      <c r="I4936" t="inlineStr">
        <is>
          <t>043</t>
        </is>
      </c>
      <c r="J4936" t="inlineStr">
        <is>
          <t>CARTEIRA</t>
        </is>
      </c>
      <c r="K4936" t="inlineStr">
        <is>
          <t>CONTRATO</t>
        </is>
      </c>
      <c r="L4936" t="n">
        <v>1595</v>
      </c>
      <c r="M4936" t="inlineStr"/>
      <c r="N4936" t="inlineStr"/>
      <c r="O4936" s="142">
        <f>DATE(YEAR(H4936),MONTH(H4936),1)</f>
        <v/>
      </c>
      <c r="P4936" s="132">
        <f>IF(H4936&gt;$L$3,"Futuro","Atraso")</f>
        <v/>
      </c>
      <c r="Q4936">
        <f>12*(YEAR(H4936)-YEAR($L$3))+(MONTH(H4936)-MONTH($L$3))</f>
        <v/>
      </c>
      <c r="R4936" s="366">
        <f>IF(N4936="IBIRAPITANGA FASE 3",IF(P4936="Atraso",M4936,M4936/(1+$J$2)^Q4936),IF(P4936="Atraso",M4936,M4936/(1+$J$1)^Q4936))</f>
        <v/>
      </c>
    </row>
    <row r="4937">
      <c r="A4937" t="inlineStr">
        <is>
          <t>Q023L04</t>
        </is>
      </c>
      <c r="B4937" t="inlineStr">
        <is>
          <t>LEONIL BRAGA SANTOS</t>
        </is>
      </c>
      <c r="C4937" t="n">
        <v>1</v>
      </c>
      <c r="D4937" t="inlineStr">
        <is>
          <t>IPCA</t>
        </is>
      </c>
      <c r="E4937" t="n">
        <v>0.009488792934583046</v>
      </c>
      <c r="F4937" t="inlineStr">
        <is>
          <t>MENSAL</t>
        </is>
      </c>
      <c r="G4937" t="n">
        <v>45255</v>
      </c>
      <c r="H4937" t="n">
        <v>45255</v>
      </c>
      <c r="I4937" t="inlineStr">
        <is>
          <t>044</t>
        </is>
      </c>
      <c r="J4937" t="inlineStr">
        <is>
          <t>CARTEIRA</t>
        </is>
      </c>
      <c r="K4937" t="inlineStr">
        <is>
          <t>CONTRATO</t>
        </is>
      </c>
      <c r="L4937" t="n">
        <v>1595</v>
      </c>
      <c r="M4937" t="inlineStr"/>
      <c r="N4937" t="inlineStr"/>
      <c r="O4937" s="142">
        <f>DATE(YEAR(H4937),MONTH(H4937),1)</f>
        <v/>
      </c>
      <c r="P4937" s="132">
        <f>IF(H4937&gt;$L$3,"Futuro","Atraso")</f>
        <v/>
      </c>
      <c r="Q4937">
        <f>12*(YEAR(H4937)-YEAR($L$3))+(MONTH(H4937)-MONTH($L$3))</f>
        <v/>
      </c>
      <c r="R4937" s="366">
        <f>IF(N4937="IBIRAPITANGA FASE 3",IF(P4937="Atraso",M4937,M4937/(1+$J$2)^Q4937),IF(P4937="Atraso",M4937,M4937/(1+$J$1)^Q4937))</f>
        <v/>
      </c>
    </row>
    <row r="4938">
      <c r="A4938" t="inlineStr">
        <is>
          <t>Q023L04</t>
        </is>
      </c>
      <c r="B4938" t="inlineStr">
        <is>
          <t>LEONIL BRAGA SANTOS</t>
        </is>
      </c>
      <c r="C4938" t="n">
        <v>1</v>
      </c>
      <c r="D4938" t="inlineStr">
        <is>
          <t>IPCA</t>
        </is>
      </c>
      <c r="E4938" t="n">
        <v>0.009488792934583046</v>
      </c>
      <c r="F4938" t="inlineStr">
        <is>
          <t>MENSAL</t>
        </is>
      </c>
      <c r="G4938" t="n">
        <v>45285</v>
      </c>
      <c r="H4938" t="n">
        <v>45285</v>
      </c>
      <c r="I4938" t="inlineStr">
        <is>
          <t>045</t>
        </is>
      </c>
      <c r="J4938" t="inlineStr">
        <is>
          <t>CARTEIRA</t>
        </is>
      </c>
      <c r="K4938" t="inlineStr">
        <is>
          <t>CONTRATO</t>
        </is>
      </c>
      <c r="L4938" t="n">
        <v>1595</v>
      </c>
      <c r="M4938" t="inlineStr"/>
      <c r="N4938" t="inlineStr"/>
      <c r="O4938" s="142">
        <f>DATE(YEAR(H4938),MONTH(H4938),1)</f>
        <v/>
      </c>
      <c r="P4938" s="132">
        <f>IF(H4938&gt;$L$3,"Futuro","Atraso")</f>
        <v/>
      </c>
      <c r="Q4938">
        <f>12*(YEAR(H4938)-YEAR($L$3))+(MONTH(H4938)-MONTH($L$3))</f>
        <v/>
      </c>
      <c r="R4938" s="366">
        <f>IF(N4938="IBIRAPITANGA FASE 3",IF(P4938="Atraso",M4938,M4938/(1+$J$2)^Q4938),IF(P4938="Atraso",M4938,M4938/(1+$J$1)^Q4938))</f>
        <v/>
      </c>
    </row>
    <row r="4939">
      <c r="A4939" t="inlineStr">
        <is>
          <t>Q023L04</t>
        </is>
      </c>
      <c r="B4939" t="inlineStr">
        <is>
          <t>LEONIL BRAGA SANTOS</t>
        </is>
      </c>
      <c r="C4939" t="n">
        <v>1</v>
      </c>
      <c r="D4939" t="inlineStr">
        <is>
          <t>IPCA</t>
        </is>
      </c>
      <c r="E4939" t="n">
        <v>0.009488792934583046</v>
      </c>
      <c r="F4939" t="inlineStr">
        <is>
          <t>MENSAL</t>
        </is>
      </c>
      <c r="G4939" t="n">
        <v>45285</v>
      </c>
      <c r="H4939" t="n">
        <v>45285</v>
      </c>
      <c r="I4939" t="inlineStr">
        <is>
          <t>004</t>
        </is>
      </c>
      <c r="J4939" t="inlineStr">
        <is>
          <t>CARTEIRA</t>
        </is>
      </c>
      <c r="K4939" t="inlineStr">
        <is>
          <t>CONTRATO</t>
        </is>
      </c>
      <c r="L4939" t="n">
        <v>8644.790000000001</v>
      </c>
      <c r="M4939" t="inlineStr"/>
      <c r="N4939" t="inlineStr"/>
      <c r="O4939" s="142">
        <f>DATE(YEAR(H4939),MONTH(H4939),1)</f>
        <v/>
      </c>
      <c r="P4939" s="132">
        <f>IF(H4939&gt;$L$3,"Futuro","Atraso")</f>
        <v/>
      </c>
      <c r="Q4939">
        <f>12*(YEAR(H4939)-YEAR($L$3))+(MONTH(H4939)-MONTH($L$3))</f>
        <v/>
      </c>
      <c r="R4939" s="366">
        <f>IF(N4939="IBIRAPITANGA FASE 3",IF(P4939="Atraso",M4939,M4939/(1+$J$2)^Q4939),IF(P4939="Atraso",M4939,M4939/(1+$J$1)^Q4939))</f>
        <v/>
      </c>
    </row>
    <row r="4940">
      <c r="A4940" t="inlineStr">
        <is>
          <t>Q023L04</t>
        </is>
      </c>
      <c r="B4940" t="inlineStr">
        <is>
          <t>LEONIL BRAGA SANTOS</t>
        </is>
      </c>
      <c r="C4940" t="n">
        <v>1</v>
      </c>
      <c r="D4940" t="inlineStr">
        <is>
          <t>IPCA</t>
        </is>
      </c>
      <c r="E4940" t="n">
        <v>0.009488792934583046</v>
      </c>
      <c r="F4940" t="inlineStr">
        <is>
          <t>MENSAL</t>
        </is>
      </c>
      <c r="G4940" t="n">
        <v>45316</v>
      </c>
      <c r="H4940" t="n">
        <v>45316</v>
      </c>
      <c r="I4940" t="inlineStr">
        <is>
          <t>046</t>
        </is>
      </c>
      <c r="J4940" t="inlineStr">
        <is>
          <t>CARTEIRA</t>
        </is>
      </c>
      <c r="K4940" t="inlineStr">
        <is>
          <t>CONTRATO</t>
        </is>
      </c>
      <c r="L4940" t="n">
        <v>1595</v>
      </c>
      <c r="M4940" t="inlineStr"/>
      <c r="N4940" t="inlineStr"/>
      <c r="O4940" s="142">
        <f>DATE(YEAR(H4940),MONTH(H4940),1)</f>
        <v/>
      </c>
      <c r="P4940" s="132">
        <f>IF(H4940&gt;$L$3,"Futuro","Atraso")</f>
        <v/>
      </c>
      <c r="Q4940">
        <f>12*(YEAR(H4940)-YEAR($L$3))+(MONTH(H4940)-MONTH($L$3))</f>
        <v/>
      </c>
      <c r="R4940" s="366">
        <f>IF(N4940="IBIRAPITANGA FASE 3",IF(P4940="Atraso",M4940,M4940/(1+$J$2)^Q4940),IF(P4940="Atraso",M4940,M4940/(1+$J$1)^Q4940))</f>
        <v/>
      </c>
    </row>
    <row r="4941">
      <c r="A4941" t="inlineStr">
        <is>
          <t>Q023L04</t>
        </is>
      </c>
      <c r="B4941" t="inlineStr">
        <is>
          <t>LEONIL BRAGA SANTOS</t>
        </is>
      </c>
      <c r="C4941" t="n">
        <v>1</v>
      </c>
      <c r="D4941" t="inlineStr">
        <is>
          <t>IPCA</t>
        </is>
      </c>
      <c r="E4941" t="n">
        <v>0.009488792934583046</v>
      </c>
      <c r="F4941" t="inlineStr">
        <is>
          <t>MENSAL</t>
        </is>
      </c>
      <c r="G4941" t="n">
        <v>45347</v>
      </c>
      <c r="H4941" t="n">
        <v>45347</v>
      </c>
      <c r="I4941" t="inlineStr">
        <is>
          <t>047</t>
        </is>
      </c>
      <c r="J4941" t="inlineStr">
        <is>
          <t>CARTEIRA</t>
        </is>
      </c>
      <c r="K4941" t="inlineStr">
        <is>
          <t>CONTRATO</t>
        </is>
      </c>
      <c r="L4941" t="n">
        <v>1595</v>
      </c>
      <c r="M4941" t="inlineStr"/>
      <c r="N4941" t="inlineStr"/>
      <c r="O4941" s="142">
        <f>DATE(YEAR(H4941),MONTH(H4941),1)</f>
        <v/>
      </c>
      <c r="P4941" s="132">
        <f>IF(H4941&gt;$L$3,"Futuro","Atraso")</f>
        <v/>
      </c>
      <c r="Q4941">
        <f>12*(YEAR(H4941)-YEAR($L$3))+(MONTH(H4941)-MONTH($L$3))</f>
        <v/>
      </c>
      <c r="R4941" s="366">
        <f>IF(N4941="IBIRAPITANGA FASE 3",IF(P4941="Atraso",M4941,M4941/(1+$J$2)^Q4941),IF(P4941="Atraso",M4941,M4941/(1+$J$1)^Q4941))</f>
        <v/>
      </c>
    </row>
    <row r="4942">
      <c r="A4942" t="inlineStr">
        <is>
          <t>Q023L04</t>
        </is>
      </c>
      <c r="B4942" t="inlineStr">
        <is>
          <t>LEONIL BRAGA SANTOS</t>
        </is>
      </c>
      <c r="C4942" t="n">
        <v>1</v>
      </c>
      <c r="D4942" t="inlineStr">
        <is>
          <t>IPCA</t>
        </is>
      </c>
      <c r="E4942" t="n">
        <v>0.009488792934583046</v>
      </c>
      <c r="F4942" t="inlineStr">
        <is>
          <t>MENSAL</t>
        </is>
      </c>
      <c r="G4942" t="n">
        <v>45376</v>
      </c>
      <c r="H4942" t="n">
        <v>45376</v>
      </c>
      <c r="I4942" t="inlineStr">
        <is>
          <t>048</t>
        </is>
      </c>
      <c r="J4942" t="inlineStr">
        <is>
          <t>CARTEIRA</t>
        </is>
      </c>
      <c r="K4942" t="inlineStr">
        <is>
          <t>CONTRATO</t>
        </is>
      </c>
      <c r="L4942" t="n">
        <v>1595</v>
      </c>
      <c r="M4942" t="inlineStr"/>
      <c r="N4942" t="inlineStr"/>
      <c r="O4942" s="142">
        <f>DATE(YEAR(H4942),MONTH(H4942),1)</f>
        <v/>
      </c>
      <c r="P4942" s="132">
        <f>IF(H4942&gt;$L$3,"Futuro","Atraso")</f>
        <v/>
      </c>
      <c r="Q4942">
        <f>12*(YEAR(H4942)-YEAR($L$3))+(MONTH(H4942)-MONTH($L$3))</f>
        <v/>
      </c>
      <c r="R4942" s="366">
        <f>IF(N4942="IBIRAPITANGA FASE 3",IF(P4942="Atraso",M4942,M4942/(1+$J$2)^Q4942),IF(P4942="Atraso",M4942,M4942/(1+$J$1)^Q4942))</f>
        <v/>
      </c>
    </row>
    <row r="4943">
      <c r="A4943" t="inlineStr">
        <is>
          <t>Q023L04</t>
        </is>
      </c>
      <c r="B4943" t="inlineStr">
        <is>
          <t>LEONIL BRAGA SANTOS</t>
        </is>
      </c>
      <c r="C4943" t="n">
        <v>1</v>
      </c>
      <c r="D4943" t="inlineStr">
        <is>
          <t>IPCA</t>
        </is>
      </c>
      <c r="E4943" t="n">
        <v>0.009488792934583046</v>
      </c>
      <c r="F4943" t="inlineStr">
        <is>
          <t>MENSAL</t>
        </is>
      </c>
      <c r="G4943" t="n">
        <v>45407</v>
      </c>
      <c r="H4943" t="n">
        <v>45407</v>
      </c>
      <c r="I4943" t="inlineStr">
        <is>
          <t>049</t>
        </is>
      </c>
      <c r="J4943" t="inlineStr">
        <is>
          <t>CARTEIRA</t>
        </is>
      </c>
      <c r="K4943" t="inlineStr">
        <is>
          <t>CONTRATO</t>
        </is>
      </c>
      <c r="L4943" t="n">
        <v>1595</v>
      </c>
      <c r="M4943" t="inlineStr"/>
      <c r="N4943" t="inlineStr"/>
      <c r="O4943" s="142">
        <f>DATE(YEAR(H4943),MONTH(H4943),1)</f>
        <v/>
      </c>
      <c r="P4943" s="132">
        <f>IF(H4943&gt;$L$3,"Futuro","Atraso")</f>
        <v/>
      </c>
      <c r="Q4943">
        <f>12*(YEAR(H4943)-YEAR($L$3))+(MONTH(H4943)-MONTH($L$3))</f>
        <v/>
      </c>
      <c r="R4943" s="366">
        <f>IF(N4943="IBIRAPITANGA FASE 3",IF(P4943="Atraso",M4943,M4943/(1+$J$2)^Q4943),IF(P4943="Atraso",M4943,M4943/(1+$J$1)^Q4943))</f>
        <v/>
      </c>
    </row>
    <row r="4944">
      <c r="A4944" t="inlineStr">
        <is>
          <t>Q023L04</t>
        </is>
      </c>
      <c r="B4944" t="inlineStr">
        <is>
          <t>LEONIL BRAGA SANTOS</t>
        </is>
      </c>
      <c r="C4944" t="n">
        <v>1</v>
      </c>
      <c r="D4944" t="inlineStr">
        <is>
          <t>IPCA</t>
        </is>
      </c>
      <c r="E4944" t="n">
        <v>0.009488792934583046</v>
      </c>
      <c r="F4944" t="inlineStr">
        <is>
          <t>MENSAL</t>
        </is>
      </c>
      <c r="G4944" t="n">
        <v>45437</v>
      </c>
      <c r="H4944" t="n">
        <v>45437</v>
      </c>
      <c r="I4944" t="inlineStr">
        <is>
          <t>050</t>
        </is>
      </c>
      <c r="J4944" t="inlineStr">
        <is>
          <t>CARTEIRA</t>
        </is>
      </c>
      <c r="K4944" t="inlineStr">
        <is>
          <t>CONTRATO</t>
        </is>
      </c>
      <c r="L4944" t="n">
        <v>1595</v>
      </c>
      <c r="M4944" t="inlineStr"/>
      <c r="N4944" t="inlineStr"/>
      <c r="O4944" s="142">
        <f>DATE(YEAR(H4944),MONTH(H4944),1)</f>
        <v/>
      </c>
      <c r="P4944" s="132">
        <f>IF(H4944&gt;$L$3,"Futuro","Atraso")</f>
        <v/>
      </c>
      <c r="Q4944">
        <f>12*(YEAR(H4944)-YEAR($L$3))+(MONTH(H4944)-MONTH($L$3))</f>
        <v/>
      </c>
      <c r="R4944" s="366">
        <f>IF(N4944="IBIRAPITANGA FASE 3",IF(P4944="Atraso",M4944,M4944/(1+$J$2)^Q4944),IF(P4944="Atraso",M4944,M4944/(1+$J$1)^Q4944))</f>
        <v/>
      </c>
    </row>
    <row r="4945">
      <c r="A4945" t="inlineStr">
        <is>
          <t>Q023L04</t>
        </is>
      </c>
      <c r="B4945" t="inlineStr">
        <is>
          <t>LEONIL BRAGA SANTOS</t>
        </is>
      </c>
      <c r="C4945" t="n">
        <v>1</v>
      </c>
      <c r="D4945" t="inlineStr">
        <is>
          <t>IPCA</t>
        </is>
      </c>
      <c r="E4945" t="n">
        <v>0.009488792934583046</v>
      </c>
      <c r="F4945" t="inlineStr">
        <is>
          <t>MENSAL</t>
        </is>
      </c>
      <c r="G4945" t="n">
        <v>45468</v>
      </c>
      <c r="H4945" t="n">
        <v>45468</v>
      </c>
      <c r="I4945" t="inlineStr">
        <is>
          <t>051</t>
        </is>
      </c>
      <c r="J4945" t="inlineStr">
        <is>
          <t>CARTEIRA</t>
        </is>
      </c>
      <c r="K4945" t="inlineStr">
        <is>
          <t>CONTRATO</t>
        </is>
      </c>
      <c r="L4945" t="n">
        <v>1595</v>
      </c>
      <c r="M4945" t="inlineStr"/>
      <c r="N4945" t="inlineStr"/>
      <c r="O4945" s="142">
        <f>DATE(YEAR(H4945),MONTH(H4945),1)</f>
        <v/>
      </c>
      <c r="P4945" s="132">
        <f>IF(H4945&gt;$L$3,"Futuro","Atraso")</f>
        <v/>
      </c>
      <c r="Q4945">
        <f>12*(YEAR(H4945)-YEAR($L$3))+(MONTH(H4945)-MONTH($L$3))</f>
        <v/>
      </c>
      <c r="R4945" s="366">
        <f>IF(N4945="IBIRAPITANGA FASE 3",IF(P4945="Atraso",M4945,M4945/(1+$J$2)^Q4945),IF(P4945="Atraso",M4945,M4945/(1+$J$1)^Q4945))</f>
        <v/>
      </c>
    </row>
    <row r="4946">
      <c r="A4946" t="inlineStr">
        <is>
          <t>Q023L04</t>
        </is>
      </c>
      <c r="B4946" t="inlineStr">
        <is>
          <t>LEONIL BRAGA SANTOS</t>
        </is>
      </c>
      <c r="C4946" t="n">
        <v>1</v>
      </c>
      <c r="D4946" t="inlineStr">
        <is>
          <t>IPCA</t>
        </is>
      </c>
      <c r="E4946" t="n">
        <v>0.009488792934583046</v>
      </c>
      <c r="F4946" t="inlineStr">
        <is>
          <t>MENSAL</t>
        </is>
      </c>
      <c r="G4946" t="n">
        <v>45498</v>
      </c>
      <c r="H4946" t="n">
        <v>45498</v>
      </c>
      <c r="I4946" t="inlineStr">
        <is>
          <t>052</t>
        </is>
      </c>
      <c r="J4946" t="inlineStr">
        <is>
          <t>CARTEIRA</t>
        </is>
      </c>
      <c r="K4946" t="inlineStr">
        <is>
          <t>CONTRATO</t>
        </is>
      </c>
      <c r="L4946" t="n">
        <v>1595</v>
      </c>
      <c r="M4946" t="inlineStr"/>
      <c r="N4946" t="inlineStr"/>
      <c r="O4946" s="142">
        <f>DATE(YEAR(H4946),MONTH(H4946),1)</f>
        <v/>
      </c>
      <c r="P4946" s="132">
        <f>IF(H4946&gt;$L$3,"Futuro","Atraso")</f>
        <v/>
      </c>
      <c r="Q4946">
        <f>12*(YEAR(H4946)-YEAR($L$3))+(MONTH(H4946)-MONTH($L$3))</f>
        <v/>
      </c>
      <c r="R4946" s="366">
        <f>IF(N4946="IBIRAPITANGA FASE 3",IF(P4946="Atraso",M4946,M4946/(1+$J$2)^Q4946),IF(P4946="Atraso",M4946,M4946/(1+$J$1)^Q4946))</f>
        <v/>
      </c>
    </row>
    <row r="4947">
      <c r="A4947" t="inlineStr">
        <is>
          <t>Q023L04</t>
        </is>
      </c>
      <c r="B4947" t="inlineStr">
        <is>
          <t>LEONIL BRAGA SANTOS</t>
        </is>
      </c>
      <c r="C4947" t="n">
        <v>1</v>
      </c>
      <c r="D4947" t="inlineStr">
        <is>
          <t>IPCA</t>
        </is>
      </c>
      <c r="E4947" t="n">
        <v>0.009488792934583046</v>
      </c>
      <c r="F4947" t="inlineStr">
        <is>
          <t>MENSAL</t>
        </is>
      </c>
      <c r="G4947" t="n">
        <v>45529</v>
      </c>
      <c r="H4947" t="n">
        <v>45529</v>
      </c>
      <c r="I4947" t="inlineStr">
        <is>
          <t>053</t>
        </is>
      </c>
      <c r="J4947" t="inlineStr">
        <is>
          <t>CARTEIRA</t>
        </is>
      </c>
      <c r="K4947" t="inlineStr">
        <is>
          <t>CONTRATO</t>
        </is>
      </c>
      <c r="L4947" t="n">
        <v>1595</v>
      </c>
      <c r="M4947" t="inlineStr"/>
      <c r="N4947" t="inlineStr"/>
      <c r="O4947" s="142">
        <f>DATE(YEAR(H4947),MONTH(H4947),1)</f>
        <v/>
      </c>
      <c r="P4947" s="132">
        <f>IF(H4947&gt;$L$3,"Futuro","Atraso")</f>
        <v/>
      </c>
      <c r="Q4947">
        <f>12*(YEAR(H4947)-YEAR($L$3))+(MONTH(H4947)-MONTH($L$3))</f>
        <v/>
      </c>
      <c r="R4947" s="366">
        <f>IF(N4947="IBIRAPITANGA FASE 3",IF(P4947="Atraso",M4947,M4947/(1+$J$2)^Q4947),IF(P4947="Atraso",M4947,M4947/(1+$J$1)^Q4947))</f>
        <v/>
      </c>
    </row>
    <row r="4948">
      <c r="A4948" t="inlineStr">
        <is>
          <t>Q023L04</t>
        </is>
      </c>
      <c r="B4948" t="inlineStr">
        <is>
          <t>LEONIL BRAGA SANTOS</t>
        </is>
      </c>
      <c r="C4948" t="n">
        <v>1</v>
      </c>
      <c r="D4948" t="inlineStr">
        <is>
          <t>IPCA</t>
        </is>
      </c>
      <c r="E4948" t="n">
        <v>0.009488792934583046</v>
      </c>
      <c r="F4948" t="inlineStr">
        <is>
          <t>MENSAL</t>
        </is>
      </c>
      <c r="G4948" t="n">
        <v>45560</v>
      </c>
      <c r="H4948" t="n">
        <v>45560</v>
      </c>
      <c r="I4948" t="inlineStr">
        <is>
          <t>054</t>
        </is>
      </c>
      <c r="J4948" t="inlineStr">
        <is>
          <t>CARTEIRA</t>
        </is>
      </c>
      <c r="K4948" t="inlineStr">
        <is>
          <t>CONTRATO</t>
        </is>
      </c>
      <c r="L4948" t="n">
        <v>1595</v>
      </c>
      <c r="M4948" t="inlineStr"/>
      <c r="N4948" t="inlineStr"/>
      <c r="O4948" s="142">
        <f>DATE(YEAR(H4948),MONTH(H4948),1)</f>
        <v/>
      </c>
      <c r="P4948" s="132">
        <f>IF(H4948&gt;$L$3,"Futuro","Atraso")</f>
        <v/>
      </c>
      <c r="Q4948">
        <f>12*(YEAR(H4948)-YEAR($L$3))+(MONTH(H4948)-MONTH($L$3))</f>
        <v/>
      </c>
      <c r="R4948" s="366">
        <f>IF(N4948="IBIRAPITANGA FASE 3",IF(P4948="Atraso",M4948,M4948/(1+$J$2)^Q4948),IF(P4948="Atraso",M4948,M4948/(1+$J$1)^Q4948))</f>
        <v/>
      </c>
    </row>
    <row r="4949">
      <c r="A4949" t="inlineStr">
        <is>
          <t>Q023L04</t>
        </is>
      </c>
      <c r="B4949" t="inlineStr">
        <is>
          <t>LEONIL BRAGA SANTOS</t>
        </is>
      </c>
      <c r="C4949" t="n">
        <v>1</v>
      </c>
      <c r="D4949" t="inlineStr">
        <is>
          <t>IPCA</t>
        </is>
      </c>
      <c r="E4949" t="n">
        <v>0.009488792934583046</v>
      </c>
      <c r="F4949" t="inlineStr">
        <is>
          <t>MENSAL</t>
        </is>
      </c>
      <c r="G4949" t="n">
        <v>45590</v>
      </c>
      <c r="H4949" t="n">
        <v>45590</v>
      </c>
      <c r="I4949" t="inlineStr">
        <is>
          <t>055</t>
        </is>
      </c>
      <c r="J4949" t="inlineStr">
        <is>
          <t>CARTEIRA</t>
        </is>
      </c>
      <c r="K4949" t="inlineStr">
        <is>
          <t>CONTRATO</t>
        </is>
      </c>
      <c r="L4949" t="n">
        <v>1595</v>
      </c>
      <c r="M4949" t="inlineStr"/>
      <c r="N4949" t="inlineStr"/>
      <c r="O4949" s="142">
        <f>DATE(YEAR(H4949),MONTH(H4949),1)</f>
        <v/>
      </c>
      <c r="P4949" s="132">
        <f>IF(H4949&gt;$L$3,"Futuro","Atraso")</f>
        <v/>
      </c>
      <c r="Q4949">
        <f>12*(YEAR(H4949)-YEAR($L$3))+(MONTH(H4949)-MONTH($L$3))</f>
        <v/>
      </c>
      <c r="R4949" s="366">
        <f>IF(N4949="IBIRAPITANGA FASE 3",IF(P4949="Atraso",M4949,M4949/(1+$J$2)^Q4949),IF(P4949="Atraso",M4949,M4949/(1+$J$1)^Q4949))</f>
        <v/>
      </c>
    </row>
    <row r="4950">
      <c r="A4950" t="inlineStr">
        <is>
          <t>Q023L04</t>
        </is>
      </c>
      <c r="B4950" t="inlineStr">
        <is>
          <t>LEONIL BRAGA SANTOS</t>
        </is>
      </c>
      <c r="C4950" t="n">
        <v>1</v>
      </c>
      <c r="D4950" t="inlineStr">
        <is>
          <t>IPCA</t>
        </is>
      </c>
      <c r="E4950" t="n">
        <v>0.009488792934583046</v>
      </c>
      <c r="F4950" t="inlineStr">
        <is>
          <t>MENSAL</t>
        </is>
      </c>
      <c r="G4950" t="n">
        <v>45621</v>
      </c>
      <c r="H4950" t="n">
        <v>45621</v>
      </c>
      <c r="I4950" t="inlineStr">
        <is>
          <t>056</t>
        </is>
      </c>
      <c r="J4950" t="inlineStr">
        <is>
          <t>CARTEIRA</t>
        </is>
      </c>
      <c r="K4950" t="inlineStr">
        <is>
          <t>CONTRATO</t>
        </is>
      </c>
      <c r="L4950" t="n">
        <v>1595</v>
      </c>
      <c r="M4950" t="inlineStr"/>
      <c r="N4950" t="inlineStr"/>
      <c r="O4950" s="142">
        <f>DATE(YEAR(H4950),MONTH(H4950),1)</f>
        <v/>
      </c>
      <c r="P4950" s="132">
        <f>IF(H4950&gt;$L$3,"Futuro","Atraso")</f>
        <v/>
      </c>
      <c r="Q4950">
        <f>12*(YEAR(H4950)-YEAR($L$3))+(MONTH(H4950)-MONTH($L$3))</f>
        <v/>
      </c>
      <c r="R4950" s="366">
        <f>IF(N4950="IBIRAPITANGA FASE 3",IF(P4950="Atraso",M4950,M4950/(1+$J$2)^Q4950),IF(P4950="Atraso",M4950,M4950/(1+$J$1)^Q4950))</f>
        <v/>
      </c>
    </row>
    <row r="4951">
      <c r="A4951" t="inlineStr">
        <is>
          <t>Q023L04</t>
        </is>
      </c>
      <c r="B4951" t="inlineStr">
        <is>
          <t>LEONIL BRAGA SANTOS</t>
        </is>
      </c>
      <c r="C4951" t="n">
        <v>1</v>
      </c>
      <c r="D4951" t="inlineStr">
        <is>
          <t>IPCA</t>
        </is>
      </c>
      <c r="E4951" t="n">
        <v>0.009488792934583046</v>
      </c>
      <c r="F4951" t="inlineStr">
        <is>
          <t>MENSAL</t>
        </is>
      </c>
      <c r="G4951" t="n">
        <v>45651</v>
      </c>
      <c r="H4951" t="n">
        <v>45651</v>
      </c>
      <c r="I4951" t="inlineStr">
        <is>
          <t>057</t>
        </is>
      </c>
      <c r="J4951" t="inlineStr">
        <is>
          <t>CARTEIRA</t>
        </is>
      </c>
      <c r="K4951" t="inlineStr">
        <is>
          <t>CONTRATO</t>
        </is>
      </c>
      <c r="L4951" t="n">
        <v>1595</v>
      </c>
      <c r="M4951" t="inlineStr"/>
      <c r="N4951" t="inlineStr"/>
      <c r="O4951" s="142">
        <f>DATE(YEAR(H4951),MONTH(H4951),1)</f>
        <v/>
      </c>
      <c r="P4951" s="132">
        <f>IF(H4951&gt;$L$3,"Futuro","Atraso")</f>
        <v/>
      </c>
      <c r="Q4951">
        <f>12*(YEAR(H4951)-YEAR($L$3))+(MONTH(H4951)-MONTH($L$3))</f>
        <v/>
      </c>
      <c r="R4951" s="366">
        <f>IF(N4951="IBIRAPITANGA FASE 3",IF(P4951="Atraso",M4951,M4951/(1+$J$2)^Q4951),IF(P4951="Atraso",M4951,M4951/(1+$J$1)^Q4951))</f>
        <v/>
      </c>
    </row>
    <row r="4952">
      <c r="A4952" t="inlineStr">
        <is>
          <t>Q023L04</t>
        </is>
      </c>
      <c r="B4952" t="inlineStr">
        <is>
          <t>LEONIL BRAGA SANTOS</t>
        </is>
      </c>
      <c r="C4952" t="n">
        <v>1</v>
      </c>
      <c r="D4952" t="inlineStr">
        <is>
          <t>IPCA</t>
        </is>
      </c>
      <c r="E4952" t="n">
        <v>0.009488792934583046</v>
      </c>
      <c r="F4952" t="inlineStr">
        <is>
          <t>MENSAL</t>
        </is>
      </c>
      <c r="G4952" t="n">
        <v>45651</v>
      </c>
      <c r="H4952" t="n">
        <v>45651</v>
      </c>
      <c r="I4952" t="inlineStr">
        <is>
          <t>005</t>
        </is>
      </c>
      <c r="J4952" t="inlineStr">
        <is>
          <t>CARTEIRA</t>
        </is>
      </c>
      <c r="K4952" t="inlineStr">
        <is>
          <t>CONTRATO</t>
        </is>
      </c>
      <c r="L4952" t="n">
        <v>8644.790000000001</v>
      </c>
      <c r="M4952" t="inlineStr"/>
      <c r="N4952" t="inlineStr"/>
      <c r="O4952" s="142">
        <f>DATE(YEAR(H4952),MONTH(H4952),1)</f>
        <v/>
      </c>
      <c r="P4952" s="132">
        <f>IF(H4952&gt;$L$3,"Futuro","Atraso")</f>
        <v/>
      </c>
      <c r="Q4952">
        <f>12*(YEAR(H4952)-YEAR($L$3))+(MONTH(H4952)-MONTH($L$3))</f>
        <v/>
      </c>
      <c r="R4952" s="366">
        <f>IF(N4952="IBIRAPITANGA FASE 3",IF(P4952="Atraso",M4952,M4952/(1+$J$2)^Q4952),IF(P4952="Atraso",M4952,M4952/(1+$J$1)^Q4952))</f>
        <v/>
      </c>
    </row>
    <row r="4953">
      <c r="A4953" t="inlineStr">
        <is>
          <t>Q023L04</t>
        </is>
      </c>
      <c r="B4953" t="inlineStr">
        <is>
          <t>LEONIL BRAGA SANTOS</t>
        </is>
      </c>
      <c r="C4953" t="n">
        <v>1</v>
      </c>
      <c r="D4953" t="inlineStr">
        <is>
          <t>IPCA</t>
        </is>
      </c>
      <c r="E4953" t="n">
        <v>0.009488792934583046</v>
      </c>
      <c r="F4953" t="inlineStr">
        <is>
          <t>MENSAL</t>
        </is>
      </c>
      <c r="G4953" t="n">
        <v>45682</v>
      </c>
      <c r="H4953" t="n">
        <v>45682</v>
      </c>
      <c r="I4953" t="inlineStr">
        <is>
          <t>058</t>
        </is>
      </c>
      <c r="J4953" t="inlineStr">
        <is>
          <t>CARTEIRA</t>
        </is>
      </c>
      <c r="K4953" t="inlineStr">
        <is>
          <t>CONTRATO</t>
        </is>
      </c>
      <c r="L4953" t="n">
        <v>1595</v>
      </c>
      <c r="M4953" t="inlineStr"/>
      <c r="N4953" t="inlineStr"/>
      <c r="O4953" s="142">
        <f>DATE(YEAR(H4953),MONTH(H4953),1)</f>
        <v/>
      </c>
      <c r="P4953" s="132">
        <f>IF(H4953&gt;$L$3,"Futuro","Atraso")</f>
        <v/>
      </c>
      <c r="Q4953">
        <f>12*(YEAR(H4953)-YEAR($L$3))+(MONTH(H4953)-MONTH($L$3))</f>
        <v/>
      </c>
      <c r="R4953" s="366">
        <f>IF(N4953="IBIRAPITANGA FASE 3",IF(P4953="Atraso",M4953,M4953/(1+$J$2)^Q4953),IF(P4953="Atraso",M4953,M4953/(1+$J$1)^Q4953))</f>
        <v/>
      </c>
    </row>
    <row r="4954">
      <c r="A4954" t="inlineStr">
        <is>
          <t>Q023L04</t>
        </is>
      </c>
      <c r="B4954" t="inlineStr">
        <is>
          <t>LEONIL BRAGA SANTOS</t>
        </is>
      </c>
      <c r="C4954" t="n">
        <v>1</v>
      </c>
      <c r="D4954" t="inlineStr">
        <is>
          <t>IPCA</t>
        </is>
      </c>
      <c r="E4954" t="n">
        <v>0.009488792934583046</v>
      </c>
      <c r="F4954" t="inlineStr">
        <is>
          <t>MENSAL</t>
        </is>
      </c>
      <c r="G4954" t="n">
        <v>45713</v>
      </c>
      <c r="H4954" t="n">
        <v>45713</v>
      </c>
      <c r="I4954" t="inlineStr">
        <is>
          <t>059</t>
        </is>
      </c>
      <c r="J4954" t="inlineStr">
        <is>
          <t>CARTEIRA</t>
        </is>
      </c>
      <c r="K4954" t="inlineStr">
        <is>
          <t>CONTRATO</t>
        </is>
      </c>
      <c r="L4954" t="n">
        <v>1595</v>
      </c>
      <c r="M4954" t="inlineStr"/>
      <c r="N4954" t="inlineStr"/>
      <c r="O4954" s="142">
        <f>DATE(YEAR(H4954),MONTH(H4954),1)</f>
        <v/>
      </c>
      <c r="P4954" s="132">
        <f>IF(H4954&gt;$L$3,"Futuro","Atraso")</f>
        <v/>
      </c>
      <c r="Q4954">
        <f>12*(YEAR(H4954)-YEAR($L$3))+(MONTH(H4954)-MONTH($L$3))</f>
        <v/>
      </c>
      <c r="R4954" s="366">
        <f>IF(N4954="IBIRAPITANGA FASE 3",IF(P4954="Atraso",M4954,M4954/(1+$J$2)^Q4954),IF(P4954="Atraso",M4954,M4954/(1+$J$1)^Q4954))</f>
        <v/>
      </c>
    </row>
    <row r="4955">
      <c r="A4955" t="inlineStr">
        <is>
          <t>Q023L04</t>
        </is>
      </c>
      <c r="B4955" t="inlineStr">
        <is>
          <t>LEONIL BRAGA SANTOS</t>
        </is>
      </c>
      <c r="C4955" t="n">
        <v>1</v>
      </c>
      <c r="D4955" t="inlineStr">
        <is>
          <t>IPCA</t>
        </is>
      </c>
      <c r="E4955" t="n">
        <v>0.009488792934583046</v>
      </c>
      <c r="F4955" t="inlineStr">
        <is>
          <t>MENSAL</t>
        </is>
      </c>
      <c r="G4955" t="n">
        <v>45741</v>
      </c>
      <c r="H4955" t="n">
        <v>45741</v>
      </c>
      <c r="I4955" t="inlineStr">
        <is>
          <t>060</t>
        </is>
      </c>
      <c r="J4955" t="inlineStr">
        <is>
          <t>CARTEIRA</t>
        </is>
      </c>
      <c r="K4955" t="inlineStr">
        <is>
          <t>CONTRATO</t>
        </is>
      </c>
      <c r="L4955" t="n">
        <v>1595</v>
      </c>
      <c r="M4955" t="inlineStr"/>
      <c r="N4955" t="inlineStr"/>
      <c r="O4955" s="142">
        <f>DATE(YEAR(H4955),MONTH(H4955),1)</f>
        <v/>
      </c>
      <c r="P4955" s="132">
        <f>IF(H4955&gt;$L$3,"Futuro","Atraso")</f>
        <v/>
      </c>
      <c r="Q4955">
        <f>12*(YEAR(H4955)-YEAR($L$3))+(MONTH(H4955)-MONTH($L$3))</f>
        <v/>
      </c>
      <c r="R4955" s="366">
        <f>IF(N4955="IBIRAPITANGA FASE 3",IF(P4955="Atraso",M4955,M4955/(1+$J$2)^Q4955),IF(P4955="Atraso",M4955,M4955/(1+$J$1)^Q4955))</f>
        <v/>
      </c>
    </row>
    <row r="4956">
      <c r="A4956" t="inlineStr">
        <is>
          <t>Q023L04</t>
        </is>
      </c>
      <c r="B4956" t="inlineStr">
        <is>
          <t>LEONIL BRAGA SANTOS</t>
        </is>
      </c>
      <c r="C4956" t="n">
        <v>1</v>
      </c>
      <c r="D4956" t="inlineStr">
        <is>
          <t>IPCA</t>
        </is>
      </c>
      <c r="E4956" t="n">
        <v>0.009488792934583046</v>
      </c>
      <c r="F4956" t="inlineStr">
        <is>
          <t>MENSAL</t>
        </is>
      </c>
      <c r="G4956" t="n">
        <v>45772</v>
      </c>
      <c r="H4956" t="n">
        <v>45772</v>
      </c>
      <c r="I4956" t="inlineStr">
        <is>
          <t>061</t>
        </is>
      </c>
      <c r="J4956" t="inlineStr">
        <is>
          <t>CARTEIRA</t>
        </is>
      </c>
      <c r="K4956" t="inlineStr">
        <is>
          <t>CONTRATO</t>
        </is>
      </c>
      <c r="L4956" t="n">
        <v>1595</v>
      </c>
      <c r="M4956" t="inlineStr"/>
      <c r="N4956" t="inlineStr"/>
      <c r="O4956" s="142">
        <f>DATE(YEAR(H4956),MONTH(H4956),1)</f>
        <v/>
      </c>
      <c r="P4956" s="132">
        <f>IF(H4956&gt;$L$3,"Futuro","Atraso")</f>
        <v/>
      </c>
      <c r="Q4956">
        <f>12*(YEAR(H4956)-YEAR($L$3))+(MONTH(H4956)-MONTH($L$3))</f>
        <v/>
      </c>
      <c r="R4956" s="366">
        <f>IF(N4956="IBIRAPITANGA FASE 3",IF(P4956="Atraso",M4956,M4956/(1+$J$2)^Q4956),IF(P4956="Atraso",M4956,M4956/(1+$J$1)^Q4956))</f>
        <v/>
      </c>
    </row>
    <row r="4957">
      <c r="A4957" t="inlineStr">
        <is>
          <t>Q023L04</t>
        </is>
      </c>
      <c r="B4957" t="inlineStr">
        <is>
          <t>LEONIL BRAGA SANTOS</t>
        </is>
      </c>
      <c r="C4957" t="n">
        <v>1</v>
      </c>
      <c r="D4957" t="inlineStr">
        <is>
          <t>IPCA</t>
        </is>
      </c>
      <c r="E4957" t="n">
        <v>0.009488792934583046</v>
      </c>
      <c r="F4957" t="inlineStr">
        <is>
          <t>MENSAL</t>
        </is>
      </c>
      <c r="G4957" t="n">
        <v>45802</v>
      </c>
      <c r="H4957" t="n">
        <v>45802</v>
      </c>
      <c r="I4957" t="inlineStr">
        <is>
          <t>062</t>
        </is>
      </c>
      <c r="J4957" t="inlineStr">
        <is>
          <t>CARTEIRA</t>
        </is>
      </c>
      <c r="K4957" t="inlineStr">
        <is>
          <t>CONTRATO</t>
        </is>
      </c>
      <c r="L4957" t="n">
        <v>1595</v>
      </c>
      <c r="M4957" t="inlineStr"/>
      <c r="N4957" t="inlineStr"/>
      <c r="O4957" s="142">
        <f>DATE(YEAR(H4957),MONTH(H4957),1)</f>
        <v/>
      </c>
      <c r="P4957" s="132">
        <f>IF(H4957&gt;$L$3,"Futuro","Atraso")</f>
        <v/>
      </c>
      <c r="Q4957">
        <f>12*(YEAR(H4957)-YEAR($L$3))+(MONTH(H4957)-MONTH($L$3))</f>
        <v/>
      </c>
      <c r="R4957" s="366">
        <f>IF(N4957="IBIRAPITANGA FASE 3",IF(P4957="Atraso",M4957,M4957/(1+$J$2)^Q4957),IF(P4957="Atraso",M4957,M4957/(1+$J$1)^Q4957))</f>
        <v/>
      </c>
    </row>
    <row r="4958">
      <c r="A4958" t="inlineStr">
        <is>
          <t>Q023L04</t>
        </is>
      </c>
      <c r="B4958" t="inlineStr">
        <is>
          <t>LEONIL BRAGA SANTOS</t>
        </is>
      </c>
      <c r="C4958" t="n">
        <v>1</v>
      </c>
      <c r="D4958" t="inlineStr">
        <is>
          <t>IPCA</t>
        </is>
      </c>
      <c r="E4958" t="n">
        <v>0.009488792934583046</v>
      </c>
      <c r="F4958" t="inlineStr">
        <is>
          <t>MENSAL</t>
        </is>
      </c>
      <c r="G4958" t="n">
        <v>45833</v>
      </c>
      <c r="H4958" t="n">
        <v>45833</v>
      </c>
      <c r="I4958" t="inlineStr">
        <is>
          <t>063</t>
        </is>
      </c>
      <c r="J4958" t="inlineStr">
        <is>
          <t>CARTEIRA</t>
        </is>
      </c>
      <c r="K4958" t="inlineStr">
        <is>
          <t>CONTRATO</t>
        </is>
      </c>
      <c r="L4958" t="n">
        <v>1595</v>
      </c>
      <c r="M4958" t="inlineStr"/>
      <c r="N4958" t="inlineStr"/>
      <c r="O4958" s="142">
        <f>DATE(YEAR(H4958),MONTH(H4958),1)</f>
        <v/>
      </c>
      <c r="P4958" s="132">
        <f>IF(H4958&gt;$L$3,"Futuro","Atraso")</f>
        <v/>
      </c>
      <c r="Q4958">
        <f>12*(YEAR(H4958)-YEAR($L$3))+(MONTH(H4958)-MONTH($L$3))</f>
        <v/>
      </c>
      <c r="R4958" s="366">
        <f>IF(N4958="IBIRAPITANGA FASE 3",IF(P4958="Atraso",M4958,M4958/(1+$J$2)^Q4958),IF(P4958="Atraso",M4958,M4958/(1+$J$1)^Q4958))</f>
        <v/>
      </c>
    </row>
    <row r="4959">
      <c r="A4959" t="inlineStr">
        <is>
          <t>Q023L04</t>
        </is>
      </c>
      <c r="B4959" t="inlineStr">
        <is>
          <t>LEONIL BRAGA SANTOS</t>
        </is>
      </c>
      <c r="C4959" t="n">
        <v>1</v>
      </c>
      <c r="D4959" t="inlineStr">
        <is>
          <t>IPCA</t>
        </is>
      </c>
      <c r="E4959" t="n">
        <v>0.009488792934583046</v>
      </c>
      <c r="F4959" t="inlineStr">
        <is>
          <t>MENSAL</t>
        </is>
      </c>
      <c r="G4959" t="n">
        <v>45863</v>
      </c>
      <c r="H4959" t="n">
        <v>45863</v>
      </c>
      <c r="I4959" t="inlineStr">
        <is>
          <t>064</t>
        </is>
      </c>
      <c r="J4959" t="inlineStr">
        <is>
          <t>CARTEIRA</t>
        </is>
      </c>
      <c r="K4959" t="inlineStr">
        <is>
          <t>CONTRATO</t>
        </is>
      </c>
      <c r="L4959" t="n">
        <v>1595</v>
      </c>
      <c r="M4959" t="inlineStr"/>
      <c r="N4959" t="inlineStr"/>
      <c r="O4959" s="142">
        <f>DATE(YEAR(H4959),MONTH(H4959),1)</f>
        <v/>
      </c>
      <c r="P4959" s="132">
        <f>IF(H4959&gt;$L$3,"Futuro","Atraso")</f>
        <v/>
      </c>
      <c r="Q4959">
        <f>12*(YEAR(H4959)-YEAR($L$3))+(MONTH(H4959)-MONTH($L$3))</f>
        <v/>
      </c>
      <c r="R4959" s="366">
        <f>IF(N4959="IBIRAPITANGA FASE 3",IF(P4959="Atraso",M4959,M4959/(1+$J$2)^Q4959),IF(P4959="Atraso",M4959,M4959/(1+$J$1)^Q4959))</f>
        <v/>
      </c>
    </row>
    <row r="4960">
      <c r="A4960" t="inlineStr">
        <is>
          <t>Q023L04</t>
        </is>
      </c>
      <c r="B4960" t="inlineStr">
        <is>
          <t>LEONIL BRAGA SANTOS</t>
        </is>
      </c>
      <c r="C4960" t="n">
        <v>1</v>
      </c>
      <c r="D4960" t="inlineStr">
        <is>
          <t>IPCA</t>
        </is>
      </c>
      <c r="E4960" t="n">
        <v>0.009488792934583046</v>
      </c>
      <c r="F4960" t="inlineStr">
        <is>
          <t>MENSAL</t>
        </is>
      </c>
      <c r="G4960" t="n">
        <v>45894</v>
      </c>
      <c r="H4960" t="n">
        <v>45894</v>
      </c>
      <c r="I4960" t="inlineStr">
        <is>
          <t>065</t>
        </is>
      </c>
      <c r="J4960" t="inlineStr">
        <is>
          <t>CARTEIRA</t>
        </is>
      </c>
      <c r="K4960" t="inlineStr">
        <is>
          <t>CONTRATO</t>
        </is>
      </c>
      <c r="L4960" t="n">
        <v>1595</v>
      </c>
      <c r="M4960" t="inlineStr"/>
      <c r="N4960" t="inlineStr"/>
      <c r="O4960" s="142">
        <f>DATE(YEAR(H4960),MONTH(H4960),1)</f>
        <v/>
      </c>
      <c r="P4960" s="132">
        <f>IF(H4960&gt;$L$3,"Futuro","Atraso")</f>
        <v/>
      </c>
      <c r="Q4960">
        <f>12*(YEAR(H4960)-YEAR($L$3))+(MONTH(H4960)-MONTH($L$3))</f>
        <v/>
      </c>
      <c r="R4960" s="366">
        <f>IF(N4960="IBIRAPITANGA FASE 3",IF(P4960="Atraso",M4960,M4960/(1+$J$2)^Q4960),IF(P4960="Atraso",M4960,M4960/(1+$J$1)^Q4960))</f>
        <v/>
      </c>
    </row>
    <row r="4961">
      <c r="A4961" t="inlineStr">
        <is>
          <t>Q023L04</t>
        </is>
      </c>
      <c r="B4961" t="inlineStr">
        <is>
          <t>LEONIL BRAGA SANTOS</t>
        </is>
      </c>
      <c r="C4961" t="n">
        <v>1</v>
      </c>
      <c r="D4961" t="inlineStr">
        <is>
          <t>IPCA</t>
        </is>
      </c>
      <c r="E4961" t="n">
        <v>0.009488792934583046</v>
      </c>
      <c r="F4961" t="inlineStr">
        <is>
          <t>MENSAL</t>
        </is>
      </c>
      <c r="G4961" t="n">
        <v>45925</v>
      </c>
      <c r="H4961" t="n">
        <v>45925</v>
      </c>
      <c r="I4961" t="inlineStr">
        <is>
          <t>066</t>
        </is>
      </c>
      <c r="J4961" t="inlineStr">
        <is>
          <t>CARTEIRA</t>
        </is>
      </c>
      <c r="K4961" t="inlineStr">
        <is>
          <t>CONTRATO</t>
        </is>
      </c>
      <c r="L4961" t="n">
        <v>1595</v>
      </c>
      <c r="M4961" t="inlineStr"/>
      <c r="N4961" t="inlineStr"/>
      <c r="O4961" s="142">
        <f>DATE(YEAR(H4961),MONTH(H4961),1)</f>
        <v/>
      </c>
      <c r="P4961" s="132">
        <f>IF(H4961&gt;$L$3,"Futuro","Atraso")</f>
        <v/>
      </c>
      <c r="Q4961">
        <f>12*(YEAR(H4961)-YEAR($L$3))+(MONTH(H4961)-MONTH($L$3))</f>
        <v/>
      </c>
      <c r="R4961" s="366">
        <f>IF(N4961="IBIRAPITANGA FASE 3",IF(P4961="Atraso",M4961,M4961/(1+$J$2)^Q4961),IF(P4961="Atraso",M4961,M4961/(1+$J$1)^Q4961))</f>
        <v/>
      </c>
    </row>
    <row r="4962">
      <c r="A4962" t="inlineStr">
        <is>
          <t>Q023L04</t>
        </is>
      </c>
      <c r="B4962" t="inlineStr">
        <is>
          <t>LEONIL BRAGA SANTOS</t>
        </is>
      </c>
      <c r="C4962" t="n">
        <v>1</v>
      </c>
      <c r="D4962" t="inlineStr">
        <is>
          <t>IPCA</t>
        </is>
      </c>
      <c r="E4962" t="n">
        <v>0.009488792934583046</v>
      </c>
      <c r="F4962" t="inlineStr">
        <is>
          <t>MENSAL</t>
        </is>
      </c>
      <c r="G4962" t="n">
        <v>45955</v>
      </c>
      <c r="H4962" t="n">
        <v>45955</v>
      </c>
      <c r="I4962" t="inlineStr">
        <is>
          <t>067</t>
        </is>
      </c>
      <c r="J4962" t="inlineStr">
        <is>
          <t>CARTEIRA</t>
        </is>
      </c>
      <c r="K4962" t="inlineStr">
        <is>
          <t>CONTRATO</t>
        </is>
      </c>
      <c r="L4962" t="n">
        <v>1595</v>
      </c>
      <c r="M4962" t="inlineStr"/>
      <c r="N4962" t="inlineStr"/>
      <c r="O4962" s="142">
        <f>DATE(YEAR(H4962),MONTH(H4962),1)</f>
        <v/>
      </c>
      <c r="P4962" s="132">
        <f>IF(H4962&gt;$L$3,"Futuro","Atraso")</f>
        <v/>
      </c>
      <c r="Q4962">
        <f>12*(YEAR(H4962)-YEAR($L$3))+(MONTH(H4962)-MONTH($L$3))</f>
        <v/>
      </c>
      <c r="R4962" s="366">
        <f>IF(N4962="IBIRAPITANGA FASE 3",IF(P4962="Atraso",M4962,M4962/(1+$J$2)^Q4962),IF(P4962="Atraso",M4962,M4962/(1+$J$1)^Q4962))</f>
        <v/>
      </c>
    </row>
    <row r="4963">
      <c r="A4963" t="inlineStr">
        <is>
          <t>Q023L04</t>
        </is>
      </c>
      <c r="B4963" t="inlineStr">
        <is>
          <t>LEONIL BRAGA SANTOS</t>
        </is>
      </c>
      <c r="C4963" t="n">
        <v>1</v>
      </c>
      <c r="D4963" t="inlineStr">
        <is>
          <t>IPCA</t>
        </is>
      </c>
      <c r="E4963" t="n">
        <v>0.009488792934583046</v>
      </c>
      <c r="F4963" t="inlineStr">
        <is>
          <t>MENSAL</t>
        </is>
      </c>
      <c r="G4963" t="n">
        <v>45986</v>
      </c>
      <c r="H4963" t="n">
        <v>45986</v>
      </c>
      <c r="I4963" t="inlineStr">
        <is>
          <t>068</t>
        </is>
      </c>
      <c r="J4963" t="inlineStr">
        <is>
          <t>CARTEIRA</t>
        </is>
      </c>
      <c r="K4963" t="inlineStr">
        <is>
          <t>CONTRATO</t>
        </is>
      </c>
      <c r="L4963" t="n">
        <v>1595</v>
      </c>
      <c r="M4963" t="inlineStr"/>
      <c r="N4963" t="inlineStr"/>
      <c r="O4963" s="142">
        <f>DATE(YEAR(H4963),MONTH(H4963),1)</f>
        <v/>
      </c>
      <c r="P4963" s="132">
        <f>IF(H4963&gt;$L$3,"Futuro","Atraso")</f>
        <v/>
      </c>
      <c r="Q4963">
        <f>12*(YEAR(H4963)-YEAR($L$3))+(MONTH(H4963)-MONTH($L$3))</f>
        <v/>
      </c>
      <c r="R4963" s="366">
        <f>IF(N4963="IBIRAPITANGA FASE 3",IF(P4963="Atraso",M4963,M4963/(1+$J$2)^Q4963),IF(P4963="Atraso",M4963,M4963/(1+$J$1)^Q4963))</f>
        <v/>
      </c>
    </row>
    <row r="4964">
      <c r="A4964" t="inlineStr">
        <is>
          <t>Q023L04</t>
        </is>
      </c>
      <c r="B4964" t="inlineStr">
        <is>
          <t>LEONIL BRAGA SANTOS</t>
        </is>
      </c>
      <c r="C4964" t="n">
        <v>1</v>
      </c>
      <c r="D4964" t="inlineStr">
        <is>
          <t>IPCA</t>
        </is>
      </c>
      <c r="E4964" t="n">
        <v>0.009488792934583046</v>
      </c>
      <c r="F4964" t="inlineStr">
        <is>
          <t>MENSAL</t>
        </is>
      </c>
      <c r="G4964" t="n">
        <v>46016</v>
      </c>
      <c r="H4964" t="n">
        <v>46016</v>
      </c>
      <c r="I4964" t="inlineStr">
        <is>
          <t>069</t>
        </is>
      </c>
      <c r="J4964" t="inlineStr">
        <is>
          <t>CARTEIRA</t>
        </is>
      </c>
      <c r="K4964" t="inlineStr">
        <is>
          <t>CONTRATO</t>
        </is>
      </c>
      <c r="L4964" t="n">
        <v>1595</v>
      </c>
      <c r="M4964" t="inlineStr"/>
      <c r="N4964" t="inlineStr"/>
      <c r="O4964" s="142">
        <f>DATE(YEAR(H4964),MONTH(H4964),1)</f>
        <v/>
      </c>
      <c r="P4964" s="132">
        <f>IF(H4964&gt;$L$3,"Futuro","Atraso")</f>
        <v/>
      </c>
      <c r="Q4964">
        <f>12*(YEAR(H4964)-YEAR($L$3))+(MONTH(H4964)-MONTH($L$3))</f>
        <v/>
      </c>
      <c r="R4964" s="366">
        <f>IF(N4964="IBIRAPITANGA FASE 3",IF(P4964="Atraso",M4964,M4964/(1+$J$2)^Q4964),IF(P4964="Atraso",M4964,M4964/(1+$J$1)^Q4964))</f>
        <v/>
      </c>
    </row>
    <row r="4965">
      <c r="A4965" t="inlineStr">
        <is>
          <t>Q023L04</t>
        </is>
      </c>
      <c r="B4965" t="inlineStr">
        <is>
          <t>LEONIL BRAGA SANTOS</t>
        </is>
      </c>
      <c r="C4965" t="n">
        <v>1</v>
      </c>
      <c r="D4965" t="inlineStr">
        <is>
          <t>IPCA</t>
        </is>
      </c>
      <c r="E4965" t="n">
        <v>0.009488792934583046</v>
      </c>
      <c r="F4965" t="inlineStr">
        <is>
          <t>MENSAL</t>
        </is>
      </c>
      <c r="G4965" t="n">
        <v>46016</v>
      </c>
      <c r="H4965" t="n">
        <v>46016</v>
      </c>
      <c r="I4965" t="inlineStr">
        <is>
          <t>006</t>
        </is>
      </c>
      <c r="J4965" t="inlineStr">
        <is>
          <t>CARTEIRA</t>
        </is>
      </c>
      <c r="K4965" t="inlineStr">
        <is>
          <t>CONTRATO</t>
        </is>
      </c>
      <c r="L4965" t="n">
        <v>8644.790000000001</v>
      </c>
      <c r="M4965" t="inlineStr"/>
      <c r="N4965" t="inlineStr"/>
      <c r="O4965" s="142">
        <f>DATE(YEAR(H4965),MONTH(H4965),1)</f>
        <v/>
      </c>
      <c r="P4965" s="132">
        <f>IF(H4965&gt;$L$3,"Futuro","Atraso")</f>
        <v/>
      </c>
      <c r="Q4965">
        <f>12*(YEAR(H4965)-YEAR($L$3))+(MONTH(H4965)-MONTH($L$3))</f>
        <v/>
      </c>
      <c r="R4965" s="366">
        <f>IF(N4965="IBIRAPITANGA FASE 3",IF(P4965="Atraso",M4965,M4965/(1+$J$2)^Q4965),IF(P4965="Atraso",M4965,M4965/(1+$J$1)^Q4965))</f>
        <v/>
      </c>
    </row>
    <row r="4966">
      <c r="A4966" t="inlineStr">
        <is>
          <t>Q023L04</t>
        </is>
      </c>
      <c r="B4966" t="inlineStr">
        <is>
          <t>LEONIL BRAGA SANTOS</t>
        </is>
      </c>
      <c r="C4966" t="n">
        <v>1</v>
      </c>
      <c r="D4966" t="inlineStr">
        <is>
          <t>IPCA</t>
        </is>
      </c>
      <c r="E4966" t="n">
        <v>0.009488792934583046</v>
      </c>
      <c r="F4966" t="inlineStr">
        <is>
          <t>MENSAL</t>
        </is>
      </c>
      <c r="G4966" t="n">
        <v>46047</v>
      </c>
      <c r="H4966" t="n">
        <v>46047</v>
      </c>
      <c r="I4966" t="inlineStr">
        <is>
          <t>070</t>
        </is>
      </c>
      <c r="J4966" t="inlineStr">
        <is>
          <t>CARTEIRA</t>
        </is>
      </c>
      <c r="K4966" t="inlineStr">
        <is>
          <t>CONTRATO</t>
        </is>
      </c>
      <c r="L4966" t="n">
        <v>1595</v>
      </c>
      <c r="M4966" t="inlineStr"/>
      <c r="N4966" t="inlineStr"/>
      <c r="O4966" s="142">
        <f>DATE(YEAR(H4966),MONTH(H4966),1)</f>
        <v/>
      </c>
      <c r="P4966" s="132">
        <f>IF(H4966&gt;$L$3,"Futuro","Atraso")</f>
        <v/>
      </c>
      <c r="Q4966">
        <f>12*(YEAR(H4966)-YEAR($L$3))+(MONTH(H4966)-MONTH($L$3))</f>
        <v/>
      </c>
      <c r="R4966" s="366">
        <f>IF(N4966="IBIRAPITANGA FASE 3",IF(P4966="Atraso",M4966,M4966/(1+$J$2)^Q4966),IF(P4966="Atraso",M4966,M4966/(1+$J$1)^Q4966))</f>
        <v/>
      </c>
    </row>
    <row r="4967">
      <c r="A4967" t="inlineStr">
        <is>
          <t>Q023L04</t>
        </is>
      </c>
      <c r="B4967" t="inlineStr">
        <is>
          <t>LEONIL BRAGA SANTOS</t>
        </is>
      </c>
      <c r="C4967" t="n">
        <v>1</v>
      </c>
      <c r="D4967" t="inlineStr">
        <is>
          <t>IPCA</t>
        </is>
      </c>
      <c r="E4967" t="n">
        <v>0.009488792934583046</v>
      </c>
      <c r="F4967" t="inlineStr">
        <is>
          <t>MENSAL</t>
        </is>
      </c>
      <c r="G4967" t="n">
        <v>46078</v>
      </c>
      <c r="H4967" t="n">
        <v>46078</v>
      </c>
      <c r="I4967" t="inlineStr">
        <is>
          <t>071</t>
        </is>
      </c>
      <c r="J4967" t="inlineStr">
        <is>
          <t>CARTEIRA</t>
        </is>
      </c>
      <c r="K4967" t="inlineStr">
        <is>
          <t>CONTRATO</t>
        </is>
      </c>
      <c r="L4967" t="n">
        <v>1595</v>
      </c>
      <c r="M4967" t="inlineStr"/>
      <c r="N4967" t="inlineStr"/>
      <c r="O4967" s="142">
        <f>DATE(YEAR(H4967),MONTH(H4967),1)</f>
        <v/>
      </c>
      <c r="P4967" s="132">
        <f>IF(H4967&gt;$L$3,"Futuro","Atraso")</f>
        <v/>
      </c>
      <c r="Q4967">
        <f>12*(YEAR(H4967)-YEAR($L$3))+(MONTH(H4967)-MONTH($L$3))</f>
        <v/>
      </c>
      <c r="R4967" s="366">
        <f>IF(N4967="IBIRAPITANGA FASE 3",IF(P4967="Atraso",M4967,M4967/(1+$J$2)^Q4967),IF(P4967="Atraso",M4967,M4967/(1+$J$1)^Q4967))</f>
        <v/>
      </c>
    </row>
    <row r="4968">
      <c r="A4968" t="inlineStr">
        <is>
          <t>Q023L04</t>
        </is>
      </c>
      <c r="B4968" t="inlineStr">
        <is>
          <t>LEONIL BRAGA SANTOS</t>
        </is>
      </c>
      <c r="C4968" t="n">
        <v>1</v>
      </c>
      <c r="D4968" t="inlineStr">
        <is>
          <t>IPCA</t>
        </is>
      </c>
      <c r="E4968" t="n">
        <v>0.009488792934583046</v>
      </c>
      <c r="F4968" t="inlineStr">
        <is>
          <t>MENSAL</t>
        </is>
      </c>
      <c r="G4968" t="n">
        <v>46106</v>
      </c>
      <c r="H4968" t="n">
        <v>46106</v>
      </c>
      <c r="I4968" t="inlineStr">
        <is>
          <t>072</t>
        </is>
      </c>
      <c r="J4968" t="inlineStr">
        <is>
          <t>CARTEIRA</t>
        </is>
      </c>
      <c r="K4968" t="inlineStr">
        <is>
          <t>CONTRATO</t>
        </is>
      </c>
      <c r="L4968" t="n">
        <v>1595</v>
      </c>
      <c r="M4968" t="inlineStr"/>
      <c r="N4968" t="inlineStr"/>
      <c r="O4968" s="142">
        <f>DATE(YEAR(H4968),MONTH(H4968),1)</f>
        <v/>
      </c>
      <c r="P4968" s="132">
        <f>IF(H4968&gt;$L$3,"Futuro","Atraso")</f>
        <v/>
      </c>
      <c r="Q4968">
        <f>12*(YEAR(H4968)-YEAR($L$3))+(MONTH(H4968)-MONTH($L$3))</f>
        <v/>
      </c>
      <c r="R4968" s="366">
        <f>IF(N4968="IBIRAPITANGA FASE 3",IF(P4968="Atraso",M4968,M4968/(1+$J$2)^Q4968),IF(P4968="Atraso",M4968,M4968/(1+$J$1)^Q4968))</f>
        <v/>
      </c>
    </row>
    <row r="4969">
      <c r="A4969" t="inlineStr">
        <is>
          <t>Q023L04</t>
        </is>
      </c>
      <c r="B4969" t="inlineStr">
        <is>
          <t>LEONIL BRAGA SANTOS</t>
        </is>
      </c>
      <c r="C4969" t="n">
        <v>1</v>
      </c>
      <c r="D4969" t="inlineStr">
        <is>
          <t>IPCA</t>
        </is>
      </c>
      <c r="E4969" t="n">
        <v>0.009488792934583046</v>
      </c>
      <c r="F4969" t="inlineStr">
        <is>
          <t>MENSAL</t>
        </is>
      </c>
      <c r="G4969" t="n">
        <v>46137</v>
      </c>
      <c r="H4969" t="n">
        <v>46137</v>
      </c>
      <c r="I4969" t="inlineStr">
        <is>
          <t>073</t>
        </is>
      </c>
      <c r="J4969" t="inlineStr">
        <is>
          <t>CARTEIRA</t>
        </is>
      </c>
      <c r="K4969" t="inlineStr">
        <is>
          <t>CONTRATO</t>
        </is>
      </c>
      <c r="L4969" t="n">
        <v>1595</v>
      </c>
      <c r="M4969" t="inlineStr"/>
      <c r="N4969" t="inlineStr"/>
      <c r="O4969" s="142">
        <f>DATE(YEAR(H4969),MONTH(H4969),1)</f>
        <v/>
      </c>
      <c r="P4969" s="132">
        <f>IF(H4969&gt;$L$3,"Futuro","Atraso")</f>
        <v/>
      </c>
      <c r="Q4969">
        <f>12*(YEAR(H4969)-YEAR($L$3))+(MONTH(H4969)-MONTH($L$3))</f>
        <v/>
      </c>
      <c r="R4969" s="366">
        <f>IF(N4969="IBIRAPITANGA FASE 3",IF(P4969="Atraso",M4969,M4969/(1+$J$2)^Q4969),IF(P4969="Atraso",M4969,M4969/(1+$J$1)^Q4969))</f>
        <v/>
      </c>
    </row>
    <row r="4970">
      <c r="A4970" t="inlineStr">
        <is>
          <t>Q023L04</t>
        </is>
      </c>
      <c r="B4970" t="inlineStr">
        <is>
          <t>LEONIL BRAGA SANTOS</t>
        </is>
      </c>
      <c r="C4970" t="n">
        <v>1</v>
      </c>
      <c r="D4970" t="inlineStr">
        <is>
          <t>IPCA</t>
        </is>
      </c>
      <c r="E4970" t="n">
        <v>0.009488792934583046</v>
      </c>
      <c r="F4970" t="inlineStr">
        <is>
          <t>MENSAL</t>
        </is>
      </c>
      <c r="G4970" t="n">
        <v>46167</v>
      </c>
      <c r="H4970" t="n">
        <v>46167</v>
      </c>
      <c r="I4970" t="inlineStr">
        <is>
          <t>074</t>
        </is>
      </c>
      <c r="J4970" t="inlineStr">
        <is>
          <t>CARTEIRA</t>
        </is>
      </c>
      <c r="K4970" t="inlineStr">
        <is>
          <t>CONTRATO</t>
        </is>
      </c>
      <c r="L4970" t="n">
        <v>1595</v>
      </c>
      <c r="M4970" t="inlineStr"/>
      <c r="N4970" t="inlineStr"/>
      <c r="O4970" s="142">
        <f>DATE(YEAR(H4970),MONTH(H4970),1)</f>
        <v/>
      </c>
      <c r="P4970" s="132">
        <f>IF(H4970&gt;$L$3,"Futuro","Atraso")</f>
        <v/>
      </c>
      <c r="Q4970">
        <f>12*(YEAR(H4970)-YEAR($L$3))+(MONTH(H4970)-MONTH($L$3))</f>
        <v/>
      </c>
      <c r="R4970" s="366">
        <f>IF(N4970="IBIRAPITANGA FASE 3",IF(P4970="Atraso",M4970,M4970/(1+$J$2)^Q4970),IF(P4970="Atraso",M4970,M4970/(1+$J$1)^Q4970))</f>
        <v/>
      </c>
    </row>
    <row r="4971">
      <c r="A4971" t="inlineStr">
        <is>
          <t>Q023L04</t>
        </is>
      </c>
      <c r="B4971" t="inlineStr">
        <is>
          <t>LEONIL BRAGA SANTOS</t>
        </is>
      </c>
      <c r="C4971" t="n">
        <v>1</v>
      </c>
      <c r="D4971" t="inlineStr">
        <is>
          <t>IPCA</t>
        </is>
      </c>
      <c r="E4971" t="n">
        <v>0.009488792934583046</v>
      </c>
      <c r="F4971" t="inlineStr">
        <is>
          <t>MENSAL</t>
        </is>
      </c>
      <c r="G4971" t="n">
        <v>46198</v>
      </c>
      <c r="H4971" t="n">
        <v>46198</v>
      </c>
      <c r="I4971" t="inlineStr">
        <is>
          <t>075</t>
        </is>
      </c>
      <c r="J4971" t="inlineStr">
        <is>
          <t>CARTEIRA</t>
        </is>
      </c>
      <c r="K4971" t="inlineStr">
        <is>
          <t>CONTRATO</t>
        </is>
      </c>
      <c r="L4971" t="n">
        <v>1595</v>
      </c>
      <c r="M4971" t="inlineStr"/>
      <c r="N4971" t="inlineStr"/>
      <c r="O4971" s="142">
        <f>DATE(YEAR(H4971),MONTH(H4971),1)</f>
        <v/>
      </c>
      <c r="P4971" s="132">
        <f>IF(H4971&gt;$L$3,"Futuro","Atraso")</f>
        <v/>
      </c>
      <c r="Q4971">
        <f>12*(YEAR(H4971)-YEAR($L$3))+(MONTH(H4971)-MONTH($L$3))</f>
        <v/>
      </c>
      <c r="R4971" s="366">
        <f>IF(N4971="IBIRAPITANGA FASE 3",IF(P4971="Atraso",M4971,M4971/(1+$J$2)^Q4971),IF(P4971="Atraso",M4971,M4971/(1+$J$1)^Q4971))</f>
        <v/>
      </c>
    </row>
    <row r="4972">
      <c r="A4972" t="inlineStr">
        <is>
          <t>Q023L04</t>
        </is>
      </c>
      <c r="B4972" t="inlineStr">
        <is>
          <t>LEONIL BRAGA SANTOS</t>
        </is>
      </c>
      <c r="C4972" t="n">
        <v>1</v>
      </c>
      <c r="D4972" t="inlineStr">
        <is>
          <t>IPCA</t>
        </is>
      </c>
      <c r="E4972" t="n">
        <v>0.009488792934583046</v>
      </c>
      <c r="F4972" t="inlineStr">
        <is>
          <t>MENSAL</t>
        </is>
      </c>
      <c r="G4972" t="n">
        <v>46228</v>
      </c>
      <c r="H4972" t="n">
        <v>46228</v>
      </c>
      <c r="I4972" t="inlineStr">
        <is>
          <t>076</t>
        </is>
      </c>
      <c r="J4972" t="inlineStr">
        <is>
          <t>CARTEIRA</t>
        </is>
      </c>
      <c r="K4972" t="inlineStr">
        <is>
          <t>CONTRATO</t>
        </is>
      </c>
      <c r="L4972" t="n">
        <v>1595</v>
      </c>
      <c r="M4972" t="inlineStr"/>
      <c r="N4972" t="inlineStr"/>
      <c r="O4972" s="142">
        <f>DATE(YEAR(H4972),MONTH(H4972),1)</f>
        <v/>
      </c>
      <c r="P4972" s="132">
        <f>IF(H4972&gt;$L$3,"Futuro","Atraso")</f>
        <v/>
      </c>
      <c r="Q4972">
        <f>12*(YEAR(H4972)-YEAR($L$3))+(MONTH(H4972)-MONTH($L$3))</f>
        <v/>
      </c>
      <c r="R4972" s="366">
        <f>IF(N4972="IBIRAPITANGA FASE 3",IF(P4972="Atraso",M4972,M4972/(1+$J$2)^Q4972),IF(P4972="Atraso",M4972,M4972/(1+$J$1)^Q4972))</f>
        <v/>
      </c>
    </row>
    <row r="4973">
      <c r="A4973" t="inlineStr">
        <is>
          <t>Q023L04</t>
        </is>
      </c>
      <c r="B4973" t="inlineStr">
        <is>
          <t>LEONIL BRAGA SANTOS</t>
        </is>
      </c>
      <c r="C4973" t="n">
        <v>1</v>
      </c>
      <c r="D4973" t="inlineStr">
        <is>
          <t>IPCA</t>
        </is>
      </c>
      <c r="E4973" t="n">
        <v>0.009488792934583046</v>
      </c>
      <c r="F4973" t="inlineStr">
        <is>
          <t>MENSAL</t>
        </is>
      </c>
      <c r="G4973" t="n">
        <v>46259</v>
      </c>
      <c r="H4973" t="n">
        <v>46259</v>
      </c>
      <c r="I4973" t="inlineStr">
        <is>
          <t>077</t>
        </is>
      </c>
      <c r="J4973" t="inlineStr">
        <is>
          <t>CARTEIRA</t>
        </is>
      </c>
      <c r="K4973" t="inlineStr">
        <is>
          <t>CONTRATO</t>
        </is>
      </c>
      <c r="L4973" t="n">
        <v>1595</v>
      </c>
      <c r="M4973" t="inlineStr"/>
      <c r="N4973" t="inlineStr"/>
      <c r="O4973" s="142">
        <f>DATE(YEAR(H4973),MONTH(H4973),1)</f>
        <v/>
      </c>
      <c r="P4973" s="132">
        <f>IF(H4973&gt;$L$3,"Futuro","Atraso")</f>
        <v/>
      </c>
      <c r="Q4973">
        <f>12*(YEAR(H4973)-YEAR($L$3))+(MONTH(H4973)-MONTH($L$3))</f>
        <v/>
      </c>
      <c r="R4973" s="366">
        <f>IF(N4973="IBIRAPITANGA FASE 3",IF(P4973="Atraso",M4973,M4973/(1+$J$2)^Q4973),IF(P4973="Atraso",M4973,M4973/(1+$J$1)^Q4973))</f>
        <v/>
      </c>
    </row>
    <row r="4974">
      <c r="A4974" t="inlineStr">
        <is>
          <t>Q023L04</t>
        </is>
      </c>
      <c r="B4974" t="inlineStr">
        <is>
          <t>LEONIL BRAGA SANTOS</t>
        </is>
      </c>
      <c r="C4974" t="n">
        <v>1</v>
      </c>
      <c r="D4974" t="inlineStr">
        <is>
          <t>IPCA</t>
        </is>
      </c>
      <c r="E4974" t="n">
        <v>0.009488792934583046</v>
      </c>
      <c r="F4974" t="inlineStr">
        <is>
          <t>MENSAL</t>
        </is>
      </c>
      <c r="G4974" t="n">
        <v>46290</v>
      </c>
      <c r="H4974" t="n">
        <v>46290</v>
      </c>
      <c r="I4974" t="inlineStr">
        <is>
          <t>078</t>
        </is>
      </c>
      <c r="J4974" t="inlineStr">
        <is>
          <t>CARTEIRA</t>
        </is>
      </c>
      <c r="K4974" t="inlineStr">
        <is>
          <t>CONTRATO</t>
        </is>
      </c>
      <c r="L4974" t="n">
        <v>1595</v>
      </c>
      <c r="M4974" t="inlineStr"/>
      <c r="N4974" t="inlineStr"/>
      <c r="O4974" s="142">
        <f>DATE(YEAR(H4974),MONTH(H4974),1)</f>
        <v/>
      </c>
      <c r="P4974" s="132">
        <f>IF(H4974&gt;$L$3,"Futuro","Atraso")</f>
        <v/>
      </c>
      <c r="Q4974">
        <f>12*(YEAR(H4974)-YEAR($L$3))+(MONTH(H4974)-MONTH($L$3))</f>
        <v/>
      </c>
      <c r="R4974" s="366">
        <f>IF(N4974="IBIRAPITANGA FASE 3",IF(P4974="Atraso",M4974,M4974/(1+$J$2)^Q4974),IF(P4974="Atraso",M4974,M4974/(1+$J$1)^Q4974))</f>
        <v/>
      </c>
    </row>
    <row r="4975">
      <c r="A4975" t="inlineStr">
        <is>
          <t>Q023L04</t>
        </is>
      </c>
      <c r="B4975" t="inlineStr">
        <is>
          <t>LEONIL BRAGA SANTOS</t>
        </is>
      </c>
      <c r="C4975" t="n">
        <v>1</v>
      </c>
      <c r="D4975" t="inlineStr">
        <is>
          <t>IPCA</t>
        </is>
      </c>
      <c r="E4975" t="n">
        <v>0.009488792934583046</v>
      </c>
      <c r="F4975" t="inlineStr">
        <is>
          <t>MENSAL</t>
        </is>
      </c>
      <c r="G4975" t="n">
        <v>46320</v>
      </c>
      <c r="H4975" t="n">
        <v>46320</v>
      </c>
      <c r="I4975" t="inlineStr">
        <is>
          <t>079</t>
        </is>
      </c>
      <c r="J4975" t="inlineStr">
        <is>
          <t>CARTEIRA</t>
        </is>
      </c>
      <c r="K4975" t="inlineStr">
        <is>
          <t>CONTRATO</t>
        </is>
      </c>
      <c r="L4975" t="n">
        <v>1595</v>
      </c>
      <c r="M4975" t="inlineStr"/>
      <c r="N4975" t="inlineStr"/>
      <c r="O4975" s="142">
        <f>DATE(YEAR(H4975),MONTH(H4975),1)</f>
        <v/>
      </c>
      <c r="P4975" s="132">
        <f>IF(H4975&gt;$L$3,"Futuro","Atraso")</f>
        <v/>
      </c>
      <c r="Q4975">
        <f>12*(YEAR(H4975)-YEAR($L$3))+(MONTH(H4975)-MONTH($L$3))</f>
        <v/>
      </c>
      <c r="R4975" s="366">
        <f>IF(N4975="IBIRAPITANGA FASE 3",IF(P4975="Atraso",M4975,M4975/(1+$J$2)^Q4975),IF(P4975="Atraso",M4975,M4975/(1+$J$1)^Q4975))</f>
        <v/>
      </c>
    </row>
    <row r="4976">
      <c r="A4976" t="inlineStr">
        <is>
          <t>Q023L04</t>
        </is>
      </c>
      <c r="B4976" t="inlineStr">
        <is>
          <t>LEONIL BRAGA SANTOS</t>
        </is>
      </c>
      <c r="C4976" t="n">
        <v>1</v>
      </c>
      <c r="D4976" t="inlineStr">
        <is>
          <t>IPCA</t>
        </is>
      </c>
      <c r="E4976" t="n">
        <v>0.009488792934583046</v>
      </c>
      <c r="F4976" t="inlineStr">
        <is>
          <t>MENSAL</t>
        </is>
      </c>
      <c r="G4976" t="n">
        <v>46351</v>
      </c>
      <c r="H4976" t="n">
        <v>46351</v>
      </c>
      <c r="I4976" t="inlineStr">
        <is>
          <t>080</t>
        </is>
      </c>
      <c r="J4976" t="inlineStr">
        <is>
          <t>CARTEIRA</t>
        </is>
      </c>
      <c r="K4976" t="inlineStr">
        <is>
          <t>CONTRATO</t>
        </is>
      </c>
      <c r="L4976" t="n">
        <v>1595</v>
      </c>
      <c r="M4976" t="inlineStr"/>
      <c r="N4976" t="inlineStr"/>
      <c r="O4976" s="142">
        <f>DATE(YEAR(H4976),MONTH(H4976),1)</f>
        <v/>
      </c>
      <c r="P4976" s="132">
        <f>IF(H4976&gt;$L$3,"Futuro","Atraso")</f>
        <v/>
      </c>
      <c r="Q4976">
        <f>12*(YEAR(H4976)-YEAR($L$3))+(MONTH(H4976)-MONTH($L$3))</f>
        <v/>
      </c>
      <c r="R4976" s="366">
        <f>IF(N4976="IBIRAPITANGA FASE 3",IF(P4976="Atraso",M4976,M4976/(1+$J$2)^Q4976),IF(P4976="Atraso",M4976,M4976/(1+$J$1)^Q4976))</f>
        <v/>
      </c>
    </row>
    <row r="4977">
      <c r="A4977" t="inlineStr">
        <is>
          <t>Q023L04</t>
        </is>
      </c>
      <c r="B4977" t="inlineStr">
        <is>
          <t>LEONIL BRAGA SANTOS</t>
        </is>
      </c>
      <c r="C4977" t="n">
        <v>1</v>
      </c>
      <c r="D4977" t="inlineStr">
        <is>
          <t>IPCA</t>
        </is>
      </c>
      <c r="E4977" t="n">
        <v>0.009488792934583046</v>
      </c>
      <c r="F4977" t="inlineStr">
        <is>
          <t>MENSAL</t>
        </is>
      </c>
      <c r="G4977" t="n">
        <v>46381</v>
      </c>
      <c r="H4977" t="n">
        <v>46381</v>
      </c>
      <c r="I4977" t="inlineStr">
        <is>
          <t>081</t>
        </is>
      </c>
      <c r="J4977" t="inlineStr">
        <is>
          <t>CARTEIRA</t>
        </is>
      </c>
      <c r="K4977" t="inlineStr">
        <is>
          <t>CONTRATO</t>
        </is>
      </c>
      <c r="L4977" t="n">
        <v>1595</v>
      </c>
      <c r="M4977" t="inlineStr"/>
      <c r="N4977" t="inlineStr"/>
      <c r="O4977" s="142">
        <f>DATE(YEAR(H4977),MONTH(H4977),1)</f>
        <v/>
      </c>
      <c r="P4977" s="132">
        <f>IF(H4977&gt;$L$3,"Futuro","Atraso")</f>
        <v/>
      </c>
      <c r="Q4977">
        <f>12*(YEAR(H4977)-YEAR($L$3))+(MONTH(H4977)-MONTH($L$3))</f>
        <v/>
      </c>
      <c r="R4977" s="366">
        <f>IF(N4977="IBIRAPITANGA FASE 3",IF(P4977="Atraso",M4977,M4977/(1+$J$2)^Q4977),IF(P4977="Atraso",M4977,M4977/(1+$J$1)^Q4977))</f>
        <v/>
      </c>
    </row>
    <row r="4978">
      <c r="A4978" t="inlineStr">
        <is>
          <t>Q023L04</t>
        </is>
      </c>
      <c r="B4978" t="inlineStr">
        <is>
          <t>LEONIL BRAGA SANTOS</t>
        </is>
      </c>
      <c r="C4978" t="n">
        <v>1</v>
      </c>
      <c r="D4978" t="inlineStr">
        <is>
          <t>IPCA</t>
        </is>
      </c>
      <c r="E4978" t="n">
        <v>0.009488792934583046</v>
      </c>
      <c r="F4978" t="inlineStr">
        <is>
          <t>MENSAL</t>
        </is>
      </c>
      <c r="G4978" t="n">
        <v>46381</v>
      </c>
      <c r="H4978" t="n">
        <v>46381</v>
      </c>
      <c r="I4978" t="inlineStr">
        <is>
          <t>007</t>
        </is>
      </c>
      <c r="J4978" t="inlineStr">
        <is>
          <t>CARTEIRA</t>
        </is>
      </c>
      <c r="K4978" t="inlineStr">
        <is>
          <t>CONTRATO</t>
        </is>
      </c>
      <c r="L4978" t="n">
        <v>8644.790000000001</v>
      </c>
      <c r="M4978" t="inlineStr"/>
      <c r="N4978" t="inlineStr"/>
      <c r="O4978" s="142">
        <f>DATE(YEAR(H4978),MONTH(H4978),1)</f>
        <v/>
      </c>
      <c r="P4978" s="132">
        <f>IF(H4978&gt;$L$3,"Futuro","Atraso")</f>
        <v/>
      </c>
      <c r="Q4978">
        <f>12*(YEAR(H4978)-YEAR($L$3))+(MONTH(H4978)-MONTH($L$3))</f>
        <v/>
      </c>
      <c r="R4978" s="366">
        <f>IF(N4978="IBIRAPITANGA FASE 3",IF(P4978="Atraso",M4978,M4978/(1+$J$2)^Q4978),IF(P4978="Atraso",M4978,M4978/(1+$J$1)^Q4978))</f>
        <v/>
      </c>
    </row>
    <row r="4979">
      <c r="A4979" t="inlineStr">
        <is>
          <t>Q023L04</t>
        </is>
      </c>
      <c r="B4979" t="inlineStr">
        <is>
          <t>LEONIL BRAGA SANTOS</t>
        </is>
      </c>
      <c r="C4979" t="n">
        <v>1</v>
      </c>
      <c r="D4979" t="inlineStr">
        <is>
          <t>IPCA</t>
        </is>
      </c>
      <c r="E4979" t="n">
        <v>0.009488792934583046</v>
      </c>
      <c r="F4979" t="inlineStr">
        <is>
          <t>MENSAL</t>
        </is>
      </c>
      <c r="G4979" t="n">
        <v>46412</v>
      </c>
      <c r="H4979" t="n">
        <v>46412</v>
      </c>
      <c r="I4979" t="inlineStr">
        <is>
          <t>082</t>
        </is>
      </c>
      <c r="J4979" t="inlineStr">
        <is>
          <t>CARTEIRA</t>
        </is>
      </c>
      <c r="K4979" t="inlineStr">
        <is>
          <t>CONTRATO</t>
        </is>
      </c>
      <c r="L4979" t="n">
        <v>1595</v>
      </c>
      <c r="M4979" t="inlineStr"/>
      <c r="N4979" t="inlineStr"/>
      <c r="O4979" s="142">
        <f>DATE(YEAR(H4979),MONTH(H4979),1)</f>
        <v/>
      </c>
      <c r="P4979" s="132">
        <f>IF(H4979&gt;$L$3,"Futuro","Atraso")</f>
        <v/>
      </c>
      <c r="Q4979">
        <f>12*(YEAR(H4979)-YEAR($L$3))+(MONTH(H4979)-MONTH($L$3))</f>
        <v/>
      </c>
      <c r="R4979" s="366">
        <f>IF(N4979="IBIRAPITANGA FASE 3",IF(P4979="Atraso",M4979,M4979/(1+$J$2)^Q4979),IF(P4979="Atraso",M4979,M4979/(1+$J$1)^Q4979))</f>
        <v/>
      </c>
    </row>
    <row r="4980">
      <c r="A4980" t="inlineStr">
        <is>
          <t>Q023L04</t>
        </is>
      </c>
      <c r="B4980" t="inlineStr">
        <is>
          <t>LEONIL BRAGA SANTOS</t>
        </is>
      </c>
      <c r="C4980" t="n">
        <v>1</v>
      </c>
      <c r="D4980" t="inlineStr">
        <is>
          <t>IPCA</t>
        </is>
      </c>
      <c r="E4980" t="n">
        <v>0.009488792934583046</v>
      </c>
      <c r="F4980" t="inlineStr">
        <is>
          <t>MENSAL</t>
        </is>
      </c>
      <c r="G4980" t="n">
        <v>46443</v>
      </c>
      <c r="H4980" t="n">
        <v>46443</v>
      </c>
      <c r="I4980" t="inlineStr">
        <is>
          <t>083</t>
        </is>
      </c>
      <c r="J4980" t="inlineStr">
        <is>
          <t>CARTEIRA</t>
        </is>
      </c>
      <c r="K4980" t="inlineStr">
        <is>
          <t>CONTRATO</t>
        </is>
      </c>
      <c r="L4980" t="n">
        <v>1595</v>
      </c>
      <c r="M4980" t="inlineStr"/>
      <c r="N4980" t="inlineStr"/>
      <c r="O4980" s="142">
        <f>DATE(YEAR(H4980),MONTH(H4980),1)</f>
        <v/>
      </c>
      <c r="P4980" s="132">
        <f>IF(H4980&gt;$L$3,"Futuro","Atraso")</f>
        <v/>
      </c>
      <c r="Q4980">
        <f>12*(YEAR(H4980)-YEAR($L$3))+(MONTH(H4980)-MONTH($L$3))</f>
        <v/>
      </c>
      <c r="R4980" s="366">
        <f>IF(N4980="IBIRAPITANGA FASE 3",IF(P4980="Atraso",M4980,M4980/(1+$J$2)^Q4980),IF(P4980="Atraso",M4980,M4980/(1+$J$1)^Q4980))</f>
        <v/>
      </c>
    </row>
    <row r="4981">
      <c r="A4981" t="inlineStr">
        <is>
          <t>Q023L04</t>
        </is>
      </c>
      <c r="B4981" t="inlineStr">
        <is>
          <t>LEONIL BRAGA SANTOS</t>
        </is>
      </c>
      <c r="C4981" t="n">
        <v>1</v>
      </c>
      <c r="D4981" t="inlineStr">
        <is>
          <t>IPCA</t>
        </is>
      </c>
      <c r="E4981" t="n">
        <v>0.009488792934583046</v>
      </c>
      <c r="F4981" t="inlineStr">
        <is>
          <t>MENSAL</t>
        </is>
      </c>
      <c r="G4981" t="n">
        <v>46471</v>
      </c>
      <c r="H4981" t="n">
        <v>46471</v>
      </c>
      <c r="I4981" t="inlineStr">
        <is>
          <t>084</t>
        </is>
      </c>
      <c r="J4981" t="inlineStr">
        <is>
          <t>CARTEIRA</t>
        </is>
      </c>
      <c r="K4981" t="inlineStr">
        <is>
          <t>CONTRATO</t>
        </is>
      </c>
      <c r="L4981" t="n">
        <v>1595</v>
      </c>
      <c r="M4981" t="inlineStr"/>
      <c r="N4981" t="inlineStr"/>
      <c r="O4981" s="142">
        <f>DATE(YEAR(H4981),MONTH(H4981),1)</f>
        <v/>
      </c>
      <c r="P4981" s="132">
        <f>IF(H4981&gt;$L$3,"Futuro","Atraso")</f>
        <v/>
      </c>
      <c r="Q4981">
        <f>12*(YEAR(H4981)-YEAR($L$3))+(MONTH(H4981)-MONTH($L$3))</f>
        <v/>
      </c>
      <c r="R4981" s="366">
        <f>IF(N4981="IBIRAPITANGA FASE 3",IF(P4981="Atraso",M4981,M4981/(1+$J$2)^Q4981),IF(P4981="Atraso",M4981,M4981/(1+$J$1)^Q4981))</f>
        <v/>
      </c>
    </row>
    <row r="4982">
      <c r="A4982" t="inlineStr">
        <is>
          <t>Q023L04</t>
        </is>
      </c>
      <c r="B4982" t="inlineStr">
        <is>
          <t>LEONIL BRAGA SANTOS</t>
        </is>
      </c>
      <c r="C4982" t="n">
        <v>1</v>
      </c>
      <c r="D4982" t="inlineStr">
        <is>
          <t>IPCA</t>
        </is>
      </c>
      <c r="E4982" t="n">
        <v>0.009488792934583046</v>
      </c>
      <c r="F4982" t="inlineStr">
        <is>
          <t>MENSAL</t>
        </is>
      </c>
      <c r="G4982" t="n">
        <v>46502</v>
      </c>
      <c r="H4982" t="n">
        <v>46502</v>
      </c>
      <c r="I4982" t="inlineStr">
        <is>
          <t>085</t>
        </is>
      </c>
      <c r="J4982" t="inlineStr">
        <is>
          <t>CARTEIRA</t>
        </is>
      </c>
      <c r="K4982" t="inlineStr">
        <is>
          <t>CONTRATO</t>
        </is>
      </c>
      <c r="L4982" t="n">
        <v>1595</v>
      </c>
      <c r="M4982" t="inlineStr"/>
      <c r="N4982" t="inlineStr"/>
      <c r="O4982" s="142">
        <f>DATE(YEAR(H4982),MONTH(H4982),1)</f>
        <v/>
      </c>
      <c r="P4982" s="132">
        <f>IF(H4982&gt;$L$3,"Futuro","Atraso")</f>
        <v/>
      </c>
      <c r="Q4982">
        <f>12*(YEAR(H4982)-YEAR($L$3))+(MONTH(H4982)-MONTH($L$3))</f>
        <v/>
      </c>
      <c r="R4982" s="366">
        <f>IF(N4982="IBIRAPITANGA FASE 3",IF(P4982="Atraso",M4982,M4982/(1+$J$2)^Q4982),IF(P4982="Atraso",M4982,M4982/(1+$J$1)^Q4982))</f>
        <v/>
      </c>
    </row>
    <row r="4983">
      <c r="A4983" t="inlineStr">
        <is>
          <t>Q023L04</t>
        </is>
      </c>
      <c r="B4983" t="inlineStr">
        <is>
          <t>LEONIL BRAGA SANTOS</t>
        </is>
      </c>
      <c r="C4983" t="n">
        <v>1</v>
      </c>
      <c r="D4983" t="inlineStr">
        <is>
          <t>IPCA</t>
        </is>
      </c>
      <c r="E4983" t="n">
        <v>0.009488792934583046</v>
      </c>
      <c r="F4983" t="inlineStr">
        <is>
          <t>MENSAL</t>
        </is>
      </c>
      <c r="G4983" t="n">
        <v>46532</v>
      </c>
      <c r="H4983" t="n">
        <v>46532</v>
      </c>
      <c r="I4983" t="inlineStr">
        <is>
          <t>086</t>
        </is>
      </c>
      <c r="J4983" t="inlineStr">
        <is>
          <t>CARTEIRA</t>
        </is>
      </c>
      <c r="K4983" t="inlineStr">
        <is>
          <t>CONTRATO</t>
        </is>
      </c>
      <c r="L4983" t="n">
        <v>1595</v>
      </c>
      <c r="M4983" t="inlineStr"/>
      <c r="N4983" t="inlineStr"/>
      <c r="O4983" s="142">
        <f>DATE(YEAR(H4983),MONTH(H4983),1)</f>
        <v/>
      </c>
      <c r="P4983" s="132">
        <f>IF(H4983&gt;$L$3,"Futuro","Atraso")</f>
        <v/>
      </c>
      <c r="Q4983">
        <f>12*(YEAR(H4983)-YEAR($L$3))+(MONTH(H4983)-MONTH($L$3))</f>
        <v/>
      </c>
      <c r="R4983" s="366">
        <f>IF(N4983="IBIRAPITANGA FASE 3",IF(P4983="Atraso",M4983,M4983/(1+$J$2)^Q4983),IF(P4983="Atraso",M4983,M4983/(1+$J$1)^Q4983))</f>
        <v/>
      </c>
    </row>
    <row r="4984">
      <c r="A4984" t="inlineStr">
        <is>
          <t>Q023L04</t>
        </is>
      </c>
      <c r="B4984" t="inlineStr">
        <is>
          <t>LEONIL BRAGA SANTOS</t>
        </is>
      </c>
      <c r="C4984" t="n">
        <v>1</v>
      </c>
      <c r="D4984" t="inlineStr">
        <is>
          <t>IPCA</t>
        </is>
      </c>
      <c r="E4984" t="n">
        <v>0.009488792934583046</v>
      </c>
      <c r="F4984" t="inlineStr">
        <is>
          <t>MENSAL</t>
        </is>
      </c>
      <c r="G4984" t="n">
        <v>46563</v>
      </c>
      <c r="H4984" t="n">
        <v>46563</v>
      </c>
      <c r="I4984" t="inlineStr">
        <is>
          <t>087</t>
        </is>
      </c>
      <c r="J4984" t="inlineStr">
        <is>
          <t>CARTEIRA</t>
        </is>
      </c>
      <c r="K4984" t="inlineStr">
        <is>
          <t>CONTRATO</t>
        </is>
      </c>
      <c r="L4984" t="n">
        <v>1595</v>
      </c>
      <c r="M4984" t="inlineStr"/>
      <c r="N4984" t="inlineStr"/>
      <c r="O4984" s="142">
        <f>DATE(YEAR(H4984),MONTH(H4984),1)</f>
        <v/>
      </c>
      <c r="P4984" s="132">
        <f>IF(H4984&gt;$L$3,"Futuro","Atraso")</f>
        <v/>
      </c>
      <c r="Q4984">
        <f>12*(YEAR(H4984)-YEAR($L$3))+(MONTH(H4984)-MONTH($L$3))</f>
        <v/>
      </c>
      <c r="R4984" s="366">
        <f>IF(N4984="IBIRAPITANGA FASE 3",IF(P4984="Atraso",M4984,M4984/(1+$J$2)^Q4984),IF(P4984="Atraso",M4984,M4984/(1+$J$1)^Q4984))</f>
        <v/>
      </c>
    </row>
    <row r="4985">
      <c r="A4985" t="inlineStr">
        <is>
          <t>Q023L04</t>
        </is>
      </c>
      <c r="B4985" t="inlineStr">
        <is>
          <t>LEONIL BRAGA SANTOS</t>
        </is>
      </c>
      <c r="C4985" t="n">
        <v>1</v>
      </c>
      <c r="D4985" t="inlineStr">
        <is>
          <t>IPCA</t>
        </is>
      </c>
      <c r="E4985" t="n">
        <v>0.009488792934583046</v>
      </c>
      <c r="F4985" t="inlineStr">
        <is>
          <t>MENSAL</t>
        </is>
      </c>
      <c r="G4985" t="n">
        <v>46593</v>
      </c>
      <c r="H4985" t="n">
        <v>46593</v>
      </c>
      <c r="I4985" t="inlineStr">
        <is>
          <t>088</t>
        </is>
      </c>
      <c r="J4985" t="inlineStr">
        <is>
          <t>CARTEIRA</t>
        </is>
      </c>
      <c r="K4985" t="inlineStr">
        <is>
          <t>CONTRATO</t>
        </is>
      </c>
      <c r="L4985" t="n">
        <v>1595</v>
      </c>
      <c r="M4985" t="inlineStr"/>
      <c r="N4985" t="inlineStr"/>
      <c r="O4985" s="142">
        <f>DATE(YEAR(H4985),MONTH(H4985),1)</f>
        <v/>
      </c>
      <c r="P4985" s="132">
        <f>IF(H4985&gt;$L$3,"Futuro","Atraso")</f>
        <v/>
      </c>
      <c r="Q4985">
        <f>12*(YEAR(H4985)-YEAR($L$3))+(MONTH(H4985)-MONTH($L$3))</f>
        <v/>
      </c>
      <c r="R4985" s="366">
        <f>IF(N4985="IBIRAPITANGA FASE 3",IF(P4985="Atraso",M4985,M4985/(1+$J$2)^Q4985),IF(P4985="Atraso",M4985,M4985/(1+$J$1)^Q4985))</f>
        <v/>
      </c>
    </row>
    <row r="4986">
      <c r="A4986" t="inlineStr">
        <is>
          <t>Q023L04</t>
        </is>
      </c>
      <c r="B4986" t="inlineStr">
        <is>
          <t>LEONIL BRAGA SANTOS</t>
        </is>
      </c>
      <c r="C4986" t="n">
        <v>1</v>
      </c>
      <c r="D4986" t="inlineStr">
        <is>
          <t>IPCA</t>
        </is>
      </c>
      <c r="E4986" t="n">
        <v>0.009488792934583046</v>
      </c>
      <c r="F4986" t="inlineStr">
        <is>
          <t>MENSAL</t>
        </is>
      </c>
      <c r="G4986" t="n">
        <v>46624</v>
      </c>
      <c r="H4986" t="n">
        <v>46624</v>
      </c>
      <c r="I4986" t="inlineStr">
        <is>
          <t>089</t>
        </is>
      </c>
      <c r="J4986" t="inlineStr">
        <is>
          <t>CARTEIRA</t>
        </is>
      </c>
      <c r="K4986" t="inlineStr">
        <is>
          <t>CONTRATO</t>
        </is>
      </c>
      <c r="L4986" t="n">
        <v>1595</v>
      </c>
      <c r="M4986" t="inlineStr"/>
      <c r="N4986" t="inlineStr"/>
      <c r="O4986" s="142">
        <f>DATE(YEAR(H4986),MONTH(H4986),1)</f>
        <v/>
      </c>
      <c r="P4986" s="132">
        <f>IF(H4986&gt;$L$3,"Futuro","Atraso")</f>
        <v/>
      </c>
      <c r="Q4986">
        <f>12*(YEAR(H4986)-YEAR($L$3))+(MONTH(H4986)-MONTH($L$3))</f>
        <v/>
      </c>
      <c r="R4986" s="366">
        <f>IF(N4986="IBIRAPITANGA FASE 3",IF(P4986="Atraso",M4986,M4986/(1+$J$2)^Q4986),IF(P4986="Atraso",M4986,M4986/(1+$J$1)^Q4986))</f>
        <v/>
      </c>
    </row>
    <row r="4987">
      <c r="A4987" t="inlineStr">
        <is>
          <t>Q023L04</t>
        </is>
      </c>
      <c r="B4987" t="inlineStr">
        <is>
          <t>LEONIL BRAGA SANTOS</t>
        </is>
      </c>
      <c r="C4987" t="n">
        <v>1</v>
      </c>
      <c r="D4987" t="inlineStr">
        <is>
          <t>IPCA</t>
        </is>
      </c>
      <c r="E4987" t="n">
        <v>0.009488792934583046</v>
      </c>
      <c r="F4987" t="inlineStr">
        <is>
          <t>MENSAL</t>
        </is>
      </c>
      <c r="G4987" t="n">
        <v>46655</v>
      </c>
      <c r="H4987" t="n">
        <v>46655</v>
      </c>
      <c r="I4987" t="inlineStr">
        <is>
          <t>090</t>
        </is>
      </c>
      <c r="J4987" t="inlineStr">
        <is>
          <t>CARTEIRA</t>
        </is>
      </c>
      <c r="K4987" t="inlineStr">
        <is>
          <t>CONTRATO</t>
        </is>
      </c>
      <c r="L4987" t="n">
        <v>1595</v>
      </c>
      <c r="M4987" t="inlineStr"/>
      <c r="N4987" t="inlineStr"/>
      <c r="O4987" s="142">
        <f>DATE(YEAR(H4987),MONTH(H4987),1)</f>
        <v/>
      </c>
      <c r="P4987" s="132">
        <f>IF(H4987&gt;$L$3,"Futuro","Atraso")</f>
        <v/>
      </c>
      <c r="Q4987">
        <f>12*(YEAR(H4987)-YEAR($L$3))+(MONTH(H4987)-MONTH($L$3))</f>
        <v/>
      </c>
      <c r="R4987" s="366">
        <f>IF(N4987="IBIRAPITANGA FASE 3",IF(P4987="Atraso",M4987,M4987/(1+$J$2)^Q4987),IF(P4987="Atraso",M4987,M4987/(1+$J$1)^Q4987))</f>
        <v/>
      </c>
    </row>
    <row r="4988">
      <c r="A4988" t="inlineStr">
        <is>
          <t>Q023L04</t>
        </is>
      </c>
      <c r="B4988" t="inlineStr">
        <is>
          <t>LEONIL BRAGA SANTOS</t>
        </is>
      </c>
      <c r="C4988" t="n">
        <v>1</v>
      </c>
      <c r="D4988" t="inlineStr">
        <is>
          <t>IPCA</t>
        </is>
      </c>
      <c r="E4988" t="n">
        <v>0.009488792934583046</v>
      </c>
      <c r="F4988" t="inlineStr">
        <is>
          <t>MENSAL</t>
        </is>
      </c>
      <c r="G4988" t="n">
        <v>46685</v>
      </c>
      <c r="H4988" t="n">
        <v>46685</v>
      </c>
      <c r="I4988" t="inlineStr">
        <is>
          <t>091</t>
        </is>
      </c>
      <c r="J4988" t="inlineStr">
        <is>
          <t>CARTEIRA</t>
        </is>
      </c>
      <c r="K4988" t="inlineStr">
        <is>
          <t>CONTRATO</t>
        </is>
      </c>
      <c r="L4988" t="n">
        <v>1595</v>
      </c>
      <c r="M4988" t="inlineStr"/>
      <c r="N4988" t="inlineStr"/>
      <c r="O4988" s="142">
        <f>DATE(YEAR(H4988),MONTH(H4988),1)</f>
        <v/>
      </c>
      <c r="P4988" s="132">
        <f>IF(H4988&gt;$L$3,"Futuro","Atraso")</f>
        <v/>
      </c>
      <c r="Q4988">
        <f>12*(YEAR(H4988)-YEAR($L$3))+(MONTH(H4988)-MONTH($L$3))</f>
        <v/>
      </c>
      <c r="R4988" s="366">
        <f>IF(N4988="IBIRAPITANGA FASE 3",IF(P4988="Atraso",M4988,M4988/(1+$J$2)^Q4988),IF(P4988="Atraso",M4988,M4988/(1+$J$1)^Q4988))</f>
        <v/>
      </c>
    </row>
    <row r="4989">
      <c r="A4989" t="inlineStr">
        <is>
          <t>Q023L04</t>
        </is>
      </c>
      <c r="B4989" t="inlineStr">
        <is>
          <t>LEONIL BRAGA SANTOS</t>
        </is>
      </c>
      <c r="C4989" t="n">
        <v>1</v>
      </c>
      <c r="D4989" t="inlineStr">
        <is>
          <t>IPCA</t>
        </is>
      </c>
      <c r="E4989" t="n">
        <v>0.009488792934583046</v>
      </c>
      <c r="F4989" t="inlineStr">
        <is>
          <t>MENSAL</t>
        </is>
      </c>
      <c r="G4989" t="n">
        <v>46716</v>
      </c>
      <c r="H4989" t="n">
        <v>46716</v>
      </c>
      <c r="I4989" t="inlineStr">
        <is>
          <t>092</t>
        </is>
      </c>
      <c r="J4989" t="inlineStr">
        <is>
          <t>CARTEIRA</t>
        </is>
      </c>
      <c r="K4989" t="inlineStr">
        <is>
          <t>CONTRATO</t>
        </is>
      </c>
      <c r="L4989" t="n">
        <v>1595</v>
      </c>
      <c r="M4989" t="inlineStr"/>
      <c r="N4989" t="inlineStr"/>
      <c r="O4989" s="142">
        <f>DATE(YEAR(H4989),MONTH(H4989),1)</f>
        <v/>
      </c>
      <c r="P4989" s="132">
        <f>IF(H4989&gt;$L$3,"Futuro","Atraso")</f>
        <v/>
      </c>
      <c r="Q4989">
        <f>12*(YEAR(H4989)-YEAR($L$3))+(MONTH(H4989)-MONTH($L$3))</f>
        <v/>
      </c>
      <c r="R4989" s="366">
        <f>IF(N4989="IBIRAPITANGA FASE 3",IF(P4989="Atraso",M4989,M4989/(1+$J$2)^Q4989),IF(P4989="Atraso",M4989,M4989/(1+$J$1)^Q4989))</f>
        <v/>
      </c>
    </row>
    <row r="4990">
      <c r="A4990" t="inlineStr">
        <is>
          <t>Q023L04</t>
        </is>
      </c>
      <c r="B4990" t="inlineStr">
        <is>
          <t>LEONIL BRAGA SANTOS</t>
        </is>
      </c>
      <c r="C4990" t="n">
        <v>1</v>
      </c>
      <c r="D4990" t="inlineStr">
        <is>
          <t>IPCA</t>
        </is>
      </c>
      <c r="E4990" t="n">
        <v>0.009488792934583046</v>
      </c>
      <c r="F4990" t="inlineStr">
        <is>
          <t>MENSAL</t>
        </is>
      </c>
      <c r="G4990" t="n">
        <v>46746</v>
      </c>
      <c r="H4990" t="n">
        <v>46746</v>
      </c>
      <c r="I4990" t="inlineStr">
        <is>
          <t>093</t>
        </is>
      </c>
      <c r="J4990" t="inlineStr">
        <is>
          <t>CARTEIRA</t>
        </is>
      </c>
      <c r="K4990" t="inlineStr">
        <is>
          <t>CONTRATO</t>
        </is>
      </c>
      <c r="L4990" t="n">
        <v>1595</v>
      </c>
      <c r="M4990" t="inlineStr"/>
      <c r="N4990" t="inlineStr"/>
      <c r="O4990" s="142">
        <f>DATE(YEAR(H4990),MONTH(H4990),1)</f>
        <v/>
      </c>
      <c r="P4990" s="132">
        <f>IF(H4990&gt;$L$3,"Futuro","Atraso")</f>
        <v/>
      </c>
      <c r="Q4990">
        <f>12*(YEAR(H4990)-YEAR($L$3))+(MONTH(H4990)-MONTH($L$3))</f>
        <v/>
      </c>
      <c r="R4990" s="366">
        <f>IF(N4990="IBIRAPITANGA FASE 3",IF(P4990="Atraso",M4990,M4990/(1+$J$2)^Q4990),IF(P4990="Atraso",M4990,M4990/(1+$J$1)^Q4990))</f>
        <v/>
      </c>
    </row>
    <row r="4991">
      <c r="A4991" t="inlineStr">
        <is>
          <t>Q023L04</t>
        </is>
      </c>
      <c r="B4991" t="inlineStr">
        <is>
          <t>LEONIL BRAGA SANTOS</t>
        </is>
      </c>
      <c r="C4991" t="n">
        <v>1</v>
      </c>
      <c r="D4991" t="inlineStr">
        <is>
          <t>IPCA</t>
        </is>
      </c>
      <c r="E4991" t="n">
        <v>0.009488792934583046</v>
      </c>
      <c r="F4991" t="inlineStr">
        <is>
          <t>MENSAL</t>
        </is>
      </c>
      <c r="G4991" t="n">
        <v>46746</v>
      </c>
      <c r="H4991" t="n">
        <v>46746</v>
      </c>
      <c r="I4991" t="inlineStr">
        <is>
          <t>008</t>
        </is>
      </c>
      <c r="J4991" t="inlineStr">
        <is>
          <t>CARTEIRA</t>
        </is>
      </c>
      <c r="K4991" t="inlineStr">
        <is>
          <t>CONTRATO</t>
        </is>
      </c>
      <c r="L4991" t="n">
        <v>8644.790000000001</v>
      </c>
      <c r="M4991" t="inlineStr"/>
      <c r="N4991" t="inlineStr"/>
      <c r="O4991" s="142">
        <f>DATE(YEAR(H4991),MONTH(H4991),1)</f>
        <v/>
      </c>
      <c r="P4991" s="132">
        <f>IF(H4991&gt;$L$3,"Futuro","Atraso")</f>
        <v/>
      </c>
      <c r="Q4991">
        <f>12*(YEAR(H4991)-YEAR($L$3))+(MONTH(H4991)-MONTH($L$3))</f>
        <v/>
      </c>
      <c r="R4991" s="366">
        <f>IF(N4991="IBIRAPITANGA FASE 3",IF(P4991="Atraso",M4991,M4991/(1+$J$2)^Q4991),IF(P4991="Atraso",M4991,M4991/(1+$J$1)^Q4991))</f>
        <v/>
      </c>
    </row>
    <row r="4992">
      <c r="A4992" t="inlineStr">
        <is>
          <t>Q023L04</t>
        </is>
      </c>
      <c r="B4992" t="inlineStr">
        <is>
          <t>LEONIL BRAGA SANTOS</t>
        </is>
      </c>
      <c r="C4992" t="n">
        <v>1</v>
      </c>
      <c r="D4992" t="inlineStr">
        <is>
          <t>IPCA</t>
        </is>
      </c>
      <c r="E4992" t="n">
        <v>0.009488792934583046</v>
      </c>
      <c r="F4992" t="inlineStr">
        <is>
          <t>MENSAL</t>
        </is>
      </c>
      <c r="G4992" t="n">
        <v>46777</v>
      </c>
      <c r="H4992" t="n">
        <v>46777</v>
      </c>
      <c r="I4992" t="inlineStr">
        <is>
          <t>094</t>
        </is>
      </c>
      <c r="J4992" t="inlineStr">
        <is>
          <t>CARTEIRA</t>
        </is>
      </c>
      <c r="K4992" t="inlineStr">
        <is>
          <t>CONTRATO</t>
        </is>
      </c>
      <c r="L4992" t="n">
        <v>1595</v>
      </c>
      <c r="M4992" t="inlineStr"/>
      <c r="N4992" t="inlineStr"/>
      <c r="O4992" s="142">
        <f>DATE(YEAR(H4992),MONTH(H4992),1)</f>
        <v/>
      </c>
      <c r="P4992" s="132">
        <f>IF(H4992&gt;$L$3,"Futuro","Atraso")</f>
        <v/>
      </c>
      <c r="Q4992">
        <f>12*(YEAR(H4992)-YEAR($L$3))+(MONTH(H4992)-MONTH($L$3))</f>
        <v/>
      </c>
      <c r="R4992" s="366">
        <f>IF(N4992="IBIRAPITANGA FASE 3",IF(P4992="Atraso",M4992,M4992/(1+$J$2)^Q4992),IF(P4992="Atraso",M4992,M4992/(1+$J$1)^Q4992))</f>
        <v/>
      </c>
    </row>
    <row r="4993">
      <c r="A4993" t="inlineStr">
        <is>
          <t>Q023L04</t>
        </is>
      </c>
      <c r="B4993" t="inlineStr">
        <is>
          <t>LEONIL BRAGA SANTOS</t>
        </is>
      </c>
      <c r="C4993" t="n">
        <v>1</v>
      </c>
      <c r="D4993" t="inlineStr">
        <is>
          <t>IPCA</t>
        </is>
      </c>
      <c r="E4993" t="n">
        <v>0.009488792934583046</v>
      </c>
      <c r="F4993" t="inlineStr">
        <is>
          <t>MENSAL</t>
        </is>
      </c>
      <c r="G4993" t="n">
        <v>46808</v>
      </c>
      <c r="H4993" t="n">
        <v>46808</v>
      </c>
      <c r="I4993" t="inlineStr">
        <is>
          <t>095</t>
        </is>
      </c>
      <c r="J4993" t="inlineStr">
        <is>
          <t>CARTEIRA</t>
        </is>
      </c>
      <c r="K4993" t="inlineStr">
        <is>
          <t>CONTRATO</t>
        </is>
      </c>
      <c r="L4993" t="n">
        <v>1595</v>
      </c>
      <c r="M4993" t="inlineStr"/>
      <c r="N4993" t="inlineStr"/>
      <c r="O4993" s="142">
        <f>DATE(YEAR(H4993),MONTH(H4993),1)</f>
        <v/>
      </c>
      <c r="P4993" s="132">
        <f>IF(H4993&gt;$L$3,"Futuro","Atraso")</f>
        <v/>
      </c>
      <c r="Q4993">
        <f>12*(YEAR(H4993)-YEAR($L$3))+(MONTH(H4993)-MONTH($L$3))</f>
        <v/>
      </c>
      <c r="R4993" s="366">
        <f>IF(N4993="IBIRAPITANGA FASE 3",IF(P4993="Atraso",M4993,M4993/(1+$J$2)^Q4993),IF(P4993="Atraso",M4993,M4993/(1+$J$1)^Q4993))</f>
        <v/>
      </c>
    </row>
    <row r="4994">
      <c r="A4994" t="inlineStr">
        <is>
          <t>Q023L04</t>
        </is>
      </c>
      <c r="B4994" t="inlineStr">
        <is>
          <t>LEONIL BRAGA SANTOS</t>
        </is>
      </c>
      <c r="C4994" t="n">
        <v>1</v>
      </c>
      <c r="D4994" t="inlineStr">
        <is>
          <t>IPCA</t>
        </is>
      </c>
      <c r="E4994" t="n">
        <v>0.009488792934583046</v>
      </c>
      <c r="F4994" t="inlineStr">
        <is>
          <t>MENSAL</t>
        </is>
      </c>
      <c r="G4994" t="n">
        <v>46837</v>
      </c>
      <c r="H4994" t="n">
        <v>46837</v>
      </c>
      <c r="I4994" t="inlineStr">
        <is>
          <t>096</t>
        </is>
      </c>
      <c r="J4994" t="inlineStr">
        <is>
          <t>CARTEIRA</t>
        </is>
      </c>
      <c r="K4994" t="inlineStr">
        <is>
          <t>CONTRATO</t>
        </is>
      </c>
      <c r="L4994" t="n">
        <v>1595</v>
      </c>
      <c r="M4994" t="inlineStr"/>
      <c r="N4994" t="inlineStr"/>
      <c r="O4994" s="142">
        <f>DATE(YEAR(H4994),MONTH(H4994),1)</f>
        <v/>
      </c>
      <c r="P4994" s="132">
        <f>IF(H4994&gt;$L$3,"Futuro","Atraso")</f>
        <v/>
      </c>
      <c r="Q4994">
        <f>12*(YEAR(H4994)-YEAR($L$3))+(MONTH(H4994)-MONTH($L$3))</f>
        <v/>
      </c>
      <c r="R4994" s="366">
        <f>IF(N4994="IBIRAPITANGA FASE 3",IF(P4994="Atraso",M4994,M4994/(1+$J$2)^Q4994),IF(P4994="Atraso",M4994,M4994/(1+$J$1)^Q4994))</f>
        <v/>
      </c>
    </row>
    <row r="4995">
      <c r="A4995" t="inlineStr">
        <is>
          <t>Q023L04</t>
        </is>
      </c>
      <c r="B4995" t="inlineStr">
        <is>
          <t>LEONIL BRAGA SANTOS</t>
        </is>
      </c>
      <c r="C4995" t="n">
        <v>1</v>
      </c>
      <c r="D4995" t="inlineStr">
        <is>
          <t>IPCA</t>
        </is>
      </c>
      <c r="E4995" t="n">
        <v>0.009488792934583046</v>
      </c>
      <c r="F4995" t="inlineStr">
        <is>
          <t>MENSAL</t>
        </is>
      </c>
      <c r="G4995" t="n">
        <v>46868</v>
      </c>
      <c r="H4995" t="n">
        <v>46868</v>
      </c>
      <c r="I4995" t="inlineStr">
        <is>
          <t>097</t>
        </is>
      </c>
      <c r="J4995" t="inlineStr">
        <is>
          <t>CARTEIRA</t>
        </is>
      </c>
      <c r="K4995" t="inlineStr">
        <is>
          <t>CONTRATO</t>
        </is>
      </c>
      <c r="L4995" t="n">
        <v>1595</v>
      </c>
      <c r="M4995" t="inlineStr"/>
      <c r="N4995" t="inlineStr"/>
      <c r="O4995" s="142">
        <f>DATE(YEAR(H4995),MONTH(H4995),1)</f>
        <v/>
      </c>
      <c r="P4995" s="132">
        <f>IF(H4995&gt;$L$3,"Futuro","Atraso")</f>
        <v/>
      </c>
      <c r="Q4995">
        <f>12*(YEAR(H4995)-YEAR($L$3))+(MONTH(H4995)-MONTH($L$3))</f>
        <v/>
      </c>
      <c r="R4995" s="366">
        <f>IF(N4995="IBIRAPITANGA FASE 3",IF(P4995="Atraso",M4995,M4995/(1+$J$2)^Q4995),IF(P4995="Atraso",M4995,M4995/(1+$J$1)^Q4995))</f>
        <v/>
      </c>
    </row>
    <row r="4996">
      <c r="A4996" t="inlineStr">
        <is>
          <t>Q023L04</t>
        </is>
      </c>
      <c r="B4996" t="inlineStr">
        <is>
          <t>LEONIL BRAGA SANTOS</t>
        </is>
      </c>
      <c r="C4996" t="n">
        <v>1</v>
      </c>
      <c r="D4996" t="inlineStr">
        <is>
          <t>IPCA</t>
        </is>
      </c>
      <c r="E4996" t="n">
        <v>0.009488792934583046</v>
      </c>
      <c r="F4996" t="inlineStr">
        <is>
          <t>MENSAL</t>
        </is>
      </c>
      <c r="G4996" t="n">
        <v>46898</v>
      </c>
      <c r="H4996" t="n">
        <v>46898</v>
      </c>
      <c r="I4996" t="inlineStr">
        <is>
          <t>098</t>
        </is>
      </c>
      <c r="J4996" t="inlineStr">
        <is>
          <t>CARTEIRA</t>
        </is>
      </c>
      <c r="K4996" t="inlineStr">
        <is>
          <t>CONTRATO</t>
        </is>
      </c>
      <c r="L4996" t="n">
        <v>1595</v>
      </c>
      <c r="M4996" t="inlineStr"/>
      <c r="N4996" t="inlineStr"/>
      <c r="O4996" s="142">
        <f>DATE(YEAR(H4996),MONTH(H4996),1)</f>
        <v/>
      </c>
      <c r="P4996" s="132">
        <f>IF(H4996&gt;$L$3,"Futuro","Atraso")</f>
        <v/>
      </c>
      <c r="Q4996">
        <f>12*(YEAR(H4996)-YEAR($L$3))+(MONTH(H4996)-MONTH($L$3))</f>
        <v/>
      </c>
      <c r="R4996" s="366">
        <f>IF(N4996="IBIRAPITANGA FASE 3",IF(P4996="Atraso",M4996,M4996/(1+$J$2)^Q4996),IF(P4996="Atraso",M4996,M4996/(1+$J$1)^Q4996))</f>
        <v/>
      </c>
    </row>
    <row r="4997">
      <c r="A4997" t="inlineStr">
        <is>
          <t>Q023L04</t>
        </is>
      </c>
      <c r="B4997" t="inlineStr">
        <is>
          <t>LEONIL BRAGA SANTOS</t>
        </is>
      </c>
      <c r="C4997" t="n">
        <v>1</v>
      </c>
      <c r="D4997" t="inlineStr">
        <is>
          <t>IPCA</t>
        </is>
      </c>
      <c r="E4997" t="n">
        <v>0.009488792934583046</v>
      </c>
      <c r="F4997" t="inlineStr">
        <is>
          <t>MENSAL</t>
        </is>
      </c>
      <c r="G4997" t="n">
        <v>46929</v>
      </c>
      <c r="H4997" t="n">
        <v>46929</v>
      </c>
      <c r="I4997" t="inlineStr">
        <is>
          <t>099</t>
        </is>
      </c>
      <c r="J4997" t="inlineStr">
        <is>
          <t>CARTEIRA</t>
        </is>
      </c>
      <c r="K4997" t="inlineStr">
        <is>
          <t>CONTRATO</t>
        </is>
      </c>
      <c r="L4997" t="n">
        <v>1595</v>
      </c>
      <c r="M4997" t="inlineStr"/>
      <c r="N4997" t="inlineStr"/>
      <c r="O4997" s="142">
        <f>DATE(YEAR(H4997),MONTH(H4997),1)</f>
        <v/>
      </c>
      <c r="P4997" s="132">
        <f>IF(H4997&gt;$L$3,"Futuro","Atraso")</f>
        <v/>
      </c>
      <c r="Q4997">
        <f>12*(YEAR(H4997)-YEAR($L$3))+(MONTH(H4997)-MONTH($L$3))</f>
        <v/>
      </c>
      <c r="R4997" s="366">
        <f>IF(N4997="IBIRAPITANGA FASE 3",IF(P4997="Atraso",M4997,M4997/(1+$J$2)^Q4997),IF(P4997="Atraso",M4997,M4997/(1+$J$1)^Q4997))</f>
        <v/>
      </c>
    </row>
    <row r="4998">
      <c r="A4998" t="inlineStr">
        <is>
          <t>Q023L04</t>
        </is>
      </c>
      <c r="B4998" t="inlineStr">
        <is>
          <t>LEONIL BRAGA SANTOS</t>
        </is>
      </c>
      <c r="C4998" t="n">
        <v>1</v>
      </c>
      <c r="D4998" t="inlineStr">
        <is>
          <t>IPCA</t>
        </is>
      </c>
      <c r="E4998" t="n">
        <v>0.009488792934583046</v>
      </c>
      <c r="F4998" t="inlineStr">
        <is>
          <t>MENSAL</t>
        </is>
      </c>
      <c r="G4998" t="n">
        <v>46959</v>
      </c>
      <c r="H4998" t="n">
        <v>46959</v>
      </c>
      <c r="I4998" t="inlineStr">
        <is>
          <t>100</t>
        </is>
      </c>
      <c r="J4998" t="inlineStr">
        <is>
          <t>CARTEIRA</t>
        </is>
      </c>
      <c r="K4998" t="inlineStr">
        <is>
          <t>CONTRATO</t>
        </is>
      </c>
      <c r="L4998" t="n">
        <v>1595</v>
      </c>
      <c r="M4998" t="inlineStr"/>
      <c r="N4998" t="inlineStr"/>
      <c r="O4998" s="142">
        <f>DATE(YEAR(H4998),MONTH(H4998),1)</f>
        <v/>
      </c>
      <c r="P4998" s="132">
        <f>IF(H4998&gt;$L$3,"Futuro","Atraso")</f>
        <v/>
      </c>
      <c r="Q4998">
        <f>12*(YEAR(H4998)-YEAR($L$3))+(MONTH(H4998)-MONTH($L$3))</f>
        <v/>
      </c>
      <c r="R4998" s="366">
        <f>IF(N4998="IBIRAPITANGA FASE 3",IF(P4998="Atraso",M4998,M4998/(1+$J$2)^Q4998),IF(P4998="Atraso",M4998,M4998/(1+$J$1)^Q4998))</f>
        <v/>
      </c>
    </row>
    <row r="4999">
      <c r="A4999" t="inlineStr">
        <is>
          <t>Q023L04</t>
        </is>
      </c>
      <c r="B4999" t="inlineStr">
        <is>
          <t>LEONIL BRAGA SANTOS</t>
        </is>
      </c>
      <c r="C4999" t="n">
        <v>1</v>
      </c>
      <c r="D4999" t="inlineStr">
        <is>
          <t>IPCA</t>
        </is>
      </c>
      <c r="E4999" t="n">
        <v>0.009488792934583046</v>
      </c>
      <c r="F4999" t="inlineStr">
        <is>
          <t>MENSAL</t>
        </is>
      </c>
      <c r="G4999" t="n">
        <v>46990</v>
      </c>
      <c r="H4999" t="n">
        <v>46990</v>
      </c>
      <c r="I4999" t="inlineStr">
        <is>
          <t>101</t>
        </is>
      </c>
      <c r="J4999" t="inlineStr">
        <is>
          <t>CARTEIRA</t>
        </is>
      </c>
      <c r="K4999" t="inlineStr">
        <is>
          <t>CONTRATO</t>
        </is>
      </c>
      <c r="L4999" t="n">
        <v>1595</v>
      </c>
      <c r="M4999" t="inlineStr"/>
      <c r="N4999" t="inlineStr"/>
      <c r="O4999" s="142">
        <f>DATE(YEAR(H4999),MONTH(H4999),1)</f>
        <v/>
      </c>
      <c r="P4999" s="132">
        <f>IF(H4999&gt;$L$3,"Futuro","Atraso")</f>
        <v/>
      </c>
      <c r="Q4999">
        <f>12*(YEAR(H4999)-YEAR($L$3))+(MONTH(H4999)-MONTH($L$3))</f>
        <v/>
      </c>
      <c r="R4999" s="366">
        <f>IF(N4999="IBIRAPITANGA FASE 3",IF(P4999="Atraso",M4999,M4999/(1+$J$2)^Q4999),IF(P4999="Atraso",M4999,M4999/(1+$J$1)^Q4999))</f>
        <v/>
      </c>
    </row>
    <row r="5000">
      <c r="A5000" t="inlineStr">
        <is>
          <t>Q023L04</t>
        </is>
      </c>
      <c r="B5000" t="inlineStr">
        <is>
          <t>LEONIL BRAGA SANTOS</t>
        </is>
      </c>
      <c r="C5000" t="n">
        <v>1</v>
      </c>
      <c r="D5000" t="inlineStr">
        <is>
          <t>IPCA</t>
        </is>
      </c>
      <c r="E5000" t="n">
        <v>0.009488792934583046</v>
      </c>
      <c r="F5000" t="inlineStr">
        <is>
          <t>MENSAL</t>
        </is>
      </c>
      <c r="G5000" t="n">
        <v>47021</v>
      </c>
      <c r="H5000" t="n">
        <v>47021</v>
      </c>
      <c r="I5000" t="inlineStr">
        <is>
          <t>102</t>
        </is>
      </c>
      <c r="J5000" t="inlineStr">
        <is>
          <t>CARTEIRA</t>
        </is>
      </c>
      <c r="K5000" t="inlineStr">
        <is>
          <t>CONTRATO</t>
        </is>
      </c>
      <c r="L5000" t="n">
        <v>1595</v>
      </c>
      <c r="M5000" t="inlineStr"/>
      <c r="N5000" t="inlineStr"/>
      <c r="O5000" s="142">
        <f>DATE(YEAR(H5000),MONTH(H5000),1)</f>
        <v/>
      </c>
      <c r="P5000" s="132">
        <f>IF(H5000&gt;$L$3,"Futuro","Atraso")</f>
        <v/>
      </c>
      <c r="Q5000">
        <f>12*(YEAR(H5000)-YEAR($L$3))+(MONTH(H5000)-MONTH($L$3))</f>
        <v/>
      </c>
      <c r="R5000" s="366">
        <f>IF(N5000="IBIRAPITANGA FASE 3",IF(P5000="Atraso",M5000,M5000/(1+$J$2)^Q5000),IF(P5000="Atraso",M5000,M5000/(1+$J$1)^Q5000))</f>
        <v/>
      </c>
    </row>
    <row r="5001">
      <c r="A5001" t="inlineStr">
        <is>
          <t>Q023L04</t>
        </is>
      </c>
      <c r="B5001" t="inlineStr">
        <is>
          <t>LEONIL BRAGA SANTOS</t>
        </is>
      </c>
      <c r="C5001" t="n">
        <v>1</v>
      </c>
      <c r="D5001" t="inlineStr">
        <is>
          <t>IPCA</t>
        </is>
      </c>
      <c r="E5001" t="n">
        <v>0.009488792934583046</v>
      </c>
      <c r="F5001" t="inlineStr">
        <is>
          <t>MENSAL</t>
        </is>
      </c>
      <c r="G5001" t="n">
        <v>47051</v>
      </c>
      <c r="H5001" t="n">
        <v>47051</v>
      </c>
      <c r="I5001" t="inlineStr">
        <is>
          <t>103</t>
        </is>
      </c>
      <c r="J5001" t="inlineStr">
        <is>
          <t>CARTEIRA</t>
        </is>
      </c>
      <c r="K5001" t="inlineStr">
        <is>
          <t>CONTRATO</t>
        </is>
      </c>
      <c r="L5001" t="n">
        <v>1595</v>
      </c>
      <c r="M5001" t="inlineStr"/>
      <c r="N5001" t="inlineStr"/>
      <c r="O5001" s="142">
        <f>DATE(YEAR(H5001),MONTH(H5001),1)</f>
        <v/>
      </c>
      <c r="P5001" s="132">
        <f>IF(H5001&gt;$L$3,"Futuro","Atraso")</f>
        <v/>
      </c>
      <c r="Q5001">
        <f>12*(YEAR(H5001)-YEAR($L$3))+(MONTH(H5001)-MONTH($L$3))</f>
        <v/>
      </c>
      <c r="R5001" s="366">
        <f>IF(N5001="IBIRAPITANGA FASE 3",IF(P5001="Atraso",M5001,M5001/(1+$J$2)^Q5001),IF(P5001="Atraso",M5001,M5001/(1+$J$1)^Q5001))</f>
        <v/>
      </c>
    </row>
    <row r="5002">
      <c r="A5002" t="inlineStr">
        <is>
          <t>Q023L04</t>
        </is>
      </c>
      <c r="B5002" t="inlineStr">
        <is>
          <t>LEONIL BRAGA SANTOS</t>
        </is>
      </c>
      <c r="C5002" t="n">
        <v>1</v>
      </c>
      <c r="D5002" t="inlineStr">
        <is>
          <t>IPCA</t>
        </is>
      </c>
      <c r="E5002" t="n">
        <v>0.009488792934583046</v>
      </c>
      <c r="F5002" t="inlineStr">
        <is>
          <t>MENSAL</t>
        </is>
      </c>
      <c r="G5002" t="n">
        <v>47082</v>
      </c>
      <c r="H5002" t="n">
        <v>47082</v>
      </c>
      <c r="I5002" t="inlineStr">
        <is>
          <t>104</t>
        </is>
      </c>
      <c r="J5002" t="inlineStr">
        <is>
          <t>CARTEIRA</t>
        </is>
      </c>
      <c r="K5002" t="inlineStr">
        <is>
          <t>CONTRATO</t>
        </is>
      </c>
      <c r="L5002" t="n">
        <v>1595</v>
      </c>
      <c r="M5002" t="inlineStr"/>
      <c r="N5002" t="inlineStr"/>
      <c r="O5002" s="142">
        <f>DATE(YEAR(H5002),MONTH(H5002),1)</f>
        <v/>
      </c>
      <c r="P5002" s="132">
        <f>IF(H5002&gt;$L$3,"Futuro","Atraso")</f>
        <v/>
      </c>
      <c r="Q5002">
        <f>12*(YEAR(H5002)-YEAR($L$3))+(MONTH(H5002)-MONTH($L$3))</f>
        <v/>
      </c>
      <c r="R5002" s="366">
        <f>IF(N5002="IBIRAPITANGA FASE 3",IF(P5002="Atraso",M5002,M5002/(1+$J$2)^Q5002),IF(P5002="Atraso",M5002,M5002/(1+$J$1)^Q5002))</f>
        <v/>
      </c>
    </row>
    <row r="5003">
      <c r="A5003" t="inlineStr">
        <is>
          <t>Q023L04</t>
        </is>
      </c>
      <c r="B5003" t="inlineStr">
        <is>
          <t>LEONIL BRAGA SANTOS</t>
        </is>
      </c>
      <c r="C5003" t="n">
        <v>1</v>
      </c>
      <c r="D5003" t="inlineStr">
        <is>
          <t>IPCA</t>
        </is>
      </c>
      <c r="E5003" t="n">
        <v>0.009488792934583046</v>
      </c>
      <c r="F5003" t="inlineStr">
        <is>
          <t>MENSAL</t>
        </is>
      </c>
      <c r="G5003" t="n">
        <v>47112</v>
      </c>
      <c r="H5003" t="n">
        <v>47112</v>
      </c>
      <c r="I5003" t="inlineStr">
        <is>
          <t>105</t>
        </is>
      </c>
      <c r="J5003" t="inlineStr">
        <is>
          <t>CARTEIRA</t>
        </is>
      </c>
      <c r="K5003" t="inlineStr">
        <is>
          <t>CONTRATO</t>
        </is>
      </c>
      <c r="L5003" t="n">
        <v>1595</v>
      </c>
      <c r="M5003" t="inlineStr"/>
      <c r="N5003" t="inlineStr"/>
      <c r="O5003" s="142">
        <f>DATE(YEAR(H5003),MONTH(H5003),1)</f>
        <v/>
      </c>
      <c r="P5003" s="132">
        <f>IF(H5003&gt;$L$3,"Futuro","Atraso")</f>
        <v/>
      </c>
      <c r="Q5003">
        <f>12*(YEAR(H5003)-YEAR($L$3))+(MONTH(H5003)-MONTH($L$3))</f>
        <v/>
      </c>
      <c r="R5003" s="366">
        <f>IF(N5003="IBIRAPITANGA FASE 3",IF(P5003="Atraso",M5003,M5003/(1+$J$2)^Q5003),IF(P5003="Atraso",M5003,M5003/(1+$J$1)^Q5003))</f>
        <v/>
      </c>
    </row>
    <row r="5004">
      <c r="A5004" t="inlineStr">
        <is>
          <t>Q023L04</t>
        </is>
      </c>
      <c r="B5004" t="inlineStr">
        <is>
          <t>LEONIL BRAGA SANTOS</t>
        </is>
      </c>
      <c r="C5004" t="n">
        <v>1</v>
      </c>
      <c r="D5004" t="inlineStr">
        <is>
          <t>IPCA</t>
        </is>
      </c>
      <c r="E5004" t="n">
        <v>0.009488792934583046</v>
      </c>
      <c r="F5004" t="inlineStr">
        <is>
          <t>MENSAL</t>
        </is>
      </c>
      <c r="G5004" t="n">
        <v>47112</v>
      </c>
      <c r="H5004" t="n">
        <v>47112</v>
      </c>
      <c r="I5004" t="inlineStr">
        <is>
          <t>009</t>
        </is>
      </c>
      <c r="J5004" t="inlineStr">
        <is>
          <t>CARTEIRA</t>
        </is>
      </c>
      <c r="K5004" t="inlineStr">
        <is>
          <t>CONTRATO</t>
        </is>
      </c>
      <c r="L5004" t="n">
        <v>8644.790000000001</v>
      </c>
      <c r="M5004" t="inlineStr"/>
      <c r="N5004" t="inlineStr"/>
      <c r="O5004" s="142">
        <f>DATE(YEAR(H5004),MONTH(H5004),1)</f>
        <v/>
      </c>
      <c r="P5004" s="132">
        <f>IF(H5004&gt;$L$3,"Futuro","Atraso")</f>
        <v/>
      </c>
      <c r="Q5004">
        <f>12*(YEAR(H5004)-YEAR($L$3))+(MONTH(H5004)-MONTH($L$3))</f>
        <v/>
      </c>
      <c r="R5004" s="366">
        <f>IF(N5004="IBIRAPITANGA FASE 3",IF(P5004="Atraso",M5004,M5004/(1+$J$2)^Q5004),IF(P5004="Atraso",M5004,M5004/(1+$J$1)^Q5004))</f>
        <v/>
      </c>
    </row>
    <row r="5005">
      <c r="A5005" t="inlineStr">
        <is>
          <t>Q023L04</t>
        </is>
      </c>
      <c r="B5005" t="inlineStr">
        <is>
          <t>LEONIL BRAGA SANTOS</t>
        </is>
      </c>
      <c r="C5005" t="n">
        <v>1</v>
      </c>
      <c r="D5005" t="inlineStr">
        <is>
          <t>IPCA</t>
        </is>
      </c>
      <c r="E5005" t="n">
        <v>0.009488792934583046</v>
      </c>
      <c r="F5005" t="inlineStr">
        <is>
          <t>MENSAL</t>
        </is>
      </c>
      <c r="G5005" t="n">
        <v>47143</v>
      </c>
      <c r="H5005" t="n">
        <v>47143</v>
      </c>
      <c r="I5005" t="inlineStr">
        <is>
          <t>106</t>
        </is>
      </c>
      <c r="J5005" t="inlineStr">
        <is>
          <t>CARTEIRA</t>
        </is>
      </c>
      <c r="K5005" t="inlineStr">
        <is>
          <t>CONTRATO</t>
        </is>
      </c>
      <c r="L5005" t="n">
        <v>1595</v>
      </c>
      <c r="M5005" t="inlineStr"/>
      <c r="N5005" t="inlineStr"/>
      <c r="O5005" s="142">
        <f>DATE(YEAR(H5005),MONTH(H5005),1)</f>
        <v/>
      </c>
      <c r="P5005" s="132">
        <f>IF(H5005&gt;$L$3,"Futuro","Atraso")</f>
        <v/>
      </c>
      <c r="Q5005">
        <f>12*(YEAR(H5005)-YEAR($L$3))+(MONTH(H5005)-MONTH($L$3))</f>
        <v/>
      </c>
      <c r="R5005" s="366">
        <f>IF(N5005="IBIRAPITANGA FASE 3",IF(P5005="Atraso",M5005,M5005/(1+$J$2)^Q5005),IF(P5005="Atraso",M5005,M5005/(1+$J$1)^Q5005))</f>
        <v/>
      </c>
    </row>
    <row r="5006">
      <c r="A5006" t="inlineStr">
        <is>
          <t>Q023L04</t>
        </is>
      </c>
      <c r="B5006" t="inlineStr">
        <is>
          <t>LEONIL BRAGA SANTOS</t>
        </is>
      </c>
      <c r="C5006" t="n">
        <v>1</v>
      </c>
      <c r="D5006" t="inlineStr">
        <is>
          <t>IPCA</t>
        </is>
      </c>
      <c r="E5006" t="n">
        <v>0.009488792934583046</v>
      </c>
      <c r="F5006" t="inlineStr">
        <is>
          <t>MENSAL</t>
        </is>
      </c>
      <c r="G5006" t="n">
        <v>47174</v>
      </c>
      <c r="H5006" t="n">
        <v>47174</v>
      </c>
      <c r="I5006" t="inlineStr">
        <is>
          <t>107</t>
        </is>
      </c>
      <c r="J5006" t="inlineStr">
        <is>
          <t>CARTEIRA</t>
        </is>
      </c>
      <c r="K5006" t="inlineStr">
        <is>
          <t>CONTRATO</t>
        </is>
      </c>
      <c r="L5006" t="n">
        <v>1595</v>
      </c>
      <c r="M5006" t="inlineStr"/>
      <c r="N5006" t="inlineStr"/>
      <c r="O5006" s="142">
        <f>DATE(YEAR(H5006),MONTH(H5006),1)</f>
        <v/>
      </c>
      <c r="P5006" s="132">
        <f>IF(H5006&gt;$L$3,"Futuro","Atraso")</f>
        <v/>
      </c>
      <c r="Q5006">
        <f>12*(YEAR(H5006)-YEAR($L$3))+(MONTH(H5006)-MONTH($L$3))</f>
        <v/>
      </c>
      <c r="R5006" s="366">
        <f>IF(N5006="IBIRAPITANGA FASE 3",IF(P5006="Atraso",M5006,M5006/(1+$J$2)^Q5006),IF(P5006="Atraso",M5006,M5006/(1+$J$1)^Q5006))</f>
        <v/>
      </c>
    </row>
    <row r="5007">
      <c r="A5007" t="inlineStr">
        <is>
          <t>Q023L04</t>
        </is>
      </c>
      <c r="B5007" t="inlineStr">
        <is>
          <t>LEONIL BRAGA SANTOS</t>
        </is>
      </c>
      <c r="C5007" t="n">
        <v>1</v>
      </c>
      <c r="D5007" t="inlineStr">
        <is>
          <t>IPCA</t>
        </is>
      </c>
      <c r="E5007" t="n">
        <v>0.009488792934583046</v>
      </c>
      <c r="F5007" t="inlineStr">
        <is>
          <t>MENSAL</t>
        </is>
      </c>
      <c r="G5007" t="n">
        <v>47202</v>
      </c>
      <c r="H5007" t="n">
        <v>47202</v>
      </c>
      <c r="I5007" t="inlineStr">
        <is>
          <t>108</t>
        </is>
      </c>
      <c r="J5007" t="inlineStr">
        <is>
          <t>CARTEIRA</t>
        </is>
      </c>
      <c r="K5007" t="inlineStr">
        <is>
          <t>CONTRATO</t>
        </is>
      </c>
      <c r="L5007" t="n">
        <v>1595</v>
      </c>
      <c r="M5007" t="inlineStr"/>
      <c r="N5007" t="inlineStr"/>
      <c r="O5007" s="142">
        <f>DATE(YEAR(H5007),MONTH(H5007),1)</f>
        <v/>
      </c>
      <c r="P5007" s="132">
        <f>IF(H5007&gt;$L$3,"Futuro","Atraso")</f>
        <v/>
      </c>
      <c r="Q5007">
        <f>12*(YEAR(H5007)-YEAR($L$3))+(MONTH(H5007)-MONTH($L$3))</f>
        <v/>
      </c>
      <c r="R5007" s="366">
        <f>IF(N5007="IBIRAPITANGA FASE 3",IF(P5007="Atraso",M5007,M5007/(1+$J$2)^Q5007),IF(P5007="Atraso",M5007,M5007/(1+$J$1)^Q5007))</f>
        <v/>
      </c>
    </row>
    <row r="5008">
      <c r="A5008" t="inlineStr">
        <is>
          <t>Q023L04</t>
        </is>
      </c>
      <c r="B5008" t="inlineStr">
        <is>
          <t>LEONIL BRAGA SANTOS</t>
        </is>
      </c>
      <c r="C5008" t="n">
        <v>1</v>
      </c>
      <c r="D5008" t="inlineStr">
        <is>
          <t>IPCA</t>
        </is>
      </c>
      <c r="E5008" t="n">
        <v>0.009488792934583046</v>
      </c>
      <c r="F5008" t="inlineStr">
        <is>
          <t>MENSAL</t>
        </is>
      </c>
      <c r="G5008" t="n">
        <v>47233</v>
      </c>
      <c r="H5008" t="n">
        <v>47233</v>
      </c>
      <c r="I5008" t="inlineStr">
        <is>
          <t>109</t>
        </is>
      </c>
      <c r="J5008" t="inlineStr">
        <is>
          <t>CARTEIRA</t>
        </is>
      </c>
      <c r="K5008" t="inlineStr">
        <is>
          <t>CONTRATO</t>
        </is>
      </c>
      <c r="L5008" t="n">
        <v>1595</v>
      </c>
      <c r="M5008" t="inlineStr"/>
      <c r="N5008" t="inlineStr"/>
      <c r="O5008" s="142">
        <f>DATE(YEAR(H5008),MONTH(H5008),1)</f>
        <v/>
      </c>
      <c r="P5008" s="132">
        <f>IF(H5008&gt;$L$3,"Futuro","Atraso")</f>
        <v/>
      </c>
      <c r="Q5008">
        <f>12*(YEAR(H5008)-YEAR($L$3))+(MONTH(H5008)-MONTH($L$3))</f>
        <v/>
      </c>
      <c r="R5008" s="366">
        <f>IF(N5008="IBIRAPITANGA FASE 3",IF(P5008="Atraso",M5008,M5008/(1+$J$2)^Q5008),IF(P5008="Atraso",M5008,M5008/(1+$J$1)^Q5008))</f>
        <v/>
      </c>
    </row>
    <row r="5009">
      <c r="A5009" t="inlineStr">
        <is>
          <t>Q023L04</t>
        </is>
      </c>
      <c r="B5009" t="inlineStr">
        <is>
          <t>LEONIL BRAGA SANTOS</t>
        </is>
      </c>
      <c r="C5009" t="n">
        <v>1</v>
      </c>
      <c r="D5009" t="inlineStr">
        <is>
          <t>IPCA</t>
        </is>
      </c>
      <c r="E5009" t="n">
        <v>0.009488792934583046</v>
      </c>
      <c r="F5009" t="inlineStr">
        <is>
          <t>MENSAL</t>
        </is>
      </c>
      <c r="G5009" t="n">
        <v>47263</v>
      </c>
      <c r="H5009" t="n">
        <v>47263</v>
      </c>
      <c r="I5009" t="inlineStr">
        <is>
          <t>110</t>
        </is>
      </c>
      <c r="J5009" t="inlineStr">
        <is>
          <t>CARTEIRA</t>
        </is>
      </c>
      <c r="K5009" t="inlineStr">
        <is>
          <t>CONTRATO</t>
        </is>
      </c>
      <c r="L5009" t="n">
        <v>1595</v>
      </c>
      <c r="M5009" t="inlineStr"/>
      <c r="N5009" t="inlineStr"/>
      <c r="O5009" s="142">
        <f>DATE(YEAR(H5009),MONTH(H5009),1)</f>
        <v/>
      </c>
      <c r="P5009" s="132">
        <f>IF(H5009&gt;$L$3,"Futuro","Atraso")</f>
        <v/>
      </c>
      <c r="Q5009">
        <f>12*(YEAR(H5009)-YEAR($L$3))+(MONTH(H5009)-MONTH($L$3))</f>
        <v/>
      </c>
      <c r="R5009" s="366">
        <f>IF(N5009="IBIRAPITANGA FASE 3",IF(P5009="Atraso",M5009,M5009/(1+$J$2)^Q5009),IF(P5009="Atraso",M5009,M5009/(1+$J$1)^Q5009))</f>
        <v/>
      </c>
    </row>
    <row r="5010">
      <c r="A5010" t="inlineStr">
        <is>
          <t>Q023L04</t>
        </is>
      </c>
      <c r="B5010" t="inlineStr">
        <is>
          <t>LEONIL BRAGA SANTOS</t>
        </is>
      </c>
      <c r="C5010" t="n">
        <v>1</v>
      </c>
      <c r="D5010" t="inlineStr">
        <is>
          <t>IPCA</t>
        </is>
      </c>
      <c r="E5010" t="n">
        <v>0.009488792934583046</v>
      </c>
      <c r="F5010" t="inlineStr">
        <is>
          <t>MENSAL</t>
        </is>
      </c>
      <c r="G5010" t="n">
        <v>47294</v>
      </c>
      <c r="H5010" t="n">
        <v>47294</v>
      </c>
      <c r="I5010" t="inlineStr">
        <is>
          <t>111</t>
        </is>
      </c>
      <c r="J5010" t="inlineStr">
        <is>
          <t>CARTEIRA</t>
        </is>
      </c>
      <c r="K5010" t="inlineStr">
        <is>
          <t>CONTRATO</t>
        </is>
      </c>
      <c r="L5010" t="n">
        <v>1595</v>
      </c>
      <c r="M5010" t="inlineStr"/>
      <c r="N5010" t="inlineStr"/>
      <c r="O5010" s="142">
        <f>DATE(YEAR(H5010),MONTH(H5010),1)</f>
        <v/>
      </c>
      <c r="P5010" s="132">
        <f>IF(H5010&gt;$L$3,"Futuro","Atraso")</f>
        <v/>
      </c>
      <c r="Q5010">
        <f>12*(YEAR(H5010)-YEAR($L$3))+(MONTH(H5010)-MONTH($L$3))</f>
        <v/>
      </c>
      <c r="R5010" s="366">
        <f>IF(N5010="IBIRAPITANGA FASE 3",IF(P5010="Atraso",M5010,M5010/(1+$J$2)^Q5010),IF(P5010="Atraso",M5010,M5010/(1+$J$1)^Q5010))</f>
        <v/>
      </c>
    </row>
    <row r="5011">
      <c r="A5011" t="inlineStr">
        <is>
          <t>Q023L04</t>
        </is>
      </c>
      <c r="B5011" t="inlineStr">
        <is>
          <t>LEONIL BRAGA SANTOS</t>
        </is>
      </c>
      <c r="C5011" t="n">
        <v>1</v>
      </c>
      <c r="D5011" t="inlineStr">
        <is>
          <t>IPCA</t>
        </is>
      </c>
      <c r="E5011" t="n">
        <v>0.009488792934583046</v>
      </c>
      <c r="F5011" t="inlineStr">
        <is>
          <t>MENSAL</t>
        </is>
      </c>
      <c r="G5011" t="n">
        <v>47324</v>
      </c>
      <c r="H5011" t="n">
        <v>47324</v>
      </c>
      <c r="I5011" t="inlineStr">
        <is>
          <t>112</t>
        </is>
      </c>
      <c r="J5011" t="inlineStr">
        <is>
          <t>CARTEIRA</t>
        </is>
      </c>
      <c r="K5011" t="inlineStr">
        <is>
          <t>CONTRATO</t>
        </is>
      </c>
      <c r="L5011" t="n">
        <v>1595</v>
      </c>
      <c r="M5011" t="inlineStr"/>
      <c r="N5011" t="inlineStr"/>
      <c r="O5011" s="142">
        <f>DATE(YEAR(H5011),MONTH(H5011),1)</f>
        <v/>
      </c>
      <c r="P5011" s="132">
        <f>IF(H5011&gt;$L$3,"Futuro","Atraso")</f>
        <v/>
      </c>
      <c r="Q5011">
        <f>12*(YEAR(H5011)-YEAR($L$3))+(MONTH(H5011)-MONTH($L$3))</f>
        <v/>
      </c>
      <c r="R5011" s="366">
        <f>IF(N5011="IBIRAPITANGA FASE 3",IF(P5011="Atraso",M5011,M5011/(1+$J$2)^Q5011),IF(P5011="Atraso",M5011,M5011/(1+$J$1)^Q5011))</f>
        <v/>
      </c>
    </row>
    <row r="5012">
      <c r="A5012" t="inlineStr">
        <is>
          <t>Q023L04</t>
        </is>
      </c>
      <c r="B5012" t="inlineStr">
        <is>
          <t>LEONIL BRAGA SANTOS</t>
        </is>
      </c>
      <c r="C5012" t="n">
        <v>1</v>
      </c>
      <c r="D5012" t="inlineStr">
        <is>
          <t>IPCA</t>
        </is>
      </c>
      <c r="E5012" t="n">
        <v>0.009488792934583046</v>
      </c>
      <c r="F5012" t="inlineStr">
        <is>
          <t>MENSAL</t>
        </is>
      </c>
      <c r="G5012" t="n">
        <v>47355</v>
      </c>
      <c r="H5012" t="n">
        <v>47355</v>
      </c>
      <c r="I5012" t="inlineStr">
        <is>
          <t>113</t>
        </is>
      </c>
      <c r="J5012" t="inlineStr">
        <is>
          <t>CARTEIRA</t>
        </is>
      </c>
      <c r="K5012" t="inlineStr">
        <is>
          <t>CONTRATO</t>
        </is>
      </c>
      <c r="L5012" t="n">
        <v>1595</v>
      </c>
      <c r="M5012" t="inlineStr"/>
      <c r="N5012" t="inlineStr"/>
      <c r="O5012" s="142">
        <f>DATE(YEAR(H5012),MONTH(H5012),1)</f>
        <v/>
      </c>
      <c r="P5012" s="132">
        <f>IF(H5012&gt;$L$3,"Futuro","Atraso")</f>
        <v/>
      </c>
      <c r="Q5012">
        <f>12*(YEAR(H5012)-YEAR($L$3))+(MONTH(H5012)-MONTH($L$3))</f>
        <v/>
      </c>
      <c r="R5012" s="366">
        <f>IF(N5012="IBIRAPITANGA FASE 3",IF(P5012="Atraso",M5012,M5012/(1+$J$2)^Q5012),IF(P5012="Atraso",M5012,M5012/(1+$J$1)^Q5012))</f>
        <v/>
      </c>
    </row>
    <row r="5013">
      <c r="A5013" t="inlineStr">
        <is>
          <t>Q023L04</t>
        </is>
      </c>
      <c r="B5013" t="inlineStr">
        <is>
          <t>LEONIL BRAGA SANTOS</t>
        </is>
      </c>
      <c r="C5013" t="n">
        <v>1</v>
      </c>
      <c r="D5013" t="inlineStr">
        <is>
          <t>IPCA</t>
        </is>
      </c>
      <c r="E5013" t="n">
        <v>0.009488792934583046</v>
      </c>
      <c r="F5013" t="inlineStr">
        <is>
          <t>MENSAL</t>
        </is>
      </c>
      <c r="G5013" t="n">
        <v>47386</v>
      </c>
      <c r="H5013" t="n">
        <v>47386</v>
      </c>
      <c r="I5013" t="inlineStr">
        <is>
          <t>114</t>
        </is>
      </c>
      <c r="J5013" t="inlineStr">
        <is>
          <t>CARTEIRA</t>
        </is>
      </c>
      <c r="K5013" t="inlineStr">
        <is>
          <t>CONTRATO</t>
        </is>
      </c>
      <c r="L5013" t="n">
        <v>1595</v>
      </c>
      <c r="M5013" t="inlineStr"/>
      <c r="N5013" t="inlineStr"/>
      <c r="O5013" s="142">
        <f>DATE(YEAR(H5013),MONTH(H5013),1)</f>
        <v/>
      </c>
      <c r="P5013" s="132">
        <f>IF(H5013&gt;$L$3,"Futuro","Atraso")</f>
        <v/>
      </c>
      <c r="Q5013">
        <f>12*(YEAR(H5013)-YEAR($L$3))+(MONTH(H5013)-MONTH($L$3))</f>
        <v/>
      </c>
      <c r="R5013" s="366">
        <f>IF(N5013="IBIRAPITANGA FASE 3",IF(P5013="Atraso",M5013,M5013/(1+$J$2)^Q5013),IF(P5013="Atraso",M5013,M5013/(1+$J$1)^Q5013))</f>
        <v/>
      </c>
    </row>
    <row r="5014">
      <c r="A5014" t="inlineStr">
        <is>
          <t>Q023L04</t>
        </is>
      </c>
      <c r="B5014" t="inlineStr">
        <is>
          <t>LEONIL BRAGA SANTOS</t>
        </is>
      </c>
      <c r="C5014" t="n">
        <v>1</v>
      </c>
      <c r="D5014" t="inlineStr">
        <is>
          <t>IPCA</t>
        </is>
      </c>
      <c r="E5014" t="n">
        <v>0.009488792934583046</v>
      </c>
      <c r="F5014" t="inlineStr">
        <is>
          <t>MENSAL</t>
        </is>
      </c>
      <c r="G5014" t="n">
        <v>47416</v>
      </c>
      <c r="H5014" t="n">
        <v>47416</v>
      </c>
      <c r="I5014" t="inlineStr">
        <is>
          <t>115</t>
        </is>
      </c>
      <c r="J5014" t="inlineStr">
        <is>
          <t>CARTEIRA</t>
        </is>
      </c>
      <c r="K5014" t="inlineStr">
        <is>
          <t>CONTRATO</t>
        </is>
      </c>
      <c r="L5014" t="n">
        <v>1595</v>
      </c>
      <c r="M5014" t="inlineStr"/>
      <c r="N5014" t="inlineStr"/>
      <c r="O5014" s="142">
        <f>DATE(YEAR(H5014),MONTH(H5014),1)</f>
        <v/>
      </c>
      <c r="P5014" s="132">
        <f>IF(H5014&gt;$L$3,"Futuro","Atraso")</f>
        <v/>
      </c>
      <c r="Q5014">
        <f>12*(YEAR(H5014)-YEAR($L$3))+(MONTH(H5014)-MONTH($L$3))</f>
        <v/>
      </c>
      <c r="R5014" s="366">
        <f>IF(N5014="IBIRAPITANGA FASE 3",IF(P5014="Atraso",M5014,M5014/(1+$J$2)^Q5014),IF(P5014="Atraso",M5014,M5014/(1+$J$1)^Q5014))</f>
        <v/>
      </c>
    </row>
    <row r="5015">
      <c r="A5015" t="inlineStr">
        <is>
          <t>Q023L04</t>
        </is>
      </c>
      <c r="B5015" t="inlineStr">
        <is>
          <t>LEONIL BRAGA SANTOS</t>
        </is>
      </c>
      <c r="C5015" t="n">
        <v>1</v>
      </c>
      <c r="D5015" t="inlineStr">
        <is>
          <t>IPCA</t>
        </is>
      </c>
      <c r="E5015" t="n">
        <v>0.009488792934583046</v>
      </c>
      <c r="F5015" t="inlineStr">
        <is>
          <t>MENSAL</t>
        </is>
      </c>
      <c r="G5015" t="n">
        <v>47447</v>
      </c>
      <c r="H5015" t="n">
        <v>47447</v>
      </c>
      <c r="I5015" t="inlineStr">
        <is>
          <t>116</t>
        </is>
      </c>
      <c r="J5015" t="inlineStr">
        <is>
          <t>CARTEIRA</t>
        </is>
      </c>
      <c r="K5015" t="inlineStr">
        <is>
          <t>CONTRATO</t>
        </is>
      </c>
      <c r="L5015" t="n">
        <v>1595</v>
      </c>
      <c r="M5015" t="inlineStr"/>
      <c r="N5015" t="inlineStr"/>
      <c r="O5015" s="142">
        <f>DATE(YEAR(H5015),MONTH(H5015),1)</f>
        <v/>
      </c>
      <c r="P5015" s="132">
        <f>IF(H5015&gt;$L$3,"Futuro","Atraso")</f>
        <v/>
      </c>
      <c r="Q5015">
        <f>12*(YEAR(H5015)-YEAR($L$3))+(MONTH(H5015)-MONTH($L$3))</f>
        <v/>
      </c>
      <c r="R5015" s="366">
        <f>IF(N5015="IBIRAPITANGA FASE 3",IF(P5015="Atraso",M5015,M5015/(1+$J$2)^Q5015),IF(P5015="Atraso",M5015,M5015/(1+$J$1)^Q5015))</f>
        <v/>
      </c>
    </row>
    <row r="5016">
      <c r="A5016" t="inlineStr">
        <is>
          <t>Q023L04</t>
        </is>
      </c>
      <c r="B5016" t="inlineStr">
        <is>
          <t>LEONIL BRAGA SANTOS</t>
        </is>
      </c>
      <c r="C5016" t="n">
        <v>1</v>
      </c>
      <c r="D5016" t="inlineStr">
        <is>
          <t>IPCA</t>
        </is>
      </c>
      <c r="E5016" t="n">
        <v>0.009488792934583046</v>
      </c>
      <c r="F5016" t="inlineStr">
        <is>
          <t>MENSAL</t>
        </is>
      </c>
      <c r="G5016" t="n">
        <v>47477</v>
      </c>
      <c r="H5016" t="n">
        <v>47477</v>
      </c>
      <c r="I5016" t="inlineStr">
        <is>
          <t>117</t>
        </is>
      </c>
      <c r="J5016" t="inlineStr">
        <is>
          <t>CARTEIRA</t>
        </is>
      </c>
      <c r="K5016" t="inlineStr">
        <is>
          <t>CONTRATO</t>
        </is>
      </c>
      <c r="L5016" t="n">
        <v>1595</v>
      </c>
      <c r="M5016" t="inlineStr"/>
      <c r="N5016" t="inlineStr"/>
      <c r="O5016" s="142">
        <f>DATE(YEAR(H5016),MONTH(H5016),1)</f>
        <v/>
      </c>
      <c r="P5016" s="132">
        <f>IF(H5016&gt;$L$3,"Futuro","Atraso")</f>
        <v/>
      </c>
      <c r="Q5016">
        <f>12*(YEAR(H5016)-YEAR($L$3))+(MONTH(H5016)-MONTH($L$3))</f>
        <v/>
      </c>
      <c r="R5016" s="366">
        <f>IF(N5016="IBIRAPITANGA FASE 3",IF(P5016="Atraso",M5016,M5016/(1+$J$2)^Q5016),IF(P5016="Atraso",M5016,M5016/(1+$J$1)^Q5016))</f>
        <v/>
      </c>
    </row>
    <row r="5017">
      <c r="A5017" t="inlineStr">
        <is>
          <t>Q023L04</t>
        </is>
      </c>
      <c r="B5017" t="inlineStr">
        <is>
          <t>LEONIL BRAGA SANTOS</t>
        </is>
      </c>
      <c r="C5017" t="n">
        <v>1</v>
      </c>
      <c r="D5017" t="inlineStr">
        <is>
          <t>IPCA</t>
        </is>
      </c>
      <c r="E5017" t="n">
        <v>0.009488792934583046</v>
      </c>
      <c r="F5017" t="inlineStr">
        <is>
          <t>MENSAL</t>
        </is>
      </c>
      <c r="G5017" t="n">
        <v>47477</v>
      </c>
      <c r="H5017" t="n">
        <v>47477</v>
      </c>
      <c r="I5017" t="inlineStr">
        <is>
          <t>010</t>
        </is>
      </c>
      <c r="J5017" t="inlineStr">
        <is>
          <t>CARTEIRA</t>
        </is>
      </c>
      <c r="K5017" t="inlineStr">
        <is>
          <t>CONTRATO</t>
        </is>
      </c>
      <c r="L5017" t="n">
        <v>8644.790000000001</v>
      </c>
      <c r="M5017" t="inlineStr"/>
      <c r="N5017" t="inlineStr"/>
      <c r="O5017" s="142">
        <f>DATE(YEAR(H5017),MONTH(H5017),1)</f>
        <v/>
      </c>
      <c r="P5017" s="132">
        <f>IF(H5017&gt;$L$3,"Futuro","Atraso")</f>
        <v/>
      </c>
      <c r="Q5017">
        <f>12*(YEAR(H5017)-YEAR($L$3))+(MONTH(H5017)-MONTH($L$3))</f>
        <v/>
      </c>
      <c r="R5017" s="366">
        <f>IF(N5017="IBIRAPITANGA FASE 3",IF(P5017="Atraso",M5017,M5017/(1+$J$2)^Q5017),IF(P5017="Atraso",M5017,M5017/(1+$J$1)^Q5017))</f>
        <v/>
      </c>
    </row>
    <row r="5018">
      <c r="A5018" t="inlineStr">
        <is>
          <t>Q023L04</t>
        </is>
      </c>
      <c r="B5018" t="inlineStr">
        <is>
          <t>LEONIL BRAGA SANTOS</t>
        </is>
      </c>
      <c r="C5018" t="n">
        <v>1</v>
      </c>
      <c r="D5018" t="inlineStr">
        <is>
          <t>IPCA</t>
        </is>
      </c>
      <c r="E5018" t="n">
        <v>0.009488792934583046</v>
      </c>
      <c r="F5018" t="inlineStr">
        <is>
          <t>MENSAL</t>
        </is>
      </c>
      <c r="G5018" t="n">
        <v>47508</v>
      </c>
      <c r="H5018" t="n">
        <v>47508</v>
      </c>
      <c r="I5018" t="inlineStr">
        <is>
          <t>118</t>
        </is>
      </c>
      <c r="J5018" t="inlineStr">
        <is>
          <t>CARTEIRA</t>
        </is>
      </c>
      <c r="K5018" t="inlineStr">
        <is>
          <t>CONTRATO</t>
        </is>
      </c>
      <c r="L5018" t="n">
        <v>1595</v>
      </c>
      <c r="M5018" t="inlineStr"/>
      <c r="N5018" t="inlineStr"/>
      <c r="O5018" s="142">
        <f>DATE(YEAR(H5018),MONTH(H5018),1)</f>
        <v/>
      </c>
      <c r="P5018" s="132">
        <f>IF(H5018&gt;$L$3,"Futuro","Atraso")</f>
        <v/>
      </c>
      <c r="Q5018">
        <f>12*(YEAR(H5018)-YEAR($L$3))+(MONTH(H5018)-MONTH($L$3))</f>
        <v/>
      </c>
      <c r="R5018" s="366">
        <f>IF(N5018="IBIRAPITANGA FASE 3",IF(P5018="Atraso",M5018,M5018/(1+$J$2)^Q5018),IF(P5018="Atraso",M5018,M5018/(1+$J$1)^Q5018))</f>
        <v/>
      </c>
    </row>
    <row r="5019">
      <c r="A5019" t="inlineStr">
        <is>
          <t>Q023L04</t>
        </is>
      </c>
      <c r="B5019" t="inlineStr">
        <is>
          <t>LEONIL BRAGA SANTOS</t>
        </is>
      </c>
      <c r="C5019" t="n">
        <v>1</v>
      </c>
      <c r="D5019" t="inlineStr">
        <is>
          <t>IPCA</t>
        </is>
      </c>
      <c r="E5019" t="n">
        <v>0.009488792934583046</v>
      </c>
      <c r="F5019" t="inlineStr">
        <is>
          <t>MENSAL</t>
        </is>
      </c>
      <c r="G5019" t="n">
        <v>47539</v>
      </c>
      <c r="H5019" t="n">
        <v>47539</v>
      </c>
      <c r="I5019" t="inlineStr">
        <is>
          <t>119</t>
        </is>
      </c>
      <c r="J5019" t="inlineStr">
        <is>
          <t>CARTEIRA</t>
        </is>
      </c>
      <c r="K5019" t="inlineStr">
        <is>
          <t>CONTRATO</t>
        </is>
      </c>
      <c r="L5019" t="n">
        <v>1595</v>
      </c>
      <c r="M5019" t="inlineStr"/>
      <c r="N5019" t="inlineStr"/>
      <c r="O5019" s="142">
        <f>DATE(YEAR(H5019),MONTH(H5019),1)</f>
        <v/>
      </c>
      <c r="P5019" s="132">
        <f>IF(H5019&gt;$L$3,"Futuro","Atraso")</f>
        <v/>
      </c>
      <c r="Q5019">
        <f>12*(YEAR(H5019)-YEAR($L$3))+(MONTH(H5019)-MONTH($L$3))</f>
        <v/>
      </c>
      <c r="R5019" s="366">
        <f>IF(N5019="IBIRAPITANGA FASE 3",IF(P5019="Atraso",M5019,M5019/(1+$J$2)^Q5019),IF(P5019="Atraso",M5019,M5019/(1+$J$1)^Q5019))</f>
        <v/>
      </c>
    </row>
    <row r="5020">
      <c r="A5020" t="inlineStr">
        <is>
          <t>Q023L04</t>
        </is>
      </c>
      <c r="B5020" t="inlineStr">
        <is>
          <t>LEONIL BRAGA SANTOS</t>
        </is>
      </c>
      <c r="C5020" t="n">
        <v>1</v>
      </c>
      <c r="D5020" t="inlineStr">
        <is>
          <t>IPCA</t>
        </is>
      </c>
      <c r="E5020" t="n">
        <v>0.009488792934583046</v>
      </c>
      <c r="F5020" t="inlineStr">
        <is>
          <t>MENSAL</t>
        </is>
      </c>
      <c r="G5020" t="n">
        <v>47567</v>
      </c>
      <c r="H5020" t="n">
        <v>47567</v>
      </c>
      <c r="I5020" t="inlineStr">
        <is>
          <t>120</t>
        </is>
      </c>
      <c r="J5020" t="inlineStr">
        <is>
          <t>CARTEIRA</t>
        </is>
      </c>
      <c r="K5020" t="inlineStr">
        <is>
          <t>CONTRATO</t>
        </is>
      </c>
      <c r="L5020" t="n">
        <v>1595</v>
      </c>
      <c r="M5020" t="inlineStr"/>
      <c r="N5020" t="inlineStr"/>
      <c r="O5020" s="142">
        <f>DATE(YEAR(H5020),MONTH(H5020),1)</f>
        <v/>
      </c>
      <c r="P5020" s="132">
        <f>IF(H5020&gt;$L$3,"Futuro","Atraso")</f>
        <v/>
      </c>
      <c r="Q5020">
        <f>12*(YEAR(H5020)-YEAR($L$3))+(MONTH(H5020)-MONTH($L$3))</f>
        <v/>
      </c>
      <c r="R5020" s="366">
        <f>IF(N5020="IBIRAPITANGA FASE 3",IF(P5020="Atraso",M5020,M5020/(1+$J$2)^Q5020),IF(P5020="Atraso",M5020,M5020/(1+$J$1)^Q5020))</f>
        <v/>
      </c>
    </row>
    <row r="5021">
      <c r="A5021" t="inlineStr">
        <is>
          <t>Q023L05</t>
        </is>
      </c>
      <c r="B5021" t="inlineStr">
        <is>
          <t>SERGIO MELLACI</t>
        </is>
      </c>
      <c r="C5021" t="n">
        <v>1</v>
      </c>
      <c r="D5021" t="inlineStr">
        <is>
          <t>IPCA</t>
        </is>
      </c>
      <c r="E5021" t="n">
        <v>0</v>
      </c>
      <c r="F5021" t="inlineStr">
        <is>
          <t>MENSAL</t>
        </is>
      </c>
      <c r="G5021" t="n">
        <v>45229</v>
      </c>
      <c r="H5021" t="n">
        <v>45229</v>
      </c>
      <c r="I5021" t="inlineStr">
        <is>
          <t>041</t>
        </is>
      </c>
      <c r="J5021" t="inlineStr">
        <is>
          <t>CARTEIRA</t>
        </is>
      </c>
      <c r="K5021" t="inlineStr">
        <is>
          <t>CONTRATO</t>
        </is>
      </c>
      <c r="L5021" t="n">
        <v>3061.42</v>
      </c>
      <c r="M5021" t="inlineStr"/>
      <c r="N5021" t="inlineStr"/>
      <c r="O5021" s="142">
        <f>DATE(YEAR(H5021),MONTH(H5021),1)</f>
        <v/>
      </c>
      <c r="P5021" s="132">
        <f>IF(H5021&gt;$L$3,"Futuro","Atraso")</f>
        <v/>
      </c>
      <c r="Q5021">
        <f>12*(YEAR(H5021)-YEAR($L$3))+(MONTH(H5021)-MONTH($L$3))</f>
        <v/>
      </c>
      <c r="R5021" s="366">
        <f>IF(N5021="IBIRAPITANGA FASE 3",IF(P5021="Atraso",M5021,M5021/(1+$J$2)^Q5021),IF(P5021="Atraso",M5021,M5021/(1+$J$1)^Q5021))</f>
        <v/>
      </c>
    </row>
    <row r="5022">
      <c r="A5022" t="inlineStr">
        <is>
          <t>Q023L05</t>
        </is>
      </c>
      <c r="B5022" t="inlineStr">
        <is>
          <t>SERGIO MELLACI</t>
        </is>
      </c>
      <c r="C5022" t="n">
        <v>1</v>
      </c>
      <c r="D5022" t="inlineStr">
        <is>
          <t>IPCA</t>
        </is>
      </c>
      <c r="E5022" t="n">
        <v>0</v>
      </c>
      <c r="F5022" t="inlineStr">
        <is>
          <t>MENSAL</t>
        </is>
      </c>
      <c r="G5022" t="n">
        <v>45260</v>
      </c>
      <c r="H5022" t="n">
        <v>45260</v>
      </c>
      <c r="I5022" t="inlineStr">
        <is>
          <t>042</t>
        </is>
      </c>
      <c r="J5022" t="inlineStr">
        <is>
          <t>CARTEIRA</t>
        </is>
      </c>
      <c r="K5022" t="inlineStr">
        <is>
          <t>CONTRATO</t>
        </is>
      </c>
      <c r="L5022" t="n">
        <v>3061.42</v>
      </c>
      <c r="M5022" t="inlineStr"/>
      <c r="N5022" t="inlineStr"/>
      <c r="O5022" s="142">
        <f>DATE(YEAR(H5022),MONTH(H5022),1)</f>
        <v/>
      </c>
      <c r="P5022" s="132">
        <f>IF(H5022&gt;$L$3,"Futuro","Atraso")</f>
        <v/>
      </c>
      <c r="Q5022">
        <f>12*(YEAR(H5022)-YEAR($L$3))+(MONTH(H5022)-MONTH($L$3))</f>
        <v/>
      </c>
      <c r="R5022" s="366">
        <f>IF(N5022="IBIRAPITANGA FASE 3",IF(P5022="Atraso",M5022,M5022/(1+$J$2)^Q5022),IF(P5022="Atraso",M5022,M5022/(1+$J$1)^Q5022))</f>
        <v/>
      </c>
    </row>
    <row r="5023">
      <c r="A5023" t="inlineStr">
        <is>
          <t>Q023L05</t>
        </is>
      </c>
      <c r="B5023" t="inlineStr">
        <is>
          <t>SERGIO MELLACI</t>
        </is>
      </c>
      <c r="C5023" t="n">
        <v>1</v>
      </c>
      <c r="D5023" t="inlineStr">
        <is>
          <t>IPCA</t>
        </is>
      </c>
      <c r="E5023" t="n">
        <v>0</v>
      </c>
      <c r="F5023" t="inlineStr">
        <is>
          <t>MENSAL</t>
        </is>
      </c>
      <c r="G5023" t="n">
        <v>45290</v>
      </c>
      <c r="H5023" t="n">
        <v>45290</v>
      </c>
      <c r="I5023" t="inlineStr">
        <is>
          <t>043</t>
        </is>
      </c>
      <c r="J5023" t="inlineStr">
        <is>
          <t>CARTEIRA</t>
        </is>
      </c>
      <c r="K5023" t="inlineStr">
        <is>
          <t>CONTRATO</t>
        </is>
      </c>
      <c r="L5023" t="n">
        <v>3061.42</v>
      </c>
      <c r="M5023" t="inlineStr"/>
      <c r="N5023" t="inlineStr"/>
      <c r="O5023" s="142">
        <f>DATE(YEAR(H5023),MONTH(H5023),1)</f>
        <v/>
      </c>
      <c r="P5023" s="132">
        <f>IF(H5023&gt;$L$3,"Futuro","Atraso")</f>
        <v/>
      </c>
      <c r="Q5023">
        <f>12*(YEAR(H5023)-YEAR($L$3))+(MONTH(H5023)-MONTH($L$3))</f>
        <v/>
      </c>
      <c r="R5023" s="366">
        <f>IF(N5023="IBIRAPITANGA FASE 3",IF(P5023="Atraso",M5023,M5023/(1+$J$2)^Q5023),IF(P5023="Atraso",M5023,M5023/(1+$J$1)^Q5023))</f>
        <v/>
      </c>
    </row>
    <row r="5024">
      <c r="A5024" t="inlineStr">
        <is>
          <t>Q023L05</t>
        </is>
      </c>
      <c r="B5024" t="inlineStr">
        <is>
          <t>SERGIO MELLACI</t>
        </is>
      </c>
      <c r="C5024" t="n">
        <v>1</v>
      </c>
      <c r="D5024" t="inlineStr">
        <is>
          <t>IPCA</t>
        </is>
      </c>
      <c r="E5024" t="n">
        <v>0</v>
      </c>
      <c r="F5024" t="inlineStr">
        <is>
          <t>MENSAL</t>
        </is>
      </c>
      <c r="G5024" t="n">
        <v>45321</v>
      </c>
      <c r="H5024" t="n">
        <v>45321</v>
      </c>
      <c r="I5024" t="inlineStr">
        <is>
          <t>044</t>
        </is>
      </c>
      <c r="J5024" t="inlineStr">
        <is>
          <t>CARTEIRA</t>
        </is>
      </c>
      <c r="K5024" t="inlineStr">
        <is>
          <t>CONTRATO</t>
        </is>
      </c>
      <c r="L5024" t="n">
        <v>3061.42</v>
      </c>
      <c r="M5024" t="inlineStr"/>
      <c r="N5024" t="inlineStr"/>
      <c r="O5024" s="142">
        <f>DATE(YEAR(H5024),MONTH(H5024),1)</f>
        <v/>
      </c>
      <c r="P5024" s="132">
        <f>IF(H5024&gt;$L$3,"Futuro","Atraso")</f>
        <v/>
      </c>
      <c r="Q5024">
        <f>12*(YEAR(H5024)-YEAR($L$3))+(MONTH(H5024)-MONTH($L$3))</f>
        <v/>
      </c>
      <c r="R5024" s="366">
        <f>IF(N5024="IBIRAPITANGA FASE 3",IF(P5024="Atraso",M5024,M5024/(1+$J$2)^Q5024),IF(P5024="Atraso",M5024,M5024/(1+$J$1)^Q5024))</f>
        <v/>
      </c>
    </row>
    <row r="5025">
      <c r="A5025" t="inlineStr">
        <is>
          <t>Q023L05</t>
        </is>
      </c>
      <c r="B5025" t="inlineStr">
        <is>
          <t>SERGIO MELLACI</t>
        </is>
      </c>
      <c r="C5025" t="n">
        <v>1</v>
      </c>
      <c r="D5025" t="inlineStr">
        <is>
          <t>IPCA</t>
        </is>
      </c>
      <c r="E5025" t="n">
        <v>0</v>
      </c>
      <c r="F5025" t="inlineStr">
        <is>
          <t>MENSAL</t>
        </is>
      </c>
      <c r="G5025" t="n">
        <v>45350</v>
      </c>
      <c r="H5025" t="n">
        <v>45350</v>
      </c>
      <c r="I5025" t="inlineStr">
        <is>
          <t>045</t>
        </is>
      </c>
      <c r="J5025" t="inlineStr">
        <is>
          <t>CARTEIRA</t>
        </is>
      </c>
      <c r="K5025" t="inlineStr">
        <is>
          <t>CONTRATO</t>
        </is>
      </c>
      <c r="L5025" t="n">
        <v>3061.42</v>
      </c>
      <c r="M5025" t="inlineStr"/>
      <c r="N5025" t="inlineStr"/>
      <c r="O5025" s="142">
        <f>DATE(YEAR(H5025),MONTH(H5025),1)</f>
        <v/>
      </c>
      <c r="P5025" s="132">
        <f>IF(H5025&gt;$L$3,"Futuro","Atraso")</f>
        <v/>
      </c>
      <c r="Q5025">
        <f>12*(YEAR(H5025)-YEAR($L$3))+(MONTH(H5025)-MONTH($L$3))</f>
        <v/>
      </c>
      <c r="R5025" s="366">
        <f>IF(N5025="IBIRAPITANGA FASE 3",IF(P5025="Atraso",M5025,M5025/(1+$J$2)^Q5025),IF(P5025="Atraso",M5025,M5025/(1+$J$1)^Q5025))</f>
        <v/>
      </c>
    </row>
    <row r="5026">
      <c r="A5026" t="inlineStr">
        <is>
          <t>Q023L05</t>
        </is>
      </c>
      <c r="B5026" t="inlineStr">
        <is>
          <t>SERGIO MELLACI</t>
        </is>
      </c>
      <c r="C5026" t="n">
        <v>1</v>
      </c>
      <c r="D5026" t="inlineStr">
        <is>
          <t>IPCA</t>
        </is>
      </c>
      <c r="E5026" t="n">
        <v>0</v>
      </c>
      <c r="F5026" t="inlineStr">
        <is>
          <t>MENSAL</t>
        </is>
      </c>
      <c r="G5026" t="n">
        <v>45381</v>
      </c>
      <c r="H5026" t="n">
        <v>45381</v>
      </c>
      <c r="I5026" t="inlineStr">
        <is>
          <t>046</t>
        </is>
      </c>
      <c r="J5026" t="inlineStr">
        <is>
          <t>CARTEIRA</t>
        </is>
      </c>
      <c r="K5026" t="inlineStr">
        <is>
          <t>CONTRATO</t>
        </is>
      </c>
      <c r="L5026" t="n">
        <v>3061.42</v>
      </c>
      <c r="M5026" t="inlineStr"/>
      <c r="N5026" t="inlineStr"/>
      <c r="O5026" s="142">
        <f>DATE(YEAR(H5026),MONTH(H5026),1)</f>
        <v/>
      </c>
      <c r="P5026" s="132">
        <f>IF(H5026&gt;$L$3,"Futuro","Atraso")</f>
        <v/>
      </c>
      <c r="Q5026">
        <f>12*(YEAR(H5026)-YEAR($L$3))+(MONTH(H5026)-MONTH($L$3))</f>
        <v/>
      </c>
      <c r="R5026" s="366">
        <f>IF(N5026="IBIRAPITANGA FASE 3",IF(P5026="Atraso",M5026,M5026/(1+$J$2)^Q5026),IF(P5026="Atraso",M5026,M5026/(1+$J$1)^Q5026))</f>
        <v/>
      </c>
    </row>
    <row r="5027">
      <c r="A5027" t="inlineStr">
        <is>
          <t>Q023L05</t>
        </is>
      </c>
      <c r="B5027" t="inlineStr">
        <is>
          <t>SERGIO MELLACI</t>
        </is>
      </c>
      <c r="C5027" t="n">
        <v>1</v>
      </c>
      <c r="D5027" t="inlineStr">
        <is>
          <t>IPCA</t>
        </is>
      </c>
      <c r="E5027" t="n">
        <v>0</v>
      </c>
      <c r="F5027" t="inlineStr">
        <is>
          <t>MENSAL</t>
        </is>
      </c>
      <c r="G5027" t="n">
        <v>45412</v>
      </c>
      <c r="H5027" t="n">
        <v>45412</v>
      </c>
      <c r="I5027" t="inlineStr">
        <is>
          <t>047</t>
        </is>
      </c>
      <c r="J5027" t="inlineStr">
        <is>
          <t>CARTEIRA</t>
        </is>
      </c>
      <c r="K5027" t="inlineStr">
        <is>
          <t>CONTRATO</t>
        </is>
      </c>
      <c r="L5027" t="n">
        <v>3061.42</v>
      </c>
      <c r="M5027" t="inlineStr"/>
      <c r="N5027" t="inlineStr"/>
      <c r="O5027" s="142">
        <f>DATE(YEAR(H5027),MONTH(H5027),1)</f>
        <v/>
      </c>
      <c r="P5027" s="132">
        <f>IF(H5027&gt;$L$3,"Futuro","Atraso")</f>
        <v/>
      </c>
      <c r="Q5027">
        <f>12*(YEAR(H5027)-YEAR($L$3))+(MONTH(H5027)-MONTH($L$3))</f>
        <v/>
      </c>
      <c r="R5027" s="366">
        <f>IF(N5027="IBIRAPITANGA FASE 3",IF(P5027="Atraso",M5027,M5027/(1+$J$2)^Q5027),IF(P5027="Atraso",M5027,M5027/(1+$J$1)^Q5027))</f>
        <v/>
      </c>
    </row>
    <row r="5028">
      <c r="A5028" t="inlineStr">
        <is>
          <t>Q023L05</t>
        </is>
      </c>
      <c r="B5028" t="inlineStr">
        <is>
          <t>SERGIO MELLACI</t>
        </is>
      </c>
      <c r="C5028" t="n">
        <v>1</v>
      </c>
      <c r="D5028" t="inlineStr">
        <is>
          <t>IPCA</t>
        </is>
      </c>
      <c r="E5028" t="n">
        <v>0</v>
      </c>
      <c r="F5028" t="inlineStr">
        <is>
          <t>MENSAL</t>
        </is>
      </c>
      <c r="G5028" t="n">
        <v>45442</v>
      </c>
      <c r="H5028" t="n">
        <v>45442</v>
      </c>
      <c r="I5028" t="inlineStr">
        <is>
          <t>048</t>
        </is>
      </c>
      <c r="J5028" t="inlineStr">
        <is>
          <t>CARTEIRA</t>
        </is>
      </c>
      <c r="K5028" t="inlineStr">
        <is>
          <t>CONTRATO</t>
        </is>
      </c>
      <c r="L5028" t="n">
        <v>3061.42</v>
      </c>
      <c r="M5028" t="inlineStr"/>
      <c r="N5028" t="inlineStr"/>
      <c r="O5028" s="142">
        <f>DATE(YEAR(H5028),MONTH(H5028),1)</f>
        <v/>
      </c>
      <c r="P5028" s="132">
        <f>IF(H5028&gt;$L$3,"Futuro","Atraso")</f>
        <v/>
      </c>
      <c r="Q5028">
        <f>12*(YEAR(H5028)-YEAR($L$3))+(MONTH(H5028)-MONTH($L$3))</f>
        <v/>
      </c>
      <c r="R5028" s="366">
        <f>IF(N5028="IBIRAPITANGA FASE 3",IF(P5028="Atraso",M5028,M5028/(1+$J$2)^Q5028),IF(P5028="Atraso",M5028,M5028/(1+$J$1)^Q5028))</f>
        <v/>
      </c>
    </row>
    <row r="5029">
      <c r="A5029" t="inlineStr">
        <is>
          <t>Q023L06</t>
        </is>
      </c>
      <c r="B5029" t="inlineStr">
        <is>
          <t>GABRIELA DOS SANTOS BARROS</t>
        </is>
      </c>
      <c r="C5029" t="n">
        <v>1</v>
      </c>
      <c r="D5029" t="inlineStr">
        <is>
          <t>IPCA</t>
        </is>
      </c>
      <c r="E5029" t="n">
        <v>0</v>
      </c>
      <c r="F5029" t="inlineStr">
        <is>
          <t>MENSAL</t>
        </is>
      </c>
      <c r="G5029" t="n">
        <v>45214</v>
      </c>
      <c r="H5029" t="n">
        <v>45214</v>
      </c>
      <c r="I5029" t="inlineStr">
        <is>
          <t>014</t>
        </is>
      </c>
      <c r="J5029" t="inlineStr">
        <is>
          <t>CARTEIRA</t>
        </is>
      </c>
      <c r="K5029" t="inlineStr">
        <is>
          <t>CONTRATO</t>
        </is>
      </c>
      <c r="L5029" t="n">
        <v>5444.59</v>
      </c>
      <c r="M5029" t="inlineStr"/>
      <c r="N5029" t="inlineStr"/>
      <c r="O5029" s="142">
        <f>DATE(YEAR(H5029),MONTH(H5029),1)</f>
        <v/>
      </c>
      <c r="P5029" s="132">
        <f>IF(H5029&gt;$L$3,"Futuro","Atraso")</f>
        <v/>
      </c>
      <c r="Q5029">
        <f>12*(YEAR(H5029)-YEAR($L$3))+(MONTH(H5029)-MONTH($L$3))</f>
        <v/>
      </c>
      <c r="R5029" s="366">
        <f>IF(N5029="IBIRAPITANGA FASE 3",IF(P5029="Atraso",M5029,M5029/(1+$J$2)^Q5029),IF(P5029="Atraso",M5029,M5029/(1+$J$1)^Q5029))</f>
        <v/>
      </c>
    </row>
    <row r="5030">
      <c r="A5030" t="inlineStr">
        <is>
          <t>Q023L06</t>
        </is>
      </c>
      <c r="B5030" t="inlineStr">
        <is>
          <t>GABRIELA DOS SANTOS BARROS</t>
        </is>
      </c>
      <c r="C5030" t="n">
        <v>1</v>
      </c>
      <c r="D5030" t="inlineStr">
        <is>
          <t>IPCA</t>
        </is>
      </c>
      <c r="E5030" t="n">
        <v>0</v>
      </c>
      <c r="F5030" t="inlineStr">
        <is>
          <t>MENSAL</t>
        </is>
      </c>
      <c r="G5030" t="n">
        <v>45245</v>
      </c>
      <c r="H5030" t="n">
        <v>45245</v>
      </c>
      <c r="I5030" t="inlineStr">
        <is>
          <t>015</t>
        </is>
      </c>
      <c r="J5030" t="inlineStr">
        <is>
          <t>CARTEIRA</t>
        </is>
      </c>
      <c r="K5030" t="inlineStr">
        <is>
          <t>CONTRATO</t>
        </is>
      </c>
      <c r="L5030" t="n">
        <v>5444.59</v>
      </c>
      <c r="M5030" t="inlineStr"/>
      <c r="N5030" t="inlineStr"/>
      <c r="O5030" s="142">
        <f>DATE(YEAR(H5030),MONTH(H5030),1)</f>
        <v/>
      </c>
      <c r="P5030" s="132">
        <f>IF(H5030&gt;$L$3,"Futuro","Atraso")</f>
        <v/>
      </c>
      <c r="Q5030">
        <f>12*(YEAR(H5030)-YEAR($L$3))+(MONTH(H5030)-MONTH($L$3))</f>
        <v/>
      </c>
      <c r="R5030" s="366">
        <f>IF(N5030="IBIRAPITANGA FASE 3",IF(P5030="Atraso",M5030,M5030/(1+$J$2)^Q5030),IF(P5030="Atraso",M5030,M5030/(1+$J$1)^Q5030))</f>
        <v/>
      </c>
    </row>
    <row r="5031">
      <c r="A5031" t="inlineStr">
        <is>
          <t>Q023L06</t>
        </is>
      </c>
      <c r="B5031" t="inlineStr">
        <is>
          <t>GABRIELA DOS SANTOS BARROS</t>
        </is>
      </c>
      <c r="C5031" t="n">
        <v>1</v>
      </c>
      <c r="D5031" t="inlineStr">
        <is>
          <t>IPCA</t>
        </is>
      </c>
      <c r="E5031" t="n">
        <v>0</v>
      </c>
      <c r="F5031" t="inlineStr">
        <is>
          <t>MENSAL</t>
        </is>
      </c>
      <c r="G5031" t="n">
        <v>45275</v>
      </c>
      <c r="H5031" t="n">
        <v>45275</v>
      </c>
      <c r="I5031" t="inlineStr">
        <is>
          <t>016</t>
        </is>
      </c>
      <c r="J5031" t="inlineStr">
        <is>
          <t>CARTEIRA</t>
        </is>
      </c>
      <c r="K5031" t="inlineStr">
        <is>
          <t>CONTRATO</t>
        </is>
      </c>
      <c r="L5031" t="n">
        <v>5444.59</v>
      </c>
      <c r="M5031" t="inlineStr"/>
      <c r="N5031" t="inlineStr"/>
      <c r="O5031" s="142">
        <f>DATE(YEAR(H5031),MONTH(H5031),1)</f>
        <v/>
      </c>
      <c r="P5031" s="132">
        <f>IF(H5031&gt;$L$3,"Futuro","Atraso")</f>
        <v/>
      </c>
      <c r="Q5031">
        <f>12*(YEAR(H5031)-YEAR($L$3))+(MONTH(H5031)-MONTH($L$3))</f>
        <v/>
      </c>
      <c r="R5031" s="366">
        <f>IF(N5031="IBIRAPITANGA FASE 3",IF(P5031="Atraso",M5031,M5031/(1+$J$2)^Q5031),IF(P5031="Atraso",M5031,M5031/(1+$J$1)^Q5031))</f>
        <v/>
      </c>
    </row>
    <row r="5032">
      <c r="A5032" t="inlineStr">
        <is>
          <t>Q023L06</t>
        </is>
      </c>
      <c r="B5032" t="inlineStr">
        <is>
          <t>GABRIELA DOS SANTOS BARROS</t>
        </is>
      </c>
      <c r="C5032" t="n">
        <v>1</v>
      </c>
      <c r="D5032" t="inlineStr">
        <is>
          <t>IPCA</t>
        </is>
      </c>
      <c r="E5032" t="n">
        <v>0</v>
      </c>
      <c r="F5032" t="inlineStr">
        <is>
          <t>MENSAL</t>
        </is>
      </c>
      <c r="G5032" t="n">
        <v>45306</v>
      </c>
      <c r="H5032" t="n">
        <v>45306</v>
      </c>
      <c r="I5032" t="inlineStr">
        <is>
          <t>017</t>
        </is>
      </c>
      <c r="J5032" t="inlineStr">
        <is>
          <t>CARTEIRA</t>
        </is>
      </c>
      <c r="K5032" t="inlineStr">
        <is>
          <t>CONTRATO</t>
        </is>
      </c>
      <c r="L5032" t="n">
        <v>5444.59</v>
      </c>
      <c r="M5032" t="inlineStr"/>
      <c r="N5032" t="inlineStr"/>
      <c r="O5032" s="142">
        <f>DATE(YEAR(H5032),MONTH(H5032),1)</f>
        <v/>
      </c>
      <c r="P5032" s="132">
        <f>IF(H5032&gt;$L$3,"Futuro","Atraso")</f>
        <v/>
      </c>
      <c r="Q5032">
        <f>12*(YEAR(H5032)-YEAR($L$3))+(MONTH(H5032)-MONTH($L$3))</f>
        <v/>
      </c>
      <c r="R5032" s="366">
        <f>IF(N5032="IBIRAPITANGA FASE 3",IF(P5032="Atraso",M5032,M5032/(1+$J$2)^Q5032),IF(P5032="Atraso",M5032,M5032/(1+$J$1)^Q5032))</f>
        <v/>
      </c>
    </row>
    <row r="5033">
      <c r="A5033" t="inlineStr">
        <is>
          <t>Q023L06</t>
        </is>
      </c>
      <c r="B5033" t="inlineStr">
        <is>
          <t>GABRIELA DOS SANTOS BARROS</t>
        </is>
      </c>
      <c r="C5033" t="n">
        <v>1</v>
      </c>
      <c r="D5033" t="inlineStr">
        <is>
          <t>IPCA</t>
        </is>
      </c>
      <c r="E5033" t="n">
        <v>0</v>
      </c>
      <c r="F5033" t="inlineStr">
        <is>
          <t>MENSAL</t>
        </is>
      </c>
      <c r="G5033" t="n">
        <v>45337</v>
      </c>
      <c r="H5033" t="n">
        <v>45337</v>
      </c>
      <c r="I5033" t="inlineStr">
        <is>
          <t>018</t>
        </is>
      </c>
      <c r="J5033" t="inlineStr">
        <is>
          <t>CARTEIRA</t>
        </is>
      </c>
      <c r="K5033" t="inlineStr">
        <is>
          <t>CONTRATO</t>
        </is>
      </c>
      <c r="L5033" t="n">
        <v>5444.59</v>
      </c>
      <c r="M5033" t="inlineStr"/>
      <c r="N5033" t="inlineStr"/>
      <c r="O5033" s="142">
        <f>DATE(YEAR(H5033),MONTH(H5033),1)</f>
        <v/>
      </c>
      <c r="P5033" s="132">
        <f>IF(H5033&gt;$L$3,"Futuro","Atraso")</f>
        <v/>
      </c>
      <c r="Q5033">
        <f>12*(YEAR(H5033)-YEAR($L$3))+(MONTH(H5033)-MONTH($L$3))</f>
        <v/>
      </c>
      <c r="R5033" s="366">
        <f>IF(N5033="IBIRAPITANGA FASE 3",IF(P5033="Atraso",M5033,M5033/(1+$J$2)^Q5033),IF(P5033="Atraso",M5033,M5033/(1+$J$1)^Q5033))</f>
        <v/>
      </c>
    </row>
    <row r="5034">
      <c r="A5034" t="inlineStr">
        <is>
          <t>Q023L06</t>
        </is>
      </c>
      <c r="B5034" t="inlineStr">
        <is>
          <t>GABRIELA DOS SANTOS BARROS</t>
        </is>
      </c>
      <c r="C5034" t="n">
        <v>1</v>
      </c>
      <c r="D5034" t="inlineStr">
        <is>
          <t>IPCA</t>
        </is>
      </c>
      <c r="E5034" t="n">
        <v>0</v>
      </c>
      <c r="F5034" t="inlineStr">
        <is>
          <t>MENSAL</t>
        </is>
      </c>
      <c r="G5034" t="n">
        <v>45366</v>
      </c>
      <c r="H5034" t="n">
        <v>45366</v>
      </c>
      <c r="I5034" t="inlineStr">
        <is>
          <t>019</t>
        </is>
      </c>
      <c r="J5034" t="inlineStr">
        <is>
          <t>CARTEIRA</t>
        </is>
      </c>
      <c r="K5034" t="inlineStr">
        <is>
          <t>CONTRATO</t>
        </is>
      </c>
      <c r="L5034" t="n">
        <v>5444.59</v>
      </c>
      <c r="M5034" t="inlineStr"/>
      <c r="N5034" t="inlineStr"/>
      <c r="O5034" s="142">
        <f>DATE(YEAR(H5034),MONTH(H5034),1)</f>
        <v/>
      </c>
      <c r="P5034" s="132">
        <f>IF(H5034&gt;$L$3,"Futuro","Atraso")</f>
        <v/>
      </c>
      <c r="Q5034">
        <f>12*(YEAR(H5034)-YEAR($L$3))+(MONTH(H5034)-MONTH($L$3))</f>
        <v/>
      </c>
      <c r="R5034" s="366">
        <f>IF(N5034="IBIRAPITANGA FASE 3",IF(P5034="Atraso",M5034,M5034/(1+$J$2)^Q5034),IF(P5034="Atraso",M5034,M5034/(1+$J$1)^Q5034))</f>
        <v/>
      </c>
    </row>
    <row r="5035">
      <c r="A5035" t="inlineStr">
        <is>
          <t>Q023L06</t>
        </is>
      </c>
      <c r="B5035" t="inlineStr">
        <is>
          <t>GABRIELA DOS SANTOS BARROS</t>
        </is>
      </c>
      <c r="C5035" t="n">
        <v>1</v>
      </c>
      <c r="D5035" t="inlineStr">
        <is>
          <t>IPCA</t>
        </is>
      </c>
      <c r="E5035" t="n">
        <v>0</v>
      </c>
      <c r="F5035" t="inlineStr">
        <is>
          <t>MENSAL</t>
        </is>
      </c>
      <c r="G5035" t="n">
        <v>45397</v>
      </c>
      <c r="H5035" t="n">
        <v>45397</v>
      </c>
      <c r="I5035" t="inlineStr">
        <is>
          <t>020</t>
        </is>
      </c>
      <c r="J5035" t="inlineStr">
        <is>
          <t>CARTEIRA</t>
        </is>
      </c>
      <c r="K5035" t="inlineStr">
        <is>
          <t>CONTRATO</t>
        </is>
      </c>
      <c r="L5035" t="n">
        <v>5444.59</v>
      </c>
      <c r="M5035" t="inlineStr"/>
      <c r="N5035" t="inlineStr"/>
      <c r="O5035" s="142">
        <f>DATE(YEAR(H5035),MONTH(H5035),1)</f>
        <v/>
      </c>
      <c r="P5035" s="132">
        <f>IF(H5035&gt;$L$3,"Futuro","Atraso")</f>
        <v/>
      </c>
      <c r="Q5035">
        <f>12*(YEAR(H5035)-YEAR($L$3))+(MONTH(H5035)-MONTH($L$3))</f>
        <v/>
      </c>
      <c r="R5035" s="366">
        <f>IF(N5035="IBIRAPITANGA FASE 3",IF(P5035="Atraso",M5035,M5035/(1+$J$2)^Q5035),IF(P5035="Atraso",M5035,M5035/(1+$J$1)^Q5035))</f>
        <v/>
      </c>
    </row>
    <row r="5036">
      <c r="A5036" t="inlineStr">
        <is>
          <t>Q023L06</t>
        </is>
      </c>
      <c r="B5036" t="inlineStr">
        <is>
          <t>GABRIELA DOS SANTOS BARROS</t>
        </is>
      </c>
      <c r="C5036" t="n">
        <v>1</v>
      </c>
      <c r="D5036" t="inlineStr">
        <is>
          <t>IPCA</t>
        </is>
      </c>
      <c r="E5036" t="n">
        <v>0</v>
      </c>
      <c r="F5036" t="inlineStr">
        <is>
          <t>MENSAL</t>
        </is>
      </c>
      <c r="G5036" t="n">
        <v>45427</v>
      </c>
      <c r="H5036" t="n">
        <v>45427</v>
      </c>
      <c r="I5036" t="inlineStr">
        <is>
          <t>021</t>
        </is>
      </c>
      <c r="J5036" t="inlineStr">
        <is>
          <t>CARTEIRA</t>
        </is>
      </c>
      <c r="K5036" t="inlineStr">
        <is>
          <t>CONTRATO</t>
        </is>
      </c>
      <c r="L5036" t="n">
        <v>5444.59</v>
      </c>
      <c r="M5036" t="inlineStr"/>
      <c r="N5036" t="inlineStr"/>
      <c r="O5036" s="142">
        <f>DATE(YEAR(H5036),MONTH(H5036),1)</f>
        <v/>
      </c>
      <c r="P5036" s="132">
        <f>IF(H5036&gt;$L$3,"Futuro","Atraso")</f>
        <v/>
      </c>
      <c r="Q5036">
        <f>12*(YEAR(H5036)-YEAR($L$3))+(MONTH(H5036)-MONTH($L$3))</f>
        <v/>
      </c>
      <c r="R5036" s="366">
        <f>IF(N5036="IBIRAPITANGA FASE 3",IF(P5036="Atraso",M5036,M5036/(1+$J$2)^Q5036),IF(P5036="Atraso",M5036,M5036/(1+$J$1)^Q5036))</f>
        <v/>
      </c>
    </row>
    <row r="5037">
      <c r="A5037" t="inlineStr">
        <is>
          <t>Q023L06</t>
        </is>
      </c>
      <c r="B5037" t="inlineStr">
        <is>
          <t>GABRIELA DOS SANTOS BARROS</t>
        </is>
      </c>
      <c r="C5037" t="n">
        <v>1</v>
      </c>
      <c r="D5037" t="inlineStr">
        <is>
          <t>IPCA</t>
        </is>
      </c>
      <c r="E5037" t="n">
        <v>0</v>
      </c>
      <c r="F5037" t="inlineStr">
        <is>
          <t>MENSAL</t>
        </is>
      </c>
      <c r="G5037" t="n">
        <v>45458</v>
      </c>
      <c r="H5037" t="n">
        <v>45458</v>
      </c>
      <c r="I5037" t="inlineStr">
        <is>
          <t>022</t>
        </is>
      </c>
      <c r="J5037" t="inlineStr">
        <is>
          <t>CARTEIRA</t>
        </is>
      </c>
      <c r="K5037" t="inlineStr">
        <is>
          <t>CONTRATO</t>
        </is>
      </c>
      <c r="L5037" t="n">
        <v>5444.59</v>
      </c>
      <c r="M5037" t="inlineStr"/>
      <c r="N5037" t="inlineStr"/>
      <c r="O5037" s="142">
        <f>DATE(YEAR(H5037),MONTH(H5037),1)</f>
        <v/>
      </c>
      <c r="P5037" s="132">
        <f>IF(H5037&gt;$L$3,"Futuro","Atraso")</f>
        <v/>
      </c>
      <c r="Q5037">
        <f>12*(YEAR(H5037)-YEAR($L$3))+(MONTH(H5037)-MONTH($L$3))</f>
        <v/>
      </c>
      <c r="R5037" s="366">
        <f>IF(N5037="IBIRAPITANGA FASE 3",IF(P5037="Atraso",M5037,M5037/(1+$J$2)^Q5037),IF(P5037="Atraso",M5037,M5037/(1+$J$1)^Q5037))</f>
        <v/>
      </c>
    </row>
    <row r="5038">
      <c r="A5038" t="inlineStr">
        <is>
          <t>Q023L06</t>
        </is>
      </c>
      <c r="B5038" t="inlineStr">
        <is>
          <t>GABRIELA DOS SANTOS BARROS</t>
        </is>
      </c>
      <c r="C5038" t="n">
        <v>1</v>
      </c>
      <c r="D5038" t="inlineStr">
        <is>
          <t>IPCA</t>
        </is>
      </c>
      <c r="E5038" t="n">
        <v>0</v>
      </c>
      <c r="F5038" t="inlineStr">
        <is>
          <t>MENSAL</t>
        </is>
      </c>
      <c r="G5038" t="n">
        <v>45488</v>
      </c>
      <c r="H5038" t="n">
        <v>45488</v>
      </c>
      <c r="I5038" t="inlineStr">
        <is>
          <t>023</t>
        </is>
      </c>
      <c r="J5038" t="inlineStr">
        <is>
          <t>CARTEIRA</t>
        </is>
      </c>
      <c r="K5038" t="inlineStr">
        <is>
          <t>CONTRATO</t>
        </is>
      </c>
      <c r="L5038" t="n">
        <v>5444.59</v>
      </c>
      <c r="M5038" t="inlineStr"/>
      <c r="N5038" t="inlineStr"/>
      <c r="O5038" s="142">
        <f>DATE(YEAR(H5038),MONTH(H5038),1)</f>
        <v/>
      </c>
      <c r="P5038" s="132">
        <f>IF(H5038&gt;$L$3,"Futuro","Atraso")</f>
        <v/>
      </c>
      <c r="Q5038">
        <f>12*(YEAR(H5038)-YEAR($L$3))+(MONTH(H5038)-MONTH($L$3))</f>
        <v/>
      </c>
      <c r="R5038" s="366">
        <f>IF(N5038="IBIRAPITANGA FASE 3",IF(P5038="Atraso",M5038,M5038/(1+$J$2)^Q5038),IF(P5038="Atraso",M5038,M5038/(1+$J$1)^Q5038))</f>
        <v/>
      </c>
    </row>
    <row r="5039">
      <c r="A5039" t="inlineStr">
        <is>
          <t>Q023L06</t>
        </is>
      </c>
      <c r="B5039" t="inlineStr">
        <is>
          <t>GABRIELA DOS SANTOS BARROS</t>
        </is>
      </c>
      <c r="C5039" t="n">
        <v>1</v>
      </c>
      <c r="D5039" t="inlineStr">
        <is>
          <t>IPCA</t>
        </is>
      </c>
      <c r="E5039" t="n">
        <v>0</v>
      </c>
      <c r="F5039" t="inlineStr">
        <is>
          <t>MENSAL</t>
        </is>
      </c>
      <c r="G5039" t="n">
        <v>45519</v>
      </c>
      <c r="H5039" t="n">
        <v>45519</v>
      </c>
      <c r="I5039" t="inlineStr">
        <is>
          <t>024</t>
        </is>
      </c>
      <c r="J5039" t="inlineStr">
        <is>
          <t>CARTEIRA</t>
        </is>
      </c>
      <c r="K5039" t="inlineStr">
        <is>
          <t>CONTRATO</t>
        </is>
      </c>
      <c r="L5039" t="n">
        <v>5444.59</v>
      </c>
      <c r="M5039" t="inlineStr"/>
      <c r="N5039" t="inlineStr"/>
      <c r="O5039" s="142">
        <f>DATE(YEAR(H5039),MONTH(H5039),1)</f>
        <v/>
      </c>
      <c r="P5039" s="132">
        <f>IF(H5039&gt;$L$3,"Futuro","Atraso")</f>
        <v/>
      </c>
      <c r="Q5039">
        <f>12*(YEAR(H5039)-YEAR($L$3))+(MONTH(H5039)-MONTH($L$3))</f>
        <v/>
      </c>
      <c r="R5039" s="366">
        <f>IF(N5039="IBIRAPITANGA FASE 3",IF(P5039="Atraso",M5039,M5039/(1+$J$2)^Q5039),IF(P5039="Atraso",M5039,M5039/(1+$J$1)^Q5039))</f>
        <v/>
      </c>
    </row>
    <row r="5040">
      <c r="A5040" t="inlineStr">
        <is>
          <t>Q023L06</t>
        </is>
      </c>
      <c r="B5040" t="inlineStr">
        <is>
          <t>GABRIELA DOS SANTOS BARROS</t>
        </is>
      </c>
      <c r="C5040" t="n">
        <v>1</v>
      </c>
      <c r="D5040" t="inlineStr">
        <is>
          <t>IPCA</t>
        </is>
      </c>
      <c r="E5040" t="n">
        <v>0</v>
      </c>
      <c r="F5040" t="inlineStr">
        <is>
          <t>MENSAL</t>
        </is>
      </c>
      <c r="G5040" t="n">
        <v>45550</v>
      </c>
      <c r="H5040" t="n">
        <v>45550</v>
      </c>
      <c r="I5040" t="inlineStr">
        <is>
          <t>025</t>
        </is>
      </c>
      <c r="J5040" t="inlineStr">
        <is>
          <t>CARTEIRA</t>
        </is>
      </c>
      <c r="K5040" t="inlineStr">
        <is>
          <t>CONTRATO</t>
        </is>
      </c>
      <c r="L5040" t="n">
        <v>5444.59</v>
      </c>
      <c r="M5040" t="inlineStr"/>
      <c r="N5040" t="inlineStr"/>
      <c r="O5040" s="142">
        <f>DATE(YEAR(H5040),MONTH(H5040),1)</f>
        <v/>
      </c>
      <c r="P5040" s="132">
        <f>IF(H5040&gt;$L$3,"Futuro","Atraso")</f>
        <v/>
      </c>
      <c r="Q5040">
        <f>12*(YEAR(H5040)-YEAR($L$3))+(MONTH(H5040)-MONTH($L$3))</f>
        <v/>
      </c>
      <c r="R5040" s="366">
        <f>IF(N5040="IBIRAPITANGA FASE 3",IF(P5040="Atraso",M5040,M5040/(1+$J$2)^Q5040),IF(P5040="Atraso",M5040,M5040/(1+$J$1)^Q5040))</f>
        <v/>
      </c>
    </row>
    <row r="5041">
      <c r="A5041" t="inlineStr">
        <is>
          <t>Q023L06</t>
        </is>
      </c>
      <c r="B5041" t="inlineStr">
        <is>
          <t>GABRIELA DOS SANTOS BARROS</t>
        </is>
      </c>
      <c r="C5041" t="n">
        <v>1</v>
      </c>
      <c r="D5041" t="inlineStr">
        <is>
          <t>IPCA</t>
        </is>
      </c>
      <c r="E5041" t="n">
        <v>0</v>
      </c>
      <c r="F5041" t="inlineStr">
        <is>
          <t>MENSAL</t>
        </is>
      </c>
      <c r="G5041" t="n">
        <v>45580</v>
      </c>
      <c r="H5041" t="n">
        <v>45580</v>
      </c>
      <c r="I5041" t="inlineStr">
        <is>
          <t>026</t>
        </is>
      </c>
      <c r="J5041" t="inlineStr">
        <is>
          <t>CARTEIRA</t>
        </is>
      </c>
      <c r="K5041" t="inlineStr">
        <is>
          <t>CONTRATO</t>
        </is>
      </c>
      <c r="L5041" t="n">
        <v>5444.59</v>
      </c>
      <c r="M5041" t="inlineStr"/>
      <c r="N5041" t="inlineStr"/>
      <c r="O5041" s="142">
        <f>DATE(YEAR(H5041),MONTH(H5041),1)</f>
        <v/>
      </c>
      <c r="P5041" s="132">
        <f>IF(H5041&gt;$L$3,"Futuro","Atraso")</f>
        <v/>
      </c>
      <c r="Q5041">
        <f>12*(YEAR(H5041)-YEAR($L$3))+(MONTH(H5041)-MONTH($L$3))</f>
        <v/>
      </c>
      <c r="R5041" s="366">
        <f>IF(N5041="IBIRAPITANGA FASE 3",IF(P5041="Atraso",M5041,M5041/(1+$J$2)^Q5041),IF(P5041="Atraso",M5041,M5041/(1+$J$1)^Q5041))</f>
        <v/>
      </c>
    </row>
    <row r="5042">
      <c r="A5042" t="inlineStr">
        <is>
          <t>Q023L06</t>
        </is>
      </c>
      <c r="B5042" t="inlineStr">
        <is>
          <t>GABRIELA DOS SANTOS BARROS</t>
        </is>
      </c>
      <c r="C5042" t="n">
        <v>1</v>
      </c>
      <c r="D5042" t="inlineStr">
        <is>
          <t>IPCA</t>
        </is>
      </c>
      <c r="E5042" t="n">
        <v>0</v>
      </c>
      <c r="F5042" t="inlineStr">
        <is>
          <t>MENSAL</t>
        </is>
      </c>
      <c r="G5042" t="n">
        <v>45611</v>
      </c>
      <c r="H5042" t="n">
        <v>45611</v>
      </c>
      <c r="I5042" t="inlineStr">
        <is>
          <t>027</t>
        </is>
      </c>
      <c r="J5042" t="inlineStr">
        <is>
          <t>CARTEIRA</t>
        </is>
      </c>
      <c r="K5042" t="inlineStr">
        <is>
          <t>CONTRATO</t>
        </is>
      </c>
      <c r="L5042" t="n">
        <v>5444.59</v>
      </c>
      <c r="M5042" t="inlineStr"/>
      <c r="N5042" t="inlineStr"/>
      <c r="O5042" s="142">
        <f>DATE(YEAR(H5042),MONTH(H5042),1)</f>
        <v/>
      </c>
      <c r="P5042" s="132">
        <f>IF(H5042&gt;$L$3,"Futuro","Atraso")</f>
        <v/>
      </c>
      <c r="Q5042">
        <f>12*(YEAR(H5042)-YEAR($L$3))+(MONTH(H5042)-MONTH($L$3))</f>
        <v/>
      </c>
      <c r="R5042" s="366">
        <f>IF(N5042="IBIRAPITANGA FASE 3",IF(P5042="Atraso",M5042,M5042/(1+$J$2)^Q5042),IF(P5042="Atraso",M5042,M5042/(1+$J$1)^Q5042))</f>
        <v/>
      </c>
    </row>
    <row r="5043">
      <c r="A5043" t="inlineStr">
        <is>
          <t>Q023L06</t>
        </is>
      </c>
      <c r="B5043" t="inlineStr">
        <is>
          <t>GABRIELA DOS SANTOS BARROS</t>
        </is>
      </c>
      <c r="C5043" t="n">
        <v>1</v>
      </c>
      <c r="D5043" t="inlineStr">
        <is>
          <t>IPCA</t>
        </is>
      </c>
      <c r="E5043" t="n">
        <v>0</v>
      </c>
      <c r="F5043" t="inlineStr">
        <is>
          <t>MENSAL</t>
        </is>
      </c>
      <c r="G5043" t="n">
        <v>45641</v>
      </c>
      <c r="H5043" t="n">
        <v>45641</v>
      </c>
      <c r="I5043" t="inlineStr">
        <is>
          <t>028</t>
        </is>
      </c>
      <c r="J5043" t="inlineStr">
        <is>
          <t>CARTEIRA</t>
        </is>
      </c>
      <c r="K5043" t="inlineStr">
        <is>
          <t>CONTRATO</t>
        </is>
      </c>
      <c r="L5043" t="n">
        <v>5444.59</v>
      </c>
      <c r="M5043" t="inlineStr"/>
      <c r="N5043" t="inlineStr"/>
      <c r="O5043" s="142">
        <f>DATE(YEAR(H5043),MONTH(H5043),1)</f>
        <v/>
      </c>
      <c r="P5043" s="132">
        <f>IF(H5043&gt;$L$3,"Futuro","Atraso")</f>
        <v/>
      </c>
      <c r="Q5043">
        <f>12*(YEAR(H5043)-YEAR($L$3))+(MONTH(H5043)-MONTH($L$3))</f>
        <v/>
      </c>
      <c r="R5043" s="366">
        <f>IF(N5043="IBIRAPITANGA FASE 3",IF(P5043="Atraso",M5043,M5043/(1+$J$2)^Q5043),IF(P5043="Atraso",M5043,M5043/(1+$J$1)^Q5043))</f>
        <v/>
      </c>
    </row>
    <row r="5044">
      <c r="A5044" t="inlineStr">
        <is>
          <t>Q023L06</t>
        </is>
      </c>
      <c r="B5044" t="inlineStr">
        <is>
          <t>GABRIELA DOS SANTOS BARROS</t>
        </is>
      </c>
      <c r="C5044" t="n">
        <v>1</v>
      </c>
      <c r="D5044" t="inlineStr">
        <is>
          <t>IPCA</t>
        </is>
      </c>
      <c r="E5044" t="n">
        <v>0</v>
      </c>
      <c r="F5044" t="inlineStr">
        <is>
          <t>MENSAL</t>
        </is>
      </c>
      <c r="G5044" t="n">
        <v>45672</v>
      </c>
      <c r="H5044" t="n">
        <v>45672</v>
      </c>
      <c r="I5044" t="inlineStr">
        <is>
          <t>029</t>
        </is>
      </c>
      <c r="J5044" t="inlineStr">
        <is>
          <t>CARTEIRA</t>
        </is>
      </c>
      <c r="K5044" t="inlineStr">
        <is>
          <t>CONTRATO</t>
        </is>
      </c>
      <c r="L5044" t="n">
        <v>5444.59</v>
      </c>
      <c r="M5044" t="inlineStr"/>
      <c r="N5044" t="inlineStr"/>
      <c r="O5044" s="142">
        <f>DATE(YEAR(H5044),MONTH(H5044),1)</f>
        <v/>
      </c>
      <c r="P5044" s="132">
        <f>IF(H5044&gt;$L$3,"Futuro","Atraso")</f>
        <v/>
      </c>
      <c r="Q5044">
        <f>12*(YEAR(H5044)-YEAR($L$3))+(MONTH(H5044)-MONTH($L$3))</f>
        <v/>
      </c>
      <c r="R5044" s="366">
        <f>IF(N5044="IBIRAPITANGA FASE 3",IF(P5044="Atraso",M5044,M5044/(1+$J$2)^Q5044),IF(P5044="Atraso",M5044,M5044/(1+$J$1)^Q5044))</f>
        <v/>
      </c>
    </row>
    <row r="5045">
      <c r="A5045" t="inlineStr">
        <is>
          <t>Q023L06</t>
        </is>
      </c>
      <c r="B5045" t="inlineStr">
        <is>
          <t>GABRIELA DOS SANTOS BARROS</t>
        </is>
      </c>
      <c r="C5045" t="n">
        <v>1</v>
      </c>
      <c r="D5045" t="inlineStr">
        <is>
          <t>IPCA</t>
        </is>
      </c>
      <c r="E5045" t="n">
        <v>0</v>
      </c>
      <c r="F5045" t="inlineStr">
        <is>
          <t>MENSAL</t>
        </is>
      </c>
      <c r="G5045" t="n">
        <v>45703</v>
      </c>
      <c r="H5045" t="n">
        <v>45703</v>
      </c>
      <c r="I5045" t="inlineStr">
        <is>
          <t>030</t>
        </is>
      </c>
      <c r="J5045" t="inlineStr">
        <is>
          <t>CARTEIRA</t>
        </is>
      </c>
      <c r="K5045" t="inlineStr">
        <is>
          <t>CONTRATO</t>
        </is>
      </c>
      <c r="L5045" t="n">
        <v>5444.59</v>
      </c>
      <c r="M5045" t="inlineStr"/>
      <c r="N5045" t="inlineStr"/>
      <c r="O5045" s="142">
        <f>DATE(YEAR(H5045),MONTH(H5045),1)</f>
        <v/>
      </c>
      <c r="P5045" s="132">
        <f>IF(H5045&gt;$L$3,"Futuro","Atraso")</f>
        <v/>
      </c>
      <c r="Q5045">
        <f>12*(YEAR(H5045)-YEAR($L$3))+(MONTH(H5045)-MONTH($L$3))</f>
        <v/>
      </c>
      <c r="R5045" s="366">
        <f>IF(N5045="IBIRAPITANGA FASE 3",IF(P5045="Atraso",M5045,M5045/(1+$J$2)^Q5045),IF(P5045="Atraso",M5045,M5045/(1+$J$1)^Q5045))</f>
        <v/>
      </c>
    </row>
    <row r="5046">
      <c r="A5046" t="inlineStr">
        <is>
          <t>Q023L06</t>
        </is>
      </c>
      <c r="B5046" t="inlineStr">
        <is>
          <t>GABRIELA DOS SANTOS BARROS</t>
        </is>
      </c>
      <c r="C5046" t="n">
        <v>1</v>
      </c>
      <c r="D5046" t="inlineStr">
        <is>
          <t>IPCA</t>
        </is>
      </c>
      <c r="E5046" t="n">
        <v>0</v>
      </c>
      <c r="F5046" t="inlineStr">
        <is>
          <t>MENSAL</t>
        </is>
      </c>
      <c r="G5046" t="n">
        <v>45731</v>
      </c>
      <c r="H5046" t="n">
        <v>45731</v>
      </c>
      <c r="I5046" t="inlineStr">
        <is>
          <t>031</t>
        </is>
      </c>
      <c r="J5046" t="inlineStr">
        <is>
          <t>CARTEIRA</t>
        </is>
      </c>
      <c r="K5046" t="inlineStr">
        <is>
          <t>CONTRATO</t>
        </is>
      </c>
      <c r="L5046" t="n">
        <v>5444.59</v>
      </c>
      <c r="M5046" t="inlineStr"/>
      <c r="N5046" t="inlineStr"/>
      <c r="O5046" s="142">
        <f>DATE(YEAR(H5046),MONTH(H5046),1)</f>
        <v/>
      </c>
      <c r="P5046" s="132">
        <f>IF(H5046&gt;$L$3,"Futuro","Atraso")</f>
        <v/>
      </c>
      <c r="Q5046">
        <f>12*(YEAR(H5046)-YEAR($L$3))+(MONTH(H5046)-MONTH($L$3))</f>
        <v/>
      </c>
      <c r="R5046" s="366">
        <f>IF(N5046="IBIRAPITANGA FASE 3",IF(P5046="Atraso",M5046,M5046/(1+$J$2)^Q5046),IF(P5046="Atraso",M5046,M5046/(1+$J$1)^Q5046))</f>
        <v/>
      </c>
    </row>
    <row r="5047">
      <c r="A5047" t="inlineStr">
        <is>
          <t>Q023L06</t>
        </is>
      </c>
      <c r="B5047" t="inlineStr">
        <is>
          <t>GABRIELA DOS SANTOS BARROS</t>
        </is>
      </c>
      <c r="C5047" t="n">
        <v>1</v>
      </c>
      <c r="D5047" t="inlineStr">
        <is>
          <t>IPCA</t>
        </is>
      </c>
      <c r="E5047" t="n">
        <v>0</v>
      </c>
      <c r="F5047" t="inlineStr">
        <is>
          <t>MENSAL</t>
        </is>
      </c>
      <c r="G5047" t="n">
        <v>45762</v>
      </c>
      <c r="H5047" t="n">
        <v>45762</v>
      </c>
      <c r="I5047" t="inlineStr">
        <is>
          <t>032</t>
        </is>
      </c>
      <c r="J5047" t="inlineStr">
        <is>
          <t>CARTEIRA</t>
        </is>
      </c>
      <c r="K5047" t="inlineStr">
        <is>
          <t>CONTRATO</t>
        </is>
      </c>
      <c r="L5047" t="n">
        <v>5444.59</v>
      </c>
      <c r="M5047" t="inlineStr"/>
      <c r="N5047" t="inlineStr"/>
      <c r="O5047" s="142">
        <f>DATE(YEAR(H5047),MONTH(H5047),1)</f>
        <v/>
      </c>
      <c r="P5047" s="132">
        <f>IF(H5047&gt;$L$3,"Futuro","Atraso")</f>
        <v/>
      </c>
      <c r="Q5047">
        <f>12*(YEAR(H5047)-YEAR($L$3))+(MONTH(H5047)-MONTH($L$3))</f>
        <v/>
      </c>
      <c r="R5047" s="366">
        <f>IF(N5047="IBIRAPITANGA FASE 3",IF(P5047="Atraso",M5047,M5047/(1+$J$2)^Q5047),IF(P5047="Atraso",M5047,M5047/(1+$J$1)^Q5047))</f>
        <v/>
      </c>
    </row>
    <row r="5048">
      <c r="A5048" t="inlineStr">
        <is>
          <t>Q023L06</t>
        </is>
      </c>
      <c r="B5048" t="inlineStr">
        <is>
          <t>GABRIELA DOS SANTOS BARROS</t>
        </is>
      </c>
      <c r="C5048" t="n">
        <v>1</v>
      </c>
      <c r="D5048" t="inlineStr">
        <is>
          <t>IPCA</t>
        </is>
      </c>
      <c r="E5048" t="n">
        <v>0</v>
      </c>
      <c r="F5048" t="inlineStr">
        <is>
          <t>MENSAL</t>
        </is>
      </c>
      <c r="G5048" t="n">
        <v>45792</v>
      </c>
      <c r="H5048" t="n">
        <v>45792</v>
      </c>
      <c r="I5048" t="inlineStr">
        <is>
          <t>033</t>
        </is>
      </c>
      <c r="J5048" t="inlineStr">
        <is>
          <t>CARTEIRA</t>
        </is>
      </c>
      <c r="K5048" t="inlineStr">
        <is>
          <t>CONTRATO</t>
        </is>
      </c>
      <c r="L5048" t="n">
        <v>5444.59</v>
      </c>
      <c r="M5048" t="inlineStr"/>
      <c r="N5048" t="inlineStr"/>
      <c r="O5048" s="142">
        <f>DATE(YEAR(H5048),MONTH(H5048),1)</f>
        <v/>
      </c>
      <c r="P5048" s="132">
        <f>IF(H5048&gt;$L$3,"Futuro","Atraso")</f>
        <v/>
      </c>
      <c r="Q5048">
        <f>12*(YEAR(H5048)-YEAR($L$3))+(MONTH(H5048)-MONTH($L$3))</f>
        <v/>
      </c>
      <c r="R5048" s="366">
        <f>IF(N5048="IBIRAPITANGA FASE 3",IF(P5048="Atraso",M5048,M5048/(1+$J$2)^Q5048),IF(P5048="Atraso",M5048,M5048/(1+$J$1)^Q5048))</f>
        <v/>
      </c>
    </row>
    <row r="5049">
      <c r="A5049" t="inlineStr">
        <is>
          <t>Q023L06</t>
        </is>
      </c>
      <c r="B5049" t="inlineStr">
        <is>
          <t>GABRIELA DOS SANTOS BARROS</t>
        </is>
      </c>
      <c r="C5049" t="n">
        <v>1</v>
      </c>
      <c r="D5049" t="inlineStr">
        <is>
          <t>IPCA</t>
        </is>
      </c>
      <c r="E5049" t="n">
        <v>0</v>
      </c>
      <c r="F5049" t="inlineStr">
        <is>
          <t>MENSAL</t>
        </is>
      </c>
      <c r="G5049" t="n">
        <v>45823</v>
      </c>
      <c r="H5049" t="n">
        <v>45823</v>
      </c>
      <c r="I5049" t="inlineStr">
        <is>
          <t>034</t>
        </is>
      </c>
      <c r="J5049" t="inlineStr">
        <is>
          <t>CARTEIRA</t>
        </is>
      </c>
      <c r="K5049" t="inlineStr">
        <is>
          <t>CONTRATO</t>
        </is>
      </c>
      <c r="L5049" t="n">
        <v>5444.59</v>
      </c>
      <c r="M5049" t="inlineStr"/>
      <c r="N5049" t="inlineStr"/>
      <c r="O5049" s="142">
        <f>DATE(YEAR(H5049),MONTH(H5049),1)</f>
        <v/>
      </c>
      <c r="P5049" s="132">
        <f>IF(H5049&gt;$L$3,"Futuro","Atraso")</f>
        <v/>
      </c>
      <c r="Q5049">
        <f>12*(YEAR(H5049)-YEAR($L$3))+(MONTH(H5049)-MONTH($L$3))</f>
        <v/>
      </c>
      <c r="R5049" s="366">
        <f>IF(N5049="IBIRAPITANGA FASE 3",IF(P5049="Atraso",M5049,M5049/(1+$J$2)^Q5049),IF(P5049="Atraso",M5049,M5049/(1+$J$1)^Q5049))</f>
        <v/>
      </c>
    </row>
    <row r="5050">
      <c r="A5050" t="inlineStr">
        <is>
          <t>Q023L06</t>
        </is>
      </c>
      <c r="B5050" t="inlineStr">
        <is>
          <t>GABRIELA DOS SANTOS BARROS</t>
        </is>
      </c>
      <c r="C5050" t="n">
        <v>1</v>
      </c>
      <c r="D5050" t="inlineStr">
        <is>
          <t>IPCA</t>
        </is>
      </c>
      <c r="E5050" t="n">
        <v>0</v>
      </c>
      <c r="F5050" t="inlineStr">
        <is>
          <t>MENSAL</t>
        </is>
      </c>
      <c r="G5050" t="n">
        <v>45853</v>
      </c>
      <c r="H5050" t="n">
        <v>45853</v>
      </c>
      <c r="I5050" t="inlineStr">
        <is>
          <t>035</t>
        </is>
      </c>
      <c r="J5050" t="inlineStr">
        <is>
          <t>CARTEIRA</t>
        </is>
      </c>
      <c r="K5050" t="inlineStr">
        <is>
          <t>CONTRATO</t>
        </is>
      </c>
      <c r="L5050" t="n">
        <v>5444.59</v>
      </c>
      <c r="M5050" t="inlineStr"/>
      <c r="N5050" t="inlineStr"/>
      <c r="O5050" s="142">
        <f>DATE(YEAR(H5050),MONTH(H5050),1)</f>
        <v/>
      </c>
      <c r="P5050" s="132">
        <f>IF(H5050&gt;$L$3,"Futuro","Atraso")</f>
        <v/>
      </c>
      <c r="Q5050">
        <f>12*(YEAR(H5050)-YEAR($L$3))+(MONTH(H5050)-MONTH($L$3))</f>
        <v/>
      </c>
      <c r="R5050" s="366">
        <f>IF(N5050="IBIRAPITANGA FASE 3",IF(P5050="Atraso",M5050,M5050/(1+$J$2)^Q5050),IF(P5050="Atraso",M5050,M5050/(1+$J$1)^Q5050))</f>
        <v/>
      </c>
    </row>
    <row r="5051">
      <c r="A5051" t="inlineStr">
        <is>
          <t>Q023L06</t>
        </is>
      </c>
      <c r="B5051" t="inlineStr">
        <is>
          <t>GABRIELA DOS SANTOS BARROS</t>
        </is>
      </c>
      <c r="C5051" t="n">
        <v>1</v>
      </c>
      <c r="D5051" t="inlineStr">
        <is>
          <t>IPCA</t>
        </is>
      </c>
      <c r="E5051" t="n">
        <v>0</v>
      </c>
      <c r="F5051" t="inlineStr">
        <is>
          <t>MENSAL</t>
        </is>
      </c>
      <c r="G5051" t="n">
        <v>45884</v>
      </c>
      <c r="H5051" t="n">
        <v>45884</v>
      </c>
      <c r="I5051" t="inlineStr">
        <is>
          <t>036</t>
        </is>
      </c>
      <c r="J5051" t="inlineStr">
        <is>
          <t>CARTEIRA</t>
        </is>
      </c>
      <c r="K5051" t="inlineStr">
        <is>
          <t>CONTRATO</t>
        </is>
      </c>
      <c r="L5051" t="n">
        <v>5444.59</v>
      </c>
      <c r="M5051" t="inlineStr"/>
      <c r="N5051" t="inlineStr"/>
      <c r="O5051" s="142">
        <f>DATE(YEAR(H5051),MONTH(H5051),1)</f>
        <v/>
      </c>
      <c r="P5051" s="132">
        <f>IF(H5051&gt;$L$3,"Futuro","Atraso")</f>
        <v/>
      </c>
      <c r="Q5051">
        <f>12*(YEAR(H5051)-YEAR($L$3))+(MONTH(H5051)-MONTH($L$3))</f>
        <v/>
      </c>
      <c r="R5051" s="366">
        <f>IF(N5051="IBIRAPITANGA FASE 3",IF(P5051="Atraso",M5051,M5051/(1+$J$2)^Q5051),IF(P5051="Atraso",M5051,M5051/(1+$J$1)^Q5051))</f>
        <v/>
      </c>
    </row>
    <row r="5052">
      <c r="A5052" t="inlineStr">
        <is>
          <t>Q023L06</t>
        </is>
      </c>
      <c r="B5052" t="inlineStr">
        <is>
          <t>GABRIELA DOS SANTOS BARROS</t>
        </is>
      </c>
      <c r="C5052" t="n">
        <v>1</v>
      </c>
      <c r="D5052" t="inlineStr">
        <is>
          <t>IPCA</t>
        </is>
      </c>
      <c r="E5052" t="n">
        <v>0</v>
      </c>
      <c r="F5052" t="inlineStr">
        <is>
          <t>MENSAL</t>
        </is>
      </c>
      <c r="G5052" t="n">
        <v>45915</v>
      </c>
      <c r="H5052" t="n">
        <v>45915</v>
      </c>
      <c r="I5052" t="inlineStr">
        <is>
          <t>037</t>
        </is>
      </c>
      <c r="J5052" t="inlineStr">
        <is>
          <t>CARTEIRA</t>
        </is>
      </c>
      <c r="K5052" t="inlineStr">
        <is>
          <t>CONTRATO</t>
        </is>
      </c>
      <c r="L5052" t="n">
        <v>5444.59</v>
      </c>
      <c r="M5052" t="inlineStr"/>
      <c r="N5052" t="inlineStr"/>
      <c r="O5052" s="142">
        <f>DATE(YEAR(H5052),MONTH(H5052),1)</f>
        <v/>
      </c>
      <c r="P5052" s="132">
        <f>IF(H5052&gt;$L$3,"Futuro","Atraso")</f>
        <v/>
      </c>
      <c r="Q5052">
        <f>12*(YEAR(H5052)-YEAR($L$3))+(MONTH(H5052)-MONTH($L$3))</f>
        <v/>
      </c>
      <c r="R5052" s="366">
        <f>IF(N5052="IBIRAPITANGA FASE 3",IF(P5052="Atraso",M5052,M5052/(1+$J$2)^Q5052),IF(P5052="Atraso",M5052,M5052/(1+$J$1)^Q5052))</f>
        <v/>
      </c>
    </row>
    <row r="5053">
      <c r="A5053" t="inlineStr">
        <is>
          <t>Q023L06</t>
        </is>
      </c>
      <c r="B5053" t="inlineStr">
        <is>
          <t>GABRIELA DOS SANTOS BARROS</t>
        </is>
      </c>
      <c r="C5053" t="n">
        <v>1</v>
      </c>
      <c r="D5053" t="inlineStr">
        <is>
          <t>IPCA</t>
        </is>
      </c>
      <c r="E5053" t="n">
        <v>0</v>
      </c>
      <c r="F5053" t="inlineStr">
        <is>
          <t>MENSAL</t>
        </is>
      </c>
      <c r="G5053" t="n">
        <v>45945</v>
      </c>
      <c r="H5053" t="n">
        <v>45945</v>
      </c>
      <c r="I5053" t="inlineStr">
        <is>
          <t>038</t>
        </is>
      </c>
      <c r="J5053" t="inlineStr">
        <is>
          <t>CARTEIRA</t>
        </is>
      </c>
      <c r="K5053" t="inlineStr">
        <is>
          <t>CONTRATO</t>
        </is>
      </c>
      <c r="L5053" t="n">
        <v>5444.59</v>
      </c>
      <c r="M5053" t="inlineStr"/>
      <c r="N5053" t="inlineStr"/>
      <c r="O5053" s="142">
        <f>DATE(YEAR(H5053),MONTH(H5053),1)</f>
        <v/>
      </c>
      <c r="P5053" s="132">
        <f>IF(H5053&gt;$L$3,"Futuro","Atraso")</f>
        <v/>
      </c>
      <c r="Q5053">
        <f>12*(YEAR(H5053)-YEAR($L$3))+(MONTH(H5053)-MONTH($L$3))</f>
        <v/>
      </c>
      <c r="R5053" s="366">
        <f>IF(N5053="IBIRAPITANGA FASE 3",IF(P5053="Atraso",M5053,M5053/(1+$J$2)^Q5053),IF(P5053="Atraso",M5053,M5053/(1+$J$1)^Q5053))</f>
        <v/>
      </c>
    </row>
    <row r="5054">
      <c r="A5054" t="inlineStr">
        <is>
          <t>Q023L06</t>
        </is>
      </c>
      <c r="B5054" t="inlineStr">
        <is>
          <t>GABRIELA DOS SANTOS BARROS</t>
        </is>
      </c>
      <c r="C5054" t="n">
        <v>1</v>
      </c>
      <c r="D5054" t="inlineStr">
        <is>
          <t>IPCA</t>
        </is>
      </c>
      <c r="E5054" t="n">
        <v>0</v>
      </c>
      <c r="F5054" t="inlineStr">
        <is>
          <t>MENSAL</t>
        </is>
      </c>
      <c r="G5054" t="n">
        <v>45976</v>
      </c>
      <c r="H5054" t="n">
        <v>45976</v>
      </c>
      <c r="I5054" t="inlineStr">
        <is>
          <t>039</t>
        </is>
      </c>
      <c r="J5054" t="inlineStr">
        <is>
          <t>CARTEIRA</t>
        </is>
      </c>
      <c r="K5054" t="inlineStr">
        <is>
          <t>CONTRATO</t>
        </is>
      </c>
      <c r="L5054" t="n">
        <v>5444.59</v>
      </c>
      <c r="M5054" t="inlineStr"/>
      <c r="N5054" t="inlineStr"/>
      <c r="O5054" s="142">
        <f>DATE(YEAR(H5054),MONTH(H5054),1)</f>
        <v/>
      </c>
      <c r="P5054" s="132">
        <f>IF(H5054&gt;$L$3,"Futuro","Atraso")</f>
        <v/>
      </c>
      <c r="Q5054">
        <f>12*(YEAR(H5054)-YEAR($L$3))+(MONTH(H5054)-MONTH($L$3))</f>
        <v/>
      </c>
      <c r="R5054" s="366">
        <f>IF(N5054="IBIRAPITANGA FASE 3",IF(P5054="Atraso",M5054,M5054/(1+$J$2)^Q5054),IF(P5054="Atraso",M5054,M5054/(1+$J$1)^Q5054))</f>
        <v/>
      </c>
    </row>
    <row r="5055">
      <c r="A5055" t="inlineStr">
        <is>
          <t>Q023L06</t>
        </is>
      </c>
      <c r="B5055" t="inlineStr">
        <is>
          <t>GABRIELA DOS SANTOS BARROS</t>
        </is>
      </c>
      <c r="C5055" t="n">
        <v>1</v>
      </c>
      <c r="D5055" t="inlineStr">
        <is>
          <t>IPCA</t>
        </is>
      </c>
      <c r="E5055" t="n">
        <v>0</v>
      </c>
      <c r="F5055" t="inlineStr">
        <is>
          <t>MENSAL</t>
        </is>
      </c>
      <c r="G5055" t="n">
        <v>46006</v>
      </c>
      <c r="H5055" t="n">
        <v>46006</v>
      </c>
      <c r="I5055" t="inlineStr">
        <is>
          <t>040</t>
        </is>
      </c>
      <c r="J5055" t="inlineStr">
        <is>
          <t>CARTEIRA</t>
        </is>
      </c>
      <c r="K5055" t="inlineStr">
        <is>
          <t>CONTRATO</t>
        </is>
      </c>
      <c r="L5055" t="n">
        <v>5444.59</v>
      </c>
      <c r="M5055" t="inlineStr"/>
      <c r="N5055" t="inlineStr"/>
      <c r="O5055" s="142">
        <f>DATE(YEAR(H5055),MONTH(H5055),1)</f>
        <v/>
      </c>
      <c r="P5055" s="132">
        <f>IF(H5055&gt;$L$3,"Futuro","Atraso")</f>
        <v/>
      </c>
      <c r="Q5055">
        <f>12*(YEAR(H5055)-YEAR($L$3))+(MONTH(H5055)-MONTH($L$3))</f>
        <v/>
      </c>
      <c r="R5055" s="366">
        <f>IF(N5055="IBIRAPITANGA FASE 3",IF(P5055="Atraso",M5055,M5055/(1+$J$2)^Q5055),IF(P5055="Atraso",M5055,M5055/(1+$J$1)^Q5055))</f>
        <v/>
      </c>
    </row>
    <row r="5056">
      <c r="A5056" t="inlineStr">
        <is>
          <t>Q023L06</t>
        </is>
      </c>
      <c r="B5056" t="inlineStr">
        <is>
          <t>GABRIELA DOS SANTOS BARROS</t>
        </is>
      </c>
      <c r="C5056" t="n">
        <v>1</v>
      </c>
      <c r="D5056" t="inlineStr">
        <is>
          <t>IPCA</t>
        </is>
      </c>
      <c r="E5056" t="n">
        <v>0</v>
      </c>
      <c r="F5056" t="inlineStr">
        <is>
          <t>MENSAL</t>
        </is>
      </c>
      <c r="G5056" t="n">
        <v>46037</v>
      </c>
      <c r="H5056" t="n">
        <v>46037</v>
      </c>
      <c r="I5056" t="inlineStr">
        <is>
          <t>041</t>
        </is>
      </c>
      <c r="J5056" t="inlineStr">
        <is>
          <t>CARTEIRA</t>
        </is>
      </c>
      <c r="K5056" t="inlineStr">
        <is>
          <t>CONTRATO</t>
        </is>
      </c>
      <c r="L5056" t="n">
        <v>5444.59</v>
      </c>
      <c r="M5056" t="inlineStr"/>
      <c r="N5056" t="inlineStr"/>
      <c r="O5056" s="142">
        <f>DATE(YEAR(H5056),MONTH(H5056),1)</f>
        <v/>
      </c>
      <c r="P5056" s="132">
        <f>IF(H5056&gt;$L$3,"Futuro","Atraso")</f>
        <v/>
      </c>
      <c r="Q5056">
        <f>12*(YEAR(H5056)-YEAR($L$3))+(MONTH(H5056)-MONTH($L$3))</f>
        <v/>
      </c>
      <c r="R5056" s="366">
        <f>IF(N5056="IBIRAPITANGA FASE 3",IF(P5056="Atraso",M5056,M5056/(1+$J$2)^Q5056),IF(P5056="Atraso",M5056,M5056/(1+$J$1)^Q5056))</f>
        <v/>
      </c>
    </row>
    <row r="5057">
      <c r="A5057" t="inlineStr">
        <is>
          <t>Q023L06</t>
        </is>
      </c>
      <c r="B5057" t="inlineStr">
        <is>
          <t>GABRIELA DOS SANTOS BARROS</t>
        </is>
      </c>
      <c r="C5057" t="n">
        <v>1</v>
      </c>
      <c r="D5057" t="inlineStr">
        <is>
          <t>IPCA</t>
        </is>
      </c>
      <c r="E5057" t="n">
        <v>0</v>
      </c>
      <c r="F5057" t="inlineStr">
        <is>
          <t>MENSAL</t>
        </is>
      </c>
      <c r="G5057" t="n">
        <v>46068</v>
      </c>
      <c r="H5057" t="n">
        <v>46068</v>
      </c>
      <c r="I5057" t="inlineStr">
        <is>
          <t>042</t>
        </is>
      </c>
      <c r="J5057" t="inlineStr">
        <is>
          <t>CARTEIRA</t>
        </is>
      </c>
      <c r="K5057" t="inlineStr">
        <is>
          <t>CONTRATO</t>
        </is>
      </c>
      <c r="L5057" t="n">
        <v>5444.59</v>
      </c>
      <c r="M5057" t="inlineStr"/>
      <c r="N5057" t="inlineStr"/>
      <c r="O5057" s="142">
        <f>DATE(YEAR(H5057),MONTH(H5057),1)</f>
        <v/>
      </c>
      <c r="P5057" s="132">
        <f>IF(H5057&gt;$L$3,"Futuro","Atraso")</f>
        <v/>
      </c>
      <c r="Q5057">
        <f>12*(YEAR(H5057)-YEAR($L$3))+(MONTH(H5057)-MONTH($L$3))</f>
        <v/>
      </c>
      <c r="R5057" s="366">
        <f>IF(N5057="IBIRAPITANGA FASE 3",IF(P5057="Atraso",M5057,M5057/(1+$J$2)^Q5057),IF(P5057="Atraso",M5057,M5057/(1+$J$1)^Q5057))</f>
        <v/>
      </c>
    </row>
    <row r="5058">
      <c r="A5058" t="inlineStr">
        <is>
          <t>Q023L06</t>
        </is>
      </c>
      <c r="B5058" t="inlineStr">
        <is>
          <t>GABRIELA DOS SANTOS BARROS</t>
        </is>
      </c>
      <c r="C5058" t="n">
        <v>1</v>
      </c>
      <c r="D5058" t="inlineStr">
        <is>
          <t>IPCA</t>
        </is>
      </c>
      <c r="E5058" t="n">
        <v>0</v>
      </c>
      <c r="F5058" t="inlineStr">
        <is>
          <t>MENSAL</t>
        </is>
      </c>
      <c r="G5058" t="n">
        <v>46096</v>
      </c>
      <c r="H5058" t="n">
        <v>46096</v>
      </c>
      <c r="I5058" t="inlineStr">
        <is>
          <t>043</t>
        </is>
      </c>
      <c r="J5058" t="inlineStr">
        <is>
          <t>CARTEIRA</t>
        </is>
      </c>
      <c r="K5058" t="inlineStr">
        <is>
          <t>CONTRATO</t>
        </is>
      </c>
      <c r="L5058" t="n">
        <v>5444.59</v>
      </c>
      <c r="M5058" t="inlineStr"/>
      <c r="N5058" t="inlineStr"/>
      <c r="O5058" s="142">
        <f>DATE(YEAR(H5058),MONTH(H5058),1)</f>
        <v/>
      </c>
      <c r="P5058" s="132">
        <f>IF(H5058&gt;$L$3,"Futuro","Atraso")</f>
        <v/>
      </c>
      <c r="Q5058">
        <f>12*(YEAR(H5058)-YEAR($L$3))+(MONTH(H5058)-MONTH($L$3))</f>
        <v/>
      </c>
      <c r="R5058" s="366">
        <f>IF(N5058="IBIRAPITANGA FASE 3",IF(P5058="Atraso",M5058,M5058/(1+$J$2)^Q5058),IF(P5058="Atraso",M5058,M5058/(1+$J$1)^Q5058))</f>
        <v/>
      </c>
    </row>
    <row r="5059">
      <c r="A5059" t="inlineStr">
        <is>
          <t>Q023L06</t>
        </is>
      </c>
      <c r="B5059" t="inlineStr">
        <is>
          <t>GABRIELA DOS SANTOS BARROS</t>
        </is>
      </c>
      <c r="C5059" t="n">
        <v>1</v>
      </c>
      <c r="D5059" t="inlineStr">
        <is>
          <t>IPCA</t>
        </is>
      </c>
      <c r="E5059" t="n">
        <v>0</v>
      </c>
      <c r="F5059" t="inlineStr">
        <is>
          <t>MENSAL</t>
        </is>
      </c>
      <c r="G5059" t="n">
        <v>46127</v>
      </c>
      <c r="H5059" t="n">
        <v>46127</v>
      </c>
      <c r="I5059" t="inlineStr">
        <is>
          <t>044</t>
        </is>
      </c>
      <c r="J5059" t="inlineStr">
        <is>
          <t>CARTEIRA</t>
        </is>
      </c>
      <c r="K5059" t="inlineStr">
        <is>
          <t>CONTRATO</t>
        </is>
      </c>
      <c r="L5059" t="n">
        <v>5444.59</v>
      </c>
      <c r="M5059" t="inlineStr"/>
      <c r="N5059" t="inlineStr"/>
      <c r="O5059" s="142">
        <f>DATE(YEAR(H5059),MONTH(H5059),1)</f>
        <v/>
      </c>
      <c r="P5059" s="132">
        <f>IF(H5059&gt;$L$3,"Futuro","Atraso")</f>
        <v/>
      </c>
      <c r="Q5059">
        <f>12*(YEAR(H5059)-YEAR($L$3))+(MONTH(H5059)-MONTH($L$3))</f>
        <v/>
      </c>
      <c r="R5059" s="366">
        <f>IF(N5059="IBIRAPITANGA FASE 3",IF(P5059="Atraso",M5059,M5059/(1+$J$2)^Q5059),IF(P5059="Atraso",M5059,M5059/(1+$J$1)^Q5059))</f>
        <v/>
      </c>
    </row>
    <row r="5060">
      <c r="A5060" t="inlineStr">
        <is>
          <t>Q023L06</t>
        </is>
      </c>
      <c r="B5060" t="inlineStr">
        <is>
          <t>GABRIELA DOS SANTOS BARROS</t>
        </is>
      </c>
      <c r="C5060" t="n">
        <v>1</v>
      </c>
      <c r="D5060" t="inlineStr">
        <is>
          <t>IPCA</t>
        </is>
      </c>
      <c r="E5060" t="n">
        <v>0</v>
      </c>
      <c r="F5060" t="inlineStr">
        <is>
          <t>MENSAL</t>
        </is>
      </c>
      <c r="G5060" t="n">
        <v>46157</v>
      </c>
      <c r="H5060" t="n">
        <v>46157</v>
      </c>
      <c r="I5060" t="inlineStr">
        <is>
          <t>045</t>
        </is>
      </c>
      <c r="J5060" t="inlineStr">
        <is>
          <t>CARTEIRA</t>
        </is>
      </c>
      <c r="K5060" t="inlineStr">
        <is>
          <t>CONTRATO</t>
        </is>
      </c>
      <c r="L5060" t="n">
        <v>5444.59</v>
      </c>
      <c r="M5060" t="inlineStr"/>
      <c r="N5060" t="inlineStr"/>
      <c r="O5060" s="142">
        <f>DATE(YEAR(H5060),MONTH(H5060),1)</f>
        <v/>
      </c>
      <c r="P5060" s="132">
        <f>IF(H5060&gt;$L$3,"Futuro","Atraso")</f>
        <v/>
      </c>
      <c r="Q5060">
        <f>12*(YEAR(H5060)-YEAR($L$3))+(MONTH(H5060)-MONTH($L$3))</f>
        <v/>
      </c>
      <c r="R5060" s="366">
        <f>IF(N5060="IBIRAPITANGA FASE 3",IF(P5060="Atraso",M5060,M5060/(1+$J$2)^Q5060),IF(P5060="Atraso",M5060,M5060/(1+$J$1)^Q5060))</f>
        <v/>
      </c>
    </row>
    <row r="5061">
      <c r="A5061" t="inlineStr">
        <is>
          <t>Q023L06</t>
        </is>
      </c>
      <c r="B5061" t="inlineStr">
        <is>
          <t>GABRIELA DOS SANTOS BARROS</t>
        </is>
      </c>
      <c r="C5061" t="n">
        <v>1</v>
      </c>
      <c r="D5061" t="inlineStr">
        <is>
          <t>IPCA</t>
        </is>
      </c>
      <c r="E5061" t="n">
        <v>0</v>
      </c>
      <c r="F5061" t="inlineStr">
        <is>
          <t>MENSAL</t>
        </is>
      </c>
      <c r="G5061" t="n">
        <v>46188</v>
      </c>
      <c r="H5061" t="n">
        <v>46188</v>
      </c>
      <c r="I5061" t="inlineStr">
        <is>
          <t>046</t>
        </is>
      </c>
      <c r="J5061" t="inlineStr">
        <is>
          <t>CARTEIRA</t>
        </is>
      </c>
      <c r="K5061" t="inlineStr">
        <is>
          <t>CONTRATO</t>
        </is>
      </c>
      <c r="L5061" t="n">
        <v>5444.59</v>
      </c>
      <c r="M5061" t="inlineStr"/>
      <c r="N5061" t="inlineStr"/>
      <c r="O5061" s="142">
        <f>DATE(YEAR(H5061),MONTH(H5061),1)</f>
        <v/>
      </c>
      <c r="P5061" s="132">
        <f>IF(H5061&gt;$L$3,"Futuro","Atraso")</f>
        <v/>
      </c>
      <c r="Q5061">
        <f>12*(YEAR(H5061)-YEAR($L$3))+(MONTH(H5061)-MONTH($L$3))</f>
        <v/>
      </c>
      <c r="R5061" s="366">
        <f>IF(N5061="IBIRAPITANGA FASE 3",IF(P5061="Atraso",M5061,M5061/(1+$J$2)^Q5061),IF(P5061="Atraso",M5061,M5061/(1+$J$1)^Q5061))</f>
        <v/>
      </c>
    </row>
    <row r="5062">
      <c r="A5062" t="inlineStr">
        <is>
          <t>Q023L06</t>
        </is>
      </c>
      <c r="B5062" t="inlineStr">
        <is>
          <t>GABRIELA DOS SANTOS BARROS</t>
        </is>
      </c>
      <c r="C5062" t="n">
        <v>1</v>
      </c>
      <c r="D5062" t="inlineStr">
        <is>
          <t>IPCA</t>
        </is>
      </c>
      <c r="E5062" t="n">
        <v>0</v>
      </c>
      <c r="F5062" t="inlineStr">
        <is>
          <t>MENSAL</t>
        </is>
      </c>
      <c r="G5062" t="n">
        <v>46218</v>
      </c>
      <c r="H5062" t="n">
        <v>46218</v>
      </c>
      <c r="I5062" t="inlineStr">
        <is>
          <t>047</t>
        </is>
      </c>
      <c r="J5062" t="inlineStr">
        <is>
          <t>CARTEIRA</t>
        </is>
      </c>
      <c r="K5062" t="inlineStr">
        <is>
          <t>CONTRATO</t>
        </is>
      </c>
      <c r="L5062" t="n">
        <v>5444.59</v>
      </c>
      <c r="M5062" t="inlineStr"/>
      <c r="N5062" t="inlineStr"/>
      <c r="O5062" s="142">
        <f>DATE(YEAR(H5062),MONTH(H5062),1)</f>
        <v/>
      </c>
      <c r="P5062" s="132">
        <f>IF(H5062&gt;$L$3,"Futuro","Atraso")</f>
        <v/>
      </c>
      <c r="Q5062">
        <f>12*(YEAR(H5062)-YEAR($L$3))+(MONTH(H5062)-MONTH($L$3))</f>
        <v/>
      </c>
      <c r="R5062" s="366">
        <f>IF(N5062="IBIRAPITANGA FASE 3",IF(P5062="Atraso",M5062,M5062/(1+$J$2)^Q5062),IF(P5062="Atraso",M5062,M5062/(1+$J$1)^Q5062))</f>
        <v/>
      </c>
    </row>
    <row r="5063">
      <c r="A5063" t="inlineStr">
        <is>
          <t>Q023L06</t>
        </is>
      </c>
      <c r="B5063" t="inlineStr">
        <is>
          <t>GABRIELA DOS SANTOS BARROS</t>
        </is>
      </c>
      <c r="C5063" t="n">
        <v>1</v>
      </c>
      <c r="D5063" t="inlineStr">
        <is>
          <t>IPCA</t>
        </is>
      </c>
      <c r="E5063" t="n">
        <v>0</v>
      </c>
      <c r="F5063" t="inlineStr">
        <is>
          <t>MENSAL</t>
        </is>
      </c>
      <c r="G5063" t="n">
        <v>46249</v>
      </c>
      <c r="H5063" t="n">
        <v>46249</v>
      </c>
      <c r="I5063" t="inlineStr">
        <is>
          <t>048</t>
        </is>
      </c>
      <c r="J5063" t="inlineStr">
        <is>
          <t>CARTEIRA</t>
        </is>
      </c>
      <c r="K5063" t="inlineStr">
        <is>
          <t>CONTRATO</t>
        </is>
      </c>
      <c r="L5063" t="n">
        <v>5444.59</v>
      </c>
      <c r="M5063" t="inlineStr"/>
      <c r="N5063" t="inlineStr"/>
      <c r="O5063" s="142">
        <f>DATE(YEAR(H5063),MONTH(H5063),1)</f>
        <v/>
      </c>
      <c r="P5063" s="132">
        <f>IF(H5063&gt;$L$3,"Futuro","Atraso")</f>
        <v/>
      </c>
      <c r="Q5063">
        <f>12*(YEAR(H5063)-YEAR($L$3))+(MONTH(H5063)-MONTH($L$3))</f>
        <v/>
      </c>
      <c r="R5063" s="366">
        <f>IF(N5063="IBIRAPITANGA FASE 3",IF(P5063="Atraso",M5063,M5063/(1+$J$2)^Q5063),IF(P5063="Atraso",M5063,M5063/(1+$J$1)^Q5063))</f>
        <v/>
      </c>
    </row>
    <row r="5064">
      <c r="A5064" t="inlineStr">
        <is>
          <t>Q023L07</t>
        </is>
      </c>
      <c r="B5064" t="inlineStr">
        <is>
          <t>STELLA MANFRIN ROSS</t>
        </is>
      </c>
      <c r="C5064" t="n">
        <v>1</v>
      </c>
      <c r="D5064" t="inlineStr">
        <is>
          <t>IPCA</t>
        </is>
      </c>
      <c r="E5064" t="n">
        <v>0</v>
      </c>
      <c r="F5064" t="inlineStr">
        <is>
          <t>MENSAL</t>
        </is>
      </c>
      <c r="G5064" t="n">
        <v>45209</v>
      </c>
      <c r="H5064" t="n">
        <v>45209</v>
      </c>
      <c r="I5064" t="inlineStr">
        <is>
          <t>013</t>
        </is>
      </c>
      <c r="J5064" t="inlineStr">
        <is>
          <t>CARTEIRA</t>
        </is>
      </c>
      <c r="K5064" t="inlineStr">
        <is>
          <t>CONTRATO</t>
        </is>
      </c>
      <c r="L5064" t="n">
        <v>6810.36</v>
      </c>
      <c r="M5064" t="inlineStr"/>
      <c r="N5064" t="inlineStr"/>
      <c r="O5064" s="142">
        <f>DATE(YEAR(H5064),MONTH(H5064),1)</f>
        <v/>
      </c>
      <c r="P5064" s="132">
        <f>IF(H5064&gt;$L$3,"Futuro","Atraso")</f>
        <v/>
      </c>
      <c r="Q5064">
        <f>12*(YEAR(H5064)-YEAR($L$3))+(MONTH(H5064)-MONTH($L$3))</f>
        <v/>
      </c>
      <c r="R5064" s="366">
        <f>IF(N5064="IBIRAPITANGA FASE 3",IF(P5064="Atraso",M5064,M5064/(1+$J$2)^Q5064),IF(P5064="Atraso",M5064,M5064/(1+$J$1)^Q5064))</f>
        <v/>
      </c>
    </row>
    <row r="5065">
      <c r="A5065" t="inlineStr">
        <is>
          <t>Q023L07</t>
        </is>
      </c>
      <c r="B5065" t="inlineStr">
        <is>
          <t>STELLA MANFRIN ROSS</t>
        </is>
      </c>
      <c r="C5065" t="n">
        <v>1</v>
      </c>
      <c r="D5065" t="inlineStr">
        <is>
          <t>IPCA</t>
        </is>
      </c>
      <c r="E5065" t="n">
        <v>0</v>
      </c>
      <c r="F5065" t="inlineStr">
        <is>
          <t>MENSAL</t>
        </is>
      </c>
      <c r="G5065" t="n">
        <v>45240</v>
      </c>
      <c r="H5065" t="n">
        <v>45240</v>
      </c>
      <c r="I5065" t="inlineStr">
        <is>
          <t>014</t>
        </is>
      </c>
      <c r="J5065" t="inlineStr">
        <is>
          <t>CARTEIRA</t>
        </is>
      </c>
      <c r="K5065" t="inlineStr">
        <is>
          <t>CONTRATO</t>
        </is>
      </c>
      <c r="L5065" t="n">
        <v>6810.36</v>
      </c>
      <c r="M5065" t="inlineStr"/>
      <c r="N5065" t="inlineStr"/>
      <c r="O5065" s="142">
        <f>DATE(YEAR(H5065),MONTH(H5065),1)</f>
        <v/>
      </c>
      <c r="P5065" s="132">
        <f>IF(H5065&gt;$L$3,"Futuro","Atraso")</f>
        <v/>
      </c>
      <c r="Q5065">
        <f>12*(YEAR(H5065)-YEAR($L$3))+(MONTH(H5065)-MONTH($L$3))</f>
        <v/>
      </c>
      <c r="R5065" s="366">
        <f>IF(N5065="IBIRAPITANGA FASE 3",IF(P5065="Atraso",M5065,M5065/(1+$J$2)^Q5065),IF(P5065="Atraso",M5065,M5065/(1+$J$1)^Q5065))</f>
        <v/>
      </c>
    </row>
    <row r="5066">
      <c r="A5066" t="inlineStr">
        <is>
          <t>Q023L07</t>
        </is>
      </c>
      <c r="B5066" t="inlineStr">
        <is>
          <t>STELLA MANFRIN ROSS</t>
        </is>
      </c>
      <c r="C5066" t="n">
        <v>1</v>
      </c>
      <c r="D5066" t="inlineStr">
        <is>
          <t>IPCA</t>
        </is>
      </c>
      <c r="E5066" t="n">
        <v>0</v>
      </c>
      <c r="F5066" t="inlineStr">
        <is>
          <t>MENSAL</t>
        </is>
      </c>
      <c r="G5066" t="n">
        <v>45270</v>
      </c>
      <c r="H5066" t="n">
        <v>45270</v>
      </c>
      <c r="I5066" t="inlineStr">
        <is>
          <t>015</t>
        </is>
      </c>
      <c r="J5066" t="inlineStr">
        <is>
          <t>CARTEIRA</t>
        </is>
      </c>
      <c r="K5066" t="inlineStr">
        <is>
          <t>CONTRATO</t>
        </is>
      </c>
      <c r="L5066" t="n">
        <v>6810.36</v>
      </c>
      <c r="M5066" t="inlineStr"/>
      <c r="N5066" t="inlineStr"/>
      <c r="O5066" s="142">
        <f>DATE(YEAR(H5066),MONTH(H5066),1)</f>
        <v/>
      </c>
      <c r="P5066" s="132">
        <f>IF(H5066&gt;$L$3,"Futuro","Atraso")</f>
        <v/>
      </c>
      <c r="Q5066">
        <f>12*(YEAR(H5066)-YEAR($L$3))+(MONTH(H5066)-MONTH($L$3))</f>
        <v/>
      </c>
      <c r="R5066" s="366">
        <f>IF(N5066="IBIRAPITANGA FASE 3",IF(P5066="Atraso",M5066,M5066/(1+$J$2)^Q5066),IF(P5066="Atraso",M5066,M5066/(1+$J$1)^Q5066))</f>
        <v/>
      </c>
    </row>
    <row r="5067">
      <c r="A5067" t="inlineStr">
        <is>
          <t>Q023L07</t>
        </is>
      </c>
      <c r="B5067" t="inlineStr">
        <is>
          <t>STELLA MANFRIN ROSS</t>
        </is>
      </c>
      <c r="C5067" t="n">
        <v>1</v>
      </c>
      <c r="D5067" t="inlineStr">
        <is>
          <t>IPCA</t>
        </is>
      </c>
      <c r="E5067" t="n">
        <v>0</v>
      </c>
      <c r="F5067" t="inlineStr">
        <is>
          <t>MENSAL</t>
        </is>
      </c>
      <c r="G5067" t="n">
        <v>45301</v>
      </c>
      <c r="H5067" t="n">
        <v>45301</v>
      </c>
      <c r="I5067" t="inlineStr">
        <is>
          <t>016</t>
        </is>
      </c>
      <c r="J5067" t="inlineStr">
        <is>
          <t>CARTEIRA</t>
        </is>
      </c>
      <c r="K5067" t="inlineStr">
        <is>
          <t>CONTRATO</t>
        </is>
      </c>
      <c r="L5067" t="n">
        <v>6810.36</v>
      </c>
      <c r="M5067" t="inlineStr"/>
      <c r="N5067" t="inlineStr"/>
      <c r="O5067" s="142">
        <f>DATE(YEAR(H5067),MONTH(H5067),1)</f>
        <v/>
      </c>
      <c r="P5067" s="132">
        <f>IF(H5067&gt;$L$3,"Futuro","Atraso")</f>
        <v/>
      </c>
      <c r="Q5067">
        <f>12*(YEAR(H5067)-YEAR($L$3))+(MONTH(H5067)-MONTH($L$3))</f>
        <v/>
      </c>
      <c r="R5067" s="366">
        <f>IF(N5067="IBIRAPITANGA FASE 3",IF(P5067="Atraso",M5067,M5067/(1+$J$2)^Q5067),IF(P5067="Atraso",M5067,M5067/(1+$J$1)^Q5067))</f>
        <v/>
      </c>
    </row>
    <row r="5068">
      <c r="A5068" t="inlineStr">
        <is>
          <t>Q023L07</t>
        </is>
      </c>
      <c r="B5068" t="inlineStr">
        <is>
          <t>STELLA MANFRIN ROSS</t>
        </is>
      </c>
      <c r="C5068" t="n">
        <v>1</v>
      </c>
      <c r="D5068" t="inlineStr">
        <is>
          <t>IPCA</t>
        </is>
      </c>
      <c r="E5068" t="n">
        <v>0</v>
      </c>
      <c r="F5068" t="inlineStr">
        <is>
          <t>MENSAL</t>
        </is>
      </c>
      <c r="G5068" t="n">
        <v>45332</v>
      </c>
      <c r="H5068" t="n">
        <v>45332</v>
      </c>
      <c r="I5068" t="inlineStr">
        <is>
          <t>017</t>
        </is>
      </c>
      <c r="J5068" t="inlineStr">
        <is>
          <t>CARTEIRA</t>
        </is>
      </c>
      <c r="K5068" t="inlineStr">
        <is>
          <t>CONTRATO</t>
        </is>
      </c>
      <c r="L5068" t="n">
        <v>6810.36</v>
      </c>
      <c r="M5068" t="inlineStr"/>
      <c r="N5068" t="inlineStr"/>
      <c r="O5068" s="142">
        <f>DATE(YEAR(H5068),MONTH(H5068),1)</f>
        <v/>
      </c>
      <c r="P5068" s="132">
        <f>IF(H5068&gt;$L$3,"Futuro","Atraso")</f>
        <v/>
      </c>
      <c r="Q5068">
        <f>12*(YEAR(H5068)-YEAR($L$3))+(MONTH(H5068)-MONTH($L$3))</f>
        <v/>
      </c>
      <c r="R5068" s="366">
        <f>IF(N5068="IBIRAPITANGA FASE 3",IF(P5068="Atraso",M5068,M5068/(1+$J$2)^Q5068),IF(P5068="Atraso",M5068,M5068/(1+$J$1)^Q5068))</f>
        <v/>
      </c>
    </row>
    <row r="5069">
      <c r="A5069" t="inlineStr">
        <is>
          <t>Q023L07</t>
        </is>
      </c>
      <c r="B5069" t="inlineStr">
        <is>
          <t>STELLA MANFRIN ROSS</t>
        </is>
      </c>
      <c r="C5069" t="n">
        <v>1</v>
      </c>
      <c r="D5069" t="inlineStr">
        <is>
          <t>IPCA</t>
        </is>
      </c>
      <c r="E5069" t="n">
        <v>0</v>
      </c>
      <c r="F5069" t="inlineStr">
        <is>
          <t>MENSAL</t>
        </is>
      </c>
      <c r="G5069" t="n">
        <v>45361</v>
      </c>
      <c r="H5069" t="n">
        <v>45361</v>
      </c>
      <c r="I5069" t="inlineStr">
        <is>
          <t>018</t>
        </is>
      </c>
      <c r="J5069" t="inlineStr">
        <is>
          <t>CARTEIRA</t>
        </is>
      </c>
      <c r="K5069" t="inlineStr">
        <is>
          <t>CONTRATO</t>
        </is>
      </c>
      <c r="L5069" t="n">
        <v>6810.36</v>
      </c>
      <c r="M5069" t="inlineStr"/>
      <c r="N5069" t="inlineStr"/>
      <c r="O5069" s="142">
        <f>DATE(YEAR(H5069),MONTH(H5069),1)</f>
        <v/>
      </c>
      <c r="P5069" s="132">
        <f>IF(H5069&gt;$L$3,"Futuro","Atraso")</f>
        <v/>
      </c>
      <c r="Q5069">
        <f>12*(YEAR(H5069)-YEAR($L$3))+(MONTH(H5069)-MONTH($L$3))</f>
        <v/>
      </c>
      <c r="R5069" s="366">
        <f>IF(N5069="IBIRAPITANGA FASE 3",IF(P5069="Atraso",M5069,M5069/(1+$J$2)^Q5069),IF(P5069="Atraso",M5069,M5069/(1+$J$1)^Q5069))</f>
        <v/>
      </c>
    </row>
    <row r="5070">
      <c r="A5070" t="inlineStr">
        <is>
          <t>Q023L07</t>
        </is>
      </c>
      <c r="B5070" t="inlineStr">
        <is>
          <t>STELLA MANFRIN ROSS</t>
        </is>
      </c>
      <c r="C5070" t="n">
        <v>1</v>
      </c>
      <c r="D5070" t="inlineStr">
        <is>
          <t>IPCA</t>
        </is>
      </c>
      <c r="E5070" t="n">
        <v>0</v>
      </c>
      <c r="F5070" t="inlineStr">
        <is>
          <t>MENSAL</t>
        </is>
      </c>
      <c r="G5070" t="n">
        <v>45392</v>
      </c>
      <c r="H5070" t="n">
        <v>45392</v>
      </c>
      <c r="I5070" t="inlineStr">
        <is>
          <t>019</t>
        </is>
      </c>
      <c r="J5070" t="inlineStr">
        <is>
          <t>CARTEIRA</t>
        </is>
      </c>
      <c r="K5070" t="inlineStr">
        <is>
          <t>CONTRATO</t>
        </is>
      </c>
      <c r="L5070" t="n">
        <v>6810.36</v>
      </c>
      <c r="M5070" t="inlineStr"/>
      <c r="N5070" t="inlineStr"/>
      <c r="O5070" s="142">
        <f>DATE(YEAR(H5070),MONTH(H5070),1)</f>
        <v/>
      </c>
      <c r="P5070" s="132">
        <f>IF(H5070&gt;$L$3,"Futuro","Atraso")</f>
        <v/>
      </c>
      <c r="Q5070">
        <f>12*(YEAR(H5070)-YEAR($L$3))+(MONTH(H5070)-MONTH($L$3))</f>
        <v/>
      </c>
      <c r="R5070" s="366">
        <f>IF(N5070="IBIRAPITANGA FASE 3",IF(P5070="Atraso",M5070,M5070/(1+$J$2)^Q5070),IF(P5070="Atraso",M5070,M5070/(1+$J$1)^Q5070))</f>
        <v/>
      </c>
    </row>
    <row r="5071">
      <c r="A5071" t="inlineStr">
        <is>
          <t>Q023L07</t>
        </is>
      </c>
      <c r="B5071" t="inlineStr">
        <is>
          <t>STELLA MANFRIN ROSS</t>
        </is>
      </c>
      <c r="C5071" t="n">
        <v>1</v>
      </c>
      <c r="D5071" t="inlineStr">
        <is>
          <t>IPCA</t>
        </is>
      </c>
      <c r="E5071" t="n">
        <v>0</v>
      </c>
      <c r="F5071" t="inlineStr">
        <is>
          <t>MENSAL</t>
        </is>
      </c>
      <c r="G5071" t="n">
        <v>45422</v>
      </c>
      <c r="H5071" t="n">
        <v>45422</v>
      </c>
      <c r="I5071" t="inlineStr">
        <is>
          <t>020</t>
        </is>
      </c>
      <c r="J5071" t="inlineStr">
        <is>
          <t>CARTEIRA</t>
        </is>
      </c>
      <c r="K5071" t="inlineStr">
        <is>
          <t>CONTRATO</t>
        </is>
      </c>
      <c r="L5071" t="n">
        <v>6810.36</v>
      </c>
      <c r="M5071" t="inlineStr"/>
      <c r="N5071" t="inlineStr"/>
      <c r="O5071" s="142">
        <f>DATE(YEAR(H5071),MONTH(H5071),1)</f>
        <v/>
      </c>
      <c r="P5071" s="132">
        <f>IF(H5071&gt;$L$3,"Futuro","Atraso")</f>
        <v/>
      </c>
      <c r="Q5071">
        <f>12*(YEAR(H5071)-YEAR($L$3))+(MONTH(H5071)-MONTH($L$3))</f>
        <v/>
      </c>
      <c r="R5071" s="366">
        <f>IF(N5071="IBIRAPITANGA FASE 3",IF(P5071="Atraso",M5071,M5071/(1+$J$2)^Q5071),IF(P5071="Atraso",M5071,M5071/(1+$J$1)^Q5071))</f>
        <v/>
      </c>
    </row>
    <row r="5072">
      <c r="A5072" t="inlineStr">
        <is>
          <t>Q023L07</t>
        </is>
      </c>
      <c r="B5072" t="inlineStr">
        <is>
          <t>STELLA MANFRIN ROSS</t>
        </is>
      </c>
      <c r="C5072" t="n">
        <v>1</v>
      </c>
      <c r="D5072" t="inlineStr">
        <is>
          <t>IPCA</t>
        </is>
      </c>
      <c r="E5072" t="n">
        <v>0</v>
      </c>
      <c r="F5072" t="inlineStr">
        <is>
          <t>MENSAL</t>
        </is>
      </c>
      <c r="G5072" t="n">
        <v>45453</v>
      </c>
      <c r="H5072" t="n">
        <v>45453</v>
      </c>
      <c r="I5072" t="inlineStr">
        <is>
          <t>021</t>
        </is>
      </c>
      <c r="J5072" t="inlineStr">
        <is>
          <t>CARTEIRA</t>
        </is>
      </c>
      <c r="K5072" t="inlineStr">
        <is>
          <t>CONTRATO</t>
        </is>
      </c>
      <c r="L5072" t="n">
        <v>6810.36</v>
      </c>
      <c r="M5072" t="inlineStr"/>
      <c r="N5072" t="inlineStr"/>
      <c r="O5072" s="142">
        <f>DATE(YEAR(H5072),MONTH(H5072),1)</f>
        <v/>
      </c>
      <c r="P5072" s="132">
        <f>IF(H5072&gt;$L$3,"Futuro","Atraso")</f>
        <v/>
      </c>
      <c r="Q5072">
        <f>12*(YEAR(H5072)-YEAR($L$3))+(MONTH(H5072)-MONTH($L$3))</f>
        <v/>
      </c>
      <c r="R5072" s="366">
        <f>IF(N5072="IBIRAPITANGA FASE 3",IF(P5072="Atraso",M5072,M5072/(1+$J$2)^Q5072),IF(P5072="Atraso",M5072,M5072/(1+$J$1)^Q5072))</f>
        <v/>
      </c>
    </row>
    <row r="5073">
      <c r="A5073" t="inlineStr">
        <is>
          <t>Q023L07</t>
        </is>
      </c>
      <c r="B5073" t="inlineStr">
        <is>
          <t>STELLA MANFRIN ROSS</t>
        </is>
      </c>
      <c r="C5073" t="n">
        <v>1</v>
      </c>
      <c r="D5073" t="inlineStr">
        <is>
          <t>IPCA</t>
        </is>
      </c>
      <c r="E5073" t="n">
        <v>0</v>
      </c>
      <c r="F5073" t="inlineStr">
        <is>
          <t>MENSAL</t>
        </is>
      </c>
      <c r="G5073" t="n">
        <v>45483</v>
      </c>
      <c r="H5073" t="n">
        <v>45483</v>
      </c>
      <c r="I5073" t="inlineStr">
        <is>
          <t>022</t>
        </is>
      </c>
      <c r="J5073" t="inlineStr">
        <is>
          <t>CARTEIRA</t>
        </is>
      </c>
      <c r="K5073" t="inlineStr">
        <is>
          <t>CONTRATO</t>
        </is>
      </c>
      <c r="L5073" t="n">
        <v>6810.36</v>
      </c>
      <c r="M5073" t="inlineStr"/>
      <c r="N5073" t="inlineStr"/>
      <c r="O5073" s="142">
        <f>DATE(YEAR(H5073),MONTH(H5073),1)</f>
        <v/>
      </c>
      <c r="P5073" s="132">
        <f>IF(H5073&gt;$L$3,"Futuro","Atraso")</f>
        <v/>
      </c>
      <c r="Q5073">
        <f>12*(YEAR(H5073)-YEAR($L$3))+(MONTH(H5073)-MONTH($L$3))</f>
        <v/>
      </c>
      <c r="R5073" s="366">
        <f>IF(N5073="IBIRAPITANGA FASE 3",IF(P5073="Atraso",M5073,M5073/(1+$J$2)^Q5073),IF(P5073="Atraso",M5073,M5073/(1+$J$1)^Q5073))</f>
        <v/>
      </c>
    </row>
    <row r="5074">
      <c r="A5074" t="inlineStr">
        <is>
          <t>Q023L07</t>
        </is>
      </c>
      <c r="B5074" t="inlineStr">
        <is>
          <t>STELLA MANFRIN ROSS</t>
        </is>
      </c>
      <c r="C5074" t="n">
        <v>1</v>
      </c>
      <c r="D5074" t="inlineStr">
        <is>
          <t>IPCA</t>
        </is>
      </c>
      <c r="E5074" t="n">
        <v>0</v>
      </c>
      <c r="F5074" t="inlineStr">
        <is>
          <t>MENSAL</t>
        </is>
      </c>
      <c r="G5074" t="n">
        <v>45514</v>
      </c>
      <c r="H5074" t="n">
        <v>45514</v>
      </c>
      <c r="I5074" t="inlineStr">
        <is>
          <t>023</t>
        </is>
      </c>
      <c r="J5074" t="inlineStr">
        <is>
          <t>CARTEIRA</t>
        </is>
      </c>
      <c r="K5074" t="inlineStr">
        <is>
          <t>CONTRATO</t>
        </is>
      </c>
      <c r="L5074" t="n">
        <v>6810.36</v>
      </c>
      <c r="M5074" t="inlineStr"/>
      <c r="N5074" t="inlineStr"/>
      <c r="O5074" s="142">
        <f>DATE(YEAR(H5074),MONTH(H5074),1)</f>
        <v/>
      </c>
      <c r="P5074" s="132">
        <f>IF(H5074&gt;$L$3,"Futuro","Atraso")</f>
        <v/>
      </c>
      <c r="Q5074">
        <f>12*(YEAR(H5074)-YEAR($L$3))+(MONTH(H5074)-MONTH($L$3))</f>
        <v/>
      </c>
      <c r="R5074" s="366">
        <f>IF(N5074="IBIRAPITANGA FASE 3",IF(P5074="Atraso",M5074,M5074/(1+$J$2)^Q5074),IF(P5074="Atraso",M5074,M5074/(1+$J$1)^Q5074))</f>
        <v/>
      </c>
    </row>
    <row r="5075">
      <c r="A5075" t="inlineStr">
        <is>
          <t>Q023L07</t>
        </is>
      </c>
      <c r="B5075" t="inlineStr">
        <is>
          <t>STELLA MANFRIN ROSS</t>
        </is>
      </c>
      <c r="C5075" t="n">
        <v>1</v>
      </c>
      <c r="D5075" t="inlineStr">
        <is>
          <t>IPCA</t>
        </is>
      </c>
      <c r="E5075" t="n">
        <v>0</v>
      </c>
      <c r="F5075" t="inlineStr">
        <is>
          <t>MENSAL</t>
        </is>
      </c>
      <c r="G5075" t="n">
        <v>45545</v>
      </c>
      <c r="H5075" t="n">
        <v>45545</v>
      </c>
      <c r="I5075" t="inlineStr">
        <is>
          <t>024</t>
        </is>
      </c>
      <c r="J5075" t="inlineStr">
        <is>
          <t>CARTEIRA</t>
        </is>
      </c>
      <c r="K5075" t="inlineStr">
        <is>
          <t>CONTRATO</t>
        </is>
      </c>
      <c r="L5075" t="n">
        <v>6810.36</v>
      </c>
      <c r="M5075" t="inlineStr"/>
      <c r="N5075" t="inlineStr"/>
      <c r="O5075" s="142">
        <f>DATE(YEAR(H5075),MONTH(H5075),1)</f>
        <v/>
      </c>
      <c r="P5075" s="132">
        <f>IF(H5075&gt;$L$3,"Futuro","Atraso")</f>
        <v/>
      </c>
      <c r="Q5075">
        <f>12*(YEAR(H5075)-YEAR($L$3))+(MONTH(H5075)-MONTH($L$3))</f>
        <v/>
      </c>
      <c r="R5075" s="366">
        <f>IF(N5075="IBIRAPITANGA FASE 3",IF(P5075="Atraso",M5075,M5075/(1+$J$2)^Q5075),IF(P5075="Atraso",M5075,M5075/(1+$J$1)^Q5075))</f>
        <v/>
      </c>
    </row>
    <row r="5076">
      <c r="A5076" t="inlineStr">
        <is>
          <t>Q023L07</t>
        </is>
      </c>
      <c r="B5076" t="inlineStr">
        <is>
          <t>STELLA MANFRIN ROSS</t>
        </is>
      </c>
      <c r="C5076" t="n">
        <v>1</v>
      </c>
      <c r="D5076" t="inlineStr">
        <is>
          <t>IPCA</t>
        </is>
      </c>
      <c r="E5076" t="n">
        <v>0</v>
      </c>
      <c r="F5076" t="inlineStr">
        <is>
          <t>MENSAL</t>
        </is>
      </c>
      <c r="G5076" t="n">
        <v>45575</v>
      </c>
      <c r="H5076" t="n">
        <v>45575</v>
      </c>
      <c r="I5076" t="inlineStr">
        <is>
          <t>025</t>
        </is>
      </c>
      <c r="J5076" t="inlineStr">
        <is>
          <t>CARTEIRA</t>
        </is>
      </c>
      <c r="K5076" t="inlineStr">
        <is>
          <t>CONTRATO</t>
        </is>
      </c>
      <c r="L5076" t="n">
        <v>6810.36</v>
      </c>
      <c r="M5076" t="inlineStr"/>
      <c r="N5076" t="inlineStr"/>
      <c r="O5076" s="142">
        <f>DATE(YEAR(H5076),MONTH(H5076),1)</f>
        <v/>
      </c>
      <c r="P5076" s="132">
        <f>IF(H5076&gt;$L$3,"Futuro","Atraso")</f>
        <v/>
      </c>
      <c r="Q5076">
        <f>12*(YEAR(H5076)-YEAR($L$3))+(MONTH(H5076)-MONTH($L$3))</f>
        <v/>
      </c>
      <c r="R5076" s="366">
        <f>IF(N5076="IBIRAPITANGA FASE 3",IF(P5076="Atraso",M5076,M5076/(1+$J$2)^Q5076),IF(P5076="Atraso",M5076,M5076/(1+$J$1)^Q5076))</f>
        <v/>
      </c>
    </row>
    <row r="5077">
      <c r="A5077" t="inlineStr">
        <is>
          <t>Q023L07</t>
        </is>
      </c>
      <c r="B5077" t="inlineStr">
        <is>
          <t>STELLA MANFRIN ROSS</t>
        </is>
      </c>
      <c r="C5077" t="n">
        <v>1</v>
      </c>
      <c r="D5077" t="inlineStr">
        <is>
          <t>IPCA</t>
        </is>
      </c>
      <c r="E5077" t="n">
        <v>0</v>
      </c>
      <c r="F5077" t="inlineStr">
        <is>
          <t>MENSAL</t>
        </is>
      </c>
      <c r="G5077" t="n">
        <v>45606</v>
      </c>
      <c r="H5077" t="n">
        <v>45606</v>
      </c>
      <c r="I5077" t="inlineStr">
        <is>
          <t>026</t>
        </is>
      </c>
      <c r="J5077" t="inlineStr">
        <is>
          <t>CARTEIRA</t>
        </is>
      </c>
      <c r="K5077" t="inlineStr">
        <is>
          <t>CONTRATO</t>
        </is>
      </c>
      <c r="L5077" t="n">
        <v>6810.36</v>
      </c>
      <c r="M5077" t="inlineStr"/>
      <c r="N5077" t="inlineStr"/>
      <c r="O5077" s="142">
        <f>DATE(YEAR(H5077),MONTH(H5077),1)</f>
        <v/>
      </c>
      <c r="P5077" s="132">
        <f>IF(H5077&gt;$L$3,"Futuro","Atraso")</f>
        <v/>
      </c>
      <c r="Q5077">
        <f>12*(YEAR(H5077)-YEAR($L$3))+(MONTH(H5077)-MONTH($L$3))</f>
        <v/>
      </c>
      <c r="R5077" s="366">
        <f>IF(N5077="IBIRAPITANGA FASE 3",IF(P5077="Atraso",M5077,M5077/(1+$J$2)^Q5077),IF(P5077="Atraso",M5077,M5077/(1+$J$1)^Q5077))</f>
        <v/>
      </c>
    </row>
    <row r="5078">
      <c r="A5078" t="inlineStr">
        <is>
          <t>Q023L07</t>
        </is>
      </c>
      <c r="B5078" t="inlineStr">
        <is>
          <t>STELLA MANFRIN ROSS</t>
        </is>
      </c>
      <c r="C5078" t="n">
        <v>1</v>
      </c>
      <c r="D5078" t="inlineStr">
        <is>
          <t>IPCA</t>
        </is>
      </c>
      <c r="E5078" t="n">
        <v>0</v>
      </c>
      <c r="F5078" t="inlineStr">
        <is>
          <t>MENSAL</t>
        </is>
      </c>
      <c r="G5078" t="n">
        <v>45636</v>
      </c>
      <c r="H5078" t="n">
        <v>45636</v>
      </c>
      <c r="I5078" t="inlineStr">
        <is>
          <t>027</t>
        </is>
      </c>
      <c r="J5078" t="inlineStr">
        <is>
          <t>CARTEIRA</t>
        </is>
      </c>
      <c r="K5078" t="inlineStr">
        <is>
          <t>CONTRATO</t>
        </is>
      </c>
      <c r="L5078" t="n">
        <v>6810.36</v>
      </c>
      <c r="M5078" t="inlineStr"/>
      <c r="N5078" t="inlineStr"/>
      <c r="O5078" s="142">
        <f>DATE(YEAR(H5078),MONTH(H5078),1)</f>
        <v/>
      </c>
      <c r="P5078" s="132">
        <f>IF(H5078&gt;$L$3,"Futuro","Atraso")</f>
        <v/>
      </c>
      <c r="Q5078">
        <f>12*(YEAR(H5078)-YEAR($L$3))+(MONTH(H5078)-MONTH($L$3))</f>
        <v/>
      </c>
      <c r="R5078" s="366">
        <f>IF(N5078="IBIRAPITANGA FASE 3",IF(P5078="Atraso",M5078,M5078/(1+$J$2)^Q5078),IF(P5078="Atraso",M5078,M5078/(1+$J$1)^Q5078))</f>
        <v/>
      </c>
    </row>
    <row r="5079">
      <c r="A5079" t="inlineStr">
        <is>
          <t>Q023L07</t>
        </is>
      </c>
      <c r="B5079" t="inlineStr">
        <is>
          <t>STELLA MANFRIN ROSS</t>
        </is>
      </c>
      <c r="C5079" t="n">
        <v>1</v>
      </c>
      <c r="D5079" t="inlineStr">
        <is>
          <t>IPCA</t>
        </is>
      </c>
      <c r="E5079" t="n">
        <v>0</v>
      </c>
      <c r="F5079" t="inlineStr">
        <is>
          <t>MENSAL</t>
        </is>
      </c>
      <c r="G5079" t="n">
        <v>45667</v>
      </c>
      <c r="H5079" t="n">
        <v>45667</v>
      </c>
      <c r="I5079" t="inlineStr">
        <is>
          <t>028</t>
        </is>
      </c>
      <c r="J5079" t="inlineStr">
        <is>
          <t>CARTEIRA</t>
        </is>
      </c>
      <c r="K5079" t="inlineStr">
        <is>
          <t>CONTRATO</t>
        </is>
      </c>
      <c r="L5079" t="n">
        <v>6810.36</v>
      </c>
      <c r="M5079" t="inlineStr"/>
      <c r="N5079" t="inlineStr"/>
      <c r="O5079" s="142">
        <f>DATE(YEAR(H5079),MONTH(H5079),1)</f>
        <v/>
      </c>
      <c r="P5079" s="132">
        <f>IF(H5079&gt;$L$3,"Futuro","Atraso")</f>
        <v/>
      </c>
      <c r="Q5079">
        <f>12*(YEAR(H5079)-YEAR($L$3))+(MONTH(H5079)-MONTH($L$3))</f>
        <v/>
      </c>
      <c r="R5079" s="366">
        <f>IF(N5079="IBIRAPITANGA FASE 3",IF(P5079="Atraso",M5079,M5079/(1+$J$2)^Q5079),IF(P5079="Atraso",M5079,M5079/(1+$J$1)^Q5079))</f>
        <v/>
      </c>
    </row>
    <row r="5080">
      <c r="A5080" t="inlineStr">
        <is>
          <t>Q023L07</t>
        </is>
      </c>
      <c r="B5080" t="inlineStr">
        <is>
          <t>STELLA MANFRIN ROSS</t>
        </is>
      </c>
      <c r="C5080" t="n">
        <v>1</v>
      </c>
      <c r="D5080" t="inlineStr">
        <is>
          <t>IPCA</t>
        </is>
      </c>
      <c r="E5080" t="n">
        <v>0</v>
      </c>
      <c r="F5080" t="inlineStr">
        <is>
          <t>MENSAL</t>
        </is>
      </c>
      <c r="G5080" t="n">
        <v>45698</v>
      </c>
      <c r="H5080" t="n">
        <v>45698</v>
      </c>
      <c r="I5080" t="inlineStr">
        <is>
          <t>029</t>
        </is>
      </c>
      <c r="J5080" t="inlineStr">
        <is>
          <t>CARTEIRA</t>
        </is>
      </c>
      <c r="K5080" t="inlineStr">
        <is>
          <t>CONTRATO</t>
        </is>
      </c>
      <c r="L5080" t="n">
        <v>6810.36</v>
      </c>
      <c r="M5080" t="inlineStr"/>
      <c r="N5080" t="inlineStr"/>
      <c r="O5080" s="142">
        <f>DATE(YEAR(H5080),MONTH(H5080),1)</f>
        <v/>
      </c>
      <c r="P5080" s="132">
        <f>IF(H5080&gt;$L$3,"Futuro","Atraso")</f>
        <v/>
      </c>
      <c r="Q5080">
        <f>12*(YEAR(H5080)-YEAR($L$3))+(MONTH(H5080)-MONTH($L$3))</f>
        <v/>
      </c>
      <c r="R5080" s="366">
        <f>IF(N5080="IBIRAPITANGA FASE 3",IF(P5080="Atraso",M5080,M5080/(1+$J$2)^Q5080),IF(P5080="Atraso",M5080,M5080/(1+$J$1)^Q5080))</f>
        <v/>
      </c>
    </row>
    <row r="5081">
      <c r="A5081" t="inlineStr">
        <is>
          <t>Q023L07</t>
        </is>
      </c>
      <c r="B5081" t="inlineStr">
        <is>
          <t>STELLA MANFRIN ROSS</t>
        </is>
      </c>
      <c r="C5081" t="n">
        <v>1</v>
      </c>
      <c r="D5081" t="inlineStr">
        <is>
          <t>IPCA</t>
        </is>
      </c>
      <c r="E5081" t="n">
        <v>0</v>
      </c>
      <c r="F5081" t="inlineStr">
        <is>
          <t>MENSAL</t>
        </is>
      </c>
      <c r="G5081" t="n">
        <v>45726</v>
      </c>
      <c r="H5081" t="n">
        <v>45726</v>
      </c>
      <c r="I5081" t="inlineStr">
        <is>
          <t>030</t>
        </is>
      </c>
      <c r="J5081" t="inlineStr">
        <is>
          <t>CARTEIRA</t>
        </is>
      </c>
      <c r="K5081" t="inlineStr">
        <is>
          <t>CONTRATO</t>
        </is>
      </c>
      <c r="L5081" t="n">
        <v>6810.36</v>
      </c>
      <c r="M5081" t="inlineStr"/>
      <c r="N5081" t="inlineStr"/>
      <c r="O5081" s="142">
        <f>DATE(YEAR(H5081),MONTH(H5081),1)</f>
        <v/>
      </c>
      <c r="P5081" s="132">
        <f>IF(H5081&gt;$L$3,"Futuro","Atraso")</f>
        <v/>
      </c>
      <c r="Q5081">
        <f>12*(YEAR(H5081)-YEAR($L$3))+(MONTH(H5081)-MONTH($L$3))</f>
        <v/>
      </c>
      <c r="R5081" s="366">
        <f>IF(N5081="IBIRAPITANGA FASE 3",IF(P5081="Atraso",M5081,M5081/(1+$J$2)^Q5081),IF(P5081="Atraso",M5081,M5081/(1+$J$1)^Q5081))</f>
        <v/>
      </c>
    </row>
    <row r="5082">
      <c r="A5082" t="inlineStr">
        <is>
          <t>Q023L07</t>
        </is>
      </c>
      <c r="B5082" t="inlineStr">
        <is>
          <t>STELLA MANFRIN ROSS</t>
        </is>
      </c>
      <c r="C5082" t="n">
        <v>1</v>
      </c>
      <c r="D5082" t="inlineStr">
        <is>
          <t>IPCA</t>
        </is>
      </c>
      <c r="E5082" t="n">
        <v>0</v>
      </c>
      <c r="F5082" t="inlineStr">
        <is>
          <t>MENSAL</t>
        </is>
      </c>
      <c r="G5082" t="n">
        <v>45757</v>
      </c>
      <c r="H5082" t="n">
        <v>45757</v>
      </c>
      <c r="I5082" t="inlineStr">
        <is>
          <t>031</t>
        </is>
      </c>
      <c r="J5082" t="inlineStr">
        <is>
          <t>CARTEIRA</t>
        </is>
      </c>
      <c r="K5082" t="inlineStr">
        <is>
          <t>CONTRATO</t>
        </is>
      </c>
      <c r="L5082" t="n">
        <v>6810.36</v>
      </c>
      <c r="M5082" t="inlineStr"/>
      <c r="N5082" t="inlineStr"/>
      <c r="O5082" s="142">
        <f>DATE(YEAR(H5082),MONTH(H5082),1)</f>
        <v/>
      </c>
      <c r="P5082" s="132">
        <f>IF(H5082&gt;$L$3,"Futuro","Atraso")</f>
        <v/>
      </c>
      <c r="Q5082">
        <f>12*(YEAR(H5082)-YEAR($L$3))+(MONTH(H5082)-MONTH($L$3))</f>
        <v/>
      </c>
      <c r="R5082" s="366">
        <f>IF(N5082="IBIRAPITANGA FASE 3",IF(P5082="Atraso",M5082,M5082/(1+$J$2)^Q5082),IF(P5082="Atraso",M5082,M5082/(1+$J$1)^Q5082))</f>
        <v/>
      </c>
    </row>
    <row r="5083">
      <c r="A5083" t="inlineStr">
        <is>
          <t>Q023L07</t>
        </is>
      </c>
      <c r="B5083" t="inlineStr">
        <is>
          <t>STELLA MANFRIN ROSS</t>
        </is>
      </c>
      <c r="C5083" t="n">
        <v>1</v>
      </c>
      <c r="D5083" t="inlineStr">
        <is>
          <t>IPCA</t>
        </is>
      </c>
      <c r="E5083" t="n">
        <v>0</v>
      </c>
      <c r="F5083" t="inlineStr">
        <is>
          <t>MENSAL</t>
        </is>
      </c>
      <c r="G5083" t="n">
        <v>45787</v>
      </c>
      <c r="H5083" t="n">
        <v>45787</v>
      </c>
      <c r="I5083" t="inlineStr">
        <is>
          <t>032</t>
        </is>
      </c>
      <c r="J5083" t="inlineStr">
        <is>
          <t>CARTEIRA</t>
        </is>
      </c>
      <c r="K5083" t="inlineStr">
        <is>
          <t>CONTRATO</t>
        </is>
      </c>
      <c r="L5083" t="n">
        <v>6810.36</v>
      </c>
      <c r="M5083" t="inlineStr"/>
      <c r="N5083" t="inlineStr"/>
      <c r="O5083" s="142">
        <f>DATE(YEAR(H5083),MONTH(H5083),1)</f>
        <v/>
      </c>
      <c r="P5083" s="132">
        <f>IF(H5083&gt;$L$3,"Futuro","Atraso")</f>
        <v/>
      </c>
      <c r="Q5083">
        <f>12*(YEAR(H5083)-YEAR($L$3))+(MONTH(H5083)-MONTH($L$3))</f>
        <v/>
      </c>
      <c r="R5083" s="366">
        <f>IF(N5083="IBIRAPITANGA FASE 3",IF(P5083="Atraso",M5083,M5083/(1+$J$2)^Q5083),IF(P5083="Atraso",M5083,M5083/(1+$J$1)^Q5083))</f>
        <v/>
      </c>
    </row>
    <row r="5084">
      <c r="A5084" t="inlineStr">
        <is>
          <t>Q023L08</t>
        </is>
      </c>
      <c r="B5084" t="inlineStr">
        <is>
          <t>BRUNO SAID DA CUNHA</t>
        </is>
      </c>
      <c r="C5084" t="n">
        <v>1</v>
      </c>
      <c r="D5084" t="inlineStr">
        <is>
          <t>IPCA</t>
        </is>
      </c>
      <c r="E5084" t="n">
        <v>0</v>
      </c>
      <c r="F5084" t="inlineStr">
        <is>
          <t>MENSAL</t>
        </is>
      </c>
      <c r="G5084" t="n">
        <v>45204</v>
      </c>
      <c r="H5084" t="n">
        <v>45204</v>
      </c>
      <c r="I5084" t="inlineStr">
        <is>
          <t>029</t>
        </is>
      </c>
      <c r="J5084" t="inlineStr">
        <is>
          <t>CARTEIRA</t>
        </is>
      </c>
      <c r="K5084" t="inlineStr">
        <is>
          <t>CONTRATO</t>
        </is>
      </c>
      <c r="L5084" t="n">
        <v>3937.5</v>
      </c>
      <c r="M5084" t="inlineStr"/>
      <c r="N5084" t="inlineStr"/>
      <c r="O5084" s="142">
        <f>DATE(YEAR(H5084),MONTH(H5084),1)</f>
        <v/>
      </c>
      <c r="P5084" s="132">
        <f>IF(H5084&gt;$L$3,"Futuro","Atraso")</f>
        <v/>
      </c>
      <c r="Q5084">
        <f>12*(YEAR(H5084)-YEAR($L$3))+(MONTH(H5084)-MONTH($L$3))</f>
        <v/>
      </c>
      <c r="R5084" s="366">
        <f>IF(N5084="IBIRAPITANGA FASE 3",IF(P5084="Atraso",M5084,M5084/(1+$J$2)^Q5084),IF(P5084="Atraso",M5084,M5084/(1+$J$1)^Q5084))</f>
        <v/>
      </c>
    </row>
    <row r="5085">
      <c r="A5085" t="inlineStr">
        <is>
          <t>Q023L08</t>
        </is>
      </c>
      <c r="B5085" t="inlineStr">
        <is>
          <t>BRUNO SAID DA CUNHA</t>
        </is>
      </c>
      <c r="C5085" t="n">
        <v>1</v>
      </c>
      <c r="D5085" t="inlineStr">
        <is>
          <t>IPCA</t>
        </is>
      </c>
      <c r="E5085" t="n">
        <v>0</v>
      </c>
      <c r="F5085" t="inlineStr">
        <is>
          <t>MENSAL</t>
        </is>
      </c>
      <c r="G5085" t="n">
        <v>45235</v>
      </c>
      <c r="H5085" t="n">
        <v>45235</v>
      </c>
      <c r="I5085" t="inlineStr">
        <is>
          <t>030</t>
        </is>
      </c>
      <c r="J5085" t="inlineStr">
        <is>
          <t>CARTEIRA</t>
        </is>
      </c>
      <c r="K5085" t="inlineStr">
        <is>
          <t>CONTRATO</t>
        </is>
      </c>
      <c r="L5085" t="n">
        <v>3937.5</v>
      </c>
      <c r="M5085" t="inlineStr"/>
      <c r="N5085" t="inlineStr"/>
      <c r="O5085" s="142">
        <f>DATE(YEAR(H5085),MONTH(H5085),1)</f>
        <v/>
      </c>
      <c r="P5085" s="132">
        <f>IF(H5085&gt;$L$3,"Futuro","Atraso")</f>
        <v/>
      </c>
      <c r="Q5085">
        <f>12*(YEAR(H5085)-YEAR($L$3))+(MONTH(H5085)-MONTH($L$3))</f>
        <v/>
      </c>
      <c r="R5085" s="366">
        <f>IF(N5085="IBIRAPITANGA FASE 3",IF(P5085="Atraso",M5085,M5085/(1+$J$2)^Q5085),IF(P5085="Atraso",M5085,M5085/(1+$J$1)^Q5085))</f>
        <v/>
      </c>
    </row>
    <row r="5086">
      <c r="A5086" t="inlineStr">
        <is>
          <t>Q023L08</t>
        </is>
      </c>
      <c r="B5086" t="inlineStr">
        <is>
          <t>BRUNO SAID DA CUNHA</t>
        </is>
      </c>
      <c r="C5086" t="n">
        <v>1</v>
      </c>
      <c r="D5086" t="inlineStr">
        <is>
          <t>IPCA</t>
        </is>
      </c>
      <c r="E5086" t="n">
        <v>0</v>
      </c>
      <c r="F5086" t="inlineStr">
        <is>
          <t>MENSAL</t>
        </is>
      </c>
      <c r="G5086" t="n">
        <v>45265</v>
      </c>
      <c r="H5086" t="n">
        <v>45265</v>
      </c>
      <c r="I5086" t="inlineStr">
        <is>
          <t>031</t>
        </is>
      </c>
      <c r="J5086" t="inlineStr">
        <is>
          <t>CARTEIRA</t>
        </is>
      </c>
      <c r="K5086" t="inlineStr">
        <is>
          <t>CONTRATO</t>
        </is>
      </c>
      <c r="L5086" t="n">
        <v>3937.5</v>
      </c>
      <c r="M5086" t="inlineStr"/>
      <c r="N5086" t="inlineStr"/>
      <c r="O5086" s="142">
        <f>DATE(YEAR(H5086),MONTH(H5086),1)</f>
        <v/>
      </c>
      <c r="P5086" s="132">
        <f>IF(H5086&gt;$L$3,"Futuro","Atraso")</f>
        <v/>
      </c>
      <c r="Q5086">
        <f>12*(YEAR(H5086)-YEAR($L$3))+(MONTH(H5086)-MONTH($L$3))</f>
        <v/>
      </c>
      <c r="R5086" s="366">
        <f>IF(N5086="IBIRAPITANGA FASE 3",IF(P5086="Atraso",M5086,M5086/(1+$J$2)^Q5086),IF(P5086="Atraso",M5086,M5086/(1+$J$1)^Q5086))</f>
        <v/>
      </c>
    </row>
    <row r="5087">
      <c r="A5087" t="inlineStr">
        <is>
          <t>Q023L08</t>
        </is>
      </c>
      <c r="B5087" t="inlineStr">
        <is>
          <t>BRUNO SAID DA CUNHA</t>
        </is>
      </c>
      <c r="C5087" t="n">
        <v>1</v>
      </c>
      <c r="D5087" t="inlineStr">
        <is>
          <t>IPCA</t>
        </is>
      </c>
      <c r="E5087" t="n">
        <v>0</v>
      </c>
      <c r="F5087" t="inlineStr">
        <is>
          <t>MENSAL</t>
        </is>
      </c>
      <c r="G5087" t="n">
        <v>45296</v>
      </c>
      <c r="H5087" t="n">
        <v>45296</v>
      </c>
      <c r="I5087" t="inlineStr">
        <is>
          <t>032</t>
        </is>
      </c>
      <c r="J5087" t="inlineStr">
        <is>
          <t>CARTEIRA</t>
        </is>
      </c>
      <c r="K5087" t="inlineStr">
        <is>
          <t>CONTRATO</t>
        </is>
      </c>
      <c r="L5087" t="n">
        <v>3937.5</v>
      </c>
      <c r="M5087" t="inlineStr"/>
      <c r="N5087" t="inlineStr"/>
      <c r="O5087" s="142">
        <f>DATE(YEAR(H5087),MONTH(H5087),1)</f>
        <v/>
      </c>
      <c r="P5087" s="132">
        <f>IF(H5087&gt;$L$3,"Futuro","Atraso")</f>
        <v/>
      </c>
      <c r="Q5087">
        <f>12*(YEAR(H5087)-YEAR($L$3))+(MONTH(H5087)-MONTH($L$3))</f>
        <v/>
      </c>
      <c r="R5087" s="366">
        <f>IF(N5087="IBIRAPITANGA FASE 3",IF(P5087="Atraso",M5087,M5087/(1+$J$2)^Q5087),IF(P5087="Atraso",M5087,M5087/(1+$J$1)^Q5087))</f>
        <v/>
      </c>
    </row>
    <row r="5088">
      <c r="A5088" t="inlineStr">
        <is>
          <t>Q023L08</t>
        </is>
      </c>
      <c r="B5088" t="inlineStr">
        <is>
          <t>BRUNO SAID DA CUNHA</t>
        </is>
      </c>
      <c r="C5088" t="n">
        <v>1</v>
      </c>
      <c r="D5088" t="inlineStr">
        <is>
          <t>IPCA</t>
        </is>
      </c>
      <c r="E5088" t="n">
        <v>0</v>
      </c>
      <c r="F5088" t="inlineStr">
        <is>
          <t>MENSAL</t>
        </is>
      </c>
      <c r="G5088" t="n">
        <v>45327</v>
      </c>
      <c r="H5088" t="n">
        <v>45327</v>
      </c>
      <c r="I5088" t="inlineStr">
        <is>
          <t>033</t>
        </is>
      </c>
      <c r="J5088" t="inlineStr">
        <is>
          <t>CARTEIRA</t>
        </is>
      </c>
      <c r="K5088" t="inlineStr">
        <is>
          <t>CONTRATO</t>
        </is>
      </c>
      <c r="L5088" t="n">
        <v>3937.5</v>
      </c>
      <c r="M5088" t="inlineStr"/>
      <c r="N5088" t="inlineStr"/>
      <c r="O5088" s="142">
        <f>DATE(YEAR(H5088),MONTH(H5088),1)</f>
        <v/>
      </c>
      <c r="P5088" s="132">
        <f>IF(H5088&gt;$L$3,"Futuro","Atraso")</f>
        <v/>
      </c>
      <c r="Q5088">
        <f>12*(YEAR(H5088)-YEAR($L$3))+(MONTH(H5088)-MONTH($L$3))</f>
        <v/>
      </c>
      <c r="R5088" s="366">
        <f>IF(N5088="IBIRAPITANGA FASE 3",IF(P5088="Atraso",M5088,M5088/(1+$J$2)^Q5088),IF(P5088="Atraso",M5088,M5088/(1+$J$1)^Q5088))</f>
        <v/>
      </c>
    </row>
    <row r="5089">
      <c r="A5089" t="inlineStr">
        <is>
          <t>Q023L08</t>
        </is>
      </c>
      <c r="B5089" t="inlineStr">
        <is>
          <t>BRUNO SAID DA CUNHA</t>
        </is>
      </c>
      <c r="C5089" t="n">
        <v>1</v>
      </c>
      <c r="D5089" t="inlineStr">
        <is>
          <t>IPCA</t>
        </is>
      </c>
      <c r="E5089" t="n">
        <v>0</v>
      </c>
      <c r="F5089" t="inlineStr">
        <is>
          <t>MENSAL</t>
        </is>
      </c>
      <c r="G5089" t="n">
        <v>45356</v>
      </c>
      <c r="H5089" t="n">
        <v>45356</v>
      </c>
      <c r="I5089" t="inlineStr">
        <is>
          <t>034</t>
        </is>
      </c>
      <c r="J5089" t="inlineStr">
        <is>
          <t>CARTEIRA</t>
        </is>
      </c>
      <c r="K5089" t="inlineStr">
        <is>
          <t>CONTRATO</t>
        </is>
      </c>
      <c r="L5089" t="n">
        <v>3937.5</v>
      </c>
      <c r="M5089" t="inlineStr"/>
      <c r="N5089" t="inlineStr"/>
      <c r="O5089" s="142">
        <f>DATE(YEAR(H5089),MONTH(H5089),1)</f>
        <v/>
      </c>
      <c r="P5089" s="132">
        <f>IF(H5089&gt;$L$3,"Futuro","Atraso")</f>
        <v/>
      </c>
      <c r="Q5089">
        <f>12*(YEAR(H5089)-YEAR($L$3))+(MONTH(H5089)-MONTH($L$3))</f>
        <v/>
      </c>
      <c r="R5089" s="366">
        <f>IF(N5089="IBIRAPITANGA FASE 3",IF(P5089="Atraso",M5089,M5089/(1+$J$2)^Q5089),IF(P5089="Atraso",M5089,M5089/(1+$J$1)^Q5089))</f>
        <v/>
      </c>
    </row>
    <row r="5090">
      <c r="A5090" t="inlineStr">
        <is>
          <t>Q023L08</t>
        </is>
      </c>
      <c r="B5090" t="inlineStr">
        <is>
          <t>BRUNO SAID DA CUNHA</t>
        </is>
      </c>
      <c r="C5090" t="n">
        <v>1</v>
      </c>
      <c r="D5090" t="inlineStr">
        <is>
          <t>IPCA</t>
        </is>
      </c>
      <c r="E5090" t="n">
        <v>0</v>
      </c>
      <c r="F5090" t="inlineStr">
        <is>
          <t>MENSAL</t>
        </is>
      </c>
      <c r="G5090" t="n">
        <v>45387</v>
      </c>
      <c r="H5090" t="n">
        <v>45387</v>
      </c>
      <c r="I5090" t="inlineStr">
        <is>
          <t>035</t>
        </is>
      </c>
      <c r="J5090" t="inlineStr">
        <is>
          <t>CARTEIRA</t>
        </is>
      </c>
      <c r="K5090" t="inlineStr">
        <is>
          <t>CONTRATO</t>
        </is>
      </c>
      <c r="L5090" t="n">
        <v>3937.5</v>
      </c>
      <c r="M5090" t="inlineStr"/>
      <c r="N5090" t="inlineStr"/>
      <c r="O5090" s="142">
        <f>DATE(YEAR(H5090),MONTH(H5090),1)</f>
        <v/>
      </c>
      <c r="P5090" s="132">
        <f>IF(H5090&gt;$L$3,"Futuro","Atraso")</f>
        <v/>
      </c>
      <c r="Q5090">
        <f>12*(YEAR(H5090)-YEAR($L$3))+(MONTH(H5090)-MONTH($L$3))</f>
        <v/>
      </c>
      <c r="R5090" s="366">
        <f>IF(N5090="IBIRAPITANGA FASE 3",IF(P5090="Atraso",M5090,M5090/(1+$J$2)^Q5090),IF(P5090="Atraso",M5090,M5090/(1+$J$1)^Q5090))</f>
        <v/>
      </c>
    </row>
    <row r="5091">
      <c r="A5091" t="inlineStr">
        <is>
          <t>Q023L08</t>
        </is>
      </c>
      <c r="B5091" t="inlineStr">
        <is>
          <t>BRUNO SAID DA CUNHA</t>
        </is>
      </c>
      <c r="C5091" t="n">
        <v>1</v>
      </c>
      <c r="D5091" t="inlineStr">
        <is>
          <t>IPCA</t>
        </is>
      </c>
      <c r="E5091" t="n">
        <v>0</v>
      </c>
      <c r="F5091" t="inlineStr">
        <is>
          <t>MENSAL</t>
        </is>
      </c>
      <c r="G5091" t="n">
        <v>45412</v>
      </c>
      <c r="H5091" t="n">
        <v>45412</v>
      </c>
      <c r="I5091" t="inlineStr">
        <is>
          <t>003</t>
        </is>
      </c>
      <c r="J5091" t="inlineStr">
        <is>
          <t>CARTEIRA</t>
        </is>
      </c>
      <c r="K5091" t="inlineStr">
        <is>
          <t>CONTRATO</t>
        </is>
      </c>
      <c r="L5091" t="n">
        <v>15750</v>
      </c>
      <c r="M5091" t="inlineStr"/>
      <c r="N5091" t="inlineStr"/>
      <c r="O5091" s="142">
        <f>DATE(YEAR(H5091),MONTH(H5091),1)</f>
        <v/>
      </c>
      <c r="P5091" s="132">
        <f>IF(H5091&gt;$L$3,"Futuro","Atraso")</f>
        <v/>
      </c>
      <c r="Q5091">
        <f>12*(YEAR(H5091)-YEAR($L$3))+(MONTH(H5091)-MONTH($L$3))</f>
        <v/>
      </c>
      <c r="R5091" s="366">
        <f>IF(N5091="IBIRAPITANGA FASE 3",IF(P5091="Atraso",M5091,M5091/(1+$J$2)^Q5091),IF(P5091="Atraso",M5091,M5091/(1+$J$1)^Q5091))</f>
        <v/>
      </c>
    </row>
    <row r="5092">
      <c r="A5092" t="inlineStr">
        <is>
          <t>Q023L08</t>
        </is>
      </c>
      <c r="B5092" t="inlineStr">
        <is>
          <t>BRUNO SAID DA CUNHA</t>
        </is>
      </c>
      <c r="C5092" t="n">
        <v>1</v>
      </c>
      <c r="D5092" t="inlineStr">
        <is>
          <t>IPCA</t>
        </is>
      </c>
      <c r="E5092" t="n">
        <v>0</v>
      </c>
      <c r="F5092" t="inlineStr">
        <is>
          <t>MENSAL</t>
        </is>
      </c>
      <c r="G5092" t="n">
        <v>45417</v>
      </c>
      <c r="H5092" t="n">
        <v>45417</v>
      </c>
      <c r="I5092" t="inlineStr">
        <is>
          <t>036</t>
        </is>
      </c>
      <c r="J5092" t="inlineStr">
        <is>
          <t>CARTEIRA</t>
        </is>
      </c>
      <c r="K5092" t="inlineStr">
        <is>
          <t>CONTRATO</t>
        </is>
      </c>
      <c r="L5092" t="n">
        <v>3937.5</v>
      </c>
      <c r="M5092" t="inlineStr"/>
      <c r="N5092" t="inlineStr"/>
      <c r="O5092" s="142">
        <f>DATE(YEAR(H5092),MONTH(H5092),1)</f>
        <v/>
      </c>
      <c r="P5092" s="132">
        <f>IF(H5092&gt;$L$3,"Futuro","Atraso")</f>
        <v/>
      </c>
      <c r="Q5092">
        <f>12*(YEAR(H5092)-YEAR($L$3))+(MONTH(H5092)-MONTH($L$3))</f>
        <v/>
      </c>
      <c r="R5092" s="366">
        <f>IF(N5092="IBIRAPITANGA FASE 3",IF(P5092="Atraso",M5092,M5092/(1+$J$2)^Q5092),IF(P5092="Atraso",M5092,M5092/(1+$J$1)^Q5092))</f>
        <v/>
      </c>
    </row>
    <row r="5093">
      <c r="A5093" t="inlineStr">
        <is>
          <t>Q023L08</t>
        </is>
      </c>
      <c r="B5093" t="inlineStr">
        <is>
          <t>BRUNO SAID DA CUNHA</t>
        </is>
      </c>
      <c r="C5093" t="n">
        <v>1</v>
      </c>
      <c r="D5093" t="inlineStr">
        <is>
          <t>IPCA</t>
        </is>
      </c>
      <c r="E5093" t="n">
        <v>0</v>
      </c>
      <c r="F5093" t="inlineStr">
        <is>
          <t>MENSAL</t>
        </is>
      </c>
      <c r="G5093" t="n">
        <v>45448</v>
      </c>
      <c r="H5093" t="n">
        <v>45448</v>
      </c>
      <c r="I5093" t="inlineStr">
        <is>
          <t>037</t>
        </is>
      </c>
      <c r="J5093" t="inlineStr">
        <is>
          <t>CARTEIRA</t>
        </is>
      </c>
      <c r="K5093" t="inlineStr">
        <is>
          <t>CONTRATO</t>
        </is>
      </c>
      <c r="L5093" t="n">
        <v>3937.5</v>
      </c>
      <c r="M5093" t="inlineStr"/>
      <c r="N5093" t="inlineStr"/>
      <c r="O5093" s="142">
        <f>DATE(YEAR(H5093),MONTH(H5093),1)</f>
        <v/>
      </c>
      <c r="P5093" s="132">
        <f>IF(H5093&gt;$L$3,"Futuro","Atraso")</f>
        <v/>
      </c>
      <c r="Q5093">
        <f>12*(YEAR(H5093)-YEAR($L$3))+(MONTH(H5093)-MONTH($L$3))</f>
        <v/>
      </c>
      <c r="R5093" s="366">
        <f>IF(N5093="IBIRAPITANGA FASE 3",IF(P5093="Atraso",M5093,M5093/(1+$J$2)^Q5093),IF(P5093="Atraso",M5093,M5093/(1+$J$1)^Q5093))</f>
        <v/>
      </c>
    </row>
    <row r="5094">
      <c r="A5094" t="inlineStr">
        <is>
          <t>Q023L08</t>
        </is>
      </c>
      <c r="B5094" t="inlineStr">
        <is>
          <t>BRUNO SAID DA CUNHA</t>
        </is>
      </c>
      <c r="C5094" t="n">
        <v>1</v>
      </c>
      <c r="D5094" t="inlineStr">
        <is>
          <t>IPCA</t>
        </is>
      </c>
      <c r="E5094" t="n">
        <v>0</v>
      </c>
      <c r="F5094" t="inlineStr">
        <is>
          <t>MENSAL</t>
        </is>
      </c>
      <c r="G5094" t="n">
        <v>45478</v>
      </c>
      <c r="H5094" t="n">
        <v>45478</v>
      </c>
      <c r="I5094" t="inlineStr">
        <is>
          <t>038</t>
        </is>
      </c>
      <c r="J5094" t="inlineStr">
        <is>
          <t>CARTEIRA</t>
        </is>
      </c>
      <c r="K5094" t="inlineStr">
        <is>
          <t>CONTRATO</t>
        </is>
      </c>
      <c r="L5094" t="n">
        <v>3937.5</v>
      </c>
      <c r="M5094" t="inlineStr"/>
      <c r="N5094" t="inlineStr"/>
      <c r="O5094" s="142">
        <f>DATE(YEAR(H5094),MONTH(H5094),1)</f>
        <v/>
      </c>
      <c r="P5094" s="132">
        <f>IF(H5094&gt;$L$3,"Futuro","Atraso")</f>
        <v/>
      </c>
      <c r="Q5094">
        <f>12*(YEAR(H5094)-YEAR($L$3))+(MONTH(H5094)-MONTH($L$3))</f>
        <v/>
      </c>
      <c r="R5094" s="366">
        <f>IF(N5094="IBIRAPITANGA FASE 3",IF(P5094="Atraso",M5094,M5094/(1+$J$2)^Q5094),IF(P5094="Atraso",M5094,M5094/(1+$J$1)^Q5094))</f>
        <v/>
      </c>
    </row>
    <row r="5095">
      <c r="A5095" t="inlineStr">
        <is>
          <t>Q023L08</t>
        </is>
      </c>
      <c r="B5095" t="inlineStr">
        <is>
          <t>BRUNO SAID DA CUNHA</t>
        </is>
      </c>
      <c r="C5095" t="n">
        <v>1</v>
      </c>
      <c r="D5095" t="inlineStr">
        <is>
          <t>IPCA</t>
        </is>
      </c>
      <c r="E5095" t="n">
        <v>0</v>
      </c>
      <c r="F5095" t="inlineStr">
        <is>
          <t>MENSAL</t>
        </is>
      </c>
      <c r="G5095" t="n">
        <v>45509</v>
      </c>
      <c r="H5095" t="n">
        <v>45509</v>
      </c>
      <c r="I5095" t="inlineStr">
        <is>
          <t>039</t>
        </is>
      </c>
      <c r="J5095" t="inlineStr">
        <is>
          <t>CARTEIRA</t>
        </is>
      </c>
      <c r="K5095" t="inlineStr">
        <is>
          <t>CONTRATO</t>
        </is>
      </c>
      <c r="L5095" t="n">
        <v>3937.5</v>
      </c>
      <c r="M5095" t="inlineStr"/>
      <c r="N5095" t="inlineStr"/>
      <c r="O5095" s="142">
        <f>DATE(YEAR(H5095),MONTH(H5095),1)</f>
        <v/>
      </c>
      <c r="P5095" s="132">
        <f>IF(H5095&gt;$L$3,"Futuro","Atraso")</f>
        <v/>
      </c>
      <c r="Q5095">
        <f>12*(YEAR(H5095)-YEAR($L$3))+(MONTH(H5095)-MONTH($L$3))</f>
        <v/>
      </c>
      <c r="R5095" s="366">
        <f>IF(N5095="IBIRAPITANGA FASE 3",IF(P5095="Atraso",M5095,M5095/(1+$J$2)^Q5095),IF(P5095="Atraso",M5095,M5095/(1+$J$1)^Q5095))</f>
        <v/>
      </c>
    </row>
    <row r="5096">
      <c r="A5096" t="inlineStr">
        <is>
          <t>Q023L08</t>
        </is>
      </c>
      <c r="B5096" t="inlineStr">
        <is>
          <t>BRUNO SAID DA CUNHA</t>
        </is>
      </c>
      <c r="C5096" t="n">
        <v>1</v>
      </c>
      <c r="D5096" t="inlineStr">
        <is>
          <t>IPCA</t>
        </is>
      </c>
      <c r="E5096" t="n">
        <v>0</v>
      </c>
      <c r="F5096" t="inlineStr">
        <is>
          <t>MENSAL</t>
        </is>
      </c>
      <c r="G5096" t="n">
        <v>45540</v>
      </c>
      <c r="H5096" t="n">
        <v>45540</v>
      </c>
      <c r="I5096" t="inlineStr">
        <is>
          <t>040</t>
        </is>
      </c>
      <c r="J5096" t="inlineStr">
        <is>
          <t>CARTEIRA</t>
        </is>
      </c>
      <c r="K5096" t="inlineStr">
        <is>
          <t>CONTRATO</t>
        </is>
      </c>
      <c r="L5096" t="n">
        <v>3937.5</v>
      </c>
      <c r="M5096" t="inlineStr"/>
      <c r="N5096" t="inlineStr"/>
      <c r="O5096" s="142">
        <f>DATE(YEAR(H5096),MONTH(H5096),1)</f>
        <v/>
      </c>
      <c r="P5096" s="132">
        <f>IF(H5096&gt;$L$3,"Futuro","Atraso")</f>
        <v/>
      </c>
      <c r="Q5096">
        <f>12*(YEAR(H5096)-YEAR($L$3))+(MONTH(H5096)-MONTH($L$3))</f>
        <v/>
      </c>
      <c r="R5096" s="366">
        <f>IF(N5096="IBIRAPITANGA FASE 3",IF(P5096="Atraso",M5096,M5096/(1+$J$2)^Q5096),IF(P5096="Atraso",M5096,M5096/(1+$J$1)^Q5096))</f>
        <v/>
      </c>
    </row>
    <row r="5097">
      <c r="A5097" t="inlineStr">
        <is>
          <t>Q023L08</t>
        </is>
      </c>
      <c r="B5097" t="inlineStr">
        <is>
          <t>BRUNO SAID DA CUNHA</t>
        </is>
      </c>
      <c r="C5097" t="n">
        <v>1</v>
      </c>
      <c r="D5097" t="inlineStr">
        <is>
          <t>IPCA</t>
        </is>
      </c>
      <c r="E5097" t="n">
        <v>0</v>
      </c>
      <c r="F5097" t="inlineStr">
        <is>
          <t>MENSAL</t>
        </is>
      </c>
      <c r="G5097" t="n">
        <v>45570</v>
      </c>
      <c r="H5097" t="n">
        <v>45570</v>
      </c>
      <c r="I5097" t="inlineStr">
        <is>
          <t>041</t>
        </is>
      </c>
      <c r="J5097" t="inlineStr">
        <is>
          <t>CARTEIRA</t>
        </is>
      </c>
      <c r="K5097" t="inlineStr">
        <is>
          <t>CONTRATO</t>
        </is>
      </c>
      <c r="L5097" t="n">
        <v>3937.5</v>
      </c>
      <c r="M5097" t="inlineStr"/>
      <c r="N5097" t="inlineStr"/>
      <c r="O5097" s="142">
        <f>DATE(YEAR(H5097),MONTH(H5097),1)</f>
        <v/>
      </c>
      <c r="P5097" s="132">
        <f>IF(H5097&gt;$L$3,"Futuro","Atraso")</f>
        <v/>
      </c>
      <c r="Q5097">
        <f>12*(YEAR(H5097)-YEAR($L$3))+(MONTH(H5097)-MONTH($L$3))</f>
        <v/>
      </c>
      <c r="R5097" s="366">
        <f>IF(N5097="IBIRAPITANGA FASE 3",IF(P5097="Atraso",M5097,M5097/(1+$J$2)^Q5097),IF(P5097="Atraso",M5097,M5097/(1+$J$1)^Q5097))</f>
        <v/>
      </c>
    </row>
    <row r="5098">
      <c r="A5098" t="inlineStr">
        <is>
          <t>Q023L08</t>
        </is>
      </c>
      <c r="B5098" t="inlineStr">
        <is>
          <t>BRUNO SAID DA CUNHA</t>
        </is>
      </c>
      <c r="C5098" t="n">
        <v>1</v>
      </c>
      <c r="D5098" t="inlineStr">
        <is>
          <t>IPCA</t>
        </is>
      </c>
      <c r="E5098" t="n">
        <v>0</v>
      </c>
      <c r="F5098" t="inlineStr">
        <is>
          <t>MENSAL</t>
        </is>
      </c>
      <c r="G5098" t="n">
        <v>45601</v>
      </c>
      <c r="H5098" t="n">
        <v>45601</v>
      </c>
      <c r="I5098" t="inlineStr">
        <is>
          <t>042</t>
        </is>
      </c>
      <c r="J5098" t="inlineStr">
        <is>
          <t>CARTEIRA</t>
        </is>
      </c>
      <c r="K5098" t="inlineStr">
        <is>
          <t>CONTRATO</t>
        </is>
      </c>
      <c r="L5098" t="n">
        <v>3937.5</v>
      </c>
      <c r="M5098" t="inlineStr"/>
      <c r="N5098" t="inlineStr"/>
      <c r="O5098" s="142">
        <f>DATE(YEAR(H5098),MONTH(H5098),1)</f>
        <v/>
      </c>
      <c r="P5098" s="132">
        <f>IF(H5098&gt;$L$3,"Futuro","Atraso")</f>
        <v/>
      </c>
      <c r="Q5098">
        <f>12*(YEAR(H5098)-YEAR($L$3))+(MONTH(H5098)-MONTH($L$3))</f>
        <v/>
      </c>
      <c r="R5098" s="366">
        <f>IF(N5098="IBIRAPITANGA FASE 3",IF(P5098="Atraso",M5098,M5098/(1+$J$2)^Q5098),IF(P5098="Atraso",M5098,M5098/(1+$J$1)^Q5098))</f>
        <v/>
      </c>
    </row>
    <row r="5099">
      <c r="A5099" t="inlineStr">
        <is>
          <t>Q023L08</t>
        </is>
      </c>
      <c r="B5099" t="inlineStr">
        <is>
          <t>BRUNO SAID DA CUNHA</t>
        </is>
      </c>
      <c r="C5099" t="n">
        <v>1</v>
      </c>
      <c r="D5099" t="inlineStr">
        <is>
          <t>IPCA</t>
        </is>
      </c>
      <c r="E5099" t="n">
        <v>0</v>
      </c>
      <c r="F5099" t="inlineStr">
        <is>
          <t>MENSAL</t>
        </is>
      </c>
      <c r="G5099" t="n">
        <v>45631</v>
      </c>
      <c r="H5099" t="n">
        <v>45631</v>
      </c>
      <c r="I5099" t="inlineStr">
        <is>
          <t>043</t>
        </is>
      </c>
      <c r="J5099" t="inlineStr">
        <is>
          <t>CARTEIRA</t>
        </is>
      </c>
      <c r="K5099" t="inlineStr">
        <is>
          <t>CONTRATO</t>
        </is>
      </c>
      <c r="L5099" t="n">
        <v>3937.5</v>
      </c>
      <c r="M5099" t="inlineStr"/>
      <c r="N5099" t="inlineStr"/>
      <c r="O5099" s="142">
        <f>DATE(YEAR(H5099),MONTH(H5099),1)</f>
        <v/>
      </c>
      <c r="P5099" s="132">
        <f>IF(H5099&gt;$L$3,"Futuro","Atraso")</f>
        <v/>
      </c>
      <c r="Q5099">
        <f>12*(YEAR(H5099)-YEAR($L$3))+(MONTH(H5099)-MONTH($L$3))</f>
        <v/>
      </c>
      <c r="R5099" s="366">
        <f>IF(N5099="IBIRAPITANGA FASE 3",IF(P5099="Atraso",M5099,M5099/(1+$J$2)^Q5099),IF(P5099="Atraso",M5099,M5099/(1+$J$1)^Q5099))</f>
        <v/>
      </c>
    </row>
    <row r="5100">
      <c r="A5100" t="inlineStr">
        <is>
          <t>Q023L08</t>
        </is>
      </c>
      <c r="B5100" t="inlineStr">
        <is>
          <t>BRUNO SAID DA CUNHA</t>
        </is>
      </c>
      <c r="C5100" t="n">
        <v>1</v>
      </c>
      <c r="D5100" t="inlineStr">
        <is>
          <t>IPCA</t>
        </is>
      </c>
      <c r="E5100" t="n">
        <v>0</v>
      </c>
      <c r="F5100" t="inlineStr">
        <is>
          <t>MENSAL</t>
        </is>
      </c>
      <c r="G5100" t="n">
        <v>45662</v>
      </c>
      <c r="H5100" t="n">
        <v>45662</v>
      </c>
      <c r="I5100" t="inlineStr">
        <is>
          <t>044</t>
        </is>
      </c>
      <c r="J5100" t="inlineStr">
        <is>
          <t>CARTEIRA</t>
        </is>
      </c>
      <c r="K5100" t="inlineStr">
        <is>
          <t>CONTRATO</t>
        </is>
      </c>
      <c r="L5100" t="n">
        <v>3937.5</v>
      </c>
      <c r="M5100" t="inlineStr"/>
      <c r="N5100" t="inlineStr"/>
      <c r="O5100" s="142">
        <f>DATE(YEAR(H5100),MONTH(H5100),1)</f>
        <v/>
      </c>
      <c r="P5100" s="132">
        <f>IF(H5100&gt;$L$3,"Futuro","Atraso")</f>
        <v/>
      </c>
      <c r="Q5100">
        <f>12*(YEAR(H5100)-YEAR($L$3))+(MONTH(H5100)-MONTH($L$3))</f>
        <v/>
      </c>
      <c r="R5100" s="366">
        <f>IF(N5100="IBIRAPITANGA FASE 3",IF(P5100="Atraso",M5100,M5100/(1+$J$2)^Q5100),IF(P5100="Atraso",M5100,M5100/(1+$J$1)^Q5100))</f>
        <v/>
      </c>
    </row>
    <row r="5101">
      <c r="A5101" t="inlineStr">
        <is>
          <t>Q023L08</t>
        </is>
      </c>
      <c r="B5101" t="inlineStr">
        <is>
          <t>BRUNO SAID DA CUNHA</t>
        </is>
      </c>
      <c r="C5101" t="n">
        <v>1</v>
      </c>
      <c r="D5101" t="inlineStr">
        <is>
          <t>IPCA</t>
        </is>
      </c>
      <c r="E5101" t="n">
        <v>0</v>
      </c>
      <c r="F5101" t="inlineStr">
        <is>
          <t>MENSAL</t>
        </is>
      </c>
      <c r="G5101" t="n">
        <v>45693</v>
      </c>
      <c r="H5101" t="n">
        <v>45693</v>
      </c>
      <c r="I5101" t="inlineStr">
        <is>
          <t>045</t>
        </is>
      </c>
      <c r="J5101" t="inlineStr">
        <is>
          <t>CARTEIRA</t>
        </is>
      </c>
      <c r="K5101" t="inlineStr">
        <is>
          <t>CONTRATO</t>
        </is>
      </c>
      <c r="L5101" t="n">
        <v>3937.5</v>
      </c>
      <c r="M5101" t="inlineStr"/>
      <c r="N5101" t="inlineStr"/>
      <c r="O5101" s="142">
        <f>DATE(YEAR(H5101),MONTH(H5101),1)</f>
        <v/>
      </c>
      <c r="P5101" s="132">
        <f>IF(H5101&gt;$L$3,"Futuro","Atraso")</f>
        <v/>
      </c>
      <c r="Q5101">
        <f>12*(YEAR(H5101)-YEAR($L$3))+(MONTH(H5101)-MONTH($L$3))</f>
        <v/>
      </c>
      <c r="R5101" s="366">
        <f>IF(N5101="IBIRAPITANGA FASE 3",IF(P5101="Atraso",M5101,M5101/(1+$J$2)^Q5101),IF(P5101="Atraso",M5101,M5101/(1+$J$1)^Q5101))</f>
        <v/>
      </c>
    </row>
    <row r="5102">
      <c r="A5102" t="inlineStr">
        <is>
          <t>Q023L08</t>
        </is>
      </c>
      <c r="B5102" t="inlineStr">
        <is>
          <t>BRUNO SAID DA CUNHA</t>
        </is>
      </c>
      <c r="C5102" t="n">
        <v>1</v>
      </c>
      <c r="D5102" t="inlineStr">
        <is>
          <t>IPCA</t>
        </is>
      </c>
      <c r="E5102" t="n">
        <v>0</v>
      </c>
      <c r="F5102" t="inlineStr">
        <is>
          <t>MENSAL</t>
        </is>
      </c>
      <c r="G5102" t="n">
        <v>45721</v>
      </c>
      <c r="H5102" t="n">
        <v>45721</v>
      </c>
      <c r="I5102" t="inlineStr">
        <is>
          <t>046</t>
        </is>
      </c>
      <c r="J5102" t="inlineStr">
        <is>
          <t>CARTEIRA</t>
        </is>
      </c>
      <c r="K5102" t="inlineStr">
        <is>
          <t>CONTRATO</t>
        </is>
      </c>
      <c r="L5102" t="n">
        <v>3937.5</v>
      </c>
      <c r="M5102" t="inlineStr"/>
      <c r="N5102" t="inlineStr"/>
      <c r="O5102" s="142">
        <f>DATE(YEAR(H5102),MONTH(H5102),1)</f>
        <v/>
      </c>
      <c r="P5102" s="132">
        <f>IF(H5102&gt;$L$3,"Futuro","Atraso")</f>
        <v/>
      </c>
      <c r="Q5102">
        <f>12*(YEAR(H5102)-YEAR($L$3))+(MONTH(H5102)-MONTH($L$3))</f>
        <v/>
      </c>
      <c r="R5102" s="366">
        <f>IF(N5102="IBIRAPITANGA FASE 3",IF(P5102="Atraso",M5102,M5102/(1+$J$2)^Q5102),IF(P5102="Atraso",M5102,M5102/(1+$J$1)^Q5102))</f>
        <v/>
      </c>
    </row>
    <row r="5103">
      <c r="A5103" t="inlineStr">
        <is>
          <t>Q023L08</t>
        </is>
      </c>
      <c r="B5103" t="inlineStr">
        <is>
          <t>BRUNO SAID DA CUNHA</t>
        </is>
      </c>
      <c r="C5103" t="n">
        <v>1</v>
      </c>
      <c r="D5103" t="inlineStr">
        <is>
          <t>IPCA</t>
        </is>
      </c>
      <c r="E5103" t="n">
        <v>0</v>
      </c>
      <c r="F5103" t="inlineStr">
        <is>
          <t>MENSAL</t>
        </is>
      </c>
      <c r="G5103" t="n">
        <v>45752</v>
      </c>
      <c r="H5103" t="n">
        <v>45752</v>
      </c>
      <c r="I5103" t="inlineStr">
        <is>
          <t>047</t>
        </is>
      </c>
      <c r="J5103" t="inlineStr">
        <is>
          <t>CARTEIRA</t>
        </is>
      </c>
      <c r="K5103" t="inlineStr">
        <is>
          <t>CONTRATO</t>
        </is>
      </c>
      <c r="L5103" t="n">
        <v>3937.5</v>
      </c>
      <c r="M5103" t="inlineStr"/>
      <c r="N5103" t="inlineStr"/>
      <c r="O5103" s="142">
        <f>DATE(YEAR(H5103),MONTH(H5103),1)</f>
        <v/>
      </c>
      <c r="P5103" s="132">
        <f>IF(H5103&gt;$L$3,"Futuro","Atraso")</f>
        <v/>
      </c>
      <c r="Q5103">
        <f>12*(YEAR(H5103)-YEAR($L$3))+(MONTH(H5103)-MONTH($L$3))</f>
        <v/>
      </c>
      <c r="R5103" s="366">
        <f>IF(N5103="IBIRAPITANGA FASE 3",IF(P5103="Atraso",M5103,M5103/(1+$J$2)^Q5103),IF(P5103="Atraso",M5103,M5103/(1+$J$1)^Q5103))</f>
        <v/>
      </c>
    </row>
    <row r="5104">
      <c r="A5104" t="inlineStr">
        <is>
          <t>Q023L08</t>
        </is>
      </c>
      <c r="B5104" t="inlineStr">
        <is>
          <t>BRUNO SAID DA CUNHA</t>
        </is>
      </c>
      <c r="C5104" t="n">
        <v>1</v>
      </c>
      <c r="D5104" t="inlineStr">
        <is>
          <t>IPCA</t>
        </is>
      </c>
      <c r="E5104" t="n">
        <v>0</v>
      </c>
      <c r="F5104" t="inlineStr">
        <is>
          <t>MENSAL</t>
        </is>
      </c>
      <c r="G5104" t="n">
        <v>45777</v>
      </c>
      <c r="H5104" t="n">
        <v>45777</v>
      </c>
      <c r="I5104" t="inlineStr">
        <is>
          <t>004</t>
        </is>
      </c>
      <c r="J5104" t="inlineStr">
        <is>
          <t>CARTEIRA</t>
        </is>
      </c>
      <c r="K5104" t="inlineStr">
        <is>
          <t>CONTRATO</t>
        </is>
      </c>
      <c r="L5104" t="n">
        <v>15750</v>
      </c>
      <c r="M5104" t="inlineStr"/>
      <c r="N5104" t="inlineStr"/>
      <c r="O5104" s="142">
        <f>DATE(YEAR(H5104),MONTH(H5104),1)</f>
        <v/>
      </c>
      <c r="P5104" s="132">
        <f>IF(H5104&gt;$L$3,"Futuro","Atraso")</f>
        <v/>
      </c>
      <c r="Q5104">
        <f>12*(YEAR(H5104)-YEAR($L$3))+(MONTH(H5104)-MONTH($L$3))</f>
        <v/>
      </c>
      <c r="R5104" s="366">
        <f>IF(N5104="IBIRAPITANGA FASE 3",IF(P5104="Atraso",M5104,M5104/(1+$J$2)^Q5104),IF(P5104="Atraso",M5104,M5104/(1+$J$1)^Q5104))</f>
        <v/>
      </c>
    </row>
    <row r="5105">
      <c r="A5105" t="inlineStr">
        <is>
          <t>Q023L08</t>
        </is>
      </c>
      <c r="B5105" t="inlineStr">
        <is>
          <t>BRUNO SAID DA CUNHA</t>
        </is>
      </c>
      <c r="C5105" t="n">
        <v>1</v>
      </c>
      <c r="D5105" t="inlineStr">
        <is>
          <t>IPCA</t>
        </is>
      </c>
      <c r="E5105" t="n">
        <v>0</v>
      </c>
      <c r="F5105" t="inlineStr">
        <is>
          <t>MENSAL</t>
        </is>
      </c>
      <c r="G5105" t="n">
        <v>45782</v>
      </c>
      <c r="H5105" t="n">
        <v>45782</v>
      </c>
      <c r="I5105" t="inlineStr">
        <is>
          <t>048</t>
        </is>
      </c>
      <c r="J5105" t="inlineStr">
        <is>
          <t>CARTEIRA</t>
        </is>
      </c>
      <c r="K5105" t="inlineStr">
        <is>
          <t>CONTRATO</t>
        </is>
      </c>
      <c r="L5105" t="n">
        <v>3937.5</v>
      </c>
      <c r="M5105" t="inlineStr"/>
      <c r="N5105" t="inlineStr"/>
      <c r="O5105" s="142">
        <f>DATE(YEAR(H5105),MONTH(H5105),1)</f>
        <v/>
      </c>
      <c r="P5105" s="132">
        <f>IF(H5105&gt;$L$3,"Futuro","Atraso")</f>
        <v/>
      </c>
      <c r="Q5105">
        <f>12*(YEAR(H5105)-YEAR($L$3))+(MONTH(H5105)-MONTH($L$3))</f>
        <v/>
      </c>
      <c r="R5105" s="366">
        <f>IF(N5105="IBIRAPITANGA FASE 3",IF(P5105="Atraso",M5105,M5105/(1+$J$2)^Q5105),IF(P5105="Atraso",M5105,M5105/(1+$J$1)^Q5105))</f>
        <v/>
      </c>
    </row>
    <row r="5106">
      <c r="A5106" t="inlineStr">
        <is>
          <t>Q024L01</t>
        </is>
      </c>
      <c r="B5106" t="inlineStr">
        <is>
          <t>RICARDO FERNANDES DAS CHAGAS</t>
        </is>
      </c>
      <c r="C5106" t="n">
        <v>1</v>
      </c>
      <c r="D5106" t="inlineStr">
        <is>
          <t>IPCA</t>
        </is>
      </c>
      <c r="E5106" t="n">
        <v>0.009488792934583046</v>
      </c>
      <c r="F5106" t="inlineStr">
        <is>
          <t>MENSAL</t>
        </is>
      </c>
      <c r="G5106" t="n">
        <v>45194</v>
      </c>
      <c r="H5106" t="n">
        <v>45194</v>
      </c>
      <c r="I5106" t="inlineStr">
        <is>
          <t>021</t>
        </is>
      </c>
      <c r="J5106" t="inlineStr">
        <is>
          <t>CARTEIRA</t>
        </is>
      </c>
      <c r="K5106" t="inlineStr">
        <is>
          <t>CONTRATO</t>
        </is>
      </c>
      <c r="L5106" t="n">
        <v>1968.18</v>
      </c>
      <c r="M5106" t="inlineStr"/>
      <c r="N5106" t="inlineStr"/>
      <c r="O5106" s="142">
        <f>DATE(YEAR(H5106),MONTH(H5106),1)</f>
        <v/>
      </c>
      <c r="P5106" s="132">
        <f>IF(H5106&gt;$L$3,"Futuro","Atraso")</f>
        <v/>
      </c>
      <c r="Q5106">
        <f>12*(YEAR(H5106)-YEAR($L$3))+(MONTH(H5106)-MONTH($L$3))</f>
        <v/>
      </c>
      <c r="R5106" s="366">
        <f>IF(N5106="IBIRAPITANGA FASE 3",IF(P5106="Atraso",M5106,M5106/(1+$J$2)^Q5106),IF(P5106="Atraso",M5106,M5106/(1+$J$1)^Q5106))</f>
        <v/>
      </c>
    </row>
    <row r="5107">
      <c r="A5107" t="inlineStr">
        <is>
          <t>Q024L01</t>
        </is>
      </c>
      <c r="B5107" t="inlineStr">
        <is>
          <t>RICARDO FERNANDES DAS CHAGAS</t>
        </is>
      </c>
      <c r="C5107" t="n">
        <v>1</v>
      </c>
      <c r="D5107" t="inlineStr">
        <is>
          <t>IPCA</t>
        </is>
      </c>
      <c r="E5107" t="n">
        <v>0.009488792934583046</v>
      </c>
      <c r="F5107" t="inlineStr">
        <is>
          <t>MENSAL</t>
        </is>
      </c>
      <c r="G5107" t="n">
        <v>45224</v>
      </c>
      <c r="H5107" t="n">
        <v>45224</v>
      </c>
      <c r="I5107" t="inlineStr">
        <is>
          <t>022</t>
        </is>
      </c>
      <c r="J5107" t="inlineStr">
        <is>
          <t>CARTEIRA</t>
        </is>
      </c>
      <c r="K5107" t="inlineStr">
        <is>
          <t>CONTRATO</t>
        </is>
      </c>
      <c r="L5107" t="n">
        <v>1930.48</v>
      </c>
      <c r="M5107" t="inlineStr"/>
      <c r="N5107" t="inlineStr"/>
      <c r="O5107" s="142">
        <f>DATE(YEAR(H5107),MONTH(H5107),1)</f>
        <v/>
      </c>
      <c r="P5107" s="132">
        <f>IF(H5107&gt;$L$3,"Futuro","Atraso")</f>
        <v/>
      </c>
      <c r="Q5107">
        <f>12*(YEAR(H5107)-YEAR($L$3))+(MONTH(H5107)-MONTH($L$3))</f>
        <v/>
      </c>
      <c r="R5107" s="366">
        <f>IF(N5107="IBIRAPITANGA FASE 3",IF(P5107="Atraso",M5107,M5107/(1+$J$2)^Q5107),IF(P5107="Atraso",M5107,M5107/(1+$J$1)^Q5107))</f>
        <v/>
      </c>
    </row>
    <row r="5108">
      <c r="A5108" t="inlineStr">
        <is>
          <t>Q024L01</t>
        </is>
      </c>
      <c r="B5108" t="inlineStr">
        <is>
          <t>RICARDO FERNANDES DAS CHAGAS</t>
        </is>
      </c>
      <c r="C5108" t="n">
        <v>1</v>
      </c>
      <c r="D5108" t="inlineStr">
        <is>
          <t>IPCA</t>
        </is>
      </c>
      <c r="E5108" t="n">
        <v>0.009488792934583046</v>
      </c>
      <c r="F5108" t="inlineStr">
        <is>
          <t>MENSAL</t>
        </is>
      </c>
      <c r="G5108" t="n">
        <v>45255</v>
      </c>
      <c r="H5108" t="n">
        <v>45255</v>
      </c>
      <c r="I5108" t="inlineStr">
        <is>
          <t>023</t>
        </is>
      </c>
      <c r="J5108" t="inlineStr">
        <is>
          <t>CARTEIRA</t>
        </is>
      </c>
      <c r="K5108" t="inlineStr">
        <is>
          <t>CONTRATO</t>
        </is>
      </c>
      <c r="L5108" t="n">
        <v>1930.48</v>
      </c>
      <c r="M5108" t="inlineStr"/>
      <c r="N5108" t="inlineStr"/>
      <c r="O5108" s="142">
        <f>DATE(YEAR(H5108),MONTH(H5108),1)</f>
        <v/>
      </c>
      <c r="P5108" s="132">
        <f>IF(H5108&gt;$L$3,"Futuro","Atraso")</f>
        <v/>
      </c>
      <c r="Q5108">
        <f>12*(YEAR(H5108)-YEAR($L$3))+(MONTH(H5108)-MONTH($L$3))</f>
        <v/>
      </c>
      <c r="R5108" s="366">
        <f>IF(N5108="IBIRAPITANGA FASE 3",IF(P5108="Atraso",M5108,M5108/(1+$J$2)^Q5108),IF(P5108="Atraso",M5108,M5108/(1+$J$1)^Q5108))</f>
        <v/>
      </c>
    </row>
    <row r="5109">
      <c r="A5109" t="inlineStr">
        <is>
          <t>Q024L01</t>
        </is>
      </c>
      <c r="B5109" t="inlineStr">
        <is>
          <t>RICARDO FERNANDES DAS CHAGAS</t>
        </is>
      </c>
      <c r="C5109" t="n">
        <v>1</v>
      </c>
      <c r="D5109" t="inlineStr">
        <is>
          <t>IPCA</t>
        </is>
      </c>
      <c r="E5109" t="n">
        <v>0.009488792934583046</v>
      </c>
      <c r="F5109" t="inlineStr">
        <is>
          <t>MENSAL</t>
        </is>
      </c>
      <c r="G5109" t="n">
        <v>45285</v>
      </c>
      <c r="H5109" t="n">
        <v>45285</v>
      </c>
      <c r="I5109" t="inlineStr">
        <is>
          <t>024</t>
        </is>
      </c>
      <c r="J5109" t="inlineStr">
        <is>
          <t>CARTEIRA</t>
        </is>
      </c>
      <c r="K5109" t="inlineStr">
        <is>
          <t>CONTRATO</t>
        </is>
      </c>
      <c r="L5109" t="n">
        <v>1930.48</v>
      </c>
      <c r="M5109" t="inlineStr"/>
      <c r="N5109" t="inlineStr"/>
      <c r="O5109" s="142">
        <f>DATE(YEAR(H5109),MONTH(H5109),1)</f>
        <v/>
      </c>
      <c r="P5109" s="132">
        <f>IF(H5109&gt;$L$3,"Futuro","Atraso")</f>
        <v/>
      </c>
      <c r="Q5109">
        <f>12*(YEAR(H5109)-YEAR($L$3))+(MONTH(H5109)-MONTH($L$3))</f>
        <v/>
      </c>
      <c r="R5109" s="366">
        <f>IF(N5109="IBIRAPITANGA FASE 3",IF(P5109="Atraso",M5109,M5109/(1+$J$2)^Q5109),IF(P5109="Atraso",M5109,M5109/(1+$J$1)^Q5109))</f>
        <v/>
      </c>
    </row>
    <row r="5110">
      <c r="A5110" t="inlineStr">
        <is>
          <t>Q024L01</t>
        </is>
      </c>
      <c r="B5110" t="inlineStr">
        <is>
          <t>RICARDO FERNANDES DAS CHAGAS</t>
        </is>
      </c>
      <c r="C5110" t="n">
        <v>1</v>
      </c>
      <c r="D5110" t="inlineStr">
        <is>
          <t>IPCA</t>
        </is>
      </c>
      <c r="E5110" t="n">
        <v>0.009488792934583046</v>
      </c>
      <c r="F5110" t="inlineStr">
        <is>
          <t>MENSAL</t>
        </is>
      </c>
      <c r="G5110" t="n">
        <v>45316</v>
      </c>
      <c r="H5110" t="n">
        <v>45316</v>
      </c>
      <c r="I5110" t="inlineStr">
        <is>
          <t>025</t>
        </is>
      </c>
      <c r="J5110" t="inlineStr">
        <is>
          <t>CARTEIRA</t>
        </is>
      </c>
      <c r="K5110" t="inlineStr">
        <is>
          <t>CONTRATO</t>
        </is>
      </c>
      <c r="L5110" t="n">
        <v>1930.48</v>
      </c>
      <c r="M5110" t="inlineStr"/>
      <c r="N5110" t="inlineStr"/>
      <c r="O5110" s="142">
        <f>DATE(YEAR(H5110),MONTH(H5110),1)</f>
        <v/>
      </c>
      <c r="P5110" s="132">
        <f>IF(H5110&gt;$L$3,"Futuro","Atraso")</f>
        <v/>
      </c>
      <c r="Q5110">
        <f>12*(YEAR(H5110)-YEAR($L$3))+(MONTH(H5110)-MONTH($L$3))</f>
        <v/>
      </c>
      <c r="R5110" s="366">
        <f>IF(N5110="IBIRAPITANGA FASE 3",IF(P5110="Atraso",M5110,M5110/(1+$J$2)^Q5110),IF(P5110="Atraso",M5110,M5110/(1+$J$1)^Q5110))</f>
        <v/>
      </c>
    </row>
    <row r="5111">
      <c r="A5111" t="inlineStr">
        <is>
          <t>Q024L01</t>
        </is>
      </c>
      <c r="B5111" t="inlineStr">
        <is>
          <t>RICARDO FERNANDES DAS CHAGAS</t>
        </is>
      </c>
      <c r="C5111" t="n">
        <v>1</v>
      </c>
      <c r="D5111" t="inlineStr">
        <is>
          <t>IPCA</t>
        </is>
      </c>
      <c r="E5111" t="n">
        <v>0.009488792934583046</v>
      </c>
      <c r="F5111" t="inlineStr">
        <is>
          <t>MENSAL</t>
        </is>
      </c>
      <c r="G5111" t="n">
        <v>45347</v>
      </c>
      <c r="H5111" t="n">
        <v>45347</v>
      </c>
      <c r="I5111" t="inlineStr">
        <is>
          <t>026</t>
        </is>
      </c>
      <c r="J5111" t="inlineStr">
        <is>
          <t>CARTEIRA</t>
        </is>
      </c>
      <c r="K5111" t="inlineStr">
        <is>
          <t>CONTRATO</t>
        </is>
      </c>
      <c r="L5111" t="n">
        <v>1930.48</v>
      </c>
      <c r="M5111" t="inlineStr"/>
      <c r="N5111" t="inlineStr"/>
      <c r="O5111" s="142">
        <f>DATE(YEAR(H5111),MONTH(H5111),1)</f>
        <v/>
      </c>
      <c r="P5111" s="132">
        <f>IF(H5111&gt;$L$3,"Futuro","Atraso")</f>
        <v/>
      </c>
      <c r="Q5111">
        <f>12*(YEAR(H5111)-YEAR($L$3))+(MONTH(H5111)-MONTH($L$3))</f>
        <v/>
      </c>
      <c r="R5111" s="366">
        <f>IF(N5111="IBIRAPITANGA FASE 3",IF(P5111="Atraso",M5111,M5111/(1+$J$2)^Q5111),IF(P5111="Atraso",M5111,M5111/(1+$J$1)^Q5111))</f>
        <v/>
      </c>
    </row>
    <row r="5112">
      <c r="A5112" t="inlineStr">
        <is>
          <t>Q024L01</t>
        </is>
      </c>
      <c r="B5112" t="inlineStr">
        <is>
          <t>RICARDO FERNANDES DAS CHAGAS</t>
        </is>
      </c>
      <c r="C5112" t="n">
        <v>1</v>
      </c>
      <c r="D5112" t="inlineStr">
        <is>
          <t>IPCA</t>
        </is>
      </c>
      <c r="E5112" t="n">
        <v>0.009488792934583046</v>
      </c>
      <c r="F5112" t="inlineStr">
        <is>
          <t>MENSAL</t>
        </is>
      </c>
      <c r="G5112" t="n">
        <v>45376</v>
      </c>
      <c r="H5112" t="n">
        <v>45376</v>
      </c>
      <c r="I5112" t="inlineStr">
        <is>
          <t>027</t>
        </is>
      </c>
      <c r="J5112" t="inlineStr">
        <is>
          <t>CARTEIRA</t>
        </is>
      </c>
      <c r="K5112" t="inlineStr">
        <is>
          <t>CONTRATO</t>
        </is>
      </c>
      <c r="L5112" t="n">
        <v>1930.48</v>
      </c>
      <c r="M5112" t="inlineStr"/>
      <c r="N5112" t="inlineStr"/>
      <c r="O5112" s="142">
        <f>DATE(YEAR(H5112),MONTH(H5112),1)</f>
        <v/>
      </c>
      <c r="P5112" s="132">
        <f>IF(H5112&gt;$L$3,"Futuro","Atraso")</f>
        <v/>
      </c>
      <c r="Q5112">
        <f>12*(YEAR(H5112)-YEAR($L$3))+(MONTH(H5112)-MONTH($L$3))</f>
        <v/>
      </c>
      <c r="R5112" s="366">
        <f>IF(N5112="IBIRAPITANGA FASE 3",IF(P5112="Atraso",M5112,M5112/(1+$J$2)^Q5112),IF(P5112="Atraso",M5112,M5112/(1+$J$1)^Q5112))</f>
        <v/>
      </c>
    </row>
    <row r="5113">
      <c r="A5113" t="inlineStr">
        <is>
          <t>Q024L01</t>
        </is>
      </c>
      <c r="B5113" t="inlineStr">
        <is>
          <t>RICARDO FERNANDES DAS CHAGAS</t>
        </is>
      </c>
      <c r="C5113" t="n">
        <v>1</v>
      </c>
      <c r="D5113" t="inlineStr">
        <is>
          <t>IPCA</t>
        </is>
      </c>
      <c r="E5113" t="n">
        <v>0.009488792934583046</v>
      </c>
      <c r="F5113" t="inlineStr">
        <is>
          <t>MENSAL</t>
        </is>
      </c>
      <c r="G5113" t="n">
        <v>45407</v>
      </c>
      <c r="H5113" t="n">
        <v>45407</v>
      </c>
      <c r="I5113" t="inlineStr">
        <is>
          <t>028</t>
        </is>
      </c>
      <c r="J5113" t="inlineStr">
        <is>
          <t>CARTEIRA</t>
        </is>
      </c>
      <c r="K5113" t="inlineStr">
        <is>
          <t>CONTRATO</t>
        </is>
      </c>
      <c r="L5113" t="n">
        <v>1930.48</v>
      </c>
      <c r="M5113" t="inlineStr"/>
      <c r="N5113" t="inlineStr"/>
      <c r="O5113" s="142">
        <f>DATE(YEAR(H5113),MONTH(H5113),1)</f>
        <v/>
      </c>
      <c r="P5113" s="132">
        <f>IF(H5113&gt;$L$3,"Futuro","Atraso")</f>
        <v/>
      </c>
      <c r="Q5113">
        <f>12*(YEAR(H5113)-YEAR($L$3))+(MONTH(H5113)-MONTH($L$3))</f>
        <v/>
      </c>
      <c r="R5113" s="366">
        <f>IF(N5113="IBIRAPITANGA FASE 3",IF(P5113="Atraso",M5113,M5113/(1+$J$2)^Q5113),IF(P5113="Atraso",M5113,M5113/(1+$J$1)^Q5113))</f>
        <v/>
      </c>
    </row>
    <row r="5114">
      <c r="A5114" t="inlineStr">
        <is>
          <t>Q024L01</t>
        </is>
      </c>
      <c r="B5114" t="inlineStr">
        <is>
          <t>RICARDO FERNANDES DAS CHAGAS</t>
        </is>
      </c>
      <c r="C5114" t="n">
        <v>1</v>
      </c>
      <c r="D5114" t="inlineStr">
        <is>
          <t>IPCA</t>
        </is>
      </c>
      <c r="E5114" t="n">
        <v>0.009488792934583046</v>
      </c>
      <c r="F5114" t="inlineStr">
        <is>
          <t>MENSAL</t>
        </is>
      </c>
      <c r="G5114" t="n">
        <v>45437</v>
      </c>
      <c r="H5114" t="n">
        <v>45437</v>
      </c>
      <c r="I5114" t="inlineStr">
        <is>
          <t>029</t>
        </is>
      </c>
      <c r="J5114" t="inlineStr">
        <is>
          <t>CARTEIRA</t>
        </is>
      </c>
      <c r="K5114" t="inlineStr">
        <is>
          <t>CONTRATO</t>
        </is>
      </c>
      <c r="L5114" t="n">
        <v>1930.48</v>
      </c>
      <c r="M5114" t="inlineStr"/>
      <c r="N5114" t="inlineStr"/>
      <c r="O5114" s="142">
        <f>DATE(YEAR(H5114),MONTH(H5114),1)</f>
        <v/>
      </c>
      <c r="P5114" s="132">
        <f>IF(H5114&gt;$L$3,"Futuro","Atraso")</f>
        <v/>
      </c>
      <c r="Q5114">
        <f>12*(YEAR(H5114)-YEAR($L$3))+(MONTH(H5114)-MONTH($L$3))</f>
        <v/>
      </c>
      <c r="R5114" s="366">
        <f>IF(N5114="IBIRAPITANGA FASE 3",IF(P5114="Atraso",M5114,M5114/(1+$J$2)^Q5114),IF(P5114="Atraso",M5114,M5114/(1+$J$1)^Q5114))</f>
        <v/>
      </c>
    </row>
    <row r="5115">
      <c r="A5115" t="inlineStr">
        <is>
          <t>Q024L01</t>
        </is>
      </c>
      <c r="B5115" t="inlineStr">
        <is>
          <t>RICARDO FERNANDES DAS CHAGAS</t>
        </is>
      </c>
      <c r="C5115" t="n">
        <v>1</v>
      </c>
      <c r="D5115" t="inlineStr">
        <is>
          <t>IPCA</t>
        </is>
      </c>
      <c r="E5115" t="n">
        <v>0.009488792934583046</v>
      </c>
      <c r="F5115" t="inlineStr">
        <is>
          <t>MENSAL</t>
        </is>
      </c>
      <c r="G5115" t="n">
        <v>45468</v>
      </c>
      <c r="H5115" t="n">
        <v>45468</v>
      </c>
      <c r="I5115" t="inlineStr">
        <is>
          <t>030</t>
        </is>
      </c>
      <c r="J5115" t="inlineStr">
        <is>
          <t>CARTEIRA</t>
        </is>
      </c>
      <c r="K5115" t="inlineStr">
        <is>
          <t>CONTRATO</t>
        </is>
      </c>
      <c r="L5115" t="n">
        <v>1930.48</v>
      </c>
      <c r="M5115" t="inlineStr"/>
      <c r="N5115" t="inlineStr"/>
      <c r="O5115" s="142">
        <f>DATE(YEAR(H5115),MONTH(H5115),1)</f>
        <v/>
      </c>
      <c r="P5115" s="132">
        <f>IF(H5115&gt;$L$3,"Futuro","Atraso")</f>
        <v/>
      </c>
      <c r="Q5115">
        <f>12*(YEAR(H5115)-YEAR($L$3))+(MONTH(H5115)-MONTH($L$3))</f>
        <v/>
      </c>
      <c r="R5115" s="366">
        <f>IF(N5115="IBIRAPITANGA FASE 3",IF(P5115="Atraso",M5115,M5115/(1+$J$2)^Q5115),IF(P5115="Atraso",M5115,M5115/(1+$J$1)^Q5115))</f>
        <v/>
      </c>
    </row>
    <row r="5116">
      <c r="A5116" t="inlineStr">
        <is>
          <t>Q024L01</t>
        </is>
      </c>
      <c r="B5116" t="inlineStr">
        <is>
          <t>RICARDO FERNANDES DAS CHAGAS</t>
        </is>
      </c>
      <c r="C5116" t="n">
        <v>1</v>
      </c>
      <c r="D5116" t="inlineStr">
        <is>
          <t>IPCA</t>
        </is>
      </c>
      <c r="E5116" t="n">
        <v>0.009488792934583046</v>
      </c>
      <c r="F5116" t="inlineStr">
        <is>
          <t>MENSAL</t>
        </is>
      </c>
      <c r="G5116" t="n">
        <v>45498</v>
      </c>
      <c r="H5116" t="n">
        <v>45498</v>
      </c>
      <c r="I5116" t="inlineStr">
        <is>
          <t>031</t>
        </is>
      </c>
      <c r="J5116" t="inlineStr">
        <is>
          <t>CARTEIRA</t>
        </is>
      </c>
      <c r="K5116" t="inlineStr">
        <is>
          <t>CONTRATO</t>
        </is>
      </c>
      <c r="L5116" t="n">
        <v>1930.48</v>
      </c>
      <c r="M5116" t="inlineStr"/>
      <c r="N5116" t="inlineStr"/>
      <c r="O5116" s="142">
        <f>DATE(YEAR(H5116),MONTH(H5116),1)</f>
        <v/>
      </c>
      <c r="P5116" s="132">
        <f>IF(H5116&gt;$L$3,"Futuro","Atraso")</f>
        <v/>
      </c>
      <c r="Q5116">
        <f>12*(YEAR(H5116)-YEAR($L$3))+(MONTH(H5116)-MONTH($L$3))</f>
        <v/>
      </c>
      <c r="R5116" s="366">
        <f>IF(N5116="IBIRAPITANGA FASE 3",IF(P5116="Atraso",M5116,M5116/(1+$J$2)^Q5116),IF(P5116="Atraso",M5116,M5116/(1+$J$1)^Q5116))</f>
        <v/>
      </c>
    </row>
    <row r="5117">
      <c r="A5117" t="inlineStr">
        <is>
          <t>Q024L01</t>
        </is>
      </c>
      <c r="B5117" t="inlineStr">
        <is>
          <t>RICARDO FERNANDES DAS CHAGAS</t>
        </is>
      </c>
      <c r="C5117" t="n">
        <v>1</v>
      </c>
      <c r="D5117" t="inlineStr">
        <is>
          <t>IPCA</t>
        </is>
      </c>
      <c r="E5117" t="n">
        <v>0.009488792934583046</v>
      </c>
      <c r="F5117" t="inlineStr">
        <is>
          <t>MENSAL</t>
        </is>
      </c>
      <c r="G5117" t="n">
        <v>45503</v>
      </c>
      <c r="H5117" t="n">
        <v>45503</v>
      </c>
      <c r="I5117" t="inlineStr">
        <is>
          <t>003</t>
        </is>
      </c>
      <c r="J5117" t="inlineStr">
        <is>
          <t>CARTEIRA</t>
        </is>
      </c>
      <c r="K5117" t="inlineStr">
        <is>
          <t>CONTRATO</t>
        </is>
      </c>
      <c r="L5117" t="n">
        <v>10463.08</v>
      </c>
      <c r="M5117" t="inlineStr"/>
      <c r="N5117" t="inlineStr"/>
      <c r="O5117" s="142">
        <f>DATE(YEAR(H5117),MONTH(H5117),1)</f>
        <v/>
      </c>
      <c r="P5117" s="132">
        <f>IF(H5117&gt;$L$3,"Futuro","Atraso")</f>
        <v/>
      </c>
      <c r="Q5117">
        <f>12*(YEAR(H5117)-YEAR($L$3))+(MONTH(H5117)-MONTH($L$3))</f>
        <v/>
      </c>
      <c r="R5117" s="366">
        <f>IF(N5117="IBIRAPITANGA FASE 3",IF(P5117="Atraso",M5117,M5117/(1+$J$2)^Q5117),IF(P5117="Atraso",M5117,M5117/(1+$J$1)^Q5117))</f>
        <v/>
      </c>
    </row>
    <row r="5118">
      <c r="A5118" t="inlineStr">
        <is>
          <t>Q024L01</t>
        </is>
      </c>
      <c r="B5118" t="inlineStr">
        <is>
          <t>RICARDO FERNANDES DAS CHAGAS</t>
        </is>
      </c>
      <c r="C5118" t="n">
        <v>1</v>
      </c>
      <c r="D5118" t="inlineStr">
        <is>
          <t>IPCA</t>
        </is>
      </c>
      <c r="E5118" t="n">
        <v>0.009488792934583046</v>
      </c>
      <c r="F5118" t="inlineStr">
        <is>
          <t>MENSAL</t>
        </is>
      </c>
      <c r="G5118" t="n">
        <v>45529</v>
      </c>
      <c r="H5118" t="n">
        <v>45529</v>
      </c>
      <c r="I5118" t="inlineStr">
        <is>
          <t>032</t>
        </is>
      </c>
      <c r="J5118" t="inlineStr">
        <is>
          <t>CARTEIRA</t>
        </is>
      </c>
      <c r="K5118" t="inlineStr">
        <is>
          <t>CONTRATO</t>
        </is>
      </c>
      <c r="L5118" t="n">
        <v>1930.48</v>
      </c>
      <c r="M5118" t="inlineStr"/>
      <c r="N5118" t="inlineStr"/>
      <c r="O5118" s="142">
        <f>DATE(YEAR(H5118),MONTH(H5118),1)</f>
        <v/>
      </c>
      <c r="P5118" s="132">
        <f>IF(H5118&gt;$L$3,"Futuro","Atraso")</f>
        <v/>
      </c>
      <c r="Q5118">
        <f>12*(YEAR(H5118)-YEAR($L$3))+(MONTH(H5118)-MONTH($L$3))</f>
        <v/>
      </c>
      <c r="R5118" s="366">
        <f>IF(N5118="IBIRAPITANGA FASE 3",IF(P5118="Atraso",M5118,M5118/(1+$J$2)^Q5118),IF(P5118="Atraso",M5118,M5118/(1+$J$1)^Q5118))</f>
        <v/>
      </c>
    </row>
    <row r="5119">
      <c r="A5119" t="inlineStr">
        <is>
          <t>Q024L01</t>
        </is>
      </c>
      <c r="B5119" t="inlineStr">
        <is>
          <t>RICARDO FERNANDES DAS CHAGAS</t>
        </is>
      </c>
      <c r="C5119" t="n">
        <v>1</v>
      </c>
      <c r="D5119" t="inlineStr">
        <is>
          <t>IPCA</t>
        </is>
      </c>
      <c r="E5119" t="n">
        <v>0.009488792934583046</v>
      </c>
      <c r="F5119" t="inlineStr">
        <is>
          <t>MENSAL</t>
        </is>
      </c>
      <c r="G5119" t="n">
        <v>45560</v>
      </c>
      <c r="H5119" t="n">
        <v>45560</v>
      </c>
      <c r="I5119" t="inlineStr">
        <is>
          <t>033</t>
        </is>
      </c>
      <c r="J5119" t="inlineStr">
        <is>
          <t>CARTEIRA</t>
        </is>
      </c>
      <c r="K5119" t="inlineStr">
        <is>
          <t>CONTRATO</t>
        </is>
      </c>
      <c r="L5119" t="n">
        <v>1930.48</v>
      </c>
      <c r="M5119" t="inlineStr"/>
      <c r="N5119" t="inlineStr"/>
      <c r="O5119" s="142">
        <f>DATE(YEAR(H5119),MONTH(H5119),1)</f>
        <v/>
      </c>
      <c r="P5119" s="132">
        <f>IF(H5119&gt;$L$3,"Futuro","Atraso")</f>
        <v/>
      </c>
      <c r="Q5119">
        <f>12*(YEAR(H5119)-YEAR($L$3))+(MONTH(H5119)-MONTH($L$3))</f>
        <v/>
      </c>
      <c r="R5119" s="366">
        <f>IF(N5119="IBIRAPITANGA FASE 3",IF(P5119="Atraso",M5119,M5119/(1+$J$2)^Q5119),IF(P5119="Atraso",M5119,M5119/(1+$J$1)^Q5119))</f>
        <v/>
      </c>
    </row>
    <row r="5120">
      <c r="A5120" t="inlineStr">
        <is>
          <t>Q024L01</t>
        </is>
      </c>
      <c r="B5120" t="inlineStr">
        <is>
          <t>RICARDO FERNANDES DAS CHAGAS</t>
        </is>
      </c>
      <c r="C5120" t="n">
        <v>1</v>
      </c>
      <c r="D5120" t="inlineStr">
        <is>
          <t>IPCA</t>
        </is>
      </c>
      <c r="E5120" t="n">
        <v>0.009488792934583046</v>
      </c>
      <c r="F5120" t="inlineStr">
        <is>
          <t>MENSAL</t>
        </is>
      </c>
      <c r="G5120" t="n">
        <v>45590</v>
      </c>
      <c r="H5120" t="n">
        <v>45590</v>
      </c>
      <c r="I5120" t="inlineStr">
        <is>
          <t>034</t>
        </is>
      </c>
      <c r="J5120" t="inlineStr">
        <is>
          <t>CARTEIRA</t>
        </is>
      </c>
      <c r="K5120" t="inlineStr">
        <is>
          <t>CONTRATO</t>
        </is>
      </c>
      <c r="L5120" t="n">
        <v>1930.48</v>
      </c>
      <c r="M5120" t="inlineStr"/>
      <c r="N5120" t="inlineStr"/>
      <c r="O5120" s="142">
        <f>DATE(YEAR(H5120),MONTH(H5120),1)</f>
        <v/>
      </c>
      <c r="P5120" s="132">
        <f>IF(H5120&gt;$L$3,"Futuro","Atraso")</f>
        <v/>
      </c>
      <c r="Q5120">
        <f>12*(YEAR(H5120)-YEAR($L$3))+(MONTH(H5120)-MONTH($L$3))</f>
        <v/>
      </c>
      <c r="R5120" s="366">
        <f>IF(N5120="IBIRAPITANGA FASE 3",IF(P5120="Atraso",M5120,M5120/(1+$J$2)^Q5120),IF(P5120="Atraso",M5120,M5120/(1+$J$1)^Q5120))</f>
        <v/>
      </c>
    </row>
    <row r="5121">
      <c r="A5121" t="inlineStr">
        <is>
          <t>Q024L01</t>
        </is>
      </c>
      <c r="B5121" t="inlineStr">
        <is>
          <t>RICARDO FERNANDES DAS CHAGAS</t>
        </is>
      </c>
      <c r="C5121" t="n">
        <v>1</v>
      </c>
      <c r="D5121" t="inlineStr">
        <is>
          <t>IPCA</t>
        </is>
      </c>
      <c r="E5121" t="n">
        <v>0.009488792934583046</v>
      </c>
      <c r="F5121" t="inlineStr">
        <is>
          <t>MENSAL</t>
        </is>
      </c>
      <c r="G5121" t="n">
        <v>45621</v>
      </c>
      <c r="H5121" t="n">
        <v>45621</v>
      </c>
      <c r="I5121" t="inlineStr">
        <is>
          <t>035</t>
        </is>
      </c>
      <c r="J5121" t="inlineStr">
        <is>
          <t>CARTEIRA</t>
        </is>
      </c>
      <c r="K5121" t="inlineStr">
        <is>
          <t>CONTRATO</t>
        </is>
      </c>
      <c r="L5121" t="n">
        <v>1930.48</v>
      </c>
      <c r="M5121" t="inlineStr"/>
      <c r="N5121" t="inlineStr"/>
      <c r="O5121" s="142">
        <f>DATE(YEAR(H5121),MONTH(H5121),1)</f>
        <v/>
      </c>
      <c r="P5121" s="132">
        <f>IF(H5121&gt;$L$3,"Futuro","Atraso")</f>
        <v/>
      </c>
      <c r="Q5121">
        <f>12*(YEAR(H5121)-YEAR($L$3))+(MONTH(H5121)-MONTH($L$3))</f>
        <v/>
      </c>
      <c r="R5121" s="366">
        <f>IF(N5121="IBIRAPITANGA FASE 3",IF(P5121="Atraso",M5121,M5121/(1+$J$2)^Q5121),IF(P5121="Atraso",M5121,M5121/(1+$J$1)^Q5121))</f>
        <v/>
      </c>
    </row>
    <row r="5122">
      <c r="A5122" t="inlineStr">
        <is>
          <t>Q024L01</t>
        </is>
      </c>
      <c r="B5122" t="inlineStr">
        <is>
          <t>RICARDO FERNANDES DAS CHAGAS</t>
        </is>
      </c>
      <c r="C5122" t="n">
        <v>1</v>
      </c>
      <c r="D5122" t="inlineStr">
        <is>
          <t>IPCA</t>
        </is>
      </c>
      <c r="E5122" t="n">
        <v>0.009488792934583046</v>
      </c>
      <c r="F5122" t="inlineStr">
        <is>
          <t>MENSAL</t>
        </is>
      </c>
      <c r="G5122" t="n">
        <v>45651</v>
      </c>
      <c r="H5122" t="n">
        <v>45651</v>
      </c>
      <c r="I5122" t="inlineStr">
        <is>
          <t>036</t>
        </is>
      </c>
      <c r="J5122" t="inlineStr">
        <is>
          <t>CARTEIRA</t>
        </is>
      </c>
      <c r="K5122" t="inlineStr">
        <is>
          <t>CONTRATO</t>
        </is>
      </c>
      <c r="L5122" t="n">
        <v>1930.48</v>
      </c>
      <c r="M5122" t="inlineStr"/>
      <c r="N5122" t="inlineStr"/>
      <c r="O5122" s="142">
        <f>DATE(YEAR(H5122),MONTH(H5122),1)</f>
        <v/>
      </c>
      <c r="P5122" s="132">
        <f>IF(H5122&gt;$L$3,"Futuro","Atraso")</f>
        <v/>
      </c>
      <c r="Q5122">
        <f>12*(YEAR(H5122)-YEAR($L$3))+(MONTH(H5122)-MONTH($L$3))</f>
        <v/>
      </c>
      <c r="R5122" s="366">
        <f>IF(N5122="IBIRAPITANGA FASE 3",IF(P5122="Atraso",M5122,M5122/(1+$J$2)^Q5122),IF(P5122="Atraso",M5122,M5122/(1+$J$1)^Q5122))</f>
        <v/>
      </c>
    </row>
    <row r="5123">
      <c r="A5123" t="inlineStr">
        <is>
          <t>Q024L01</t>
        </is>
      </c>
      <c r="B5123" t="inlineStr">
        <is>
          <t>RICARDO FERNANDES DAS CHAGAS</t>
        </is>
      </c>
      <c r="C5123" t="n">
        <v>1</v>
      </c>
      <c r="D5123" t="inlineStr">
        <is>
          <t>IPCA</t>
        </is>
      </c>
      <c r="E5123" t="n">
        <v>0.009488792934583046</v>
      </c>
      <c r="F5123" t="inlineStr">
        <is>
          <t>MENSAL</t>
        </is>
      </c>
      <c r="G5123" t="n">
        <v>45682</v>
      </c>
      <c r="H5123" t="n">
        <v>45682</v>
      </c>
      <c r="I5123" t="inlineStr">
        <is>
          <t>037</t>
        </is>
      </c>
      <c r="J5123" t="inlineStr">
        <is>
          <t>CARTEIRA</t>
        </is>
      </c>
      <c r="K5123" t="inlineStr">
        <is>
          <t>CONTRATO</t>
        </is>
      </c>
      <c r="L5123" t="n">
        <v>1930.48</v>
      </c>
      <c r="M5123" t="inlineStr"/>
      <c r="N5123" t="inlineStr"/>
      <c r="O5123" s="142">
        <f>DATE(YEAR(H5123),MONTH(H5123),1)</f>
        <v/>
      </c>
      <c r="P5123" s="132">
        <f>IF(H5123&gt;$L$3,"Futuro","Atraso")</f>
        <v/>
      </c>
      <c r="Q5123">
        <f>12*(YEAR(H5123)-YEAR($L$3))+(MONTH(H5123)-MONTH($L$3))</f>
        <v/>
      </c>
      <c r="R5123" s="366">
        <f>IF(N5123="IBIRAPITANGA FASE 3",IF(P5123="Atraso",M5123,M5123/(1+$J$2)^Q5123),IF(P5123="Atraso",M5123,M5123/(1+$J$1)^Q5123))</f>
        <v/>
      </c>
    </row>
    <row r="5124">
      <c r="A5124" t="inlineStr">
        <is>
          <t>Q024L01</t>
        </is>
      </c>
      <c r="B5124" t="inlineStr">
        <is>
          <t>RICARDO FERNANDES DAS CHAGAS</t>
        </is>
      </c>
      <c r="C5124" t="n">
        <v>1</v>
      </c>
      <c r="D5124" t="inlineStr">
        <is>
          <t>IPCA</t>
        </is>
      </c>
      <c r="E5124" t="n">
        <v>0.009488792934583046</v>
      </c>
      <c r="F5124" t="inlineStr">
        <is>
          <t>MENSAL</t>
        </is>
      </c>
      <c r="G5124" t="n">
        <v>45713</v>
      </c>
      <c r="H5124" t="n">
        <v>45713</v>
      </c>
      <c r="I5124" t="inlineStr">
        <is>
          <t>038</t>
        </is>
      </c>
      <c r="J5124" t="inlineStr">
        <is>
          <t>CARTEIRA</t>
        </is>
      </c>
      <c r="K5124" t="inlineStr">
        <is>
          <t>CONTRATO</t>
        </is>
      </c>
      <c r="L5124" t="n">
        <v>1930.48</v>
      </c>
      <c r="M5124" t="inlineStr"/>
      <c r="N5124" t="inlineStr"/>
      <c r="O5124" s="142">
        <f>DATE(YEAR(H5124),MONTH(H5124),1)</f>
        <v/>
      </c>
      <c r="P5124" s="132">
        <f>IF(H5124&gt;$L$3,"Futuro","Atraso")</f>
        <v/>
      </c>
      <c r="Q5124">
        <f>12*(YEAR(H5124)-YEAR($L$3))+(MONTH(H5124)-MONTH($L$3))</f>
        <v/>
      </c>
      <c r="R5124" s="366">
        <f>IF(N5124="IBIRAPITANGA FASE 3",IF(P5124="Atraso",M5124,M5124/(1+$J$2)^Q5124),IF(P5124="Atraso",M5124,M5124/(1+$J$1)^Q5124))</f>
        <v/>
      </c>
    </row>
    <row r="5125">
      <c r="A5125" t="inlineStr">
        <is>
          <t>Q024L01</t>
        </is>
      </c>
      <c r="B5125" t="inlineStr">
        <is>
          <t>RICARDO FERNANDES DAS CHAGAS</t>
        </is>
      </c>
      <c r="C5125" t="n">
        <v>1</v>
      </c>
      <c r="D5125" t="inlineStr">
        <is>
          <t>IPCA</t>
        </is>
      </c>
      <c r="E5125" t="n">
        <v>0.009488792934583046</v>
      </c>
      <c r="F5125" t="inlineStr">
        <is>
          <t>MENSAL</t>
        </is>
      </c>
      <c r="G5125" t="n">
        <v>45741</v>
      </c>
      <c r="H5125" t="n">
        <v>45741</v>
      </c>
      <c r="I5125" t="inlineStr">
        <is>
          <t>039</t>
        </is>
      </c>
      <c r="J5125" t="inlineStr">
        <is>
          <t>CARTEIRA</t>
        </is>
      </c>
      <c r="K5125" t="inlineStr">
        <is>
          <t>CONTRATO</t>
        </is>
      </c>
      <c r="L5125" t="n">
        <v>1930.48</v>
      </c>
      <c r="M5125" t="inlineStr"/>
      <c r="N5125" t="inlineStr"/>
      <c r="O5125" s="142">
        <f>DATE(YEAR(H5125),MONTH(H5125),1)</f>
        <v/>
      </c>
      <c r="P5125" s="132">
        <f>IF(H5125&gt;$L$3,"Futuro","Atraso")</f>
        <v/>
      </c>
      <c r="Q5125">
        <f>12*(YEAR(H5125)-YEAR($L$3))+(MONTH(H5125)-MONTH($L$3))</f>
        <v/>
      </c>
      <c r="R5125" s="366">
        <f>IF(N5125="IBIRAPITANGA FASE 3",IF(P5125="Atraso",M5125,M5125/(1+$J$2)^Q5125),IF(P5125="Atraso",M5125,M5125/(1+$J$1)^Q5125))</f>
        <v/>
      </c>
    </row>
    <row r="5126">
      <c r="A5126" t="inlineStr">
        <is>
          <t>Q024L01</t>
        </is>
      </c>
      <c r="B5126" t="inlineStr">
        <is>
          <t>RICARDO FERNANDES DAS CHAGAS</t>
        </is>
      </c>
      <c r="C5126" t="n">
        <v>1</v>
      </c>
      <c r="D5126" t="inlineStr">
        <is>
          <t>IPCA</t>
        </is>
      </c>
      <c r="E5126" t="n">
        <v>0.009488792934583046</v>
      </c>
      <c r="F5126" t="inlineStr">
        <is>
          <t>MENSAL</t>
        </is>
      </c>
      <c r="G5126" t="n">
        <v>45772</v>
      </c>
      <c r="H5126" t="n">
        <v>45772</v>
      </c>
      <c r="I5126" t="inlineStr">
        <is>
          <t>040</t>
        </is>
      </c>
      <c r="J5126" t="inlineStr">
        <is>
          <t>CARTEIRA</t>
        </is>
      </c>
      <c r="K5126" t="inlineStr">
        <is>
          <t>CONTRATO</t>
        </is>
      </c>
      <c r="L5126" t="n">
        <v>1930.48</v>
      </c>
      <c r="M5126" t="inlineStr"/>
      <c r="N5126" t="inlineStr"/>
      <c r="O5126" s="142">
        <f>DATE(YEAR(H5126),MONTH(H5126),1)</f>
        <v/>
      </c>
      <c r="P5126" s="132">
        <f>IF(H5126&gt;$L$3,"Futuro","Atraso")</f>
        <v/>
      </c>
      <c r="Q5126">
        <f>12*(YEAR(H5126)-YEAR($L$3))+(MONTH(H5126)-MONTH($L$3))</f>
        <v/>
      </c>
      <c r="R5126" s="366">
        <f>IF(N5126="IBIRAPITANGA FASE 3",IF(P5126="Atraso",M5126,M5126/(1+$J$2)^Q5126),IF(P5126="Atraso",M5126,M5126/(1+$J$1)^Q5126))</f>
        <v/>
      </c>
    </row>
    <row r="5127">
      <c r="A5127" t="inlineStr">
        <is>
          <t>Q024L01</t>
        </is>
      </c>
      <c r="B5127" t="inlineStr">
        <is>
          <t>RICARDO FERNANDES DAS CHAGAS</t>
        </is>
      </c>
      <c r="C5127" t="n">
        <v>1</v>
      </c>
      <c r="D5127" t="inlineStr">
        <is>
          <t>IPCA</t>
        </is>
      </c>
      <c r="E5127" t="n">
        <v>0.009488792934583046</v>
      </c>
      <c r="F5127" t="inlineStr">
        <is>
          <t>MENSAL</t>
        </is>
      </c>
      <c r="G5127" t="n">
        <v>45802</v>
      </c>
      <c r="H5127" t="n">
        <v>45802</v>
      </c>
      <c r="I5127" t="inlineStr">
        <is>
          <t>041</t>
        </is>
      </c>
      <c r="J5127" t="inlineStr">
        <is>
          <t>CARTEIRA</t>
        </is>
      </c>
      <c r="K5127" t="inlineStr">
        <is>
          <t>CONTRATO</t>
        </is>
      </c>
      <c r="L5127" t="n">
        <v>1930.48</v>
      </c>
      <c r="M5127" t="inlineStr"/>
      <c r="N5127" t="inlineStr"/>
      <c r="O5127" s="142">
        <f>DATE(YEAR(H5127),MONTH(H5127),1)</f>
        <v/>
      </c>
      <c r="P5127" s="132">
        <f>IF(H5127&gt;$L$3,"Futuro","Atraso")</f>
        <v/>
      </c>
      <c r="Q5127">
        <f>12*(YEAR(H5127)-YEAR($L$3))+(MONTH(H5127)-MONTH($L$3))</f>
        <v/>
      </c>
      <c r="R5127" s="366">
        <f>IF(N5127="IBIRAPITANGA FASE 3",IF(P5127="Atraso",M5127,M5127/(1+$J$2)^Q5127),IF(P5127="Atraso",M5127,M5127/(1+$J$1)^Q5127))</f>
        <v/>
      </c>
    </row>
    <row r="5128">
      <c r="A5128" t="inlineStr">
        <is>
          <t>Q024L01</t>
        </is>
      </c>
      <c r="B5128" t="inlineStr">
        <is>
          <t>RICARDO FERNANDES DAS CHAGAS</t>
        </is>
      </c>
      <c r="C5128" t="n">
        <v>1</v>
      </c>
      <c r="D5128" t="inlineStr">
        <is>
          <t>IPCA</t>
        </is>
      </c>
      <c r="E5128" t="n">
        <v>0.009488792934583046</v>
      </c>
      <c r="F5128" t="inlineStr">
        <is>
          <t>MENSAL</t>
        </is>
      </c>
      <c r="G5128" t="n">
        <v>45833</v>
      </c>
      <c r="H5128" t="n">
        <v>45833</v>
      </c>
      <c r="I5128" t="inlineStr">
        <is>
          <t>042</t>
        </is>
      </c>
      <c r="J5128" t="inlineStr">
        <is>
          <t>CARTEIRA</t>
        </is>
      </c>
      <c r="K5128" t="inlineStr">
        <is>
          <t>CONTRATO</t>
        </is>
      </c>
      <c r="L5128" t="n">
        <v>1930.48</v>
      </c>
      <c r="M5128" t="inlineStr"/>
      <c r="N5128" t="inlineStr"/>
      <c r="O5128" s="142">
        <f>DATE(YEAR(H5128),MONTH(H5128),1)</f>
        <v/>
      </c>
      <c r="P5128" s="132">
        <f>IF(H5128&gt;$L$3,"Futuro","Atraso")</f>
        <v/>
      </c>
      <c r="Q5128">
        <f>12*(YEAR(H5128)-YEAR($L$3))+(MONTH(H5128)-MONTH($L$3))</f>
        <v/>
      </c>
      <c r="R5128" s="366">
        <f>IF(N5128="IBIRAPITANGA FASE 3",IF(P5128="Atraso",M5128,M5128/(1+$J$2)^Q5128),IF(P5128="Atraso",M5128,M5128/(1+$J$1)^Q5128))</f>
        <v/>
      </c>
    </row>
    <row r="5129">
      <c r="A5129" t="inlineStr">
        <is>
          <t>Q024L01</t>
        </is>
      </c>
      <c r="B5129" t="inlineStr">
        <is>
          <t>RICARDO FERNANDES DAS CHAGAS</t>
        </is>
      </c>
      <c r="C5129" t="n">
        <v>1</v>
      </c>
      <c r="D5129" t="inlineStr">
        <is>
          <t>IPCA</t>
        </is>
      </c>
      <c r="E5129" t="n">
        <v>0.009488792934583046</v>
      </c>
      <c r="F5129" t="inlineStr">
        <is>
          <t>MENSAL</t>
        </is>
      </c>
      <c r="G5129" t="n">
        <v>45863</v>
      </c>
      <c r="H5129" t="n">
        <v>45863</v>
      </c>
      <c r="I5129" t="inlineStr">
        <is>
          <t>043</t>
        </is>
      </c>
      <c r="J5129" t="inlineStr">
        <is>
          <t>CARTEIRA</t>
        </is>
      </c>
      <c r="K5129" t="inlineStr">
        <is>
          <t>CONTRATO</t>
        </is>
      </c>
      <c r="L5129" t="n">
        <v>1930.48</v>
      </c>
      <c r="M5129" t="inlineStr"/>
      <c r="N5129" t="inlineStr"/>
      <c r="O5129" s="142">
        <f>DATE(YEAR(H5129),MONTH(H5129),1)</f>
        <v/>
      </c>
      <c r="P5129" s="132">
        <f>IF(H5129&gt;$L$3,"Futuro","Atraso")</f>
        <v/>
      </c>
      <c r="Q5129">
        <f>12*(YEAR(H5129)-YEAR($L$3))+(MONTH(H5129)-MONTH($L$3))</f>
        <v/>
      </c>
      <c r="R5129" s="366">
        <f>IF(N5129="IBIRAPITANGA FASE 3",IF(P5129="Atraso",M5129,M5129/(1+$J$2)^Q5129),IF(P5129="Atraso",M5129,M5129/(1+$J$1)^Q5129))</f>
        <v/>
      </c>
    </row>
    <row r="5130">
      <c r="A5130" t="inlineStr">
        <is>
          <t>Q024L01</t>
        </is>
      </c>
      <c r="B5130" t="inlineStr">
        <is>
          <t>RICARDO FERNANDES DAS CHAGAS</t>
        </is>
      </c>
      <c r="C5130" t="n">
        <v>1</v>
      </c>
      <c r="D5130" t="inlineStr">
        <is>
          <t>IPCA</t>
        </is>
      </c>
      <c r="E5130" t="n">
        <v>0.009488792934583046</v>
      </c>
      <c r="F5130" t="inlineStr">
        <is>
          <t>MENSAL</t>
        </is>
      </c>
      <c r="G5130" t="n">
        <v>45868</v>
      </c>
      <c r="H5130" t="n">
        <v>45868</v>
      </c>
      <c r="I5130" t="inlineStr">
        <is>
          <t>004</t>
        </is>
      </c>
      <c r="J5130" t="inlineStr">
        <is>
          <t>CARTEIRA</t>
        </is>
      </c>
      <c r="K5130" t="inlineStr">
        <is>
          <t>CONTRATO</t>
        </is>
      </c>
      <c r="L5130" t="n">
        <v>10463.08</v>
      </c>
      <c r="M5130" t="inlineStr"/>
      <c r="N5130" t="inlineStr"/>
      <c r="O5130" s="142">
        <f>DATE(YEAR(H5130),MONTH(H5130),1)</f>
        <v/>
      </c>
      <c r="P5130" s="132">
        <f>IF(H5130&gt;$L$3,"Futuro","Atraso")</f>
        <v/>
      </c>
      <c r="Q5130">
        <f>12*(YEAR(H5130)-YEAR($L$3))+(MONTH(H5130)-MONTH($L$3))</f>
        <v/>
      </c>
      <c r="R5130" s="366">
        <f>IF(N5130="IBIRAPITANGA FASE 3",IF(P5130="Atraso",M5130,M5130/(1+$J$2)^Q5130),IF(P5130="Atraso",M5130,M5130/(1+$J$1)^Q5130))</f>
        <v/>
      </c>
    </row>
    <row r="5131">
      <c r="A5131" t="inlineStr">
        <is>
          <t>Q024L01</t>
        </is>
      </c>
      <c r="B5131" t="inlineStr">
        <is>
          <t>RICARDO FERNANDES DAS CHAGAS</t>
        </is>
      </c>
      <c r="C5131" t="n">
        <v>1</v>
      </c>
      <c r="D5131" t="inlineStr">
        <is>
          <t>IPCA</t>
        </is>
      </c>
      <c r="E5131" t="n">
        <v>0.009488792934583046</v>
      </c>
      <c r="F5131" t="inlineStr">
        <is>
          <t>MENSAL</t>
        </is>
      </c>
      <c r="G5131" t="n">
        <v>45894</v>
      </c>
      <c r="H5131" t="n">
        <v>45894</v>
      </c>
      <c r="I5131" t="inlineStr">
        <is>
          <t>044</t>
        </is>
      </c>
      <c r="J5131" t="inlineStr">
        <is>
          <t>CARTEIRA</t>
        </is>
      </c>
      <c r="K5131" t="inlineStr">
        <is>
          <t>CONTRATO</t>
        </is>
      </c>
      <c r="L5131" t="n">
        <v>1930.48</v>
      </c>
      <c r="M5131" t="inlineStr"/>
      <c r="N5131" t="inlineStr"/>
      <c r="O5131" s="142">
        <f>DATE(YEAR(H5131),MONTH(H5131),1)</f>
        <v/>
      </c>
      <c r="P5131" s="132">
        <f>IF(H5131&gt;$L$3,"Futuro","Atraso")</f>
        <v/>
      </c>
      <c r="Q5131">
        <f>12*(YEAR(H5131)-YEAR($L$3))+(MONTH(H5131)-MONTH($L$3))</f>
        <v/>
      </c>
      <c r="R5131" s="366">
        <f>IF(N5131="IBIRAPITANGA FASE 3",IF(P5131="Atraso",M5131,M5131/(1+$J$2)^Q5131),IF(P5131="Atraso",M5131,M5131/(1+$J$1)^Q5131))</f>
        <v/>
      </c>
    </row>
    <row r="5132">
      <c r="A5132" t="inlineStr">
        <is>
          <t>Q024L01</t>
        </is>
      </c>
      <c r="B5132" t="inlineStr">
        <is>
          <t>RICARDO FERNANDES DAS CHAGAS</t>
        </is>
      </c>
      <c r="C5132" t="n">
        <v>1</v>
      </c>
      <c r="D5132" t="inlineStr">
        <is>
          <t>IPCA</t>
        </is>
      </c>
      <c r="E5132" t="n">
        <v>0.009488792934583046</v>
      </c>
      <c r="F5132" t="inlineStr">
        <is>
          <t>MENSAL</t>
        </is>
      </c>
      <c r="G5132" t="n">
        <v>45925</v>
      </c>
      <c r="H5132" t="n">
        <v>45925</v>
      </c>
      <c r="I5132" t="inlineStr">
        <is>
          <t>045</t>
        </is>
      </c>
      <c r="J5132" t="inlineStr">
        <is>
          <t>CARTEIRA</t>
        </is>
      </c>
      <c r="K5132" t="inlineStr">
        <is>
          <t>CONTRATO</t>
        </is>
      </c>
      <c r="L5132" t="n">
        <v>1930.48</v>
      </c>
      <c r="M5132" t="inlineStr"/>
      <c r="N5132" t="inlineStr"/>
      <c r="O5132" s="142">
        <f>DATE(YEAR(H5132),MONTH(H5132),1)</f>
        <v/>
      </c>
      <c r="P5132" s="132">
        <f>IF(H5132&gt;$L$3,"Futuro","Atraso")</f>
        <v/>
      </c>
      <c r="Q5132">
        <f>12*(YEAR(H5132)-YEAR($L$3))+(MONTH(H5132)-MONTH($L$3))</f>
        <v/>
      </c>
      <c r="R5132" s="366">
        <f>IF(N5132="IBIRAPITANGA FASE 3",IF(P5132="Atraso",M5132,M5132/(1+$J$2)^Q5132),IF(P5132="Atraso",M5132,M5132/(1+$J$1)^Q5132))</f>
        <v/>
      </c>
    </row>
    <row r="5133">
      <c r="A5133" t="inlineStr">
        <is>
          <t>Q024L01</t>
        </is>
      </c>
      <c r="B5133" t="inlineStr">
        <is>
          <t>RICARDO FERNANDES DAS CHAGAS</t>
        </is>
      </c>
      <c r="C5133" t="n">
        <v>1</v>
      </c>
      <c r="D5133" t="inlineStr">
        <is>
          <t>IPCA</t>
        </is>
      </c>
      <c r="E5133" t="n">
        <v>0.009488792934583046</v>
      </c>
      <c r="F5133" t="inlineStr">
        <is>
          <t>MENSAL</t>
        </is>
      </c>
      <c r="G5133" t="n">
        <v>45955</v>
      </c>
      <c r="H5133" t="n">
        <v>45955</v>
      </c>
      <c r="I5133" t="inlineStr">
        <is>
          <t>046</t>
        </is>
      </c>
      <c r="J5133" t="inlineStr">
        <is>
          <t>CARTEIRA</t>
        </is>
      </c>
      <c r="K5133" t="inlineStr">
        <is>
          <t>CONTRATO</t>
        </is>
      </c>
      <c r="L5133" t="n">
        <v>1930.48</v>
      </c>
      <c r="M5133" t="inlineStr"/>
      <c r="N5133" t="inlineStr"/>
      <c r="O5133" s="142">
        <f>DATE(YEAR(H5133),MONTH(H5133),1)</f>
        <v/>
      </c>
      <c r="P5133" s="132">
        <f>IF(H5133&gt;$L$3,"Futuro","Atraso")</f>
        <v/>
      </c>
      <c r="Q5133">
        <f>12*(YEAR(H5133)-YEAR($L$3))+(MONTH(H5133)-MONTH($L$3))</f>
        <v/>
      </c>
      <c r="R5133" s="366">
        <f>IF(N5133="IBIRAPITANGA FASE 3",IF(P5133="Atraso",M5133,M5133/(1+$J$2)^Q5133),IF(P5133="Atraso",M5133,M5133/(1+$J$1)^Q5133))</f>
        <v/>
      </c>
    </row>
    <row r="5134">
      <c r="A5134" t="inlineStr">
        <is>
          <t>Q024L01</t>
        </is>
      </c>
      <c r="B5134" t="inlineStr">
        <is>
          <t>RICARDO FERNANDES DAS CHAGAS</t>
        </is>
      </c>
      <c r="C5134" t="n">
        <v>1</v>
      </c>
      <c r="D5134" t="inlineStr">
        <is>
          <t>IPCA</t>
        </is>
      </c>
      <c r="E5134" t="n">
        <v>0.009488792934583046</v>
      </c>
      <c r="F5134" t="inlineStr">
        <is>
          <t>MENSAL</t>
        </is>
      </c>
      <c r="G5134" t="n">
        <v>45986</v>
      </c>
      <c r="H5134" t="n">
        <v>45986</v>
      </c>
      <c r="I5134" t="inlineStr">
        <is>
          <t>047</t>
        </is>
      </c>
      <c r="J5134" t="inlineStr">
        <is>
          <t>CARTEIRA</t>
        </is>
      </c>
      <c r="K5134" t="inlineStr">
        <is>
          <t>CONTRATO</t>
        </is>
      </c>
      <c r="L5134" t="n">
        <v>1930.48</v>
      </c>
      <c r="M5134" t="inlineStr"/>
      <c r="N5134" t="inlineStr"/>
      <c r="O5134" s="142">
        <f>DATE(YEAR(H5134),MONTH(H5134),1)</f>
        <v/>
      </c>
      <c r="P5134" s="132">
        <f>IF(H5134&gt;$L$3,"Futuro","Atraso")</f>
        <v/>
      </c>
      <c r="Q5134">
        <f>12*(YEAR(H5134)-YEAR($L$3))+(MONTH(H5134)-MONTH($L$3))</f>
        <v/>
      </c>
      <c r="R5134" s="366">
        <f>IF(N5134="IBIRAPITANGA FASE 3",IF(P5134="Atraso",M5134,M5134/(1+$J$2)^Q5134),IF(P5134="Atraso",M5134,M5134/(1+$J$1)^Q5134))</f>
        <v/>
      </c>
    </row>
    <row r="5135">
      <c r="A5135" t="inlineStr">
        <is>
          <t>Q024L01</t>
        </is>
      </c>
      <c r="B5135" t="inlineStr">
        <is>
          <t>RICARDO FERNANDES DAS CHAGAS</t>
        </is>
      </c>
      <c r="C5135" t="n">
        <v>1</v>
      </c>
      <c r="D5135" t="inlineStr">
        <is>
          <t>IPCA</t>
        </is>
      </c>
      <c r="E5135" t="n">
        <v>0.009488792934583046</v>
      </c>
      <c r="F5135" t="inlineStr">
        <is>
          <t>MENSAL</t>
        </is>
      </c>
      <c r="G5135" t="n">
        <v>46016</v>
      </c>
      <c r="H5135" t="n">
        <v>46016</v>
      </c>
      <c r="I5135" t="inlineStr">
        <is>
          <t>048</t>
        </is>
      </c>
      <c r="J5135" t="inlineStr">
        <is>
          <t>CARTEIRA</t>
        </is>
      </c>
      <c r="K5135" t="inlineStr">
        <is>
          <t>CONTRATO</t>
        </is>
      </c>
      <c r="L5135" t="n">
        <v>1930.48</v>
      </c>
      <c r="M5135" t="inlineStr"/>
      <c r="N5135" t="inlineStr"/>
      <c r="O5135" s="142">
        <f>DATE(YEAR(H5135),MONTH(H5135),1)</f>
        <v/>
      </c>
      <c r="P5135" s="132">
        <f>IF(H5135&gt;$L$3,"Futuro","Atraso")</f>
        <v/>
      </c>
      <c r="Q5135">
        <f>12*(YEAR(H5135)-YEAR($L$3))+(MONTH(H5135)-MONTH($L$3))</f>
        <v/>
      </c>
      <c r="R5135" s="366">
        <f>IF(N5135="IBIRAPITANGA FASE 3",IF(P5135="Atraso",M5135,M5135/(1+$J$2)^Q5135),IF(P5135="Atraso",M5135,M5135/(1+$J$1)^Q5135))</f>
        <v/>
      </c>
    </row>
    <row r="5136">
      <c r="A5136" t="inlineStr">
        <is>
          <t>Q024L01</t>
        </is>
      </c>
      <c r="B5136" t="inlineStr">
        <is>
          <t>RICARDO FERNANDES DAS CHAGAS</t>
        </is>
      </c>
      <c r="C5136" t="n">
        <v>1</v>
      </c>
      <c r="D5136" t="inlineStr">
        <is>
          <t>IPCA</t>
        </is>
      </c>
      <c r="E5136" t="n">
        <v>0.009488792934583046</v>
      </c>
      <c r="F5136" t="inlineStr">
        <is>
          <t>MENSAL</t>
        </is>
      </c>
      <c r="G5136" t="n">
        <v>46047</v>
      </c>
      <c r="H5136" t="n">
        <v>46047</v>
      </c>
      <c r="I5136" t="inlineStr">
        <is>
          <t>049</t>
        </is>
      </c>
      <c r="J5136" t="inlineStr">
        <is>
          <t>CARTEIRA</t>
        </is>
      </c>
      <c r="K5136" t="inlineStr">
        <is>
          <t>CONTRATO</t>
        </is>
      </c>
      <c r="L5136" t="n">
        <v>1930.48</v>
      </c>
      <c r="M5136" t="inlineStr"/>
      <c r="N5136" t="inlineStr"/>
      <c r="O5136" s="142">
        <f>DATE(YEAR(H5136),MONTH(H5136),1)</f>
        <v/>
      </c>
      <c r="P5136" s="132">
        <f>IF(H5136&gt;$L$3,"Futuro","Atraso")</f>
        <v/>
      </c>
      <c r="Q5136">
        <f>12*(YEAR(H5136)-YEAR($L$3))+(MONTH(H5136)-MONTH($L$3))</f>
        <v/>
      </c>
      <c r="R5136" s="366">
        <f>IF(N5136="IBIRAPITANGA FASE 3",IF(P5136="Atraso",M5136,M5136/(1+$J$2)^Q5136),IF(P5136="Atraso",M5136,M5136/(1+$J$1)^Q5136))</f>
        <v/>
      </c>
    </row>
    <row r="5137">
      <c r="A5137" t="inlineStr">
        <is>
          <t>Q024L01</t>
        </is>
      </c>
      <c r="B5137" t="inlineStr">
        <is>
          <t>RICARDO FERNANDES DAS CHAGAS</t>
        </is>
      </c>
      <c r="C5137" t="n">
        <v>1</v>
      </c>
      <c r="D5137" t="inlineStr">
        <is>
          <t>IPCA</t>
        </is>
      </c>
      <c r="E5137" t="n">
        <v>0.009488792934583046</v>
      </c>
      <c r="F5137" t="inlineStr">
        <is>
          <t>MENSAL</t>
        </is>
      </c>
      <c r="G5137" t="n">
        <v>46078</v>
      </c>
      <c r="H5137" t="n">
        <v>46078</v>
      </c>
      <c r="I5137" t="inlineStr">
        <is>
          <t>050</t>
        </is>
      </c>
      <c r="J5137" t="inlineStr">
        <is>
          <t>CARTEIRA</t>
        </is>
      </c>
      <c r="K5137" t="inlineStr">
        <is>
          <t>CONTRATO</t>
        </is>
      </c>
      <c r="L5137" t="n">
        <v>1930.48</v>
      </c>
      <c r="M5137" t="inlineStr"/>
      <c r="N5137" t="inlineStr"/>
      <c r="O5137" s="142">
        <f>DATE(YEAR(H5137),MONTH(H5137),1)</f>
        <v/>
      </c>
      <c r="P5137" s="132">
        <f>IF(H5137&gt;$L$3,"Futuro","Atraso")</f>
        <v/>
      </c>
      <c r="Q5137">
        <f>12*(YEAR(H5137)-YEAR($L$3))+(MONTH(H5137)-MONTH($L$3))</f>
        <v/>
      </c>
      <c r="R5137" s="366">
        <f>IF(N5137="IBIRAPITANGA FASE 3",IF(P5137="Atraso",M5137,M5137/(1+$J$2)^Q5137),IF(P5137="Atraso",M5137,M5137/(1+$J$1)^Q5137))</f>
        <v/>
      </c>
    </row>
    <row r="5138">
      <c r="A5138" t="inlineStr">
        <is>
          <t>Q024L01</t>
        </is>
      </c>
      <c r="B5138" t="inlineStr">
        <is>
          <t>RICARDO FERNANDES DAS CHAGAS</t>
        </is>
      </c>
      <c r="C5138" t="n">
        <v>1</v>
      </c>
      <c r="D5138" t="inlineStr">
        <is>
          <t>IPCA</t>
        </is>
      </c>
      <c r="E5138" t="n">
        <v>0.009488792934583046</v>
      </c>
      <c r="F5138" t="inlineStr">
        <is>
          <t>MENSAL</t>
        </is>
      </c>
      <c r="G5138" t="n">
        <v>46106</v>
      </c>
      <c r="H5138" t="n">
        <v>46106</v>
      </c>
      <c r="I5138" t="inlineStr">
        <is>
          <t>051</t>
        </is>
      </c>
      <c r="J5138" t="inlineStr">
        <is>
          <t>CARTEIRA</t>
        </is>
      </c>
      <c r="K5138" t="inlineStr">
        <is>
          <t>CONTRATO</t>
        </is>
      </c>
      <c r="L5138" t="n">
        <v>1930.48</v>
      </c>
      <c r="M5138" t="inlineStr"/>
      <c r="N5138" t="inlineStr"/>
      <c r="O5138" s="142">
        <f>DATE(YEAR(H5138),MONTH(H5138),1)</f>
        <v/>
      </c>
      <c r="P5138" s="132">
        <f>IF(H5138&gt;$L$3,"Futuro","Atraso")</f>
        <v/>
      </c>
      <c r="Q5138">
        <f>12*(YEAR(H5138)-YEAR($L$3))+(MONTH(H5138)-MONTH($L$3))</f>
        <v/>
      </c>
      <c r="R5138" s="366">
        <f>IF(N5138="IBIRAPITANGA FASE 3",IF(P5138="Atraso",M5138,M5138/(1+$J$2)^Q5138),IF(P5138="Atraso",M5138,M5138/(1+$J$1)^Q5138))</f>
        <v/>
      </c>
    </row>
    <row r="5139">
      <c r="A5139" t="inlineStr">
        <is>
          <t>Q024L01</t>
        </is>
      </c>
      <c r="B5139" t="inlineStr">
        <is>
          <t>RICARDO FERNANDES DAS CHAGAS</t>
        </is>
      </c>
      <c r="C5139" t="n">
        <v>1</v>
      </c>
      <c r="D5139" t="inlineStr">
        <is>
          <t>IPCA</t>
        </is>
      </c>
      <c r="E5139" t="n">
        <v>0.009488792934583046</v>
      </c>
      <c r="F5139" t="inlineStr">
        <is>
          <t>MENSAL</t>
        </is>
      </c>
      <c r="G5139" t="n">
        <v>46137</v>
      </c>
      <c r="H5139" t="n">
        <v>46137</v>
      </c>
      <c r="I5139" t="inlineStr">
        <is>
          <t>052</t>
        </is>
      </c>
      <c r="J5139" t="inlineStr">
        <is>
          <t>CARTEIRA</t>
        </is>
      </c>
      <c r="K5139" t="inlineStr">
        <is>
          <t>CONTRATO</t>
        </is>
      </c>
      <c r="L5139" t="n">
        <v>1930.48</v>
      </c>
      <c r="M5139" t="inlineStr"/>
      <c r="N5139" t="inlineStr"/>
      <c r="O5139" s="142">
        <f>DATE(YEAR(H5139),MONTH(H5139),1)</f>
        <v/>
      </c>
      <c r="P5139" s="132">
        <f>IF(H5139&gt;$L$3,"Futuro","Atraso")</f>
        <v/>
      </c>
      <c r="Q5139">
        <f>12*(YEAR(H5139)-YEAR($L$3))+(MONTH(H5139)-MONTH($L$3))</f>
        <v/>
      </c>
      <c r="R5139" s="366">
        <f>IF(N5139="IBIRAPITANGA FASE 3",IF(P5139="Atraso",M5139,M5139/(1+$J$2)^Q5139),IF(P5139="Atraso",M5139,M5139/(1+$J$1)^Q5139))</f>
        <v/>
      </c>
    </row>
    <row r="5140">
      <c r="A5140" t="inlineStr">
        <is>
          <t>Q024L01</t>
        </is>
      </c>
      <c r="B5140" t="inlineStr">
        <is>
          <t>RICARDO FERNANDES DAS CHAGAS</t>
        </is>
      </c>
      <c r="C5140" t="n">
        <v>1</v>
      </c>
      <c r="D5140" t="inlineStr">
        <is>
          <t>IPCA</t>
        </is>
      </c>
      <c r="E5140" t="n">
        <v>0.009488792934583046</v>
      </c>
      <c r="F5140" t="inlineStr">
        <is>
          <t>MENSAL</t>
        </is>
      </c>
      <c r="G5140" t="n">
        <v>46167</v>
      </c>
      <c r="H5140" t="n">
        <v>46167</v>
      </c>
      <c r="I5140" t="inlineStr">
        <is>
          <t>053</t>
        </is>
      </c>
      <c r="J5140" t="inlineStr">
        <is>
          <t>CARTEIRA</t>
        </is>
      </c>
      <c r="K5140" t="inlineStr">
        <is>
          <t>CONTRATO</t>
        </is>
      </c>
      <c r="L5140" t="n">
        <v>1930.48</v>
      </c>
      <c r="M5140" t="inlineStr"/>
      <c r="N5140" t="inlineStr"/>
      <c r="O5140" s="142">
        <f>DATE(YEAR(H5140),MONTH(H5140),1)</f>
        <v/>
      </c>
      <c r="P5140" s="132">
        <f>IF(H5140&gt;$L$3,"Futuro","Atraso")</f>
        <v/>
      </c>
      <c r="Q5140">
        <f>12*(YEAR(H5140)-YEAR($L$3))+(MONTH(H5140)-MONTH($L$3))</f>
        <v/>
      </c>
      <c r="R5140" s="366">
        <f>IF(N5140="IBIRAPITANGA FASE 3",IF(P5140="Atraso",M5140,M5140/(1+$J$2)^Q5140),IF(P5140="Atraso",M5140,M5140/(1+$J$1)^Q5140))</f>
        <v/>
      </c>
    </row>
    <row r="5141">
      <c r="A5141" t="inlineStr">
        <is>
          <t>Q024L01</t>
        </is>
      </c>
      <c r="B5141" t="inlineStr">
        <is>
          <t>RICARDO FERNANDES DAS CHAGAS</t>
        </is>
      </c>
      <c r="C5141" t="n">
        <v>1</v>
      </c>
      <c r="D5141" t="inlineStr">
        <is>
          <t>IPCA</t>
        </is>
      </c>
      <c r="E5141" t="n">
        <v>0.009488792934583046</v>
      </c>
      <c r="F5141" t="inlineStr">
        <is>
          <t>MENSAL</t>
        </is>
      </c>
      <c r="G5141" t="n">
        <v>46198</v>
      </c>
      <c r="H5141" t="n">
        <v>46198</v>
      </c>
      <c r="I5141" t="inlineStr">
        <is>
          <t>054</t>
        </is>
      </c>
      <c r="J5141" t="inlineStr">
        <is>
          <t>CARTEIRA</t>
        </is>
      </c>
      <c r="K5141" t="inlineStr">
        <is>
          <t>CONTRATO</t>
        </is>
      </c>
      <c r="L5141" t="n">
        <v>1930.48</v>
      </c>
      <c r="M5141" t="inlineStr"/>
      <c r="N5141" t="inlineStr"/>
      <c r="O5141" s="142">
        <f>DATE(YEAR(H5141),MONTH(H5141),1)</f>
        <v/>
      </c>
      <c r="P5141" s="132">
        <f>IF(H5141&gt;$L$3,"Futuro","Atraso")</f>
        <v/>
      </c>
      <c r="Q5141">
        <f>12*(YEAR(H5141)-YEAR($L$3))+(MONTH(H5141)-MONTH($L$3))</f>
        <v/>
      </c>
      <c r="R5141" s="366">
        <f>IF(N5141="IBIRAPITANGA FASE 3",IF(P5141="Atraso",M5141,M5141/(1+$J$2)^Q5141),IF(P5141="Atraso",M5141,M5141/(1+$J$1)^Q5141))</f>
        <v/>
      </c>
    </row>
    <row r="5142">
      <c r="A5142" t="inlineStr">
        <is>
          <t>Q024L01</t>
        </is>
      </c>
      <c r="B5142" t="inlineStr">
        <is>
          <t>RICARDO FERNANDES DAS CHAGAS</t>
        </is>
      </c>
      <c r="C5142" t="n">
        <v>1</v>
      </c>
      <c r="D5142" t="inlineStr">
        <is>
          <t>IPCA</t>
        </is>
      </c>
      <c r="E5142" t="n">
        <v>0.009488792934583046</v>
      </c>
      <c r="F5142" t="inlineStr">
        <is>
          <t>MENSAL</t>
        </is>
      </c>
      <c r="G5142" t="n">
        <v>46228</v>
      </c>
      <c r="H5142" t="n">
        <v>46228</v>
      </c>
      <c r="I5142" t="inlineStr">
        <is>
          <t>055</t>
        </is>
      </c>
      <c r="J5142" t="inlineStr">
        <is>
          <t>CARTEIRA</t>
        </is>
      </c>
      <c r="K5142" t="inlineStr">
        <is>
          <t>CONTRATO</t>
        </is>
      </c>
      <c r="L5142" t="n">
        <v>1930.48</v>
      </c>
      <c r="M5142" t="inlineStr"/>
      <c r="N5142" t="inlineStr"/>
      <c r="O5142" s="142">
        <f>DATE(YEAR(H5142),MONTH(H5142),1)</f>
        <v/>
      </c>
      <c r="P5142" s="132">
        <f>IF(H5142&gt;$L$3,"Futuro","Atraso")</f>
        <v/>
      </c>
      <c r="Q5142">
        <f>12*(YEAR(H5142)-YEAR($L$3))+(MONTH(H5142)-MONTH($L$3))</f>
        <v/>
      </c>
      <c r="R5142" s="366">
        <f>IF(N5142="IBIRAPITANGA FASE 3",IF(P5142="Atraso",M5142,M5142/(1+$J$2)^Q5142),IF(P5142="Atraso",M5142,M5142/(1+$J$1)^Q5142))</f>
        <v/>
      </c>
    </row>
    <row r="5143">
      <c r="A5143" t="inlineStr">
        <is>
          <t>Q024L01</t>
        </is>
      </c>
      <c r="B5143" t="inlineStr">
        <is>
          <t>RICARDO FERNANDES DAS CHAGAS</t>
        </is>
      </c>
      <c r="C5143" t="n">
        <v>1</v>
      </c>
      <c r="D5143" t="inlineStr">
        <is>
          <t>IPCA</t>
        </is>
      </c>
      <c r="E5143" t="n">
        <v>0.009488792934583046</v>
      </c>
      <c r="F5143" t="inlineStr">
        <is>
          <t>MENSAL</t>
        </is>
      </c>
      <c r="G5143" t="n">
        <v>46233</v>
      </c>
      <c r="H5143" t="n">
        <v>46233</v>
      </c>
      <c r="I5143" t="inlineStr">
        <is>
          <t>005</t>
        </is>
      </c>
      <c r="J5143" t="inlineStr">
        <is>
          <t>CARTEIRA</t>
        </is>
      </c>
      <c r="K5143" t="inlineStr">
        <is>
          <t>CONTRATO</t>
        </is>
      </c>
      <c r="L5143" t="n">
        <v>10463.08</v>
      </c>
      <c r="M5143" t="inlineStr"/>
      <c r="N5143" t="inlineStr"/>
      <c r="O5143" s="142">
        <f>DATE(YEAR(H5143),MONTH(H5143),1)</f>
        <v/>
      </c>
      <c r="P5143" s="132">
        <f>IF(H5143&gt;$L$3,"Futuro","Atraso")</f>
        <v/>
      </c>
      <c r="Q5143">
        <f>12*(YEAR(H5143)-YEAR($L$3))+(MONTH(H5143)-MONTH($L$3))</f>
        <v/>
      </c>
      <c r="R5143" s="366">
        <f>IF(N5143="IBIRAPITANGA FASE 3",IF(P5143="Atraso",M5143,M5143/(1+$J$2)^Q5143),IF(P5143="Atraso",M5143,M5143/(1+$J$1)^Q5143))</f>
        <v/>
      </c>
    </row>
    <row r="5144">
      <c r="A5144" t="inlineStr">
        <is>
          <t>Q024L01</t>
        </is>
      </c>
      <c r="B5144" t="inlineStr">
        <is>
          <t>RICARDO FERNANDES DAS CHAGAS</t>
        </is>
      </c>
      <c r="C5144" t="n">
        <v>1</v>
      </c>
      <c r="D5144" t="inlineStr">
        <is>
          <t>IPCA</t>
        </is>
      </c>
      <c r="E5144" t="n">
        <v>0.009488792934583046</v>
      </c>
      <c r="F5144" t="inlineStr">
        <is>
          <t>MENSAL</t>
        </is>
      </c>
      <c r="G5144" t="n">
        <v>46259</v>
      </c>
      <c r="H5144" t="n">
        <v>46259</v>
      </c>
      <c r="I5144" t="inlineStr">
        <is>
          <t>056</t>
        </is>
      </c>
      <c r="J5144" t="inlineStr">
        <is>
          <t>CARTEIRA</t>
        </is>
      </c>
      <c r="K5144" t="inlineStr">
        <is>
          <t>CONTRATO</t>
        </is>
      </c>
      <c r="L5144" t="n">
        <v>1930.48</v>
      </c>
      <c r="M5144" t="inlineStr"/>
      <c r="N5144" t="inlineStr"/>
      <c r="O5144" s="142">
        <f>DATE(YEAR(H5144),MONTH(H5144),1)</f>
        <v/>
      </c>
      <c r="P5144" s="132">
        <f>IF(H5144&gt;$L$3,"Futuro","Atraso")</f>
        <v/>
      </c>
      <c r="Q5144">
        <f>12*(YEAR(H5144)-YEAR($L$3))+(MONTH(H5144)-MONTH($L$3))</f>
        <v/>
      </c>
      <c r="R5144" s="366">
        <f>IF(N5144="IBIRAPITANGA FASE 3",IF(P5144="Atraso",M5144,M5144/(1+$J$2)^Q5144),IF(P5144="Atraso",M5144,M5144/(1+$J$1)^Q5144))</f>
        <v/>
      </c>
    </row>
    <row r="5145">
      <c r="A5145" t="inlineStr">
        <is>
          <t>Q024L01</t>
        </is>
      </c>
      <c r="B5145" t="inlineStr">
        <is>
          <t>RICARDO FERNANDES DAS CHAGAS</t>
        </is>
      </c>
      <c r="C5145" t="n">
        <v>1</v>
      </c>
      <c r="D5145" t="inlineStr">
        <is>
          <t>IPCA</t>
        </is>
      </c>
      <c r="E5145" t="n">
        <v>0.009488792934583046</v>
      </c>
      <c r="F5145" t="inlineStr">
        <is>
          <t>MENSAL</t>
        </is>
      </c>
      <c r="G5145" t="n">
        <v>46290</v>
      </c>
      <c r="H5145" t="n">
        <v>46290</v>
      </c>
      <c r="I5145" t="inlineStr">
        <is>
          <t>057</t>
        </is>
      </c>
      <c r="J5145" t="inlineStr">
        <is>
          <t>CARTEIRA</t>
        </is>
      </c>
      <c r="K5145" t="inlineStr">
        <is>
          <t>CONTRATO</t>
        </is>
      </c>
      <c r="L5145" t="n">
        <v>1930.48</v>
      </c>
      <c r="M5145" t="inlineStr"/>
      <c r="N5145" t="inlineStr"/>
      <c r="O5145" s="142">
        <f>DATE(YEAR(H5145),MONTH(H5145),1)</f>
        <v/>
      </c>
      <c r="P5145" s="132">
        <f>IF(H5145&gt;$L$3,"Futuro","Atraso")</f>
        <v/>
      </c>
      <c r="Q5145">
        <f>12*(YEAR(H5145)-YEAR($L$3))+(MONTH(H5145)-MONTH($L$3))</f>
        <v/>
      </c>
      <c r="R5145" s="366">
        <f>IF(N5145="IBIRAPITANGA FASE 3",IF(P5145="Atraso",M5145,M5145/(1+$J$2)^Q5145),IF(P5145="Atraso",M5145,M5145/(1+$J$1)^Q5145))</f>
        <v/>
      </c>
    </row>
    <row r="5146">
      <c r="A5146" t="inlineStr">
        <is>
          <t>Q024L01</t>
        </is>
      </c>
      <c r="B5146" t="inlineStr">
        <is>
          <t>RICARDO FERNANDES DAS CHAGAS</t>
        </is>
      </c>
      <c r="C5146" t="n">
        <v>1</v>
      </c>
      <c r="D5146" t="inlineStr">
        <is>
          <t>IPCA</t>
        </is>
      </c>
      <c r="E5146" t="n">
        <v>0.009488792934583046</v>
      </c>
      <c r="F5146" t="inlineStr">
        <is>
          <t>MENSAL</t>
        </is>
      </c>
      <c r="G5146" t="n">
        <v>46320</v>
      </c>
      <c r="H5146" t="n">
        <v>46320</v>
      </c>
      <c r="I5146" t="inlineStr">
        <is>
          <t>058</t>
        </is>
      </c>
      <c r="J5146" t="inlineStr">
        <is>
          <t>CARTEIRA</t>
        </is>
      </c>
      <c r="K5146" t="inlineStr">
        <is>
          <t>CONTRATO</t>
        </is>
      </c>
      <c r="L5146" t="n">
        <v>1930.48</v>
      </c>
      <c r="M5146" t="inlineStr"/>
      <c r="N5146" t="inlineStr"/>
      <c r="O5146" s="142">
        <f>DATE(YEAR(H5146),MONTH(H5146),1)</f>
        <v/>
      </c>
      <c r="P5146" s="132">
        <f>IF(H5146&gt;$L$3,"Futuro","Atraso")</f>
        <v/>
      </c>
      <c r="Q5146">
        <f>12*(YEAR(H5146)-YEAR($L$3))+(MONTH(H5146)-MONTH($L$3))</f>
        <v/>
      </c>
      <c r="R5146" s="366">
        <f>IF(N5146="IBIRAPITANGA FASE 3",IF(P5146="Atraso",M5146,M5146/(1+$J$2)^Q5146),IF(P5146="Atraso",M5146,M5146/(1+$J$1)^Q5146))</f>
        <v/>
      </c>
    </row>
    <row r="5147">
      <c r="A5147" t="inlineStr">
        <is>
          <t>Q024L01</t>
        </is>
      </c>
      <c r="B5147" t="inlineStr">
        <is>
          <t>RICARDO FERNANDES DAS CHAGAS</t>
        </is>
      </c>
      <c r="C5147" t="n">
        <v>1</v>
      </c>
      <c r="D5147" t="inlineStr">
        <is>
          <t>IPCA</t>
        </is>
      </c>
      <c r="E5147" t="n">
        <v>0.009488792934583046</v>
      </c>
      <c r="F5147" t="inlineStr">
        <is>
          <t>MENSAL</t>
        </is>
      </c>
      <c r="G5147" t="n">
        <v>46351</v>
      </c>
      <c r="H5147" t="n">
        <v>46351</v>
      </c>
      <c r="I5147" t="inlineStr">
        <is>
          <t>059</t>
        </is>
      </c>
      <c r="J5147" t="inlineStr">
        <is>
          <t>CARTEIRA</t>
        </is>
      </c>
      <c r="K5147" t="inlineStr">
        <is>
          <t>CONTRATO</t>
        </is>
      </c>
      <c r="L5147" t="n">
        <v>1930.48</v>
      </c>
      <c r="M5147" t="inlineStr"/>
      <c r="N5147" t="inlineStr"/>
      <c r="O5147" s="142">
        <f>DATE(YEAR(H5147),MONTH(H5147),1)</f>
        <v/>
      </c>
      <c r="P5147" s="132">
        <f>IF(H5147&gt;$L$3,"Futuro","Atraso")</f>
        <v/>
      </c>
      <c r="Q5147">
        <f>12*(YEAR(H5147)-YEAR($L$3))+(MONTH(H5147)-MONTH($L$3))</f>
        <v/>
      </c>
      <c r="R5147" s="366">
        <f>IF(N5147="IBIRAPITANGA FASE 3",IF(P5147="Atraso",M5147,M5147/(1+$J$2)^Q5147),IF(P5147="Atraso",M5147,M5147/(1+$J$1)^Q5147))</f>
        <v/>
      </c>
    </row>
    <row r="5148">
      <c r="A5148" t="inlineStr">
        <is>
          <t>Q024L01</t>
        </is>
      </c>
      <c r="B5148" t="inlineStr">
        <is>
          <t>RICARDO FERNANDES DAS CHAGAS</t>
        </is>
      </c>
      <c r="C5148" t="n">
        <v>1</v>
      </c>
      <c r="D5148" t="inlineStr">
        <is>
          <t>IPCA</t>
        </is>
      </c>
      <c r="E5148" t="n">
        <v>0.009488792934583046</v>
      </c>
      <c r="F5148" t="inlineStr">
        <is>
          <t>MENSAL</t>
        </is>
      </c>
      <c r="G5148" t="n">
        <v>46381</v>
      </c>
      <c r="H5148" t="n">
        <v>46381</v>
      </c>
      <c r="I5148" t="inlineStr">
        <is>
          <t>060</t>
        </is>
      </c>
      <c r="J5148" t="inlineStr">
        <is>
          <t>CARTEIRA</t>
        </is>
      </c>
      <c r="K5148" t="inlineStr">
        <is>
          <t>CONTRATO</t>
        </is>
      </c>
      <c r="L5148" t="n">
        <v>1930.48</v>
      </c>
      <c r="M5148" t="inlineStr"/>
      <c r="N5148" t="inlineStr"/>
      <c r="O5148" s="142">
        <f>DATE(YEAR(H5148),MONTH(H5148),1)</f>
        <v/>
      </c>
      <c r="P5148" s="132">
        <f>IF(H5148&gt;$L$3,"Futuro","Atraso")</f>
        <v/>
      </c>
      <c r="Q5148">
        <f>12*(YEAR(H5148)-YEAR($L$3))+(MONTH(H5148)-MONTH($L$3))</f>
        <v/>
      </c>
      <c r="R5148" s="366">
        <f>IF(N5148="IBIRAPITANGA FASE 3",IF(P5148="Atraso",M5148,M5148/(1+$J$2)^Q5148),IF(P5148="Atraso",M5148,M5148/(1+$J$1)^Q5148))</f>
        <v/>
      </c>
    </row>
    <row r="5149">
      <c r="A5149" t="inlineStr">
        <is>
          <t>Q024L01</t>
        </is>
      </c>
      <c r="B5149" t="inlineStr">
        <is>
          <t>RICARDO FERNANDES DAS CHAGAS</t>
        </is>
      </c>
      <c r="C5149" t="n">
        <v>1</v>
      </c>
      <c r="D5149" t="inlineStr">
        <is>
          <t>IPCA</t>
        </is>
      </c>
      <c r="E5149" t="n">
        <v>0.009488792934583046</v>
      </c>
      <c r="F5149" t="inlineStr">
        <is>
          <t>MENSAL</t>
        </is>
      </c>
      <c r="G5149" t="n">
        <v>46412</v>
      </c>
      <c r="H5149" t="n">
        <v>46412</v>
      </c>
      <c r="I5149" t="inlineStr">
        <is>
          <t>061</t>
        </is>
      </c>
      <c r="J5149" t="inlineStr">
        <is>
          <t>CARTEIRA</t>
        </is>
      </c>
      <c r="K5149" t="inlineStr">
        <is>
          <t>CONTRATO</t>
        </is>
      </c>
      <c r="L5149" t="n">
        <v>1930.48</v>
      </c>
      <c r="M5149" t="inlineStr"/>
      <c r="N5149" t="inlineStr"/>
      <c r="O5149" s="142">
        <f>DATE(YEAR(H5149),MONTH(H5149),1)</f>
        <v/>
      </c>
      <c r="P5149" s="132">
        <f>IF(H5149&gt;$L$3,"Futuro","Atraso")</f>
        <v/>
      </c>
      <c r="Q5149">
        <f>12*(YEAR(H5149)-YEAR($L$3))+(MONTH(H5149)-MONTH($L$3))</f>
        <v/>
      </c>
      <c r="R5149" s="366">
        <f>IF(N5149="IBIRAPITANGA FASE 3",IF(P5149="Atraso",M5149,M5149/(1+$J$2)^Q5149),IF(P5149="Atraso",M5149,M5149/(1+$J$1)^Q5149))</f>
        <v/>
      </c>
    </row>
    <row r="5150">
      <c r="A5150" t="inlineStr">
        <is>
          <t>Q024L01</t>
        </is>
      </c>
      <c r="B5150" t="inlineStr">
        <is>
          <t>RICARDO FERNANDES DAS CHAGAS</t>
        </is>
      </c>
      <c r="C5150" t="n">
        <v>1</v>
      </c>
      <c r="D5150" t="inlineStr">
        <is>
          <t>IPCA</t>
        </is>
      </c>
      <c r="E5150" t="n">
        <v>0.009488792934583046</v>
      </c>
      <c r="F5150" t="inlineStr">
        <is>
          <t>MENSAL</t>
        </is>
      </c>
      <c r="G5150" t="n">
        <v>46443</v>
      </c>
      <c r="H5150" t="n">
        <v>46443</v>
      </c>
      <c r="I5150" t="inlineStr">
        <is>
          <t>062</t>
        </is>
      </c>
      <c r="J5150" t="inlineStr">
        <is>
          <t>CARTEIRA</t>
        </is>
      </c>
      <c r="K5150" t="inlineStr">
        <is>
          <t>CONTRATO</t>
        </is>
      </c>
      <c r="L5150" t="n">
        <v>1930.48</v>
      </c>
      <c r="M5150" t="inlineStr"/>
      <c r="N5150" t="inlineStr"/>
      <c r="O5150" s="142">
        <f>DATE(YEAR(H5150),MONTH(H5150),1)</f>
        <v/>
      </c>
      <c r="P5150" s="132">
        <f>IF(H5150&gt;$L$3,"Futuro","Atraso")</f>
        <v/>
      </c>
      <c r="Q5150">
        <f>12*(YEAR(H5150)-YEAR($L$3))+(MONTH(H5150)-MONTH($L$3))</f>
        <v/>
      </c>
      <c r="R5150" s="366">
        <f>IF(N5150="IBIRAPITANGA FASE 3",IF(P5150="Atraso",M5150,M5150/(1+$J$2)^Q5150),IF(P5150="Atraso",M5150,M5150/(1+$J$1)^Q5150))</f>
        <v/>
      </c>
    </row>
    <row r="5151">
      <c r="A5151" t="inlineStr">
        <is>
          <t>Q024L01</t>
        </is>
      </c>
      <c r="B5151" t="inlineStr">
        <is>
          <t>RICARDO FERNANDES DAS CHAGAS</t>
        </is>
      </c>
      <c r="C5151" t="n">
        <v>1</v>
      </c>
      <c r="D5151" t="inlineStr">
        <is>
          <t>IPCA</t>
        </is>
      </c>
      <c r="E5151" t="n">
        <v>0.009488792934583046</v>
      </c>
      <c r="F5151" t="inlineStr">
        <is>
          <t>MENSAL</t>
        </is>
      </c>
      <c r="G5151" t="n">
        <v>46471</v>
      </c>
      <c r="H5151" t="n">
        <v>46471</v>
      </c>
      <c r="I5151" t="inlineStr">
        <is>
          <t>063</t>
        </is>
      </c>
      <c r="J5151" t="inlineStr">
        <is>
          <t>CARTEIRA</t>
        </is>
      </c>
      <c r="K5151" t="inlineStr">
        <is>
          <t>CONTRATO</t>
        </is>
      </c>
      <c r="L5151" t="n">
        <v>1930.48</v>
      </c>
      <c r="M5151" t="inlineStr"/>
      <c r="N5151" t="inlineStr"/>
      <c r="O5151" s="142">
        <f>DATE(YEAR(H5151),MONTH(H5151),1)</f>
        <v/>
      </c>
      <c r="P5151" s="132">
        <f>IF(H5151&gt;$L$3,"Futuro","Atraso")</f>
        <v/>
      </c>
      <c r="Q5151">
        <f>12*(YEAR(H5151)-YEAR($L$3))+(MONTH(H5151)-MONTH($L$3))</f>
        <v/>
      </c>
      <c r="R5151" s="366">
        <f>IF(N5151="IBIRAPITANGA FASE 3",IF(P5151="Atraso",M5151,M5151/(1+$J$2)^Q5151),IF(P5151="Atraso",M5151,M5151/(1+$J$1)^Q5151))</f>
        <v/>
      </c>
    </row>
    <row r="5152">
      <c r="A5152" t="inlineStr">
        <is>
          <t>Q024L01</t>
        </is>
      </c>
      <c r="B5152" t="inlineStr">
        <is>
          <t>RICARDO FERNANDES DAS CHAGAS</t>
        </is>
      </c>
      <c r="C5152" t="n">
        <v>1</v>
      </c>
      <c r="D5152" t="inlineStr">
        <is>
          <t>IPCA</t>
        </is>
      </c>
      <c r="E5152" t="n">
        <v>0.009488792934583046</v>
      </c>
      <c r="F5152" t="inlineStr">
        <is>
          <t>MENSAL</t>
        </is>
      </c>
      <c r="G5152" t="n">
        <v>46502</v>
      </c>
      <c r="H5152" t="n">
        <v>46502</v>
      </c>
      <c r="I5152" t="inlineStr">
        <is>
          <t>064</t>
        </is>
      </c>
      <c r="J5152" t="inlineStr">
        <is>
          <t>CARTEIRA</t>
        </is>
      </c>
      <c r="K5152" t="inlineStr">
        <is>
          <t>CONTRATO</t>
        </is>
      </c>
      <c r="L5152" t="n">
        <v>1930.48</v>
      </c>
      <c r="M5152" t="inlineStr"/>
      <c r="N5152" t="inlineStr"/>
      <c r="O5152" s="142">
        <f>DATE(YEAR(H5152),MONTH(H5152),1)</f>
        <v/>
      </c>
      <c r="P5152" s="132">
        <f>IF(H5152&gt;$L$3,"Futuro","Atraso")</f>
        <v/>
      </c>
      <c r="Q5152">
        <f>12*(YEAR(H5152)-YEAR($L$3))+(MONTH(H5152)-MONTH($L$3))</f>
        <v/>
      </c>
      <c r="R5152" s="366">
        <f>IF(N5152="IBIRAPITANGA FASE 3",IF(P5152="Atraso",M5152,M5152/(1+$J$2)^Q5152),IF(P5152="Atraso",M5152,M5152/(1+$J$1)^Q5152))</f>
        <v/>
      </c>
    </row>
    <row r="5153">
      <c r="A5153" t="inlineStr">
        <is>
          <t>Q024L01</t>
        </is>
      </c>
      <c r="B5153" t="inlineStr">
        <is>
          <t>RICARDO FERNANDES DAS CHAGAS</t>
        </is>
      </c>
      <c r="C5153" t="n">
        <v>1</v>
      </c>
      <c r="D5153" t="inlineStr">
        <is>
          <t>IPCA</t>
        </is>
      </c>
      <c r="E5153" t="n">
        <v>0.009488792934583046</v>
      </c>
      <c r="F5153" t="inlineStr">
        <is>
          <t>MENSAL</t>
        </is>
      </c>
      <c r="G5153" t="n">
        <v>46532</v>
      </c>
      <c r="H5153" t="n">
        <v>46532</v>
      </c>
      <c r="I5153" t="inlineStr">
        <is>
          <t>065</t>
        </is>
      </c>
      <c r="J5153" t="inlineStr">
        <is>
          <t>CARTEIRA</t>
        </is>
      </c>
      <c r="K5153" t="inlineStr">
        <is>
          <t>CONTRATO</t>
        </is>
      </c>
      <c r="L5153" t="n">
        <v>1930.48</v>
      </c>
      <c r="M5153" t="inlineStr"/>
      <c r="N5153" t="inlineStr"/>
      <c r="O5153" s="142">
        <f>DATE(YEAR(H5153),MONTH(H5153),1)</f>
        <v/>
      </c>
      <c r="P5153" s="132">
        <f>IF(H5153&gt;$L$3,"Futuro","Atraso")</f>
        <v/>
      </c>
      <c r="Q5153">
        <f>12*(YEAR(H5153)-YEAR($L$3))+(MONTH(H5153)-MONTH($L$3))</f>
        <v/>
      </c>
      <c r="R5153" s="366">
        <f>IF(N5153="IBIRAPITANGA FASE 3",IF(P5153="Atraso",M5153,M5153/(1+$J$2)^Q5153),IF(P5153="Atraso",M5153,M5153/(1+$J$1)^Q5153))</f>
        <v/>
      </c>
    </row>
    <row r="5154">
      <c r="A5154" t="inlineStr">
        <is>
          <t>Q024L01</t>
        </is>
      </c>
      <c r="B5154" t="inlineStr">
        <is>
          <t>RICARDO FERNANDES DAS CHAGAS</t>
        </is>
      </c>
      <c r="C5154" t="n">
        <v>1</v>
      </c>
      <c r="D5154" t="inlineStr">
        <is>
          <t>IPCA</t>
        </is>
      </c>
      <c r="E5154" t="n">
        <v>0.009488792934583046</v>
      </c>
      <c r="F5154" t="inlineStr">
        <is>
          <t>MENSAL</t>
        </is>
      </c>
      <c r="G5154" t="n">
        <v>46563</v>
      </c>
      <c r="H5154" t="n">
        <v>46563</v>
      </c>
      <c r="I5154" t="inlineStr">
        <is>
          <t>066</t>
        </is>
      </c>
      <c r="J5154" t="inlineStr">
        <is>
          <t>CARTEIRA</t>
        </is>
      </c>
      <c r="K5154" t="inlineStr">
        <is>
          <t>CONTRATO</t>
        </is>
      </c>
      <c r="L5154" t="n">
        <v>1930.48</v>
      </c>
      <c r="M5154" t="inlineStr"/>
      <c r="N5154" t="inlineStr"/>
      <c r="O5154" s="142">
        <f>DATE(YEAR(H5154),MONTH(H5154),1)</f>
        <v/>
      </c>
      <c r="P5154" s="132">
        <f>IF(H5154&gt;$L$3,"Futuro","Atraso")</f>
        <v/>
      </c>
      <c r="Q5154">
        <f>12*(YEAR(H5154)-YEAR($L$3))+(MONTH(H5154)-MONTH($L$3))</f>
        <v/>
      </c>
      <c r="R5154" s="366">
        <f>IF(N5154="IBIRAPITANGA FASE 3",IF(P5154="Atraso",M5154,M5154/(1+$J$2)^Q5154),IF(P5154="Atraso",M5154,M5154/(1+$J$1)^Q5154))</f>
        <v/>
      </c>
    </row>
    <row r="5155">
      <c r="A5155" t="inlineStr">
        <is>
          <t>Q024L01</t>
        </is>
      </c>
      <c r="B5155" t="inlineStr">
        <is>
          <t>RICARDO FERNANDES DAS CHAGAS</t>
        </is>
      </c>
      <c r="C5155" t="n">
        <v>1</v>
      </c>
      <c r="D5155" t="inlineStr">
        <is>
          <t>IPCA</t>
        </is>
      </c>
      <c r="E5155" t="n">
        <v>0.009488792934583046</v>
      </c>
      <c r="F5155" t="inlineStr">
        <is>
          <t>MENSAL</t>
        </is>
      </c>
      <c r="G5155" t="n">
        <v>46593</v>
      </c>
      <c r="H5155" t="n">
        <v>46593</v>
      </c>
      <c r="I5155" t="inlineStr">
        <is>
          <t>067</t>
        </is>
      </c>
      <c r="J5155" t="inlineStr">
        <is>
          <t>CARTEIRA</t>
        </is>
      </c>
      <c r="K5155" t="inlineStr">
        <is>
          <t>CONTRATO</t>
        </is>
      </c>
      <c r="L5155" t="n">
        <v>1930.48</v>
      </c>
      <c r="M5155" t="inlineStr"/>
      <c r="N5155" t="inlineStr"/>
      <c r="O5155" s="142">
        <f>DATE(YEAR(H5155),MONTH(H5155),1)</f>
        <v/>
      </c>
      <c r="P5155" s="132">
        <f>IF(H5155&gt;$L$3,"Futuro","Atraso")</f>
        <v/>
      </c>
      <c r="Q5155">
        <f>12*(YEAR(H5155)-YEAR($L$3))+(MONTH(H5155)-MONTH($L$3))</f>
        <v/>
      </c>
      <c r="R5155" s="366">
        <f>IF(N5155="IBIRAPITANGA FASE 3",IF(P5155="Atraso",M5155,M5155/(1+$J$2)^Q5155),IF(P5155="Atraso",M5155,M5155/(1+$J$1)^Q5155))</f>
        <v/>
      </c>
    </row>
    <row r="5156">
      <c r="A5156" t="inlineStr">
        <is>
          <t>Q024L01</t>
        </is>
      </c>
      <c r="B5156" t="inlineStr">
        <is>
          <t>RICARDO FERNANDES DAS CHAGAS</t>
        </is>
      </c>
      <c r="C5156" t="n">
        <v>1</v>
      </c>
      <c r="D5156" t="inlineStr">
        <is>
          <t>IPCA</t>
        </is>
      </c>
      <c r="E5156" t="n">
        <v>0.009488792934583046</v>
      </c>
      <c r="F5156" t="inlineStr">
        <is>
          <t>MENSAL</t>
        </is>
      </c>
      <c r="G5156" t="n">
        <v>46598</v>
      </c>
      <c r="H5156" t="n">
        <v>46598</v>
      </c>
      <c r="I5156" t="inlineStr">
        <is>
          <t>006</t>
        </is>
      </c>
      <c r="J5156" t="inlineStr">
        <is>
          <t>CARTEIRA</t>
        </is>
      </c>
      <c r="K5156" t="inlineStr">
        <is>
          <t>CONTRATO</t>
        </is>
      </c>
      <c r="L5156" t="n">
        <v>10463.08</v>
      </c>
      <c r="M5156" t="inlineStr"/>
      <c r="N5156" t="inlineStr"/>
      <c r="O5156" s="142">
        <f>DATE(YEAR(H5156),MONTH(H5156),1)</f>
        <v/>
      </c>
      <c r="P5156" s="132">
        <f>IF(H5156&gt;$L$3,"Futuro","Atraso")</f>
        <v/>
      </c>
      <c r="Q5156">
        <f>12*(YEAR(H5156)-YEAR($L$3))+(MONTH(H5156)-MONTH($L$3))</f>
        <v/>
      </c>
      <c r="R5156" s="366">
        <f>IF(N5156="IBIRAPITANGA FASE 3",IF(P5156="Atraso",M5156,M5156/(1+$J$2)^Q5156),IF(P5156="Atraso",M5156,M5156/(1+$J$1)^Q5156))</f>
        <v/>
      </c>
    </row>
    <row r="5157">
      <c r="A5157" t="inlineStr">
        <is>
          <t>Q024L01</t>
        </is>
      </c>
      <c r="B5157" t="inlineStr">
        <is>
          <t>RICARDO FERNANDES DAS CHAGAS</t>
        </is>
      </c>
      <c r="C5157" t="n">
        <v>1</v>
      </c>
      <c r="D5157" t="inlineStr">
        <is>
          <t>IPCA</t>
        </is>
      </c>
      <c r="E5157" t="n">
        <v>0.009488792934583046</v>
      </c>
      <c r="F5157" t="inlineStr">
        <is>
          <t>MENSAL</t>
        </is>
      </c>
      <c r="G5157" t="n">
        <v>46624</v>
      </c>
      <c r="H5157" t="n">
        <v>46624</v>
      </c>
      <c r="I5157" t="inlineStr">
        <is>
          <t>068</t>
        </is>
      </c>
      <c r="J5157" t="inlineStr">
        <is>
          <t>CARTEIRA</t>
        </is>
      </c>
      <c r="K5157" t="inlineStr">
        <is>
          <t>CONTRATO</t>
        </is>
      </c>
      <c r="L5157" t="n">
        <v>1930.48</v>
      </c>
      <c r="M5157" t="inlineStr"/>
      <c r="N5157" t="inlineStr"/>
      <c r="O5157" s="142">
        <f>DATE(YEAR(H5157),MONTH(H5157),1)</f>
        <v/>
      </c>
      <c r="P5157" s="132">
        <f>IF(H5157&gt;$L$3,"Futuro","Atraso")</f>
        <v/>
      </c>
      <c r="Q5157">
        <f>12*(YEAR(H5157)-YEAR($L$3))+(MONTH(H5157)-MONTH($L$3))</f>
        <v/>
      </c>
      <c r="R5157" s="366">
        <f>IF(N5157="IBIRAPITANGA FASE 3",IF(P5157="Atraso",M5157,M5157/(1+$J$2)^Q5157),IF(P5157="Atraso",M5157,M5157/(1+$J$1)^Q5157))</f>
        <v/>
      </c>
    </row>
    <row r="5158">
      <c r="A5158" t="inlineStr">
        <is>
          <t>Q024L01</t>
        </is>
      </c>
      <c r="B5158" t="inlineStr">
        <is>
          <t>RICARDO FERNANDES DAS CHAGAS</t>
        </is>
      </c>
      <c r="C5158" t="n">
        <v>1</v>
      </c>
      <c r="D5158" t="inlineStr">
        <is>
          <t>IPCA</t>
        </is>
      </c>
      <c r="E5158" t="n">
        <v>0.009488792934583046</v>
      </c>
      <c r="F5158" t="inlineStr">
        <is>
          <t>MENSAL</t>
        </is>
      </c>
      <c r="G5158" t="n">
        <v>46655</v>
      </c>
      <c r="H5158" t="n">
        <v>46655</v>
      </c>
      <c r="I5158" t="inlineStr">
        <is>
          <t>069</t>
        </is>
      </c>
      <c r="J5158" t="inlineStr">
        <is>
          <t>CARTEIRA</t>
        </is>
      </c>
      <c r="K5158" t="inlineStr">
        <is>
          <t>CONTRATO</t>
        </is>
      </c>
      <c r="L5158" t="n">
        <v>1930.48</v>
      </c>
      <c r="M5158" t="inlineStr"/>
      <c r="N5158" t="inlineStr"/>
      <c r="O5158" s="142">
        <f>DATE(YEAR(H5158),MONTH(H5158),1)</f>
        <v/>
      </c>
      <c r="P5158" s="132">
        <f>IF(H5158&gt;$L$3,"Futuro","Atraso")</f>
        <v/>
      </c>
      <c r="Q5158">
        <f>12*(YEAR(H5158)-YEAR($L$3))+(MONTH(H5158)-MONTH($L$3))</f>
        <v/>
      </c>
      <c r="R5158" s="366">
        <f>IF(N5158="IBIRAPITANGA FASE 3",IF(P5158="Atraso",M5158,M5158/(1+$J$2)^Q5158),IF(P5158="Atraso",M5158,M5158/(1+$J$1)^Q5158))</f>
        <v/>
      </c>
    </row>
    <row r="5159">
      <c r="A5159" t="inlineStr">
        <is>
          <t>Q024L01</t>
        </is>
      </c>
      <c r="B5159" t="inlineStr">
        <is>
          <t>RICARDO FERNANDES DAS CHAGAS</t>
        </is>
      </c>
      <c r="C5159" t="n">
        <v>1</v>
      </c>
      <c r="D5159" t="inlineStr">
        <is>
          <t>IPCA</t>
        </is>
      </c>
      <c r="E5159" t="n">
        <v>0.009488792934583046</v>
      </c>
      <c r="F5159" t="inlineStr">
        <is>
          <t>MENSAL</t>
        </is>
      </c>
      <c r="G5159" t="n">
        <v>46685</v>
      </c>
      <c r="H5159" t="n">
        <v>46685</v>
      </c>
      <c r="I5159" t="inlineStr">
        <is>
          <t>070</t>
        </is>
      </c>
      <c r="J5159" t="inlineStr">
        <is>
          <t>CARTEIRA</t>
        </is>
      </c>
      <c r="K5159" t="inlineStr">
        <is>
          <t>CONTRATO</t>
        </is>
      </c>
      <c r="L5159" t="n">
        <v>1930.48</v>
      </c>
      <c r="M5159" t="inlineStr"/>
      <c r="N5159" t="inlineStr"/>
      <c r="O5159" s="142">
        <f>DATE(YEAR(H5159),MONTH(H5159),1)</f>
        <v/>
      </c>
      <c r="P5159" s="132">
        <f>IF(H5159&gt;$L$3,"Futuro","Atraso")</f>
        <v/>
      </c>
      <c r="Q5159">
        <f>12*(YEAR(H5159)-YEAR($L$3))+(MONTH(H5159)-MONTH($L$3))</f>
        <v/>
      </c>
      <c r="R5159" s="366">
        <f>IF(N5159="IBIRAPITANGA FASE 3",IF(P5159="Atraso",M5159,M5159/(1+$J$2)^Q5159),IF(P5159="Atraso",M5159,M5159/(1+$J$1)^Q5159))</f>
        <v/>
      </c>
    </row>
    <row r="5160">
      <c r="A5160" t="inlineStr">
        <is>
          <t>Q024L01</t>
        </is>
      </c>
      <c r="B5160" t="inlineStr">
        <is>
          <t>RICARDO FERNANDES DAS CHAGAS</t>
        </is>
      </c>
      <c r="C5160" t="n">
        <v>1</v>
      </c>
      <c r="D5160" t="inlineStr">
        <is>
          <t>IPCA</t>
        </is>
      </c>
      <c r="E5160" t="n">
        <v>0.009488792934583046</v>
      </c>
      <c r="F5160" t="inlineStr">
        <is>
          <t>MENSAL</t>
        </is>
      </c>
      <c r="G5160" t="n">
        <v>46716</v>
      </c>
      <c r="H5160" t="n">
        <v>46716</v>
      </c>
      <c r="I5160" t="inlineStr">
        <is>
          <t>071</t>
        </is>
      </c>
      <c r="J5160" t="inlineStr">
        <is>
          <t>CARTEIRA</t>
        </is>
      </c>
      <c r="K5160" t="inlineStr">
        <is>
          <t>CONTRATO</t>
        </is>
      </c>
      <c r="L5160" t="n">
        <v>1930.48</v>
      </c>
      <c r="M5160" t="inlineStr"/>
      <c r="N5160" t="inlineStr"/>
      <c r="O5160" s="142">
        <f>DATE(YEAR(H5160),MONTH(H5160),1)</f>
        <v/>
      </c>
      <c r="P5160" s="132">
        <f>IF(H5160&gt;$L$3,"Futuro","Atraso")</f>
        <v/>
      </c>
      <c r="Q5160">
        <f>12*(YEAR(H5160)-YEAR($L$3))+(MONTH(H5160)-MONTH($L$3))</f>
        <v/>
      </c>
      <c r="R5160" s="366">
        <f>IF(N5160="IBIRAPITANGA FASE 3",IF(P5160="Atraso",M5160,M5160/(1+$J$2)^Q5160),IF(P5160="Atraso",M5160,M5160/(1+$J$1)^Q5160))</f>
        <v/>
      </c>
    </row>
    <row r="5161">
      <c r="A5161" t="inlineStr">
        <is>
          <t>Q024L01</t>
        </is>
      </c>
      <c r="B5161" t="inlineStr">
        <is>
          <t>RICARDO FERNANDES DAS CHAGAS</t>
        </is>
      </c>
      <c r="C5161" t="n">
        <v>1</v>
      </c>
      <c r="D5161" t="inlineStr">
        <is>
          <t>IPCA</t>
        </is>
      </c>
      <c r="E5161" t="n">
        <v>0.009488792934583046</v>
      </c>
      <c r="F5161" t="inlineStr">
        <is>
          <t>MENSAL</t>
        </is>
      </c>
      <c r="G5161" t="n">
        <v>46746</v>
      </c>
      <c r="H5161" t="n">
        <v>46746</v>
      </c>
      <c r="I5161" t="inlineStr">
        <is>
          <t>072</t>
        </is>
      </c>
      <c r="J5161" t="inlineStr">
        <is>
          <t>CARTEIRA</t>
        </is>
      </c>
      <c r="K5161" t="inlineStr">
        <is>
          <t>CONTRATO</t>
        </is>
      </c>
      <c r="L5161" t="n">
        <v>1930.48</v>
      </c>
      <c r="M5161" t="inlineStr"/>
      <c r="N5161" t="inlineStr"/>
      <c r="O5161" s="142">
        <f>DATE(YEAR(H5161),MONTH(H5161),1)</f>
        <v/>
      </c>
      <c r="P5161" s="132">
        <f>IF(H5161&gt;$L$3,"Futuro","Atraso")</f>
        <v/>
      </c>
      <c r="Q5161">
        <f>12*(YEAR(H5161)-YEAR($L$3))+(MONTH(H5161)-MONTH($L$3))</f>
        <v/>
      </c>
      <c r="R5161" s="366">
        <f>IF(N5161="IBIRAPITANGA FASE 3",IF(P5161="Atraso",M5161,M5161/(1+$J$2)^Q5161),IF(P5161="Atraso",M5161,M5161/(1+$J$1)^Q5161))</f>
        <v/>
      </c>
    </row>
    <row r="5162">
      <c r="A5162" t="inlineStr">
        <is>
          <t>Q024L01</t>
        </is>
      </c>
      <c r="B5162" t="inlineStr">
        <is>
          <t>RICARDO FERNANDES DAS CHAGAS</t>
        </is>
      </c>
      <c r="C5162" t="n">
        <v>1</v>
      </c>
      <c r="D5162" t="inlineStr">
        <is>
          <t>IPCA</t>
        </is>
      </c>
      <c r="E5162" t="n">
        <v>0.009488792934583046</v>
      </c>
      <c r="F5162" t="inlineStr">
        <is>
          <t>MENSAL</t>
        </is>
      </c>
      <c r="G5162" t="n">
        <v>46777</v>
      </c>
      <c r="H5162" t="n">
        <v>46777</v>
      </c>
      <c r="I5162" t="inlineStr">
        <is>
          <t>073</t>
        </is>
      </c>
      <c r="J5162" t="inlineStr">
        <is>
          <t>CARTEIRA</t>
        </is>
      </c>
      <c r="K5162" t="inlineStr">
        <is>
          <t>CONTRATO</t>
        </is>
      </c>
      <c r="L5162" t="n">
        <v>1930.48</v>
      </c>
      <c r="M5162" t="inlineStr"/>
      <c r="N5162" t="inlineStr"/>
      <c r="O5162" s="142">
        <f>DATE(YEAR(H5162),MONTH(H5162),1)</f>
        <v/>
      </c>
      <c r="P5162" s="132">
        <f>IF(H5162&gt;$L$3,"Futuro","Atraso")</f>
        <v/>
      </c>
      <c r="Q5162">
        <f>12*(YEAR(H5162)-YEAR($L$3))+(MONTH(H5162)-MONTH($L$3))</f>
        <v/>
      </c>
      <c r="R5162" s="366">
        <f>IF(N5162="IBIRAPITANGA FASE 3",IF(P5162="Atraso",M5162,M5162/(1+$J$2)^Q5162),IF(P5162="Atraso",M5162,M5162/(1+$J$1)^Q5162))</f>
        <v/>
      </c>
    </row>
    <row r="5163">
      <c r="A5163" t="inlineStr">
        <is>
          <t>Q024L01</t>
        </is>
      </c>
      <c r="B5163" t="inlineStr">
        <is>
          <t>RICARDO FERNANDES DAS CHAGAS</t>
        </is>
      </c>
      <c r="C5163" t="n">
        <v>1</v>
      </c>
      <c r="D5163" t="inlineStr">
        <is>
          <t>IPCA</t>
        </is>
      </c>
      <c r="E5163" t="n">
        <v>0.009488792934583046</v>
      </c>
      <c r="F5163" t="inlineStr">
        <is>
          <t>MENSAL</t>
        </is>
      </c>
      <c r="G5163" t="n">
        <v>46808</v>
      </c>
      <c r="H5163" t="n">
        <v>46808</v>
      </c>
      <c r="I5163" t="inlineStr">
        <is>
          <t>074</t>
        </is>
      </c>
      <c r="J5163" t="inlineStr">
        <is>
          <t>CARTEIRA</t>
        </is>
      </c>
      <c r="K5163" t="inlineStr">
        <is>
          <t>CONTRATO</t>
        </is>
      </c>
      <c r="L5163" t="n">
        <v>1930.48</v>
      </c>
      <c r="M5163" t="inlineStr"/>
      <c r="N5163" t="inlineStr"/>
      <c r="O5163" s="142">
        <f>DATE(YEAR(H5163),MONTH(H5163),1)</f>
        <v/>
      </c>
      <c r="P5163" s="132">
        <f>IF(H5163&gt;$L$3,"Futuro","Atraso")</f>
        <v/>
      </c>
      <c r="Q5163">
        <f>12*(YEAR(H5163)-YEAR($L$3))+(MONTH(H5163)-MONTH($L$3))</f>
        <v/>
      </c>
      <c r="R5163" s="366">
        <f>IF(N5163="IBIRAPITANGA FASE 3",IF(P5163="Atraso",M5163,M5163/(1+$J$2)^Q5163),IF(P5163="Atraso",M5163,M5163/(1+$J$1)^Q5163))</f>
        <v/>
      </c>
    </row>
    <row r="5164">
      <c r="A5164" t="inlineStr">
        <is>
          <t>Q024L01</t>
        </is>
      </c>
      <c r="B5164" t="inlineStr">
        <is>
          <t>RICARDO FERNANDES DAS CHAGAS</t>
        </is>
      </c>
      <c r="C5164" t="n">
        <v>1</v>
      </c>
      <c r="D5164" t="inlineStr">
        <is>
          <t>IPCA</t>
        </is>
      </c>
      <c r="E5164" t="n">
        <v>0.009488792934583046</v>
      </c>
      <c r="F5164" t="inlineStr">
        <is>
          <t>MENSAL</t>
        </is>
      </c>
      <c r="G5164" t="n">
        <v>46837</v>
      </c>
      <c r="H5164" t="n">
        <v>46837</v>
      </c>
      <c r="I5164" t="inlineStr">
        <is>
          <t>075</t>
        </is>
      </c>
      <c r="J5164" t="inlineStr">
        <is>
          <t>CARTEIRA</t>
        </is>
      </c>
      <c r="K5164" t="inlineStr">
        <is>
          <t>CONTRATO</t>
        </is>
      </c>
      <c r="L5164" t="n">
        <v>1930.48</v>
      </c>
      <c r="M5164" t="inlineStr"/>
      <c r="N5164" t="inlineStr"/>
      <c r="O5164" s="142">
        <f>DATE(YEAR(H5164),MONTH(H5164),1)</f>
        <v/>
      </c>
      <c r="P5164" s="132">
        <f>IF(H5164&gt;$L$3,"Futuro","Atraso")</f>
        <v/>
      </c>
      <c r="Q5164">
        <f>12*(YEAR(H5164)-YEAR($L$3))+(MONTH(H5164)-MONTH($L$3))</f>
        <v/>
      </c>
      <c r="R5164" s="366">
        <f>IF(N5164="IBIRAPITANGA FASE 3",IF(P5164="Atraso",M5164,M5164/(1+$J$2)^Q5164),IF(P5164="Atraso",M5164,M5164/(1+$J$1)^Q5164))</f>
        <v/>
      </c>
    </row>
    <row r="5165">
      <c r="A5165" t="inlineStr">
        <is>
          <t>Q024L01</t>
        </is>
      </c>
      <c r="B5165" t="inlineStr">
        <is>
          <t>RICARDO FERNANDES DAS CHAGAS</t>
        </is>
      </c>
      <c r="C5165" t="n">
        <v>1</v>
      </c>
      <c r="D5165" t="inlineStr">
        <is>
          <t>IPCA</t>
        </is>
      </c>
      <c r="E5165" t="n">
        <v>0.009488792934583046</v>
      </c>
      <c r="F5165" t="inlineStr">
        <is>
          <t>MENSAL</t>
        </is>
      </c>
      <c r="G5165" t="n">
        <v>46868</v>
      </c>
      <c r="H5165" t="n">
        <v>46868</v>
      </c>
      <c r="I5165" t="inlineStr">
        <is>
          <t>076</t>
        </is>
      </c>
      <c r="J5165" t="inlineStr">
        <is>
          <t>CARTEIRA</t>
        </is>
      </c>
      <c r="K5165" t="inlineStr">
        <is>
          <t>CONTRATO</t>
        </is>
      </c>
      <c r="L5165" t="n">
        <v>1930.48</v>
      </c>
      <c r="M5165" t="inlineStr"/>
      <c r="N5165" t="inlineStr"/>
      <c r="O5165" s="142">
        <f>DATE(YEAR(H5165),MONTH(H5165),1)</f>
        <v/>
      </c>
      <c r="P5165" s="132">
        <f>IF(H5165&gt;$L$3,"Futuro","Atraso")</f>
        <v/>
      </c>
      <c r="Q5165">
        <f>12*(YEAR(H5165)-YEAR($L$3))+(MONTH(H5165)-MONTH($L$3))</f>
        <v/>
      </c>
      <c r="R5165" s="366">
        <f>IF(N5165="IBIRAPITANGA FASE 3",IF(P5165="Atraso",M5165,M5165/(1+$J$2)^Q5165),IF(P5165="Atraso",M5165,M5165/(1+$J$1)^Q5165))</f>
        <v/>
      </c>
    </row>
    <row r="5166">
      <c r="A5166" t="inlineStr">
        <is>
          <t>Q024L01</t>
        </is>
      </c>
      <c r="B5166" t="inlineStr">
        <is>
          <t>RICARDO FERNANDES DAS CHAGAS</t>
        </is>
      </c>
      <c r="C5166" t="n">
        <v>1</v>
      </c>
      <c r="D5166" t="inlineStr">
        <is>
          <t>IPCA</t>
        </is>
      </c>
      <c r="E5166" t="n">
        <v>0.009488792934583046</v>
      </c>
      <c r="F5166" t="inlineStr">
        <is>
          <t>MENSAL</t>
        </is>
      </c>
      <c r="G5166" t="n">
        <v>46898</v>
      </c>
      <c r="H5166" t="n">
        <v>46898</v>
      </c>
      <c r="I5166" t="inlineStr">
        <is>
          <t>077</t>
        </is>
      </c>
      <c r="J5166" t="inlineStr">
        <is>
          <t>CARTEIRA</t>
        </is>
      </c>
      <c r="K5166" t="inlineStr">
        <is>
          <t>CONTRATO</t>
        </is>
      </c>
      <c r="L5166" t="n">
        <v>1930.48</v>
      </c>
      <c r="M5166" t="inlineStr"/>
      <c r="N5166" t="inlineStr"/>
      <c r="O5166" s="142">
        <f>DATE(YEAR(H5166),MONTH(H5166),1)</f>
        <v/>
      </c>
      <c r="P5166" s="132">
        <f>IF(H5166&gt;$L$3,"Futuro","Atraso")</f>
        <v/>
      </c>
      <c r="Q5166">
        <f>12*(YEAR(H5166)-YEAR($L$3))+(MONTH(H5166)-MONTH($L$3))</f>
        <v/>
      </c>
      <c r="R5166" s="366">
        <f>IF(N5166="IBIRAPITANGA FASE 3",IF(P5166="Atraso",M5166,M5166/(1+$J$2)^Q5166),IF(P5166="Atraso",M5166,M5166/(1+$J$1)^Q5166))</f>
        <v/>
      </c>
    </row>
    <row r="5167">
      <c r="A5167" t="inlineStr">
        <is>
          <t>Q024L01</t>
        </is>
      </c>
      <c r="B5167" t="inlineStr">
        <is>
          <t>RICARDO FERNANDES DAS CHAGAS</t>
        </is>
      </c>
      <c r="C5167" t="n">
        <v>1</v>
      </c>
      <c r="D5167" t="inlineStr">
        <is>
          <t>IPCA</t>
        </is>
      </c>
      <c r="E5167" t="n">
        <v>0.009488792934583046</v>
      </c>
      <c r="F5167" t="inlineStr">
        <is>
          <t>MENSAL</t>
        </is>
      </c>
      <c r="G5167" t="n">
        <v>46929</v>
      </c>
      <c r="H5167" t="n">
        <v>46929</v>
      </c>
      <c r="I5167" t="inlineStr">
        <is>
          <t>078</t>
        </is>
      </c>
      <c r="J5167" t="inlineStr">
        <is>
          <t>CARTEIRA</t>
        </is>
      </c>
      <c r="K5167" t="inlineStr">
        <is>
          <t>CONTRATO</t>
        </is>
      </c>
      <c r="L5167" t="n">
        <v>1930.48</v>
      </c>
      <c r="M5167" t="inlineStr"/>
      <c r="N5167" t="inlineStr"/>
      <c r="O5167" s="142">
        <f>DATE(YEAR(H5167),MONTH(H5167),1)</f>
        <v/>
      </c>
      <c r="P5167" s="132">
        <f>IF(H5167&gt;$L$3,"Futuro","Atraso")</f>
        <v/>
      </c>
      <c r="Q5167">
        <f>12*(YEAR(H5167)-YEAR($L$3))+(MONTH(H5167)-MONTH($L$3))</f>
        <v/>
      </c>
      <c r="R5167" s="366">
        <f>IF(N5167="IBIRAPITANGA FASE 3",IF(P5167="Atraso",M5167,M5167/(1+$J$2)^Q5167),IF(P5167="Atraso",M5167,M5167/(1+$J$1)^Q5167))</f>
        <v/>
      </c>
    </row>
    <row r="5168">
      <c r="A5168" t="inlineStr">
        <is>
          <t>Q024L01</t>
        </is>
      </c>
      <c r="B5168" t="inlineStr">
        <is>
          <t>RICARDO FERNANDES DAS CHAGAS</t>
        </is>
      </c>
      <c r="C5168" t="n">
        <v>1</v>
      </c>
      <c r="D5168" t="inlineStr">
        <is>
          <t>IPCA</t>
        </is>
      </c>
      <c r="E5168" t="n">
        <v>0.009488792934583046</v>
      </c>
      <c r="F5168" t="inlineStr">
        <is>
          <t>MENSAL</t>
        </is>
      </c>
      <c r="G5168" t="n">
        <v>46959</v>
      </c>
      <c r="H5168" t="n">
        <v>46959</v>
      </c>
      <c r="I5168" t="inlineStr">
        <is>
          <t>079</t>
        </is>
      </c>
      <c r="J5168" t="inlineStr">
        <is>
          <t>CARTEIRA</t>
        </is>
      </c>
      <c r="K5168" t="inlineStr">
        <is>
          <t>CONTRATO</t>
        </is>
      </c>
      <c r="L5168" t="n">
        <v>1930.48</v>
      </c>
      <c r="M5168" t="inlineStr"/>
      <c r="N5168" t="inlineStr"/>
      <c r="O5168" s="142">
        <f>DATE(YEAR(H5168),MONTH(H5168),1)</f>
        <v/>
      </c>
      <c r="P5168" s="132">
        <f>IF(H5168&gt;$L$3,"Futuro","Atraso")</f>
        <v/>
      </c>
      <c r="Q5168">
        <f>12*(YEAR(H5168)-YEAR($L$3))+(MONTH(H5168)-MONTH($L$3))</f>
        <v/>
      </c>
      <c r="R5168" s="366">
        <f>IF(N5168="IBIRAPITANGA FASE 3",IF(P5168="Atraso",M5168,M5168/(1+$J$2)^Q5168),IF(P5168="Atraso",M5168,M5168/(1+$J$1)^Q5168))</f>
        <v/>
      </c>
    </row>
    <row r="5169">
      <c r="A5169" t="inlineStr">
        <is>
          <t>Q024L01</t>
        </is>
      </c>
      <c r="B5169" t="inlineStr">
        <is>
          <t>RICARDO FERNANDES DAS CHAGAS</t>
        </is>
      </c>
      <c r="C5169" t="n">
        <v>1</v>
      </c>
      <c r="D5169" t="inlineStr">
        <is>
          <t>IPCA</t>
        </is>
      </c>
      <c r="E5169" t="n">
        <v>0.009488792934583046</v>
      </c>
      <c r="F5169" t="inlineStr">
        <is>
          <t>MENSAL</t>
        </is>
      </c>
      <c r="G5169" t="n">
        <v>46964</v>
      </c>
      <c r="H5169" t="n">
        <v>46964</v>
      </c>
      <c r="I5169" t="inlineStr">
        <is>
          <t>007</t>
        </is>
      </c>
      <c r="J5169" t="inlineStr">
        <is>
          <t>CARTEIRA</t>
        </is>
      </c>
      <c r="K5169" t="inlineStr">
        <is>
          <t>CONTRATO</t>
        </is>
      </c>
      <c r="L5169" t="n">
        <v>10463.08</v>
      </c>
      <c r="M5169" t="inlineStr"/>
      <c r="N5169" t="inlineStr"/>
      <c r="O5169" s="142">
        <f>DATE(YEAR(H5169),MONTH(H5169),1)</f>
        <v/>
      </c>
      <c r="P5169" s="132">
        <f>IF(H5169&gt;$L$3,"Futuro","Atraso")</f>
        <v/>
      </c>
      <c r="Q5169">
        <f>12*(YEAR(H5169)-YEAR($L$3))+(MONTH(H5169)-MONTH($L$3))</f>
        <v/>
      </c>
      <c r="R5169" s="366">
        <f>IF(N5169="IBIRAPITANGA FASE 3",IF(P5169="Atraso",M5169,M5169/(1+$J$2)^Q5169),IF(P5169="Atraso",M5169,M5169/(1+$J$1)^Q5169))</f>
        <v/>
      </c>
    </row>
    <row r="5170">
      <c r="A5170" t="inlineStr">
        <is>
          <t>Q024L01</t>
        </is>
      </c>
      <c r="B5170" t="inlineStr">
        <is>
          <t>RICARDO FERNANDES DAS CHAGAS</t>
        </is>
      </c>
      <c r="C5170" t="n">
        <v>1</v>
      </c>
      <c r="D5170" t="inlineStr">
        <is>
          <t>IPCA</t>
        </is>
      </c>
      <c r="E5170" t="n">
        <v>0.009488792934583046</v>
      </c>
      <c r="F5170" t="inlineStr">
        <is>
          <t>MENSAL</t>
        </is>
      </c>
      <c r="G5170" t="n">
        <v>46990</v>
      </c>
      <c r="H5170" t="n">
        <v>46990</v>
      </c>
      <c r="I5170" t="inlineStr">
        <is>
          <t>080</t>
        </is>
      </c>
      <c r="J5170" t="inlineStr">
        <is>
          <t>CARTEIRA</t>
        </is>
      </c>
      <c r="K5170" t="inlineStr">
        <is>
          <t>CONTRATO</t>
        </is>
      </c>
      <c r="L5170" t="n">
        <v>1930.48</v>
      </c>
      <c r="M5170" t="inlineStr"/>
      <c r="N5170" t="inlineStr"/>
      <c r="O5170" s="142">
        <f>DATE(YEAR(H5170),MONTH(H5170),1)</f>
        <v/>
      </c>
      <c r="P5170" s="132">
        <f>IF(H5170&gt;$L$3,"Futuro","Atraso")</f>
        <v/>
      </c>
      <c r="Q5170">
        <f>12*(YEAR(H5170)-YEAR($L$3))+(MONTH(H5170)-MONTH($L$3))</f>
        <v/>
      </c>
      <c r="R5170" s="366">
        <f>IF(N5170="IBIRAPITANGA FASE 3",IF(P5170="Atraso",M5170,M5170/(1+$J$2)^Q5170),IF(P5170="Atraso",M5170,M5170/(1+$J$1)^Q5170))</f>
        <v/>
      </c>
    </row>
    <row r="5171">
      <c r="A5171" t="inlineStr">
        <is>
          <t>Q024L01</t>
        </is>
      </c>
      <c r="B5171" t="inlineStr">
        <is>
          <t>RICARDO FERNANDES DAS CHAGAS</t>
        </is>
      </c>
      <c r="C5171" t="n">
        <v>1</v>
      </c>
      <c r="D5171" t="inlineStr">
        <is>
          <t>IPCA</t>
        </is>
      </c>
      <c r="E5171" t="n">
        <v>0.009488792934583046</v>
      </c>
      <c r="F5171" t="inlineStr">
        <is>
          <t>MENSAL</t>
        </is>
      </c>
      <c r="G5171" t="n">
        <v>47021</v>
      </c>
      <c r="H5171" t="n">
        <v>47021</v>
      </c>
      <c r="I5171" t="inlineStr">
        <is>
          <t>081</t>
        </is>
      </c>
      <c r="J5171" t="inlineStr">
        <is>
          <t>CARTEIRA</t>
        </is>
      </c>
      <c r="K5171" t="inlineStr">
        <is>
          <t>CONTRATO</t>
        </is>
      </c>
      <c r="L5171" t="n">
        <v>1930.48</v>
      </c>
      <c r="M5171" t="inlineStr"/>
      <c r="N5171" t="inlineStr"/>
      <c r="O5171" s="142">
        <f>DATE(YEAR(H5171),MONTH(H5171),1)</f>
        <v/>
      </c>
      <c r="P5171" s="132">
        <f>IF(H5171&gt;$L$3,"Futuro","Atraso")</f>
        <v/>
      </c>
      <c r="Q5171">
        <f>12*(YEAR(H5171)-YEAR($L$3))+(MONTH(H5171)-MONTH($L$3))</f>
        <v/>
      </c>
      <c r="R5171" s="366">
        <f>IF(N5171="IBIRAPITANGA FASE 3",IF(P5171="Atraso",M5171,M5171/(1+$J$2)^Q5171),IF(P5171="Atraso",M5171,M5171/(1+$J$1)^Q5171))</f>
        <v/>
      </c>
    </row>
    <row r="5172">
      <c r="A5172" t="inlineStr">
        <is>
          <t>Q024L01</t>
        </is>
      </c>
      <c r="B5172" t="inlineStr">
        <is>
          <t>RICARDO FERNANDES DAS CHAGAS</t>
        </is>
      </c>
      <c r="C5172" t="n">
        <v>1</v>
      </c>
      <c r="D5172" t="inlineStr">
        <is>
          <t>IPCA</t>
        </is>
      </c>
      <c r="E5172" t="n">
        <v>0.009488792934583046</v>
      </c>
      <c r="F5172" t="inlineStr">
        <is>
          <t>MENSAL</t>
        </is>
      </c>
      <c r="G5172" t="n">
        <v>47051</v>
      </c>
      <c r="H5172" t="n">
        <v>47051</v>
      </c>
      <c r="I5172" t="inlineStr">
        <is>
          <t>082</t>
        </is>
      </c>
      <c r="J5172" t="inlineStr">
        <is>
          <t>CARTEIRA</t>
        </is>
      </c>
      <c r="K5172" t="inlineStr">
        <is>
          <t>CONTRATO</t>
        </is>
      </c>
      <c r="L5172" t="n">
        <v>1930.48</v>
      </c>
      <c r="M5172" t="inlineStr"/>
      <c r="N5172" t="inlineStr"/>
      <c r="O5172" s="142">
        <f>DATE(YEAR(H5172),MONTH(H5172),1)</f>
        <v/>
      </c>
      <c r="P5172" s="132">
        <f>IF(H5172&gt;$L$3,"Futuro","Atraso")</f>
        <v/>
      </c>
      <c r="Q5172">
        <f>12*(YEAR(H5172)-YEAR($L$3))+(MONTH(H5172)-MONTH($L$3))</f>
        <v/>
      </c>
      <c r="R5172" s="366">
        <f>IF(N5172="IBIRAPITANGA FASE 3",IF(P5172="Atraso",M5172,M5172/(1+$J$2)^Q5172),IF(P5172="Atraso",M5172,M5172/(1+$J$1)^Q5172))</f>
        <v/>
      </c>
    </row>
    <row r="5173">
      <c r="A5173" t="inlineStr">
        <is>
          <t>Q024L01</t>
        </is>
      </c>
      <c r="B5173" t="inlineStr">
        <is>
          <t>RICARDO FERNANDES DAS CHAGAS</t>
        </is>
      </c>
      <c r="C5173" t="n">
        <v>1</v>
      </c>
      <c r="D5173" t="inlineStr">
        <is>
          <t>IPCA</t>
        </is>
      </c>
      <c r="E5173" t="n">
        <v>0.009488792934583046</v>
      </c>
      <c r="F5173" t="inlineStr">
        <is>
          <t>MENSAL</t>
        </is>
      </c>
      <c r="G5173" t="n">
        <v>47082</v>
      </c>
      <c r="H5173" t="n">
        <v>47082</v>
      </c>
      <c r="I5173" t="inlineStr">
        <is>
          <t>083</t>
        </is>
      </c>
      <c r="J5173" t="inlineStr">
        <is>
          <t>CARTEIRA</t>
        </is>
      </c>
      <c r="K5173" t="inlineStr">
        <is>
          <t>CONTRATO</t>
        </is>
      </c>
      <c r="L5173" t="n">
        <v>1930.48</v>
      </c>
      <c r="M5173" t="inlineStr"/>
      <c r="N5173" t="inlineStr"/>
      <c r="O5173" s="142">
        <f>DATE(YEAR(H5173),MONTH(H5173),1)</f>
        <v/>
      </c>
      <c r="P5173" s="132">
        <f>IF(H5173&gt;$L$3,"Futuro","Atraso")</f>
        <v/>
      </c>
      <c r="Q5173">
        <f>12*(YEAR(H5173)-YEAR($L$3))+(MONTH(H5173)-MONTH($L$3))</f>
        <v/>
      </c>
      <c r="R5173" s="366">
        <f>IF(N5173="IBIRAPITANGA FASE 3",IF(P5173="Atraso",M5173,M5173/(1+$J$2)^Q5173),IF(P5173="Atraso",M5173,M5173/(1+$J$1)^Q5173))</f>
        <v/>
      </c>
    </row>
    <row r="5174">
      <c r="A5174" t="inlineStr">
        <is>
          <t>Q024L01</t>
        </is>
      </c>
      <c r="B5174" t="inlineStr">
        <is>
          <t>RICARDO FERNANDES DAS CHAGAS</t>
        </is>
      </c>
      <c r="C5174" t="n">
        <v>1</v>
      </c>
      <c r="D5174" t="inlineStr">
        <is>
          <t>IPCA</t>
        </is>
      </c>
      <c r="E5174" t="n">
        <v>0.009488792934583046</v>
      </c>
      <c r="F5174" t="inlineStr">
        <is>
          <t>MENSAL</t>
        </is>
      </c>
      <c r="G5174" t="n">
        <v>47112</v>
      </c>
      <c r="H5174" t="n">
        <v>47112</v>
      </c>
      <c r="I5174" t="inlineStr">
        <is>
          <t>084</t>
        </is>
      </c>
      <c r="J5174" t="inlineStr">
        <is>
          <t>CARTEIRA</t>
        </is>
      </c>
      <c r="K5174" t="inlineStr">
        <is>
          <t>CONTRATO</t>
        </is>
      </c>
      <c r="L5174" t="n">
        <v>1930.48</v>
      </c>
      <c r="M5174" t="inlineStr"/>
      <c r="N5174" t="inlineStr"/>
      <c r="O5174" s="142">
        <f>DATE(YEAR(H5174),MONTH(H5174),1)</f>
        <v/>
      </c>
      <c r="P5174" s="132">
        <f>IF(H5174&gt;$L$3,"Futuro","Atraso")</f>
        <v/>
      </c>
      <c r="Q5174">
        <f>12*(YEAR(H5174)-YEAR($L$3))+(MONTH(H5174)-MONTH($L$3))</f>
        <v/>
      </c>
      <c r="R5174" s="366">
        <f>IF(N5174="IBIRAPITANGA FASE 3",IF(P5174="Atraso",M5174,M5174/(1+$J$2)^Q5174),IF(P5174="Atraso",M5174,M5174/(1+$J$1)^Q5174))</f>
        <v/>
      </c>
    </row>
    <row r="5175">
      <c r="A5175" t="inlineStr">
        <is>
          <t>Q024L01</t>
        </is>
      </c>
      <c r="B5175" t="inlineStr">
        <is>
          <t>RICARDO FERNANDES DAS CHAGAS</t>
        </is>
      </c>
      <c r="C5175" t="n">
        <v>1</v>
      </c>
      <c r="D5175" t="inlineStr">
        <is>
          <t>IPCA</t>
        </is>
      </c>
      <c r="E5175" t="n">
        <v>0.009488792934583046</v>
      </c>
      <c r="F5175" t="inlineStr">
        <is>
          <t>MENSAL</t>
        </is>
      </c>
      <c r="G5175" t="n">
        <v>47143</v>
      </c>
      <c r="H5175" t="n">
        <v>47143</v>
      </c>
      <c r="I5175" t="inlineStr">
        <is>
          <t>085</t>
        </is>
      </c>
      <c r="J5175" t="inlineStr">
        <is>
          <t>CARTEIRA</t>
        </is>
      </c>
      <c r="K5175" t="inlineStr">
        <is>
          <t>CONTRATO</t>
        </is>
      </c>
      <c r="L5175" t="n">
        <v>1930.48</v>
      </c>
      <c r="M5175" t="inlineStr"/>
      <c r="N5175" t="inlineStr"/>
      <c r="O5175" s="142">
        <f>DATE(YEAR(H5175),MONTH(H5175),1)</f>
        <v/>
      </c>
      <c r="P5175" s="132">
        <f>IF(H5175&gt;$L$3,"Futuro","Atraso")</f>
        <v/>
      </c>
      <c r="Q5175">
        <f>12*(YEAR(H5175)-YEAR($L$3))+(MONTH(H5175)-MONTH($L$3))</f>
        <v/>
      </c>
      <c r="R5175" s="366">
        <f>IF(N5175="IBIRAPITANGA FASE 3",IF(P5175="Atraso",M5175,M5175/(1+$J$2)^Q5175),IF(P5175="Atraso",M5175,M5175/(1+$J$1)^Q5175))</f>
        <v/>
      </c>
    </row>
    <row r="5176">
      <c r="A5176" t="inlineStr">
        <is>
          <t>Q024L01</t>
        </is>
      </c>
      <c r="B5176" t="inlineStr">
        <is>
          <t>RICARDO FERNANDES DAS CHAGAS</t>
        </is>
      </c>
      <c r="C5176" t="n">
        <v>1</v>
      </c>
      <c r="D5176" t="inlineStr">
        <is>
          <t>IPCA</t>
        </is>
      </c>
      <c r="E5176" t="n">
        <v>0.009488792934583046</v>
      </c>
      <c r="F5176" t="inlineStr">
        <is>
          <t>MENSAL</t>
        </is>
      </c>
      <c r="G5176" t="n">
        <v>47174</v>
      </c>
      <c r="H5176" t="n">
        <v>47174</v>
      </c>
      <c r="I5176" t="inlineStr">
        <is>
          <t>086</t>
        </is>
      </c>
      <c r="J5176" t="inlineStr">
        <is>
          <t>CARTEIRA</t>
        </is>
      </c>
      <c r="K5176" t="inlineStr">
        <is>
          <t>CONTRATO</t>
        </is>
      </c>
      <c r="L5176" t="n">
        <v>1930.48</v>
      </c>
      <c r="M5176" t="inlineStr"/>
      <c r="N5176" t="inlineStr"/>
      <c r="O5176" s="142">
        <f>DATE(YEAR(H5176),MONTH(H5176),1)</f>
        <v/>
      </c>
      <c r="P5176" s="132">
        <f>IF(H5176&gt;$L$3,"Futuro","Atraso")</f>
        <v/>
      </c>
      <c r="Q5176">
        <f>12*(YEAR(H5176)-YEAR($L$3))+(MONTH(H5176)-MONTH($L$3))</f>
        <v/>
      </c>
      <c r="R5176" s="366">
        <f>IF(N5176="IBIRAPITANGA FASE 3",IF(P5176="Atraso",M5176,M5176/(1+$J$2)^Q5176),IF(P5176="Atraso",M5176,M5176/(1+$J$1)^Q5176))</f>
        <v/>
      </c>
    </row>
    <row r="5177">
      <c r="A5177" t="inlineStr">
        <is>
          <t>Q024L01</t>
        </is>
      </c>
      <c r="B5177" t="inlineStr">
        <is>
          <t>RICARDO FERNANDES DAS CHAGAS</t>
        </is>
      </c>
      <c r="C5177" t="n">
        <v>1</v>
      </c>
      <c r="D5177" t="inlineStr">
        <is>
          <t>IPCA</t>
        </is>
      </c>
      <c r="E5177" t="n">
        <v>0.009488792934583046</v>
      </c>
      <c r="F5177" t="inlineStr">
        <is>
          <t>MENSAL</t>
        </is>
      </c>
      <c r="G5177" t="n">
        <v>47202</v>
      </c>
      <c r="H5177" t="n">
        <v>47202</v>
      </c>
      <c r="I5177" t="inlineStr">
        <is>
          <t>087</t>
        </is>
      </c>
      <c r="J5177" t="inlineStr">
        <is>
          <t>CARTEIRA</t>
        </is>
      </c>
      <c r="K5177" t="inlineStr">
        <is>
          <t>CONTRATO</t>
        </is>
      </c>
      <c r="L5177" t="n">
        <v>1930.48</v>
      </c>
      <c r="M5177" t="inlineStr"/>
      <c r="N5177" t="inlineStr"/>
      <c r="O5177" s="142">
        <f>DATE(YEAR(H5177),MONTH(H5177),1)</f>
        <v/>
      </c>
      <c r="P5177" s="132">
        <f>IF(H5177&gt;$L$3,"Futuro","Atraso")</f>
        <v/>
      </c>
      <c r="Q5177">
        <f>12*(YEAR(H5177)-YEAR($L$3))+(MONTH(H5177)-MONTH($L$3))</f>
        <v/>
      </c>
      <c r="R5177" s="366">
        <f>IF(N5177="IBIRAPITANGA FASE 3",IF(P5177="Atraso",M5177,M5177/(1+$J$2)^Q5177),IF(P5177="Atraso",M5177,M5177/(1+$J$1)^Q5177))</f>
        <v/>
      </c>
    </row>
    <row r="5178">
      <c r="A5178" t="inlineStr">
        <is>
          <t>Q024L01</t>
        </is>
      </c>
      <c r="B5178" t="inlineStr">
        <is>
          <t>RICARDO FERNANDES DAS CHAGAS</t>
        </is>
      </c>
      <c r="C5178" t="n">
        <v>1</v>
      </c>
      <c r="D5178" t="inlineStr">
        <is>
          <t>IPCA</t>
        </is>
      </c>
      <c r="E5178" t="n">
        <v>0.009488792934583046</v>
      </c>
      <c r="F5178" t="inlineStr">
        <is>
          <t>MENSAL</t>
        </is>
      </c>
      <c r="G5178" t="n">
        <v>47233</v>
      </c>
      <c r="H5178" t="n">
        <v>47233</v>
      </c>
      <c r="I5178" t="inlineStr">
        <is>
          <t>088</t>
        </is>
      </c>
      <c r="J5178" t="inlineStr">
        <is>
          <t>CARTEIRA</t>
        </is>
      </c>
      <c r="K5178" t="inlineStr">
        <is>
          <t>CONTRATO</t>
        </is>
      </c>
      <c r="L5178" t="n">
        <v>1930.48</v>
      </c>
      <c r="M5178" t="inlineStr"/>
      <c r="N5178" t="inlineStr"/>
      <c r="O5178" s="142">
        <f>DATE(YEAR(H5178),MONTH(H5178),1)</f>
        <v/>
      </c>
      <c r="P5178" s="132">
        <f>IF(H5178&gt;$L$3,"Futuro","Atraso")</f>
        <v/>
      </c>
      <c r="Q5178">
        <f>12*(YEAR(H5178)-YEAR($L$3))+(MONTH(H5178)-MONTH($L$3))</f>
        <v/>
      </c>
      <c r="R5178" s="366">
        <f>IF(N5178="IBIRAPITANGA FASE 3",IF(P5178="Atraso",M5178,M5178/(1+$J$2)^Q5178),IF(P5178="Atraso",M5178,M5178/(1+$J$1)^Q5178))</f>
        <v/>
      </c>
    </row>
    <row r="5179">
      <c r="A5179" t="inlineStr">
        <is>
          <t>Q024L01</t>
        </is>
      </c>
      <c r="B5179" t="inlineStr">
        <is>
          <t>RICARDO FERNANDES DAS CHAGAS</t>
        </is>
      </c>
      <c r="C5179" t="n">
        <v>1</v>
      </c>
      <c r="D5179" t="inlineStr">
        <is>
          <t>IPCA</t>
        </is>
      </c>
      <c r="E5179" t="n">
        <v>0.009488792934583046</v>
      </c>
      <c r="F5179" t="inlineStr">
        <is>
          <t>MENSAL</t>
        </is>
      </c>
      <c r="G5179" t="n">
        <v>47263</v>
      </c>
      <c r="H5179" t="n">
        <v>47263</v>
      </c>
      <c r="I5179" t="inlineStr">
        <is>
          <t>089</t>
        </is>
      </c>
      <c r="J5179" t="inlineStr">
        <is>
          <t>CARTEIRA</t>
        </is>
      </c>
      <c r="K5179" t="inlineStr">
        <is>
          <t>CONTRATO</t>
        </is>
      </c>
      <c r="L5179" t="n">
        <v>1930.48</v>
      </c>
      <c r="M5179" t="inlineStr"/>
      <c r="N5179" t="inlineStr"/>
      <c r="O5179" s="142">
        <f>DATE(YEAR(H5179),MONTH(H5179),1)</f>
        <v/>
      </c>
      <c r="P5179" s="132">
        <f>IF(H5179&gt;$L$3,"Futuro","Atraso")</f>
        <v/>
      </c>
      <c r="Q5179">
        <f>12*(YEAR(H5179)-YEAR($L$3))+(MONTH(H5179)-MONTH($L$3))</f>
        <v/>
      </c>
      <c r="R5179" s="366">
        <f>IF(N5179="IBIRAPITANGA FASE 3",IF(P5179="Atraso",M5179,M5179/(1+$J$2)^Q5179),IF(P5179="Atraso",M5179,M5179/(1+$J$1)^Q5179))</f>
        <v/>
      </c>
    </row>
    <row r="5180">
      <c r="A5180" t="inlineStr">
        <is>
          <t>Q024L01</t>
        </is>
      </c>
      <c r="B5180" t="inlineStr">
        <is>
          <t>RICARDO FERNANDES DAS CHAGAS</t>
        </is>
      </c>
      <c r="C5180" t="n">
        <v>1</v>
      </c>
      <c r="D5180" t="inlineStr">
        <is>
          <t>IPCA</t>
        </is>
      </c>
      <c r="E5180" t="n">
        <v>0.009488792934583046</v>
      </c>
      <c r="F5180" t="inlineStr">
        <is>
          <t>MENSAL</t>
        </is>
      </c>
      <c r="G5180" t="n">
        <v>47294</v>
      </c>
      <c r="H5180" t="n">
        <v>47294</v>
      </c>
      <c r="I5180" t="inlineStr">
        <is>
          <t>090</t>
        </is>
      </c>
      <c r="J5180" t="inlineStr">
        <is>
          <t>CARTEIRA</t>
        </is>
      </c>
      <c r="K5180" t="inlineStr">
        <is>
          <t>CONTRATO</t>
        </is>
      </c>
      <c r="L5180" t="n">
        <v>1930.48</v>
      </c>
      <c r="M5180" t="inlineStr"/>
      <c r="N5180" t="inlineStr"/>
      <c r="O5180" s="142">
        <f>DATE(YEAR(H5180),MONTH(H5180),1)</f>
        <v/>
      </c>
      <c r="P5180" s="132">
        <f>IF(H5180&gt;$L$3,"Futuro","Atraso")</f>
        <v/>
      </c>
      <c r="Q5180">
        <f>12*(YEAR(H5180)-YEAR($L$3))+(MONTH(H5180)-MONTH($L$3))</f>
        <v/>
      </c>
      <c r="R5180" s="366">
        <f>IF(N5180="IBIRAPITANGA FASE 3",IF(P5180="Atraso",M5180,M5180/(1+$J$2)^Q5180),IF(P5180="Atraso",M5180,M5180/(1+$J$1)^Q5180))</f>
        <v/>
      </c>
    </row>
    <row r="5181">
      <c r="A5181" t="inlineStr">
        <is>
          <t>Q024L01</t>
        </is>
      </c>
      <c r="B5181" t="inlineStr">
        <is>
          <t>RICARDO FERNANDES DAS CHAGAS</t>
        </is>
      </c>
      <c r="C5181" t="n">
        <v>1</v>
      </c>
      <c r="D5181" t="inlineStr">
        <is>
          <t>IPCA</t>
        </is>
      </c>
      <c r="E5181" t="n">
        <v>0.009488792934583046</v>
      </c>
      <c r="F5181" t="inlineStr">
        <is>
          <t>MENSAL</t>
        </is>
      </c>
      <c r="G5181" t="n">
        <v>47324</v>
      </c>
      <c r="H5181" t="n">
        <v>47324</v>
      </c>
      <c r="I5181" t="inlineStr">
        <is>
          <t>091</t>
        </is>
      </c>
      <c r="J5181" t="inlineStr">
        <is>
          <t>CARTEIRA</t>
        </is>
      </c>
      <c r="K5181" t="inlineStr">
        <is>
          <t>CONTRATO</t>
        </is>
      </c>
      <c r="L5181" t="n">
        <v>1930.48</v>
      </c>
      <c r="M5181" t="inlineStr"/>
      <c r="N5181" t="inlineStr"/>
      <c r="O5181" s="142">
        <f>DATE(YEAR(H5181),MONTH(H5181),1)</f>
        <v/>
      </c>
      <c r="P5181" s="132">
        <f>IF(H5181&gt;$L$3,"Futuro","Atraso")</f>
        <v/>
      </c>
      <c r="Q5181">
        <f>12*(YEAR(H5181)-YEAR($L$3))+(MONTH(H5181)-MONTH($L$3))</f>
        <v/>
      </c>
      <c r="R5181" s="366">
        <f>IF(N5181="IBIRAPITANGA FASE 3",IF(P5181="Atraso",M5181,M5181/(1+$J$2)^Q5181),IF(P5181="Atraso",M5181,M5181/(1+$J$1)^Q5181))</f>
        <v/>
      </c>
    </row>
    <row r="5182">
      <c r="A5182" t="inlineStr">
        <is>
          <t>Q024L01</t>
        </is>
      </c>
      <c r="B5182" t="inlineStr">
        <is>
          <t>RICARDO FERNANDES DAS CHAGAS</t>
        </is>
      </c>
      <c r="C5182" t="n">
        <v>1</v>
      </c>
      <c r="D5182" t="inlineStr">
        <is>
          <t>IPCA</t>
        </is>
      </c>
      <c r="E5182" t="n">
        <v>0.009488792934583046</v>
      </c>
      <c r="F5182" t="inlineStr">
        <is>
          <t>MENSAL</t>
        </is>
      </c>
      <c r="G5182" t="n">
        <v>47329</v>
      </c>
      <c r="H5182" t="n">
        <v>47329</v>
      </c>
      <c r="I5182" t="inlineStr">
        <is>
          <t>008</t>
        </is>
      </c>
      <c r="J5182" t="inlineStr">
        <is>
          <t>CARTEIRA</t>
        </is>
      </c>
      <c r="K5182" t="inlineStr">
        <is>
          <t>CONTRATO</t>
        </is>
      </c>
      <c r="L5182" t="n">
        <v>10463.08</v>
      </c>
      <c r="M5182" t="inlineStr"/>
      <c r="N5182" t="inlineStr"/>
      <c r="O5182" s="142">
        <f>DATE(YEAR(H5182),MONTH(H5182),1)</f>
        <v/>
      </c>
      <c r="P5182" s="132">
        <f>IF(H5182&gt;$L$3,"Futuro","Atraso")</f>
        <v/>
      </c>
      <c r="Q5182">
        <f>12*(YEAR(H5182)-YEAR($L$3))+(MONTH(H5182)-MONTH($L$3))</f>
        <v/>
      </c>
      <c r="R5182" s="366">
        <f>IF(N5182="IBIRAPITANGA FASE 3",IF(P5182="Atraso",M5182,M5182/(1+$J$2)^Q5182),IF(P5182="Atraso",M5182,M5182/(1+$J$1)^Q5182))</f>
        <v/>
      </c>
    </row>
    <row r="5183">
      <c r="A5183" t="inlineStr">
        <is>
          <t>Q024L01</t>
        </is>
      </c>
      <c r="B5183" t="inlineStr">
        <is>
          <t>RICARDO FERNANDES DAS CHAGAS</t>
        </is>
      </c>
      <c r="C5183" t="n">
        <v>1</v>
      </c>
      <c r="D5183" t="inlineStr">
        <is>
          <t>IPCA</t>
        </is>
      </c>
      <c r="E5183" t="n">
        <v>0.009488792934583046</v>
      </c>
      <c r="F5183" t="inlineStr">
        <is>
          <t>MENSAL</t>
        </is>
      </c>
      <c r="G5183" t="n">
        <v>47355</v>
      </c>
      <c r="H5183" t="n">
        <v>47355</v>
      </c>
      <c r="I5183" t="inlineStr">
        <is>
          <t>092</t>
        </is>
      </c>
      <c r="J5183" t="inlineStr">
        <is>
          <t>CARTEIRA</t>
        </is>
      </c>
      <c r="K5183" t="inlineStr">
        <is>
          <t>CONTRATO</t>
        </is>
      </c>
      <c r="L5183" t="n">
        <v>1930.48</v>
      </c>
      <c r="M5183" t="inlineStr"/>
      <c r="N5183" t="inlineStr"/>
      <c r="O5183" s="142">
        <f>DATE(YEAR(H5183),MONTH(H5183),1)</f>
        <v/>
      </c>
      <c r="P5183" s="132">
        <f>IF(H5183&gt;$L$3,"Futuro","Atraso")</f>
        <v/>
      </c>
      <c r="Q5183">
        <f>12*(YEAR(H5183)-YEAR($L$3))+(MONTH(H5183)-MONTH($L$3))</f>
        <v/>
      </c>
      <c r="R5183" s="366">
        <f>IF(N5183="IBIRAPITANGA FASE 3",IF(P5183="Atraso",M5183,M5183/(1+$J$2)^Q5183),IF(P5183="Atraso",M5183,M5183/(1+$J$1)^Q5183))</f>
        <v/>
      </c>
    </row>
    <row r="5184">
      <c r="A5184" t="inlineStr">
        <is>
          <t>Q024L01</t>
        </is>
      </c>
      <c r="B5184" t="inlineStr">
        <is>
          <t>RICARDO FERNANDES DAS CHAGAS</t>
        </is>
      </c>
      <c r="C5184" t="n">
        <v>1</v>
      </c>
      <c r="D5184" t="inlineStr">
        <is>
          <t>IPCA</t>
        </is>
      </c>
      <c r="E5184" t="n">
        <v>0.009488792934583046</v>
      </c>
      <c r="F5184" t="inlineStr">
        <is>
          <t>MENSAL</t>
        </is>
      </c>
      <c r="G5184" t="n">
        <v>47386</v>
      </c>
      <c r="H5184" t="n">
        <v>47386</v>
      </c>
      <c r="I5184" t="inlineStr">
        <is>
          <t>093</t>
        </is>
      </c>
      <c r="J5184" t="inlineStr">
        <is>
          <t>CARTEIRA</t>
        </is>
      </c>
      <c r="K5184" t="inlineStr">
        <is>
          <t>CONTRATO</t>
        </is>
      </c>
      <c r="L5184" t="n">
        <v>1930.48</v>
      </c>
      <c r="M5184" t="inlineStr"/>
      <c r="N5184" t="inlineStr"/>
      <c r="O5184" s="142">
        <f>DATE(YEAR(H5184),MONTH(H5184),1)</f>
        <v/>
      </c>
      <c r="P5184" s="132">
        <f>IF(H5184&gt;$L$3,"Futuro","Atraso")</f>
        <v/>
      </c>
      <c r="Q5184">
        <f>12*(YEAR(H5184)-YEAR($L$3))+(MONTH(H5184)-MONTH($L$3))</f>
        <v/>
      </c>
      <c r="R5184" s="366">
        <f>IF(N5184="IBIRAPITANGA FASE 3",IF(P5184="Atraso",M5184,M5184/(1+$J$2)^Q5184),IF(P5184="Atraso",M5184,M5184/(1+$J$1)^Q5184))</f>
        <v/>
      </c>
    </row>
    <row r="5185">
      <c r="A5185" t="inlineStr">
        <is>
          <t>Q024L01</t>
        </is>
      </c>
      <c r="B5185" t="inlineStr">
        <is>
          <t>RICARDO FERNANDES DAS CHAGAS</t>
        </is>
      </c>
      <c r="C5185" t="n">
        <v>1</v>
      </c>
      <c r="D5185" t="inlineStr">
        <is>
          <t>IPCA</t>
        </is>
      </c>
      <c r="E5185" t="n">
        <v>0.009488792934583046</v>
      </c>
      <c r="F5185" t="inlineStr">
        <is>
          <t>MENSAL</t>
        </is>
      </c>
      <c r="G5185" t="n">
        <v>47416</v>
      </c>
      <c r="H5185" t="n">
        <v>47416</v>
      </c>
      <c r="I5185" t="inlineStr">
        <is>
          <t>094</t>
        </is>
      </c>
      <c r="J5185" t="inlineStr">
        <is>
          <t>CARTEIRA</t>
        </is>
      </c>
      <c r="K5185" t="inlineStr">
        <is>
          <t>CONTRATO</t>
        </is>
      </c>
      <c r="L5185" t="n">
        <v>1930.48</v>
      </c>
      <c r="M5185" t="inlineStr"/>
      <c r="N5185" t="inlineStr"/>
      <c r="O5185" s="142">
        <f>DATE(YEAR(H5185),MONTH(H5185),1)</f>
        <v/>
      </c>
      <c r="P5185" s="132">
        <f>IF(H5185&gt;$L$3,"Futuro","Atraso")</f>
        <v/>
      </c>
      <c r="Q5185">
        <f>12*(YEAR(H5185)-YEAR($L$3))+(MONTH(H5185)-MONTH($L$3))</f>
        <v/>
      </c>
      <c r="R5185" s="366">
        <f>IF(N5185="IBIRAPITANGA FASE 3",IF(P5185="Atraso",M5185,M5185/(1+$J$2)^Q5185),IF(P5185="Atraso",M5185,M5185/(1+$J$1)^Q5185))</f>
        <v/>
      </c>
    </row>
    <row r="5186">
      <c r="A5186" t="inlineStr">
        <is>
          <t>Q024L01</t>
        </is>
      </c>
      <c r="B5186" t="inlineStr">
        <is>
          <t>RICARDO FERNANDES DAS CHAGAS</t>
        </is>
      </c>
      <c r="C5186" t="n">
        <v>1</v>
      </c>
      <c r="D5186" t="inlineStr">
        <is>
          <t>IPCA</t>
        </is>
      </c>
      <c r="E5186" t="n">
        <v>0.009488792934583046</v>
      </c>
      <c r="F5186" t="inlineStr">
        <is>
          <t>MENSAL</t>
        </is>
      </c>
      <c r="G5186" t="n">
        <v>47447</v>
      </c>
      <c r="H5186" t="n">
        <v>47447</v>
      </c>
      <c r="I5186" t="inlineStr">
        <is>
          <t>095</t>
        </is>
      </c>
      <c r="J5186" t="inlineStr">
        <is>
          <t>CARTEIRA</t>
        </is>
      </c>
      <c r="K5186" t="inlineStr">
        <is>
          <t>CONTRATO</t>
        </is>
      </c>
      <c r="L5186" t="n">
        <v>1930.48</v>
      </c>
      <c r="M5186" t="inlineStr"/>
      <c r="N5186" t="inlineStr"/>
      <c r="O5186" s="142">
        <f>DATE(YEAR(H5186),MONTH(H5186),1)</f>
        <v/>
      </c>
      <c r="P5186" s="132">
        <f>IF(H5186&gt;$L$3,"Futuro","Atraso")</f>
        <v/>
      </c>
      <c r="Q5186">
        <f>12*(YEAR(H5186)-YEAR($L$3))+(MONTH(H5186)-MONTH($L$3))</f>
        <v/>
      </c>
      <c r="R5186" s="366">
        <f>IF(N5186="IBIRAPITANGA FASE 3",IF(P5186="Atraso",M5186,M5186/(1+$J$2)^Q5186),IF(P5186="Atraso",M5186,M5186/(1+$J$1)^Q5186))</f>
        <v/>
      </c>
    </row>
    <row r="5187">
      <c r="A5187" t="inlineStr">
        <is>
          <t>Q024L01</t>
        </is>
      </c>
      <c r="B5187" t="inlineStr">
        <is>
          <t>RICARDO FERNANDES DAS CHAGAS</t>
        </is>
      </c>
      <c r="C5187" t="n">
        <v>1</v>
      </c>
      <c r="D5187" t="inlineStr">
        <is>
          <t>IPCA</t>
        </is>
      </c>
      <c r="E5187" t="n">
        <v>0.009488792934583046</v>
      </c>
      <c r="F5187" t="inlineStr">
        <is>
          <t>MENSAL</t>
        </is>
      </c>
      <c r="G5187" t="n">
        <v>47477</v>
      </c>
      <c r="H5187" t="n">
        <v>47477</v>
      </c>
      <c r="I5187" t="inlineStr">
        <is>
          <t>096</t>
        </is>
      </c>
      <c r="J5187" t="inlineStr">
        <is>
          <t>CARTEIRA</t>
        </is>
      </c>
      <c r="K5187" t="inlineStr">
        <is>
          <t>CONTRATO</t>
        </is>
      </c>
      <c r="L5187" t="n">
        <v>1930.48</v>
      </c>
      <c r="M5187" t="inlineStr"/>
      <c r="N5187" t="inlineStr"/>
      <c r="O5187" s="142">
        <f>DATE(YEAR(H5187),MONTH(H5187),1)</f>
        <v/>
      </c>
      <c r="P5187" s="132">
        <f>IF(H5187&gt;$L$3,"Futuro","Atraso")</f>
        <v/>
      </c>
      <c r="Q5187">
        <f>12*(YEAR(H5187)-YEAR($L$3))+(MONTH(H5187)-MONTH($L$3))</f>
        <v/>
      </c>
      <c r="R5187" s="366">
        <f>IF(N5187="IBIRAPITANGA FASE 3",IF(P5187="Atraso",M5187,M5187/(1+$J$2)^Q5187),IF(P5187="Atraso",M5187,M5187/(1+$J$1)^Q5187))</f>
        <v/>
      </c>
    </row>
    <row r="5188">
      <c r="A5188" t="inlineStr">
        <is>
          <t>Q024L01</t>
        </is>
      </c>
      <c r="B5188" t="inlineStr">
        <is>
          <t>RICARDO FERNANDES DAS CHAGAS</t>
        </is>
      </c>
      <c r="C5188" t="n">
        <v>1</v>
      </c>
      <c r="D5188" t="inlineStr">
        <is>
          <t>IPCA</t>
        </is>
      </c>
      <c r="E5188" t="n">
        <v>0.009488792934583046</v>
      </c>
      <c r="F5188" t="inlineStr">
        <is>
          <t>MENSAL</t>
        </is>
      </c>
      <c r="G5188" t="n">
        <v>47508</v>
      </c>
      <c r="H5188" t="n">
        <v>47508</v>
      </c>
      <c r="I5188" t="inlineStr">
        <is>
          <t>097</t>
        </is>
      </c>
      <c r="J5188" t="inlineStr">
        <is>
          <t>CARTEIRA</t>
        </is>
      </c>
      <c r="K5188" t="inlineStr">
        <is>
          <t>CONTRATO</t>
        </is>
      </c>
      <c r="L5188" t="n">
        <v>1930.48</v>
      </c>
      <c r="M5188" t="inlineStr"/>
      <c r="N5188" t="inlineStr"/>
      <c r="O5188" s="142">
        <f>DATE(YEAR(H5188),MONTH(H5188),1)</f>
        <v/>
      </c>
      <c r="P5188" s="132">
        <f>IF(H5188&gt;$L$3,"Futuro","Atraso")</f>
        <v/>
      </c>
      <c r="Q5188">
        <f>12*(YEAR(H5188)-YEAR($L$3))+(MONTH(H5188)-MONTH($L$3))</f>
        <v/>
      </c>
      <c r="R5188" s="366">
        <f>IF(N5188="IBIRAPITANGA FASE 3",IF(P5188="Atraso",M5188,M5188/(1+$J$2)^Q5188),IF(P5188="Atraso",M5188,M5188/(1+$J$1)^Q5188))</f>
        <v/>
      </c>
    </row>
    <row r="5189">
      <c r="A5189" t="inlineStr">
        <is>
          <t>Q024L01</t>
        </is>
      </c>
      <c r="B5189" t="inlineStr">
        <is>
          <t>RICARDO FERNANDES DAS CHAGAS</t>
        </is>
      </c>
      <c r="C5189" t="n">
        <v>1</v>
      </c>
      <c r="D5189" t="inlineStr">
        <is>
          <t>IPCA</t>
        </is>
      </c>
      <c r="E5189" t="n">
        <v>0.009488792934583046</v>
      </c>
      <c r="F5189" t="inlineStr">
        <is>
          <t>MENSAL</t>
        </is>
      </c>
      <c r="G5189" t="n">
        <v>47539</v>
      </c>
      <c r="H5189" t="n">
        <v>47539</v>
      </c>
      <c r="I5189" t="inlineStr">
        <is>
          <t>098</t>
        </is>
      </c>
      <c r="J5189" t="inlineStr">
        <is>
          <t>CARTEIRA</t>
        </is>
      </c>
      <c r="K5189" t="inlineStr">
        <is>
          <t>CONTRATO</t>
        </is>
      </c>
      <c r="L5189" t="n">
        <v>1930.48</v>
      </c>
      <c r="M5189" t="inlineStr"/>
      <c r="N5189" t="inlineStr"/>
      <c r="O5189" s="142">
        <f>DATE(YEAR(H5189),MONTH(H5189),1)</f>
        <v/>
      </c>
      <c r="P5189" s="132">
        <f>IF(H5189&gt;$L$3,"Futuro","Atraso")</f>
        <v/>
      </c>
      <c r="Q5189">
        <f>12*(YEAR(H5189)-YEAR($L$3))+(MONTH(H5189)-MONTH($L$3))</f>
        <v/>
      </c>
      <c r="R5189" s="366">
        <f>IF(N5189="IBIRAPITANGA FASE 3",IF(P5189="Atraso",M5189,M5189/(1+$J$2)^Q5189),IF(P5189="Atraso",M5189,M5189/(1+$J$1)^Q5189))</f>
        <v/>
      </c>
    </row>
    <row r="5190">
      <c r="A5190" t="inlineStr">
        <is>
          <t>Q024L01</t>
        </is>
      </c>
      <c r="B5190" t="inlineStr">
        <is>
          <t>RICARDO FERNANDES DAS CHAGAS</t>
        </is>
      </c>
      <c r="C5190" t="n">
        <v>1</v>
      </c>
      <c r="D5190" t="inlineStr">
        <is>
          <t>IPCA</t>
        </is>
      </c>
      <c r="E5190" t="n">
        <v>0.009488792934583046</v>
      </c>
      <c r="F5190" t="inlineStr">
        <is>
          <t>MENSAL</t>
        </is>
      </c>
      <c r="G5190" t="n">
        <v>47567</v>
      </c>
      <c r="H5190" t="n">
        <v>47567</v>
      </c>
      <c r="I5190" t="inlineStr">
        <is>
          <t>099</t>
        </is>
      </c>
      <c r="J5190" t="inlineStr">
        <is>
          <t>CARTEIRA</t>
        </is>
      </c>
      <c r="K5190" t="inlineStr">
        <is>
          <t>CONTRATO</t>
        </is>
      </c>
      <c r="L5190" t="n">
        <v>1930.48</v>
      </c>
      <c r="M5190" t="inlineStr"/>
      <c r="N5190" t="inlineStr"/>
      <c r="O5190" s="142">
        <f>DATE(YEAR(H5190),MONTH(H5190),1)</f>
        <v/>
      </c>
      <c r="P5190" s="132">
        <f>IF(H5190&gt;$L$3,"Futuro","Atraso")</f>
        <v/>
      </c>
      <c r="Q5190">
        <f>12*(YEAR(H5190)-YEAR($L$3))+(MONTH(H5190)-MONTH($L$3))</f>
        <v/>
      </c>
      <c r="R5190" s="366">
        <f>IF(N5190="IBIRAPITANGA FASE 3",IF(P5190="Atraso",M5190,M5190/(1+$J$2)^Q5190),IF(P5190="Atraso",M5190,M5190/(1+$J$1)^Q5190))</f>
        <v/>
      </c>
    </row>
    <row r="5191">
      <c r="A5191" t="inlineStr">
        <is>
          <t>Q024L01</t>
        </is>
      </c>
      <c r="B5191" t="inlineStr">
        <is>
          <t>RICARDO FERNANDES DAS CHAGAS</t>
        </is>
      </c>
      <c r="C5191" t="n">
        <v>1</v>
      </c>
      <c r="D5191" t="inlineStr">
        <is>
          <t>IPCA</t>
        </is>
      </c>
      <c r="E5191" t="n">
        <v>0.009488792934583046</v>
      </c>
      <c r="F5191" t="inlineStr">
        <is>
          <t>MENSAL</t>
        </is>
      </c>
      <c r="G5191" t="n">
        <v>47598</v>
      </c>
      <c r="H5191" t="n">
        <v>47598</v>
      </c>
      <c r="I5191" t="inlineStr">
        <is>
          <t>100</t>
        </is>
      </c>
      <c r="J5191" t="inlineStr">
        <is>
          <t>CARTEIRA</t>
        </is>
      </c>
      <c r="K5191" t="inlineStr">
        <is>
          <t>CONTRATO</t>
        </is>
      </c>
      <c r="L5191" t="n">
        <v>1930.48</v>
      </c>
      <c r="M5191" t="inlineStr"/>
      <c r="N5191" t="inlineStr"/>
      <c r="O5191" s="142">
        <f>DATE(YEAR(H5191),MONTH(H5191),1)</f>
        <v/>
      </c>
      <c r="P5191" s="132">
        <f>IF(H5191&gt;$L$3,"Futuro","Atraso")</f>
        <v/>
      </c>
      <c r="Q5191">
        <f>12*(YEAR(H5191)-YEAR($L$3))+(MONTH(H5191)-MONTH($L$3))</f>
        <v/>
      </c>
      <c r="R5191" s="366">
        <f>IF(N5191="IBIRAPITANGA FASE 3",IF(P5191="Atraso",M5191,M5191/(1+$J$2)^Q5191),IF(P5191="Atraso",M5191,M5191/(1+$J$1)^Q5191))</f>
        <v/>
      </c>
    </row>
    <row r="5192">
      <c r="A5192" t="inlineStr">
        <is>
          <t>Q024L01</t>
        </is>
      </c>
      <c r="B5192" t="inlineStr">
        <is>
          <t>RICARDO FERNANDES DAS CHAGAS</t>
        </is>
      </c>
      <c r="C5192" t="n">
        <v>1</v>
      </c>
      <c r="D5192" t="inlineStr">
        <is>
          <t>IPCA</t>
        </is>
      </c>
      <c r="E5192" t="n">
        <v>0.009488792934583046</v>
      </c>
      <c r="F5192" t="inlineStr">
        <is>
          <t>MENSAL</t>
        </is>
      </c>
      <c r="G5192" t="n">
        <v>47628</v>
      </c>
      <c r="H5192" t="n">
        <v>47628</v>
      </c>
      <c r="I5192" t="inlineStr">
        <is>
          <t>101</t>
        </is>
      </c>
      <c r="J5192" t="inlineStr">
        <is>
          <t>CARTEIRA</t>
        </is>
      </c>
      <c r="K5192" t="inlineStr">
        <is>
          <t>CONTRATO</t>
        </is>
      </c>
      <c r="L5192" t="n">
        <v>1930.48</v>
      </c>
      <c r="M5192" t="inlineStr"/>
      <c r="N5192" t="inlineStr"/>
      <c r="O5192" s="142">
        <f>DATE(YEAR(H5192),MONTH(H5192),1)</f>
        <v/>
      </c>
      <c r="P5192" s="132">
        <f>IF(H5192&gt;$L$3,"Futuro","Atraso")</f>
        <v/>
      </c>
      <c r="Q5192">
        <f>12*(YEAR(H5192)-YEAR($L$3))+(MONTH(H5192)-MONTH($L$3))</f>
        <v/>
      </c>
      <c r="R5192" s="366">
        <f>IF(N5192="IBIRAPITANGA FASE 3",IF(P5192="Atraso",M5192,M5192/(1+$J$2)^Q5192),IF(P5192="Atraso",M5192,M5192/(1+$J$1)^Q5192))</f>
        <v/>
      </c>
    </row>
    <row r="5193">
      <c r="A5193" t="inlineStr">
        <is>
          <t>Q024L01</t>
        </is>
      </c>
      <c r="B5193" t="inlineStr">
        <is>
          <t>RICARDO FERNANDES DAS CHAGAS</t>
        </is>
      </c>
      <c r="C5193" t="n">
        <v>1</v>
      </c>
      <c r="D5193" t="inlineStr">
        <is>
          <t>IPCA</t>
        </is>
      </c>
      <c r="E5193" t="n">
        <v>0.009488792934583046</v>
      </c>
      <c r="F5193" t="inlineStr">
        <is>
          <t>MENSAL</t>
        </is>
      </c>
      <c r="G5193" t="n">
        <v>47659</v>
      </c>
      <c r="H5193" t="n">
        <v>47659</v>
      </c>
      <c r="I5193" t="inlineStr">
        <is>
          <t>102</t>
        </is>
      </c>
      <c r="J5193" t="inlineStr">
        <is>
          <t>CARTEIRA</t>
        </is>
      </c>
      <c r="K5193" t="inlineStr">
        <is>
          <t>CONTRATO</t>
        </is>
      </c>
      <c r="L5193" t="n">
        <v>1930.48</v>
      </c>
      <c r="M5193" t="inlineStr"/>
      <c r="N5193" t="inlineStr"/>
      <c r="O5193" s="142">
        <f>DATE(YEAR(H5193),MONTH(H5193),1)</f>
        <v/>
      </c>
      <c r="P5193" s="132">
        <f>IF(H5193&gt;$L$3,"Futuro","Atraso")</f>
        <v/>
      </c>
      <c r="Q5193">
        <f>12*(YEAR(H5193)-YEAR($L$3))+(MONTH(H5193)-MONTH($L$3))</f>
        <v/>
      </c>
      <c r="R5193" s="366">
        <f>IF(N5193="IBIRAPITANGA FASE 3",IF(P5193="Atraso",M5193,M5193/(1+$J$2)^Q5193),IF(P5193="Atraso",M5193,M5193/(1+$J$1)^Q5193))</f>
        <v/>
      </c>
    </row>
    <row r="5194">
      <c r="A5194" t="inlineStr">
        <is>
          <t>Q024L01</t>
        </is>
      </c>
      <c r="B5194" t="inlineStr">
        <is>
          <t>RICARDO FERNANDES DAS CHAGAS</t>
        </is>
      </c>
      <c r="C5194" t="n">
        <v>1</v>
      </c>
      <c r="D5194" t="inlineStr">
        <is>
          <t>IPCA</t>
        </is>
      </c>
      <c r="E5194" t="n">
        <v>0.009488792934583046</v>
      </c>
      <c r="F5194" t="inlineStr">
        <is>
          <t>MENSAL</t>
        </is>
      </c>
      <c r="G5194" t="n">
        <v>47689</v>
      </c>
      <c r="H5194" t="n">
        <v>47689</v>
      </c>
      <c r="I5194" t="inlineStr">
        <is>
          <t>103</t>
        </is>
      </c>
      <c r="J5194" t="inlineStr">
        <is>
          <t>CARTEIRA</t>
        </is>
      </c>
      <c r="K5194" t="inlineStr">
        <is>
          <t>CONTRATO</t>
        </is>
      </c>
      <c r="L5194" t="n">
        <v>1930.48</v>
      </c>
      <c r="M5194" t="inlineStr"/>
      <c r="N5194" t="inlineStr"/>
      <c r="O5194" s="142">
        <f>DATE(YEAR(H5194),MONTH(H5194),1)</f>
        <v/>
      </c>
      <c r="P5194" s="132">
        <f>IF(H5194&gt;$L$3,"Futuro","Atraso")</f>
        <v/>
      </c>
      <c r="Q5194">
        <f>12*(YEAR(H5194)-YEAR($L$3))+(MONTH(H5194)-MONTH($L$3))</f>
        <v/>
      </c>
      <c r="R5194" s="366">
        <f>IF(N5194="IBIRAPITANGA FASE 3",IF(P5194="Atraso",M5194,M5194/(1+$J$2)^Q5194),IF(P5194="Atraso",M5194,M5194/(1+$J$1)^Q5194))</f>
        <v/>
      </c>
    </row>
    <row r="5195">
      <c r="A5195" t="inlineStr">
        <is>
          <t>Q024L01</t>
        </is>
      </c>
      <c r="B5195" t="inlineStr">
        <is>
          <t>RICARDO FERNANDES DAS CHAGAS</t>
        </is>
      </c>
      <c r="C5195" t="n">
        <v>1</v>
      </c>
      <c r="D5195" t="inlineStr">
        <is>
          <t>IPCA</t>
        </is>
      </c>
      <c r="E5195" t="n">
        <v>0.009488792934583046</v>
      </c>
      <c r="F5195" t="inlineStr">
        <is>
          <t>MENSAL</t>
        </is>
      </c>
      <c r="G5195" t="n">
        <v>47694</v>
      </c>
      <c r="H5195" t="n">
        <v>47694</v>
      </c>
      <c r="I5195" t="inlineStr">
        <is>
          <t>009</t>
        </is>
      </c>
      <c r="J5195" t="inlineStr">
        <is>
          <t>CARTEIRA</t>
        </is>
      </c>
      <c r="K5195" t="inlineStr">
        <is>
          <t>CONTRATO</t>
        </is>
      </c>
      <c r="L5195" t="n">
        <v>10463.08</v>
      </c>
      <c r="M5195" t="inlineStr"/>
      <c r="N5195" t="inlineStr"/>
      <c r="O5195" s="142">
        <f>DATE(YEAR(H5195),MONTH(H5195),1)</f>
        <v/>
      </c>
      <c r="P5195" s="132">
        <f>IF(H5195&gt;$L$3,"Futuro","Atraso")</f>
        <v/>
      </c>
      <c r="Q5195">
        <f>12*(YEAR(H5195)-YEAR($L$3))+(MONTH(H5195)-MONTH($L$3))</f>
        <v/>
      </c>
      <c r="R5195" s="366">
        <f>IF(N5195="IBIRAPITANGA FASE 3",IF(P5195="Atraso",M5195,M5195/(1+$J$2)^Q5195),IF(P5195="Atraso",M5195,M5195/(1+$J$1)^Q5195))</f>
        <v/>
      </c>
    </row>
    <row r="5196">
      <c r="A5196" t="inlineStr">
        <is>
          <t>Q024L01</t>
        </is>
      </c>
      <c r="B5196" t="inlineStr">
        <is>
          <t>RICARDO FERNANDES DAS CHAGAS</t>
        </is>
      </c>
      <c r="C5196" t="n">
        <v>1</v>
      </c>
      <c r="D5196" t="inlineStr">
        <is>
          <t>IPCA</t>
        </is>
      </c>
      <c r="E5196" t="n">
        <v>0.009488792934583046</v>
      </c>
      <c r="F5196" t="inlineStr">
        <is>
          <t>MENSAL</t>
        </is>
      </c>
      <c r="G5196" t="n">
        <v>47720</v>
      </c>
      <c r="H5196" t="n">
        <v>47720</v>
      </c>
      <c r="I5196" t="inlineStr">
        <is>
          <t>104</t>
        </is>
      </c>
      <c r="J5196" t="inlineStr">
        <is>
          <t>CARTEIRA</t>
        </is>
      </c>
      <c r="K5196" t="inlineStr">
        <is>
          <t>CONTRATO</t>
        </is>
      </c>
      <c r="L5196" t="n">
        <v>1930.48</v>
      </c>
      <c r="M5196" t="inlineStr"/>
      <c r="N5196" t="inlineStr"/>
      <c r="O5196" s="142">
        <f>DATE(YEAR(H5196),MONTH(H5196),1)</f>
        <v/>
      </c>
      <c r="P5196" s="132">
        <f>IF(H5196&gt;$L$3,"Futuro","Atraso")</f>
        <v/>
      </c>
      <c r="Q5196">
        <f>12*(YEAR(H5196)-YEAR($L$3))+(MONTH(H5196)-MONTH($L$3))</f>
        <v/>
      </c>
      <c r="R5196" s="366">
        <f>IF(N5196="IBIRAPITANGA FASE 3",IF(P5196="Atraso",M5196,M5196/(1+$J$2)^Q5196),IF(P5196="Atraso",M5196,M5196/(1+$J$1)^Q5196))</f>
        <v/>
      </c>
    </row>
    <row r="5197">
      <c r="A5197" t="inlineStr">
        <is>
          <t>Q024L01</t>
        </is>
      </c>
      <c r="B5197" t="inlineStr">
        <is>
          <t>RICARDO FERNANDES DAS CHAGAS</t>
        </is>
      </c>
      <c r="C5197" t="n">
        <v>1</v>
      </c>
      <c r="D5197" t="inlineStr">
        <is>
          <t>IPCA</t>
        </is>
      </c>
      <c r="E5197" t="n">
        <v>0.009488792934583046</v>
      </c>
      <c r="F5197" t="inlineStr">
        <is>
          <t>MENSAL</t>
        </is>
      </c>
      <c r="G5197" t="n">
        <v>47751</v>
      </c>
      <c r="H5197" t="n">
        <v>47751</v>
      </c>
      <c r="I5197" t="inlineStr">
        <is>
          <t>105</t>
        </is>
      </c>
      <c r="J5197" t="inlineStr">
        <is>
          <t>CARTEIRA</t>
        </is>
      </c>
      <c r="K5197" t="inlineStr">
        <is>
          <t>CONTRATO</t>
        </is>
      </c>
      <c r="L5197" t="n">
        <v>1930.48</v>
      </c>
      <c r="M5197" t="inlineStr"/>
      <c r="N5197" t="inlineStr"/>
      <c r="O5197" s="142">
        <f>DATE(YEAR(H5197),MONTH(H5197),1)</f>
        <v/>
      </c>
      <c r="P5197" s="132">
        <f>IF(H5197&gt;$L$3,"Futuro","Atraso")</f>
        <v/>
      </c>
      <c r="Q5197">
        <f>12*(YEAR(H5197)-YEAR($L$3))+(MONTH(H5197)-MONTH($L$3))</f>
        <v/>
      </c>
      <c r="R5197" s="366">
        <f>IF(N5197="IBIRAPITANGA FASE 3",IF(P5197="Atraso",M5197,M5197/(1+$J$2)^Q5197),IF(P5197="Atraso",M5197,M5197/(1+$J$1)^Q5197))</f>
        <v/>
      </c>
    </row>
    <row r="5198">
      <c r="A5198" t="inlineStr">
        <is>
          <t>Q024L01</t>
        </is>
      </c>
      <c r="B5198" t="inlineStr">
        <is>
          <t>RICARDO FERNANDES DAS CHAGAS</t>
        </is>
      </c>
      <c r="C5198" t="n">
        <v>1</v>
      </c>
      <c r="D5198" t="inlineStr">
        <is>
          <t>IPCA</t>
        </is>
      </c>
      <c r="E5198" t="n">
        <v>0.009488792934583046</v>
      </c>
      <c r="F5198" t="inlineStr">
        <is>
          <t>MENSAL</t>
        </is>
      </c>
      <c r="G5198" t="n">
        <v>47781</v>
      </c>
      <c r="H5198" t="n">
        <v>47781</v>
      </c>
      <c r="I5198" t="inlineStr">
        <is>
          <t>106</t>
        </is>
      </c>
      <c r="J5198" t="inlineStr">
        <is>
          <t>CARTEIRA</t>
        </is>
      </c>
      <c r="K5198" t="inlineStr">
        <is>
          <t>CONTRATO</t>
        </is>
      </c>
      <c r="L5198" t="n">
        <v>1930.48</v>
      </c>
      <c r="M5198" t="inlineStr"/>
      <c r="N5198" t="inlineStr"/>
      <c r="O5198" s="142">
        <f>DATE(YEAR(H5198),MONTH(H5198),1)</f>
        <v/>
      </c>
      <c r="P5198" s="132">
        <f>IF(H5198&gt;$L$3,"Futuro","Atraso")</f>
        <v/>
      </c>
      <c r="Q5198">
        <f>12*(YEAR(H5198)-YEAR($L$3))+(MONTH(H5198)-MONTH($L$3))</f>
        <v/>
      </c>
      <c r="R5198" s="366">
        <f>IF(N5198="IBIRAPITANGA FASE 3",IF(P5198="Atraso",M5198,M5198/(1+$J$2)^Q5198),IF(P5198="Atraso",M5198,M5198/(1+$J$1)^Q5198))</f>
        <v/>
      </c>
    </row>
    <row r="5199">
      <c r="A5199" t="inlineStr">
        <is>
          <t>Q024L01</t>
        </is>
      </c>
      <c r="B5199" t="inlineStr">
        <is>
          <t>RICARDO FERNANDES DAS CHAGAS</t>
        </is>
      </c>
      <c r="C5199" t="n">
        <v>1</v>
      </c>
      <c r="D5199" t="inlineStr">
        <is>
          <t>IPCA</t>
        </is>
      </c>
      <c r="E5199" t="n">
        <v>0.009488792934583046</v>
      </c>
      <c r="F5199" t="inlineStr">
        <is>
          <t>MENSAL</t>
        </is>
      </c>
      <c r="G5199" t="n">
        <v>47812</v>
      </c>
      <c r="H5199" t="n">
        <v>47812</v>
      </c>
      <c r="I5199" t="inlineStr">
        <is>
          <t>107</t>
        </is>
      </c>
      <c r="J5199" t="inlineStr">
        <is>
          <t>CARTEIRA</t>
        </is>
      </c>
      <c r="K5199" t="inlineStr">
        <is>
          <t>CONTRATO</t>
        </is>
      </c>
      <c r="L5199" t="n">
        <v>1930.48</v>
      </c>
      <c r="M5199" t="inlineStr"/>
      <c r="N5199" t="inlineStr"/>
      <c r="O5199" s="142">
        <f>DATE(YEAR(H5199),MONTH(H5199),1)</f>
        <v/>
      </c>
      <c r="P5199" s="132">
        <f>IF(H5199&gt;$L$3,"Futuro","Atraso")</f>
        <v/>
      </c>
      <c r="Q5199">
        <f>12*(YEAR(H5199)-YEAR($L$3))+(MONTH(H5199)-MONTH($L$3))</f>
        <v/>
      </c>
      <c r="R5199" s="366">
        <f>IF(N5199="IBIRAPITANGA FASE 3",IF(P5199="Atraso",M5199,M5199/(1+$J$2)^Q5199),IF(P5199="Atraso",M5199,M5199/(1+$J$1)^Q5199))</f>
        <v/>
      </c>
    </row>
    <row r="5200">
      <c r="A5200" t="inlineStr">
        <is>
          <t>Q024L01</t>
        </is>
      </c>
      <c r="B5200" t="inlineStr">
        <is>
          <t>RICARDO FERNANDES DAS CHAGAS</t>
        </is>
      </c>
      <c r="C5200" t="n">
        <v>1</v>
      </c>
      <c r="D5200" t="inlineStr">
        <is>
          <t>IPCA</t>
        </is>
      </c>
      <c r="E5200" t="n">
        <v>0.009488792934583046</v>
      </c>
      <c r="F5200" t="inlineStr">
        <is>
          <t>MENSAL</t>
        </is>
      </c>
      <c r="G5200" t="n">
        <v>47842</v>
      </c>
      <c r="H5200" t="n">
        <v>47842</v>
      </c>
      <c r="I5200" t="inlineStr">
        <is>
          <t>108</t>
        </is>
      </c>
      <c r="J5200" t="inlineStr">
        <is>
          <t>CARTEIRA</t>
        </is>
      </c>
      <c r="K5200" t="inlineStr">
        <is>
          <t>CONTRATO</t>
        </is>
      </c>
      <c r="L5200" t="n">
        <v>1930.48</v>
      </c>
      <c r="M5200" t="inlineStr"/>
      <c r="N5200" t="inlineStr"/>
      <c r="O5200" s="142">
        <f>DATE(YEAR(H5200),MONTH(H5200),1)</f>
        <v/>
      </c>
      <c r="P5200" s="132">
        <f>IF(H5200&gt;$L$3,"Futuro","Atraso")</f>
        <v/>
      </c>
      <c r="Q5200">
        <f>12*(YEAR(H5200)-YEAR($L$3))+(MONTH(H5200)-MONTH($L$3))</f>
        <v/>
      </c>
      <c r="R5200" s="366">
        <f>IF(N5200="IBIRAPITANGA FASE 3",IF(P5200="Atraso",M5200,M5200/(1+$J$2)^Q5200),IF(P5200="Atraso",M5200,M5200/(1+$J$1)^Q5200))</f>
        <v/>
      </c>
    </row>
    <row r="5201">
      <c r="A5201" t="inlineStr">
        <is>
          <t>Q024L01</t>
        </is>
      </c>
      <c r="B5201" t="inlineStr">
        <is>
          <t>RICARDO FERNANDES DAS CHAGAS</t>
        </is>
      </c>
      <c r="C5201" t="n">
        <v>1</v>
      </c>
      <c r="D5201" t="inlineStr">
        <is>
          <t>IPCA</t>
        </is>
      </c>
      <c r="E5201" t="n">
        <v>0.009488792934583046</v>
      </c>
      <c r="F5201" t="inlineStr">
        <is>
          <t>MENSAL</t>
        </is>
      </c>
      <c r="G5201" t="n">
        <v>47873</v>
      </c>
      <c r="H5201" t="n">
        <v>47873</v>
      </c>
      <c r="I5201" t="inlineStr">
        <is>
          <t>109</t>
        </is>
      </c>
      <c r="J5201" t="inlineStr">
        <is>
          <t>CARTEIRA</t>
        </is>
      </c>
      <c r="K5201" t="inlineStr">
        <is>
          <t>CONTRATO</t>
        </is>
      </c>
      <c r="L5201" t="n">
        <v>1930.48</v>
      </c>
      <c r="M5201" t="inlineStr"/>
      <c r="N5201" t="inlineStr"/>
      <c r="O5201" s="142">
        <f>DATE(YEAR(H5201),MONTH(H5201),1)</f>
        <v/>
      </c>
      <c r="P5201" s="132">
        <f>IF(H5201&gt;$L$3,"Futuro","Atraso")</f>
        <v/>
      </c>
      <c r="Q5201">
        <f>12*(YEAR(H5201)-YEAR($L$3))+(MONTH(H5201)-MONTH($L$3))</f>
        <v/>
      </c>
      <c r="R5201" s="366">
        <f>IF(N5201="IBIRAPITANGA FASE 3",IF(P5201="Atraso",M5201,M5201/(1+$J$2)^Q5201),IF(P5201="Atraso",M5201,M5201/(1+$J$1)^Q5201))</f>
        <v/>
      </c>
    </row>
    <row r="5202">
      <c r="A5202" t="inlineStr">
        <is>
          <t>Q024L01</t>
        </is>
      </c>
      <c r="B5202" t="inlineStr">
        <is>
          <t>RICARDO FERNANDES DAS CHAGAS</t>
        </is>
      </c>
      <c r="C5202" t="n">
        <v>1</v>
      </c>
      <c r="D5202" t="inlineStr">
        <is>
          <t>IPCA</t>
        </is>
      </c>
      <c r="E5202" t="n">
        <v>0.009488792934583046</v>
      </c>
      <c r="F5202" t="inlineStr">
        <is>
          <t>MENSAL</t>
        </is>
      </c>
      <c r="G5202" t="n">
        <v>47904</v>
      </c>
      <c r="H5202" t="n">
        <v>47904</v>
      </c>
      <c r="I5202" t="inlineStr">
        <is>
          <t>110</t>
        </is>
      </c>
      <c r="J5202" t="inlineStr">
        <is>
          <t>CARTEIRA</t>
        </is>
      </c>
      <c r="K5202" t="inlineStr">
        <is>
          <t>CONTRATO</t>
        </is>
      </c>
      <c r="L5202" t="n">
        <v>1930.48</v>
      </c>
      <c r="M5202" t="inlineStr"/>
      <c r="N5202" t="inlineStr"/>
      <c r="O5202" s="142">
        <f>DATE(YEAR(H5202),MONTH(H5202),1)</f>
        <v/>
      </c>
      <c r="P5202" s="132">
        <f>IF(H5202&gt;$L$3,"Futuro","Atraso")</f>
        <v/>
      </c>
      <c r="Q5202">
        <f>12*(YEAR(H5202)-YEAR($L$3))+(MONTH(H5202)-MONTH($L$3))</f>
        <v/>
      </c>
      <c r="R5202" s="366">
        <f>IF(N5202="IBIRAPITANGA FASE 3",IF(P5202="Atraso",M5202,M5202/(1+$J$2)^Q5202),IF(P5202="Atraso",M5202,M5202/(1+$J$1)^Q5202))</f>
        <v/>
      </c>
    </row>
    <row r="5203">
      <c r="A5203" t="inlineStr">
        <is>
          <t>Q024L01</t>
        </is>
      </c>
      <c r="B5203" t="inlineStr">
        <is>
          <t>RICARDO FERNANDES DAS CHAGAS</t>
        </is>
      </c>
      <c r="C5203" t="n">
        <v>1</v>
      </c>
      <c r="D5203" t="inlineStr">
        <is>
          <t>IPCA</t>
        </is>
      </c>
      <c r="E5203" t="n">
        <v>0.009488792934583046</v>
      </c>
      <c r="F5203" t="inlineStr">
        <is>
          <t>MENSAL</t>
        </is>
      </c>
      <c r="G5203" t="n">
        <v>47932</v>
      </c>
      <c r="H5203" t="n">
        <v>47932</v>
      </c>
      <c r="I5203" t="inlineStr">
        <is>
          <t>111</t>
        </is>
      </c>
      <c r="J5203" t="inlineStr">
        <is>
          <t>CARTEIRA</t>
        </is>
      </c>
      <c r="K5203" t="inlineStr">
        <is>
          <t>CONTRATO</t>
        </is>
      </c>
      <c r="L5203" t="n">
        <v>1930.48</v>
      </c>
      <c r="M5203" t="inlineStr"/>
      <c r="N5203" t="inlineStr"/>
      <c r="O5203" s="142">
        <f>DATE(YEAR(H5203),MONTH(H5203),1)</f>
        <v/>
      </c>
      <c r="P5203" s="132">
        <f>IF(H5203&gt;$L$3,"Futuro","Atraso")</f>
        <v/>
      </c>
      <c r="Q5203">
        <f>12*(YEAR(H5203)-YEAR($L$3))+(MONTH(H5203)-MONTH($L$3))</f>
        <v/>
      </c>
      <c r="R5203" s="366">
        <f>IF(N5203="IBIRAPITANGA FASE 3",IF(P5203="Atraso",M5203,M5203/(1+$J$2)^Q5203),IF(P5203="Atraso",M5203,M5203/(1+$J$1)^Q5203))</f>
        <v/>
      </c>
    </row>
    <row r="5204">
      <c r="A5204" t="inlineStr">
        <is>
          <t>Q024L01</t>
        </is>
      </c>
      <c r="B5204" t="inlineStr">
        <is>
          <t>RICARDO FERNANDES DAS CHAGAS</t>
        </is>
      </c>
      <c r="C5204" t="n">
        <v>1</v>
      </c>
      <c r="D5204" t="inlineStr">
        <is>
          <t>IPCA</t>
        </is>
      </c>
      <c r="E5204" t="n">
        <v>0.009488792934583046</v>
      </c>
      <c r="F5204" t="inlineStr">
        <is>
          <t>MENSAL</t>
        </is>
      </c>
      <c r="G5204" t="n">
        <v>47963</v>
      </c>
      <c r="H5204" t="n">
        <v>47963</v>
      </c>
      <c r="I5204" t="inlineStr">
        <is>
          <t>112</t>
        </is>
      </c>
      <c r="J5204" t="inlineStr">
        <is>
          <t>CARTEIRA</t>
        </is>
      </c>
      <c r="K5204" t="inlineStr">
        <is>
          <t>CONTRATO</t>
        </is>
      </c>
      <c r="L5204" t="n">
        <v>1930.48</v>
      </c>
      <c r="M5204" t="inlineStr"/>
      <c r="N5204" t="inlineStr"/>
      <c r="O5204" s="142">
        <f>DATE(YEAR(H5204),MONTH(H5204),1)</f>
        <v/>
      </c>
      <c r="P5204" s="132">
        <f>IF(H5204&gt;$L$3,"Futuro","Atraso")</f>
        <v/>
      </c>
      <c r="Q5204">
        <f>12*(YEAR(H5204)-YEAR($L$3))+(MONTH(H5204)-MONTH($L$3))</f>
        <v/>
      </c>
      <c r="R5204" s="366">
        <f>IF(N5204="IBIRAPITANGA FASE 3",IF(P5204="Atraso",M5204,M5204/(1+$J$2)^Q5204),IF(P5204="Atraso",M5204,M5204/(1+$J$1)^Q5204))</f>
        <v/>
      </c>
    </row>
    <row r="5205">
      <c r="A5205" t="inlineStr">
        <is>
          <t>Q024L01</t>
        </is>
      </c>
      <c r="B5205" t="inlineStr">
        <is>
          <t>RICARDO FERNANDES DAS CHAGAS</t>
        </is>
      </c>
      <c r="C5205" t="n">
        <v>1</v>
      </c>
      <c r="D5205" t="inlineStr">
        <is>
          <t>IPCA</t>
        </is>
      </c>
      <c r="E5205" t="n">
        <v>0.009488792934583046</v>
      </c>
      <c r="F5205" t="inlineStr">
        <is>
          <t>MENSAL</t>
        </is>
      </c>
      <c r="G5205" t="n">
        <v>47993</v>
      </c>
      <c r="H5205" t="n">
        <v>47993</v>
      </c>
      <c r="I5205" t="inlineStr">
        <is>
          <t>113</t>
        </is>
      </c>
      <c r="J5205" t="inlineStr">
        <is>
          <t>CARTEIRA</t>
        </is>
      </c>
      <c r="K5205" t="inlineStr">
        <is>
          <t>CONTRATO</t>
        </is>
      </c>
      <c r="L5205" t="n">
        <v>1930.48</v>
      </c>
      <c r="M5205" t="inlineStr"/>
      <c r="N5205" t="inlineStr"/>
      <c r="O5205" s="142">
        <f>DATE(YEAR(H5205),MONTH(H5205),1)</f>
        <v/>
      </c>
      <c r="P5205" s="132">
        <f>IF(H5205&gt;$L$3,"Futuro","Atraso")</f>
        <v/>
      </c>
      <c r="Q5205">
        <f>12*(YEAR(H5205)-YEAR($L$3))+(MONTH(H5205)-MONTH($L$3))</f>
        <v/>
      </c>
      <c r="R5205" s="366">
        <f>IF(N5205="IBIRAPITANGA FASE 3",IF(P5205="Atraso",M5205,M5205/(1+$J$2)^Q5205),IF(P5205="Atraso",M5205,M5205/(1+$J$1)^Q5205))</f>
        <v/>
      </c>
    </row>
    <row r="5206">
      <c r="A5206" t="inlineStr">
        <is>
          <t>Q024L01</t>
        </is>
      </c>
      <c r="B5206" t="inlineStr">
        <is>
          <t>RICARDO FERNANDES DAS CHAGAS</t>
        </is>
      </c>
      <c r="C5206" t="n">
        <v>1</v>
      </c>
      <c r="D5206" t="inlineStr">
        <is>
          <t>IPCA</t>
        </is>
      </c>
      <c r="E5206" t="n">
        <v>0.009488792934583046</v>
      </c>
      <c r="F5206" t="inlineStr">
        <is>
          <t>MENSAL</t>
        </is>
      </c>
      <c r="G5206" t="n">
        <v>48024</v>
      </c>
      <c r="H5206" t="n">
        <v>48024</v>
      </c>
      <c r="I5206" t="inlineStr">
        <is>
          <t>114</t>
        </is>
      </c>
      <c r="J5206" t="inlineStr">
        <is>
          <t>CARTEIRA</t>
        </is>
      </c>
      <c r="K5206" t="inlineStr">
        <is>
          <t>CONTRATO</t>
        </is>
      </c>
      <c r="L5206" t="n">
        <v>1930.48</v>
      </c>
      <c r="M5206" t="inlineStr"/>
      <c r="N5206" t="inlineStr"/>
      <c r="O5206" s="142">
        <f>DATE(YEAR(H5206),MONTH(H5206),1)</f>
        <v/>
      </c>
      <c r="P5206" s="132">
        <f>IF(H5206&gt;$L$3,"Futuro","Atraso")</f>
        <v/>
      </c>
      <c r="Q5206">
        <f>12*(YEAR(H5206)-YEAR($L$3))+(MONTH(H5206)-MONTH($L$3))</f>
        <v/>
      </c>
      <c r="R5206" s="366">
        <f>IF(N5206="IBIRAPITANGA FASE 3",IF(P5206="Atraso",M5206,M5206/(1+$J$2)^Q5206),IF(P5206="Atraso",M5206,M5206/(1+$J$1)^Q5206))</f>
        <v/>
      </c>
    </row>
    <row r="5207">
      <c r="A5207" t="inlineStr">
        <is>
          <t>Q024L01</t>
        </is>
      </c>
      <c r="B5207" t="inlineStr">
        <is>
          <t>RICARDO FERNANDES DAS CHAGAS</t>
        </is>
      </c>
      <c r="C5207" t="n">
        <v>1</v>
      </c>
      <c r="D5207" t="inlineStr">
        <is>
          <t>IPCA</t>
        </is>
      </c>
      <c r="E5207" t="n">
        <v>0.009488792934583046</v>
      </c>
      <c r="F5207" t="inlineStr">
        <is>
          <t>MENSAL</t>
        </is>
      </c>
      <c r="G5207" t="n">
        <v>48054</v>
      </c>
      <c r="H5207" t="n">
        <v>48054</v>
      </c>
      <c r="I5207" t="inlineStr">
        <is>
          <t>115</t>
        </is>
      </c>
      <c r="J5207" t="inlineStr">
        <is>
          <t>CARTEIRA</t>
        </is>
      </c>
      <c r="K5207" t="inlineStr">
        <is>
          <t>CONTRATO</t>
        </is>
      </c>
      <c r="L5207" t="n">
        <v>1930.48</v>
      </c>
      <c r="M5207" t="inlineStr"/>
      <c r="N5207" t="inlineStr"/>
      <c r="O5207" s="142">
        <f>DATE(YEAR(H5207),MONTH(H5207),1)</f>
        <v/>
      </c>
      <c r="P5207" s="132">
        <f>IF(H5207&gt;$L$3,"Futuro","Atraso")</f>
        <v/>
      </c>
      <c r="Q5207">
        <f>12*(YEAR(H5207)-YEAR($L$3))+(MONTH(H5207)-MONTH($L$3))</f>
        <v/>
      </c>
      <c r="R5207" s="366">
        <f>IF(N5207="IBIRAPITANGA FASE 3",IF(P5207="Atraso",M5207,M5207/(1+$J$2)^Q5207),IF(P5207="Atraso",M5207,M5207/(1+$J$1)^Q5207))</f>
        <v/>
      </c>
    </row>
    <row r="5208">
      <c r="A5208" t="inlineStr">
        <is>
          <t>Q024L01</t>
        </is>
      </c>
      <c r="B5208" t="inlineStr">
        <is>
          <t>RICARDO FERNANDES DAS CHAGAS</t>
        </is>
      </c>
      <c r="C5208" t="n">
        <v>1</v>
      </c>
      <c r="D5208" t="inlineStr">
        <is>
          <t>IPCA</t>
        </is>
      </c>
      <c r="E5208" t="n">
        <v>0.009488792934583046</v>
      </c>
      <c r="F5208" t="inlineStr">
        <is>
          <t>MENSAL</t>
        </is>
      </c>
      <c r="G5208" t="n">
        <v>48059</v>
      </c>
      <c r="H5208" t="n">
        <v>48059</v>
      </c>
      <c r="I5208" t="inlineStr">
        <is>
          <t>010</t>
        </is>
      </c>
      <c r="J5208" t="inlineStr">
        <is>
          <t>CARTEIRA</t>
        </is>
      </c>
      <c r="K5208" t="inlineStr">
        <is>
          <t>CONTRATO</t>
        </is>
      </c>
      <c r="L5208" t="n">
        <v>10463.08</v>
      </c>
      <c r="M5208" t="inlineStr"/>
      <c r="N5208" t="inlineStr"/>
      <c r="O5208" s="142">
        <f>DATE(YEAR(H5208),MONTH(H5208),1)</f>
        <v/>
      </c>
      <c r="P5208" s="132">
        <f>IF(H5208&gt;$L$3,"Futuro","Atraso")</f>
        <v/>
      </c>
      <c r="Q5208">
        <f>12*(YEAR(H5208)-YEAR($L$3))+(MONTH(H5208)-MONTH($L$3))</f>
        <v/>
      </c>
      <c r="R5208" s="366">
        <f>IF(N5208="IBIRAPITANGA FASE 3",IF(P5208="Atraso",M5208,M5208/(1+$J$2)^Q5208),IF(P5208="Atraso",M5208,M5208/(1+$J$1)^Q5208))</f>
        <v/>
      </c>
    </row>
    <row r="5209">
      <c r="A5209" t="inlineStr">
        <is>
          <t>Q024L01</t>
        </is>
      </c>
      <c r="B5209" t="inlineStr">
        <is>
          <t>RICARDO FERNANDES DAS CHAGAS</t>
        </is>
      </c>
      <c r="C5209" t="n">
        <v>1</v>
      </c>
      <c r="D5209" t="inlineStr">
        <is>
          <t>IPCA</t>
        </is>
      </c>
      <c r="E5209" t="n">
        <v>0.009488792934583046</v>
      </c>
      <c r="F5209" t="inlineStr">
        <is>
          <t>MENSAL</t>
        </is>
      </c>
      <c r="G5209" t="n">
        <v>48085</v>
      </c>
      <c r="H5209" t="n">
        <v>48085</v>
      </c>
      <c r="I5209" t="inlineStr">
        <is>
          <t>116</t>
        </is>
      </c>
      <c r="J5209" t="inlineStr">
        <is>
          <t>CARTEIRA</t>
        </is>
      </c>
      <c r="K5209" t="inlineStr">
        <is>
          <t>CONTRATO</t>
        </is>
      </c>
      <c r="L5209" t="n">
        <v>1930.48</v>
      </c>
      <c r="M5209" t="inlineStr"/>
      <c r="N5209" t="inlineStr"/>
      <c r="O5209" s="142">
        <f>DATE(YEAR(H5209),MONTH(H5209),1)</f>
        <v/>
      </c>
      <c r="P5209" s="132">
        <f>IF(H5209&gt;$L$3,"Futuro","Atraso")</f>
        <v/>
      </c>
      <c r="Q5209">
        <f>12*(YEAR(H5209)-YEAR($L$3))+(MONTH(H5209)-MONTH($L$3))</f>
        <v/>
      </c>
      <c r="R5209" s="366">
        <f>IF(N5209="IBIRAPITANGA FASE 3",IF(P5209="Atraso",M5209,M5209/(1+$J$2)^Q5209),IF(P5209="Atraso",M5209,M5209/(1+$J$1)^Q5209))</f>
        <v/>
      </c>
    </row>
    <row r="5210">
      <c r="A5210" t="inlineStr">
        <is>
          <t>Q024L01</t>
        </is>
      </c>
      <c r="B5210" t="inlineStr">
        <is>
          <t>RICARDO FERNANDES DAS CHAGAS</t>
        </is>
      </c>
      <c r="C5210" t="n">
        <v>1</v>
      </c>
      <c r="D5210" t="inlineStr">
        <is>
          <t>IPCA</t>
        </is>
      </c>
      <c r="E5210" t="n">
        <v>0.009488792934583046</v>
      </c>
      <c r="F5210" t="inlineStr">
        <is>
          <t>MENSAL</t>
        </is>
      </c>
      <c r="G5210" t="n">
        <v>48116</v>
      </c>
      <c r="H5210" t="n">
        <v>48116</v>
      </c>
      <c r="I5210" t="inlineStr">
        <is>
          <t>117</t>
        </is>
      </c>
      <c r="J5210" t="inlineStr">
        <is>
          <t>CARTEIRA</t>
        </is>
      </c>
      <c r="K5210" t="inlineStr">
        <is>
          <t>CONTRATO</t>
        </is>
      </c>
      <c r="L5210" t="n">
        <v>1930.48</v>
      </c>
      <c r="M5210" t="inlineStr"/>
      <c r="N5210" t="inlineStr"/>
      <c r="O5210" s="142">
        <f>DATE(YEAR(H5210),MONTH(H5210),1)</f>
        <v/>
      </c>
      <c r="P5210" s="132">
        <f>IF(H5210&gt;$L$3,"Futuro","Atraso")</f>
        <v/>
      </c>
      <c r="Q5210">
        <f>12*(YEAR(H5210)-YEAR($L$3))+(MONTH(H5210)-MONTH($L$3))</f>
        <v/>
      </c>
      <c r="R5210" s="366">
        <f>IF(N5210="IBIRAPITANGA FASE 3",IF(P5210="Atraso",M5210,M5210/(1+$J$2)^Q5210),IF(P5210="Atraso",M5210,M5210/(1+$J$1)^Q5210))</f>
        <v/>
      </c>
    </row>
    <row r="5211">
      <c r="A5211" t="inlineStr">
        <is>
          <t>Q024L01</t>
        </is>
      </c>
      <c r="B5211" t="inlineStr">
        <is>
          <t>RICARDO FERNANDES DAS CHAGAS</t>
        </is>
      </c>
      <c r="C5211" t="n">
        <v>1</v>
      </c>
      <c r="D5211" t="inlineStr">
        <is>
          <t>IPCA</t>
        </is>
      </c>
      <c r="E5211" t="n">
        <v>0.009488792934583046</v>
      </c>
      <c r="F5211" t="inlineStr">
        <is>
          <t>MENSAL</t>
        </is>
      </c>
      <c r="G5211" t="n">
        <v>48146</v>
      </c>
      <c r="H5211" t="n">
        <v>48146</v>
      </c>
      <c r="I5211" t="inlineStr">
        <is>
          <t>118</t>
        </is>
      </c>
      <c r="J5211" t="inlineStr">
        <is>
          <t>CARTEIRA</t>
        </is>
      </c>
      <c r="K5211" t="inlineStr">
        <is>
          <t>CONTRATO</t>
        </is>
      </c>
      <c r="L5211" t="n">
        <v>1930.48</v>
      </c>
      <c r="M5211" t="inlineStr"/>
      <c r="N5211" t="inlineStr"/>
      <c r="O5211" s="142">
        <f>DATE(YEAR(H5211),MONTH(H5211),1)</f>
        <v/>
      </c>
      <c r="P5211" s="132">
        <f>IF(H5211&gt;$L$3,"Futuro","Atraso")</f>
        <v/>
      </c>
      <c r="Q5211">
        <f>12*(YEAR(H5211)-YEAR($L$3))+(MONTH(H5211)-MONTH($L$3))</f>
        <v/>
      </c>
      <c r="R5211" s="366">
        <f>IF(N5211="IBIRAPITANGA FASE 3",IF(P5211="Atraso",M5211,M5211/(1+$J$2)^Q5211),IF(P5211="Atraso",M5211,M5211/(1+$J$1)^Q5211))</f>
        <v/>
      </c>
    </row>
    <row r="5212">
      <c r="A5212" t="inlineStr">
        <is>
          <t>Q024L01</t>
        </is>
      </c>
      <c r="B5212" t="inlineStr">
        <is>
          <t>RICARDO FERNANDES DAS CHAGAS</t>
        </is>
      </c>
      <c r="C5212" t="n">
        <v>1</v>
      </c>
      <c r="D5212" t="inlineStr">
        <is>
          <t>IPCA</t>
        </is>
      </c>
      <c r="E5212" t="n">
        <v>0.009488792934583046</v>
      </c>
      <c r="F5212" t="inlineStr">
        <is>
          <t>MENSAL</t>
        </is>
      </c>
      <c r="G5212" t="n">
        <v>48177</v>
      </c>
      <c r="H5212" t="n">
        <v>48177</v>
      </c>
      <c r="I5212" t="inlineStr">
        <is>
          <t>119</t>
        </is>
      </c>
      <c r="J5212" t="inlineStr">
        <is>
          <t>CARTEIRA</t>
        </is>
      </c>
      <c r="K5212" t="inlineStr">
        <is>
          <t>CONTRATO</t>
        </is>
      </c>
      <c r="L5212" t="n">
        <v>1930.48</v>
      </c>
      <c r="M5212" t="inlineStr"/>
      <c r="N5212" t="inlineStr"/>
      <c r="O5212" s="142">
        <f>DATE(YEAR(H5212),MONTH(H5212),1)</f>
        <v/>
      </c>
      <c r="P5212" s="132">
        <f>IF(H5212&gt;$L$3,"Futuro","Atraso")</f>
        <v/>
      </c>
      <c r="Q5212">
        <f>12*(YEAR(H5212)-YEAR($L$3))+(MONTH(H5212)-MONTH($L$3))</f>
        <v/>
      </c>
      <c r="R5212" s="366">
        <f>IF(N5212="IBIRAPITANGA FASE 3",IF(P5212="Atraso",M5212,M5212/(1+$J$2)^Q5212),IF(P5212="Atraso",M5212,M5212/(1+$J$1)^Q5212))</f>
        <v/>
      </c>
    </row>
    <row r="5213">
      <c r="A5213" t="inlineStr">
        <is>
          <t>Q024L01</t>
        </is>
      </c>
      <c r="B5213" t="inlineStr">
        <is>
          <t>RICARDO FERNANDES DAS CHAGAS</t>
        </is>
      </c>
      <c r="C5213" t="n">
        <v>1</v>
      </c>
      <c r="D5213" t="inlineStr">
        <is>
          <t>IPCA</t>
        </is>
      </c>
      <c r="E5213" t="n">
        <v>0.009488792934583046</v>
      </c>
      <c r="F5213" t="inlineStr">
        <is>
          <t>MENSAL</t>
        </is>
      </c>
      <c r="G5213" t="n">
        <v>48207</v>
      </c>
      <c r="H5213" t="n">
        <v>48207</v>
      </c>
      <c r="I5213" t="inlineStr">
        <is>
          <t>120</t>
        </is>
      </c>
      <c r="J5213" t="inlineStr">
        <is>
          <t>CARTEIRA</t>
        </is>
      </c>
      <c r="K5213" t="inlineStr">
        <is>
          <t>CONTRATO</t>
        </is>
      </c>
      <c r="L5213" t="n">
        <v>1930.48</v>
      </c>
      <c r="M5213" t="inlineStr"/>
      <c r="N5213" t="inlineStr"/>
      <c r="O5213" s="142">
        <f>DATE(YEAR(H5213),MONTH(H5213),1)</f>
        <v/>
      </c>
      <c r="P5213" s="132">
        <f>IF(H5213&gt;$L$3,"Futuro","Atraso")</f>
        <v/>
      </c>
      <c r="Q5213">
        <f>12*(YEAR(H5213)-YEAR($L$3))+(MONTH(H5213)-MONTH($L$3))</f>
        <v/>
      </c>
      <c r="R5213" s="366">
        <f>IF(N5213="IBIRAPITANGA FASE 3",IF(P5213="Atraso",M5213,M5213/(1+$J$2)^Q5213),IF(P5213="Atraso",M5213,M5213/(1+$J$1)^Q5213))</f>
        <v/>
      </c>
    </row>
    <row r="5214">
      <c r="A5214" t="inlineStr">
        <is>
          <t>Q024L01</t>
        </is>
      </c>
      <c r="B5214" t="inlineStr">
        <is>
          <t>RICARDO FERNANDES DAS CHAGAS</t>
        </is>
      </c>
      <c r="C5214" t="n">
        <v>1</v>
      </c>
      <c r="D5214" t="inlineStr">
        <is>
          <t>IPCA</t>
        </is>
      </c>
      <c r="E5214" t="n">
        <v>0.009488792934583046</v>
      </c>
      <c r="F5214" t="inlineStr">
        <is>
          <t>MENSAL</t>
        </is>
      </c>
      <c r="G5214" t="n">
        <v>48238</v>
      </c>
      <c r="H5214" t="n">
        <v>48238</v>
      </c>
      <c r="I5214" t="inlineStr">
        <is>
          <t>121</t>
        </is>
      </c>
      <c r="J5214" t="inlineStr">
        <is>
          <t>CARTEIRA</t>
        </is>
      </c>
      <c r="K5214" t="inlineStr">
        <is>
          <t>CONTRATO</t>
        </is>
      </c>
      <c r="L5214" t="n">
        <v>1930.48</v>
      </c>
      <c r="M5214" t="inlineStr"/>
      <c r="N5214" t="inlineStr"/>
      <c r="O5214" s="142">
        <f>DATE(YEAR(H5214),MONTH(H5214),1)</f>
        <v/>
      </c>
      <c r="P5214" s="132">
        <f>IF(H5214&gt;$L$3,"Futuro","Atraso")</f>
        <v/>
      </c>
      <c r="Q5214">
        <f>12*(YEAR(H5214)-YEAR($L$3))+(MONTH(H5214)-MONTH($L$3))</f>
        <v/>
      </c>
      <c r="R5214" s="366">
        <f>IF(N5214="IBIRAPITANGA FASE 3",IF(P5214="Atraso",M5214,M5214/(1+$J$2)^Q5214),IF(P5214="Atraso",M5214,M5214/(1+$J$1)^Q5214))</f>
        <v/>
      </c>
    </row>
    <row r="5215">
      <c r="A5215" t="inlineStr">
        <is>
          <t>Q024L01</t>
        </is>
      </c>
      <c r="B5215" t="inlineStr">
        <is>
          <t>RICARDO FERNANDES DAS CHAGAS</t>
        </is>
      </c>
      <c r="C5215" t="n">
        <v>1</v>
      </c>
      <c r="D5215" t="inlineStr">
        <is>
          <t>IPCA</t>
        </is>
      </c>
      <c r="E5215" t="n">
        <v>0.009488792934583046</v>
      </c>
      <c r="F5215" t="inlineStr">
        <is>
          <t>MENSAL</t>
        </is>
      </c>
      <c r="G5215" t="n">
        <v>48269</v>
      </c>
      <c r="H5215" t="n">
        <v>48269</v>
      </c>
      <c r="I5215" t="inlineStr">
        <is>
          <t>122</t>
        </is>
      </c>
      <c r="J5215" t="inlineStr">
        <is>
          <t>CARTEIRA</t>
        </is>
      </c>
      <c r="K5215" t="inlineStr">
        <is>
          <t>CONTRATO</t>
        </is>
      </c>
      <c r="L5215" t="n">
        <v>1930.48</v>
      </c>
      <c r="M5215" t="inlineStr"/>
      <c r="N5215" t="inlineStr"/>
      <c r="O5215" s="142">
        <f>DATE(YEAR(H5215),MONTH(H5215),1)</f>
        <v/>
      </c>
      <c r="P5215" s="132">
        <f>IF(H5215&gt;$L$3,"Futuro","Atraso")</f>
        <v/>
      </c>
      <c r="Q5215">
        <f>12*(YEAR(H5215)-YEAR($L$3))+(MONTH(H5215)-MONTH($L$3))</f>
        <v/>
      </c>
      <c r="R5215" s="366">
        <f>IF(N5215="IBIRAPITANGA FASE 3",IF(P5215="Atraso",M5215,M5215/(1+$J$2)^Q5215),IF(P5215="Atraso",M5215,M5215/(1+$J$1)^Q5215))</f>
        <v/>
      </c>
    </row>
    <row r="5216">
      <c r="A5216" t="inlineStr">
        <is>
          <t>Q024L01</t>
        </is>
      </c>
      <c r="B5216" t="inlineStr">
        <is>
          <t>RICARDO FERNANDES DAS CHAGAS</t>
        </is>
      </c>
      <c r="C5216" t="n">
        <v>1</v>
      </c>
      <c r="D5216" t="inlineStr">
        <is>
          <t>IPCA</t>
        </is>
      </c>
      <c r="E5216" t="n">
        <v>0.009488792934583046</v>
      </c>
      <c r="F5216" t="inlineStr">
        <is>
          <t>MENSAL</t>
        </is>
      </c>
      <c r="G5216" t="n">
        <v>48298</v>
      </c>
      <c r="H5216" t="n">
        <v>48298</v>
      </c>
      <c r="I5216" t="inlineStr">
        <is>
          <t>123</t>
        </is>
      </c>
      <c r="J5216" t="inlineStr">
        <is>
          <t>CARTEIRA</t>
        </is>
      </c>
      <c r="K5216" t="inlineStr">
        <is>
          <t>CONTRATO</t>
        </is>
      </c>
      <c r="L5216" t="n">
        <v>1930.48</v>
      </c>
      <c r="M5216" t="inlineStr"/>
      <c r="N5216" t="inlineStr"/>
      <c r="O5216" s="142">
        <f>DATE(YEAR(H5216),MONTH(H5216),1)</f>
        <v/>
      </c>
      <c r="P5216" s="132">
        <f>IF(H5216&gt;$L$3,"Futuro","Atraso")</f>
        <v/>
      </c>
      <c r="Q5216">
        <f>12*(YEAR(H5216)-YEAR($L$3))+(MONTH(H5216)-MONTH($L$3))</f>
        <v/>
      </c>
      <c r="R5216" s="366">
        <f>IF(N5216="IBIRAPITANGA FASE 3",IF(P5216="Atraso",M5216,M5216/(1+$J$2)^Q5216),IF(P5216="Atraso",M5216,M5216/(1+$J$1)^Q5216))</f>
        <v/>
      </c>
    </row>
    <row r="5217">
      <c r="A5217" t="inlineStr">
        <is>
          <t>Q024L01</t>
        </is>
      </c>
      <c r="B5217" t="inlineStr">
        <is>
          <t>RICARDO FERNANDES DAS CHAGAS</t>
        </is>
      </c>
      <c r="C5217" t="n">
        <v>1</v>
      </c>
      <c r="D5217" t="inlineStr">
        <is>
          <t>IPCA</t>
        </is>
      </c>
      <c r="E5217" t="n">
        <v>0.009488792934583046</v>
      </c>
      <c r="F5217" t="inlineStr">
        <is>
          <t>MENSAL</t>
        </is>
      </c>
      <c r="G5217" t="n">
        <v>48329</v>
      </c>
      <c r="H5217" t="n">
        <v>48329</v>
      </c>
      <c r="I5217" t="inlineStr">
        <is>
          <t>124</t>
        </is>
      </c>
      <c r="J5217" t="inlineStr">
        <is>
          <t>CARTEIRA</t>
        </is>
      </c>
      <c r="K5217" t="inlineStr">
        <is>
          <t>CONTRATO</t>
        </is>
      </c>
      <c r="L5217" t="n">
        <v>1930.48</v>
      </c>
      <c r="M5217" t="inlineStr"/>
      <c r="N5217" t="inlineStr"/>
      <c r="O5217" s="142">
        <f>DATE(YEAR(H5217),MONTH(H5217),1)</f>
        <v/>
      </c>
      <c r="P5217" s="132">
        <f>IF(H5217&gt;$L$3,"Futuro","Atraso")</f>
        <v/>
      </c>
      <c r="Q5217">
        <f>12*(YEAR(H5217)-YEAR($L$3))+(MONTH(H5217)-MONTH($L$3))</f>
        <v/>
      </c>
      <c r="R5217" s="366">
        <f>IF(N5217="IBIRAPITANGA FASE 3",IF(P5217="Atraso",M5217,M5217/(1+$J$2)^Q5217),IF(P5217="Atraso",M5217,M5217/(1+$J$1)^Q5217))</f>
        <v/>
      </c>
    </row>
    <row r="5218">
      <c r="A5218" t="inlineStr">
        <is>
          <t>Q024L01</t>
        </is>
      </c>
      <c r="B5218" t="inlineStr">
        <is>
          <t>RICARDO FERNANDES DAS CHAGAS</t>
        </is>
      </c>
      <c r="C5218" t="n">
        <v>1</v>
      </c>
      <c r="D5218" t="inlineStr">
        <is>
          <t>IPCA</t>
        </is>
      </c>
      <c r="E5218" t="n">
        <v>0.009488792934583046</v>
      </c>
      <c r="F5218" t="inlineStr">
        <is>
          <t>MENSAL</t>
        </is>
      </c>
      <c r="G5218" t="n">
        <v>48359</v>
      </c>
      <c r="H5218" t="n">
        <v>48359</v>
      </c>
      <c r="I5218" t="inlineStr">
        <is>
          <t>125</t>
        </is>
      </c>
      <c r="J5218" t="inlineStr">
        <is>
          <t>CARTEIRA</t>
        </is>
      </c>
      <c r="K5218" t="inlineStr">
        <is>
          <t>CONTRATO</t>
        </is>
      </c>
      <c r="L5218" t="n">
        <v>1930.48</v>
      </c>
      <c r="M5218" t="inlineStr"/>
      <c r="N5218" t="inlineStr"/>
      <c r="O5218" s="142">
        <f>DATE(YEAR(H5218),MONTH(H5218),1)</f>
        <v/>
      </c>
      <c r="P5218" s="132">
        <f>IF(H5218&gt;$L$3,"Futuro","Atraso")</f>
        <v/>
      </c>
      <c r="Q5218">
        <f>12*(YEAR(H5218)-YEAR($L$3))+(MONTH(H5218)-MONTH($L$3))</f>
        <v/>
      </c>
      <c r="R5218" s="366">
        <f>IF(N5218="IBIRAPITANGA FASE 3",IF(P5218="Atraso",M5218,M5218/(1+$J$2)^Q5218),IF(P5218="Atraso",M5218,M5218/(1+$J$1)^Q5218))</f>
        <v/>
      </c>
    </row>
    <row r="5219">
      <c r="A5219" t="inlineStr">
        <is>
          <t>Q024L01</t>
        </is>
      </c>
      <c r="B5219" t="inlineStr">
        <is>
          <t>RICARDO FERNANDES DAS CHAGAS</t>
        </is>
      </c>
      <c r="C5219" t="n">
        <v>1</v>
      </c>
      <c r="D5219" t="inlineStr">
        <is>
          <t>IPCA</t>
        </is>
      </c>
      <c r="E5219" t="n">
        <v>0.009488792934583046</v>
      </c>
      <c r="F5219" t="inlineStr">
        <is>
          <t>MENSAL</t>
        </is>
      </c>
      <c r="G5219" t="n">
        <v>48390</v>
      </c>
      <c r="H5219" t="n">
        <v>48390</v>
      </c>
      <c r="I5219" t="inlineStr">
        <is>
          <t>126</t>
        </is>
      </c>
      <c r="J5219" t="inlineStr">
        <is>
          <t>CARTEIRA</t>
        </is>
      </c>
      <c r="K5219" t="inlineStr">
        <is>
          <t>CONTRATO</t>
        </is>
      </c>
      <c r="L5219" t="n">
        <v>1930.48</v>
      </c>
      <c r="M5219" t="inlineStr"/>
      <c r="N5219" t="inlineStr"/>
      <c r="O5219" s="142">
        <f>DATE(YEAR(H5219),MONTH(H5219),1)</f>
        <v/>
      </c>
      <c r="P5219" s="132">
        <f>IF(H5219&gt;$L$3,"Futuro","Atraso")</f>
        <v/>
      </c>
      <c r="Q5219">
        <f>12*(YEAR(H5219)-YEAR($L$3))+(MONTH(H5219)-MONTH($L$3))</f>
        <v/>
      </c>
      <c r="R5219" s="366">
        <f>IF(N5219="IBIRAPITANGA FASE 3",IF(P5219="Atraso",M5219,M5219/(1+$J$2)^Q5219),IF(P5219="Atraso",M5219,M5219/(1+$J$1)^Q5219))</f>
        <v/>
      </c>
    </row>
    <row r="5220">
      <c r="A5220" t="inlineStr">
        <is>
          <t>Q024L01</t>
        </is>
      </c>
      <c r="B5220" t="inlineStr">
        <is>
          <t>RICARDO FERNANDES DAS CHAGAS</t>
        </is>
      </c>
      <c r="C5220" t="n">
        <v>1</v>
      </c>
      <c r="D5220" t="inlineStr">
        <is>
          <t>IPCA</t>
        </is>
      </c>
      <c r="E5220" t="n">
        <v>0.009488792934583046</v>
      </c>
      <c r="F5220" t="inlineStr">
        <is>
          <t>MENSAL</t>
        </is>
      </c>
      <c r="G5220" t="n">
        <v>48420</v>
      </c>
      <c r="H5220" t="n">
        <v>48420</v>
      </c>
      <c r="I5220" t="inlineStr">
        <is>
          <t>127</t>
        </is>
      </c>
      <c r="J5220" t="inlineStr">
        <is>
          <t>CARTEIRA</t>
        </is>
      </c>
      <c r="K5220" t="inlineStr">
        <is>
          <t>CONTRATO</t>
        </is>
      </c>
      <c r="L5220" t="n">
        <v>1930.48</v>
      </c>
      <c r="M5220" t="inlineStr"/>
      <c r="N5220" t="inlineStr"/>
      <c r="O5220" s="142">
        <f>DATE(YEAR(H5220),MONTH(H5220),1)</f>
        <v/>
      </c>
      <c r="P5220" s="132">
        <f>IF(H5220&gt;$L$3,"Futuro","Atraso")</f>
        <v/>
      </c>
      <c r="Q5220">
        <f>12*(YEAR(H5220)-YEAR($L$3))+(MONTH(H5220)-MONTH($L$3))</f>
        <v/>
      </c>
      <c r="R5220" s="366">
        <f>IF(N5220="IBIRAPITANGA FASE 3",IF(P5220="Atraso",M5220,M5220/(1+$J$2)^Q5220),IF(P5220="Atraso",M5220,M5220/(1+$J$1)^Q5220))</f>
        <v/>
      </c>
    </row>
    <row r="5221">
      <c r="A5221" t="inlineStr">
        <is>
          <t>Q024L01</t>
        </is>
      </c>
      <c r="B5221" t="inlineStr">
        <is>
          <t>RICARDO FERNANDES DAS CHAGAS</t>
        </is>
      </c>
      <c r="C5221" t="n">
        <v>1</v>
      </c>
      <c r="D5221" t="inlineStr">
        <is>
          <t>IPCA</t>
        </is>
      </c>
      <c r="E5221" t="n">
        <v>0.009488792934583046</v>
      </c>
      <c r="F5221" t="inlineStr">
        <is>
          <t>MENSAL</t>
        </is>
      </c>
      <c r="G5221" t="n">
        <v>48425</v>
      </c>
      <c r="H5221" t="n">
        <v>48425</v>
      </c>
      <c r="I5221" t="inlineStr">
        <is>
          <t>011</t>
        </is>
      </c>
      <c r="J5221" t="inlineStr">
        <is>
          <t>CARTEIRA</t>
        </is>
      </c>
      <c r="K5221" t="inlineStr">
        <is>
          <t>CONTRATO</t>
        </is>
      </c>
      <c r="L5221" t="n">
        <v>10463.08</v>
      </c>
      <c r="M5221" t="inlineStr"/>
      <c r="N5221" t="inlineStr"/>
      <c r="O5221" s="142">
        <f>DATE(YEAR(H5221),MONTH(H5221),1)</f>
        <v/>
      </c>
      <c r="P5221" s="132">
        <f>IF(H5221&gt;$L$3,"Futuro","Atraso")</f>
        <v/>
      </c>
      <c r="Q5221">
        <f>12*(YEAR(H5221)-YEAR($L$3))+(MONTH(H5221)-MONTH($L$3))</f>
        <v/>
      </c>
      <c r="R5221" s="366">
        <f>IF(N5221="IBIRAPITANGA FASE 3",IF(P5221="Atraso",M5221,M5221/(1+$J$2)^Q5221),IF(P5221="Atraso",M5221,M5221/(1+$J$1)^Q5221))</f>
        <v/>
      </c>
    </row>
    <row r="5222">
      <c r="A5222" t="inlineStr">
        <is>
          <t>Q024L01</t>
        </is>
      </c>
      <c r="B5222" t="inlineStr">
        <is>
          <t>RICARDO FERNANDES DAS CHAGAS</t>
        </is>
      </c>
      <c r="C5222" t="n">
        <v>1</v>
      </c>
      <c r="D5222" t="inlineStr">
        <is>
          <t>IPCA</t>
        </is>
      </c>
      <c r="E5222" t="n">
        <v>0.009488792934583046</v>
      </c>
      <c r="F5222" t="inlineStr">
        <is>
          <t>MENSAL</t>
        </is>
      </c>
      <c r="G5222" t="n">
        <v>48451</v>
      </c>
      <c r="H5222" t="n">
        <v>48451</v>
      </c>
      <c r="I5222" t="inlineStr">
        <is>
          <t>128</t>
        </is>
      </c>
      <c r="J5222" t="inlineStr">
        <is>
          <t>CARTEIRA</t>
        </is>
      </c>
      <c r="K5222" t="inlineStr">
        <is>
          <t>CONTRATO</t>
        </is>
      </c>
      <c r="L5222" t="n">
        <v>1930.48</v>
      </c>
      <c r="M5222" t="inlineStr"/>
      <c r="N5222" t="inlineStr"/>
      <c r="O5222" s="142">
        <f>DATE(YEAR(H5222),MONTH(H5222),1)</f>
        <v/>
      </c>
      <c r="P5222" s="132">
        <f>IF(H5222&gt;$L$3,"Futuro","Atraso")</f>
        <v/>
      </c>
      <c r="Q5222">
        <f>12*(YEAR(H5222)-YEAR($L$3))+(MONTH(H5222)-MONTH($L$3))</f>
        <v/>
      </c>
      <c r="R5222" s="366">
        <f>IF(N5222="IBIRAPITANGA FASE 3",IF(P5222="Atraso",M5222,M5222/(1+$J$2)^Q5222),IF(P5222="Atraso",M5222,M5222/(1+$J$1)^Q5222))</f>
        <v/>
      </c>
    </row>
    <row r="5223">
      <c r="A5223" t="inlineStr">
        <is>
          <t>Q024L01</t>
        </is>
      </c>
      <c r="B5223" t="inlineStr">
        <is>
          <t>RICARDO FERNANDES DAS CHAGAS</t>
        </is>
      </c>
      <c r="C5223" t="n">
        <v>1</v>
      </c>
      <c r="D5223" t="inlineStr">
        <is>
          <t>IPCA</t>
        </is>
      </c>
      <c r="E5223" t="n">
        <v>0.009488792934583046</v>
      </c>
      <c r="F5223" t="inlineStr">
        <is>
          <t>MENSAL</t>
        </is>
      </c>
      <c r="G5223" t="n">
        <v>48482</v>
      </c>
      <c r="H5223" t="n">
        <v>48482</v>
      </c>
      <c r="I5223" t="inlineStr">
        <is>
          <t>129</t>
        </is>
      </c>
      <c r="J5223" t="inlineStr">
        <is>
          <t>CARTEIRA</t>
        </is>
      </c>
      <c r="K5223" t="inlineStr">
        <is>
          <t>CONTRATO</t>
        </is>
      </c>
      <c r="L5223" t="n">
        <v>1930.48</v>
      </c>
      <c r="M5223" t="inlineStr"/>
      <c r="N5223" t="inlineStr"/>
      <c r="O5223" s="142">
        <f>DATE(YEAR(H5223),MONTH(H5223),1)</f>
        <v/>
      </c>
      <c r="P5223" s="132">
        <f>IF(H5223&gt;$L$3,"Futuro","Atraso")</f>
        <v/>
      </c>
      <c r="Q5223">
        <f>12*(YEAR(H5223)-YEAR($L$3))+(MONTH(H5223)-MONTH($L$3))</f>
        <v/>
      </c>
      <c r="R5223" s="366">
        <f>IF(N5223="IBIRAPITANGA FASE 3",IF(P5223="Atraso",M5223,M5223/(1+$J$2)^Q5223),IF(P5223="Atraso",M5223,M5223/(1+$J$1)^Q5223))</f>
        <v/>
      </c>
    </row>
    <row r="5224">
      <c r="A5224" t="inlineStr">
        <is>
          <t>Q024L01</t>
        </is>
      </c>
      <c r="B5224" t="inlineStr">
        <is>
          <t>RICARDO FERNANDES DAS CHAGAS</t>
        </is>
      </c>
      <c r="C5224" t="n">
        <v>1</v>
      </c>
      <c r="D5224" t="inlineStr">
        <is>
          <t>IPCA</t>
        </is>
      </c>
      <c r="E5224" t="n">
        <v>0.009488792934583046</v>
      </c>
      <c r="F5224" t="inlineStr">
        <is>
          <t>MENSAL</t>
        </is>
      </c>
      <c r="G5224" t="n">
        <v>48512</v>
      </c>
      <c r="H5224" t="n">
        <v>48512</v>
      </c>
      <c r="I5224" t="inlineStr">
        <is>
          <t>130</t>
        </is>
      </c>
      <c r="J5224" t="inlineStr">
        <is>
          <t>CARTEIRA</t>
        </is>
      </c>
      <c r="K5224" t="inlineStr">
        <is>
          <t>CONTRATO</t>
        </is>
      </c>
      <c r="L5224" t="n">
        <v>1930.48</v>
      </c>
      <c r="M5224" t="inlineStr"/>
      <c r="N5224" t="inlineStr"/>
      <c r="O5224" s="142">
        <f>DATE(YEAR(H5224),MONTH(H5224),1)</f>
        <v/>
      </c>
      <c r="P5224" s="132">
        <f>IF(H5224&gt;$L$3,"Futuro","Atraso")</f>
        <v/>
      </c>
      <c r="Q5224">
        <f>12*(YEAR(H5224)-YEAR($L$3))+(MONTH(H5224)-MONTH($L$3))</f>
        <v/>
      </c>
      <c r="R5224" s="366">
        <f>IF(N5224="IBIRAPITANGA FASE 3",IF(P5224="Atraso",M5224,M5224/(1+$J$2)^Q5224),IF(P5224="Atraso",M5224,M5224/(1+$J$1)^Q5224))</f>
        <v/>
      </c>
    </row>
    <row r="5225">
      <c r="A5225" t="inlineStr">
        <is>
          <t>Q024L01</t>
        </is>
      </c>
      <c r="B5225" t="inlineStr">
        <is>
          <t>RICARDO FERNANDES DAS CHAGAS</t>
        </is>
      </c>
      <c r="C5225" t="n">
        <v>1</v>
      </c>
      <c r="D5225" t="inlineStr">
        <is>
          <t>IPCA</t>
        </is>
      </c>
      <c r="E5225" t="n">
        <v>0.009488792934583046</v>
      </c>
      <c r="F5225" t="inlineStr">
        <is>
          <t>MENSAL</t>
        </is>
      </c>
      <c r="G5225" t="n">
        <v>48543</v>
      </c>
      <c r="H5225" t="n">
        <v>48543</v>
      </c>
      <c r="I5225" t="inlineStr">
        <is>
          <t>131</t>
        </is>
      </c>
      <c r="J5225" t="inlineStr">
        <is>
          <t>CARTEIRA</t>
        </is>
      </c>
      <c r="K5225" t="inlineStr">
        <is>
          <t>CONTRATO</t>
        </is>
      </c>
      <c r="L5225" t="n">
        <v>1930.48</v>
      </c>
      <c r="M5225" t="inlineStr"/>
      <c r="N5225" t="inlineStr"/>
      <c r="O5225" s="142">
        <f>DATE(YEAR(H5225),MONTH(H5225),1)</f>
        <v/>
      </c>
      <c r="P5225" s="132">
        <f>IF(H5225&gt;$L$3,"Futuro","Atraso")</f>
        <v/>
      </c>
      <c r="Q5225">
        <f>12*(YEAR(H5225)-YEAR($L$3))+(MONTH(H5225)-MONTH($L$3))</f>
        <v/>
      </c>
      <c r="R5225" s="366">
        <f>IF(N5225="IBIRAPITANGA FASE 3",IF(P5225="Atraso",M5225,M5225/(1+$J$2)^Q5225),IF(P5225="Atraso",M5225,M5225/(1+$J$1)^Q5225))</f>
        <v/>
      </c>
    </row>
    <row r="5226">
      <c r="A5226" t="inlineStr">
        <is>
          <t>Q024L01</t>
        </is>
      </c>
      <c r="B5226" t="inlineStr">
        <is>
          <t>RICARDO FERNANDES DAS CHAGAS</t>
        </is>
      </c>
      <c r="C5226" t="n">
        <v>1</v>
      </c>
      <c r="D5226" t="inlineStr">
        <is>
          <t>IPCA</t>
        </is>
      </c>
      <c r="E5226" t="n">
        <v>0.009488792934583046</v>
      </c>
      <c r="F5226" t="inlineStr">
        <is>
          <t>MENSAL</t>
        </is>
      </c>
      <c r="G5226" t="n">
        <v>48573</v>
      </c>
      <c r="H5226" t="n">
        <v>48573</v>
      </c>
      <c r="I5226" t="inlineStr">
        <is>
          <t>132</t>
        </is>
      </c>
      <c r="J5226" t="inlineStr">
        <is>
          <t>CARTEIRA</t>
        </is>
      </c>
      <c r="K5226" t="inlineStr">
        <is>
          <t>CONTRATO</t>
        </is>
      </c>
      <c r="L5226" t="n">
        <v>1930.48</v>
      </c>
      <c r="M5226" t="inlineStr"/>
      <c r="N5226" t="inlineStr"/>
      <c r="O5226" s="142">
        <f>DATE(YEAR(H5226),MONTH(H5226),1)</f>
        <v/>
      </c>
      <c r="P5226" s="132">
        <f>IF(H5226&gt;$L$3,"Futuro","Atraso")</f>
        <v/>
      </c>
      <c r="Q5226">
        <f>12*(YEAR(H5226)-YEAR($L$3))+(MONTH(H5226)-MONTH($L$3))</f>
        <v/>
      </c>
      <c r="R5226" s="366">
        <f>IF(N5226="IBIRAPITANGA FASE 3",IF(P5226="Atraso",M5226,M5226/(1+$J$2)^Q5226),IF(P5226="Atraso",M5226,M5226/(1+$J$1)^Q5226))</f>
        <v/>
      </c>
    </row>
    <row r="5227">
      <c r="A5227" t="inlineStr">
        <is>
          <t>Q024L01</t>
        </is>
      </c>
      <c r="B5227" t="inlineStr">
        <is>
          <t>RICARDO FERNANDES DAS CHAGAS</t>
        </is>
      </c>
      <c r="C5227" t="n">
        <v>1</v>
      </c>
      <c r="D5227" t="inlineStr">
        <is>
          <t>IPCA</t>
        </is>
      </c>
      <c r="E5227" t="n">
        <v>0.009488792934583046</v>
      </c>
      <c r="F5227" t="inlineStr">
        <is>
          <t>MENSAL</t>
        </is>
      </c>
      <c r="G5227" t="n">
        <v>48604</v>
      </c>
      <c r="H5227" t="n">
        <v>48604</v>
      </c>
      <c r="I5227" t="inlineStr">
        <is>
          <t>133</t>
        </is>
      </c>
      <c r="J5227" t="inlineStr">
        <is>
          <t>CARTEIRA</t>
        </is>
      </c>
      <c r="K5227" t="inlineStr">
        <is>
          <t>CONTRATO</t>
        </is>
      </c>
      <c r="L5227" t="n">
        <v>1930.48</v>
      </c>
      <c r="M5227" t="inlineStr"/>
      <c r="N5227" t="inlineStr"/>
      <c r="O5227" s="142">
        <f>DATE(YEAR(H5227),MONTH(H5227),1)</f>
        <v/>
      </c>
      <c r="P5227" s="132">
        <f>IF(H5227&gt;$L$3,"Futuro","Atraso")</f>
        <v/>
      </c>
      <c r="Q5227">
        <f>12*(YEAR(H5227)-YEAR($L$3))+(MONTH(H5227)-MONTH($L$3))</f>
        <v/>
      </c>
      <c r="R5227" s="366">
        <f>IF(N5227="IBIRAPITANGA FASE 3",IF(P5227="Atraso",M5227,M5227/(1+$J$2)^Q5227),IF(P5227="Atraso",M5227,M5227/(1+$J$1)^Q5227))</f>
        <v/>
      </c>
    </row>
    <row r="5228">
      <c r="A5228" t="inlineStr">
        <is>
          <t>Q024L01</t>
        </is>
      </c>
      <c r="B5228" t="inlineStr">
        <is>
          <t>RICARDO FERNANDES DAS CHAGAS</t>
        </is>
      </c>
      <c r="C5228" t="n">
        <v>1</v>
      </c>
      <c r="D5228" t="inlineStr">
        <is>
          <t>IPCA</t>
        </is>
      </c>
      <c r="E5228" t="n">
        <v>0.009488792934583046</v>
      </c>
      <c r="F5228" t="inlineStr">
        <is>
          <t>MENSAL</t>
        </is>
      </c>
      <c r="G5228" t="n">
        <v>48635</v>
      </c>
      <c r="H5228" t="n">
        <v>48635</v>
      </c>
      <c r="I5228" t="inlineStr">
        <is>
          <t>134</t>
        </is>
      </c>
      <c r="J5228" t="inlineStr">
        <is>
          <t>CARTEIRA</t>
        </is>
      </c>
      <c r="K5228" t="inlineStr">
        <is>
          <t>CONTRATO</t>
        </is>
      </c>
      <c r="L5228" t="n">
        <v>1930.48</v>
      </c>
      <c r="M5228" t="inlineStr"/>
      <c r="N5228" t="inlineStr"/>
      <c r="O5228" s="142">
        <f>DATE(YEAR(H5228),MONTH(H5228),1)</f>
        <v/>
      </c>
      <c r="P5228" s="132">
        <f>IF(H5228&gt;$L$3,"Futuro","Atraso")</f>
        <v/>
      </c>
      <c r="Q5228">
        <f>12*(YEAR(H5228)-YEAR($L$3))+(MONTH(H5228)-MONTH($L$3))</f>
        <v/>
      </c>
      <c r="R5228" s="366">
        <f>IF(N5228="IBIRAPITANGA FASE 3",IF(P5228="Atraso",M5228,M5228/(1+$J$2)^Q5228),IF(P5228="Atraso",M5228,M5228/(1+$J$1)^Q5228))</f>
        <v/>
      </c>
    </row>
    <row r="5229">
      <c r="A5229" t="inlineStr">
        <is>
          <t>Q024L01</t>
        </is>
      </c>
      <c r="B5229" t="inlineStr">
        <is>
          <t>RICARDO FERNANDES DAS CHAGAS</t>
        </is>
      </c>
      <c r="C5229" t="n">
        <v>1</v>
      </c>
      <c r="D5229" t="inlineStr">
        <is>
          <t>IPCA</t>
        </is>
      </c>
      <c r="E5229" t="n">
        <v>0.009488792934583046</v>
      </c>
      <c r="F5229" t="inlineStr">
        <is>
          <t>MENSAL</t>
        </is>
      </c>
      <c r="G5229" t="n">
        <v>48663</v>
      </c>
      <c r="H5229" t="n">
        <v>48663</v>
      </c>
      <c r="I5229" t="inlineStr">
        <is>
          <t>135</t>
        </is>
      </c>
      <c r="J5229" t="inlineStr">
        <is>
          <t>CARTEIRA</t>
        </is>
      </c>
      <c r="K5229" t="inlineStr">
        <is>
          <t>CONTRATO</t>
        </is>
      </c>
      <c r="L5229" t="n">
        <v>1930.48</v>
      </c>
      <c r="M5229" t="inlineStr"/>
      <c r="N5229" t="inlineStr"/>
      <c r="O5229" s="142">
        <f>DATE(YEAR(H5229),MONTH(H5229),1)</f>
        <v/>
      </c>
      <c r="P5229" s="132">
        <f>IF(H5229&gt;$L$3,"Futuro","Atraso")</f>
        <v/>
      </c>
      <c r="Q5229">
        <f>12*(YEAR(H5229)-YEAR($L$3))+(MONTH(H5229)-MONTH($L$3))</f>
        <v/>
      </c>
      <c r="R5229" s="366">
        <f>IF(N5229="IBIRAPITANGA FASE 3",IF(P5229="Atraso",M5229,M5229/(1+$J$2)^Q5229),IF(P5229="Atraso",M5229,M5229/(1+$J$1)^Q5229))</f>
        <v/>
      </c>
    </row>
    <row r="5230">
      <c r="A5230" t="inlineStr">
        <is>
          <t>Q024L01</t>
        </is>
      </c>
      <c r="B5230" t="inlineStr">
        <is>
          <t>RICARDO FERNANDES DAS CHAGAS</t>
        </is>
      </c>
      <c r="C5230" t="n">
        <v>1</v>
      </c>
      <c r="D5230" t="inlineStr">
        <is>
          <t>IPCA</t>
        </is>
      </c>
      <c r="E5230" t="n">
        <v>0.009488792934583046</v>
      </c>
      <c r="F5230" t="inlineStr">
        <is>
          <t>MENSAL</t>
        </is>
      </c>
      <c r="G5230" t="n">
        <v>48694</v>
      </c>
      <c r="H5230" t="n">
        <v>48694</v>
      </c>
      <c r="I5230" t="inlineStr">
        <is>
          <t>136</t>
        </is>
      </c>
      <c r="J5230" t="inlineStr">
        <is>
          <t>CARTEIRA</t>
        </is>
      </c>
      <c r="K5230" t="inlineStr">
        <is>
          <t>CONTRATO</t>
        </is>
      </c>
      <c r="L5230" t="n">
        <v>1930.48</v>
      </c>
      <c r="M5230" t="inlineStr"/>
      <c r="N5230" t="inlineStr"/>
      <c r="O5230" s="142">
        <f>DATE(YEAR(H5230),MONTH(H5230),1)</f>
        <v/>
      </c>
      <c r="P5230" s="132">
        <f>IF(H5230&gt;$L$3,"Futuro","Atraso")</f>
        <v/>
      </c>
      <c r="Q5230">
        <f>12*(YEAR(H5230)-YEAR($L$3))+(MONTH(H5230)-MONTH($L$3))</f>
        <v/>
      </c>
      <c r="R5230" s="366">
        <f>IF(N5230="IBIRAPITANGA FASE 3",IF(P5230="Atraso",M5230,M5230/(1+$J$2)^Q5230),IF(P5230="Atraso",M5230,M5230/(1+$J$1)^Q5230))</f>
        <v/>
      </c>
    </row>
    <row r="5231">
      <c r="A5231" t="inlineStr">
        <is>
          <t>Q024L01</t>
        </is>
      </c>
      <c r="B5231" t="inlineStr">
        <is>
          <t>RICARDO FERNANDES DAS CHAGAS</t>
        </is>
      </c>
      <c r="C5231" t="n">
        <v>1</v>
      </c>
      <c r="D5231" t="inlineStr">
        <is>
          <t>IPCA</t>
        </is>
      </c>
      <c r="E5231" t="n">
        <v>0.009488792934583046</v>
      </c>
      <c r="F5231" t="inlineStr">
        <is>
          <t>MENSAL</t>
        </is>
      </c>
      <c r="G5231" t="n">
        <v>48724</v>
      </c>
      <c r="H5231" t="n">
        <v>48724</v>
      </c>
      <c r="I5231" t="inlineStr">
        <is>
          <t>137</t>
        </is>
      </c>
      <c r="J5231" t="inlineStr">
        <is>
          <t>CARTEIRA</t>
        </is>
      </c>
      <c r="K5231" t="inlineStr">
        <is>
          <t>CONTRATO</t>
        </is>
      </c>
      <c r="L5231" t="n">
        <v>1930.48</v>
      </c>
      <c r="M5231" t="inlineStr"/>
      <c r="N5231" t="inlineStr"/>
      <c r="O5231" s="142">
        <f>DATE(YEAR(H5231),MONTH(H5231),1)</f>
        <v/>
      </c>
      <c r="P5231" s="132">
        <f>IF(H5231&gt;$L$3,"Futuro","Atraso")</f>
        <v/>
      </c>
      <c r="Q5231">
        <f>12*(YEAR(H5231)-YEAR($L$3))+(MONTH(H5231)-MONTH($L$3))</f>
        <v/>
      </c>
      <c r="R5231" s="366">
        <f>IF(N5231="IBIRAPITANGA FASE 3",IF(P5231="Atraso",M5231,M5231/(1+$J$2)^Q5231),IF(P5231="Atraso",M5231,M5231/(1+$J$1)^Q5231))</f>
        <v/>
      </c>
    </row>
    <row r="5232">
      <c r="A5232" t="inlineStr">
        <is>
          <t>Q024L01</t>
        </is>
      </c>
      <c r="B5232" t="inlineStr">
        <is>
          <t>RICARDO FERNANDES DAS CHAGAS</t>
        </is>
      </c>
      <c r="C5232" t="n">
        <v>1</v>
      </c>
      <c r="D5232" t="inlineStr">
        <is>
          <t>IPCA</t>
        </is>
      </c>
      <c r="E5232" t="n">
        <v>0.009488792934583046</v>
      </c>
      <c r="F5232" t="inlineStr">
        <is>
          <t>MENSAL</t>
        </is>
      </c>
      <c r="G5232" t="n">
        <v>48755</v>
      </c>
      <c r="H5232" t="n">
        <v>48755</v>
      </c>
      <c r="I5232" t="inlineStr">
        <is>
          <t>138</t>
        </is>
      </c>
      <c r="J5232" t="inlineStr">
        <is>
          <t>CARTEIRA</t>
        </is>
      </c>
      <c r="K5232" t="inlineStr">
        <is>
          <t>CONTRATO</t>
        </is>
      </c>
      <c r="L5232" t="n">
        <v>1930.48</v>
      </c>
      <c r="M5232" t="inlineStr"/>
      <c r="N5232" t="inlineStr"/>
      <c r="O5232" s="142">
        <f>DATE(YEAR(H5232),MONTH(H5232),1)</f>
        <v/>
      </c>
      <c r="P5232" s="132">
        <f>IF(H5232&gt;$L$3,"Futuro","Atraso")</f>
        <v/>
      </c>
      <c r="Q5232">
        <f>12*(YEAR(H5232)-YEAR($L$3))+(MONTH(H5232)-MONTH($L$3))</f>
        <v/>
      </c>
      <c r="R5232" s="366">
        <f>IF(N5232="IBIRAPITANGA FASE 3",IF(P5232="Atraso",M5232,M5232/(1+$J$2)^Q5232),IF(P5232="Atraso",M5232,M5232/(1+$J$1)^Q5232))</f>
        <v/>
      </c>
    </row>
    <row r="5233">
      <c r="A5233" t="inlineStr">
        <is>
          <t>Q024L01</t>
        </is>
      </c>
      <c r="B5233" t="inlineStr">
        <is>
          <t>RICARDO FERNANDES DAS CHAGAS</t>
        </is>
      </c>
      <c r="C5233" t="n">
        <v>1</v>
      </c>
      <c r="D5233" t="inlineStr">
        <is>
          <t>IPCA</t>
        </is>
      </c>
      <c r="E5233" t="n">
        <v>0.009488792934583046</v>
      </c>
      <c r="F5233" t="inlineStr">
        <is>
          <t>MENSAL</t>
        </is>
      </c>
      <c r="G5233" t="n">
        <v>48785</v>
      </c>
      <c r="H5233" t="n">
        <v>48785</v>
      </c>
      <c r="I5233" t="inlineStr">
        <is>
          <t>139</t>
        </is>
      </c>
      <c r="J5233" t="inlineStr">
        <is>
          <t>CARTEIRA</t>
        </is>
      </c>
      <c r="K5233" t="inlineStr">
        <is>
          <t>CONTRATO</t>
        </is>
      </c>
      <c r="L5233" t="n">
        <v>1930.48</v>
      </c>
      <c r="M5233" t="inlineStr"/>
      <c r="N5233" t="inlineStr"/>
      <c r="O5233" s="142">
        <f>DATE(YEAR(H5233),MONTH(H5233),1)</f>
        <v/>
      </c>
      <c r="P5233" s="132">
        <f>IF(H5233&gt;$L$3,"Futuro","Atraso")</f>
        <v/>
      </c>
      <c r="Q5233">
        <f>12*(YEAR(H5233)-YEAR($L$3))+(MONTH(H5233)-MONTH($L$3))</f>
        <v/>
      </c>
      <c r="R5233" s="366">
        <f>IF(N5233="IBIRAPITANGA FASE 3",IF(P5233="Atraso",M5233,M5233/(1+$J$2)^Q5233),IF(P5233="Atraso",M5233,M5233/(1+$J$1)^Q5233))</f>
        <v/>
      </c>
    </row>
    <row r="5234">
      <c r="A5234" t="inlineStr">
        <is>
          <t>Q024L01</t>
        </is>
      </c>
      <c r="B5234" t="inlineStr">
        <is>
          <t>RICARDO FERNANDES DAS CHAGAS</t>
        </is>
      </c>
      <c r="C5234" t="n">
        <v>1</v>
      </c>
      <c r="D5234" t="inlineStr">
        <is>
          <t>IPCA</t>
        </is>
      </c>
      <c r="E5234" t="n">
        <v>0.009488792934583046</v>
      </c>
      <c r="F5234" t="inlineStr">
        <is>
          <t>MENSAL</t>
        </is>
      </c>
      <c r="G5234" t="n">
        <v>48816</v>
      </c>
      <c r="H5234" t="n">
        <v>48816</v>
      </c>
      <c r="I5234" t="inlineStr">
        <is>
          <t>140</t>
        </is>
      </c>
      <c r="J5234" t="inlineStr">
        <is>
          <t>CARTEIRA</t>
        </is>
      </c>
      <c r="K5234" t="inlineStr">
        <is>
          <t>CONTRATO</t>
        </is>
      </c>
      <c r="L5234" t="n">
        <v>1930.48</v>
      </c>
      <c r="M5234" t="inlineStr"/>
      <c r="N5234" t="inlineStr"/>
      <c r="O5234" s="142">
        <f>DATE(YEAR(H5234),MONTH(H5234),1)</f>
        <v/>
      </c>
      <c r="P5234" s="132">
        <f>IF(H5234&gt;$L$3,"Futuro","Atraso")</f>
        <v/>
      </c>
      <c r="Q5234">
        <f>12*(YEAR(H5234)-YEAR($L$3))+(MONTH(H5234)-MONTH($L$3))</f>
        <v/>
      </c>
      <c r="R5234" s="366">
        <f>IF(N5234="IBIRAPITANGA FASE 3",IF(P5234="Atraso",M5234,M5234/(1+$J$2)^Q5234),IF(P5234="Atraso",M5234,M5234/(1+$J$1)^Q5234))</f>
        <v/>
      </c>
    </row>
    <row r="5235">
      <c r="A5235" t="inlineStr">
        <is>
          <t>Q024L01</t>
        </is>
      </c>
      <c r="B5235" t="inlineStr">
        <is>
          <t>RICARDO FERNANDES DAS CHAGAS</t>
        </is>
      </c>
      <c r="C5235" t="n">
        <v>1</v>
      </c>
      <c r="D5235" t="inlineStr">
        <is>
          <t>IPCA</t>
        </is>
      </c>
      <c r="E5235" t="n">
        <v>0.009488792934583046</v>
      </c>
      <c r="F5235" t="inlineStr">
        <is>
          <t>MENSAL</t>
        </is>
      </c>
      <c r="G5235" t="n">
        <v>48847</v>
      </c>
      <c r="H5235" t="n">
        <v>48847</v>
      </c>
      <c r="I5235" t="inlineStr">
        <is>
          <t>141</t>
        </is>
      </c>
      <c r="J5235" t="inlineStr">
        <is>
          <t>CARTEIRA</t>
        </is>
      </c>
      <c r="K5235" t="inlineStr">
        <is>
          <t>CONTRATO</t>
        </is>
      </c>
      <c r="L5235" t="n">
        <v>1930.48</v>
      </c>
      <c r="M5235" t="inlineStr"/>
      <c r="N5235" t="inlineStr"/>
      <c r="O5235" s="142">
        <f>DATE(YEAR(H5235),MONTH(H5235),1)</f>
        <v/>
      </c>
      <c r="P5235" s="132">
        <f>IF(H5235&gt;$L$3,"Futuro","Atraso")</f>
        <v/>
      </c>
      <c r="Q5235">
        <f>12*(YEAR(H5235)-YEAR($L$3))+(MONTH(H5235)-MONTH($L$3))</f>
        <v/>
      </c>
      <c r="R5235" s="366">
        <f>IF(N5235="IBIRAPITANGA FASE 3",IF(P5235="Atraso",M5235,M5235/(1+$J$2)^Q5235),IF(P5235="Atraso",M5235,M5235/(1+$J$1)^Q5235))</f>
        <v/>
      </c>
    </row>
    <row r="5236">
      <c r="A5236" t="inlineStr">
        <is>
          <t>Q024L01</t>
        </is>
      </c>
      <c r="B5236" t="inlineStr">
        <is>
          <t>RICARDO FERNANDES DAS CHAGAS</t>
        </is>
      </c>
      <c r="C5236" t="n">
        <v>1</v>
      </c>
      <c r="D5236" t="inlineStr">
        <is>
          <t>IPCA</t>
        </is>
      </c>
      <c r="E5236" t="n">
        <v>0.009488792934583046</v>
      </c>
      <c r="F5236" t="inlineStr">
        <is>
          <t>MENSAL</t>
        </is>
      </c>
      <c r="G5236" t="n">
        <v>48877</v>
      </c>
      <c r="H5236" t="n">
        <v>48877</v>
      </c>
      <c r="I5236" t="inlineStr">
        <is>
          <t>142</t>
        </is>
      </c>
      <c r="J5236" t="inlineStr">
        <is>
          <t>CARTEIRA</t>
        </is>
      </c>
      <c r="K5236" t="inlineStr">
        <is>
          <t>CONTRATO</t>
        </is>
      </c>
      <c r="L5236" t="n">
        <v>1930.48</v>
      </c>
      <c r="M5236" t="inlineStr"/>
      <c r="N5236" t="inlineStr"/>
      <c r="O5236" s="142">
        <f>DATE(YEAR(H5236),MONTH(H5236),1)</f>
        <v/>
      </c>
      <c r="P5236" s="132">
        <f>IF(H5236&gt;$L$3,"Futuro","Atraso")</f>
        <v/>
      </c>
      <c r="Q5236">
        <f>12*(YEAR(H5236)-YEAR($L$3))+(MONTH(H5236)-MONTH($L$3))</f>
        <v/>
      </c>
      <c r="R5236" s="366">
        <f>IF(N5236="IBIRAPITANGA FASE 3",IF(P5236="Atraso",M5236,M5236/(1+$J$2)^Q5236),IF(P5236="Atraso",M5236,M5236/(1+$J$1)^Q5236))</f>
        <v/>
      </c>
    </row>
    <row r="5237">
      <c r="A5237" t="inlineStr">
        <is>
          <t>Q024L01</t>
        </is>
      </c>
      <c r="B5237" t="inlineStr">
        <is>
          <t>RICARDO FERNANDES DAS CHAGAS</t>
        </is>
      </c>
      <c r="C5237" t="n">
        <v>1</v>
      </c>
      <c r="D5237" t="inlineStr">
        <is>
          <t>IPCA</t>
        </is>
      </c>
      <c r="E5237" t="n">
        <v>0.009488792934583046</v>
      </c>
      <c r="F5237" t="inlineStr">
        <is>
          <t>MENSAL</t>
        </is>
      </c>
      <c r="G5237" t="n">
        <v>48908</v>
      </c>
      <c r="H5237" t="n">
        <v>48908</v>
      </c>
      <c r="I5237" t="inlineStr">
        <is>
          <t>143</t>
        </is>
      </c>
      <c r="J5237" t="inlineStr">
        <is>
          <t>CARTEIRA</t>
        </is>
      </c>
      <c r="K5237" t="inlineStr">
        <is>
          <t>CONTRATO</t>
        </is>
      </c>
      <c r="L5237" t="n">
        <v>1930.48</v>
      </c>
      <c r="M5237" t="inlineStr"/>
      <c r="N5237" t="inlineStr"/>
      <c r="O5237" s="142">
        <f>DATE(YEAR(H5237),MONTH(H5237),1)</f>
        <v/>
      </c>
      <c r="P5237" s="132">
        <f>IF(H5237&gt;$L$3,"Futuro","Atraso")</f>
        <v/>
      </c>
      <c r="Q5237">
        <f>12*(YEAR(H5237)-YEAR($L$3))+(MONTH(H5237)-MONTH($L$3))</f>
        <v/>
      </c>
      <c r="R5237" s="366">
        <f>IF(N5237="IBIRAPITANGA FASE 3",IF(P5237="Atraso",M5237,M5237/(1+$J$2)^Q5237),IF(P5237="Atraso",M5237,M5237/(1+$J$1)^Q5237))</f>
        <v/>
      </c>
    </row>
    <row r="5238">
      <c r="A5238" t="inlineStr">
        <is>
          <t>Q024L01</t>
        </is>
      </c>
      <c r="B5238" t="inlineStr">
        <is>
          <t>RICARDO FERNANDES DAS CHAGAS</t>
        </is>
      </c>
      <c r="C5238" t="n">
        <v>1</v>
      </c>
      <c r="D5238" t="inlineStr">
        <is>
          <t>IPCA</t>
        </is>
      </c>
      <c r="E5238" t="n">
        <v>0.009488792934583046</v>
      </c>
      <c r="F5238" t="inlineStr">
        <is>
          <t>MENSAL</t>
        </is>
      </c>
      <c r="G5238" t="n">
        <v>48938</v>
      </c>
      <c r="H5238" t="n">
        <v>48938</v>
      </c>
      <c r="I5238" t="inlineStr">
        <is>
          <t>144</t>
        </is>
      </c>
      <c r="J5238" t="inlineStr">
        <is>
          <t>CARTEIRA</t>
        </is>
      </c>
      <c r="K5238" t="inlineStr">
        <is>
          <t>CONTRATO</t>
        </is>
      </c>
      <c r="L5238" t="n">
        <v>1930.48</v>
      </c>
      <c r="M5238" t="inlineStr"/>
      <c r="N5238" t="inlineStr"/>
      <c r="O5238" s="142">
        <f>DATE(YEAR(H5238),MONTH(H5238),1)</f>
        <v/>
      </c>
      <c r="P5238" s="132">
        <f>IF(H5238&gt;$L$3,"Futuro","Atraso")</f>
        <v/>
      </c>
      <c r="Q5238">
        <f>12*(YEAR(H5238)-YEAR($L$3))+(MONTH(H5238)-MONTH($L$3))</f>
        <v/>
      </c>
      <c r="R5238" s="366">
        <f>IF(N5238="IBIRAPITANGA FASE 3",IF(P5238="Atraso",M5238,M5238/(1+$J$2)^Q5238),IF(P5238="Atraso",M5238,M5238/(1+$J$1)^Q5238))</f>
        <v/>
      </c>
    </row>
    <row r="5239">
      <c r="A5239" t="inlineStr">
        <is>
          <t>Q024L01</t>
        </is>
      </c>
      <c r="B5239" t="inlineStr">
        <is>
          <t>RICARDO FERNANDES DAS CHAGAS</t>
        </is>
      </c>
      <c r="C5239" t="n">
        <v>1</v>
      </c>
      <c r="D5239" t="inlineStr">
        <is>
          <t>IPCA</t>
        </is>
      </c>
      <c r="E5239" t="n">
        <v>0.009488792934583046</v>
      </c>
      <c r="F5239" t="inlineStr">
        <is>
          <t>MENSAL</t>
        </is>
      </c>
      <c r="G5239" t="n">
        <v>48969</v>
      </c>
      <c r="H5239" t="n">
        <v>48969</v>
      </c>
      <c r="I5239" t="inlineStr">
        <is>
          <t>145</t>
        </is>
      </c>
      <c r="J5239" t="inlineStr">
        <is>
          <t>CARTEIRA</t>
        </is>
      </c>
      <c r="K5239" t="inlineStr">
        <is>
          <t>CONTRATO</t>
        </is>
      </c>
      <c r="L5239" t="n">
        <v>1930.48</v>
      </c>
      <c r="M5239" t="inlineStr"/>
      <c r="N5239" t="inlineStr"/>
      <c r="O5239" s="142">
        <f>DATE(YEAR(H5239),MONTH(H5239),1)</f>
        <v/>
      </c>
      <c r="P5239" s="132">
        <f>IF(H5239&gt;$L$3,"Futuro","Atraso")</f>
        <v/>
      </c>
      <c r="Q5239">
        <f>12*(YEAR(H5239)-YEAR($L$3))+(MONTH(H5239)-MONTH($L$3))</f>
        <v/>
      </c>
      <c r="R5239" s="366">
        <f>IF(N5239="IBIRAPITANGA FASE 3",IF(P5239="Atraso",M5239,M5239/(1+$J$2)^Q5239),IF(P5239="Atraso",M5239,M5239/(1+$J$1)^Q5239))</f>
        <v/>
      </c>
    </row>
    <row r="5240">
      <c r="A5240" t="inlineStr">
        <is>
          <t>Q024L01</t>
        </is>
      </c>
      <c r="B5240" t="inlineStr">
        <is>
          <t>RICARDO FERNANDES DAS CHAGAS</t>
        </is>
      </c>
      <c r="C5240" t="n">
        <v>1</v>
      </c>
      <c r="D5240" t="inlineStr">
        <is>
          <t>IPCA</t>
        </is>
      </c>
      <c r="E5240" t="n">
        <v>0.009488792934583046</v>
      </c>
      <c r="F5240" t="inlineStr">
        <is>
          <t>MENSAL</t>
        </is>
      </c>
      <c r="G5240" t="n">
        <v>49000</v>
      </c>
      <c r="H5240" t="n">
        <v>49000</v>
      </c>
      <c r="I5240" t="inlineStr">
        <is>
          <t>146</t>
        </is>
      </c>
      <c r="J5240" t="inlineStr">
        <is>
          <t>CARTEIRA</t>
        </is>
      </c>
      <c r="K5240" t="inlineStr">
        <is>
          <t>CONTRATO</t>
        </is>
      </c>
      <c r="L5240" t="n">
        <v>1930.48</v>
      </c>
      <c r="M5240" t="inlineStr"/>
      <c r="N5240" t="inlineStr"/>
      <c r="O5240" s="142">
        <f>DATE(YEAR(H5240),MONTH(H5240),1)</f>
        <v/>
      </c>
      <c r="P5240" s="132">
        <f>IF(H5240&gt;$L$3,"Futuro","Atraso")</f>
        <v/>
      </c>
      <c r="Q5240">
        <f>12*(YEAR(H5240)-YEAR($L$3))+(MONTH(H5240)-MONTH($L$3))</f>
        <v/>
      </c>
      <c r="R5240" s="366">
        <f>IF(N5240="IBIRAPITANGA FASE 3",IF(P5240="Atraso",M5240,M5240/(1+$J$2)^Q5240),IF(P5240="Atraso",M5240,M5240/(1+$J$1)^Q5240))</f>
        <v/>
      </c>
    </row>
    <row r="5241">
      <c r="A5241" t="inlineStr">
        <is>
          <t>Q024L01</t>
        </is>
      </c>
      <c r="B5241" t="inlineStr">
        <is>
          <t>RICARDO FERNANDES DAS CHAGAS</t>
        </is>
      </c>
      <c r="C5241" t="n">
        <v>1</v>
      </c>
      <c r="D5241" t="inlineStr">
        <is>
          <t>IPCA</t>
        </is>
      </c>
      <c r="E5241" t="n">
        <v>0.009488792934583046</v>
      </c>
      <c r="F5241" t="inlineStr">
        <is>
          <t>MENSAL</t>
        </is>
      </c>
      <c r="G5241" t="n">
        <v>49028</v>
      </c>
      <c r="H5241" t="n">
        <v>49028</v>
      </c>
      <c r="I5241" t="inlineStr">
        <is>
          <t>147</t>
        </is>
      </c>
      <c r="J5241" t="inlineStr">
        <is>
          <t>CARTEIRA</t>
        </is>
      </c>
      <c r="K5241" t="inlineStr">
        <is>
          <t>CONTRATO</t>
        </is>
      </c>
      <c r="L5241" t="n">
        <v>1930.48</v>
      </c>
      <c r="M5241" t="inlineStr"/>
      <c r="N5241" t="inlineStr"/>
      <c r="O5241" s="142">
        <f>DATE(YEAR(H5241),MONTH(H5241),1)</f>
        <v/>
      </c>
      <c r="P5241" s="132">
        <f>IF(H5241&gt;$L$3,"Futuro","Atraso")</f>
        <v/>
      </c>
      <c r="Q5241">
        <f>12*(YEAR(H5241)-YEAR($L$3))+(MONTH(H5241)-MONTH($L$3))</f>
        <v/>
      </c>
      <c r="R5241" s="366">
        <f>IF(N5241="IBIRAPITANGA FASE 3",IF(P5241="Atraso",M5241,M5241/(1+$J$2)^Q5241),IF(P5241="Atraso",M5241,M5241/(1+$J$1)^Q5241))</f>
        <v/>
      </c>
    </row>
    <row r="5242">
      <c r="A5242" t="inlineStr">
        <is>
          <t>Q024L01</t>
        </is>
      </c>
      <c r="B5242" t="inlineStr">
        <is>
          <t>RICARDO FERNANDES DAS CHAGAS</t>
        </is>
      </c>
      <c r="C5242" t="n">
        <v>1</v>
      </c>
      <c r="D5242" t="inlineStr">
        <is>
          <t>IPCA</t>
        </is>
      </c>
      <c r="E5242" t="n">
        <v>0.009488792934583046</v>
      </c>
      <c r="F5242" t="inlineStr">
        <is>
          <t>MENSAL</t>
        </is>
      </c>
      <c r="G5242" t="n">
        <v>49059</v>
      </c>
      <c r="H5242" t="n">
        <v>49059</v>
      </c>
      <c r="I5242" t="inlineStr">
        <is>
          <t>148</t>
        </is>
      </c>
      <c r="J5242" t="inlineStr">
        <is>
          <t>CARTEIRA</t>
        </is>
      </c>
      <c r="K5242" t="inlineStr">
        <is>
          <t>CONTRATO</t>
        </is>
      </c>
      <c r="L5242" t="n">
        <v>1930.48</v>
      </c>
      <c r="M5242" t="inlineStr"/>
      <c r="N5242" t="inlineStr"/>
      <c r="O5242" s="142">
        <f>DATE(YEAR(H5242),MONTH(H5242),1)</f>
        <v/>
      </c>
      <c r="P5242" s="132">
        <f>IF(H5242&gt;$L$3,"Futuro","Atraso")</f>
        <v/>
      </c>
      <c r="Q5242">
        <f>12*(YEAR(H5242)-YEAR($L$3))+(MONTH(H5242)-MONTH($L$3))</f>
        <v/>
      </c>
      <c r="R5242" s="366">
        <f>IF(N5242="IBIRAPITANGA FASE 3",IF(P5242="Atraso",M5242,M5242/(1+$J$2)^Q5242),IF(P5242="Atraso",M5242,M5242/(1+$J$1)^Q5242))</f>
        <v/>
      </c>
    </row>
    <row r="5243">
      <c r="A5243" t="inlineStr">
        <is>
          <t>Q024L01</t>
        </is>
      </c>
      <c r="B5243" t="inlineStr">
        <is>
          <t>RICARDO FERNANDES DAS CHAGAS</t>
        </is>
      </c>
      <c r="C5243" t="n">
        <v>1</v>
      </c>
      <c r="D5243" t="inlineStr">
        <is>
          <t>IPCA</t>
        </is>
      </c>
      <c r="E5243" t="n">
        <v>0.009488792934583046</v>
      </c>
      <c r="F5243" t="inlineStr">
        <is>
          <t>MENSAL</t>
        </is>
      </c>
      <c r="G5243" t="n">
        <v>49089</v>
      </c>
      <c r="H5243" t="n">
        <v>49089</v>
      </c>
      <c r="I5243" t="inlineStr">
        <is>
          <t>149</t>
        </is>
      </c>
      <c r="J5243" t="inlineStr">
        <is>
          <t>CARTEIRA</t>
        </is>
      </c>
      <c r="K5243" t="inlineStr">
        <is>
          <t>CONTRATO</t>
        </is>
      </c>
      <c r="L5243" t="n">
        <v>1930.48</v>
      </c>
      <c r="M5243" t="inlineStr"/>
      <c r="N5243" t="inlineStr"/>
      <c r="O5243" s="142">
        <f>DATE(YEAR(H5243),MONTH(H5243),1)</f>
        <v/>
      </c>
      <c r="P5243" s="132">
        <f>IF(H5243&gt;$L$3,"Futuro","Atraso")</f>
        <v/>
      </c>
      <c r="Q5243">
        <f>12*(YEAR(H5243)-YEAR($L$3))+(MONTH(H5243)-MONTH($L$3))</f>
        <v/>
      </c>
      <c r="R5243" s="366">
        <f>IF(N5243="IBIRAPITANGA FASE 3",IF(P5243="Atraso",M5243,M5243/(1+$J$2)^Q5243),IF(P5243="Atraso",M5243,M5243/(1+$J$1)^Q5243))</f>
        <v/>
      </c>
    </row>
    <row r="5244">
      <c r="A5244" t="inlineStr">
        <is>
          <t>Q024L01</t>
        </is>
      </c>
      <c r="B5244" t="inlineStr">
        <is>
          <t>RICARDO FERNANDES DAS CHAGAS</t>
        </is>
      </c>
      <c r="C5244" t="n">
        <v>1</v>
      </c>
      <c r="D5244" t="inlineStr">
        <is>
          <t>IPCA</t>
        </is>
      </c>
      <c r="E5244" t="n">
        <v>0.009488792934583046</v>
      </c>
      <c r="F5244" t="inlineStr">
        <is>
          <t>MENSAL</t>
        </is>
      </c>
      <c r="G5244" t="n">
        <v>49120</v>
      </c>
      <c r="H5244" t="n">
        <v>49120</v>
      </c>
      <c r="I5244" t="inlineStr">
        <is>
          <t>150</t>
        </is>
      </c>
      <c r="J5244" t="inlineStr">
        <is>
          <t>CARTEIRA</t>
        </is>
      </c>
      <c r="K5244" t="inlineStr">
        <is>
          <t>CONTRATO</t>
        </is>
      </c>
      <c r="L5244" t="n">
        <v>1930.48</v>
      </c>
      <c r="M5244" t="inlineStr"/>
      <c r="N5244" t="inlineStr"/>
      <c r="O5244" s="142">
        <f>DATE(YEAR(H5244),MONTH(H5244),1)</f>
        <v/>
      </c>
      <c r="P5244" s="132">
        <f>IF(H5244&gt;$L$3,"Futuro","Atraso")</f>
        <v/>
      </c>
      <c r="Q5244">
        <f>12*(YEAR(H5244)-YEAR($L$3))+(MONTH(H5244)-MONTH($L$3))</f>
        <v/>
      </c>
      <c r="R5244" s="366">
        <f>IF(N5244="IBIRAPITANGA FASE 3",IF(P5244="Atraso",M5244,M5244/(1+$J$2)^Q5244),IF(P5244="Atraso",M5244,M5244/(1+$J$1)^Q5244))</f>
        <v/>
      </c>
    </row>
    <row r="5245">
      <c r="A5245" t="inlineStr">
        <is>
          <t>Q024L01</t>
        </is>
      </c>
      <c r="B5245" t="inlineStr">
        <is>
          <t>RICARDO FERNANDES DAS CHAGAS</t>
        </is>
      </c>
      <c r="C5245" t="n">
        <v>1</v>
      </c>
      <c r="D5245" t="inlineStr">
        <is>
          <t>IPCA</t>
        </is>
      </c>
      <c r="E5245" t="n">
        <v>0.009488792934583046</v>
      </c>
      <c r="F5245" t="inlineStr">
        <is>
          <t>MENSAL</t>
        </is>
      </c>
      <c r="G5245" t="n">
        <v>49150</v>
      </c>
      <c r="H5245" t="n">
        <v>49150</v>
      </c>
      <c r="I5245" t="inlineStr">
        <is>
          <t>151</t>
        </is>
      </c>
      <c r="J5245" t="inlineStr">
        <is>
          <t>CARTEIRA</t>
        </is>
      </c>
      <c r="K5245" t="inlineStr">
        <is>
          <t>CONTRATO</t>
        </is>
      </c>
      <c r="L5245" t="n">
        <v>1930.48</v>
      </c>
      <c r="M5245" t="inlineStr"/>
      <c r="N5245" t="inlineStr"/>
      <c r="O5245" s="142">
        <f>DATE(YEAR(H5245),MONTH(H5245),1)</f>
        <v/>
      </c>
      <c r="P5245" s="132">
        <f>IF(H5245&gt;$L$3,"Futuro","Atraso")</f>
        <v/>
      </c>
      <c r="Q5245">
        <f>12*(YEAR(H5245)-YEAR($L$3))+(MONTH(H5245)-MONTH($L$3))</f>
        <v/>
      </c>
      <c r="R5245" s="366">
        <f>IF(N5245="IBIRAPITANGA FASE 3",IF(P5245="Atraso",M5245,M5245/(1+$J$2)^Q5245),IF(P5245="Atraso",M5245,M5245/(1+$J$1)^Q5245))</f>
        <v/>
      </c>
    </row>
    <row r="5246">
      <c r="A5246" t="inlineStr">
        <is>
          <t>Q024L01</t>
        </is>
      </c>
      <c r="B5246" t="inlineStr">
        <is>
          <t>RICARDO FERNANDES DAS CHAGAS</t>
        </is>
      </c>
      <c r="C5246" t="n">
        <v>1</v>
      </c>
      <c r="D5246" t="inlineStr">
        <is>
          <t>IPCA</t>
        </is>
      </c>
      <c r="E5246" t="n">
        <v>0.009488792934583046</v>
      </c>
      <c r="F5246" t="inlineStr">
        <is>
          <t>MENSAL</t>
        </is>
      </c>
      <c r="G5246" t="n">
        <v>49181</v>
      </c>
      <c r="H5246" t="n">
        <v>49181</v>
      </c>
      <c r="I5246" t="inlineStr">
        <is>
          <t>152</t>
        </is>
      </c>
      <c r="J5246" t="inlineStr">
        <is>
          <t>CARTEIRA</t>
        </is>
      </c>
      <c r="K5246" t="inlineStr">
        <is>
          <t>CONTRATO</t>
        </is>
      </c>
      <c r="L5246" t="n">
        <v>1930.48</v>
      </c>
      <c r="M5246" t="inlineStr"/>
      <c r="N5246" t="inlineStr"/>
      <c r="O5246" s="142">
        <f>DATE(YEAR(H5246),MONTH(H5246),1)</f>
        <v/>
      </c>
      <c r="P5246" s="132">
        <f>IF(H5246&gt;$L$3,"Futuro","Atraso")</f>
        <v/>
      </c>
      <c r="Q5246">
        <f>12*(YEAR(H5246)-YEAR($L$3))+(MONTH(H5246)-MONTH($L$3))</f>
        <v/>
      </c>
      <c r="R5246" s="366">
        <f>IF(N5246="IBIRAPITANGA FASE 3",IF(P5246="Atraso",M5246,M5246/(1+$J$2)^Q5246),IF(P5246="Atraso",M5246,M5246/(1+$J$1)^Q5246))</f>
        <v/>
      </c>
    </row>
    <row r="5247">
      <c r="A5247" t="inlineStr">
        <is>
          <t>Q024L01</t>
        </is>
      </c>
      <c r="B5247" t="inlineStr">
        <is>
          <t>RICARDO FERNANDES DAS CHAGAS</t>
        </is>
      </c>
      <c r="C5247" t="n">
        <v>1</v>
      </c>
      <c r="D5247" t="inlineStr">
        <is>
          <t>IPCA</t>
        </is>
      </c>
      <c r="E5247" t="n">
        <v>0.009488792934583046</v>
      </c>
      <c r="F5247" t="inlineStr">
        <is>
          <t>MENSAL</t>
        </is>
      </c>
      <c r="G5247" t="n">
        <v>49212</v>
      </c>
      <c r="H5247" t="n">
        <v>49212</v>
      </c>
      <c r="I5247" t="inlineStr">
        <is>
          <t>153</t>
        </is>
      </c>
      <c r="J5247" t="inlineStr">
        <is>
          <t>CARTEIRA</t>
        </is>
      </c>
      <c r="K5247" t="inlineStr">
        <is>
          <t>CONTRATO</t>
        </is>
      </c>
      <c r="L5247" t="n">
        <v>1930.48</v>
      </c>
      <c r="M5247" t="inlineStr"/>
      <c r="N5247" t="inlineStr"/>
      <c r="O5247" s="142">
        <f>DATE(YEAR(H5247),MONTH(H5247),1)</f>
        <v/>
      </c>
      <c r="P5247" s="132">
        <f>IF(H5247&gt;$L$3,"Futuro","Atraso")</f>
        <v/>
      </c>
      <c r="Q5247">
        <f>12*(YEAR(H5247)-YEAR($L$3))+(MONTH(H5247)-MONTH($L$3))</f>
        <v/>
      </c>
      <c r="R5247" s="366">
        <f>IF(N5247="IBIRAPITANGA FASE 3",IF(P5247="Atraso",M5247,M5247/(1+$J$2)^Q5247),IF(P5247="Atraso",M5247,M5247/(1+$J$1)^Q5247))</f>
        <v/>
      </c>
    </row>
    <row r="5248">
      <c r="A5248" t="inlineStr">
        <is>
          <t>Q024L01</t>
        </is>
      </c>
      <c r="B5248" t="inlineStr">
        <is>
          <t>RICARDO FERNANDES DAS CHAGAS</t>
        </is>
      </c>
      <c r="C5248" t="n">
        <v>1</v>
      </c>
      <c r="D5248" t="inlineStr">
        <is>
          <t>IPCA</t>
        </is>
      </c>
      <c r="E5248" t="n">
        <v>0.009488792934583046</v>
      </c>
      <c r="F5248" t="inlineStr">
        <is>
          <t>MENSAL</t>
        </is>
      </c>
      <c r="G5248" t="n">
        <v>49242</v>
      </c>
      <c r="H5248" t="n">
        <v>49242</v>
      </c>
      <c r="I5248" t="inlineStr">
        <is>
          <t>154</t>
        </is>
      </c>
      <c r="J5248" t="inlineStr">
        <is>
          <t>CARTEIRA</t>
        </is>
      </c>
      <c r="K5248" t="inlineStr">
        <is>
          <t>CONTRATO</t>
        </is>
      </c>
      <c r="L5248" t="n">
        <v>1930.48</v>
      </c>
      <c r="M5248" t="inlineStr"/>
      <c r="N5248" t="inlineStr"/>
      <c r="O5248" s="142">
        <f>DATE(YEAR(H5248),MONTH(H5248),1)</f>
        <v/>
      </c>
      <c r="P5248" s="132">
        <f>IF(H5248&gt;$L$3,"Futuro","Atraso")</f>
        <v/>
      </c>
      <c r="Q5248">
        <f>12*(YEAR(H5248)-YEAR($L$3))+(MONTH(H5248)-MONTH($L$3))</f>
        <v/>
      </c>
      <c r="R5248" s="366">
        <f>IF(N5248="IBIRAPITANGA FASE 3",IF(P5248="Atraso",M5248,M5248/(1+$J$2)^Q5248),IF(P5248="Atraso",M5248,M5248/(1+$J$1)^Q5248))</f>
        <v/>
      </c>
    </row>
    <row r="5249">
      <c r="A5249" t="inlineStr">
        <is>
          <t>Q024L01</t>
        </is>
      </c>
      <c r="B5249" t="inlineStr">
        <is>
          <t>RICARDO FERNANDES DAS CHAGAS</t>
        </is>
      </c>
      <c r="C5249" t="n">
        <v>1</v>
      </c>
      <c r="D5249" t="inlineStr">
        <is>
          <t>IPCA</t>
        </is>
      </c>
      <c r="E5249" t="n">
        <v>0.009488792934583046</v>
      </c>
      <c r="F5249" t="inlineStr">
        <is>
          <t>MENSAL</t>
        </is>
      </c>
      <c r="G5249" t="n">
        <v>49273</v>
      </c>
      <c r="H5249" t="n">
        <v>49273</v>
      </c>
      <c r="I5249" t="inlineStr">
        <is>
          <t>155</t>
        </is>
      </c>
      <c r="J5249" t="inlineStr">
        <is>
          <t>CARTEIRA</t>
        </is>
      </c>
      <c r="K5249" t="inlineStr">
        <is>
          <t>CONTRATO</t>
        </is>
      </c>
      <c r="L5249" t="n">
        <v>1930.48</v>
      </c>
      <c r="M5249" t="inlineStr"/>
      <c r="N5249" t="inlineStr"/>
      <c r="O5249" s="142">
        <f>DATE(YEAR(H5249),MONTH(H5249),1)</f>
        <v/>
      </c>
      <c r="P5249" s="132">
        <f>IF(H5249&gt;$L$3,"Futuro","Atraso")</f>
        <v/>
      </c>
      <c r="Q5249">
        <f>12*(YEAR(H5249)-YEAR($L$3))+(MONTH(H5249)-MONTH($L$3))</f>
        <v/>
      </c>
      <c r="R5249" s="366">
        <f>IF(N5249="IBIRAPITANGA FASE 3",IF(P5249="Atraso",M5249,M5249/(1+$J$2)^Q5249),IF(P5249="Atraso",M5249,M5249/(1+$J$1)^Q5249))</f>
        <v/>
      </c>
    </row>
    <row r="5250">
      <c r="A5250" t="inlineStr">
        <is>
          <t>Q024L01</t>
        </is>
      </c>
      <c r="B5250" t="inlineStr">
        <is>
          <t>RICARDO FERNANDES DAS CHAGAS</t>
        </is>
      </c>
      <c r="C5250" t="n">
        <v>1</v>
      </c>
      <c r="D5250" t="inlineStr">
        <is>
          <t>IPCA</t>
        </is>
      </c>
      <c r="E5250" t="n">
        <v>0.009488792934583046</v>
      </c>
      <c r="F5250" t="inlineStr">
        <is>
          <t>MENSAL</t>
        </is>
      </c>
      <c r="G5250" t="n">
        <v>49303</v>
      </c>
      <c r="H5250" t="n">
        <v>49303</v>
      </c>
      <c r="I5250" t="inlineStr">
        <is>
          <t>156</t>
        </is>
      </c>
      <c r="J5250" t="inlineStr">
        <is>
          <t>CARTEIRA</t>
        </is>
      </c>
      <c r="K5250" t="inlineStr">
        <is>
          <t>CONTRATO</t>
        </is>
      </c>
      <c r="L5250" t="n">
        <v>1930.48</v>
      </c>
      <c r="M5250" t="inlineStr"/>
      <c r="N5250" t="inlineStr"/>
      <c r="O5250" s="142">
        <f>DATE(YEAR(H5250),MONTH(H5250),1)</f>
        <v/>
      </c>
      <c r="P5250" s="132">
        <f>IF(H5250&gt;$L$3,"Futuro","Atraso")</f>
        <v/>
      </c>
      <c r="Q5250">
        <f>12*(YEAR(H5250)-YEAR($L$3))+(MONTH(H5250)-MONTH($L$3))</f>
        <v/>
      </c>
      <c r="R5250" s="366">
        <f>IF(N5250="IBIRAPITANGA FASE 3",IF(P5250="Atraso",M5250,M5250/(1+$J$2)^Q5250),IF(P5250="Atraso",M5250,M5250/(1+$J$1)^Q5250))</f>
        <v/>
      </c>
    </row>
    <row r="5251">
      <c r="A5251" t="inlineStr">
        <is>
          <t>Q024L02</t>
        </is>
      </c>
      <c r="B5251" t="inlineStr">
        <is>
          <t>JOSE MEIRA FERNANDES</t>
        </is>
      </c>
      <c r="C5251" t="n">
        <v>1</v>
      </c>
      <c r="D5251" t="inlineStr">
        <is>
          <t>IPCA</t>
        </is>
      </c>
      <c r="E5251" t="n">
        <v>0.009488792934583046</v>
      </c>
      <c r="F5251" t="inlineStr">
        <is>
          <t>MENSAL</t>
        </is>
      </c>
      <c r="G5251" t="n">
        <v>45209</v>
      </c>
      <c r="H5251" t="n">
        <v>45209</v>
      </c>
      <c r="I5251" t="inlineStr">
        <is>
          <t>026</t>
        </is>
      </c>
      <c r="J5251" t="inlineStr">
        <is>
          <t>CARTEIRA</t>
        </is>
      </c>
      <c r="K5251" t="inlineStr">
        <is>
          <t>CONTRATO</t>
        </is>
      </c>
      <c r="L5251" t="n">
        <v>2910.19</v>
      </c>
      <c r="M5251" t="inlineStr"/>
      <c r="N5251" t="inlineStr"/>
      <c r="O5251" s="142">
        <f>DATE(YEAR(H5251),MONTH(H5251),1)</f>
        <v/>
      </c>
      <c r="P5251" s="132">
        <f>IF(H5251&gt;$L$3,"Futuro","Atraso")</f>
        <v/>
      </c>
      <c r="Q5251">
        <f>12*(YEAR(H5251)-YEAR($L$3))+(MONTH(H5251)-MONTH($L$3))</f>
        <v/>
      </c>
      <c r="R5251" s="366">
        <f>IF(N5251="IBIRAPITANGA FASE 3",IF(P5251="Atraso",M5251,M5251/(1+$J$2)^Q5251),IF(P5251="Atraso",M5251,M5251/(1+$J$1)^Q5251))</f>
        <v/>
      </c>
    </row>
    <row r="5252">
      <c r="A5252" t="inlineStr">
        <is>
          <t>Q024L02</t>
        </is>
      </c>
      <c r="B5252" t="inlineStr">
        <is>
          <t>JOSE MEIRA FERNANDES</t>
        </is>
      </c>
      <c r="C5252" t="n">
        <v>1</v>
      </c>
      <c r="D5252" t="inlineStr">
        <is>
          <t>IPCA</t>
        </is>
      </c>
      <c r="E5252" t="n">
        <v>0.009488792934583046</v>
      </c>
      <c r="F5252" t="inlineStr">
        <is>
          <t>MENSAL</t>
        </is>
      </c>
      <c r="G5252" t="n">
        <v>45240</v>
      </c>
      <c r="H5252" t="n">
        <v>45240</v>
      </c>
      <c r="I5252" t="inlineStr">
        <is>
          <t>027</t>
        </is>
      </c>
      <c r="J5252" t="inlineStr">
        <is>
          <t>CARTEIRA</t>
        </is>
      </c>
      <c r="K5252" t="inlineStr">
        <is>
          <t>CONTRATO</t>
        </is>
      </c>
      <c r="L5252" t="n">
        <v>2910.19</v>
      </c>
      <c r="M5252" t="inlineStr"/>
      <c r="N5252" t="inlineStr"/>
      <c r="O5252" s="142">
        <f>DATE(YEAR(H5252),MONTH(H5252),1)</f>
        <v/>
      </c>
      <c r="P5252" s="132">
        <f>IF(H5252&gt;$L$3,"Futuro","Atraso")</f>
        <v/>
      </c>
      <c r="Q5252">
        <f>12*(YEAR(H5252)-YEAR($L$3))+(MONTH(H5252)-MONTH($L$3))</f>
        <v/>
      </c>
      <c r="R5252" s="366">
        <f>IF(N5252="IBIRAPITANGA FASE 3",IF(P5252="Atraso",M5252,M5252/(1+$J$2)^Q5252),IF(P5252="Atraso",M5252,M5252/(1+$J$1)^Q5252))</f>
        <v/>
      </c>
    </row>
    <row r="5253">
      <c r="A5253" t="inlineStr">
        <is>
          <t>Q024L02</t>
        </is>
      </c>
      <c r="B5253" t="inlineStr">
        <is>
          <t>JOSE MEIRA FERNANDES</t>
        </is>
      </c>
      <c r="C5253" t="n">
        <v>1</v>
      </c>
      <c r="D5253" t="inlineStr">
        <is>
          <t>IPCA</t>
        </is>
      </c>
      <c r="E5253" t="n">
        <v>0.009488792934583046</v>
      </c>
      <c r="F5253" t="inlineStr">
        <is>
          <t>MENSAL</t>
        </is>
      </c>
      <c r="G5253" t="n">
        <v>45270</v>
      </c>
      <c r="H5253" t="n">
        <v>45270</v>
      </c>
      <c r="I5253" t="inlineStr">
        <is>
          <t>028</t>
        </is>
      </c>
      <c r="J5253" t="inlineStr">
        <is>
          <t>CARTEIRA</t>
        </is>
      </c>
      <c r="K5253" t="inlineStr">
        <is>
          <t>CONTRATO</t>
        </is>
      </c>
      <c r="L5253" t="n">
        <v>2910.19</v>
      </c>
      <c r="M5253" t="inlineStr"/>
      <c r="N5253" t="inlineStr"/>
      <c r="O5253" s="142">
        <f>DATE(YEAR(H5253),MONTH(H5253),1)</f>
        <v/>
      </c>
      <c r="P5253" s="132">
        <f>IF(H5253&gt;$L$3,"Futuro","Atraso")</f>
        <v/>
      </c>
      <c r="Q5253">
        <f>12*(YEAR(H5253)-YEAR($L$3))+(MONTH(H5253)-MONTH($L$3))</f>
        <v/>
      </c>
      <c r="R5253" s="366">
        <f>IF(N5253="IBIRAPITANGA FASE 3",IF(P5253="Atraso",M5253,M5253/(1+$J$2)^Q5253),IF(P5253="Atraso",M5253,M5253/(1+$J$1)^Q5253))</f>
        <v/>
      </c>
    </row>
    <row r="5254">
      <c r="A5254" t="inlineStr">
        <is>
          <t>Q024L02</t>
        </is>
      </c>
      <c r="B5254" t="inlineStr">
        <is>
          <t>JOSE MEIRA FERNANDES</t>
        </is>
      </c>
      <c r="C5254" t="n">
        <v>1</v>
      </c>
      <c r="D5254" t="inlineStr">
        <is>
          <t>IPCA</t>
        </is>
      </c>
      <c r="E5254" t="n">
        <v>0.009488792934583046</v>
      </c>
      <c r="F5254" t="inlineStr">
        <is>
          <t>MENSAL</t>
        </is>
      </c>
      <c r="G5254" t="n">
        <v>45301</v>
      </c>
      <c r="H5254" t="n">
        <v>45301</v>
      </c>
      <c r="I5254" t="inlineStr">
        <is>
          <t>029</t>
        </is>
      </c>
      <c r="J5254" t="inlineStr">
        <is>
          <t>CARTEIRA</t>
        </is>
      </c>
      <c r="K5254" t="inlineStr">
        <is>
          <t>CONTRATO</t>
        </is>
      </c>
      <c r="L5254" t="n">
        <v>2910.19</v>
      </c>
      <c r="M5254" t="inlineStr"/>
      <c r="N5254" t="inlineStr"/>
      <c r="O5254" s="142">
        <f>DATE(YEAR(H5254),MONTH(H5254),1)</f>
        <v/>
      </c>
      <c r="P5254" s="132">
        <f>IF(H5254&gt;$L$3,"Futuro","Atraso")</f>
        <v/>
      </c>
      <c r="Q5254">
        <f>12*(YEAR(H5254)-YEAR($L$3))+(MONTH(H5254)-MONTH($L$3))</f>
        <v/>
      </c>
      <c r="R5254" s="366">
        <f>IF(N5254="IBIRAPITANGA FASE 3",IF(P5254="Atraso",M5254,M5254/(1+$J$2)^Q5254),IF(P5254="Atraso",M5254,M5254/(1+$J$1)^Q5254))</f>
        <v/>
      </c>
    </row>
    <row r="5255">
      <c r="A5255" t="inlineStr">
        <is>
          <t>Q024L02</t>
        </is>
      </c>
      <c r="B5255" t="inlineStr">
        <is>
          <t>JOSE MEIRA FERNANDES</t>
        </is>
      </c>
      <c r="C5255" t="n">
        <v>1</v>
      </c>
      <c r="D5255" t="inlineStr">
        <is>
          <t>IPCA</t>
        </is>
      </c>
      <c r="E5255" t="n">
        <v>0.009488792934583046</v>
      </c>
      <c r="F5255" t="inlineStr">
        <is>
          <t>MENSAL</t>
        </is>
      </c>
      <c r="G5255" t="n">
        <v>45332</v>
      </c>
      <c r="H5255" t="n">
        <v>45332</v>
      </c>
      <c r="I5255" t="inlineStr">
        <is>
          <t>030</t>
        </is>
      </c>
      <c r="J5255" t="inlineStr">
        <is>
          <t>CARTEIRA</t>
        </is>
      </c>
      <c r="K5255" t="inlineStr">
        <is>
          <t>CONTRATO</t>
        </is>
      </c>
      <c r="L5255" t="n">
        <v>2910.19</v>
      </c>
      <c r="M5255" t="inlineStr"/>
      <c r="N5255" t="inlineStr"/>
      <c r="O5255" s="142">
        <f>DATE(YEAR(H5255),MONTH(H5255),1)</f>
        <v/>
      </c>
      <c r="P5255" s="132">
        <f>IF(H5255&gt;$L$3,"Futuro","Atraso")</f>
        <v/>
      </c>
      <c r="Q5255">
        <f>12*(YEAR(H5255)-YEAR($L$3))+(MONTH(H5255)-MONTH($L$3))</f>
        <v/>
      </c>
      <c r="R5255" s="366">
        <f>IF(N5255="IBIRAPITANGA FASE 3",IF(P5255="Atraso",M5255,M5255/(1+$J$2)^Q5255),IF(P5255="Atraso",M5255,M5255/(1+$J$1)^Q5255))</f>
        <v/>
      </c>
    </row>
    <row r="5256">
      <c r="A5256" t="inlineStr">
        <is>
          <t>Q024L02</t>
        </is>
      </c>
      <c r="B5256" t="inlineStr">
        <is>
          <t>JOSE MEIRA FERNANDES</t>
        </is>
      </c>
      <c r="C5256" t="n">
        <v>1</v>
      </c>
      <c r="D5256" t="inlineStr">
        <is>
          <t>IPCA</t>
        </is>
      </c>
      <c r="E5256" t="n">
        <v>0.009488792934583046</v>
      </c>
      <c r="F5256" t="inlineStr">
        <is>
          <t>MENSAL</t>
        </is>
      </c>
      <c r="G5256" t="n">
        <v>45361</v>
      </c>
      <c r="H5256" t="n">
        <v>45361</v>
      </c>
      <c r="I5256" t="inlineStr">
        <is>
          <t>031</t>
        </is>
      </c>
      <c r="J5256" t="inlineStr">
        <is>
          <t>CARTEIRA</t>
        </is>
      </c>
      <c r="K5256" t="inlineStr">
        <is>
          <t>CONTRATO</t>
        </is>
      </c>
      <c r="L5256" t="n">
        <v>2910.19</v>
      </c>
      <c r="M5256" t="inlineStr"/>
      <c r="N5256" t="inlineStr"/>
      <c r="O5256" s="142">
        <f>DATE(YEAR(H5256),MONTH(H5256),1)</f>
        <v/>
      </c>
      <c r="P5256" s="132">
        <f>IF(H5256&gt;$L$3,"Futuro","Atraso")</f>
        <v/>
      </c>
      <c r="Q5256">
        <f>12*(YEAR(H5256)-YEAR($L$3))+(MONTH(H5256)-MONTH($L$3))</f>
        <v/>
      </c>
      <c r="R5256" s="366">
        <f>IF(N5256="IBIRAPITANGA FASE 3",IF(P5256="Atraso",M5256,M5256/(1+$J$2)^Q5256),IF(P5256="Atraso",M5256,M5256/(1+$J$1)^Q5256))</f>
        <v/>
      </c>
    </row>
    <row r="5257">
      <c r="A5257" t="inlineStr">
        <is>
          <t>Q024L02</t>
        </is>
      </c>
      <c r="B5257" t="inlineStr">
        <is>
          <t>JOSE MEIRA FERNANDES</t>
        </is>
      </c>
      <c r="C5257" t="n">
        <v>1</v>
      </c>
      <c r="D5257" t="inlineStr">
        <is>
          <t>IPCA</t>
        </is>
      </c>
      <c r="E5257" t="n">
        <v>0.009488792934583046</v>
      </c>
      <c r="F5257" t="inlineStr">
        <is>
          <t>MENSAL</t>
        </is>
      </c>
      <c r="G5257" t="n">
        <v>45392</v>
      </c>
      <c r="H5257" t="n">
        <v>45392</v>
      </c>
      <c r="I5257" t="inlineStr">
        <is>
          <t>032</t>
        </is>
      </c>
      <c r="J5257" t="inlineStr">
        <is>
          <t>CARTEIRA</t>
        </is>
      </c>
      <c r="K5257" t="inlineStr">
        <is>
          <t>CONTRATO</t>
        </is>
      </c>
      <c r="L5257" t="n">
        <v>2910.19</v>
      </c>
      <c r="M5257" t="inlineStr"/>
      <c r="N5257" t="inlineStr"/>
      <c r="O5257" s="142">
        <f>DATE(YEAR(H5257),MONTH(H5257),1)</f>
        <v/>
      </c>
      <c r="P5257" s="132">
        <f>IF(H5257&gt;$L$3,"Futuro","Atraso")</f>
        <v/>
      </c>
      <c r="Q5257">
        <f>12*(YEAR(H5257)-YEAR($L$3))+(MONTH(H5257)-MONTH($L$3))</f>
        <v/>
      </c>
      <c r="R5257" s="366">
        <f>IF(N5257="IBIRAPITANGA FASE 3",IF(P5257="Atraso",M5257,M5257/(1+$J$2)^Q5257),IF(P5257="Atraso",M5257,M5257/(1+$J$1)^Q5257))</f>
        <v/>
      </c>
    </row>
    <row r="5258">
      <c r="A5258" t="inlineStr">
        <is>
          <t>Q024L02</t>
        </is>
      </c>
      <c r="B5258" t="inlineStr">
        <is>
          <t>JOSE MEIRA FERNANDES</t>
        </is>
      </c>
      <c r="C5258" t="n">
        <v>1</v>
      </c>
      <c r="D5258" t="inlineStr">
        <is>
          <t>IPCA</t>
        </is>
      </c>
      <c r="E5258" t="n">
        <v>0.009488792934583046</v>
      </c>
      <c r="F5258" t="inlineStr">
        <is>
          <t>MENSAL</t>
        </is>
      </c>
      <c r="G5258" t="n">
        <v>45422</v>
      </c>
      <c r="H5258" t="n">
        <v>45422</v>
      </c>
      <c r="I5258" t="inlineStr">
        <is>
          <t>033</t>
        </is>
      </c>
      <c r="J5258" t="inlineStr">
        <is>
          <t>CARTEIRA</t>
        </is>
      </c>
      <c r="K5258" t="inlineStr">
        <is>
          <t>CONTRATO</t>
        </is>
      </c>
      <c r="L5258" t="n">
        <v>2910.19</v>
      </c>
      <c r="M5258" t="inlineStr"/>
      <c r="N5258" t="inlineStr"/>
      <c r="O5258" s="142">
        <f>DATE(YEAR(H5258),MONTH(H5258),1)</f>
        <v/>
      </c>
      <c r="P5258" s="132">
        <f>IF(H5258&gt;$L$3,"Futuro","Atraso")</f>
        <v/>
      </c>
      <c r="Q5258">
        <f>12*(YEAR(H5258)-YEAR($L$3))+(MONTH(H5258)-MONTH($L$3))</f>
        <v/>
      </c>
      <c r="R5258" s="366">
        <f>IF(N5258="IBIRAPITANGA FASE 3",IF(P5258="Atraso",M5258,M5258/(1+$J$2)^Q5258),IF(P5258="Atraso",M5258,M5258/(1+$J$1)^Q5258))</f>
        <v/>
      </c>
    </row>
    <row r="5259">
      <c r="A5259" t="inlineStr">
        <is>
          <t>Q024L02</t>
        </is>
      </c>
      <c r="B5259" t="inlineStr">
        <is>
          <t>JOSE MEIRA FERNANDES</t>
        </is>
      </c>
      <c r="C5259" t="n">
        <v>1</v>
      </c>
      <c r="D5259" t="inlineStr">
        <is>
          <t>IPCA</t>
        </is>
      </c>
      <c r="E5259" t="n">
        <v>0.009488792934583046</v>
      </c>
      <c r="F5259" t="inlineStr">
        <is>
          <t>MENSAL</t>
        </is>
      </c>
      <c r="G5259" t="n">
        <v>45453</v>
      </c>
      <c r="H5259" t="n">
        <v>45453</v>
      </c>
      <c r="I5259" t="inlineStr">
        <is>
          <t>034</t>
        </is>
      </c>
      <c r="J5259" t="inlineStr">
        <is>
          <t>CARTEIRA</t>
        </is>
      </c>
      <c r="K5259" t="inlineStr">
        <is>
          <t>CONTRATO</t>
        </is>
      </c>
      <c r="L5259" t="n">
        <v>2910.19</v>
      </c>
      <c r="M5259" t="inlineStr"/>
      <c r="N5259" t="inlineStr"/>
      <c r="O5259" s="142">
        <f>DATE(YEAR(H5259),MONTH(H5259),1)</f>
        <v/>
      </c>
      <c r="P5259" s="132">
        <f>IF(H5259&gt;$L$3,"Futuro","Atraso")</f>
        <v/>
      </c>
      <c r="Q5259">
        <f>12*(YEAR(H5259)-YEAR($L$3))+(MONTH(H5259)-MONTH($L$3))</f>
        <v/>
      </c>
      <c r="R5259" s="366">
        <f>IF(N5259="IBIRAPITANGA FASE 3",IF(P5259="Atraso",M5259,M5259/(1+$J$2)^Q5259),IF(P5259="Atraso",M5259,M5259/(1+$J$1)^Q5259))</f>
        <v/>
      </c>
    </row>
    <row r="5260">
      <c r="A5260" t="inlineStr">
        <is>
          <t>Q024L02</t>
        </is>
      </c>
      <c r="B5260" t="inlineStr">
        <is>
          <t>JOSE MEIRA FERNANDES</t>
        </is>
      </c>
      <c r="C5260" t="n">
        <v>1</v>
      </c>
      <c r="D5260" t="inlineStr">
        <is>
          <t>IPCA</t>
        </is>
      </c>
      <c r="E5260" t="n">
        <v>0.009488792934583046</v>
      </c>
      <c r="F5260" t="inlineStr">
        <is>
          <t>MENSAL</t>
        </is>
      </c>
      <c r="G5260" t="n">
        <v>45483</v>
      </c>
      <c r="H5260" t="n">
        <v>45483</v>
      </c>
      <c r="I5260" t="inlineStr">
        <is>
          <t>035</t>
        </is>
      </c>
      <c r="J5260" t="inlineStr">
        <is>
          <t>CARTEIRA</t>
        </is>
      </c>
      <c r="K5260" t="inlineStr">
        <is>
          <t>CONTRATO</t>
        </is>
      </c>
      <c r="L5260" t="n">
        <v>2910.19</v>
      </c>
      <c r="M5260" t="inlineStr"/>
      <c r="N5260" t="inlineStr"/>
      <c r="O5260" s="142">
        <f>DATE(YEAR(H5260),MONTH(H5260),1)</f>
        <v/>
      </c>
      <c r="P5260" s="132">
        <f>IF(H5260&gt;$L$3,"Futuro","Atraso")</f>
        <v/>
      </c>
      <c r="Q5260">
        <f>12*(YEAR(H5260)-YEAR($L$3))+(MONTH(H5260)-MONTH($L$3))</f>
        <v/>
      </c>
      <c r="R5260" s="366">
        <f>IF(N5260="IBIRAPITANGA FASE 3",IF(P5260="Atraso",M5260,M5260/(1+$J$2)^Q5260),IF(P5260="Atraso",M5260,M5260/(1+$J$1)^Q5260))</f>
        <v/>
      </c>
    </row>
    <row r="5261">
      <c r="A5261" t="inlineStr">
        <is>
          <t>Q024L02</t>
        </is>
      </c>
      <c r="B5261" t="inlineStr">
        <is>
          <t>JOSE MEIRA FERNANDES</t>
        </is>
      </c>
      <c r="C5261" t="n">
        <v>1</v>
      </c>
      <c r="D5261" t="inlineStr">
        <is>
          <t>IPCA</t>
        </is>
      </c>
      <c r="E5261" t="n">
        <v>0.009488792934583046</v>
      </c>
      <c r="F5261" t="inlineStr">
        <is>
          <t>MENSAL</t>
        </is>
      </c>
      <c r="G5261" t="n">
        <v>45514</v>
      </c>
      <c r="H5261" t="n">
        <v>45514</v>
      </c>
      <c r="I5261" t="inlineStr">
        <is>
          <t>036</t>
        </is>
      </c>
      <c r="J5261" t="inlineStr">
        <is>
          <t>CARTEIRA</t>
        </is>
      </c>
      <c r="K5261" t="inlineStr">
        <is>
          <t>CONTRATO</t>
        </is>
      </c>
      <c r="L5261" t="n">
        <v>2910.19</v>
      </c>
      <c r="M5261" t="inlineStr"/>
      <c r="N5261" t="inlineStr"/>
      <c r="O5261" s="142">
        <f>DATE(YEAR(H5261),MONTH(H5261),1)</f>
        <v/>
      </c>
      <c r="P5261" s="132">
        <f>IF(H5261&gt;$L$3,"Futuro","Atraso")</f>
        <v/>
      </c>
      <c r="Q5261">
        <f>12*(YEAR(H5261)-YEAR($L$3))+(MONTH(H5261)-MONTH($L$3))</f>
        <v/>
      </c>
      <c r="R5261" s="366">
        <f>IF(N5261="IBIRAPITANGA FASE 3",IF(P5261="Atraso",M5261,M5261/(1+$J$2)^Q5261),IF(P5261="Atraso",M5261,M5261/(1+$J$1)^Q5261))</f>
        <v/>
      </c>
    </row>
    <row r="5262">
      <c r="A5262" t="inlineStr">
        <is>
          <t>Q024L02</t>
        </is>
      </c>
      <c r="B5262" t="inlineStr">
        <is>
          <t>JOSE MEIRA FERNANDES</t>
        </is>
      </c>
      <c r="C5262" t="n">
        <v>1</v>
      </c>
      <c r="D5262" t="inlineStr">
        <is>
          <t>IPCA</t>
        </is>
      </c>
      <c r="E5262" t="n">
        <v>0.009488792934583046</v>
      </c>
      <c r="F5262" t="inlineStr">
        <is>
          <t>MENSAL</t>
        </is>
      </c>
      <c r="G5262" t="n">
        <v>45545</v>
      </c>
      <c r="H5262" t="n">
        <v>45545</v>
      </c>
      <c r="I5262" t="inlineStr">
        <is>
          <t>037</t>
        </is>
      </c>
      <c r="J5262" t="inlineStr">
        <is>
          <t>CARTEIRA</t>
        </is>
      </c>
      <c r="K5262" t="inlineStr">
        <is>
          <t>CONTRATO</t>
        </is>
      </c>
      <c r="L5262" t="n">
        <v>2910.19</v>
      </c>
      <c r="M5262" t="inlineStr"/>
      <c r="N5262" t="inlineStr"/>
      <c r="O5262" s="142">
        <f>DATE(YEAR(H5262),MONTH(H5262),1)</f>
        <v/>
      </c>
      <c r="P5262" s="132">
        <f>IF(H5262&gt;$L$3,"Futuro","Atraso")</f>
        <v/>
      </c>
      <c r="Q5262">
        <f>12*(YEAR(H5262)-YEAR($L$3))+(MONTH(H5262)-MONTH($L$3))</f>
        <v/>
      </c>
      <c r="R5262" s="366">
        <f>IF(N5262="IBIRAPITANGA FASE 3",IF(P5262="Atraso",M5262,M5262/(1+$J$2)^Q5262),IF(P5262="Atraso",M5262,M5262/(1+$J$1)^Q5262))</f>
        <v/>
      </c>
    </row>
    <row r="5263">
      <c r="A5263" t="inlineStr">
        <is>
          <t>Q024L02</t>
        </is>
      </c>
      <c r="B5263" t="inlineStr">
        <is>
          <t>JOSE MEIRA FERNANDES</t>
        </is>
      </c>
      <c r="C5263" t="n">
        <v>1</v>
      </c>
      <c r="D5263" t="inlineStr">
        <is>
          <t>IPCA</t>
        </is>
      </c>
      <c r="E5263" t="n">
        <v>0.009488792934583046</v>
      </c>
      <c r="F5263" t="inlineStr">
        <is>
          <t>MENSAL</t>
        </is>
      </c>
      <c r="G5263" t="n">
        <v>45575</v>
      </c>
      <c r="H5263" t="n">
        <v>45575</v>
      </c>
      <c r="I5263" t="inlineStr">
        <is>
          <t>038</t>
        </is>
      </c>
      <c r="J5263" t="inlineStr">
        <is>
          <t>CARTEIRA</t>
        </is>
      </c>
      <c r="K5263" t="inlineStr">
        <is>
          <t>CONTRATO</t>
        </is>
      </c>
      <c r="L5263" t="n">
        <v>2910.19</v>
      </c>
      <c r="M5263" t="inlineStr"/>
      <c r="N5263" t="inlineStr"/>
      <c r="O5263" s="142">
        <f>DATE(YEAR(H5263),MONTH(H5263),1)</f>
        <v/>
      </c>
      <c r="P5263" s="132">
        <f>IF(H5263&gt;$L$3,"Futuro","Atraso")</f>
        <v/>
      </c>
      <c r="Q5263">
        <f>12*(YEAR(H5263)-YEAR($L$3))+(MONTH(H5263)-MONTH($L$3))</f>
        <v/>
      </c>
      <c r="R5263" s="366">
        <f>IF(N5263="IBIRAPITANGA FASE 3",IF(P5263="Atraso",M5263,M5263/(1+$J$2)^Q5263),IF(P5263="Atraso",M5263,M5263/(1+$J$1)^Q5263))</f>
        <v/>
      </c>
    </row>
    <row r="5264">
      <c r="A5264" t="inlineStr">
        <is>
          <t>Q024L02</t>
        </is>
      </c>
      <c r="B5264" t="inlineStr">
        <is>
          <t>JOSE MEIRA FERNANDES</t>
        </is>
      </c>
      <c r="C5264" t="n">
        <v>1</v>
      </c>
      <c r="D5264" t="inlineStr">
        <is>
          <t>IPCA</t>
        </is>
      </c>
      <c r="E5264" t="n">
        <v>0.009488792934583046</v>
      </c>
      <c r="F5264" t="inlineStr">
        <is>
          <t>MENSAL</t>
        </is>
      </c>
      <c r="G5264" t="n">
        <v>45606</v>
      </c>
      <c r="H5264" t="n">
        <v>45606</v>
      </c>
      <c r="I5264" t="inlineStr">
        <is>
          <t>039</t>
        </is>
      </c>
      <c r="J5264" t="inlineStr">
        <is>
          <t>CARTEIRA</t>
        </is>
      </c>
      <c r="K5264" t="inlineStr">
        <is>
          <t>CONTRATO</t>
        </is>
      </c>
      <c r="L5264" t="n">
        <v>2910.19</v>
      </c>
      <c r="M5264" t="inlineStr"/>
      <c r="N5264" t="inlineStr"/>
      <c r="O5264" s="142">
        <f>DATE(YEAR(H5264),MONTH(H5264),1)</f>
        <v/>
      </c>
      <c r="P5264" s="132">
        <f>IF(H5264&gt;$L$3,"Futuro","Atraso")</f>
        <v/>
      </c>
      <c r="Q5264">
        <f>12*(YEAR(H5264)-YEAR($L$3))+(MONTH(H5264)-MONTH($L$3))</f>
        <v/>
      </c>
      <c r="R5264" s="366">
        <f>IF(N5264="IBIRAPITANGA FASE 3",IF(P5264="Atraso",M5264,M5264/(1+$J$2)^Q5264),IF(P5264="Atraso",M5264,M5264/(1+$J$1)^Q5264))</f>
        <v/>
      </c>
    </row>
    <row r="5265">
      <c r="A5265" t="inlineStr">
        <is>
          <t>Q024L02</t>
        </is>
      </c>
      <c r="B5265" t="inlineStr">
        <is>
          <t>JOSE MEIRA FERNANDES</t>
        </is>
      </c>
      <c r="C5265" t="n">
        <v>1</v>
      </c>
      <c r="D5265" t="inlineStr">
        <is>
          <t>IPCA</t>
        </is>
      </c>
      <c r="E5265" t="n">
        <v>0.009488792934583046</v>
      </c>
      <c r="F5265" t="inlineStr">
        <is>
          <t>MENSAL</t>
        </is>
      </c>
      <c r="G5265" t="n">
        <v>45636</v>
      </c>
      <c r="H5265" t="n">
        <v>45636</v>
      </c>
      <c r="I5265" t="inlineStr">
        <is>
          <t>040</t>
        </is>
      </c>
      <c r="J5265" t="inlineStr">
        <is>
          <t>CARTEIRA</t>
        </is>
      </c>
      <c r="K5265" t="inlineStr">
        <is>
          <t>CONTRATO</t>
        </is>
      </c>
      <c r="L5265" t="n">
        <v>2910.19</v>
      </c>
      <c r="M5265" t="inlineStr"/>
      <c r="N5265" t="inlineStr"/>
      <c r="O5265" s="142">
        <f>DATE(YEAR(H5265),MONTH(H5265),1)</f>
        <v/>
      </c>
      <c r="P5265" s="132">
        <f>IF(H5265&gt;$L$3,"Futuro","Atraso")</f>
        <v/>
      </c>
      <c r="Q5265">
        <f>12*(YEAR(H5265)-YEAR($L$3))+(MONTH(H5265)-MONTH($L$3))</f>
        <v/>
      </c>
      <c r="R5265" s="366">
        <f>IF(N5265="IBIRAPITANGA FASE 3",IF(P5265="Atraso",M5265,M5265/(1+$J$2)^Q5265),IF(P5265="Atraso",M5265,M5265/(1+$J$1)^Q5265))</f>
        <v/>
      </c>
    </row>
    <row r="5266">
      <c r="A5266" t="inlineStr">
        <is>
          <t>Q024L02</t>
        </is>
      </c>
      <c r="B5266" t="inlineStr">
        <is>
          <t>JOSE MEIRA FERNANDES</t>
        </is>
      </c>
      <c r="C5266" t="n">
        <v>1</v>
      </c>
      <c r="D5266" t="inlineStr">
        <is>
          <t>IPCA</t>
        </is>
      </c>
      <c r="E5266" t="n">
        <v>0.009488792934583046</v>
      </c>
      <c r="F5266" t="inlineStr">
        <is>
          <t>MENSAL</t>
        </is>
      </c>
      <c r="G5266" t="n">
        <v>45667</v>
      </c>
      <c r="H5266" t="n">
        <v>45667</v>
      </c>
      <c r="I5266" t="inlineStr">
        <is>
          <t>041</t>
        </is>
      </c>
      <c r="J5266" t="inlineStr">
        <is>
          <t>CARTEIRA</t>
        </is>
      </c>
      <c r="K5266" t="inlineStr">
        <is>
          <t>CONTRATO</t>
        </is>
      </c>
      <c r="L5266" t="n">
        <v>2910.19</v>
      </c>
      <c r="M5266" t="inlineStr"/>
      <c r="N5266" t="inlineStr"/>
      <c r="O5266" s="142">
        <f>DATE(YEAR(H5266),MONTH(H5266),1)</f>
        <v/>
      </c>
      <c r="P5266" s="132">
        <f>IF(H5266&gt;$L$3,"Futuro","Atraso")</f>
        <v/>
      </c>
      <c r="Q5266">
        <f>12*(YEAR(H5266)-YEAR($L$3))+(MONTH(H5266)-MONTH($L$3))</f>
        <v/>
      </c>
      <c r="R5266" s="366">
        <f>IF(N5266="IBIRAPITANGA FASE 3",IF(P5266="Atraso",M5266,M5266/(1+$J$2)^Q5266),IF(P5266="Atraso",M5266,M5266/(1+$J$1)^Q5266))</f>
        <v/>
      </c>
    </row>
    <row r="5267">
      <c r="A5267" t="inlineStr">
        <is>
          <t>Q024L02</t>
        </is>
      </c>
      <c r="B5267" t="inlineStr">
        <is>
          <t>JOSE MEIRA FERNANDES</t>
        </is>
      </c>
      <c r="C5267" t="n">
        <v>1</v>
      </c>
      <c r="D5267" t="inlineStr">
        <is>
          <t>IPCA</t>
        </is>
      </c>
      <c r="E5267" t="n">
        <v>0.009488792934583046</v>
      </c>
      <c r="F5267" t="inlineStr">
        <is>
          <t>MENSAL</t>
        </is>
      </c>
      <c r="G5267" t="n">
        <v>45698</v>
      </c>
      <c r="H5267" t="n">
        <v>45698</v>
      </c>
      <c r="I5267" t="inlineStr">
        <is>
          <t>042</t>
        </is>
      </c>
      <c r="J5267" t="inlineStr">
        <is>
          <t>CARTEIRA</t>
        </is>
      </c>
      <c r="K5267" t="inlineStr">
        <is>
          <t>CONTRATO</t>
        </is>
      </c>
      <c r="L5267" t="n">
        <v>2910.19</v>
      </c>
      <c r="M5267" t="inlineStr"/>
      <c r="N5267" t="inlineStr"/>
      <c r="O5267" s="142">
        <f>DATE(YEAR(H5267),MONTH(H5267),1)</f>
        <v/>
      </c>
      <c r="P5267" s="132">
        <f>IF(H5267&gt;$L$3,"Futuro","Atraso")</f>
        <v/>
      </c>
      <c r="Q5267">
        <f>12*(YEAR(H5267)-YEAR($L$3))+(MONTH(H5267)-MONTH($L$3))</f>
        <v/>
      </c>
      <c r="R5267" s="366">
        <f>IF(N5267="IBIRAPITANGA FASE 3",IF(P5267="Atraso",M5267,M5267/(1+$J$2)^Q5267),IF(P5267="Atraso",M5267,M5267/(1+$J$1)^Q5267))</f>
        <v/>
      </c>
    </row>
    <row r="5268">
      <c r="A5268" t="inlineStr">
        <is>
          <t>Q024L02</t>
        </is>
      </c>
      <c r="B5268" t="inlineStr">
        <is>
          <t>JOSE MEIRA FERNANDES</t>
        </is>
      </c>
      <c r="C5268" t="n">
        <v>1</v>
      </c>
      <c r="D5268" t="inlineStr">
        <is>
          <t>IPCA</t>
        </is>
      </c>
      <c r="E5268" t="n">
        <v>0.009488792934583046</v>
      </c>
      <c r="F5268" t="inlineStr">
        <is>
          <t>MENSAL</t>
        </is>
      </c>
      <c r="G5268" t="n">
        <v>45726</v>
      </c>
      <c r="H5268" t="n">
        <v>45726</v>
      </c>
      <c r="I5268" t="inlineStr">
        <is>
          <t>043</t>
        </is>
      </c>
      <c r="J5268" t="inlineStr">
        <is>
          <t>CARTEIRA</t>
        </is>
      </c>
      <c r="K5268" t="inlineStr">
        <is>
          <t>CONTRATO</t>
        </is>
      </c>
      <c r="L5268" t="n">
        <v>2910.19</v>
      </c>
      <c r="M5268" t="inlineStr"/>
      <c r="N5268" t="inlineStr"/>
      <c r="O5268" s="142">
        <f>DATE(YEAR(H5268),MONTH(H5268),1)</f>
        <v/>
      </c>
      <c r="P5268" s="132">
        <f>IF(H5268&gt;$L$3,"Futuro","Atraso")</f>
        <v/>
      </c>
      <c r="Q5268">
        <f>12*(YEAR(H5268)-YEAR($L$3))+(MONTH(H5268)-MONTH($L$3))</f>
        <v/>
      </c>
      <c r="R5268" s="366">
        <f>IF(N5268="IBIRAPITANGA FASE 3",IF(P5268="Atraso",M5268,M5268/(1+$J$2)^Q5268),IF(P5268="Atraso",M5268,M5268/(1+$J$1)^Q5268))</f>
        <v/>
      </c>
    </row>
    <row r="5269">
      <c r="A5269" t="inlineStr">
        <is>
          <t>Q024L02</t>
        </is>
      </c>
      <c r="B5269" t="inlineStr">
        <is>
          <t>JOSE MEIRA FERNANDES</t>
        </is>
      </c>
      <c r="C5269" t="n">
        <v>1</v>
      </c>
      <c r="D5269" t="inlineStr">
        <is>
          <t>IPCA</t>
        </is>
      </c>
      <c r="E5269" t="n">
        <v>0.009488792934583046</v>
      </c>
      <c r="F5269" t="inlineStr">
        <is>
          <t>MENSAL</t>
        </is>
      </c>
      <c r="G5269" t="n">
        <v>45757</v>
      </c>
      <c r="H5269" t="n">
        <v>45757</v>
      </c>
      <c r="I5269" t="inlineStr">
        <is>
          <t>044</t>
        </is>
      </c>
      <c r="J5269" t="inlineStr">
        <is>
          <t>CARTEIRA</t>
        </is>
      </c>
      <c r="K5269" t="inlineStr">
        <is>
          <t>CONTRATO</t>
        </is>
      </c>
      <c r="L5269" t="n">
        <v>2910.19</v>
      </c>
      <c r="M5269" t="inlineStr"/>
      <c r="N5269" t="inlineStr"/>
      <c r="O5269" s="142">
        <f>DATE(YEAR(H5269),MONTH(H5269),1)</f>
        <v/>
      </c>
      <c r="P5269" s="132">
        <f>IF(H5269&gt;$L$3,"Futuro","Atraso")</f>
        <v/>
      </c>
      <c r="Q5269">
        <f>12*(YEAR(H5269)-YEAR($L$3))+(MONTH(H5269)-MONTH($L$3))</f>
        <v/>
      </c>
      <c r="R5269" s="366">
        <f>IF(N5269="IBIRAPITANGA FASE 3",IF(P5269="Atraso",M5269,M5269/(1+$J$2)^Q5269),IF(P5269="Atraso",M5269,M5269/(1+$J$1)^Q5269))</f>
        <v/>
      </c>
    </row>
    <row r="5270">
      <c r="A5270" t="inlineStr">
        <is>
          <t>Q024L02</t>
        </is>
      </c>
      <c r="B5270" t="inlineStr">
        <is>
          <t>JOSE MEIRA FERNANDES</t>
        </is>
      </c>
      <c r="C5270" t="n">
        <v>1</v>
      </c>
      <c r="D5270" t="inlineStr">
        <is>
          <t>IPCA</t>
        </is>
      </c>
      <c r="E5270" t="n">
        <v>0.009488792934583046</v>
      </c>
      <c r="F5270" t="inlineStr">
        <is>
          <t>MENSAL</t>
        </is>
      </c>
      <c r="G5270" t="n">
        <v>45787</v>
      </c>
      <c r="H5270" t="n">
        <v>45787</v>
      </c>
      <c r="I5270" t="inlineStr">
        <is>
          <t>045</t>
        </is>
      </c>
      <c r="J5270" t="inlineStr">
        <is>
          <t>CARTEIRA</t>
        </is>
      </c>
      <c r="K5270" t="inlineStr">
        <is>
          <t>CONTRATO</t>
        </is>
      </c>
      <c r="L5270" t="n">
        <v>2910.19</v>
      </c>
      <c r="M5270" t="inlineStr"/>
      <c r="N5270" t="inlineStr"/>
      <c r="O5270" s="142">
        <f>DATE(YEAR(H5270),MONTH(H5270),1)</f>
        <v/>
      </c>
      <c r="P5270" s="132">
        <f>IF(H5270&gt;$L$3,"Futuro","Atraso")</f>
        <v/>
      </c>
      <c r="Q5270">
        <f>12*(YEAR(H5270)-YEAR($L$3))+(MONTH(H5270)-MONTH($L$3))</f>
        <v/>
      </c>
      <c r="R5270" s="366">
        <f>IF(N5270="IBIRAPITANGA FASE 3",IF(P5270="Atraso",M5270,M5270/(1+$J$2)^Q5270),IF(P5270="Atraso",M5270,M5270/(1+$J$1)^Q5270))</f>
        <v/>
      </c>
    </row>
    <row r="5271">
      <c r="A5271" t="inlineStr">
        <is>
          <t>Q024L02</t>
        </is>
      </c>
      <c r="B5271" t="inlineStr">
        <is>
          <t>JOSE MEIRA FERNANDES</t>
        </is>
      </c>
      <c r="C5271" t="n">
        <v>1</v>
      </c>
      <c r="D5271" t="inlineStr">
        <is>
          <t>IPCA</t>
        </is>
      </c>
      <c r="E5271" t="n">
        <v>0.009488792934583046</v>
      </c>
      <c r="F5271" t="inlineStr">
        <is>
          <t>MENSAL</t>
        </is>
      </c>
      <c r="G5271" t="n">
        <v>45818</v>
      </c>
      <c r="H5271" t="n">
        <v>45818</v>
      </c>
      <c r="I5271" t="inlineStr">
        <is>
          <t>046</t>
        </is>
      </c>
      <c r="J5271" t="inlineStr">
        <is>
          <t>CARTEIRA</t>
        </is>
      </c>
      <c r="K5271" t="inlineStr">
        <is>
          <t>CONTRATO</t>
        </is>
      </c>
      <c r="L5271" t="n">
        <v>2910.19</v>
      </c>
      <c r="M5271" t="inlineStr"/>
      <c r="N5271" t="inlineStr"/>
      <c r="O5271" s="142">
        <f>DATE(YEAR(H5271),MONTH(H5271),1)</f>
        <v/>
      </c>
      <c r="P5271" s="132">
        <f>IF(H5271&gt;$L$3,"Futuro","Atraso")</f>
        <v/>
      </c>
      <c r="Q5271">
        <f>12*(YEAR(H5271)-YEAR($L$3))+(MONTH(H5271)-MONTH($L$3))</f>
        <v/>
      </c>
      <c r="R5271" s="366">
        <f>IF(N5271="IBIRAPITANGA FASE 3",IF(P5271="Atraso",M5271,M5271/(1+$J$2)^Q5271),IF(P5271="Atraso",M5271,M5271/(1+$J$1)^Q5271))</f>
        <v/>
      </c>
    </row>
    <row r="5272">
      <c r="A5272" t="inlineStr">
        <is>
          <t>Q024L02</t>
        </is>
      </c>
      <c r="B5272" t="inlineStr">
        <is>
          <t>JOSE MEIRA FERNANDES</t>
        </is>
      </c>
      <c r="C5272" t="n">
        <v>1</v>
      </c>
      <c r="D5272" t="inlineStr">
        <is>
          <t>IPCA</t>
        </is>
      </c>
      <c r="E5272" t="n">
        <v>0.009488792934583046</v>
      </c>
      <c r="F5272" t="inlineStr">
        <is>
          <t>MENSAL</t>
        </is>
      </c>
      <c r="G5272" t="n">
        <v>45848</v>
      </c>
      <c r="H5272" t="n">
        <v>45848</v>
      </c>
      <c r="I5272" t="inlineStr">
        <is>
          <t>047</t>
        </is>
      </c>
      <c r="J5272" t="inlineStr">
        <is>
          <t>CARTEIRA</t>
        </is>
      </c>
      <c r="K5272" t="inlineStr">
        <is>
          <t>CONTRATO</t>
        </is>
      </c>
      <c r="L5272" t="n">
        <v>2910.19</v>
      </c>
      <c r="M5272" t="inlineStr"/>
      <c r="N5272" t="inlineStr"/>
      <c r="O5272" s="142">
        <f>DATE(YEAR(H5272),MONTH(H5272),1)</f>
        <v/>
      </c>
      <c r="P5272" s="132">
        <f>IF(H5272&gt;$L$3,"Futuro","Atraso")</f>
        <v/>
      </c>
      <c r="Q5272">
        <f>12*(YEAR(H5272)-YEAR($L$3))+(MONTH(H5272)-MONTH($L$3))</f>
        <v/>
      </c>
      <c r="R5272" s="366">
        <f>IF(N5272="IBIRAPITANGA FASE 3",IF(P5272="Atraso",M5272,M5272/(1+$J$2)^Q5272),IF(P5272="Atraso",M5272,M5272/(1+$J$1)^Q5272))</f>
        <v/>
      </c>
    </row>
    <row r="5273">
      <c r="A5273" t="inlineStr">
        <is>
          <t>Q024L02</t>
        </is>
      </c>
      <c r="B5273" t="inlineStr">
        <is>
          <t>JOSE MEIRA FERNANDES</t>
        </is>
      </c>
      <c r="C5273" t="n">
        <v>1</v>
      </c>
      <c r="D5273" t="inlineStr">
        <is>
          <t>IPCA</t>
        </is>
      </c>
      <c r="E5273" t="n">
        <v>0.009488792934583046</v>
      </c>
      <c r="F5273" t="inlineStr">
        <is>
          <t>MENSAL</t>
        </is>
      </c>
      <c r="G5273" t="n">
        <v>45879</v>
      </c>
      <c r="H5273" t="n">
        <v>45879</v>
      </c>
      <c r="I5273" t="inlineStr">
        <is>
          <t>048</t>
        </is>
      </c>
      <c r="J5273" t="inlineStr">
        <is>
          <t>CARTEIRA</t>
        </is>
      </c>
      <c r="K5273" t="inlineStr">
        <is>
          <t>CONTRATO</t>
        </is>
      </c>
      <c r="L5273" t="n">
        <v>2910.19</v>
      </c>
      <c r="M5273" t="inlineStr"/>
      <c r="N5273" t="inlineStr"/>
      <c r="O5273" s="142">
        <f>DATE(YEAR(H5273),MONTH(H5273),1)</f>
        <v/>
      </c>
      <c r="P5273" s="132">
        <f>IF(H5273&gt;$L$3,"Futuro","Atraso")</f>
        <v/>
      </c>
      <c r="Q5273">
        <f>12*(YEAR(H5273)-YEAR($L$3))+(MONTH(H5273)-MONTH($L$3))</f>
        <v/>
      </c>
      <c r="R5273" s="366">
        <f>IF(N5273="IBIRAPITANGA FASE 3",IF(P5273="Atraso",M5273,M5273/(1+$J$2)^Q5273),IF(P5273="Atraso",M5273,M5273/(1+$J$1)^Q5273))</f>
        <v/>
      </c>
    </row>
    <row r="5274">
      <c r="A5274" t="inlineStr">
        <is>
          <t>Q024L02</t>
        </is>
      </c>
      <c r="B5274" t="inlineStr">
        <is>
          <t>JOSE MEIRA FERNANDES</t>
        </is>
      </c>
      <c r="C5274" t="n">
        <v>1</v>
      </c>
      <c r="D5274" t="inlineStr">
        <is>
          <t>IPCA</t>
        </is>
      </c>
      <c r="E5274" t="n">
        <v>0.009488792934583046</v>
      </c>
      <c r="F5274" t="inlineStr">
        <is>
          <t>MENSAL</t>
        </is>
      </c>
      <c r="G5274" t="n">
        <v>45910</v>
      </c>
      <c r="H5274" t="n">
        <v>45910</v>
      </c>
      <c r="I5274" t="inlineStr">
        <is>
          <t>049</t>
        </is>
      </c>
      <c r="J5274" t="inlineStr">
        <is>
          <t>CARTEIRA</t>
        </is>
      </c>
      <c r="K5274" t="inlineStr">
        <is>
          <t>CONTRATO</t>
        </is>
      </c>
      <c r="L5274" t="n">
        <v>2910.19</v>
      </c>
      <c r="M5274" t="inlineStr"/>
      <c r="N5274" t="inlineStr"/>
      <c r="O5274" s="142">
        <f>DATE(YEAR(H5274),MONTH(H5274),1)</f>
        <v/>
      </c>
      <c r="P5274" s="132">
        <f>IF(H5274&gt;$L$3,"Futuro","Atraso")</f>
        <v/>
      </c>
      <c r="Q5274">
        <f>12*(YEAR(H5274)-YEAR($L$3))+(MONTH(H5274)-MONTH($L$3))</f>
        <v/>
      </c>
      <c r="R5274" s="366">
        <f>IF(N5274="IBIRAPITANGA FASE 3",IF(P5274="Atraso",M5274,M5274/(1+$J$2)^Q5274),IF(P5274="Atraso",M5274,M5274/(1+$J$1)^Q5274))</f>
        <v/>
      </c>
    </row>
    <row r="5275">
      <c r="A5275" t="inlineStr">
        <is>
          <t>Q024L02</t>
        </is>
      </c>
      <c r="B5275" t="inlineStr">
        <is>
          <t>JOSE MEIRA FERNANDES</t>
        </is>
      </c>
      <c r="C5275" t="n">
        <v>1</v>
      </c>
      <c r="D5275" t="inlineStr">
        <is>
          <t>IPCA</t>
        </is>
      </c>
      <c r="E5275" t="n">
        <v>0.009488792934583046</v>
      </c>
      <c r="F5275" t="inlineStr">
        <is>
          <t>MENSAL</t>
        </is>
      </c>
      <c r="G5275" t="n">
        <v>45940</v>
      </c>
      <c r="H5275" t="n">
        <v>45940</v>
      </c>
      <c r="I5275" t="inlineStr">
        <is>
          <t>050</t>
        </is>
      </c>
      <c r="J5275" t="inlineStr">
        <is>
          <t>CARTEIRA</t>
        </is>
      </c>
      <c r="K5275" t="inlineStr">
        <is>
          <t>CONTRATO</t>
        </is>
      </c>
      <c r="L5275" t="n">
        <v>2910.19</v>
      </c>
      <c r="M5275" t="inlineStr"/>
      <c r="N5275" t="inlineStr"/>
      <c r="O5275" s="142">
        <f>DATE(YEAR(H5275),MONTH(H5275),1)</f>
        <v/>
      </c>
      <c r="P5275" s="132">
        <f>IF(H5275&gt;$L$3,"Futuro","Atraso")</f>
        <v/>
      </c>
      <c r="Q5275">
        <f>12*(YEAR(H5275)-YEAR($L$3))+(MONTH(H5275)-MONTH($L$3))</f>
        <v/>
      </c>
      <c r="R5275" s="366">
        <f>IF(N5275="IBIRAPITANGA FASE 3",IF(P5275="Atraso",M5275,M5275/(1+$J$2)^Q5275),IF(P5275="Atraso",M5275,M5275/(1+$J$1)^Q5275))</f>
        <v/>
      </c>
    </row>
    <row r="5276">
      <c r="A5276" t="inlineStr">
        <is>
          <t>Q024L02</t>
        </is>
      </c>
      <c r="B5276" t="inlineStr">
        <is>
          <t>JOSE MEIRA FERNANDES</t>
        </is>
      </c>
      <c r="C5276" t="n">
        <v>1</v>
      </c>
      <c r="D5276" t="inlineStr">
        <is>
          <t>IPCA</t>
        </is>
      </c>
      <c r="E5276" t="n">
        <v>0.009488792934583046</v>
      </c>
      <c r="F5276" t="inlineStr">
        <is>
          <t>MENSAL</t>
        </is>
      </c>
      <c r="G5276" t="n">
        <v>45971</v>
      </c>
      <c r="H5276" t="n">
        <v>45971</v>
      </c>
      <c r="I5276" t="inlineStr">
        <is>
          <t>051</t>
        </is>
      </c>
      <c r="J5276" t="inlineStr">
        <is>
          <t>CARTEIRA</t>
        </is>
      </c>
      <c r="K5276" t="inlineStr">
        <is>
          <t>CONTRATO</t>
        </is>
      </c>
      <c r="L5276" t="n">
        <v>2910.19</v>
      </c>
      <c r="M5276" t="inlineStr"/>
      <c r="N5276" t="inlineStr"/>
      <c r="O5276" s="142">
        <f>DATE(YEAR(H5276),MONTH(H5276),1)</f>
        <v/>
      </c>
      <c r="P5276" s="132">
        <f>IF(H5276&gt;$L$3,"Futuro","Atraso")</f>
        <v/>
      </c>
      <c r="Q5276">
        <f>12*(YEAR(H5276)-YEAR($L$3))+(MONTH(H5276)-MONTH($L$3))</f>
        <v/>
      </c>
      <c r="R5276" s="366">
        <f>IF(N5276="IBIRAPITANGA FASE 3",IF(P5276="Atraso",M5276,M5276/(1+$J$2)^Q5276),IF(P5276="Atraso",M5276,M5276/(1+$J$1)^Q5276))</f>
        <v/>
      </c>
    </row>
    <row r="5277">
      <c r="A5277" t="inlineStr">
        <is>
          <t>Q024L02</t>
        </is>
      </c>
      <c r="B5277" t="inlineStr">
        <is>
          <t>JOSE MEIRA FERNANDES</t>
        </is>
      </c>
      <c r="C5277" t="n">
        <v>1</v>
      </c>
      <c r="D5277" t="inlineStr">
        <is>
          <t>IPCA</t>
        </is>
      </c>
      <c r="E5277" t="n">
        <v>0.009488792934583046</v>
      </c>
      <c r="F5277" t="inlineStr">
        <is>
          <t>MENSAL</t>
        </is>
      </c>
      <c r="G5277" t="n">
        <v>46001</v>
      </c>
      <c r="H5277" t="n">
        <v>46001</v>
      </c>
      <c r="I5277" t="inlineStr">
        <is>
          <t>052</t>
        </is>
      </c>
      <c r="J5277" t="inlineStr">
        <is>
          <t>CARTEIRA</t>
        </is>
      </c>
      <c r="K5277" t="inlineStr">
        <is>
          <t>CONTRATO</t>
        </is>
      </c>
      <c r="L5277" t="n">
        <v>2910.19</v>
      </c>
      <c r="M5277" t="inlineStr"/>
      <c r="N5277" t="inlineStr"/>
      <c r="O5277" s="142">
        <f>DATE(YEAR(H5277),MONTH(H5277),1)</f>
        <v/>
      </c>
      <c r="P5277" s="132">
        <f>IF(H5277&gt;$L$3,"Futuro","Atraso")</f>
        <v/>
      </c>
      <c r="Q5277">
        <f>12*(YEAR(H5277)-YEAR($L$3))+(MONTH(H5277)-MONTH($L$3))</f>
        <v/>
      </c>
      <c r="R5277" s="366">
        <f>IF(N5277="IBIRAPITANGA FASE 3",IF(P5277="Atraso",M5277,M5277/(1+$J$2)^Q5277),IF(P5277="Atraso",M5277,M5277/(1+$J$1)^Q5277))</f>
        <v/>
      </c>
    </row>
    <row r="5278">
      <c r="A5278" t="inlineStr">
        <is>
          <t>Q024L02</t>
        </is>
      </c>
      <c r="B5278" t="inlineStr">
        <is>
          <t>JOSE MEIRA FERNANDES</t>
        </is>
      </c>
      <c r="C5278" t="n">
        <v>1</v>
      </c>
      <c r="D5278" t="inlineStr">
        <is>
          <t>IPCA</t>
        </is>
      </c>
      <c r="E5278" t="n">
        <v>0.009488792934583046</v>
      </c>
      <c r="F5278" t="inlineStr">
        <is>
          <t>MENSAL</t>
        </is>
      </c>
      <c r="G5278" t="n">
        <v>46032</v>
      </c>
      <c r="H5278" t="n">
        <v>46032</v>
      </c>
      <c r="I5278" t="inlineStr">
        <is>
          <t>053</t>
        </is>
      </c>
      <c r="J5278" t="inlineStr">
        <is>
          <t>CARTEIRA</t>
        </is>
      </c>
      <c r="K5278" t="inlineStr">
        <is>
          <t>CONTRATO</t>
        </is>
      </c>
      <c r="L5278" t="n">
        <v>2910.19</v>
      </c>
      <c r="M5278" t="inlineStr"/>
      <c r="N5278" t="inlineStr"/>
      <c r="O5278" s="142">
        <f>DATE(YEAR(H5278),MONTH(H5278),1)</f>
        <v/>
      </c>
      <c r="P5278" s="132">
        <f>IF(H5278&gt;$L$3,"Futuro","Atraso")</f>
        <v/>
      </c>
      <c r="Q5278">
        <f>12*(YEAR(H5278)-YEAR($L$3))+(MONTH(H5278)-MONTH($L$3))</f>
        <v/>
      </c>
      <c r="R5278" s="366">
        <f>IF(N5278="IBIRAPITANGA FASE 3",IF(P5278="Atraso",M5278,M5278/(1+$J$2)^Q5278),IF(P5278="Atraso",M5278,M5278/(1+$J$1)^Q5278))</f>
        <v/>
      </c>
    </row>
    <row r="5279">
      <c r="A5279" t="inlineStr">
        <is>
          <t>Q024L02</t>
        </is>
      </c>
      <c r="B5279" t="inlineStr">
        <is>
          <t>JOSE MEIRA FERNANDES</t>
        </is>
      </c>
      <c r="C5279" t="n">
        <v>1</v>
      </c>
      <c r="D5279" t="inlineStr">
        <is>
          <t>IPCA</t>
        </is>
      </c>
      <c r="E5279" t="n">
        <v>0.009488792934583046</v>
      </c>
      <c r="F5279" t="inlineStr">
        <is>
          <t>MENSAL</t>
        </is>
      </c>
      <c r="G5279" t="n">
        <v>46063</v>
      </c>
      <c r="H5279" t="n">
        <v>46063</v>
      </c>
      <c r="I5279" t="inlineStr">
        <is>
          <t>054</t>
        </is>
      </c>
      <c r="J5279" t="inlineStr">
        <is>
          <t>CARTEIRA</t>
        </is>
      </c>
      <c r="K5279" t="inlineStr">
        <is>
          <t>CONTRATO</t>
        </is>
      </c>
      <c r="L5279" t="n">
        <v>2910.19</v>
      </c>
      <c r="M5279" t="inlineStr"/>
      <c r="N5279" t="inlineStr"/>
      <c r="O5279" s="142">
        <f>DATE(YEAR(H5279),MONTH(H5279),1)</f>
        <v/>
      </c>
      <c r="P5279" s="132">
        <f>IF(H5279&gt;$L$3,"Futuro","Atraso")</f>
        <v/>
      </c>
      <c r="Q5279">
        <f>12*(YEAR(H5279)-YEAR($L$3))+(MONTH(H5279)-MONTH($L$3))</f>
        <v/>
      </c>
      <c r="R5279" s="366">
        <f>IF(N5279="IBIRAPITANGA FASE 3",IF(P5279="Atraso",M5279,M5279/(1+$J$2)^Q5279),IF(P5279="Atraso",M5279,M5279/(1+$J$1)^Q5279))</f>
        <v/>
      </c>
    </row>
    <row r="5280">
      <c r="A5280" t="inlineStr">
        <is>
          <t>Q024L02</t>
        </is>
      </c>
      <c r="B5280" t="inlineStr">
        <is>
          <t>JOSE MEIRA FERNANDES</t>
        </is>
      </c>
      <c r="C5280" t="n">
        <v>1</v>
      </c>
      <c r="D5280" t="inlineStr">
        <is>
          <t>IPCA</t>
        </is>
      </c>
      <c r="E5280" t="n">
        <v>0.009488792934583046</v>
      </c>
      <c r="F5280" t="inlineStr">
        <is>
          <t>MENSAL</t>
        </is>
      </c>
      <c r="G5280" t="n">
        <v>46091</v>
      </c>
      <c r="H5280" t="n">
        <v>46091</v>
      </c>
      <c r="I5280" t="inlineStr">
        <is>
          <t>055</t>
        </is>
      </c>
      <c r="J5280" t="inlineStr">
        <is>
          <t>CARTEIRA</t>
        </is>
      </c>
      <c r="K5280" t="inlineStr">
        <is>
          <t>CONTRATO</t>
        </is>
      </c>
      <c r="L5280" t="n">
        <v>2910.19</v>
      </c>
      <c r="M5280" t="inlineStr"/>
      <c r="N5280" t="inlineStr"/>
      <c r="O5280" s="142">
        <f>DATE(YEAR(H5280),MONTH(H5280),1)</f>
        <v/>
      </c>
      <c r="P5280" s="132">
        <f>IF(H5280&gt;$L$3,"Futuro","Atraso")</f>
        <v/>
      </c>
      <c r="Q5280">
        <f>12*(YEAR(H5280)-YEAR($L$3))+(MONTH(H5280)-MONTH($L$3))</f>
        <v/>
      </c>
      <c r="R5280" s="366">
        <f>IF(N5280="IBIRAPITANGA FASE 3",IF(P5280="Atraso",M5280,M5280/(1+$J$2)^Q5280),IF(P5280="Atraso",M5280,M5280/(1+$J$1)^Q5280))</f>
        <v/>
      </c>
    </row>
    <row r="5281">
      <c r="A5281" t="inlineStr">
        <is>
          <t>Q024L02</t>
        </is>
      </c>
      <c r="B5281" t="inlineStr">
        <is>
          <t>JOSE MEIRA FERNANDES</t>
        </is>
      </c>
      <c r="C5281" t="n">
        <v>1</v>
      </c>
      <c r="D5281" t="inlineStr">
        <is>
          <t>IPCA</t>
        </is>
      </c>
      <c r="E5281" t="n">
        <v>0.009488792934583046</v>
      </c>
      <c r="F5281" t="inlineStr">
        <is>
          <t>MENSAL</t>
        </is>
      </c>
      <c r="G5281" t="n">
        <v>46122</v>
      </c>
      <c r="H5281" t="n">
        <v>46122</v>
      </c>
      <c r="I5281" t="inlineStr">
        <is>
          <t>056</t>
        </is>
      </c>
      <c r="J5281" t="inlineStr">
        <is>
          <t>CARTEIRA</t>
        </is>
      </c>
      <c r="K5281" t="inlineStr">
        <is>
          <t>CONTRATO</t>
        </is>
      </c>
      <c r="L5281" t="n">
        <v>2910.19</v>
      </c>
      <c r="M5281" t="inlineStr"/>
      <c r="N5281" t="inlineStr"/>
      <c r="O5281" s="142">
        <f>DATE(YEAR(H5281),MONTH(H5281),1)</f>
        <v/>
      </c>
      <c r="P5281" s="132">
        <f>IF(H5281&gt;$L$3,"Futuro","Atraso")</f>
        <v/>
      </c>
      <c r="Q5281">
        <f>12*(YEAR(H5281)-YEAR($L$3))+(MONTH(H5281)-MONTH($L$3))</f>
        <v/>
      </c>
      <c r="R5281" s="366">
        <f>IF(N5281="IBIRAPITANGA FASE 3",IF(P5281="Atraso",M5281,M5281/(1+$J$2)^Q5281),IF(P5281="Atraso",M5281,M5281/(1+$J$1)^Q5281))</f>
        <v/>
      </c>
    </row>
    <row r="5282">
      <c r="A5282" t="inlineStr">
        <is>
          <t>Q024L02</t>
        </is>
      </c>
      <c r="B5282" t="inlineStr">
        <is>
          <t>JOSE MEIRA FERNANDES</t>
        </is>
      </c>
      <c r="C5282" t="n">
        <v>1</v>
      </c>
      <c r="D5282" t="inlineStr">
        <is>
          <t>IPCA</t>
        </is>
      </c>
      <c r="E5282" t="n">
        <v>0.009488792934583046</v>
      </c>
      <c r="F5282" t="inlineStr">
        <is>
          <t>MENSAL</t>
        </is>
      </c>
      <c r="G5282" t="n">
        <v>46152</v>
      </c>
      <c r="H5282" t="n">
        <v>46152</v>
      </c>
      <c r="I5282" t="inlineStr">
        <is>
          <t>057</t>
        </is>
      </c>
      <c r="J5282" t="inlineStr">
        <is>
          <t>CARTEIRA</t>
        </is>
      </c>
      <c r="K5282" t="inlineStr">
        <is>
          <t>CONTRATO</t>
        </is>
      </c>
      <c r="L5282" t="n">
        <v>2910.19</v>
      </c>
      <c r="M5282" t="inlineStr"/>
      <c r="N5282" t="inlineStr"/>
      <c r="O5282" s="142">
        <f>DATE(YEAR(H5282),MONTH(H5282),1)</f>
        <v/>
      </c>
      <c r="P5282" s="132">
        <f>IF(H5282&gt;$L$3,"Futuro","Atraso")</f>
        <v/>
      </c>
      <c r="Q5282">
        <f>12*(YEAR(H5282)-YEAR($L$3))+(MONTH(H5282)-MONTH($L$3))</f>
        <v/>
      </c>
      <c r="R5282" s="366">
        <f>IF(N5282="IBIRAPITANGA FASE 3",IF(P5282="Atraso",M5282,M5282/(1+$J$2)^Q5282),IF(P5282="Atraso",M5282,M5282/(1+$J$1)^Q5282))</f>
        <v/>
      </c>
    </row>
    <row r="5283">
      <c r="A5283" t="inlineStr">
        <is>
          <t>Q024L02</t>
        </is>
      </c>
      <c r="B5283" t="inlineStr">
        <is>
          <t>JOSE MEIRA FERNANDES</t>
        </is>
      </c>
      <c r="C5283" t="n">
        <v>1</v>
      </c>
      <c r="D5283" t="inlineStr">
        <is>
          <t>IPCA</t>
        </is>
      </c>
      <c r="E5283" t="n">
        <v>0.009488792934583046</v>
      </c>
      <c r="F5283" t="inlineStr">
        <is>
          <t>MENSAL</t>
        </is>
      </c>
      <c r="G5283" t="n">
        <v>46183</v>
      </c>
      <c r="H5283" t="n">
        <v>46183</v>
      </c>
      <c r="I5283" t="inlineStr">
        <is>
          <t>058</t>
        </is>
      </c>
      <c r="J5283" t="inlineStr">
        <is>
          <t>CARTEIRA</t>
        </is>
      </c>
      <c r="K5283" t="inlineStr">
        <is>
          <t>CONTRATO</t>
        </is>
      </c>
      <c r="L5283" t="n">
        <v>2910.19</v>
      </c>
      <c r="M5283" t="inlineStr"/>
      <c r="N5283" t="inlineStr"/>
      <c r="O5283" s="142">
        <f>DATE(YEAR(H5283),MONTH(H5283),1)</f>
        <v/>
      </c>
      <c r="P5283" s="132">
        <f>IF(H5283&gt;$L$3,"Futuro","Atraso")</f>
        <v/>
      </c>
      <c r="Q5283">
        <f>12*(YEAR(H5283)-YEAR($L$3))+(MONTH(H5283)-MONTH($L$3))</f>
        <v/>
      </c>
      <c r="R5283" s="366">
        <f>IF(N5283="IBIRAPITANGA FASE 3",IF(P5283="Atraso",M5283,M5283/(1+$J$2)^Q5283),IF(P5283="Atraso",M5283,M5283/(1+$J$1)^Q5283))</f>
        <v/>
      </c>
    </row>
    <row r="5284">
      <c r="A5284" t="inlineStr">
        <is>
          <t>Q024L02</t>
        </is>
      </c>
      <c r="B5284" t="inlineStr">
        <is>
          <t>JOSE MEIRA FERNANDES</t>
        </is>
      </c>
      <c r="C5284" t="n">
        <v>1</v>
      </c>
      <c r="D5284" t="inlineStr">
        <is>
          <t>IPCA</t>
        </is>
      </c>
      <c r="E5284" t="n">
        <v>0.009488792934583046</v>
      </c>
      <c r="F5284" t="inlineStr">
        <is>
          <t>MENSAL</t>
        </is>
      </c>
      <c r="G5284" t="n">
        <v>46213</v>
      </c>
      <c r="H5284" t="n">
        <v>46213</v>
      </c>
      <c r="I5284" t="inlineStr">
        <is>
          <t>059</t>
        </is>
      </c>
      <c r="J5284" t="inlineStr">
        <is>
          <t>CARTEIRA</t>
        </is>
      </c>
      <c r="K5284" t="inlineStr">
        <is>
          <t>CONTRATO</t>
        </is>
      </c>
      <c r="L5284" t="n">
        <v>2910.19</v>
      </c>
      <c r="M5284" t="inlineStr"/>
      <c r="N5284" t="inlineStr"/>
      <c r="O5284" s="142">
        <f>DATE(YEAR(H5284),MONTH(H5284),1)</f>
        <v/>
      </c>
      <c r="P5284" s="132">
        <f>IF(H5284&gt;$L$3,"Futuro","Atraso")</f>
        <v/>
      </c>
      <c r="Q5284">
        <f>12*(YEAR(H5284)-YEAR($L$3))+(MONTH(H5284)-MONTH($L$3))</f>
        <v/>
      </c>
      <c r="R5284" s="366">
        <f>IF(N5284="IBIRAPITANGA FASE 3",IF(P5284="Atraso",M5284,M5284/(1+$J$2)^Q5284),IF(P5284="Atraso",M5284,M5284/(1+$J$1)^Q5284))</f>
        <v/>
      </c>
    </row>
    <row r="5285">
      <c r="A5285" t="inlineStr">
        <is>
          <t>Q024L02</t>
        </is>
      </c>
      <c r="B5285" t="inlineStr">
        <is>
          <t>JOSE MEIRA FERNANDES</t>
        </is>
      </c>
      <c r="C5285" t="n">
        <v>1</v>
      </c>
      <c r="D5285" t="inlineStr">
        <is>
          <t>IPCA</t>
        </is>
      </c>
      <c r="E5285" t="n">
        <v>0.009488792934583046</v>
      </c>
      <c r="F5285" t="inlineStr">
        <is>
          <t>MENSAL</t>
        </is>
      </c>
      <c r="G5285" t="n">
        <v>46244</v>
      </c>
      <c r="H5285" t="n">
        <v>46244</v>
      </c>
      <c r="I5285" t="inlineStr">
        <is>
          <t>060</t>
        </is>
      </c>
      <c r="J5285" t="inlineStr">
        <is>
          <t>CARTEIRA</t>
        </is>
      </c>
      <c r="K5285" t="inlineStr">
        <is>
          <t>CONTRATO</t>
        </is>
      </c>
      <c r="L5285" t="n">
        <v>2910.19</v>
      </c>
      <c r="M5285" t="inlineStr"/>
      <c r="N5285" t="inlineStr"/>
      <c r="O5285" s="142">
        <f>DATE(YEAR(H5285),MONTH(H5285),1)</f>
        <v/>
      </c>
      <c r="P5285" s="132">
        <f>IF(H5285&gt;$L$3,"Futuro","Atraso")</f>
        <v/>
      </c>
      <c r="Q5285">
        <f>12*(YEAR(H5285)-YEAR($L$3))+(MONTH(H5285)-MONTH($L$3))</f>
        <v/>
      </c>
      <c r="R5285" s="366">
        <f>IF(N5285="IBIRAPITANGA FASE 3",IF(P5285="Atraso",M5285,M5285/(1+$J$2)^Q5285),IF(P5285="Atraso",M5285,M5285/(1+$J$1)^Q5285))</f>
        <v/>
      </c>
    </row>
    <row r="5286">
      <c r="A5286" t="inlineStr">
        <is>
          <t>Q024L02</t>
        </is>
      </c>
      <c r="B5286" t="inlineStr">
        <is>
          <t>JOSE MEIRA FERNANDES</t>
        </is>
      </c>
      <c r="C5286" t="n">
        <v>1</v>
      </c>
      <c r="D5286" t="inlineStr">
        <is>
          <t>IPCA</t>
        </is>
      </c>
      <c r="E5286" t="n">
        <v>0.009488792934583046</v>
      </c>
      <c r="F5286" t="inlineStr">
        <is>
          <t>MENSAL</t>
        </is>
      </c>
      <c r="G5286" t="n">
        <v>46275</v>
      </c>
      <c r="H5286" t="n">
        <v>46275</v>
      </c>
      <c r="I5286" t="inlineStr">
        <is>
          <t>061</t>
        </is>
      </c>
      <c r="J5286" t="inlineStr">
        <is>
          <t>CARTEIRA</t>
        </is>
      </c>
      <c r="K5286" t="inlineStr">
        <is>
          <t>CONTRATO</t>
        </is>
      </c>
      <c r="L5286" t="n">
        <v>2910.19</v>
      </c>
      <c r="M5286" t="inlineStr"/>
      <c r="N5286" t="inlineStr"/>
      <c r="O5286" s="142">
        <f>DATE(YEAR(H5286),MONTH(H5286),1)</f>
        <v/>
      </c>
      <c r="P5286" s="132">
        <f>IF(H5286&gt;$L$3,"Futuro","Atraso")</f>
        <v/>
      </c>
      <c r="Q5286">
        <f>12*(YEAR(H5286)-YEAR($L$3))+(MONTH(H5286)-MONTH($L$3))</f>
        <v/>
      </c>
      <c r="R5286" s="366">
        <f>IF(N5286="IBIRAPITANGA FASE 3",IF(P5286="Atraso",M5286,M5286/(1+$J$2)^Q5286),IF(P5286="Atraso",M5286,M5286/(1+$J$1)^Q5286))</f>
        <v/>
      </c>
    </row>
    <row r="5287">
      <c r="A5287" t="inlineStr">
        <is>
          <t>Q024L02</t>
        </is>
      </c>
      <c r="B5287" t="inlineStr">
        <is>
          <t>JOSE MEIRA FERNANDES</t>
        </is>
      </c>
      <c r="C5287" t="n">
        <v>1</v>
      </c>
      <c r="D5287" t="inlineStr">
        <is>
          <t>IPCA</t>
        </is>
      </c>
      <c r="E5287" t="n">
        <v>0.009488792934583046</v>
      </c>
      <c r="F5287" t="inlineStr">
        <is>
          <t>MENSAL</t>
        </is>
      </c>
      <c r="G5287" t="n">
        <v>46305</v>
      </c>
      <c r="H5287" t="n">
        <v>46305</v>
      </c>
      <c r="I5287" t="inlineStr">
        <is>
          <t>062</t>
        </is>
      </c>
      <c r="J5287" t="inlineStr">
        <is>
          <t>CARTEIRA</t>
        </is>
      </c>
      <c r="K5287" t="inlineStr">
        <is>
          <t>CONTRATO</t>
        </is>
      </c>
      <c r="L5287" t="n">
        <v>2910.19</v>
      </c>
      <c r="M5287" t="inlineStr"/>
      <c r="N5287" t="inlineStr"/>
      <c r="O5287" s="142">
        <f>DATE(YEAR(H5287),MONTH(H5287),1)</f>
        <v/>
      </c>
      <c r="P5287" s="132">
        <f>IF(H5287&gt;$L$3,"Futuro","Atraso")</f>
        <v/>
      </c>
      <c r="Q5287">
        <f>12*(YEAR(H5287)-YEAR($L$3))+(MONTH(H5287)-MONTH($L$3))</f>
        <v/>
      </c>
      <c r="R5287" s="366">
        <f>IF(N5287="IBIRAPITANGA FASE 3",IF(P5287="Atraso",M5287,M5287/(1+$J$2)^Q5287),IF(P5287="Atraso",M5287,M5287/(1+$J$1)^Q5287))</f>
        <v/>
      </c>
    </row>
    <row r="5288">
      <c r="A5288" t="inlineStr">
        <is>
          <t>Q024L02</t>
        </is>
      </c>
      <c r="B5288" t="inlineStr">
        <is>
          <t>JOSE MEIRA FERNANDES</t>
        </is>
      </c>
      <c r="C5288" t="n">
        <v>1</v>
      </c>
      <c r="D5288" t="inlineStr">
        <is>
          <t>IPCA</t>
        </is>
      </c>
      <c r="E5288" t="n">
        <v>0.009488792934583046</v>
      </c>
      <c r="F5288" t="inlineStr">
        <is>
          <t>MENSAL</t>
        </is>
      </c>
      <c r="G5288" t="n">
        <v>46336</v>
      </c>
      <c r="H5288" t="n">
        <v>46336</v>
      </c>
      <c r="I5288" t="inlineStr">
        <is>
          <t>063</t>
        </is>
      </c>
      <c r="J5288" t="inlineStr">
        <is>
          <t>CARTEIRA</t>
        </is>
      </c>
      <c r="K5288" t="inlineStr">
        <is>
          <t>CONTRATO</t>
        </is>
      </c>
      <c r="L5288" t="n">
        <v>2910.19</v>
      </c>
      <c r="M5288" t="inlineStr"/>
      <c r="N5288" t="inlineStr"/>
      <c r="O5288" s="142">
        <f>DATE(YEAR(H5288),MONTH(H5288),1)</f>
        <v/>
      </c>
      <c r="P5288" s="132">
        <f>IF(H5288&gt;$L$3,"Futuro","Atraso")</f>
        <v/>
      </c>
      <c r="Q5288">
        <f>12*(YEAR(H5288)-YEAR($L$3))+(MONTH(H5288)-MONTH($L$3))</f>
        <v/>
      </c>
      <c r="R5288" s="366">
        <f>IF(N5288="IBIRAPITANGA FASE 3",IF(P5288="Atraso",M5288,M5288/(1+$J$2)^Q5288),IF(P5288="Atraso",M5288,M5288/(1+$J$1)^Q5288))</f>
        <v/>
      </c>
    </row>
    <row r="5289">
      <c r="A5289" t="inlineStr">
        <is>
          <t>Q024L02</t>
        </is>
      </c>
      <c r="B5289" t="inlineStr">
        <is>
          <t>JOSE MEIRA FERNANDES</t>
        </is>
      </c>
      <c r="C5289" t="n">
        <v>1</v>
      </c>
      <c r="D5289" t="inlineStr">
        <is>
          <t>IPCA</t>
        </is>
      </c>
      <c r="E5289" t="n">
        <v>0.009488792934583046</v>
      </c>
      <c r="F5289" t="inlineStr">
        <is>
          <t>MENSAL</t>
        </is>
      </c>
      <c r="G5289" t="n">
        <v>46366</v>
      </c>
      <c r="H5289" t="n">
        <v>46366</v>
      </c>
      <c r="I5289" t="inlineStr">
        <is>
          <t>064</t>
        </is>
      </c>
      <c r="J5289" t="inlineStr">
        <is>
          <t>CARTEIRA</t>
        </is>
      </c>
      <c r="K5289" t="inlineStr">
        <is>
          <t>CONTRATO</t>
        </is>
      </c>
      <c r="L5289" t="n">
        <v>2910.19</v>
      </c>
      <c r="M5289" t="inlineStr"/>
      <c r="N5289" t="inlineStr"/>
      <c r="O5289" s="142">
        <f>DATE(YEAR(H5289),MONTH(H5289),1)</f>
        <v/>
      </c>
      <c r="P5289" s="132">
        <f>IF(H5289&gt;$L$3,"Futuro","Atraso")</f>
        <v/>
      </c>
      <c r="Q5289">
        <f>12*(YEAR(H5289)-YEAR($L$3))+(MONTH(H5289)-MONTH($L$3))</f>
        <v/>
      </c>
      <c r="R5289" s="366">
        <f>IF(N5289="IBIRAPITANGA FASE 3",IF(P5289="Atraso",M5289,M5289/(1+$J$2)^Q5289),IF(P5289="Atraso",M5289,M5289/(1+$J$1)^Q5289))</f>
        <v/>
      </c>
    </row>
    <row r="5290">
      <c r="A5290" t="inlineStr">
        <is>
          <t>Q024L02</t>
        </is>
      </c>
      <c r="B5290" t="inlineStr">
        <is>
          <t>JOSE MEIRA FERNANDES</t>
        </is>
      </c>
      <c r="C5290" t="n">
        <v>1</v>
      </c>
      <c r="D5290" t="inlineStr">
        <is>
          <t>IPCA</t>
        </is>
      </c>
      <c r="E5290" t="n">
        <v>0.009488792934583046</v>
      </c>
      <c r="F5290" t="inlineStr">
        <is>
          <t>MENSAL</t>
        </is>
      </c>
      <c r="G5290" t="n">
        <v>46397</v>
      </c>
      <c r="H5290" t="n">
        <v>46397</v>
      </c>
      <c r="I5290" t="inlineStr">
        <is>
          <t>065</t>
        </is>
      </c>
      <c r="J5290" t="inlineStr">
        <is>
          <t>CARTEIRA</t>
        </is>
      </c>
      <c r="K5290" t="inlineStr">
        <is>
          <t>CONTRATO</t>
        </is>
      </c>
      <c r="L5290" t="n">
        <v>2910.19</v>
      </c>
      <c r="M5290" t="inlineStr"/>
      <c r="N5290" t="inlineStr"/>
      <c r="O5290" s="142">
        <f>DATE(YEAR(H5290),MONTH(H5290),1)</f>
        <v/>
      </c>
      <c r="P5290" s="132">
        <f>IF(H5290&gt;$L$3,"Futuro","Atraso")</f>
        <v/>
      </c>
      <c r="Q5290">
        <f>12*(YEAR(H5290)-YEAR($L$3))+(MONTH(H5290)-MONTH($L$3))</f>
        <v/>
      </c>
      <c r="R5290" s="366">
        <f>IF(N5290="IBIRAPITANGA FASE 3",IF(P5290="Atraso",M5290,M5290/(1+$J$2)^Q5290),IF(P5290="Atraso",M5290,M5290/(1+$J$1)^Q5290))</f>
        <v/>
      </c>
    </row>
    <row r="5291">
      <c r="A5291" t="inlineStr">
        <is>
          <t>Q024L02</t>
        </is>
      </c>
      <c r="B5291" t="inlineStr">
        <is>
          <t>JOSE MEIRA FERNANDES</t>
        </is>
      </c>
      <c r="C5291" t="n">
        <v>1</v>
      </c>
      <c r="D5291" t="inlineStr">
        <is>
          <t>IPCA</t>
        </is>
      </c>
      <c r="E5291" t="n">
        <v>0.009488792934583046</v>
      </c>
      <c r="F5291" t="inlineStr">
        <is>
          <t>MENSAL</t>
        </is>
      </c>
      <c r="G5291" t="n">
        <v>46428</v>
      </c>
      <c r="H5291" t="n">
        <v>46428</v>
      </c>
      <c r="I5291" t="inlineStr">
        <is>
          <t>066</t>
        </is>
      </c>
      <c r="J5291" t="inlineStr">
        <is>
          <t>CARTEIRA</t>
        </is>
      </c>
      <c r="K5291" t="inlineStr">
        <is>
          <t>CONTRATO</t>
        </is>
      </c>
      <c r="L5291" t="n">
        <v>2910.19</v>
      </c>
      <c r="M5291" t="inlineStr"/>
      <c r="N5291" t="inlineStr"/>
      <c r="O5291" s="142">
        <f>DATE(YEAR(H5291),MONTH(H5291),1)</f>
        <v/>
      </c>
      <c r="P5291" s="132">
        <f>IF(H5291&gt;$L$3,"Futuro","Atraso")</f>
        <v/>
      </c>
      <c r="Q5291">
        <f>12*(YEAR(H5291)-YEAR($L$3))+(MONTH(H5291)-MONTH($L$3))</f>
        <v/>
      </c>
      <c r="R5291" s="366">
        <f>IF(N5291="IBIRAPITANGA FASE 3",IF(P5291="Atraso",M5291,M5291/(1+$J$2)^Q5291),IF(P5291="Atraso",M5291,M5291/(1+$J$1)^Q5291))</f>
        <v/>
      </c>
    </row>
    <row r="5292">
      <c r="A5292" t="inlineStr">
        <is>
          <t>Q024L02</t>
        </is>
      </c>
      <c r="B5292" t="inlineStr">
        <is>
          <t>JOSE MEIRA FERNANDES</t>
        </is>
      </c>
      <c r="C5292" t="n">
        <v>1</v>
      </c>
      <c r="D5292" t="inlineStr">
        <is>
          <t>IPCA</t>
        </is>
      </c>
      <c r="E5292" t="n">
        <v>0.009488792934583046</v>
      </c>
      <c r="F5292" t="inlineStr">
        <is>
          <t>MENSAL</t>
        </is>
      </c>
      <c r="G5292" t="n">
        <v>46456</v>
      </c>
      <c r="H5292" t="n">
        <v>46456</v>
      </c>
      <c r="I5292" t="inlineStr">
        <is>
          <t>067</t>
        </is>
      </c>
      <c r="J5292" t="inlineStr">
        <is>
          <t>CARTEIRA</t>
        </is>
      </c>
      <c r="K5292" t="inlineStr">
        <is>
          <t>CONTRATO</t>
        </is>
      </c>
      <c r="L5292" t="n">
        <v>2910.19</v>
      </c>
      <c r="M5292" t="inlineStr"/>
      <c r="N5292" t="inlineStr"/>
      <c r="O5292" s="142">
        <f>DATE(YEAR(H5292),MONTH(H5292),1)</f>
        <v/>
      </c>
      <c r="P5292" s="132">
        <f>IF(H5292&gt;$L$3,"Futuro","Atraso")</f>
        <v/>
      </c>
      <c r="Q5292">
        <f>12*(YEAR(H5292)-YEAR($L$3))+(MONTH(H5292)-MONTH($L$3))</f>
        <v/>
      </c>
      <c r="R5292" s="366">
        <f>IF(N5292="IBIRAPITANGA FASE 3",IF(P5292="Atraso",M5292,M5292/(1+$J$2)^Q5292),IF(P5292="Atraso",M5292,M5292/(1+$J$1)^Q5292))</f>
        <v/>
      </c>
    </row>
    <row r="5293">
      <c r="A5293" t="inlineStr">
        <is>
          <t>Q024L02</t>
        </is>
      </c>
      <c r="B5293" t="inlineStr">
        <is>
          <t>JOSE MEIRA FERNANDES</t>
        </is>
      </c>
      <c r="C5293" t="n">
        <v>1</v>
      </c>
      <c r="D5293" t="inlineStr">
        <is>
          <t>IPCA</t>
        </is>
      </c>
      <c r="E5293" t="n">
        <v>0.009488792934583046</v>
      </c>
      <c r="F5293" t="inlineStr">
        <is>
          <t>MENSAL</t>
        </is>
      </c>
      <c r="G5293" t="n">
        <v>46487</v>
      </c>
      <c r="H5293" t="n">
        <v>46487</v>
      </c>
      <c r="I5293" t="inlineStr">
        <is>
          <t>068</t>
        </is>
      </c>
      <c r="J5293" t="inlineStr">
        <is>
          <t>CARTEIRA</t>
        </is>
      </c>
      <c r="K5293" t="inlineStr">
        <is>
          <t>CONTRATO</t>
        </is>
      </c>
      <c r="L5293" t="n">
        <v>2910.19</v>
      </c>
      <c r="M5293" t="inlineStr"/>
      <c r="N5293" t="inlineStr"/>
      <c r="O5293" s="142">
        <f>DATE(YEAR(H5293),MONTH(H5293),1)</f>
        <v/>
      </c>
      <c r="P5293" s="132">
        <f>IF(H5293&gt;$L$3,"Futuro","Atraso")</f>
        <v/>
      </c>
      <c r="Q5293">
        <f>12*(YEAR(H5293)-YEAR($L$3))+(MONTH(H5293)-MONTH($L$3))</f>
        <v/>
      </c>
      <c r="R5293" s="366">
        <f>IF(N5293="IBIRAPITANGA FASE 3",IF(P5293="Atraso",M5293,M5293/(1+$J$2)^Q5293),IF(P5293="Atraso",M5293,M5293/(1+$J$1)^Q5293))</f>
        <v/>
      </c>
    </row>
    <row r="5294">
      <c r="A5294" t="inlineStr">
        <is>
          <t>Q024L02</t>
        </is>
      </c>
      <c r="B5294" t="inlineStr">
        <is>
          <t>JOSE MEIRA FERNANDES</t>
        </is>
      </c>
      <c r="C5294" t="n">
        <v>1</v>
      </c>
      <c r="D5294" t="inlineStr">
        <is>
          <t>IPCA</t>
        </is>
      </c>
      <c r="E5294" t="n">
        <v>0.009488792934583046</v>
      </c>
      <c r="F5294" t="inlineStr">
        <is>
          <t>MENSAL</t>
        </is>
      </c>
      <c r="G5294" t="n">
        <v>46517</v>
      </c>
      <c r="H5294" t="n">
        <v>46517</v>
      </c>
      <c r="I5294" t="inlineStr">
        <is>
          <t>069</t>
        </is>
      </c>
      <c r="J5294" t="inlineStr">
        <is>
          <t>CARTEIRA</t>
        </is>
      </c>
      <c r="K5294" t="inlineStr">
        <is>
          <t>CONTRATO</t>
        </is>
      </c>
      <c r="L5294" t="n">
        <v>2910.19</v>
      </c>
      <c r="M5294" t="inlineStr"/>
      <c r="N5294" t="inlineStr"/>
      <c r="O5294" s="142">
        <f>DATE(YEAR(H5294),MONTH(H5294),1)</f>
        <v/>
      </c>
      <c r="P5294" s="132">
        <f>IF(H5294&gt;$L$3,"Futuro","Atraso")</f>
        <v/>
      </c>
      <c r="Q5294">
        <f>12*(YEAR(H5294)-YEAR($L$3))+(MONTH(H5294)-MONTH($L$3))</f>
        <v/>
      </c>
      <c r="R5294" s="366">
        <f>IF(N5294="IBIRAPITANGA FASE 3",IF(P5294="Atraso",M5294,M5294/(1+$J$2)^Q5294),IF(P5294="Atraso",M5294,M5294/(1+$J$1)^Q5294))</f>
        <v/>
      </c>
    </row>
    <row r="5295">
      <c r="A5295" t="inlineStr">
        <is>
          <t>Q024L02</t>
        </is>
      </c>
      <c r="B5295" t="inlineStr">
        <is>
          <t>JOSE MEIRA FERNANDES</t>
        </is>
      </c>
      <c r="C5295" t="n">
        <v>1</v>
      </c>
      <c r="D5295" t="inlineStr">
        <is>
          <t>IPCA</t>
        </is>
      </c>
      <c r="E5295" t="n">
        <v>0.009488792934583046</v>
      </c>
      <c r="F5295" t="inlineStr">
        <is>
          <t>MENSAL</t>
        </is>
      </c>
      <c r="G5295" t="n">
        <v>46548</v>
      </c>
      <c r="H5295" t="n">
        <v>46548</v>
      </c>
      <c r="I5295" t="inlineStr">
        <is>
          <t>070</t>
        </is>
      </c>
      <c r="J5295" t="inlineStr">
        <is>
          <t>CARTEIRA</t>
        </is>
      </c>
      <c r="K5295" t="inlineStr">
        <is>
          <t>CONTRATO</t>
        </is>
      </c>
      <c r="L5295" t="n">
        <v>2910.19</v>
      </c>
      <c r="M5295" t="inlineStr"/>
      <c r="N5295" t="inlineStr"/>
      <c r="O5295" s="142">
        <f>DATE(YEAR(H5295),MONTH(H5295),1)</f>
        <v/>
      </c>
      <c r="P5295" s="132">
        <f>IF(H5295&gt;$L$3,"Futuro","Atraso")</f>
        <v/>
      </c>
      <c r="Q5295">
        <f>12*(YEAR(H5295)-YEAR($L$3))+(MONTH(H5295)-MONTH($L$3))</f>
        <v/>
      </c>
      <c r="R5295" s="366">
        <f>IF(N5295="IBIRAPITANGA FASE 3",IF(P5295="Atraso",M5295,M5295/(1+$J$2)^Q5295),IF(P5295="Atraso",M5295,M5295/(1+$J$1)^Q5295))</f>
        <v/>
      </c>
    </row>
    <row r="5296">
      <c r="A5296" t="inlineStr">
        <is>
          <t>Q024L02</t>
        </is>
      </c>
      <c r="B5296" t="inlineStr">
        <is>
          <t>JOSE MEIRA FERNANDES</t>
        </is>
      </c>
      <c r="C5296" t="n">
        <v>1</v>
      </c>
      <c r="D5296" t="inlineStr">
        <is>
          <t>IPCA</t>
        </is>
      </c>
      <c r="E5296" t="n">
        <v>0.009488792934583046</v>
      </c>
      <c r="F5296" t="inlineStr">
        <is>
          <t>MENSAL</t>
        </is>
      </c>
      <c r="G5296" t="n">
        <v>46578</v>
      </c>
      <c r="H5296" t="n">
        <v>46578</v>
      </c>
      <c r="I5296" t="inlineStr">
        <is>
          <t>071</t>
        </is>
      </c>
      <c r="J5296" t="inlineStr">
        <is>
          <t>CARTEIRA</t>
        </is>
      </c>
      <c r="K5296" t="inlineStr">
        <is>
          <t>CONTRATO</t>
        </is>
      </c>
      <c r="L5296" t="n">
        <v>2910.19</v>
      </c>
      <c r="M5296" t="inlineStr"/>
      <c r="N5296" t="inlineStr"/>
      <c r="O5296" s="142">
        <f>DATE(YEAR(H5296),MONTH(H5296),1)</f>
        <v/>
      </c>
      <c r="P5296" s="132">
        <f>IF(H5296&gt;$L$3,"Futuro","Atraso")</f>
        <v/>
      </c>
      <c r="Q5296">
        <f>12*(YEAR(H5296)-YEAR($L$3))+(MONTH(H5296)-MONTH($L$3))</f>
        <v/>
      </c>
      <c r="R5296" s="366">
        <f>IF(N5296="IBIRAPITANGA FASE 3",IF(P5296="Atraso",M5296,M5296/(1+$J$2)^Q5296),IF(P5296="Atraso",M5296,M5296/(1+$J$1)^Q5296))</f>
        <v/>
      </c>
    </row>
    <row r="5297">
      <c r="A5297" t="inlineStr">
        <is>
          <t>Q024L02</t>
        </is>
      </c>
      <c r="B5297" t="inlineStr">
        <is>
          <t>JOSE MEIRA FERNANDES</t>
        </is>
      </c>
      <c r="C5297" t="n">
        <v>1</v>
      </c>
      <c r="D5297" t="inlineStr">
        <is>
          <t>IPCA</t>
        </is>
      </c>
      <c r="E5297" t="n">
        <v>0.009488792934583046</v>
      </c>
      <c r="F5297" t="inlineStr">
        <is>
          <t>MENSAL</t>
        </is>
      </c>
      <c r="G5297" t="n">
        <v>46609</v>
      </c>
      <c r="H5297" t="n">
        <v>46609</v>
      </c>
      <c r="I5297" t="inlineStr">
        <is>
          <t>072</t>
        </is>
      </c>
      <c r="J5297" t="inlineStr">
        <is>
          <t>CARTEIRA</t>
        </is>
      </c>
      <c r="K5297" t="inlineStr">
        <is>
          <t>CONTRATO</t>
        </is>
      </c>
      <c r="L5297" t="n">
        <v>2910.19</v>
      </c>
      <c r="M5297" t="inlineStr"/>
      <c r="N5297" t="inlineStr"/>
      <c r="O5297" s="142">
        <f>DATE(YEAR(H5297),MONTH(H5297),1)</f>
        <v/>
      </c>
      <c r="P5297" s="132">
        <f>IF(H5297&gt;$L$3,"Futuro","Atraso")</f>
        <v/>
      </c>
      <c r="Q5297">
        <f>12*(YEAR(H5297)-YEAR($L$3))+(MONTH(H5297)-MONTH($L$3))</f>
        <v/>
      </c>
      <c r="R5297" s="366">
        <f>IF(N5297="IBIRAPITANGA FASE 3",IF(P5297="Atraso",M5297,M5297/(1+$J$2)^Q5297),IF(P5297="Atraso",M5297,M5297/(1+$J$1)^Q5297))</f>
        <v/>
      </c>
    </row>
    <row r="5298">
      <c r="A5298" t="inlineStr">
        <is>
          <t>Q024L02</t>
        </is>
      </c>
      <c r="B5298" t="inlineStr">
        <is>
          <t>JOSE MEIRA FERNANDES</t>
        </is>
      </c>
      <c r="C5298" t="n">
        <v>1</v>
      </c>
      <c r="D5298" t="inlineStr">
        <is>
          <t>IPCA</t>
        </is>
      </c>
      <c r="E5298" t="n">
        <v>0.009488792934583046</v>
      </c>
      <c r="F5298" t="inlineStr">
        <is>
          <t>MENSAL</t>
        </is>
      </c>
      <c r="G5298" t="n">
        <v>46640</v>
      </c>
      <c r="H5298" t="n">
        <v>46640</v>
      </c>
      <c r="I5298" t="inlineStr">
        <is>
          <t>073</t>
        </is>
      </c>
      <c r="J5298" t="inlineStr">
        <is>
          <t>CARTEIRA</t>
        </is>
      </c>
      <c r="K5298" t="inlineStr">
        <is>
          <t>CONTRATO</t>
        </is>
      </c>
      <c r="L5298" t="n">
        <v>2910.19</v>
      </c>
      <c r="M5298" t="inlineStr"/>
      <c r="N5298" t="inlineStr"/>
      <c r="O5298" s="142">
        <f>DATE(YEAR(H5298),MONTH(H5298),1)</f>
        <v/>
      </c>
      <c r="P5298" s="132">
        <f>IF(H5298&gt;$L$3,"Futuro","Atraso")</f>
        <v/>
      </c>
      <c r="Q5298">
        <f>12*(YEAR(H5298)-YEAR($L$3))+(MONTH(H5298)-MONTH($L$3))</f>
        <v/>
      </c>
      <c r="R5298" s="366">
        <f>IF(N5298="IBIRAPITANGA FASE 3",IF(P5298="Atraso",M5298,M5298/(1+$J$2)^Q5298),IF(P5298="Atraso",M5298,M5298/(1+$J$1)^Q5298))</f>
        <v/>
      </c>
    </row>
    <row r="5299">
      <c r="A5299" t="inlineStr">
        <is>
          <t>Q024L02</t>
        </is>
      </c>
      <c r="B5299" t="inlineStr">
        <is>
          <t>JOSE MEIRA FERNANDES</t>
        </is>
      </c>
      <c r="C5299" t="n">
        <v>1</v>
      </c>
      <c r="D5299" t="inlineStr">
        <is>
          <t>IPCA</t>
        </is>
      </c>
      <c r="E5299" t="n">
        <v>0.009488792934583046</v>
      </c>
      <c r="F5299" t="inlineStr">
        <is>
          <t>MENSAL</t>
        </is>
      </c>
      <c r="G5299" t="n">
        <v>46670</v>
      </c>
      <c r="H5299" t="n">
        <v>46670</v>
      </c>
      <c r="I5299" t="inlineStr">
        <is>
          <t>074</t>
        </is>
      </c>
      <c r="J5299" t="inlineStr">
        <is>
          <t>CARTEIRA</t>
        </is>
      </c>
      <c r="K5299" t="inlineStr">
        <is>
          <t>CONTRATO</t>
        </is>
      </c>
      <c r="L5299" t="n">
        <v>2910.19</v>
      </c>
      <c r="M5299" t="inlineStr"/>
      <c r="N5299" t="inlineStr"/>
      <c r="O5299" s="142">
        <f>DATE(YEAR(H5299),MONTH(H5299),1)</f>
        <v/>
      </c>
      <c r="P5299" s="132">
        <f>IF(H5299&gt;$L$3,"Futuro","Atraso")</f>
        <v/>
      </c>
      <c r="Q5299">
        <f>12*(YEAR(H5299)-YEAR($L$3))+(MONTH(H5299)-MONTH($L$3))</f>
        <v/>
      </c>
      <c r="R5299" s="366">
        <f>IF(N5299="IBIRAPITANGA FASE 3",IF(P5299="Atraso",M5299,M5299/(1+$J$2)^Q5299),IF(P5299="Atraso",M5299,M5299/(1+$J$1)^Q5299))</f>
        <v/>
      </c>
    </row>
    <row r="5300">
      <c r="A5300" t="inlineStr">
        <is>
          <t>Q024L02</t>
        </is>
      </c>
      <c r="B5300" t="inlineStr">
        <is>
          <t>JOSE MEIRA FERNANDES</t>
        </is>
      </c>
      <c r="C5300" t="n">
        <v>1</v>
      </c>
      <c r="D5300" t="inlineStr">
        <is>
          <t>IPCA</t>
        </is>
      </c>
      <c r="E5300" t="n">
        <v>0.009488792934583046</v>
      </c>
      <c r="F5300" t="inlineStr">
        <is>
          <t>MENSAL</t>
        </is>
      </c>
      <c r="G5300" t="n">
        <v>46701</v>
      </c>
      <c r="H5300" t="n">
        <v>46701</v>
      </c>
      <c r="I5300" t="inlineStr">
        <is>
          <t>075</t>
        </is>
      </c>
      <c r="J5300" t="inlineStr">
        <is>
          <t>CARTEIRA</t>
        </is>
      </c>
      <c r="K5300" t="inlineStr">
        <is>
          <t>CONTRATO</t>
        </is>
      </c>
      <c r="L5300" t="n">
        <v>2910.19</v>
      </c>
      <c r="M5300" t="inlineStr"/>
      <c r="N5300" t="inlineStr"/>
      <c r="O5300" s="142">
        <f>DATE(YEAR(H5300),MONTH(H5300),1)</f>
        <v/>
      </c>
      <c r="P5300" s="132">
        <f>IF(H5300&gt;$L$3,"Futuro","Atraso")</f>
        <v/>
      </c>
      <c r="Q5300">
        <f>12*(YEAR(H5300)-YEAR($L$3))+(MONTH(H5300)-MONTH($L$3))</f>
        <v/>
      </c>
      <c r="R5300" s="366">
        <f>IF(N5300="IBIRAPITANGA FASE 3",IF(P5300="Atraso",M5300,M5300/(1+$J$2)^Q5300),IF(P5300="Atraso",M5300,M5300/(1+$J$1)^Q5300))</f>
        <v/>
      </c>
    </row>
    <row r="5301">
      <c r="A5301" t="inlineStr">
        <is>
          <t>Q024L02</t>
        </is>
      </c>
      <c r="B5301" t="inlineStr">
        <is>
          <t>JOSE MEIRA FERNANDES</t>
        </is>
      </c>
      <c r="C5301" t="n">
        <v>1</v>
      </c>
      <c r="D5301" t="inlineStr">
        <is>
          <t>IPCA</t>
        </is>
      </c>
      <c r="E5301" t="n">
        <v>0.009488792934583046</v>
      </c>
      <c r="F5301" t="inlineStr">
        <is>
          <t>MENSAL</t>
        </is>
      </c>
      <c r="G5301" t="n">
        <v>46731</v>
      </c>
      <c r="H5301" t="n">
        <v>46731</v>
      </c>
      <c r="I5301" t="inlineStr">
        <is>
          <t>076</t>
        </is>
      </c>
      <c r="J5301" t="inlineStr">
        <is>
          <t>CARTEIRA</t>
        </is>
      </c>
      <c r="K5301" t="inlineStr">
        <is>
          <t>CONTRATO</t>
        </is>
      </c>
      <c r="L5301" t="n">
        <v>2910.19</v>
      </c>
      <c r="M5301" t="inlineStr"/>
      <c r="N5301" t="inlineStr"/>
      <c r="O5301" s="142">
        <f>DATE(YEAR(H5301),MONTH(H5301),1)</f>
        <v/>
      </c>
      <c r="P5301" s="132">
        <f>IF(H5301&gt;$L$3,"Futuro","Atraso")</f>
        <v/>
      </c>
      <c r="Q5301">
        <f>12*(YEAR(H5301)-YEAR($L$3))+(MONTH(H5301)-MONTH($L$3))</f>
        <v/>
      </c>
      <c r="R5301" s="366">
        <f>IF(N5301="IBIRAPITANGA FASE 3",IF(P5301="Atraso",M5301,M5301/(1+$J$2)^Q5301),IF(P5301="Atraso",M5301,M5301/(1+$J$1)^Q5301))</f>
        <v/>
      </c>
    </row>
    <row r="5302">
      <c r="A5302" t="inlineStr">
        <is>
          <t>Q024L02</t>
        </is>
      </c>
      <c r="B5302" t="inlineStr">
        <is>
          <t>JOSE MEIRA FERNANDES</t>
        </is>
      </c>
      <c r="C5302" t="n">
        <v>1</v>
      </c>
      <c r="D5302" t="inlineStr">
        <is>
          <t>IPCA</t>
        </is>
      </c>
      <c r="E5302" t="n">
        <v>0.009488792934583046</v>
      </c>
      <c r="F5302" t="inlineStr">
        <is>
          <t>MENSAL</t>
        </is>
      </c>
      <c r="G5302" t="n">
        <v>46762</v>
      </c>
      <c r="H5302" t="n">
        <v>46762</v>
      </c>
      <c r="I5302" t="inlineStr">
        <is>
          <t>077</t>
        </is>
      </c>
      <c r="J5302" t="inlineStr">
        <is>
          <t>CARTEIRA</t>
        </is>
      </c>
      <c r="K5302" t="inlineStr">
        <is>
          <t>CONTRATO</t>
        </is>
      </c>
      <c r="L5302" t="n">
        <v>2910.19</v>
      </c>
      <c r="M5302" t="inlineStr"/>
      <c r="N5302" t="inlineStr"/>
      <c r="O5302" s="142">
        <f>DATE(YEAR(H5302),MONTH(H5302),1)</f>
        <v/>
      </c>
      <c r="P5302" s="132">
        <f>IF(H5302&gt;$L$3,"Futuro","Atraso")</f>
        <v/>
      </c>
      <c r="Q5302">
        <f>12*(YEAR(H5302)-YEAR($L$3))+(MONTH(H5302)-MONTH($L$3))</f>
        <v/>
      </c>
      <c r="R5302" s="366">
        <f>IF(N5302="IBIRAPITANGA FASE 3",IF(P5302="Atraso",M5302,M5302/(1+$J$2)^Q5302),IF(P5302="Atraso",M5302,M5302/(1+$J$1)^Q5302))</f>
        <v/>
      </c>
    </row>
    <row r="5303">
      <c r="A5303" t="inlineStr">
        <is>
          <t>Q024L02</t>
        </is>
      </c>
      <c r="B5303" t="inlineStr">
        <is>
          <t>JOSE MEIRA FERNANDES</t>
        </is>
      </c>
      <c r="C5303" t="n">
        <v>1</v>
      </c>
      <c r="D5303" t="inlineStr">
        <is>
          <t>IPCA</t>
        </is>
      </c>
      <c r="E5303" t="n">
        <v>0.009488792934583046</v>
      </c>
      <c r="F5303" t="inlineStr">
        <is>
          <t>MENSAL</t>
        </is>
      </c>
      <c r="G5303" t="n">
        <v>46793</v>
      </c>
      <c r="H5303" t="n">
        <v>46793</v>
      </c>
      <c r="I5303" t="inlineStr">
        <is>
          <t>078</t>
        </is>
      </c>
      <c r="J5303" t="inlineStr">
        <is>
          <t>CARTEIRA</t>
        </is>
      </c>
      <c r="K5303" t="inlineStr">
        <is>
          <t>CONTRATO</t>
        </is>
      </c>
      <c r="L5303" t="n">
        <v>2910.19</v>
      </c>
      <c r="M5303" t="inlineStr"/>
      <c r="N5303" t="inlineStr"/>
      <c r="O5303" s="142">
        <f>DATE(YEAR(H5303),MONTH(H5303),1)</f>
        <v/>
      </c>
      <c r="P5303" s="132">
        <f>IF(H5303&gt;$L$3,"Futuro","Atraso")</f>
        <v/>
      </c>
      <c r="Q5303">
        <f>12*(YEAR(H5303)-YEAR($L$3))+(MONTH(H5303)-MONTH($L$3))</f>
        <v/>
      </c>
      <c r="R5303" s="366">
        <f>IF(N5303="IBIRAPITANGA FASE 3",IF(P5303="Atraso",M5303,M5303/(1+$J$2)^Q5303),IF(P5303="Atraso",M5303,M5303/(1+$J$1)^Q5303))</f>
        <v/>
      </c>
    </row>
    <row r="5304">
      <c r="A5304" t="inlineStr">
        <is>
          <t>Q024L02</t>
        </is>
      </c>
      <c r="B5304" t="inlineStr">
        <is>
          <t>JOSE MEIRA FERNANDES</t>
        </is>
      </c>
      <c r="C5304" t="n">
        <v>1</v>
      </c>
      <c r="D5304" t="inlineStr">
        <is>
          <t>IPCA</t>
        </is>
      </c>
      <c r="E5304" t="n">
        <v>0.009488792934583046</v>
      </c>
      <c r="F5304" t="inlineStr">
        <is>
          <t>MENSAL</t>
        </is>
      </c>
      <c r="G5304" t="n">
        <v>46822</v>
      </c>
      <c r="H5304" t="n">
        <v>46822</v>
      </c>
      <c r="I5304" t="inlineStr">
        <is>
          <t>079</t>
        </is>
      </c>
      <c r="J5304" t="inlineStr">
        <is>
          <t>CARTEIRA</t>
        </is>
      </c>
      <c r="K5304" t="inlineStr">
        <is>
          <t>CONTRATO</t>
        </is>
      </c>
      <c r="L5304" t="n">
        <v>2910.19</v>
      </c>
      <c r="M5304" t="inlineStr"/>
      <c r="N5304" t="inlineStr"/>
      <c r="O5304" s="142">
        <f>DATE(YEAR(H5304),MONTH(H5304),1)</f>
        <v/>
      </c>
      <c r="P5304" s="132">
        <f>IF(H5304&gt;$L$3,"Futuro","Atraso")</f>
        <v/>
      </c>
      <c r="Q5304">
        <f>12*(YEAR(H5304)-YEAR($L$3))+(MONTH(H5304)-MONTH($L$3))</f>
        <v/>
      </c>
      <c r="R5304" s="366">
        <f>IF(N5304="IBIRAPITANGA FASE 3",IF(P5304="Atraso",M5304,M5304/(1+$J$2)^Q5304),IF(P5304="Atraso",M5304,M5304/(1+$J$1)^Q5304))</f>
        <v/>
      </c>
    </row>
    <row r="5305">
      <c r="A5305" t="inlineStr">
        <is>
          <t>Q024L02</t>
        </is>
      </c>
      <c r="B5305" t="inlineStr">
        <is>
          <t>JOSE MEIRA FERNANDES</t>
        </is>
      </c>
      <c r="C5305" t="n">
        <v>1</v>
      </c>
      <c r="D5305" t="inlineStr">
        <is>
          <t>IPCA</t>
        </is>
      </c>
      <c r="E5305" t="n">
        <v>0.009488792934583046</v>
      </c>
      <c r="F5305" t="inlineStr">
        <is>
          <t>MENSAL</t>
        </is>
      </c>
      <c r="G5305" t="n">
        <v>46853</v>
      </c>
      <c r="H5305" t="n">
        <v>46853</v>
      </c>
      <c r="I5305" t="inlineStr">
        <is>
          <t>080</t>
        </is>
      </c>
      <c r="J5305" t="inlineStr">
        <is>
          <t>CARTEIRA</t>
        </is>
      </c>
      <c r="K5305" t="inlineStr">
        <is>
          <t>CONTRATO</t>
        </is>
      </c>
      <c r="L5305" t="n">
        <v>2910.19</v>
      </c>
      <c r="M5305" t="inlineStr"/>
      <c r="N5305" t="inlineStr"/>
      <c r="O5305" s="142">
        <f>DATE(YEAR(H5305),MONTH(H5305),1)</f>
        <v/>
      </c>
      <c r="P5305" s="132">
        <f>IF(H5305&gt;$L$3,"Futuro","Atraso")</f>
        <v/>
      </c>
      <c r="Q5305">
        <f>12*(YEAR(H5305)-YEAR($L$3))+(MONTH(H5305)-MONTH($L$3))</f>
        <v/>
      </c>
      <c r="R5305" s="366">
        <f>IF(N5305="IBIRAPITANGA FASE 3",IF(P5305="Atraso",M5305,M5305/(1+$J$2)^Q5305),IF(P5305="Atraso",M5305,M5305/(1+$J$1)^Q5305))</f>
        <v/>
      </c>
    </row>
    <row r="5306">
      <c r="A5306" t="inlineStr">
        <is>
          <t>Q024L02</t>
        </is>
      </c>
      <c r="B5306" t="inlineStr">
        <is>
          <t>JOSE MEIRA FERNANDES</t>
        </is>
      </c>
      <c r="C5306" t="n">
        <v>1</v>
      </c>
      <c r="D5306" t="inlineStr">
        <is>
          <t>IPCA</t>
        </is>
      </c>
      <c r="E5306" t="n">
        <v>0.009488792934583046</v>
      </c>
      <c r="F5306" t="inlineStr">
        <is>
          <t>MENSAL</t>
        </is>
      </c>
      <c r="G5306" t="n">
        <v>46883</v>
      </c>
      <c r="H5306" t="n">
        <v>46883</v>
      </c>
      <c r="I5306" t="inlineStr">
        <is>
          <t>081</t>
        </is>
      </c>
      <c r="J5306" t="inlineStr">
        <is>
          <t>CARTEIRA</t>
        </is>
      </c>
      <c r="K5306" t="inlineStr">
        <is>
          <t>CONTRATO</t>
        </is>
      </c>
      <c r="L5306" t="n">
        <v>2910.19</v>
      </c>
      <c r="M5306" t="inlineStr"/>
      <c r="N5306" t="inlineStr"/>
      <c r="O5306" s="142">
        <f>DATE(YEAR(H5306),MONTH(H5306),1)</f>
        <v/>
      </c>
      <c r="P5306" s="132">
        <f>IF(H5306&gt;$L$3,"Futuro","Atraso")</f>
        <v/>
      </c>
      <c r="Q5306">
        <f>12*(YEAR(H5306)-YEAR($L$3))+(MONTH(H5306)-MONTH($L$3))</f>
        <v/>
      </c>
      <c r="R5306" s="366">
        <f>IF(N5306="IBIRAPITANGA FASE 3",IF(P5306="Atraso",M5306,M5306/(1+$J$2)^Q5306),IF(P5306="Atraso",M5306,M5306/(1+$J$1)^Q5306))</f>
        <v/>
      </c>
    </row>
    <row r="5307">
      <c r="A5307" t="inlineStr">
        <is>
          <t>Q024L02</t>
        </is>
      </c>
      <c r="B5307" t="inlineStr">
        <is>
          <t>JOSE MEIRA FERNANDES</t>
        </is>
      </c>
      <c r="C5307" t="n">
        <v>1</v>
      </c>
      <c r="D5307" t="inlineStr">
        <is>
          <t>IPCA</t>
        </is>
      </c>
      <c r="E5307" t="n">
        <v>0.009488792934583046</v>
      </c>
      <c r="F5307" t="inlineStr">
        <is>
          <t>MENSAL</t>
        </is>
      </c>
      <c r="G5307" t="n">
        <v>46914</v>
      </c>
      <c r="H5307" t="n">
        <v>46914</v>
      </c>
      <c r="I5307" t="inlineStr">
        <is>
          <t>082</t>
        </is>
      </c>
      <c r="J5307" t="inlineStr">
        <is>
          <t>CARTEIRA</t>
        </is>
      </c>
      <c r="K5307" t="inlineStr">
        <is>
          <t>CONTRATO</t>
        </is>
      </c>
      <c r="L5307" t="n">
        <v>2910.19</v>
      </c>
      <c r="M5307" t="inlineStr"/>
      <c r="N5307" t="inlineStr"/>
      <c r="O5307" s="142">
        <f>DATE(YEAR(H5307),MONTH(H5307),1)</f>
        <v/>
      </c>
      <c r="P5307" s="132">
        <f>IF(H5307&gt;$L$3,"Futuro","Atraso")</f>
        <v/>
      </c>
      <c r="Q5307">
        <f>12*(YEAR(H5307)-YEAR($L$3))+(MONTH(H5307)-MONTH($L$3))</f>
        <v/>
      </c>
      <c r="R5307" s="366">
        <f>IF(N5307="IBIRAPITANGA FASE 3",IF(P5307="Atraso",M5307,M5307/(1+$J$2)^Q5307),IF(P5307="Atraso",M5307,M5307/(1+$J$1)^Q5307))</f>
        <v/>
      </c>
    </row>
    <row r="5308">
      <c r="A5308" t="inlineStr">
        <is>
          <t>Q024L02</t>
        </is>
      </c>
      <c r="B5308" t="inlineStr">
        <is>
          <t>JOSE MEIRA FERNANDES</t>
        </is>
      </c>
      <c r="C5308" t="n">
        <v>1</v>
      </c>
      <c r="D5308" t="inlineStr">
        <is>
          <t>IPCA</t>
        </is>
      </c>
      <c r="E5308" t="n">
        <v>0.009488792934583046</v>
      </c>
      <c r="F5308" t="inlineStr">
        <is>
          <t>MENSAL</t>
        </is>
      </c>
      <c r="G5308" t="n">
        <v>46944</v>
      </c>
      <c r="H5308" t="n">
        <v>46944</v>
      </c>
      <c r="I5308" t="inlineStr">
        <is>
          <t>083</t>
        </is>
      </c>
      <c r="J5308" t="inlineStr">
        <is>
          <t>CARTEIRA</t>
        </is>
      </c>
      <c r="K5308" t="inlineStr">
        <is>
          <t>CONTRATO</t>
        </is>
      </c>
      <c r="L5308" t="n">
        <v>2910.19</v>
      </c>
      <c r="M5308" t="inlineStr"/>
      <c r="N5308" t="inlineStr"/>
      <c r="O5308" s="142">
        <f>DATE(YEAR(H5308),MONTH(H5308),1)</f>
        <v/>
      </c>
      <c r="P5308" s="132">
        <f>IF(H5308&gt;$L$3,"Futuro","Atraso")</f>
        <v/>
      </c>
      <c r="Q5308">
        <f>12*(YEAR(H5308)-YEAR($L$3))+(MONTH(H5308)-MONTH($L$3))</f>
        <v/>
      </c>
      <c r="R5308" s="366">
        <f>IF(N5308="IBIRAPITANGA FASE 3",IF(P5308="Atraso",M5308,M5308/(1+$J$2)^Q5308),IF(P5308="Atraso",M5308,M5308/(1+$J$1)^Q5308))</f>
        <v/>
      </c>
    </row>
    <row r="5309">
      <c r="A5309" t="inlineStr">
        <is>
          <t>Q024L02</t>
        </is>
      </c>
      <c r="B5309" t="inlineStr">
        <is>
          <t>JOSE MEIRA FERNANDES</t>
        </is>
      </c>
      <c r="C5309" t="n">
        <v>1</v>
      </c>
      <c r="D5309" t="inlineStr">
        <is>
          <t>IPCA</t>
        </is>
      </c>
      <c r="E5309" t="n">
        <v>0.009488792934583046</v>
      </c>
      <c r="F5309" t="inlineStr">
        <is>
          <t>MENSAL</t>
        </is>
      </c>
      <c r="G5309" t="n">
        <v>46975</v>
      </c>
      <c r="H5309" t="n">
        <v>46975</v>
      </c>
      <c r="I5309" t="inlineStr">
        <is>
          <t>084</t>
        </is>
      </c>
      <c r="J5309" t="inlineStr">
        <is>
          <t>CARTEIRA</t>
        </is>
      </c>
      <c r="K5309" t="inlineStr">
        <is>
          <t>CONTRATO</t>
        </is>
      </c>
      <c r="L5309" t="n">
        <v>2910.19</v>
      </c>
      <c r="M5309" t="inlineStr"/>
      <c r="N5309" t="inlineStr"/>
      <c r="O5309" s="142">
        <f>DATE(YEAR(H5309),MONTH(H5309),1)</f>
        <v/>
      </c>
      <c r="P5309" s="132">
        <f>IF(H5309&gt;$L$3,"Futuro","Atraso")</f>
        <v/>
      </c>
      <c r="Q5309">
        <f>12*(YEAR(H5309)-YEAR($L$3))+(MONTH(H5309)-MONTH($L$3))</f>
        <v/>
      </c>
      <c r="R5309" s="366">
        <f>IF(N5309="IBIRAPITANGA FASE 3",IF(P5309="Atraso",M5309,M5309/(1+$J$2)^Q5309),IF(P5309="Atraso",M5309,M5309/(1+$J$1)^Q5309))</f>
        <v/>
      </c>
    </row>
    <row r="5310">
      <c r="A5310" t="inlineStr">
        <is>
          <t>Q024L02</t>
        </is>
      </c>
      <c r="B5310" t="inlineStr">
        <is>
          <t>JOSE MEIRA FERNANDES</t>
        </is>
      </c>
      <c r="C5310" t="n">
        <v>1</v>
      </c>
      <c r="D5310" t="inlineStr">
        <is>
          <t>IPCA</t>
        </is>
      </c>
      <c r="E5310" t="n">
        <v>0.009488792934583046</v>
      </c>
      <c r="F5310" t="inlineStr">
        <is>
          <t>MENSAL</t>
        </is>
      </c>
      <c r="G5310" t="n">
        <v>47006</v>
      </c>
      <c r="H5310" t="n">
        <v>47006</v>
      </c>
      <c r="I5310" t="inlineStr">
        <is>
          <t>085</t>
        </is>
      </c>
      <c r="J5310" t="inlineStr">
        <is>
          <t>CARTEIRA</t>
        </is>
      </c>
      <c r="K5310" t="inlineStr">
        <is>
          <t>CONTRATO</t>
        </is>
      </c>
      <c r="L5310" t="n">
        <v>2910.19</v>
      </c>
      <c r="M5310" t="inlineStr"/>
      <c r="N5310" t="inlineStr"/>
      <c r="O5310" s="142">
        <f>DATE(YEAR(H5310),MONTH(H5310),1)</f>
        <v/>
      </c>
      <c r="P5310" s="132">
        <f>IF(H5310&gt;$L$3,"Futuro","Atraso")</f>
        <v/>
      </c>
      <c r="Q5310">
        <f>12*(YEAR(H5310)-YEAR($L$3))+(MONTH(H5310)-MONTH($L$3))</f>
        <v/>
      </c>
      <c r="R5310" s="366">
        <f>IF(N5310="IBIRAPITANGA FASE 3",IF(P5310="Atraso",M5310,M5310/(1+$J$2)^Q5310),IF(P5310="Atraso",M5310,M5310/(1+$J$1)^Q5310))</f>
        <v/>
      </c>
    </row>
    <row r="5311">
      <c r="A5311" t="inlineStr">
        <is>
          <t>Q024L02</t>
        </is>
      </c>
      <c r="B5311" t="inlineStr">
        <is>
          <t>JOSE MEIRA FERNANDES</t>
        </is>
      </c>
      <c r="C5311" t="n">
        <v>1</v>
      </c>
      <c r="D5311" t="inlineStr">
        <is>
          <t>IPCA</t>
        </is>
      </c>
      <c r="E5311" t="n">
        <v>0.009488792934583046</v>
      </c>
      <c r="F5311" t="inlineStr">
        <is>
          <t>MENSAL</t>
        </is>
      </c>
      <c r="G5311" t="n">
        <v>47036</v>
      </c>
      <c r="H5311" t="n">
        <v>47036</v>
      </c>
      <c r="I5311" t="inlineStr">
        <is>
          <t>086</t>
        </is>
      </c>
      <c r="J5311" t="inlineStr">
        <is>
          <t>CARTEIRA</t>
        </is>
      </c>
      <c r="K5311" t="inlineStr">
        <is>
          <t>CONTRATO</t>
        </is>
      </c>
      <c r="L5311" t="n">
        <v>2910.19</v>
      </c>
      <c r="M5311" t="inlineStr"/>
      <c r="N5311" t="inlineStr"/>
      <c r="O5311" s="142">
        <f>DATE(YEAR(H5311),MONTH(H5311),1)</f>
        <v/>
      </c>
      <c r="P5311" s="132">
        <f>IF(H5311&gt;$L$3,"Futuro","Atraso")</f>
        <v/>
      </c>
      <c r="Q5311">
        <f>12*(YEAR(H5311)-YEAR($L$3))+(MONTH(H5311)-MONTH($L$3))</f>
        <v/>
      </c>
      <c r="R5311" s="366">
        <f>IF(N5311="IBIRAPITANGA FASE 3",IF(P5311="Atraso",M5311,M5311/(1+$J$2)^Q5311),IF(P5311="Atraso",M5311,M5311/(1+$J$1)^Q5311))</f>
        <v/>
      </c>
    </row>
    <row r="5312">
      <c r="A5312" t="inlineStr">
        <is>
          <t>Q024L02</t>
        </is>
      </c>
      <c r="B5312" t="inlineStr">
        <is>
          <t>JOSE MEIRA FERNANDES</t>
        </is>
      </c>
      <c r="C5312" t="n">
        <v>1</v>
      </c>
      <c r="D5312" t="inlineStr">
        <is>
          <t>IPCA</t>
        </is>
      </c>
      <c r="E5312" t="n">
        <v>0.009488792934583046</v>
      </c>
      <c r="F5312" t="inlineStr">
        <is>
          <t>MENSAL</t>
        </is>
      </c>
      <c r="G5312" t="n">
        <v>47067</v>
      </c>
      <c r="H5312" t="n">
        <v>47067</v>
      </c>
      <c r="I5312" t="inlineStr">
        <is>
          <t>087</t>
        </is>
      </c>
      <c r="J5312" t="inlineStr">
        <is>
          <t>CARTEIRA</t>
        </is>
      </c>
      <c r="K5312" t="inlineStr">
        <is>
          <t>CONTRATO</t>
        </is>
      </c>
      <c r="L5312" t="n">
        <v>2910.19</v>
      </c>
      <c r="M5312" t="inlineStr"/>
      <c r="N5312" t="inlineStr"/>
      <c r="O5312" s="142">
        <f>DATE(YEAR(H5312),MONTH(H5312),1)</f>
        <v/>
      </c>
      <c r="P5312" s="132">
        <f>IF(H5312&gt;$L$3,"Futuro","Atraso")</f>
        <v/>
      </c>
      <c r="Q5312">
        <f>12*(YEAR(H5312)-YEAR($L$3))+(MONTH(H5312)-MONTH($L$3))</f>
        <v/>
      </c>
      <c r="R5312" s="366">
        <f>IF(N5312="IBIRAPITANGA FASE 3",IF(P5312="Atraso",M5312,M5312/(1+$J$2)^Q5312),IF(P5312="Atraso",M5312,M5312/(1+$J$1)^Q5312))</f>
        <v/>
      </c>
    </row>
    <row r="5313">
      <c r="A5313" t="inlineStr">
        <is>
          <t>Q024L02</t>
        </is>
      </c>
      <c r="B5313" t="inlineStr">
        <is>
          <t>JOSE MEIRA FERNANDES</t>
        </is>
      </c>
      <c r="C5313" t="n">
        <v>1</v>
      </c>
      <c r="D5313" t="inlineStr">
        <is>
          <t>IPCA</t>
        </is>
      </c>
      <c r="E5313" t="n">
        <v>0.009488792934583046</v>
      </c>
      <c r="F5313" t="inlineStr">
        <is>
          <t>MENSAL</t>
        </is>
      </c>
      <c r="G5313" t="n">
        <v>47097</v>
      </c>
      <c r="H5313" t="n">
        <v>47097</v>
      </c>
      <c r="I5313" t="inlineStr">
        <is>
          <t>088</t>
        </is>
      </c>
      <c r="J5313" t="inlineStr">
        <is>
          <t>CARTEIRA</t>
        </is>
      </c>
      <c r="K5313" t="inlineStr">
        <is>
          <t>CONTRATO</t>
        </is>
      </c>
      <c r="L5313" t="n">
        <v>2910.19</v>
      </c>
      <c r="M5313" t="inlineStr"/>
      <c r="N5313" t="inlineStr"/>
      <c r="O5313" s="142">
        <f>DATE(YEAR(H5313),MONTH(H5313),1)</f>
        <v/>
      </c>
      <c r="P5313" s="132">
        <f>IF(H5313&gt;$L$3,"Futuro","Atraso")</f>
        <v/>
      </c>
      <c r="Q5313">
        <f>12*(YEAR(H5313)-YEAR($L$3))+(MONTH(H5313)-MONTH($L$3))</f>
        <v/>
      </c>
      <c r="R5313" s="366">
        <f>IF(N5313="IBIRAPITANGA FASE 3",IF(P5313="Atraso",M5313,M5313/(1+$J$2)^Q5313),IF(P5313="Atraso",M5313,M5313/(1+$J$1)^Q5313))</f>
        <v/>
      </c>
    </row>
    <row r="5314">
      <c r="A5314" t="inlineStr">
        <is>
          <t>Q024L02</t>
        </is>
      </c>
      <c r="B5314" t="inlineStr">
        <is>
          <t>JOSE MEIRA FERNANDES</t>
        </is>
      </c>
      <c r="C5314" t="n">
        <v>1</v>
      </c>
      <c r="D5314" t="inlineStr">
        <is>
          <t>IPCA</t>
        </is>
      </c>
      <c r="E5314" t="n">
        <v>0.009488792934583046</v>
      </c>
      <c r="F5314" t="inlineStr">
        <is>
          <t>MENSAL</t>
        </is>
      </c>
      <c r="G5314" t="n">
        <v>47128</v>
      </c>
      <c r="H5314" t="n">
        <v>47128</v>
      </c>
      <c r="I5314" t="inlineStr">
        <is>
          <t>089</t>
        </is>
      </c>
      <c r="J5314" t="inlineStr">
        <is>
          <t>CARTEIRA</t>
        </is>
      </c>
      <c r="K5314" t="inlineStr">
        <is>
          <t>CONTRATO</t>
        </is>
      </c>
      <c r="L5314" t="n">
        <v>2910.19</v>
      </c>
      <c r="M5314" t="inlineStr"/>
      <c r="N5314" t="inlineStr"/>
      <c r="O5314" s="142">
        <f>DATE(YEAR(H5314),MONTH(H5314),1)</f>
        <v/>
      </c>
      <c r="P5314" s="132">
        <f>IF(H5314&gt;$L$3,"Futuro","Atraso")</f>
        <v/>
      </c>
      <c r="Q5314">
        <f>12*(YEAR(H5314)-YEAR($L$3))+(MONTH(H5314)-MONTH($L$3))</f>
        <v/>
      </c>
      <c r="R5314" s="366">
        <f>IF(N5314="IBIRAPITANGA FASE 3",IF(P5314="Atraso",M5314,M5314/(1+$J$2)^Q5314),IF(P5314="Atraso",M5314,M5314/(1+$J$1)^Q5314))</f>
        <v/>
      </c>
    </row>
    <row r="5315">
      <c r="A5315" t="inlineStr">
        <is>
          <t>Q024L02</t>
        </is>
      </c>
      <c r="B5315" t="inlineStr">
        <is>
          <t>JOSE MEIRA FERNANDES</t>
        </is>
      </c>
      <c r="C5315" t="n">
        <v>1</v>
      </c>
      <c r="D5315" t="inlineStr">
        <is>
          <t>IPCA</t>
        </is>
      </c>
      <c r="E5315" t="n">
        <v>0.009488792934583046</v>
      </c>
      <c r="F5315" t="inlineStr">
        <is>
          <t>MENSAL</t>
        </is>
      </c>
      <c r="G5315" t="n">
        <v>47159</v>
      </c>
      <c r="H5315" t="n">
        <v>47159</v>
      </c>
      <c r="I5315" t="inlineStr">
        <is>
          <t>090</t>
        </is>
      </c>
      <c r="J5315" t="inlineStr">
        <is>
          <t>CARTEIRA</t>
        </is>
      </c>
      <c r="K5315" t="inlineStr">
        <is>
          <t>CONTRATO</t>
        </is>
      </c>
      <c r="L5315" t="n">
        <v>2910.19</v>
      </c>
      <c r="M5315" t="inlineStr"/>
      <c r="N5315" t="inlineStr"/>
      <c r="O5315" s="142">
        <f>DATE(YEAR(H5315),MONTH(H5315),1)</f>
        <v/>
      </c>
      <c r="P5315" s="132">
        <f>IF(H5315&gt;$L$3,"Futuro","Atraso")</f>
        <v/>
      </c>
      <c r="Q5315">
        <f>12*(YEAR(H5315)-YEAR($L$3))+(MONTH(H5315)-MONTH($L$3))</f>
        <v/>
      </c>
      <c r="R5315" s="366">
        <f>IF(N5315="IBIRAPITANGA FASE 3",IF(P5315="Atraso",M5315,M5315/(1+$J$2)^Q5315),IF(P5315="Atraso",M5315,M5315/(1+$J$1)^Q5315))</f>
        <v/>
      </c>
    </row>
    <row r="5316">
      <c r="A5316" t="inlineStr">
        <is>
          <t>Q024L02</t>
        </is>
      </c>
      <c r="B5316" t="inlineStr">
        <is>
          <t>JOSE MEIRA FERNANDES</t>
        </is>
      </c>
      <c r="C5316" t="n">
        <v>1</v>
      </c>
      <c r="D5316" t="inlineStr">
        <is>
          <t>IPCA</t>
        </is>
      </c>
      <c r="E5316" t="n">
        <v>0.009488792934583046</v>
      </c>
      <c r="F5316" t="inlineStr">
        <is>
          <t>MENSAL</t>
        </is>
      </c>
      <c r="G5316" t="n">
        <v>47187</v>
      </c>
      <c r="H5316" t="n">
        <v>47187</v>
      </c>
      <c r="I5316" t="inlineStr">
        <is>
          <t>091</t>
        </is>
      </c>
      <c r="J5316" t="inlineStr">
        <is>
          <t>CARTEIRA</t>
        </is>
      </c>
      <c r="K5316" t="inlineStr">
        <is>
          <t>CONTRATO</t>
        </is>
      </c>
      <c r="L5316" t="n">
        <v>2910.19</v>
      </c>
      <c r="M5316" t="inlineStr"/>
      <c r="N5316" t="inlineStr"/>
      <c r="O5316" s="142">
        <f>DATE(YEAR(H5316),MONTH(H5316),1)</f>
        <v/>
      </c>
      <c r="P5316" s="132">
        <f>IF(H5316&gt;$L$3,"Futuro","Atraso")</f>
        <v/>
      </c>
      <c r="Q5316">
        <f>12*(YEAR(H5316)-YEAR($L$3))+(MONTH(H5316)-MONTH($L$3))</f>
        <v/>
      </c>
      <c r="R5316" s="366">
        <f>IF(N5316="IBIRAPITANGA FASE 3",IF(P5316="Atraso",M5316,M5316/(1+$J$2)^Q5316),IF(P5316="Atraso",M5316,M5316/(1+$J$1)^Q5316))</f>
        <v/>
      </c>
    </row>
    <row r="5317">
      <c r="A5317" t="inlineStr">
        <is>
          <t>Q024L02</t>
        </is>
      </c>
      <c r="B5317" t="inlineStr">
        <is>
          <t>JOSE MEIRA FERNANDES</t>
        </is>
      </c>
      <c r="C5317" t="n">
        <v>1</v>
      </c>
      <c r="D5317" t="inlineStr">
        <is>
          <t>IPCA</t>
        </is>
      </c>
      <c r="E5317" t="n">
        <v>0.009488792934583046</v>
      </c>
      <c r="F5317" t="inlineStr">
        <is>
          <t>MENSAL</t>
        </is>
      </c>
      <c r="G5317" t="n">
        <v>47218</v>
      </c>
      <c r="H5317" t="n">
        <v>47218</v>
      </c>
      <c r="I5317" t="inlineStr">
        <is>
          <t>092</t>
        </is>
      </c>
      <c r="J5317" t="inlineStr">
        <is>
          <t>CARTEIRA</t>
        </is>
      </c>
      <c r="K5317" t="inlineStr">
        <is>
          <t>CONTRATO</t>
        </is>
      </c>
      <c r="L5317" t="n">
        <v>2910.19</v>
      </c>
      <c r="M5317" t="inlineStr"/>
      <c r="N5317" t="inlineStr"/>
      <c r="O5317" s="142">
        <f>DATE(YEAR(H5317),MONTH(H5317),1)</f>
        <v/>
      </c>
      <c r="P5317" s="132">
        <f>IF(H5317&gt;$L$3,"Futuro","Atraso")</f>
        <v/>
      </c>
      <c r="Q5317">
        <f>12*(YEAR(H5317)-YEAR($L$3))+(MONTH(H5317)-MONTH($L$3))</f>
        <v/>
      </c>
      <c r="R5317" s="366">
        <f>IF(N5317="IBIRAPITANGA FASE 3",IF(P5317="Atraso",M5317,M5317/(1+$J$2)^Q5317),IF(P5317="Atraso",M5317,M5317/(1+$J$1)^Q5317))</f>
        <v/>
      </c>
    </row>
    <row r="5318">
      <c r="A5318" t="inlineStr">
        <is>
          <t>Q024L02</t>
        </is>
      </c>
      <c r="B5318" t="inlineStr">
        <is>
          <t>JOSE MEIRA FERNANDES</t>
        </is>
      </c>
      <c r="C5318" t="n">
        <v>1</v>
      </c>
      <c r="D5318" t="inlineStr">
        <is>
          <t>IPCA</t>
        </is>
      </c>
      <c r="E5318" t="n">
        <v>0.009488792934583046</v>
      </c>
      <c r="F5318" t="inlineStr">
        <is>
          <t>MENSAL</t>
        </is>
      </c>
      <c r="G5318" t="n">
        <v>47248</v>
      </c>
      <c r="H5318" t="n">
        <v>47248</v>
      </c>
      <c r="I5318" t="inlineStr">
        <is>
          <t>093</t>
        </is>
      </c>
      <c r="J5318" t="inlineStr">
        <is>
          <t>CARTEIRA</t>
        </is>
      </c>
      <c r="K5318" t="inlineStr">
        <is>
          <t>CONTRATO</t>
        </is>
      </c>
      <c r="L5318" t="n">
        <v>2910.19</v>
      </c>
      <c r="M5318" t="inlineStr"/>
      <c r="N5318" t="inlineStr"/>
      <c r="O5318" s="142">
        <f>DATE(YEAR(H5318),MONTH(H5318),1)</f>
        <v/>
      </c>
      <c r="P5318" s="132">
        <f>IF(H5318&gt;$L$3,"Futuro","Atraso")</f>
        <v/>
      </c>
      <c r="Q5318">
        <f>12*(YEAR(H5318)-YEAR($L$3))+(MONTH(H5318)-MONTH($L$3))</f>
        <v/>
      </c>
      <c r="R5318" s="366">
        <f>IF(N5318="IBIRAPITANGA FASE 3",IF(P5318="Atraso",M5318,M5318/(1+$J$2)^Q5318),IF(P5318="Atraso",M5318,M5318/(1+$J$1)^Q5318))</f>
        <v/>
      </c>
    </row>
    <row r="5319">
      <c r="A5319" t="inlineStr">
        <is>
          <t>Q024L02</t>
        </is>
      </c>
      <c r="B5319" t="inlineStr">
        <is>
          <t>JOSE MEIRA FERNANDES</t>
        </is>
      </c>
      <c r="C5319" t="n">
        <v>1</v>
      </c>
      <c r="D5319" t="inlineStr">
        <is>
          <t>IPCA</t>
        </is>
      </c>
      <c r="E5319" t="n">
        <v>0.009488792934583046</v>
      </c>
      <c r="F5319" t="inlineStr">
        <is>
          <t>MENSAL</t>
        </is>
      </c>
      <c r="G5319" t="n">
        <v>47279</v>
      </c>
      <c r="H5319" t="n">
        <v>47279</v>
      </c>
      <c r="I5319" t="inlineStr">
        <is>
          <t>094</t>
        </is>
      </c>
      <c r="J5319" t="inlineStr">
        <is>
          <t>CARTEIRA</t>
        </is>
      </c>
      <c r="K5319" t="inlineStr">
        <is>
          <t>CONTRATO</t>
        </is>
      </c>
      <c r="L5319" t="n">
        <v>2910.19</v>
      </c>
      <c r="M5319" t="inlineStr"/>
      <c r="N5319" t="inlineStr"/>
      <c r="O5319" s="142">
        <f>DATE(YEAR(H5319),MONTH(H5319),1)</f>
        <v/>
      </c>
      <c r="P5319" s="132">
        <f>IF(H5319&gt;$L$3,"Futuro","Atraso")</f>
        <v/>
      </c>
      <c r="Q5319">
        <f>12*(YEAR(H5319)-YEAR($L$3))+(MONTH(H5319)-MONTH($L$3))</f>
        <v/>
      </c>
      <c r="R5319" s="366">
        <f>IF(N5319="IBIRAPITANGA FASE 3",IF(P5319="Atraso",M5319,M5319/(1+$J$2)^Q5319),IF(P5319="Atraso",M5319,M5319/(1+$J$1)^Q5319))</f>
        <v/>
      </c>
    </row>
    <row r="5320">
      <c r="A5320" t="inlineStr">
        <is>
          <t>Q024L02</t>
        </is>
      </c>
      <c r="B5320" t="inlineStr">
        <is>
          <t>JOSE MEIRA FERNANDES</t>
        </is>
      </c>
      <c r="C5320" t="n">
        <v>1</v>
      </c>
      <c r="D5320" t="inlineStr">
        <is>
          <t>IPCA</t>
        </is>
      </c>
      <c r="E5320" t="n">
        <v>0.009488792934583046</v>
      </c>
      <c r="F5320" t="inlineStr">
        <is>
          <t>MENSAL</t>
        </is>
      </c>
      <c r="G5320" t="n">
        <v>47309</v>
      </c>
      <c r="H5320" t="n">
        <v>47309</v>
      </c>
      <c r="I5320" t="inlineStr">
        <is>
          <t>095</t>
        </is>
      </c>
      <c r="J5320" t="inlineStr">
        <is>
          <t>CARTEIRA</t>
        </is>
      </c>
      <c r="K5320" t="inlineStr">
        <is>
          <t>CONTRATO</t>
        </is>
      </c>
      <c r="L5320" t="n">
        <v>2910.19</v>
      </c>
      <c r="M5320" t="inlineStr"/>
      <c r="N5320" t="inlineStr"/>
      <c r="O5320" s="142">
        <f>DATE(YEAR(H5320),MONTH(H5320),1)</f>
        <v/>
      </c>
      <c r="P5320" s="132">
        <f>IF(H5320&gt;$L$3,"Futuro","Atraso")</f>
        <v/>
      </c>
      <c r="Q5320">
        <f>12*(YEAR(H5320)-YEAR($L$3))+(MONTH(H5320)-MONTH($L$3))</f>
        <v/>
      </c>
      <c r="R5320" s="366">
        <f>IF(N5320="IBIRAPITANGA FASE 3",IF(P5320="Atraso",M5320,M5320/(1+$J$2)^Q5320),IF(P5320="Atraso",M5320,M5320/(1+$J$1)^Q5320))</f>
        <v/>
      </c>
    </row>
    <row r="5321">
      <c r="A5321" t="inlineStr">
        <is>
          <t>Q024L02</t>
        </is>
      </c>
      <c r="B5321" t="inlineStr">
        <is>
          <t>JOSE MEIRA FERNANDES</t>
        </is>
      </c>
      <c r="C5321" t="n">
        <v>1</v>
      </c>
      <c r="D5321" t="inlineStr">
        <is>
          <t>IPCA</t>
        </is>
      </c>
      <c r="E5321" t="n">
        <v>0.009488792934583046</v>
      </c>
      <c r="F5321" t="inlineStr">
        <is>
          <t>MENSAL</t>
        </is>
      </c>
      <c r="G5321" t="n">
        <v>47340</v>
      </c>
      <c r="H5321" t="n">
        <v>47340</v>
      </c>
      <c r="I5321" t="inlineStr">
        <is>
          <t>096</t>
        </is>
      </c>
      <c r="J5321" t="inlineStr">
        <is>
          <t>CARTEIRA</t>
        </is>
      </c>
      <c r="K5321" t="inlineStr">
        <is>
          <t>CONTRATO</t>
        </is>
      </c>
      <c r="L5321" t="n">
        <v>2910.19</v>
      </c>
      <c r="M5321" t="inlineStr"/>
      <c r="N5321" t="inlineStr"/>
      <c r="O5321" s="142">
        <f>DATE(YEAR(H5321),MONTH(H5321),1)</f>
        <v/>
      </c>
      <c r="P5321" s="132">
        <f>IF(H5321&gt;$L$3,"Futuro","Atraso")</f>
        <v/>
      </c>
      <c r="Q5321">
        <f>12*(YEAR(H5321)-YEAR($L$3))+(MONTH(H5321)-MONTH($L$3))</f>
        <v/>
      </c>
      <c r="R5321" s="366">
        <f>IF(N5321="IBIRAPITANGA FASE 3",IF(P5321="Atraso",M5321,M5321/(1+$J$2)^Q5321),IF(P5321="Atraso",M5321,M5321/(1+$J$1)^Q5321))</f>
        <v/>
      </c>
    </row>
    <row r="5322">
      <c r="A5322" t="inlineStr">
        <is>
          <t>Q024L02</t>
        </is>
      </c>
      <c r="B5322" t="inlineStr">
        <is>
          <t>JOSE MEIRA FERNANDES</t>
        </is>
      </c>
      <c r="C5322" t="n">
        <v>1</v>
      </c>
      <c r="D5322" t="inlineStr">
        <is>
          <t>IPCA</t>
        </is>
      </c>
      <c r="E5322" t="n">
        <v>0.009488792934583046</v>
      </c>
      <c r="F5322" t="inlineStr">
        <is>
          <t>MENSAL</t>
        </is>
      </c>
      <c r="G5322" t="n">
        <v>47371</v>
      </c>
      <c r="H5322" t="n">
        <v>47371</v>
      </c>
      <c r="I5322" t="inlineStr">
        <is>
          <t>097</t>
        </is>
      </c>
      <c r="J5322" t="inlineStr">
        <is>
          <t>CARTEIRA</t>
        </is>
      </c>
      <c r="K5322" t="inlineStr">
        <is>
          <t>CONTRATO</t>
        </is>
      </c>
      <c r="L5322" t="n">
        <v>2910.19</v>
      </c>
      <c r="M5322" t="inlineStr"/>
      <c r="N5322" t="inlineStr"/>
      <c r="O5322" s="142">
        <f>DATE(YEAR(H5322),MONTH(H5322),1)</f>
        <v/>
      </c>
      <c r="P5322" s="132">
        <f>IF(H5322&gt;$L$3,"Futuro","Atraso")</f>
        <v/>
      </c>
      <c r="Q5322">
        <f>12*(YEAR(H5322)-YEAR($L$3))+(MONTH(H5322)-MONTH($L$3))</f>
        <v/>
      </c>
      <c r="R5322" s="366">
        <f>IF(N5322="IBIRAPITANGA FASE 3",IF(P5322="Atraso",M5322,M5322/(1+$J$2)^Q5322),IF(P5322="Atraso",M5322,M5322/(1+$J$1)^Q5322))</f>
        <v/>
      </c>
    </row>
    <row r="5323">
      <c r="A5323" t="inlineStr">
        <is>
          <t>Q024L02</t>
        </is>
      </c>
      <c r="B5323" t="inlineStr">
        <is>
          <t>JOSE MEIRA FERNANDES</t>
        </is>
      </c>
      <c r="C5323" t="n">
        <v>1</v>
      </c>
      <c r="D5323" t="inlineStr">
        <is>
          <t>IPCA</t>
        </is>
      </c>
      <c r="E5323" t="n">
        <v>0.009488792934583046</v>
      </c>
      <c r="F5323" t="inlineStr">
        <is>
          <t>MENSAL</t>
        </is>
      </c>
      <c r="G5323" t="n">
        <v>47401</v>
      </c>
      <c r="H5323" t="n">
        <v>47401</v>
      </c>
      <c r="I5323" t="inlineStr">
        <is>
          <t>098</t>
        </is>
      </c>
      <c r="J5323" t="inlineStr">
        <is>
          <t>CARTEIRA</t>
        </is>
      </c>
      <c r="K5323" t="inlineStr">
        <is>
          <t>CONTRATO</t>
        </is>
      </c>
      <c r="L5323" t="n">
        <v>2910.19</v>
      </c>
      <c r="M5323" t="inlineStr"/>
      <c r="N5323" t="inlineStr"/>
      <c r="O5323" s="142">
        <f>DATE(YEAR(H5323),MONTH(H5323),1)</f>
        <v/>
      </c>
      <c r="P5323" s="132">
        <f>IF(H5323&gt;$L$3,"Futuro","Atraso")</f>
        <v/>
      </c>
      <c r="Q5323">
        <f>12*(YEAR(H5323)-YEAR($L$3))+(MONTH(H5323)-MONTH($L$3))</f>
        <v/>
      </c>
      <c r="R5323" s="366">
        <f>IF(N5323="IBIRAPITANGA FASE 3",IF(P5323="Atraso",M5323,M5323/(1+$J$2)^Q5323),IF(P5323="Atraso",M5323,M5323/(1+$J$1)^Q5323))</f>
        <v/>
      </c>
    </row>
    <row r="5324">
      <c r="A5324" t="inlineStr">
        <is>
          <t>Q024L02</t>
        </is>
      </c>
      <c r="B5324" t="inlineStr">
        <is>
          <t>JOSE MEIRA FERNANDES</t>
        </is>
      </c>
      <c r="C5324" t="n">
        <v>1</v>
      </c>
      <c r="D5324" t="inlineStr">
        <is>
          <t>IPCA</t>
        </is>
      </c>
      <c r="E5324" t="n">
        <v>0.009488792934583046</v>
      </c>
      <c r="F5324" t="inlineStr">
        <is>
          <t>MENSAL</t>
        </is>
      </c>
      <c r="G5324" t="n">
        <v>47432</v>
      </c>
      <c r="H5324" t="n">
        <v>47432</v>
      </c>
      <c r="I5324" t="inlineStr">
        <is>
          <t>099</t>
        </is>
      </c>
      <c r="J5324" t="inlineStr">
        <is>
          <t>CARTEIRA</t>
        </is>
      </c>
      <c r="K5324" t="inlineStr">
        <is>
          <t>CONTRATO</t>
        </is>
      </c>
      <c r="L5324" t="n">
        <v>2910.19</v>
      </c>
      <c r="M5324" t="inlineStr"/>
      <c r="N5324" t="inlineStr"/>
      <c r="O5324" s="142">
        <f>DATE(YEAR(H5324),MONTH(H5324),1)</f>
        <v/>
      </c>
      <c r="P5324" s="132">
        <f>IF(H5324&gt;$L$3,"Futuro","Atraso")</f>
        <v/>
      </c>
      <c r="Q5324">
        <f>12*(YEAR(H5324)-YEAR($L$3))+(MONTH(H5324)-MONTH($L$3))</f>
        <v/>
      </c>
      <c r="R5324" s="366">
        <f>IF(N5324="IBIRAPITANGA FASE 3",IF(P5324="Atraso",M5324,M5324/(1+$J$2)^Q5324),IF(P5324="Atraso",M5324,M5324/(1+$J$1)^Q5324))</f>
        <v/>
      </c>
    </row>
    <row r="5325">
      <c r="A5325" t="inlineStr">
        <is>
          <t>Q024L02</t>
        </is>
      </c>
      <c r="B5325" t="inlineStr">
        <is>
          <t>JOSE MEIRA FERNANDES</t>
        </is>
      </c>
      <c r="C5325" t="n">
        <v>1</v>
      </c>
      <c r="D5325" t="inlineStr">
        <is>
          <t>IPCA</t>
        </is>
      </c>
      <c r="E5325" t="n">
        <v>0.009488792934583046</v>
      </c>
      <c r="F5325" t="inlineStr">
        <is>
          <t>MENSAL</t>
        </is>
      </c>
      <c r="G5325" t="n">
        <v>47462</v>
      </c>
      <c r="H5325" t="n">
        <v>47462</v>
      </c>
      <c r="I5325" t="inlineStr">
        <is>
          <t>100</t>
        </is>
      </c>
      <c r="J5325" t="inlineStr">
        <is>
          <t>CARTEIRA</t>
        </is>
      </c>
      <c r="K5325" t="inlineStr">
        <is>
          <t>CONTRATO</t>
        </is>
      </c>
      <c r="L5325" t="n">
        <v>2910.19</v>
      </c>
      <c r="M5325" t="inlineStr"/>
      <c r="N5325" t="inlineStr"/>
      <c r="O5325" s="142">
        <f>DATE(YEAR(H5325),MONTH(H5325),1)</f>
        <v/>
      </c>
      <c r="P5325" s="132">
        <f>IF(H5325&gt;$L$3,"Futuro","Atraso")</f>
        <v/>
      </c>
      <c r="Q5325">
        <f>12*(YEAR(H5325)-YEAR($L$3))+(MONTH(H5325)-MONTH($L$3))</f>
        <v/>
      </c>
      <c r="R5325" s="366">
        <f>IF(N5325="IBIRAPITANGA FASE 3",IF(P5325="Atraso",M5325,M5325/(1+$J$2)^Q5325),IF(P5325="Atraso",M5325,M5325/(1+$J$1)^Q5325))</f>
        <v/>
      </c>
    </row>
    <row r="5326">
      <c r="A5326" t="inlineStr">
        <is>
          <t>Q024L02</t>
        </is>
      </c>
      <c r="B5326" t="inlineStr">
        <is>
          <t>JOSE MEIRA FERNANDES</t>
        </is>
      </c>
      <c r="C5326" t="n">
        <v>1</v>
      </c>
      <c r="D5326" t="inlineStr">
        <is>
          <t>IPCA</t>
        </is>
      </c>
      <c r="E5326" t="n">
        <v>0.009488792934583046</v>
      </c>
      <c r="F5326" t="inlineStr">
        <is>
          <t>MENSAL</t>
        </is>
      </c>
      <c r="G5326" t="n">
        <v>47493</v>
      </c>
      <c r="H5326" t="n">
        <v>47493</v>
      </c>
      <c r="I5326" t="inlineStr">
        <is>
          <t>101</t>
        </is>
      </c>
      <c r="J5326" t="inlineStr">
        <is>
          <t>CARTEIRA</t>
        </is>
      </c>
      <c r="K5326" t="inlineStr">
        <is>
          <t>CONTRATO</t>
        </is>
      </c>
      <c r="L5326" t="n">
        <v>2910.19</v>
      </c>
      <c r="M5326" t="inlineStr"/>
      <c r="N5326" t="inlineStr"/>
      <c r="O5326" s="142">
        <f>DATE(YEAR(H5326),MONTH(H5326),1)</f>
        <v/>
      </c>
      <c r="P5326" s="132">
        <f>IF(H5326&gt;$L$3,"Futuro","Atraso")</f>
        <v/>
      </c>
      <c r="Q5326">
        <f>12*(YEAR(H5326)-YEAR($L$3))+(MONTH(H5326)-MONTH($L$3))</f>
        <v/>
      </c>
      <c r="R5326" s="366">
        <f>IF(N5326="IBIRAPITANGA FASE 3",IF(P5326="Atraso",M5326,M5326/(1+$J$2)^Q5326),IF(P5326="Atraso",M5326,M5326/(1+$J$1)^Q5326))</f>
        <v/>
      </c>
    </row>
    <row r="5327">
      <c r="A5327" t="inlineStr">
        <is>
          <t>Q024L02</t>
        </is>
      </c>
      <c r="B5327" t="inlineStr">
        <is>
          <t>JOSE MEIRA FERNANDES</t>
        </is>
      </c>
      <c r="C5327" t="n">
        <v>1</v>
      </c>
      <c r="D5327" t="inlineStr">
        <is>
          <t>IPCA</t>
        </is>
      </c>
      <c r="E5327" t="n">
        <v>0.009488792934583046</v>
      </c>
      <c r="F5327" t="inlineStr">
        <is>
          <t>MENSAL</t>
        </is>
      </c>
      <c r="G5327" t="n">
        <v>47524</v>
      </c>
      <c r="H5327" t="n">
        <v>47524</v>
      </c>
      <c r="I5327" t="inlineStr">
        <is>
          <t>102</t>
        </is>
      </c>
      <c r="J5327" t="inlineStr">
        <is>
          <t>CARTEIRA</t>
        </is>
      </c>
      <c r="K5327" t="inlineStr">
        <is>
          <t>CONTRATO</t>
        </is>
      </c>
      <c r="L5327" t="n">
        <v>2910.19</v>
      </c>
      <c r="M5327" t="inlineStr"/>
      <c r="N5327" t="inlineStr"/>
      <c r="O5327" s="142">
        <f>DATE(YEAR(H5327),MONTH(H5327),1)</f>
        <v/>
      </c>
      <c r="P5327" s="132">
        <f>IF(H5327&gt;$L$3,"Futuro","Atraso")</f>
        <v/>
      </c>
      <c r="Q5327">
        <f>12*(YEAR(H5327)-YEAR($L$3))+(MONTH(H5327)-MONTH($L$3))</f>
        <v/>
      </c>
      <c r="R5327" s="366">
        <f>IF(N5327="IBIRAPITANGA FASE 3",IF(P5327="Atraso",M5327,M5327/(1+$J$2)^Q5327),IF(P5327="Atraso",M5327,M5327/(1+$J$1)^Q5327))</f>
        <v/>
      </c>
    </row>
    <row r="5328">
      <c r="A5328" t="inlineStr">
        <is>
          <t>Q024L02</t>
        </is>
      </c>
      <c r="B5328" t="inlineStr">
        <is>
          <t>JOSE MEIRA FERNANDES</t>
        </is>
      </c>
      <c r="C5328" t="n">
        <v>1</v>
      </c>
      <c r="D5328" t="inlineStr">
        <is>
          <t>IPCA</t>
        </is>
      </c>
      <c r="E5328" t="n">
        <v>0.009488792934583046</v>
      </c>
      <c r="F5328" t="inlineStr">
        <is>
          <t>MENSAL</t>
        </is>
      </c>
      <c r="G5328" t="n">
        <v>47552</v>
      </c>
      <c r="H5328" t="n">
        <v>47552</v>
      </c>
      <c r="I5328" t="inlineStr">
        <is>
          <t>103</t>
        </is>
      </c>
      <c r="J5328" t="inlineStr">
        <is>
          <t>CARTEIRA</t>
        </is>
      </c>
      <c r="K5328" t="inlineStr">
        <is>
          <t>CONTRATO</t>
        </is>
      </c>
      <c r="L5328" t="n">
        <v>2910.19</v>
      </c>
      <c r="M5328" t="inlineStr"/>
      <c r="N5328" t="inlineStr"/>
      <c r="O5328" s="142">
        <f>DATE(YEAR(H5328),MONTH(H5328),1)</f>
        <v/>
      </c>
      <c r="P5328" s="132">
        <f>IF(H5328&gt;$L$3,"Futuro","Atraso")</f>
        <v/>
      </c>
      <c r="Q5328">
        <f>12*(YEAR(H5328)-YEAR($L$3))+(MONTH(H5328)-MONTH($L$3))</f>
        <v/>
      </c>
      <c r="R5328" s="366">
        <f>IF(N5328="IBIRAPITANGA FASE 3",IF(P5328="Atraso",M5328,M5328/(1+$J$2)^Q5328),IF(P5328="Atraso",M5328,M5328/(1+$J$1)^Q5328))</f>
        <v/>
      </c>
    </row>
    <row r="5329">
      <c r="A5329" t="inlineStr">
        <is>
          <t>Q024L02</t>
        </is>
      </c>
      <c r="B5329" t="inlineStr">
        <is>
          <t>JOSE MEIRA FERNANDES</t>
        </is>
      </c>
      <c r="C5329" t="n">
        <v>1</v>
      </c>
      <c r="D5329" t="inlineStr">
        <is>
          <t>IPCA</t>
        </is>
      </c>
      <c r="E5329" t="n">
        <v>0.009488792934583046</v>
      </c>
      <c r="F5329" t="inlineStr">
        <is>
          <t>MENSAL</t>
        </is>
      </c>
      <c r="G5329" t="n">
        <v>47583</v>
      </c>
      <c r="H5329" t="n">
        <v>47583</v>
      </c>
      <c r="I5329" t="inlineStr">
        <is>
          <t>104</t>
        </is>
      </c>
      <c r="J5329" t="inlineStr">
        <is>
          <t>CARTEIRA</t>
        </is>
      </c>
      <c r="K5329" t="inlineStr">
        <is>
          <t>CONTRATO</t>
        </is>
      </c>
      <c r="L5329" t="n">
        <v>2910.19</v>
      </c>
      <c r="M5329" t="inlineStr"/>
      <c r="N5329" t="inlineStr"/>
      <c r="O5329" s="142">
        <f>DATE(YEAR(H5329),MONTH(H5329),1)</f>
        <v/>
      </c>
      <c r="P5329" s="132">
        <f>IF(H5329&gt;$L$3,"Futuro","Atraso")</f>
        <v/>
      </c>
      <c r="Q5329">
        <f>12*(YEAR(H5329)-YEAR($L$3))+(MONTH(H5329)-MONTH($L$3))</f>
        <v/>
      </c>
      <c r="R5329" s="366">
        <f>IF(N5329="IBIRAPITANGA FASE 3",IF(P5329="Atraso",M5329,M5329/(1+$J$2)^Q5329),IF(P5329="Atraso",M5329,M5329/(1+$J$1)^Q5329))</f>
        <v/>
      </c>
    </row>
    <row r="5330">
      <c r="A5330" t="inlineStr">
        <is>
          <t>Q024L02</t>
        </is>
      </c>
      <c r="B5330" t="inlineStr">
        <is>
          <t>JOSE MEIRA FERNANDES</t>
        </is>
      </c>
      <c r="C5330" t="n">
        <v>1</v>
      </c>
      <c r="D5330" t="inlineStr">
        <is>
          <t>IPCA</t>
        </is>
      </c>
      <c r="E5330" t="n">
        <v>0.009488792934583046</v>
      </c>
      <c r="F5330" t="inlineStr">
        <is>
          <t>MENSAL</t>
        </is>
      </c>
      <c r="G5330" t="n">
        <v>47613</v>
      </c>
      <c r="H5330" t="n">
        <v>47613</v>
      </c>
      <c r="I5330" t="inlineStr">
        <is>
          <t>105</t>
        </is>
      </c>
      <c r="J5330" t="inlineStr">
        <is>
          <t>CARTEIRA</t>
        </is>
      </c>
      <c r="K5330" t="inlineStr">
        <is>
          <t>CONTRATO</t>
        </is>
      </c>
      <c r="L5330" t="n">
        <v>2910.19</v>
      </c>
      <c r="M5330" t="inlineStr"/>
      <c r="N5330" t="inlineStr"/>
      <c r="O5330" s="142">
        <f>DATE(YEAR(H5330),MONTH(H5330),1)</f>
        <v/>
      </c>
      <c r="P5330" s="132">
        <f>IF(H5330&gt;$L$3,"Futuro","Atraso")</f>
        <v/>
      </c>
      <c r="Q5330">
        <f>12*(YEAR(H5330)-YEAR($L$3))+(MONTH(H5330)-MONTH($L$3))</f>
        <v/>
      </c>
      <c r="R5330" s="366">
        <f>IF(N5330="IBIRAPITANGA FASE 3",IF(P5330="Atraso",M5330,M5330/(1+$J$2)^Q5330),IF(P5330="Atraso",M5330,M5330/(1+$J$1)^Q5330))</f>
        <v/>
      </c>
    </row>
    <row r="5331">
      <c r="A5331" t="inlineStr">
        <is>
          <t>Q024L02</t>
        </is>
      </c>
      <c r="B5331" t="inlineStr">
        <is>
          <t>JOSE MEIRA FERNANDES</t>
        </is>
      </c>
      <c r="C5331" t="n">
        <v>1</v>
      </c>
      <c r="D5331" t="inlineStr">
        <is>
          <t>IPCA</t>
        </is>
      </c>
      <c r="E5331" t="n">
        <v>0.009488792934583046</v>
      </c>
      <c r="F5331" t="inlineStr">
        <is>
          <t>MENSAL</t>
        </is>
      </c>
      <c r="G5331" t="n">
        <v>47644</v>
      </c>
      <c r="H5331" t="n">
        <v>47644</v>
      </c>
      <c r="I5331" t="inlineStr">
        <is>
          <t>106</t>
        </is>
      </c>
      <c r="J5331" t="inlineStr">
        <is>
          <t>CARTEIRA</t>
        </is>
      </c>
      <c r="K5331" t="inlineStr">
        <is>
          <t>CONTRATO</t>
        </is>
      </c>
      <c r="L5331" t="n">
        <v>2910.19</v>
      </c>
      <c r="M5331" t="inlineStr"/>
      <c r="N5331" t="inlineStr"/>
      <c r="O5331" s="142">
        <f>DATE(YEAR(H5331),MONTH(H5331),1)</f>
        <v/>
      </c>
      <c r="P5331" s="132">
        <f>IF(H5331&gt;$L$3,"Futuro","Atraso")</f>
        <v/>
      </c>
      <c r="Q5331">
        <f>12*(YEAR(H5331)-YEAR($L$3))+(MONTH(H5331)-MONTH($L$3))</f>
        <v/>
      </c>
      <c r="R5331" s="366">
        <f>IF(N5331="IBIRAPITANGA FASE 3",IF(P5331="Atraso",M5331,M5331/(1+$J$2)^Q5331),IF(P5331="Atraso",M5331,M5331/(1+$J$1)^Q5331))</f>
        <v/>
      </c>
    </row>
    <row r="5332">
      <c r="A5332" t="inlineStr">
        <is>
          <t>Q024L02</t>
        </is>
      </c>
      <c r="B5332" t="inlineStr">
        <is>
          <t>JOSE MEIRA FERNANDES</t>
        </is>
      </c>
      <c r="C5332" t="n">
        <v>1</v>
      </c>
      <c r="D5332" t="inlineStr">
        <is>
          <t>IPCA</t>
        </is>
      </c>
      <c r="E5332" t="n">
        <v>0.009488792934583046</v>
      </c>
      <c r="F5332" t="inlineStr">
        <is>
          <t>MENSAL</t>
        </is>
      </c>
      <c r="G5332" t="n">
        <v>47674</v>
      </c>
      <c r="H5332" t="n">
        <v>47674</v>
      </c>
      <c r="I5332" t="inlineStr">
        <is>
          <t>107</t>
        </is>
      </c>
      <c r="J5332" t="inlineStr">
        <is>
          <t>CARTEIRA</t>
        </is>
      </c>
      <c r="K5332" t="inlineStr">
        <is>
          <t>CONTRATO</t>
        </is>
      </c>
      <c r="L5332" t="n">
        <v>2910.19</v>
      </c>
      <c r="M5332" t="inlineStr"/>
      <c r="N5332" t="inlineStr"/>
      <c r="O5332" s="142">
        <f>DATE(YEAR(H5332),MONTH(H5332),1)</f>
        <v/>
      </c>
      <c r="P5332" s="132">
        <f>IF(H5332&gt;$L$3,"Futuro","Atraso")</f>
        <v/>
      </c>
      <c r="Q5332">
        <f>12*(YEAR(H5332)-YEAR($L$3))+(MONTH(H5332)-MONTH($L$3))</f>
        <v/>
      </c>
      <c r="R5332" s="366">
        <f>IF(N5332="IBIRAPITANGA FASE 3",IF(P5332="Atraso",M5332,M5332/(1+$J$2)^Q5332),IF(P5332="Atraso",M5332,M5332/(1+$J$1)^Q5332))</f>
        <v/>
      </c>
    </row>
    <row r="5333">
      <c r="A5333" t="inlineStr">
        <is>
          <t>Q024L02</t>
        </is>
      </c>
      <c r="B5333" t="inlineStr">
        <is>
          <t>JOSE MEIRA FERNANDES</t>
        </is>
      </c>
      <c r="C5333" t="n">
        <v>1</v>
      </c>
      <c r="D5333" t="inlineStr">
        <is>
          <t>IPCA</t>
        </is>
      </c>
      <c r="E5333" t="n">
        <v>0.009488792934583046</v>
      </c>
      <c r="F5333" t="inlineStr">
        <is>
          <t>MENSAL</t>
        </is>
      </c>
      <c r="G5333" t="n">
        <v>47705</v>
      </c>
      <c r="H5333" t="n">
        <v>47705</v>
      </c>
      <c r="I5333" t="inlineStr">
        <is>
          <t>108</t>
        </is>
      </c>
      <c r="J5333" t="inlineStr">
        <is>
          <t>CARTEIRA</t>
        </is>
      </c>
      <c r="K5333" t="inlineStr">
        <is>
          <t>CONTRATO</t>
        </is>
      </c>
      <c r="L5333" t="n">
        <v>2910.19</v>
      </c>
      <c r="M5333" t="inlineStr"/>
      <c r="N5333" t="inlineStr"/>
      <c r="O5333" s="142">
        <f>DATE(YEAR(H5333),MONTH(H5333),1)</f>
        <v/>
      </c>
      <c r="P5333" s="132">
        <f>IF(H5333&gt;$L$3,"Futuro","Atraso")</f>
        <v/>
      </c>
      <c r="Q5333">
        <f>12*(YEAR(H5333)-YEAR($L$3))+(MONTH(H5333)-MONTH($L$3))</f>
        <v/>
      </c>
      <c r="R5333" s="366">
        <f>IF(N5333="IBIRAPITANGA FASE 3",IF(P5333="Atraso",M5333,M5333/(1+$J$2)^Q5333),IF(P5333="Atraso",M5333,M5333/(1+$J$1)^Q5333))</f>
        <v/>
      </c>
    </row>
    <row r="5334">
      <c r="A5334" t="inlineStr">
        <is>
          <t>Q024L02</t>
        </is>
      </c>
      <c r="B5334" t="inlineStr">
        <is>
          <t>JOSE MEIRA FERNANDES</t>
        </is>
      </c>
      <c r="C5334" t="n">
        <v>1</v>
      </c>
      <c r="D5334" t="inlineStr">
        <is>
          <t>IPCA</t>
        </is>
      </c>
      <c r="E5334" t="n">
        <v>0.009488792934583046</v>
      </c>
      <c r="F5334" t="inlineStr">
        <is>
          <t>MENSAL</t>
        </is>
      </c>
      <c r="G5334" t="n">
        <v>47736</v>
      </c>
      <c r="H5334" t="n">
        <v>47736</v>
      </c>
      <c r="I5334" t="inlineStr">
        <is>
          <t>109</t>
        </is>
      </c>
      <c r="J5334" t="inlineStr">
        <is>
          <t>CARTEIRA</t>
        </is>
      </c>
      <c r="K5334" t="inlineStr">
        <is>
          <t>CONTRATO</t>
        </is>
      </c>
      <c r="L5334" t="n">
        <v>2910.19</v>
      </c>
      <c r="M5334" t="inlineStr"/>
      <c r="N5334" t="inlineStr"/>
      <c r="O5334" s="142">
        <f>DATE(YEAR(H5334),MONTH(H5334),1)</f>
        <v/>
      </c>
      <c r="P5334" s="132">
        <f>IF(H5334&gt;$L$3,"Futuro","Atraso")</f>
        <v/>
      </c>
      <c r="Q5334">
        <f>12*(YEAR(H5334)-YEAR($L$3))+(MONTH(H5334)-MONTH($L$3))</f>
        <v/>
      </c>
      <c r="R5334" s="366">
        <f>IF(N5334="IBIRAPITANGA FASE 3",IF(P5334="Atraso",M5334,M5334/(1+$J$2)^Q5334),IF(P5334="Atraso",M5334,M5334/(1+$J$1)^Q5334))</f>
        <v/>
      </c>
    </row>
    <row r="5335">
      <c r="A5335" t="inlineStr">
        <is>
          <t>Q024L02</t>
        </is>
      </c>
      <c r="B5335" t="inlineStr">
        <is>
          <t>JOSE MEIRA FERNANDES</t>
        </is>
      </c>
      <c r="C5335" t="n">
        <v>1</v>
      </c>
      <c r="D5335" t="inlineStr">
        <is>
          <t>IPCA</t>
        </is>
      </c>
      <c r="E5335" t="n">
        <v>0.009488792934583046</v>
      </c>
      <c r="F5335" t="inlineStr">
        <is>
          <t>MENSAL</t>
        </is>
      </c>
      <c r="G5335" t="n">
        <v>47766</v>
      </c>
      <c r="H5335" t="n">
        <v>47766</v>
      </c>
      <c r="I5335" t="inlineStr">
        <is>
          <t>110</t>
        </is>
      </c>
      <c r="J5335" t="inlineStr">
        <is>
          <t>CARTEIRA</t>
        </is>
      </c>
      <c r="K5335" t="inlineStr">
        <is>
          <t>CONTRATO</t>
        </is>
      </c>
      <c r="L5335" t="n">
        <v>2910.19</v>
      </c>
      <c r="M5335" t="inlineStr"/>
      <c r="N5335" t="inlineStr"/>
      <c r="O5335" s="142">
        <f>DATE(YEAR(H5335),MONTH(H5335),1)</f>
        <v/>
      </c>
      <c r="P5335" s="132">
        <f>IF(H5335&gt;$L$3,"Futuro","Atraso")</f>
        <v/>
      </c>
      <c r="Q5335">
        <f>12*(YEAR(H5335)-YEAR($L$3))+(MONTH(H5335)-MONTH($L$3))</f>
        <v/>
      </c>
      <c r="R5335" s="366">
        <f>IF(N5335="IBIRAPITANGA FASE 3",IF(P5335="Atraso",M5335,M5335/(1+$J$2)^Q5335),IF(P5335="Atraso",M5335,M5335/(1+$J$1)^Q5335))</f>
        <v/>
      </c>
    </row>
    <row r="5336">
      <c r="A5336" t="inlineStr">
        <is>
          <t>Q024L02</t>
        </is>
      </c>
      <c r="B5336" t="inlineStr">
        <is>
          <t>JOSE MEIRA FERNANDES</t>
        </is>
      </c>
      <c r="C5336" t="n">
        <v>1</v>
      </c>
      <c r="D5336" t="inlineStr">
        <is>
          <t>IPCA</t>
        </is>
      </c>
      <c r="E5336" t="n">
        <v>0.009488792934583046</v>
      </c>
      <c r="F5336" t="inlineStr">
        <is>
          <t>MENSAL</t>
        </is>
      </c>
      <c r="G5336" t="n">
        <v>47797</v>
      </c>
      <c r="H5336" t="n">
        <v>47797</v>
      </c>
      <c r="I5336" t="inlineStr">
        <is>
          <t>111</t>
        </is>
      </c>
      <c r="J5336" t="inlineStr">
        <is>
          <t>CARTEIRA</t>
        </is>
      </c>
      <c r="K5336" t="inlineStr">
        <is>
          <t>CONTRATO</t>
        </is>
      </c>
      <c r="L5336" t="n">
        <v>2910.19</v>
      </c>
      <c r="M5336" t="inlineStr"/>
      <c r="N5336" t="inlineStr"/>
      <c r="O5336" s="142">
        <f>DATE(YEAR(H5336),MONTH(H5336),1)</f>
        <v/>
      </c>
      <c r="P5336" s="132">
        <f>IF(H5336&gt;$L$3,"Futuro","Atraso")</f>
        <v/>
      </c>
      <c r="Q5336">
        <f>12*(YEAR(H5336)-YEAR($L$3))+(MONTH(H5336)-MONTH($L$3))</f>
        <v/>
      </c>
      <c r="R5336" s="366">
        <f>IF(N5336="IBIRAPITANGA FASE 3",IF(P5336="Atraso",M5336,M5336/(1+$J$2)^Q5336),IF(P5336="Atraso",M5336,M5336/(1+$J$1)^Q5336))</f>
        <v/>
      </c>
    </row>
    <row r="5337">
      <c r="A5337" t="inlineStr">
        <is>
          <t>Q024L02</t>
        </is>
      </c>
      <c r="B5337" t="inlineStr">
        <is>
          <t>JOSE MEIRA FERNANDES</t>
        </is>
      </c>
      <c r="C5337" t="n">
        <v>1</v>
      </c>
      <c r="D5337" t="inlineStr">
        <is>
          <t>IPCA</t>
        </is>
      </c>
      <c r="E5337" t="n">
        <v>0.009488792934583046</v>
      </c>
      <c r="F5337" t="inlineStr">
        <is>
          <t>MENSAL</t>
        </is>
      </c>
      <c r="G5337" t="n">
        <v>47827</v>
      </c>
      <c r="H5337" t="n">
        <v>47827</v>
      </c>
      <c r="I5337" t="inlineStr">
        <is>
          <t>112</t>
        </is>
      </c>
      <c r="J5337" t="inlineStr">
        <is>
          <t>CARTEIRA</t>
        </is>
      </c>
      <c r="K5337" t="inlineStr">
        <is>
          <t>CONTRATO</t>
        </is>
      </c>
      <c r="L5337" t="n">
        <v>2910.19</v>
      </c>
      <c r="M5337" t="inlineStr"/>
      <c r="N5337" t="inlineStr"/>
      <c r="O5337" s="142">
        <f>DATE(YEAR(H5337),MONTH(H5337),1)</f>
        <v/>
      </c>
      <c r="P5337" s="132">
        <f>IF(H5337&gt;$L$3,"Futuro","Atraso")</f>
        <v/>
      </c>
      <c r="Q5337">
        <f>12*(YEAR(H5337)-YEAR($L$3))+(MONTH(H5337)-MONTH($L$3))</f>
        <v/>
      </c>
      <c r="R5337" s="366">
        <f>IF(N5337="IBIRAPITANGA FASE 3",IF(P5337="Atraso",M5337,M5337/(1+$J$2)^Q5337),IF(P5337="Atraso",M5337,M5337/(1+$J$1)^Q5337))</f>
        <v/>
      </c>
    </row>
    <row r="5338">
      <c r="A5338" t="inlineStr">
        <is>
          <t>Q024L02</t>
        </is>
      </c>
      <c r="B5338" t="inlineStr">
        <is>
          <t>JOSE MEIRA FERNANDES</t>
        </is>
      </c>
      <c r="C5338" t="n">
        <v>1</v>
      </c>
      <c r="D5338" t="inlineStr">
        <is>
          <t>IPCA</t>
        </is>
      </c>
      <c r="E5338" t="n">
        <v>0.009488792934583046</v>
      </c>
      <c r="F5338" t="inlineStr">
        <is>
          <t>MENSAL</t>
        </is>
      </c>
      <c r="G5338" t="n">
        <v>47858</v>
      </c>
      <c r="H5338" t="n">
        <v>47858</v>
      </c>
      <c r="I5338" t="inlineStr">
        <is>
          <t>113</t>
        </is>
      </c>
      <c r="J5338" t="inlineStr">
        <is>
          <t>CARTEIRA</t>
        </is>
      </c>
      <c r="K5338" t="inlineStr">
        <is>
          <t>CONTRATO</t>
        </is>
      </c>
      <c r="L5338" t="n">
        <v>2910.19</v>
      </c>
      <c r="M5338" t="inlineStr"/>
      <c r="N5338" t="inlineStr"/>
      <c r="O5338" s="142">
        <f>DATE(YEAR(H5338),MONTH(H5338),1)</f>
        <v/>
      </c>
      <c r="P5338" s="132">
        <f>IF(H5338&gt;$L$3,"Futuro","Atraso")</f>
        <v/>
      </c>
      <c r="Q5338">
        <f>12*(YEAR(H5338)-YEAR($L$3))+(MONTH(H5338)-MONTH($L$3))</f>
        <v/>
      </c>
      <c r="R5338" s="366">
        <f>IF(N5338="IBIRAPITANGA FASE 3",IF(P5338="Atraso",M5338,M5338/(1+$J$2)^Q5338),IF(P5338="Atraso",M5338,M5338/(1+$J$1)^Q5338))</f>
        <v/>
      </c>
    </row>
    <row r="5339">
      <c r="A5339" t="inlineStr">
        <is>
          <t>Q024L02</t>
        </is>
      </c>
      <c r="B5339" t="inlineStr">
        <is>
          <t>JOSE MEIRA FERNANDES</t>
        </is>
      </c>
      <c r="C5339" t="n">
        <v>1</v>
      </c>
      <c r="D5339" t="inlineStr">
        <is>
          <t>IPCA</t>
        </is>
      </c>
      <c r="E5339" t="n">
        <v>0.009488792934583046</v>
      </c>
      <c r="F5339" t="inlineStr">
        <is>
          <t>MENSAL</t>
        </is>
      </c>
      <c r="G5339" t="n">
        <v>47889</v>
      </c>
      <c r="H5339" t="n">
        <v>47889</v>
      </c>
      <c r="I5339" t="inlineStr">
        <is>
          <t>114</t>
        </is>
      </c>
      <c r="J5339" t="inlineStr">
        <is>
          <t>CARTEIRA</t>
        </is>
      </c>
      <c r="K5339" t="inlineStr">
        <is>
          <t>CONTRATO</t>
        </is>
      </c>
      <c r="L5339" t="n">
        <v>2910.19</v>
      </c>
      <c r="M5339" t="inlineStr"/>
      <c r="N5339" t="inlineStr"/>
      <c r="O5339" s="142">
        <f>DATE(YEAR(H5339),MONTH(H5339),1)</f>
        <v/>
      </c>
      <c r="P5339" s="132">
        <f>IF(H5339&gt;$L$3,"Futuro","Atraso")</f>
        <v/>
      </c>
      <c r="Q5339">
        <f>12*(YEAR(H5339)-YEAR($L$3))+(MONTH(H5339)-MONTH($L$3))</f>
        <v/>
      </c>
      <c r="R5339" s="366">
        <f>IF(N5339="IBIRAPITANGA FASE 3",IF(P5339="Atraso",M5339,M5339/(1+$J$2)^Q5339),IF(P5339="Atraso",M5339,M5339/(1+$J$1)^Q5339))</f>
        <v/>
      </c>
    </row>
    <row r="5340">
      <c r="A5340" t="inlineStr">
        <is>
          <t>Q024L02</t>
        </is>
      </c>
      <c r="B5340" t="inlineStr">
        <is>
          <t>JOSE MEIRA FERNANDES</t>
        </is>
      </c>
      <c r="C5340" t="n">
        <v>1</v>
      </c>
      <c r="D5340" t="inlineStr">
        <is>
          <t>IPCA</t>
        </is>
      </c>
      <c r="E5340" t="n">
        <v>0.009488792934583046</v>
      </c>
      <c r="F5340" t="inlineStr">
        <is>
          <t>MENSAL</t>
        </is>
      </c>
      <c r="G5340" t="n">
        <v>47917</v>
      </c>
      <c r="H5340" t="n">
        <v>47917</v>
      </c>
      <c r="I5340" t="inlineStr">
        <is>
          <t>115</t>
        </is>
      </c>
      <c r="J5340" t="inlineStr">
        <is>
          <t>CARTEIRA</t>
        </is>
      </c>
      <c r="K5340" t="inlineStr">
        <is>
          <t>CONTRATO</t>
        </is>
      </c>
      <c r="L5340" t="n">
        <v>2910.19</v>
      </c>
      <c r="M5340" t="inlineStr"/>
      <c r="N5340" t="inlineStr"/>
      <c r="O5340" s="142">
        <f>DATE(YEAR(H5340),MONTH(H5340),1)</f>
        <v/>
      </c>
      <c r="P5340" s="132">
        <f>IF(H5340&gt;$L$3,"Futuro","Atraso")</f>
        <v/>
      </c>
      <c r="Q5340">
        <f>12*(YEAR(H5340)-YEAR($L$3))+(MONTH(H5340)-MONTH($L$3))</f>
        <v/>
      </c>
      <c r="R5340" s="366">
        <f>IF(N5340="IBIRAPITANGA FASE 3",IF(P5340="Atraso",M5340,M5340/(1+$J$2)^Q5340),IF(P5340="Atraso",M5340,M5340/(1+$J$1)^Q5340))</f>
        <v/>
      </c>
    </row>
    <row r="5341">
      <c r="A5341" t="inlineStr">
        <is>
          <t>Q024L02</t>
        </is>
      </c>
      <c r="B5341" t="inlineStr">
        <is>
          <t>JOSE MEIRA FERNANDES</t>
        </is>
      </c>
      <c r="C5341" t="n">
        <v>1</v>
      </c>
      <c r="D5341" t="inlineStr">
        <is>
          <t>IPCA</t>
        </is>
      </c>
      <c r="E5341" t="n">
        <v>0.009488792934583046</v>
      </c>
      <c r="F5341" t="inlineStr">
        <is>
          <t>MENSAL</t>
        </is>
      </c>
      <c r="G5341" t="n">
        <v>47948</v>
      </c>
      <c r="H5341" t="n">
        <v>47948</v>
      </c>
      <c r="I5341" t="inlineStr">
        <is>
          <t>116</t>
        </is>
      </c>
      <c r="J5341" t="inlineStr">
        <is>
          <t>CARTEIRA</t>
        </is>
      </c>
      <c r="K5341" t="inlineStr">
        <is>
          <t>CONTRATO</t>
        </is>
      </c>
      <c r="L5341" t="n">
        <v>2910.19</v>
      </c>
      <c r="M5341" t="inlineStr"/>
      <c r="N5341" t="inlineStr"/>
      <c r="O5341" s="142">
        <f>DATE(YEAR(H5341),MONTH(H5341),1)</f>
        <v/>
      </c>
      <c r="P5341" s="132">
        <f>IF(H5341&gt;$L$3,"Futuro","Atraso")</f>
        <v/>
      </c>
      <c r="Q5341">
        <f>12*(YEAR(H5341)-YEAR($L$3))+(MONTH(H5341)-MONTH($L$3))</f>
        <v/>
      </c>
      <c r="R5341" s="366">
        <f>IF(N5341="IBIRAPITANGA FASE 3",IF(P5341="Atraso",M5341,M5341/(1+$J$2)^Q5341),IF(P5341="Atraso",M5341,M5341/(1+$J$1)^Q5341))</f>
        <v/>
      </c>
    </row>
    <row r="5342">
      <c r="A5342" t="inlineStr">
        <is>
          <t>Q024L02</t>
        </is>
      </c>
      <c r="B5342" t="inlineStr">
        <is>
          <t>JOSE MEIRA FERNANDES</t>
        </is>
      </c>
      <c r="C5342" t="n">
        <v>1</v>
      </c>
      <c r="D5342" t="inlineStr">
        <is>
          <t>IPCA</t>
        </is>
      </c>
      <c r="E5342" t="n">
        <v>0.009488792934583046</v>
      </c>
      <c r="F5342" t="inlineStr">
        <is>
          <t>MENSAL</t>
        </is>
      </c>
      <c r="G5342" t="n">
        <v>47978</v>
      </c>
      <c r="H5342" t="n">
        <v>47978</v>
      </c>
      <c r="I5342" t="inlineStr">
        <is>
          <t>117</t>
        </is>
      </c>
      <c r="J5342" t="inlineStr">
        <is>
          <t>CARTEIRA</t>
        </is>
      </c>
      <c r="K5342" t="inlineStr">
        <is>
          <t>CONTRATO</t>
        </is>
      </c>
      <c r="L5342" t="n">
        <v>2910.19</v>
      </c>
      <c r="M5342" t="inlineStr"/>
      <c r="N5342" t="inlineStr"/>
      <c r="O5342" s="142">
        <f>DATE(YEAR(H5342),MONTH(H5342),1)</f>
        <v/>
      </c>
      <c r="P5342" s="132">
        <f>IF(H5342&gt;$L$3,"Futuro","Atraso")</f>
        <v/>
      </c>
      <c r="Q5342">
        <f>12*(YEAR(H5342)-YEAR($L$3))+(MONTH(H5342)-MONTH($L$3))</f>
        <v/>
      </c>
      <c r="R5342" s="366">
        <f>IF(N5342="IBIRAPITANGA FASE 3",IF(P5342="Atraso",M5342,M5342/(1+$J$2)^Q5342),IF(P5342="Atraso",M5342,M5342/(1+$J$1)^Q5342))</f>
        <v/>
      </c>
    </row>
    <row r="5343">
      <c r="A5343" t="inlineStr">
        <is>
          <t>Q024L02</t>
        </is>
      </c>
      <c r="B5343" t="inlineStr">
        <is>
          <t>JOSE MEIRA FERNANDES</t>
        </is>
      </c>
      <c r="C5343" t="n">
        <v>1</v>
      </c>
      <c r="D5343" t="inlineStr">
        <is>
          <t>IPCA</t>
        </is>
      </c>
      <c r="E5343" t="n">
        <v>0.009488792934583046</v>
      </c>
      <c r="F5343" t="inlineStr">
        <is>
          <t>MENSAL</t>
        </is>
      </c>
      <c r="G5343" t="n">
        <v>48009</v>
      </c>
      <c r="H5343" t="n">
        <v>48009</v>
      </c>
      <c r="I5343" t="inlineStr">
        <is>
          <t>118</t>
        </is>
      </c>
      <c r="J5343" t="inlineStr">
        <is>
          <t>CARTEIRA</t>
        </is>
      </c>
      <c r="K5343" t="inlineStr">
        <is>
          <t>CONTRATO</t>
        </is>
      </c>
      <c r="L5343" t="n">
        <v>2910.19</v>
      </c>
      <c r="M5343" t="inlineStr"/>
      <c r="N5343" t="inlineStr"/>
      <c r="O5343" s="142">
        <f>DATE(YEAR(H5343),MONTH(H5343),1)</f>
        <v/>
      </c>
      <c r="P5343" s="132">
        <f>IF(H5343&gt;$L$3,"Futuro","Atraso")</f>
        <v/>
      </c>
      <c r="Q5343">
        <f>12*(YEAR(H5343)-YEAR($L$3))+(MONTH(H5343)-MONTH($L$3))</f>
        <v/>
      </c>
      <c r="R5343" s="366">
        <f>IF(N5343="IBIRAPITANGA FASE 3",IF(P5343="Atraso",M5343,M5343/(1+$J$2)^Q5343),IF(P5343="Atraso",M5343,M5343/(1+$J$1)^Q5343))</f>
        <v/>
      </c>
    </row>
    <row r="5344">
      <c r="A5344" t="inlineStr">
        <is>
          <t>Q024L02</t>
        </is>
      </c>
      <c r="B5344" t="inlineStr">
        <is>
          <t>JOSE MEIRA FERNANDES</t>
        </is>
      </c>
      <c r="C5344" t="n">
        <v>1</v>
      </c>
      <c r="D5344" t="inlineStr">
        <is>
          <t>IPCA</t>
        </is>
      </c>
      <c r="E5344" t="n">
        <v>0.009488792934583046</v>
      </c>
      <c r="F5344" t="inlineStr">
        <is>
          <t>MENSAL</t>
        </is>
      </c>
      <c r="G5344" t="n">
        <v>48039</v>
      </c>
      <c r="H5344" t="n">
        <v>48039</v>
      </c>
      <c r="I5344" t="inlineStr">
        <is>
          <t>119</t>
        </is>
      </c>
      <c r="J5344" t="inlineStr">
        <is>
          <t>CARTEIRA</t>
        </is>
      </c>
      <c r="K5344" t="inlineStr">
        <is>
          <t>CONTRATO</t>
        </is>
      </c>
      <c r="L5344" t="n">
        <v>2910.19</v>
      </c>
      <c r="M5344" t="inlineStr"/>
      <c r="N5344" t="inlineStr"/>
      <c r="O5344" s="142">
        <f>DATE(YEAR(H5344),MONTH(H5344),1)</f>
        <v/>
      </c>
      <c r="P5344" s="132">
        <f>IF(H5344&gt;$L$3,"Futuro","Atraso")</f>
        <v/>
      </c>
      <c r="Q5344">
        <f>12*(YEAR(H5344)-YEAR($L$3))+(MONTH(H5344)-MONTH($L$3))</f>
        <v/>
      </c>
      <c r="R5344" s="366">
        <f>IF(N5344="IBIRAPITANGA FASE 3",IF(P5344="Atraso",M5344,M5344/(1+$J$2)^Q5344),IF(P5344="Atraso",M5344,M5344/(1+$J$1)^Q5344))</f>
        <v/>
      </c>
    </row>
    <row r="5345">
      <c r="A5345" t="inlineStr">
        <is>
          <t>Q024L02</t>
        </is>
      </c>
      <c r="B5345" t="inlineStr">
        <is>
          <t>JOSE MEIRA FERNANDES</t>
        </is>
      </c>
      <c r="C5345" t="n">
        <v>1</v>
      </c>
      <c r="D5345" t="inlineStr">
        <is>
          <t>IPCA</t>
        </is>
      </c>
      <c r="E5345" t="n">
        <v>0.009488792934583046</v>
      </c>
      <c r="F5345" t="inlineStr">
        <is>
          <t>MENSAL</t>
        </is>
      </c>
      <c r="G5345" t="n">
        <v>48070</v>
      </c>
      <c r="H5345" t="n">
        <v>48070</v>
      </c>
      <c r="I5345" t="inlineStr">
        <is>
          <t>120</t>
        </is>
      </c>
      <c r="J5345" t="inlineStr">
        <is>
          <t>CARTEIRA</t>
        </is>
      </c>
      <c r="K5345" t="inlineStr">
        <is>
          <t>CONTRATO</t>
        </is>
      </c>
      <c r="L5345" t="n">
        <v>2910.19</v>
      </c>
      <c r="M5345" t="inlineStr"/>
      <c r="N5345" t="inlineStr"/>
      <c r="O5345" s="142">
        <f>DATE(YEAR(H5345),MONTH(H5345),1)</f>
        <v/>
      </c>
      <c r="P5345" s="132">
        <f>IF(H5345&gt;$L$3,"Futuro","Atraso")</f>
        <v/>
      </c>
      <c r="Q5345">
        <f>12*(YEAR(H5345)-YEAR($L$3))+(MONTH(H5345)-MONTH($L$3))</f>
        <v/>
      </c>
      <c r="R5345" s="366">
        <f>IF(N5345="IBIRAPITANGA FASE 3",IF(P5345="Atraso",M5345,M5345/(1+$J$2)^Q5345),IF(P5345="Atraso",M5345,M5345/(1+$J$1)^Q5345))</f>
        <v/>
      </c>
    </row>
    <row r="5346">
      <c r="A5346" t="inlineStr">
        <is>
          <t>Q024L02</t>
        </is>
      </c>
      <c r="B5346" t="inlineStr">
        <is>
          <t>JOSE MEIRA FERNANDES</t>
        </is>
      </c>
      <c r="C5346" t="n">
        <v>1</v>
      </c>
      <c r="D5346" t="inlineStr">
        <is>
          <t>IPCA</t>
        </is>
      </c>
      <c r="E5346" t="n">
        <v>0.009488792934583046</v>
      </c>
      <c r="F5346" t="inlineStr">
        <is>
          <t>MENSAL</t>
        </is>
      </c>
      <c r="G5346" t="n">
        <v>48101</v>
      </c>
      <c r="H5346" t="n">
        <v>48101</v>
      </c>
      <c r="I5346" t="inlineStr">
        <is>
          <t>121</t>
        </is>
      </c>
      <c r="J5346" t="inlineStr">
        <is>
          <t>CARTEIRA</t>
        </is>
      </c>
      <c r="K5346" t="inlineStr">
        <is>
          <t>CONTRATO</t>
        </is>
      </c>
      <c r="L5346" t="n">
        <v>2910.19</v>
      </c>
      <c r="M5346" t="inlineStr"/>
      <c r="N5346" t="inlineStr"/>
      <c r="O5346" s="142">
        <f>DATE(YEAR(H5346),MONTH(H5346),1)</f>
        <v/>
      </c>
      <c r="P5346" s="132">
        <f>IF(H5346&gt;$L$3,"Futuro","Atraso")</f>
        <v/>
      </c>
      <c r="Q5346">
        <f>12*(YEAR(H5346)-YEAR($L$3))+(MONTH(H5346)-MONTH($L$3))</f>
        <v/>
      </c>
      <c r="R5346" s="366">
        <f>IF(N5346="IBIRAPITANGA FASE 3",IF(P5346="Atraso",M5346,M5346/(1+$J$2)^Q5346),IF(P5346="Atraso",M5346,M5346/(1+$J$1)^Q5346))</f>
        <v/>
      </c>
    </row>
    <row r="5347">
      <c r="A5347" t="inlineStr">
        <is>
          <t>Q024L02</t>
        </is>
      </c>
      <c r="B5347" t="inlineStr">
        <is>
          <t>JOSE MEIRA FERNANDES</t>
        </is>
      </c>
      <c r="C5347" t="n">
        <v>1</v>
      </c>
      <c r="D5347" t="inlineStr">
        <is>
          <t>IPCA</t>
        </is>
      </c>
      <c r="E5347" t="n">
        <v>0.009488792934583046</v>
      </c>
      <c r="F5347" t="inlineStr">
        <is>
          <t>MENSAL</t>
        </is>
      </c>
      <c r="G5347" t="n">
        <v>48131</v>
      </c>
      <c r="H5347" t="n">
        <v>48131</v>
      </c>
      <c r="I5347" t="inlineStr">
        <is>
          <t>122</t>
        </is>
      </c>
      <c r="J5347" t="inlineStr">
        <is>
          <t>CARTEIRA</t>
        </is>
      </c>
      <c r="K5347" t="inlineStr">
        <is>
          <t>CONTRATO</t>
        </is>
      </c>
      <c r="L5347" t="n">
        <v>2910.19</v>
      </c>
      <c r="M5347" t="inlineStr"/>
      <c r="N5347" t="inlineStr"/>
      <c r="O5347" s="142">
        <f>DATE(YEAR(H5347),MONTH(H5347),1)</f>
        <v/>
      </c>
      <c r="P5347" s="132">
        <f>IF(H5347&gt;$L$3,"Futuro","Atraso")</f>
        <v/>
      </c>
      <c r="Q5347">
        <f>12*(YEAR(H5347)-YEAR($L$3))+(MONTH(H5347)-MONTH($L$3))</f>
        <v/>
      </c>
      <c r="R5347" s="366">
        <f>IF(N5347="IBIRAPITANGA FASE 3",IF(P5347="Atraso",M5347,M5347/(1+$J$2)^Q5347),IF(P5347="Atraso",M5347,M5347/(1+$J$1)^Q5347))</f>
        <v/>
      </c>
    </row>
    <row r="5348">
      <c r="A5348" t="inlineStr">
        <is>
          <t>Q024L02</t>
        </is>
      </c>
      <c r="B5348" t="inlineStr">
        <is>
          <t>JOSE MEIRA FERNANDES</t>
        </is>
      </c>
      <c r="C5348" t="n">
        <v>1</v>
      </c>
      <c r="D5348" t="inlineStr">
        <is>
          <t>IPCA</t>
        </is>
      </c>
      <c r="E5348" t="n">
        <v>0.009488792934583046</v>
      </c>
      <c r="F5348" t="inlineStr">
        <is>
          <t>MENSAL</t>
        </is>
      </c>
      <c r="G5348" t="n">
        <v>48162</v>
      </c>
      <c r="H5348" t="n">
        <v>48162</v>
      </c>
      <c r="I5348" t="inlineStr">
        <is>
          <t>123</t>
        </is>
      </c>
      <c r="J5348" t="inlineStr">
        <is>
          <t>CARTEIRA</t>
        </is>
      </c>
      <c r="K5348" t="inlineStr">
        <is>
          <t>CONTRATO</t>
        </is>
      </c>
      <c r="L5348" t="n">
        <v>2910.19</v>
      </c>
      <c r="M5348" t="inlineStr"/>
      <c r="N5348" t="inlineStr"/>
      <c r="O5348" s="142">
        <f>DATE(YEAR(H5348),MONTH(H5348),1)</f>
        <v/>
      </c>
      <c r="P5348" s="132">
        <f>IF(H5348&gt;$L$3,"Futuro","Atraso")</f>
        <v/>
      </c>
      <c r="Q5348">
        <f>12*(YEAR(H5348)-YEAR($L$3))+(MONTH(H5348)-MONTH($L$3))</f>
        <v/>
      </c>
      <c r="R5348" s="366">
        <f>IF(N5348="IBIRAPITANGA FASE 3",IF(P5348="Atraso",M5348,M5348/(1+$J$2)^Q5348),IF(P5348="Atraso",M5348,M5348/(1+$J$1)^Q5348))</f>
        <v/>
      </c>
    </row>
    <row r="5349">
      <c r="A5349" t="inlineStr">
        <is>
          <t>Q024L02</t>
        </is>
      </c>
      <c r="B5349" t="inlineStr">
        <is>
          <t>JOSE MEIRA FERNANDES</t>
        </is>
      </c>
      <c r="C5349" t="n">
        <v>1</v>
      </c>
      <c r="D5349" t="inlineStr">
        <is>
          <t>IPCA</t>
        </is>
      </c>
      <c r="E5349" t="n">
        <v>0.009488792934583046</v>
      </c>
      <c r="F5349" t="inlineStr">
        <is>
          <t>MENSAL</t>
        </is>
      </c>
      <c r="G5349" t="n">
        <v>48192</v>
      </c>
      <c r="H5349" t="n">
        <v>48192</v>
      </c>
      <c r="I5349" t="inlineStr">
        <is>
          <t>124</t>
        </is>
      </c>
      <c r="J5349" t="inlineStr">
        <is>
          <t>CARTEIRA</t>
        </is>
      </c>
      <c r="K5349" t="inlineStr">
        <is>
          <t>CONTRATO</t>
        </is>
      </c>
      <c r="L5349" t="n">
        <v>2910.19</v>
      </c>
      <c r="M5349" t="inlineStr"/>
      <c r="N5349" t="inlineStr"/>
      <c r="O5349" s="142">
        <f>DATE(YEAR(H5349),MONTH(H5349),1)</f>
        <v/>
      </c>
      <c r="P5349" s="132">
        <f>IF(H5349&gt;$L$3,"Futuro","Atraso")</f>
        <v/>
      </c>
      <c r="Q5349">
        <f>12*(YEAR(H5349)-YEAR($L$3))+(MONTH(H5349)-MONTH($L$3))</f>
        <v/>
      </c>
      <c r="R5349" s="366">
        <f>IF(N5349="IBIRAPITANGA FASE 3",IF(P5349="Atraso",M5349,M5349/(1+$J$2)^Q5349),IF(P5349="Atraso",M5349,M5349/(1+$J$1)^Q5349))</f>
        <v/>
      </c>
    </row>
    <row r="5350">
      <c r="A5350" t="inlineStr">
        <is>
          <t>Q024L02</t>
        </is>
      </c>
      <c r="B5350" t="inlineStr">
        <is>
          <t>JOSE MEIRA FERNANDES</t>
        </is>
      </c>
      <c r="C5350" t="n">
        <v>1</v>
      </c>
      <c r="D5350" t="inlineStr">
        <is>
          <t>IPCA</t>
        </is>
      </c>
      <c r="E5350" t="n">
        <v>0.009488792934583046</v>
      </c>
      <c r="F5350" t="inlineStr">
        <is>
          <t>MENSAL</t>
        </is>
      </c>
      <c r="G5350" t="n">
        <v>48223</v>
      </c>
      <c r="H5350" t="n">
        <v>48223</v>
      </c>
      <c r="I5350" t="inlineStr">
        <is>
          <t>125</t>
        </is>
      </c>
      <c r="J5350" t="inlineStr">
        <is>
          <t>CARTEIRA</t>
        </is>
      </c>
      <c r="K5350" t="inlineStr">
        <is>
          <t>CONTRATO</t>
        </is>
      </c>
      <c r="L5350" t="n">
        <v>2910.19</v>
      </c>
      <c r="M5350" t="inlineStr"/>
      <c r="N5350" t="inlineStr"/>
      <c r="O5350" s="142">
        <f>DATE(YEAR(H5350),MONTH(H5350),1)</f>
        <v/>
      </c>
      <c r="P5350" s="132">
        <f>IF(H5350&gt;$L$3,"Futuro","Atraso")</f>
        <v/>
      </c>
      <c r="Q5350">
        <f>12*(YEAR(H5350)-YEAR($L$3))+(MONTH(H5350)-MONTH($L$3))</f>
        <v/>
      </c>
      <c r="R5350" s="366">
        <f>IF(N5350="IBIRAPITANGA FASE 3",IF(P5350="Atraso",M5350,M5350/(1+$J$2)^Q5350),IF(P5350="Atraso",M5350,M5350/(1+$J$1)^Q5350))</f>
        <v/>
      </c>
    </row>
    <row r="5351">
      <c r="A5351" t="inlineStr">
        <is>
          <t>Q024L02</t>
        </is>
      </c>
      <c r="B5351" t="inlineStr">
        <is>
          <t>JOSE MEIRA FERNANDES</t>
        </is>
      </c>
      <c r="C5351" t="n">
        <v>1</v>
      </c>
      <c r="D5351" t="inlineStr">
        <is>
          <t>IPCA</t>
        </is>
      </c>
      <c r="E5351" t="n">
        <v>0.009488792934583046</v>
      </c>
      <c r="F5351" t="inlineStr">
        <is>
          <t>MENSAL</t>
        </is>
      </c>
      <c r="G5351" t="n">
        <v>48254</v>
      </c>
      <c r="H5351" t="n">
        <v>48254</v>
      </c>
      <c r="I5351" t="inlineStr">
        <is>
          <t>126</t>
        </is>
      </c>
      <c r="J5351" t="inlineStr">
        <is>
          <t>CARTEIRA</t>
        </is>
      </c>
      <c r="K5351" t="inlineStr">
        <is>
          <t>CONTRATO</t>
        </is>
      </c>
      <c r="L5351" t="n">
        <v>2910.19</v>
      </c>
      <c r="M5351" t="inlineStr"/>
      <c r="N5351" t="inlineStr"/>
      <c r="O5351" s="142">
        <f>DATE(YEAR(H5351),MONTH(H5351),1)</f>
        <v/>
      </c>
      <c r="P5351" s="132">
        <f>IF(H5351&gt;$L$3,"Futuro","Atraso")</f>
        <v/>
      </c>
      <c r="Q5351">
        <f>12*(YEAR(H5351)-YEAR($L$3))+(MONTH(H5351)-MONTH($L$3))</f>
        <v/>
      </c>
      <c r="R5351" s="366">
        <f>IF(N5351="IBIRAPITANGA FASE 3",IF(P5351="Atraso",M5351,M5351/(1+$J$2)^Q5351),IF(P5351="Atraso",M5351,M5351/(1+$J$1)^Q5351))</f>
        <v/>
      </c>
    </row>
    <row r="5352">
      <c r="A5352" t="inlineStr">
        <is>
          <t>Q024L02</t>
        </is>
      </c>
      <c r="B5352" t="inlineStr">
        <is>
          <t>JOSE MEIRA FERNANDES</t>
        </is>
      </c>
      <c r="C5352" t="n">
        <v>1</v>
      </c>
      <c r="D5352" t="inlineStr">
        <is>
          <t>IPCA</t>
        </is>
      </c>
      <c r="E5352" t="n">
        <v>0.009488792934583046</v>
      </c>
      <c r="F5352" t="inlineStr">
        <is>
          <t>MENSAL</t>
        </is>
      </c>
      <c r="G5352" t="n">
        <v>48283</v>
      </c>
      <c r="H5352" t="n">
        <v>48283</v>
      </c>
      <c r="I5352" t="inlineStr">
        <is>
          <t>127</t>
        </is>
      </c>
      <c r="J5352" t="inlineStr">
        <is>
          <t>CARTEIRA</t>
        </is>
      </c>
      <c r="K5352" t="inlineStr">
        <is>
          <t>CONTRATO</t>
        </is>
      </c>
      <c r="L5352" t="n">
        <v>2910.19</v>
      </c>
      <c r="M5352" t="inlineStr"/>
      <c r="N5352" t="inlineStr"/>
      <c r="O5352" s="142">
        <f>DATE(YEAR(H5352),MONTH(H5352),1)</f>
        <v/>
      </c>
      <c r="P5352" s="132">
        <f>IF(H5352&gt;$L$3,"Futuro","Atraso")</f>
        <v/>
      </c>
      <c r="Q5352">
        <f>12*(YEAR(H5352)-YEAR($L$3))+(MONTH(H5352)-MONTH($L$3))</f>
        <v/>
      </c>
      <c r="R5352" s="366">
        <f>IF(N5352="IBIRAPITANGA FASE 3",IF(P5352="Atraso",M5352,M5352/(1+$J$2)^Q5352),IF(P5352="Atraso",M5352,M5352/(1+$J$1)^Q5352))</f>
        <v/>
      </c>
    </row>
    <row r="5353">
      <c r="A5353" t="inlineStr">
        <is>
          <t>Q024L02</t>
        </is>
      </c>
      <c r="B5353" t="inlineStr">
        <is>
          <t>JOSE MEIRA FERNANDES</t>
        </is>
      </c>
      <c r="C5353" t="n">
        <v>1</v>
      </c>
      <c r="D5353" t="inlineStr">
        <is>
          <t>IPCA</t>
        </is>
      </c>
      <c r="E5353" t="n">
        <v>0.009488792934583046</v>
      </c>
      <c r="F5353" t="inlineStr">
        <is>
          <t>MENSAL</t>
        </is>
      </c>
      <c r="G5353" t="n">
        <v>48314</v>
      </c>
      <c r="H5353" t="n">
        <v>48314</v>
      </c>
      <c r="I5353" t="inlineStr">
        <is>
          <t>128</t>
        </is>
      </c>
      <c r="J5353" t="inlineStr">
        <is>
          <t>CARTEIRA</t>
        </is>
      </c>
      <c r="K5353" t="inlineStr">
        <is>
          <t>CONTRATO</t>
        </is>
      </c>
      <c r="L5353" t="n">
        <v>2910.19</v>
      </c>
      <c r="M5353" t="inlineStr"/>
      <c r="N5353" t="inlineStr"/>
      <c r="O5353" s="142">
        <f>DATE(YEAR(H5353),MONTH(H5353),1)</f>
        <v/>
      </c>
      <c r="P5353" s="132">
        <f>IF(H5353&gt;$L$3,"Futuro","Atraso")</f>
        <v/>
      </c>
      <c r="Q5353">
        <f>12*(YEAR(H5353)-YEAR($L$3))+(MONTH(H5353)-MONTH($L$3))</f>
        <v/>
      </c>
      <c r="R5353" s="366">
        <f>IF(N5353="IBIRAPITANGA FASE 3",IF(P5353="Atraso",M5353,M5353/(1+$J$2)^Q5353),IF(P5353="Atraso",M5353,M5353/(1+$J$1)^Q5353))</f>
        <v/>
      </c>
    </row>
    <row r="5354">
      <c r="A5354" t="inlineStr">
        <is>
          <t>Q024L02</t>
        </is>
      </c>
      <c r="B5354" t="inlineStr">
        <is>
          <t>JOSE MEIRA FERNANDES</t>
        </is>
      </c>
      <c r="C5354" t="n">
        <v>1</v>
      </c>
      <c r="D5354" t="inlineStr">
        <is>
          <t>IPCA</t>
        </is>
      </c>
      <c r="E5354" t="n">
        <v>0.009488792934583046</v>
      </c>
      <c r="F5354" t="inlineStr">
        <is>
          <t>MENSAL</t>
        </is>
      </c>
      <c r="G5354" t="n">
        <v>48344</v>
      </c>
      <c r="H5354" t="n">
        <v>48344</v>
      </c>
      <c r="I5354" t="inlineStr">
        <is>
          <t>129</t>
        </is>
      </c>
      <c r="J5354" t="inlineStr">
        <is>
          <t>CARTEIRA</t>
        </is>
      </c>
      <c r="K5354" t="inlineStr">
        <is>
          <t>CONTRATO</t>
        </is>
      </c>
      <c r="L5354" t="n">
        <v>2910.19</v>
      </c>
      <c r="M5354" t="inlineStr"/>
      <c r="N5354" t="inlineStr"/>
      <c r="O5354" s="142">
        <f>DATE(YEAR(H5354),MONTH(H5354),1)</f>
        <v/>
      </c>
      <c r="P5354" s="132">
        <f>IF(H5354&gt;$L$3,"Futuro","Atraso")</f>
        <v/>
      </c>
      <c r="Q5354">
        <f>12*(YEAR(H5354)-YEAR($L$3))+(MONTH(H5354)-MONTH($L$3))</f>
        <v/>
      </c>
      <c r="R5354" s="366">
        <f>IF(N5354="IBIRAPITANGA FASE 3",IF(P5354="Atraso",M5354,M5354/(1+$J$2)^Q5354),IF(P5354="Atraso",M5354,M5354/(1+$J$1)^Q5354))</f>
        <v/>
      </c>
    </row>
    <row r="5355">
      <c r="A5355" t="inlineStr">
        <is>
          <t>Q024L02</t>
        </is>
      </c>
      <c r="B5355" t="inlineStr">
        <is>
          <t>JOSE MEIRA FERNANDES</t>
        </is>
      </c>
      <c r="C5355" t="n">
        <v>1</v>
      </c>
      <c r="D5355" t="inlineStr">
        <is>
          <t>IPCA</t>
        </is>
      </c>
      <c r="E5355" t="n">
        <v>0.009488792934583046</v>
      </c>
      <c r="F5355" t="inlineStr">
        <is>
          <t>MENSAL</t>
        </is>
      </c>
      <c r="G5355" t="n">
        <v>48375</v>
      </c>
      <c r="H5355" t="n">
        <v>48375</v>
      </c>
      <c r="I5355" t="inlineStr">
        <is>
          <t>130</t>
        </is>
      </c>
      <c r="J5355" t="inlineStr">
        <is>
          <t>CARTEIRA</t>
        </is>
      </c>
      <c r="K5355" t="inlineStr">
        <is>
          <t>CONTRATO</t>
        </is>
      </c>
      <c r="L5355" t="n">
        <v>2910.19</v>
      </c>
      <c r="M5355" t="inlineStr"/>
      <c r="N5355" t="inlineStr"/>
      <c r="O5355" s="142">
        <f>DATE(YEAR(H5355),MONTH(H5355),1)</f>
        <v/>
      </c>
      <c r="P5355" s="132">
        <f>IF(H5355&gt;$L$3,"Futuro","Atraso")</f>
        <v/>
      </c>
      <c r="Q5355">
        <f>12*(YEAR(H5355)-YEAR($L$3))+(MONTH(H5355)-MONTH($L$3))</f>
        <v/>
      </c>
      <c r="R5355" s="366">
        <f>IF(N5355="IBIRAPITANGA FASE 3",IF(P5355="Atraso",M5355,M5355/(1+$J$2)^Q5355),IF(P5355="Atraso",M5355,M5355/(1+$J$1)^Q5355))</f>
        <v/>
      </c>
    </row>
    <row r="5356">
      <c r="A5356" t="inlineStr">
        <is>
          <t>Q024L02</t>
        </is>
      </c>
      <c r="B5356" t="inlineStr">
        <is>
          <t>JOSE MEIRA FERNANDES</t>
        </is>
      </c>
      <c r="C5356" t="n">
        <v>1</v>
      </c>
      <c r="D5356" t="inlineStr">
        <is>
          <t>IPCA</t>
        </is>
      </c>
      <c r="E5356" t="n">
        <v>0.009488792934583046</v>
      </c>
      <c r="F5356" t="inlineStr">
        <is>
          <t>MENSAL</t>
        </is>
      </c>
      <c r="G5356" t="n">
        <v>48405</v>
      </c>
      <c r="H5356" t="n">
        <v>48405</v>
      </c>
      <c r="I5356" t="inlineStr">
        <is>
          <t>131</t>
        </is>
      </c>
      <c r="J5356" t="inlineStr">
        <is>
          <t>CARTEIRA</t>
        </is>
      </c>
      <c r="K5356" t="inlineStr">
        <is>
          <t>CONTRATO</t>
        </is>
      </c>
      <c r="L5356" t="n">
        <v>2910.19</v>
      </c>
      <c r="M5356" t="inlineStr"/>
      <c r="N5356" t="inlineStr"/>
      <c r="O5356" s="142">
        <f>DATE(YEAR(H5356),MONTH(H5356),1)</f>
        <v/>
      </c>
      <c r="P5356" s="132">
        <f>IF(H5356&gt;$L$3,"Futuro","Atraso")</f>
        <v/>
      </c>
      <c r="Q5356">
        <f>12*(YEAR(H5356)-YEAR($L$3))+(MONTH(H5356)-MONTH($L$3))</f>
        <v/>
      </c>
      <c r="R5356" s="366">
        <f>IF(N5356="IBIRAPITANGA FASE 3",IF(P5356="Atraso",M5356,M5356/(1+$J$2)^Q5356),IF(P5356="Atraso",M5356,M5356/(1+$J$1)^Q5356))</f>
        <v/>
      </c>
    </row>
    <row r="5357">
      <c r="A5357" t="inlineStr">
        <is>
          <t>Q024L02</t>
        </is>
      </c>
      <c r="B5357" t="inlineStr">
        <is>
          <t>JOSE MEIRA FERNANDES</t>
        </is>
      </c>
      <c r="C5357" t="n">
        <v>1</v>
      </c>
      <c r="D5357" t="inlineStr">
        <is>
          <t>IPCA</t>
        </is>
      </c>
      <c r="E5357" t="n">
        <v>0.009488792934583046</v>
      </c>
      <c r="F5357" t="inlineStr">
        <is>
          <t>MENSAL</t>
        </is>
      </c>
      <c r="G5357" t="n">
        <v>48436</v>
      </c>
      <c r="H5357" t="n">
        <v>48436</v>
      </c>
      <c r="I5357" t="inlineStr">
        <is>
          <t>132</t>
        </is>
      </c>
      <c r="J5357" t="inlineStr">
        <is>
          <t>CARTEIRA</t>
        </is>
      </c>
      <c r="K5357" t="inlineStr">
        <is>
          <t>CONTRATO</t>
        </is>
      </c>
      <c r="L5357" t="n">
        <v>2910.19</v>
      </c>
      <c r="M5357" t="inlineStr"/>
      <c r="N5357" t="inlineStr"/>
      <c r="O5357" s="142">
        <f>DATE(YEAR(H5357),MONTH(H5357),1)</f>
        <v/>
      </c>
      <c r="P5357" s="132">
        <f>IF(H5357&gt;$L$3,"Futuro","Atraso")</f>
        <v/>
      </c>
      <c r="Q5357">
        <f>12*(YEAR(H5357)-YEAR($L$3))+(MONTH(H5357)-MONTH($L$3))</f>
        <v/>
      </c>
      <c r="R5357" s="366">
        <f>IF(N5357="IBIRAPITANGA FASE 3",IF(P5357="Atraso",M5357,M5357/(1+$J$2)^Q5357),IF(P5357="Atraso",M5357,M5357/(1+$J$1)^Q5357))</f>
        <v/>
      </c>
    </row>
    <row r="5358">
      <c r="A5358" t="inlineStr">
        <is>
          <t>Q024L02</t>
        </is>
      </c>
      <c r="B5358" t="inlineStr">
        <is>
          <t>JOSE MEIRA FERNANDES</t>
        </is>
      </c>
      <c r="C5358" t="n">
        <v>1</v>
      </c>
      <c r="D5358" t="inlineStr">
        <is>
          <t>IPCA</t>
        </is>
      </c>
      <c r="E5358" t="n">
        <v>0.009488792934583046</v>
      </c>
      <c r="F5358" t="inlineStr">
        <is>
          <t>MENSAL</t>
        </is>
      </c>
      <c r="G5358" t="n">
        <v>48467</v>
      </c>
      <c r="H5358" t="n">
        <v>48467</v>
      </c>
      <c r="I5358" t="inlineStr">
        <is>
          <t>133</t>
        </is>
      </c>
      <c r="J5358" t="inlineStr">
        <is>
          <t>CARTEIRA</t>
        </is>
      </c>
      <c r="K5358" t="inlineStr">
        <is>
          <t>CONTRATO</t>
        </is>
      </c>
      <c r="L5358" t="n">
        <v>2910.19</v>
      </c>
      <c r="M5358" t="inlineStr"/>
      <c r="N5358" t="inlineStr"/>
      <c r="O5358" s="142">
        <f>DATE(YEAR(H5358),MONTH(H5358),1)</f>
        <v/>
      </c>
      <c r="P5358" s="132">
        <f>IF(H5358&gt;$L$3,"Futuro","Atraso")</f>
        <v/>
      </c>
      <c r="Q5358">
        <f>12*(YEAR(H5358)-YEAR($L$3))+(MONTH(H5358)-MONTH($L$3))</f>
        <v/>
      </c>
      <c r="R5358" s="366">
        <f>IF(N5358="IBIRAPITANGA FASE 3",IF(P5358="Atraso",M5358,M5358/(1+$J$2)^Q5358),IF(P5358="Atraso",M5358,M5358/(1+$J$1)^Q5358))</f>
        <v/>
      </c>
    </row>
    <row r="5359">
      <c r="A5359" t="inlineStr">
        <is>
          <t>Q024L02</t>
        </is>
      </c>
      <c r="B5359" t="inlineStr">
        <is>
          <t>JOSE MEIRA FERNANDES</t>
        </is>
      </c>
      <c r="C5359" t="n">
        <v>1</v>
      </c>
      <c r="D5359" t="inlineStr">
        <is>
          <t>IPCA</t>
        </is>
      </c>
      <c r="E5359" t="n">
        <v>0.009488792934583046</v>
      </c>
      <c r="F5359" t="inlineStr">
        <is>
          <t>MENSAL</t>
        </is>
      </c>
      <c r="G5359" t="n">
        <v>48497</v>
      </c>
      <c r="H5359" t="n">
        <v>48497</v>
      </c>
      <c r="I5359" t="inlineStr">
        <is>
          <t>134</t>
        </is>
      </c>
      <c r="J5359" t="inlineStr">
        <is>
          <t>CARTEIRA</t>
        </is>
      </c>
      <c r="K5359" t="inlineStr">
        <is>
          <t>CONTRATO</t>
        </is>
      </c>
      <c r="L5359" t="n">
        <v>2910.19</v>
      </c>
      <c r="M5359" t="inlineStr"/>
      <c r="N5359" t="inlineStr"/>
      <c r="O5359" s="142">
        <f>DATE(YEAR(H5359),MONTH(H5359),1)</f>
        <v/>
      </c>
      <c r="P5359" s="132">
        <f>IF(H5359&gt;$L$3,"Futuro","Atraso")</f>
        <v/>
      </c>
      <c r="Q5359">
        <f>12*(YEAR(H5359)-YEAR($L$3))+(MONTH(H5359)-MONTH($L$3))</f>
        <v/>
      </c>
      <c r="R5359" s="366">
        <f>IF(N5359="IBIRAPITANGA FASE 3",IF(P5359="Atraso",M5359,M5359/(1+$J$2)^Q5359),IF(P5359="Atraso",M5359,M5359/(1+$J$1)^Q5359))</f>
        <v/>
      </c>
    </row>
    <row r="5360">
      <c r="A5360" t="inlineStr">
        <is>
          <t>Q024L02</t>
        </is>
      </c>
      <c r="B5360" t="inlineStr">
        <is>
          <t>JOSE MEIRA FERNANDES</t>
        </is>
      </c>
      <c r="C5360" t="n">
        <v>1</v>
      </c>
      <c r="D5360" t="inlineStr">
        <is>
          <t>IPCA</t>
        </is>
      </c>
      <c r="E5360" t="n">
        <v>0.009488792934583046</v>
      </c>
      <c r="F5360" t="inlineStr">
        <is>
          <t>MENSAL</t>
        </is>
      </c>
      <c r="G5360" t="n">
        <v>48528</v>
      </c>
      <c r="H5360" t="n">
        <v>48528</v>
      </c>
      <c r="I5360" t="inlineStr">
        <is>
          <t>135</t>
        </is>
      </c>
      <c r="J5360" t="inlineStr">
        <is>
          <t>CARTEIRA</t>
        </is>
      </c>
      <c r="K5360" t="inlineStr">
        <is>
          <t>CONTRATO</t>
        </is>
      </c>
      <c r="L5360" t="n">
        <v>2910.19</v>
      </c>
      <c r="M5360" t="inlineStr"/>
      <c r="N5360" t="inlineStr"/>
      <c r="O5360" s="142">
        <f>DATE(YEAR(H5360),MONTH(H5360),1)</f>
        <v/>
      </c>
      <c r="P5360" s="132">
        <f>IF(H5360&gt;$L$3,"Futuro","Atraso")</f>
        <v/>
      </c>
      <c r="Q5360">
        <f>12*(YEAR(H5360)-YEAR($L$3))+(MONTH(H5360)-MONTH($L$3))</f>
        <v/>
      </c>
      <c r="R5360" s="366">
        <f>IF(N5360="IBIRAPITANGA FASE 3",IF(P5360="Atraso",M5360,M5360/(1+$J$2)^Q5360),IF(P5360="Atraso",M5360,M5360/(1+$J$1)^Q5360))</f>
        <v/>
      </c>
    </row>
    <row r="5361">
      <c r="A5361" t="inlineStr">
        <is>
          <t>Q024L02</t>
        </is>
      </c>
      <c r="B5361" t="inlineStr">
        <is>
          <t>JOSE MEIRA FERNANDES</t>
        </is>
      </c>
      <c r="C5361" t="n">
        <v>1</v>
      </c>
      <c r="D5361" t="inlineStr">
        <is>
          <t>IPCA</t>
        </is>
      </c>
      <c r="E5361" t="n">
        <v>0.009488792934583046</v>
      </c>
      <c r="F5361" t="inlineStr">
        <is>
          <t>MENSAL</t>
        </is>
      </c>
      <c r="G5361" t="n">
        <v>48558</v>
      </c>
      <c r="H5361" t="n">
        <v>48558</v>
      </c>
      <c r="I5361" t="inlineStr">
        <is>
          <t>136</t>
        </is>
      </c>
      <c r="J5361" t="inlineStr">
        <is>
          <t>CARTEIRA</t>
        </is>
      </c>
      <c r="K5361" t="inlineStr">
        <is>
          <t>CONTRATO</t>
        </is>
      </c>
      <c r="L5361" t="n">
        <v>2910.19</v>
      </c>
      <c r="M5361" t="inlineStr"/>
      <c r="N5361" t="inlineStr"/>
      <c r="O5361" s="142">
        <f>DATE(YEAR(H5361),MONTH(H5361),1)</f>
        <v/>
      </c>
      <c r="P5361" s="132">
        <f>IF(H5361&gt;$L$3,"Futuro","Atraso")</f>
        <v/>
      </c>
      <c r="Q5361">
        <f>12*(YEAR(H5361)-YEAR($L$3))+(MONTH(H5361)-MONTH($L$3))</f>
        <v/>
      </c>
      <c r="R5361" s="366">
        <f>IF(N5361="IBIRAPITANGA FASE 3",IF(P5361="Atraso",M5361,M5361/(1+$J$2)^Q5361),IF(P5361="Atraso",M5361,M5361/(1+$J$1)^Q5361))</f>
        <v/>
      </c>
    </row>
    <row r="5362">
      <c r="A5362" t="inlineStr">
        <is>
          <t>Q024L02</t>
        </is>
      </c>
      <c r="B5362" t="inlineStr">
        <is>
          <t>JOSE MEIRA FERNANDES</t>
        </is>
      </c>
      <c r="C5362" t="n">
        <v>1</v>
      </c>
      <c r="D5362" t="inlineStr">
        <is>
          <t>IPCA</t>
        </is>
      </c>
      <c r="E5362" t="n">
        <v>0.009488792934583046</v>
      </c>
      <c r="F5362" t="inlineStr">
        <is>
          <t>MENSAL</t>
        </is>
      </c>
      <c r="G5362" t="n">
        <v>48589</v>
      </c>
      <c r="H5362" t="n">
        <v>48589</v>
      </c>
      <c r="I5362" t="inlineStr">
        <is>
          <t>137</t>
        </is>
      </c>
      <c r="J5362" t="inlineStr">
        <is>
          <t>CARTEIRA</t>
        </is>
      </c>
      <c r="K5362" t="inlineStr">
        <is>
          <t>CONTRATO</t>
        </is>
      </c>
      <c r="L5362" t="n">
        <v>2910.19</v>
      </c>
      <c r="M5362" t="inlineStr"/>
      <c r="N5362" t="inlineStr"/>
      <c r="O5362" s="142">
        <f>DATE(YEAR(H5362),MONTH(H5362),1)</f>
        <v/>
      </c>
      <c r="P5362" s="132">
        <f>IF(H5362&gt;$L$3,"Futuro","Atraso")</f>
        <v/>
      </c>
      <c r="Q5362">
        <f>12*(YEAR(H5362)-YEAR($L$3))+(MONTH(H5362)-MONTH($L$3))</f>
        <v/>
      </c>
      <c r="R5362" s="366">
        <f>IF(N5362="IBIRAPITANGA FASE 3",IF(P5362="Atraso",M5362,M5362/(1+$J$2)^Q5362),IF(P5362="Atraso",M5362,M5362/(1+$J$1)^Q5362))</f>
        <v/>
      </c>
    </row>
    <row r="5363">
      <c r="A5363" t="inlineStr">
        <is>
          <t>Q024L02</t>
        </is>
      </c>
      <c r="B5363" t="inlineStr">
        <is>
          <t>JOSE MEIRA FERNANDES</t>
        </is>
      </c>
      <c r="C5363" t="n">
        <v>1</v>
      </c>
      <c r="D5363" t="inlineStr">
        <is>
          <t>IPCA</t>
        </is>
      </c>
      <c r="E5363" t="n">
        <v>0.009488792934583046</v>
      </c>
      <c r="F5363" t="inlineStr">
        <is>
          <t>MENSAL</t>
        </is>
      </c>
      <c r="G5363" t="n">
        <v>48620</v>
      </c>
      <c r="H5363" t="n">
        <v>48620</v>
      </c>
      <c r="I5363" t="inlineStr">
        <is>
          <t>138</t>
        </is>
      </c>
      <c r="J5363" t="inlineStr">
        <is>
          <t>CARTEIRA</t>
        </is>
      </c>
      <c r="K5363" t="inlineStr">
        <is>
          <t>CONTRATO</t>
        </is>
      </c>
      <c r="L5363" t="n">
        <v>2910.19</v>
      </c>
      <c r="M5363" t="inlineStr"/>
      <c r="N5363" t="inlineStr"/>
      <c r="O5363" s="142">
        <f>DATE(YEAR(H5363),MONTH(H5363),1)</f>
        <v/>
      </c>
      <c r="P5363" s="132">
        <f>IF(H5363&gt;$L$3,"Futuro","Atraso")</f>
        <v/>
      </c>
      <c r="Q5363">
        <f>12*(YEAR(H5363)-YEAR($L$3))+(MONTH(H5363)-MONTH($L$3))</f>
        <v/>
      </c>
      <c r="R5363" s="366">
        <f>IF(N5363="IBIRAPITANGA FASE 3",IF(P5363="Atraso",M5363,M5363/(1+$J$2)^Q5363),IF(P5363="Atraso",M5363,M5363/(1+$J$1)^Q5363))</f>
        <v/>
      </c>
    </row>
    <row r="5364">
      <c r="A5364" t="inlineStr">
        <is>
          <t>Q024L02</t>
        </is>
      </c>
      <c r="B5364" t="inlineStr">
        <is>
          <t>JOSE MEIRA FERNANDES</t>
        </is>
      </c>
      <c r="C5364" t="n">
        <v>1</v>
      </c>
      <c r="D5364" t="inlineStr">
        <is>
          <t>IPCA</t>
        </is>
      </c>
      <c r="E5364" t="n">
        <v>0.009488792934583046</v>
      </c>
      <c r="F5364" t="inlineStr">
        <is>
          <t>MENSAL</t>
        </is>
      </c>
      <c r="G5364" t="n">
        <v>48648</v>
      </c>
      <c r="H5364" t="n">
        <v>48648</v>
      </c>
      <c r="I5364" t="inlineStr">
        <is>
          <t>139</t>
        </is>
      </c>
      <c r="J5364" t="inlineStr">
        <is>
          <t>CARTEIRA</t>
        </is>
      </c>
      <c r="K5364" t="inlineStr">
        <is>
          <t>CONTRATO</t>
        </is>
      </c>
      <c r="L5364" t="n">
        <v>2910.19</v>
      </c>
      <c r="M5364" t="inlineStr"/>
      <c r="N5364" t="inlineStr"/>
      <c r="O5364" s="142">
        <f>DATE(YEAR(H5364),MONTH(H5364),1)</f>
        <v/>
      </c>
      <c r="P5364" s="132">
        <f>IF(H5364&gt;$L$3,"Futuro","Atraso")</f>
        <v/>
      </c>
      <c r="Q5364">
        <f>12*(YEAR(H5364)-YEAR($L$3))+(MONTH(H5364)-MONTH($L$3))</f>
        <v/>
      </c>
      <c r="R5364" s="366">
        <f>IF(N5364="IBIRAPITANGA FASE 3",IF(P5364="Atraso",M5364,M5364/(1+$J$2)^Q5364),IF(P5364="Atraso",M5364,M5364/(1+$J$1)^Q5364))</f>
        <v/>
      </c>
    </row>
    <row r="5365">
      <c r="A5365" t="inlineStr">
        <is>
          <t>Q024L02</t>
        </is>
      </c>
      <c r="B5365" t="inlineStr">
        <is>
          <t>JOSE MEIRA FERNANDES</t>
        </is>
      </c>
      <c r="C5365" t="n">
        <v>1</v>
      </c>
      <c r="D5365" t="inlineStr">
        <is>
          <t>IPCA</t>
        </is>
      </c>
      <c r="E5365" t="n">
        <v>0.009488792934583046</v>
      </c>
      <c r="F5365" t="inlineStr">
        <is>
          <t>MENSAL</t>
        </is>
      </c>
      <c r="G5365" t="n">
        <v>48679</v>
      </c>
      <c r="H5365" t="n">
        <v>48679</v>
      </c>
      <c r="I5365" t="inlineStr">
        <is>
          <t>140</t>
        </is>
      </c>
      <c r="J5365" t="inlineStr">
        <is>
          <t>CARTEIRA</t>
        </is>
      </c>
      <c r="K5365" t="inlineStr">
        <is>
          <t>CONTRATO</t>
        </is>
      </c>
      <c r="L5365" t="n">
        <v>2910.19</v>
      </c>
      <c r="M5365" t="inlineStr"/>
      <c r="N5365" t="inlineStr"/>
      <c r="O5365" s="142">
        <f>DATE(YEAR(H5365),MONTH(H5365),1)</f>
        <v/>
      </c>
      <c r="P5365" s="132">
        <f>IF(H5365&gt;$L$3,"Futuro","Atraso")</f>
        <v/>
      </c>
      <c r="Q5365">
        <f>12*(YEAR(H5365)-YEAR($L$3))+(MONTH(H5365)-MONTH($L$3))</f>
        <v/>
      </c>
      <c r="R5365" s="366">
        <f>IF(N5365="IBIRAPITANGA FASE 3",IF(P5365="Atraso",M5365,M5365/(1+$J$2)^Q5365),IF(P5365="Atraso",M5365,M5365/(1+$J$1)^Q5365))</f>
        <v/>
      </c>
    </row>
    <row r="5366">
      <c r="A5366" t="inlineStr">
        <is>
          <t>Q024L02</t>
        </is>
      </c>
      <c r="B5366" t="inlineStr">
        <is>
          <t>JOSE MEIRA FERNANDES</t>
        </is>
      </c>
      <c r="C5366" t="n">
        <v>1</v>
      </c>
      <c r="D5366" t="inlineStr">
        <is>
          <t>IPCA</t>
        </is>
      </c>
      <c r="E5366" t="n">
        <v>0.009488792934583046</v>
      </c>
      <c r="F5366" t="inlineStr">
        <is>
          <t>MENSAL</t>
        </is>
      </c>
      <c r="G5366" t="n">
        <v>48709</v>
      </c>
      <c r="H5366" t="n">
        <v>48709</v>
      </c>
      <c r="I5366" t="inlineStr">
        <is>
          <t>141</t>
        </is>
      </c>
      <c r="J5366" t="inlineStr">
        <is>
          <t>CARTEIRA</t>
        </is>
      </c>
      <c r="K5366" t="inlineStr">
        <is>
          <t>CONTRATO</t>
        </is>
      </c>
      <c r="L5366" t="n">
        <v>2910.19</v>
      </c>
      <c r="M5366" t="inlineStr"/>
      <c r="N5366" t="inlineStr"/>
      <c r="O5366" s="142">
        <f>DATE(YEAR(H5366),MONTH(H5366),1)</f>
        <v/>
      </c>
      <c r="P5366" s="132">
        <f>IF(H5366&gt;$L$3,"Futuro","Atraso")</f>
        <v/>
      </c>
      <c r="Q5366">
        <f>12*(YEAR(H5366)-YEAR($L$3))+(MONTH(H5366)-MONTH($L$3))</f>
        <v/>
      </c>
      <c r="R5366" s="366">
        <f>IF(N5366="IBIRAPITANGA FASE 3",IF(P5366="Atraso",M5366,M5366/(1+$J$2)^Q5366),IF(P5366="Atraso",M5366,M5366/(1+$J$1)^Q5366))</f>
        <v/>
      </c>
    </row>
    <row r="5367">
      <c r="A5367" t="inlineStr">
        <is>
          <t>Q024L02</t>
        </is>
      </c>
      <c r="B5367" t="inlineStr">
        <is>
          <t>JOSE MEIRA FERNANDES</t>
        </is>
      </c>
      <c r="C5367" t="n">
        <v>1</v>
      </c>
      <c r="D5367" t="inlineStr">
        <is>
          <t>IPCA</t>
        </is>
      </c>
      <c r="E5367" t="n">
        <v>0.009488792934583046</v>
      </c>
      <c r="F5367" t="inlineStr">
        <is>
          <t>MENSAL</t>
        </is>
      </c>
      <c r="G5367" t="n">
        <v>48740</v>
      </c>
      <c r="H5367" t="n">
        <v>48740</v>
      </c>
      <c r="I5367" t="inlineStr">
        <is>
          <t>142</t>
        </is>
      </c>
      <c r="J5367" t="inlineStr">
        <is>
          <t>CARTEIRA</t>
        </is>
      </c>
      <c r="K5367" t="inlineStr">
        <is>
          <t>CONTRATO</t>
        </is>
      </c>
      <c r="L5367" t="n">
        <v>2910.19</v>
      </c>
      <c r="M5367" t="inlineStr"/>
      <c r="N5367" t="inlineStr"/>
      <c r="O5367" s="142">
        <f>DATE(YEAR(H5367),MONTH(H5367),1)</f>
        <v/>
      </c>
      <c r="P5367" s="132">
        <f>IF(H5367&gt;$L$3,"Futuro","Atraso")</f>
        <v/>
      </c>
      <c r="Q5367">
        <f>12*(YEAR(H5367)-YEAR($L$3))+(MONTH(H5367)-MONTH($L$3))</f>
        <v/>
      </c>
      <c r="R5367" s="366">
        <f>IF(N5367="IBIRAPITANGA FASE 3",IF(P5367="Atraso",M5367,M5367/(1+$J$2)^Q5367),IF(P5367="Atraso",M5367,M5367/(1+$J$1)^Q5367))</f>
        <v/>
      </c>
    </row>
    <row r="5368">
      <c r="A5368" t="inlineStr">
        <is>
          <t>Q024L02</t>
        </is>
      </c>
      <c r="B5368" t="inlineStr">
        <is>
          <t>JOSE MEIRA FERNANDES</t>
        </is>
      </c>
      <c r="C5368" t="n">
        <v>1</v>
      </c>
      <c r="D5368" t="inlineStr">
        <is>
          <t>IPCA</t>
        </is>
      </c>
      <c r="E5368" t="n">
        <v>0.009488792934583046</v>
      </c>
      <c r="F5368" t="inlineStr">
        <is>
          <t>MENSAL</t>
        </is>
      </c>
      <c r="G5368" t="n">
        <v>48770</v>
      </c>
      <c r="H5368" t="n">
        <v>48770</v>
      </c>
      <c r="I5368" t="inlineStr">
        <is>
          <t>143</t>
        </is>
      </c>
      <c r="J5368" t="inlineStr">
        <is>
          <t>CARTEIRA</t>
        </is>
      </c>
      <c r="K5368" t="inlineStr">
        <is>
          <t>CONTRATO</t>
        </is>
      </c>
      <c r="L5368" t="n">
        <v>2910.19</v>
      </c>
      <c r="M5368" t="inlineStr"/>
      <c r="N5368" t="inlineStr"/>
      <c r="O5368" s="142">
        <f>DATE(YEAR(H5368),MONTH(H5368),1)</f>
        <v/>
      </c>
      <c r="P5368" s="132">
        <f>IF(H5368&gt;$L$3,"Futuro","Atraso")</f>
        <v/>
      </c>
      <c r="Q5368">
        <f>12*(YEAR(H5368)-YEAR($L$3))+(MONTH(H5368)-MONTH($L$3))</f>
        <v/>
      </c>
      <c r="R5368" s="366">
        <f>IF(N5368="IBIRAPITANGA FASE 3",IF(P5368="Atraso",M5368,M5368/(1+$J$2)^Q5368),IF(P5368="Atraso",M5368,M5368/(1+$J$1)^Q5368))</f>
        <v/>
      </c>
    </row>
    <row r="5369">
      <c r="A5369" t="inlineStr">
        <is>
          <t>Q024L02</t>
        </is>
      </c>
      <c r="B5369" t="inlineStr">
        <is>
          <t>JOSE MEIRA FERNANDES</t>
        </is>
      </c>
      <c r="C5369" t="n">
        <v>1</v>
      </c>
      <c r="D5369" t="inlineStr">
        <is>
          <t>IPCA</t>
        </is>
      </c>
      <c r="E5369" t="n">
        <v>0.009488792934583046</v>
      </c>
      <c r="F5369" t="inlineStr">
        <is>
          <t>MENSAL</t>
        </is>
      </c>
      <c r="G5369" t="n">
        <v>48801</v>
      </c>
      <c r="H5369" t="n">
        <v>48801</v>
      </c>
      <c r="I5369" t="inlineStr">
        <is>
          <t>144</t>
        </is>
      </c>
      <c r="J5369" t="inlineStr">
        <is>
          <t>CARTEIRA</t>
        </is>
      </c>
      <c r="K5369" t="inlineStr">
        <is>
          <t>CONTRATO</t>
        </is>
      </c>
      <c r="L5369" t="n">
        <v>2910.19</v>
      </c>
      <c r="M5369" t="inlineStr"/>
      <c r="N5369" t="inlineStr"/>
      <c r="O5369" s="142">
        <f>DATE(YEAR(H5369),MONTH(H5369),1)</f>
        <v/>
      </c>
      <c r="P5369" s="132">
        <f>IF(H5369&gt;$L$3,"Futuro","Atraso")</f>
        <v/>
      </c>
      <c r="Q5369">
        <f>12*(YEAR(H5369)-YEAR($L$3))+(MONTH(H5369)-MONTH($L$3))</f>
        <v/>
      </c>
      <c r="R5369" s="366">
        <f>IF(N5369="IBIRAPITANGA FASE 3",IF(P5369="Atraso",M5369,M5369/(1+$J$2)^Q5369),IF(P5369="Atraso",M5369,M5369/(1+$J$1)^Q5369))</f>
        <v/>
      </c>
    </row>
    <row r="5370">
      <c r="A5370" t="inlineStr">
        <is>
          <t>Q024L02</t>
        </is>
      </c>
      <c r="B5370" t="inlineStr">
        <is>
          <t>JOSE MEIRA FERNANDES</t>
        </is>
      </c>
      <c r="C5370" t="n">
        <v>1</v>
      </c>
      <c r="D5370" t="inlineStr">
        <is>
          <t>IPCA</t>
        </is>
      </c>
      <c r="E5370" t="n">
        <v>0.009488792934583046</v>
      </c>
      <c r="F5370" t="inlineStr">
        <is>
          <t>MENSAL</t>
        </is>
      </c>
      <c r="G5370" t="n">
        <v>48832</v>
      </c>
      <c r="H5370" t="n">
        <v>48832</v>
      </c>
      <c r="I5370" t="inlineStr">
        <is>
          <t>145</t>
        </is>
      </c>
      <c r="J5370" t="inlineStr">
        <is>
          <t>CARTEIRA</t>
        </is>
      </c>
      <c r="K5370" t="inlineStr">
        <is>
          <t>CONTRATO</t>
        </is>
      </c>
      <c r="L5370" t="n">
        <v>2910.19</v>
      </c>
      <c r="M5370" t="inlineStr"/>
      <c r="N5370" t="inlineStr"/>
      <c r="O5370" s="142">
        <f>DATE(YEAR(H5370),MONTH(H5370),1)</f>
        <v/>
      </c>
      <c r="P5370" s="132">
        <f>IF(H5370&gt;$L$3,"Futuro","Atraso")</f>
        <v/>
      </c>
      <c r="Q5370">
        <f>12*(YEAR(H5370)-YEAR($L$3))+(MONTH(H5370)-MONTH($L$3))</f>
        <v/>
      </c>
      <c r="R5370" s="366">
        <f>IF(N5370="IBIRAPITANGA FASE 3",IF(P5370="Atraso",M5370,M5370/(1+$J$2)^Q5370),IF(P5370="Atraso",M5370,M5370/(1+$J$1)^Q5370))</f>
        <v/>
      </c>
    </row>
    <row r="5371">
      <c r="A5371" t="inlineStr">
        <is>
          <t>Q024L02</t>
        </is>
      </c>
      <c r="B5371" t="inlineStr">
        <is>
          <t>JOSE MEIRA FERNANDES</t>
        </is>
      </c>
      <c r="C5371" t="n">
        <v>1</v>
      </c>
      <c r="D5371" t="inlineStr">
        <is>
          <t>IPCA</t>
        </is>
      </c>
      <c r="E5371" t="n">
        <v>0.009488792934583046</v>
      </c>
      <c r="F5371" t="inlineStr">
        <is>
          <t>MENSAL</t>
        </is>
      </c>
      <c r="G5371" t="n">
        <v>48862</v>
      </c>
      <c r="H5371" t="n">
        <v>48862</v>
      </c>
      <c r="I5371" t="inlineStr">
        <is>
          <t>146</t>
        </is>
      </c>
      <c r="J5371" t="inlineStr">
        <is>
          <t>CARTEIRA</t>
        </is>
      </c>
      <c r="K5371" t="inlineStr">
        <is>
          <t>CONTRATO</t>
        </is>
      </c>
      <c r="L5371" t="n">
        <v>2910.19</v>
      </c>
      <c r="M5371" t="inlineStr"/>
      <c r="N5371" t="inlineStr"/>
      <c r="O5371" s="142">
        <f>DATE(YEAR(H5371),MONTH(H5371),1)</f>
        <v/>
      </c>
      <c r="P5371" s="132">
        <f>IF(H5371&gt;$L$3,"Futuro","Atraso")</f>
        <v/>
      </c>
      <c r="Q5371">
        <f>12*(YEAR(H5371)-YEAR($L$3))+(MONTH(H5371)-MONTH($L$3))</f>
        <v/>
      </c>
      <c r="R5371" s="366">
        <f>IF(N5371="IBIRAPITANGA FASE 3",IF(P5371="Atraso",M5371,M5371/(1+$J$2)^Q5371),IF(P5371="Atraso",M5371,M5371/(1+$J$1)^Q5371))</f>
        <v/>
      </c>
    </row>
    <row r="5372">
      <c r="A5372" t="inlineStr">
        <is>
          <t>Q024L02</t>
        </is>
      </c>
      <c r="B5372" t="inlineStr">
        <is>
          <t>JOSE MEIRA FERNANDES</t>
        </is>
      </c>
      <c r="C5372" t="n">
        <v>1</v>
      </c>
      <c r="D5372" t="inlineStr">
        <is>
          <t>IPCA</t>
        </is>
      </c>
      <c r="E5372" t="n">
        <v>0.009488792934583046</v>
      </c>
      <c r="F5372" t="inlineStr">
        <is>
          <t>MENSAL</t>
        </is>
      </c>
      <c r="G5372" t="n">
        <v>48893</v>
      </c>
      <c r="H5372" t="n">
        <v>48893</v>
      </c>
      <c r="I5372" t="inlineStr">
        <is>
          <t>147</t>
        </is>
      </c>
      <c r="J5372" t="inlineStr">
        <is>
          <t>CARTEIRA</t>
        </is>
      </c>
      <c r="K5372" t="inlineStr">
        <is>
          <t>CONTRATO</t>
        </is>
      </c>
      <c r="L5372" t="n">
        <v>2910.19</v>
      </c>
      <c r="M5372" t="inlineStr"/>
      <c r="N5372" t="inlineStr"/>
      <c r="O5372" s="142">
        <f>DATE(YEAR(H5372),MONTH(H5372),1)</f>
        <v/>
      </c>
      <c r="P5372" s="132">
        <f>IF(H5372&gt;$L$3,"Futuro","Atraso")</f>
        <v/>
      </c>
      <c r="Q5372">
        <f>12*(YEAR(H5372)-YEAR($L$3))+(MONTH(H5372)-MONTH($L$3))</f>
        <v/>
      </c>
      <c r="R5372" s="366">
        <f>IF(N5372="IBIRAPITANGA FASE 3",IF(P5372="Atraso",M5372,M5372/(1+$J$2)^Q5372),IF(P5372="Atraso",M5372,M5372/(1+$J$1)^Q5372))</f>
        <v/>
      </c>
    </row>
    <row r="5373">
      <c r="A5373" t="inlineStr">
        <is>
          <t>Q024L02</t>
        </is>
      </c>
      <c r="B5373" t="inlineStr">
        <is>
          <t>JOSE MEIRA FERNANDES</t>
        </is>
      </c>
      <c r="C5373" t="n">
        <v>1</v>
      </c>
      <c r="D5373" t="inlineStr">
        <is>
          <t>IPCA</t>
        </is>
      </c>
      <c r="E5373" t="n">
        <v>0.009488792934583046</v>
      </c>
      <c r="F5373" t="inlineStr">
        <is>
          <t>MENSAL</t>
        </is>
      </c>
      <c r="G5373" t="n">
        <v>48923</v>
      </c>
      <c r="H5373" t="n">
        <v>48923</v>
      </c>
      <c r="I5373" t="inlineStr">
        <is>
          <t>148</t>
        </is>
      </c>
      <c r="J5373" t="inlineStr">
        <is>
          <t>CARTEIRA</t>
        </is>
      </c>
      <c r="K5373" t="inlineStr">
        <is>
          <t>CONTRATO</t>
        </is>
      </c>
      <c r="L5373" t="n">
        <v>2910.19</v>
      </c>
      <c r="M5373" t="inlineStr"/>
      <c r="N5373" t="inlineStr"/>
      <c r="O5373" s="142">
        <f>DATE(YEAR(H5373),MONTH(H5373),1)</f>
        <v/>
      </c>
      <c r="P5373" s="132">
        <f>IF(H5373&gt;$L$3,"Futuro","Atraso")</f>
        <v/>
      </c>
      <c r="Q5373">
        <f>12*(YEAR(H5373)-YEAR($L$3))+(MONTH(H5373)-MONTH($L$3))</f>
        <v/>
      </c>
      <c r="R5373" s="366">
        <f>IF(N5373="IBIRAPITANGA FASE 3",IF(P5373="Atraso",M5373,M5373/(1+$J$2)^Q5373),IF(P5373="Atraso",M5373,M5373/(1+$J$1)^Q5373))</f>
        <v/>
      </c>
    </row>
    <row r="5374">
      <c r="A5374" t="inlineStr">
        <is>
          <t>Q024L02</t>
        </is>
      </c>
      <c r="B5374" t="inlineStr">
        <is>
          <t>JOSE MEIRA FERNANDES</t>
        </is>
      </c>
      <c r="C5374" t="n">
        <v>1</v>
      </c>
      <c r="D5374" t="inlineStr">
        <is>
          <t>IPCA</t>
        </is>
      </c>
      <c r="E5374" t="n">
        <v>0.009488792934583046</v>
      </c>
      <c r="F5374" t="inlineStr">
        <is>
          <t>MENSAL</t>
        </is>
      </c>
      <c r="G5374" t="n">
        <v>48954</v>
      </c>
      <c r="H5374" t="n">
        <v>48954</v>
      </c>
      <c r="I5374" t="inlineStr">
        <is>
          <t>149</t>
        </is>
      </c>
      <c r="J5374" t="inlineStr">
        <is>
          <t>CARTEIRA</t>
        </is>
      </c>
      <c r="K5374" t="inlineStr">
        <is>
          <t>CONTRATO</t>
        </is>
      </c>
      <c r="L5374" t="n">
        <v>2910.19</v>
      </c>
      <c r="M5374" t="inlineStr"/>
      <c r="N5374" t="inlineStr"/>
      <c r="O5374" s="142">
        <f>DATE(YEAR(H5374),MONTH(H5374),1)</f>
        <v/>
      </c>
      <c r="P5374" s="132">
        <f>IF(H5374&gt;$L$3,"Futuro","Atraso")</f>
        <v/>
      </c>
      <c r="Q5374">
        <f>12*(YEAR(H5374)-YEAR($L$3))+(MONTH(H5374)-MONTH($L$3))</f>
        <v/>
      </c>
      <c r="R5374" s="366">
        <f>IF(N5374="IBIRAPITANGA FASE 3",IF(P5374="Atraso",M5374,M5374/(1+$J$2)^Q5374),IF(P5374="Atraso",M5374,M5374/(1+$J$1)^Q5374))</f>
        <v/>
      </c>
    </row>
    <row r="5375">
      <c r="A5375" t="inlineStr">
        <is>
          <t>Q024L02</t>
        </is>
      </c>
      <c r="B5375" t="inlineStr">
        <is>
          <t>JOSE MEIRA FERNANDES</t>
        </is>
      </c>
      <c r="C5375" t="n">
        <v>1</v>
      </c>
      <c r="D5375" t="inlineStr">
        <is>
          <t>IPCA</t>
        </is>
      </c>
      <c r="E5375" t="n">
        <v>0.009488792934583046</v>
      </c>
      <c r="F5375" t="inlineStr">
        <is>
          <t>MENSAL</t>
        </is>
      </c>
      <c r="G5375" t="n">
        <v>48985</v>
      </c>
      <c r="H5375" t="n">
        <v>48985</v>
      </c>
      <c r="I5375" t="inlineStr">
        <is>
          <t>150</t>
        </is>
      </c>
      <c r="J5375" t="inlineStr">
        <is>
          <t>CARTEIRA</t>
        </is>
      </c>
      <c r="K5375" t="inlineStr">
        <is>
          <t>CONTRATO</t>
        </is>
      </c>
      <c r="L5375" t="n">
        <v>2910.19</v>
      </c>
      <c r="M5375" t="inlineStr"/>
      <c r="N5375" t="inlineStr"/>
      <c r="O5375" s="142">
        <f>DATE(YEAR(H5375),MONTH(H5375),1)</f>
        <v/>
      </c>
      <c r="P5375" s="132">
        <f>IF(H5375&gt;$L$3,"Futuro","Atraso")</f>
        <v/>
      </c>
      <c r="Q5375">
        <f>12*(YEAR(H5375)-YEAR($L$3))+(MONTH(H5375)-MONTH($L$3))</f>
        <v/>
      </c>
      <c r="R5375" s="366">
        <f>IF(N5375="IBIRAPITANGA FASE 3",IF(P5375="Atraso",M5375,M5375/(1+$J$2)^Q5375),IF(P5375="Atraso",M5375,M5375/(1+$J$1)^Q5375))</f>
        <v/>
      </c>
    </row>
    <row r="5376">
      <c r="A5376" t="inlineStr">
        <is>
          <t>Q024L02</t>
        </is>
      </c>
      <c r="B5376" t="inlineStr">
        <is>
          <t>JOSE MEIRA FERNANDES</t>
        </is>
      </c>
      <c r="C5376" t="n">
        <v>1</v>
      </c>
      <c r="D5376" t="inlineStr">
        <is>
          <t>IPCA</t>
        </is>
      </c>
      <c r="E5376" t="n">
        <v>0.009488792934583046</v>
      </c>
      <c r="F5376" t="inlineStr">
        <is>
          <t>MENSAL</t>
        </is>
      </c>
      <c r="G5376" t="n">
        <v>49013</v>
      </c>
      <c r="H5376" t="n">
        <v>49013</v>
      </c>
      <c r="I5376" t="inlineStr">
        <is>
          <t>151</t>
        </is>
      </c>
      <c r="J5376" t="inlineStr">
        <is>
          <t>CARTEIRA</t>
        </is>
      </c>
      <c r="K5376" t="inlineStr">
        <is>
          <t>CONTRATO</t>
        </is>
      </c>
      <c r="L5376" t="n">
        <v>2910.19</v>
      </c>
      <c r="M5376" t="inlineStr"/>
      <c r="N5376" t="inlineStr"/>
      <c r="O5376" s="142">
        <f>DATE(YEAR(H5376),MONTH(H5376),1)</f>
        <v/>
      </c>
      <c r="P5376" s="132">
        <f>IF(H5376&gt;$L$3,"Futuro","Atraso")</f>
        <v/>
      </c>
      <c r="Q5376">
        <f>12*(YEAR(H5376)-YEAR($L$3))+(MONTH(H5376)-MONTH($L$3))</f>
        <v/>
      </c>
      <c r="R5376" s="366">
        <f>IF(N5376="IBIRAPITANGA FASE 3",IF(P5376="Atraso",M5376,M5376/(1+$J$2)^Q5376),IF(P5376="Atraso",M5376,M5376/(1+$J$1)^Q5376))</f>
        <v/>
      </c>
    </row>
    <row r="5377">
      <c r="A5377" t="inlineStr">
        <is>
          <t>Q024L02</t>
        </is>
      </c>
      <c r="B5377" t="inlineStr">
        <is>
          <t>JOSE MEIRA FERNANDES</t>
        </is>
      </c>
      <c r="C5377" t="n">
        <v>1</v>
      </c>
      <c r="D5377" t="inlineStr">
        <is>
          <t>IPCA</t>
        </is>
      </c>
      <c r="E5377" t="n">
        <v>0.009488792934583046</v>
      </c>
      <c r="F5377" t="inlineStr">
        <is>
          <t>MENSAL</t>
        </is>
      </c>
      <c r="G5377" t="n">
        <v>49044</v>
      </c>
      <c r="H5377" t="n">
        <v>49044</v>
      </c>
      <c r="I5377" t="inlineStr">
        <is>
          <t>152</t>
        </is>
      </c>
      <c r="J5377" t="inlineStr">
        <is>
          <t>CARTEIRA</t>
        </is>
      </c>
      <c r="K5377" t="inlineStr">
        <is>
          <t>CONTRATO</t>
        </is>
      </c>
      <c r="L5377" t="n">
        <v>2910.19</v>
      </c>
      <c r="M5377" t="inlineStr"/>
      <c r="N5377" t="inlineStr"/>
      <c r="O5377" s="142">
        <f>DATE(YEAR(H5377),MONTH(H5377),1)</f>
        <v/>
      </c>
      <c r="P5377" s="132">
        <f>IF(H5377&gt;$L$3,"Futuro","Atraso")</f>
        <v/>
      </c>
      <c r="Q5377">
        <f>12*(YEAR(H5377)-YEAR($L$3))+(MONTH(H5377)-MONTH($L$3))</f>
        <v/>
      </c>
      <c r="R5377" s="366">
        <f>IF(N5377="IBIRAPITANGA FASE 3",IF(P5377="Atraso",M5377,M5377/(1+$J$2)^Q5377),IF(P5377="Atraso",M5377,M5377/(1+$J$1)^Q5377))</f>
        <v/>
      </c>
    </row>
    <row r="5378">
      <c r="A5378" t="inlineStr">
        <is>
          <t>Q024L02</t>
        </is>
      </c>
      <c r="B5378" t="inlineStr">
        <is>
          <t>JOSE MEIRA FERNANDES</t>
        </is>
      </c>
      <c r="C5378" t="n">
        <v>1</v>
      </c>
      <c r="D5378" t="inlineStr">
        <is>
          <t>IPCA</t>
        </is>
      </c>
      <c r="E5378" t="n">
        <v>0.009488792934583046</v>
      </c>
      <c r="F5378" t="inlineStr">
        <is>
          <t>MENSAL</t>
        </is>
      </c>
      <c r="G5378" t="n">
        <v>49074</v>
      </c>
      <c r="H5378" t="n">
        <v>49074</v>
      </c>
      <c r="I5378" t="inlineStr">
        <is>
          <t>153</t>
        </is>
      </c>
      <c r="J5378" t="inlineStr">
        <is>
          <t>CARTEIRA</t>
        </is>
      </c>
      <c r="K5378" t="inlineStr">
        <is>
          <t>CONTRATO</t>
        </is>
      </c>
      <c r="L5378" t="n">
        <v>2910.19</v>
      </c>
      <c r="M5378" t="inlineStr"/>
      <c r="N5378" t="inlineStr"/>
      <c r="O5378" s="142">
        <f>DATE(YEAR(H5378),MONTH(H5378),1)</f>
        <v/>
      </c>
      <c r="P5378" s="132">
        <f>IF(H5378&gt;$L$3,"Futuro","Atraso")</f>
        <v/>
      </c>
      <c r="Q5378">
        <f>12*(YEAR(H5378)-YEAR($L$3))+(MONTH(H5378)-MONTH($L$3))</f>
        <v/>
      </c>
      <c r="R5378" s="366">
        <f>IF(N5378="IBIRAPITANGA FASE 3",IF(P5378="Atraso",M5378,M5378/(1+$J$2)^Q5378),IF(P5378="Atraso",M5378,M5378/(1+$J$1)^Q5378))</f>
        <v/>
      </c>
    </row>
    <row r="5379">
      <c r="A5379" t="inlineStr">
        <is>
          <t>Q024L02</t>
        </is>
      </c>
      <c r="B5379" t="inlineStr">
        <is>
          <t>JOSE MEIRA FERNANDES</t>
        </is>
      </c>
      <c r="C5379" t="n">
        <v>1</v>
      </c>
      <c r="D5379" t="inlineStr">
        <is>
          <t>IPCA</t>
        </is>
      </c>
      <c r="E5379" t="n">
        <v>0.009488792934583046</v>
      </c>
      <c r="F5379" t="inlineStr">
        <is>
          <t>MENSAL</t>
        </is>
      </c>
      <c r="G5379" t="n">
        <v>49105</v>
      </c>
      <c r="H5379" t="n">
        <v>49105</v>
      </c>
      <c r="I5379" t="inlineStr">
        <is>
          <t>154</t>
        </is>
      </c>
      <c r="J5379" t="inlineStr">
        <is>
          <t>CARTEIRA</t>
        </is>
      </c>
      <c r="K5379" t="inlineStr">
        <is>
          <t>CONTRATO</t>
        </is>
      </c>
      <c r="L5379" t="n">
        <v>2910.19</v>
      </c>
      <c r="M5379" t="inlineStr"/>
      <c r="N5379" t="inlineStr"/>
      <c r="O5379" s="142">
        <f>DATE(YEAR(H5379),MONTH(H5379),1)</f>
        <v/>
      </c>
      <c r="P5379" s="132">
        <f>IF(H5379&gt;$L$3,"Futuro","Atraso")</f>
        <v/>
      </c>
      <c r="Q5379">
        <f>12*(YEAR(H5379)-YEAR($L$3))+(MONTH(H5379)-MONTH($L$3))</f>
        <v/>
      </c>
      <c r="R5379" s="366">
        <f>IF(N5379="IBIRAPITANGA FASE 3",IF(P5379="Atraso",M5379,M5379/(1+$J$2)^Q5379),IF(P5379="Atraso",M5379,M5379/(1+$J$1)^Q5379))</f>
        <v/>
      </c>
    </row>
    <row r="5380">
      <c r="A5380" t="inlineStr">
        <is>
          <t>Q024L02</t>
        </is>
      </c>
      <c r="B5380" t="inlineStr">
        <is>
          <t>JOSE MEIRA FERNANDES</t>
        </is>
      </c>
      <c r="C5380" t="n">
        <v>1</v>
      </c>
      <c r="D5380" t="inlineStr">
        <is>
          <t>IPCA</t>
        </is>
      </c>
      <c r="E5380" t="n">
        <v>0.009488792934583046</v>
      </c>
      <c r="F5380" t="inlineStr">
        <is>
          <t>MENSAL</t>
        </is>
      </c>
      <c r="G5380" t="n">
        <v>49135</v>
      </c>
      <c r="H5380" t="n">
        <v>49135</v>
      </c>
      <c r="I5380" t="inlineStr">
        <is>
          <t>155</t>
        </is>
      </c>
      <c r="J5380" t="inlineStr">
        <is>
          <t>CARTEIRA</t>
        </is>
      </c>
      <c r="K5380" t="inlineStr">
        <is>
          <t>CONTRATO</t>
        </is>
      </c>
      <c r="L5380" t="n">
        <v>2910.19</v>
      </c>
      <c r="M5380" t="inlineStr"/>
      <c r="N5380" t="inlineStr"/>
      <c r="O5380" s="142">
        <f>DATE(YEAR(H5380),MONTH(H5380),1)</f>
        <v/>
      </c>
      <c r="P5380" s="132">
        <f>IF(H5380&gt;$L$3,"Futuro","Atraso")</f>
        <v/>
      </c>
      <c r="Q5380">
        <f>12*(YEAR(H5380)-YEAR($L$3))+(MONTH(H5380)-MONTH($L$3))</f>
        <v/>
      </c>
      <c r="R5380" s="366">
        <f>IF(N5380="IBIRAPITANGA FASE 3",IF(P5380="Atraso",M5380,M5380/(1+$J$2)^Q5380),IF(P5380="Atraso",M5380,M5380/(1+$J$1)^Q5380))</f>
        <v/>
      </c>
    </row>
    <row r="5381">
      <c r="A5381" t="inlineStr">
        <is>
          <t>Q024L02</t>
        </is>
      </c>
      <c r="B5381" t="inlineStr">
        <is>
          <t>JOSE MEIRA FERNANDES</t>
        </is>
      </c>
      <c r="C5381" t="n">
        <v>1</v>
      </c>
      <c r="D5381" t="inlineStr">
        <is>
          <t>IPCA</t>
        </is>
      </c>
      <c r="E5381" t="n">
        <v>0.009488792934583046</v>
      </c>
      <c r="F5381" t="inlineStr">
        <is>
          <t>MENSAL</t>
        </is>
      </c>
      <c r="G5381" t="n">
        <v>49166</v>
      </c>
      <c r="H5381" t="n">
        <v>49166</v>
      </c>
      <c r="I5381" t="inlineStr">
        <is>
          <t>156</t>
        </is>
      </c>
      <c r="J5381" t="inlineStr">
        <is>
          <t>CARTEIRA</t>
        </is>
      </c>
      <c r="K5381" t="inlineStr">
        <is>
          <t>CONTRATO</t>
        </is>
      </c>
      <c r="L5381" t="n">
        <v>2910.19</v>
      </c>
      <c r="M5381" t="inlineStr"/>
      <c r="N5381" t="inlineStr"/>
      <c r="O5381" s="142">
        <f>DATE(YEAR(H5381),MONTH(H5381),1)</f>
        <v/>
      </c>
      <c r="P5381" s="132">
        <f>IF(H5381&gt;$L$3,"Futuro","Atraso")</f>
        <v/>
      </c>
      <c r="Q5381">
        <f>12*(YEAR(H5381)-YEAR($L$3))+(MONTH(H5381)-MONTH($L$3))</f>
        <v/>
      </c>
      <c r="R5381" s="366">
        <f>IF(N5381="IBIRAPITANGA FASE 3",IF(P5381="Atraso",M5381,M5381/(1+$J$2)^Q5381),IF(P5381="Atraso",M5381,M5381/(1+$J$1)^Q5381))</f>
        <v/>
      </c>
    </row>
    <row r="5382">
      <c r="A5382" t="inlineStr">
        <is>
          <t>Q024L02</t>
        </is>
      </c>
      <c r="B5382" t="inlineStr">
        <is>
          <t>JOSE MEIRA FERNANDES</t>
        </is>
      </c>
      <c r="C5382" t="n">
        <v>1</v>
      </c>
      <c r="D5382" t="inlineStr">
        <is>
          <t>IPCA</t>
        </is>
      </c>
      <c r="E5382" t="n">
        <v>0.009488792934583046</v>
      </c>
      <c r="F5382" t="inlineStr">
        <is>
          <t>MENSAL</t>
        </is>
      </c>
      <c r="G5382" t="n">
        <v>49197</v>
      </c>
      <c r="H5382" t="n">
        <v>49197</v>
      </c>
      <c r="I5382" t="inlineStr">
        <is>
          <t>157</t>
        </is>
      </c>
      <c r="J5382" t="inlineStr">
        <is>
          <t>CARTEIRA</t>
        </is>
      </c>
      <c r="K5382" t="inlineStr">
        <is>
          <t>CONTRATO</t>
        </is>
      </c>
      <c r="L5382" t="n">
        <v>2910.19</v>
      </c>
      <c r="M5382" t="inlineStr"/>
      <c r="N5382" t="inlineStr"/>
      <c r="O5382" s="142">
        <f>DATE(YEAR(H5382),MONTH(H5382),1)</f>
        <v/>
      </c>
      <c r="P5382" s="132">
        <f>IF(H5382&gt;$L$3,"Futuro","Atraso")</f>
        <v/>
      </c>
      <c r="Q5382">
        <f>12*(YEAR(H5382)-YEAR($L$3))+(MONTH(H5382)-MONTH($L$3))</f>
        <v/>
      </c>
      <c r="R5382" s="366">
        <f>IF(N5382="IBIRAPITANGA FASE 3",IF(P5382="Atraso",M5382,M5382/(1+$J$2)^Q5382),IF(P5382="Atraso",M5382,M5382/(1+$J$1)^Q5382))</f>
        <v/>
      </c>
    </row>
    <row r="5383">
      <c r="A5383" t="inlineStr">
        <is>
          <t>Q024L02</t>
        </is>
      </c>
      <c r="B5383" t="inlineStr">
        <is>
          <t>JOSE MEIRA FERNANDES</t>
        </is>
      </c>
      <c r="C5383" t="n">
        <v>1</v>
      </c>
      <c r="D5383" t="inlineStr">
        <is>
          <t>IPCA</t>
        </is>
      </c>
      <c r="E5383" t="n">
        <v>0.009488792934583046</v>
      </c>
      <c r="F5383" t="inlineStr">
        <is>
          <t>MENSAL</t>
        </is>
      </c>
      <c r="G5383" t="n">
        <v>49227</v>
      </c>
      <c r="H5383" t="n">
        <v>49227</v>
      </c>
      <c r="I5383" t="inlineStr">
        <is>
          <t>158</t>
        </is>
      </c>
      <c r="J5383" t="inlineStr">
        <is>
          <t>CARTEIRA</t>
        </is>
      </c>
      <c r="K5383" t="inlineStr">
        <is>
          <t>CONTRATO</t>
        </is>
      </c>
      <c r="L5383" t="n">
        <v>2910.19</v>
      </c>
      <c r="M5383" t="inlineStr"/>
      <c r="N5383" t="inlineStr"/>
      <c r="O5383" s="142">
        <f>DATE(YEAR(H5383),MONTH(H5383),1)</f>
        <v/>
      </c>
      <c r="P5383" s="132">
        <f>IF(H5383&gt;$L$3,"Futuro","Atraso")</f>
        <v/>
      </c>
      <c r="Q5383">
        <f>12*(YEAR(H5383)-YEAR($L$3))+(MONTH(H5383)-MONTH($L$3))</f>
        <v/>
      </c>
      <c r="R5383" s="366">
        <f>IF(N5383="IBIRAPITANGA FASE 3",IF(P5383="Atraso",M5383,M5383/(1+$J$2)^Q5383),IF(P5383="Atraso",M5383,M5383/(1+$J$1)^Q5383))</f>
        <v/>
      </c>
    </row>
    <row r="5384">
      <c r="A5384" t="inlineStr">
        <is>
          <t>Q024L02</t>
        </is>
      </c>
      <c r="B5384" t="inlineStr">
        <is>
          <t>JOSE MEIRA FERNANDES</t>
        </is>
      </c>
      <c r="C5384" t="n">
        <v>1</v>
      </c>
      <c r="D5384" t="inlineStr">
        <is>
          <t>IPCA</t>
        </is>
      </c>
      <c r="E5384" t="n">
        <v>0.009488792934583046</v>
      </c>
      <c r="F5384" t="inlineStr">
        <is>
          <t>MENSAL</t>
        </is>
      </c>
      <c r="G5384" t="n">
        <v>49258</v>
      </c>
      <c r="H5384" t="n">
        <v>49258</v>
      </c>
      <c r="I5384" t="inlineStr">
        <is>
          <t>159</t>
        </is>
      </c>
      <c r="J5384" t="inlineStr">
        <is>
          <t>CARTEIRA</t>
        </is>
      </c>
      <c r="K5384" t="inlineStr">
        <is>
          <t>CONTRATO</t>
        </is>
      </c>
      <c r="L5384" t="n">
        <v>2910.19</v>
      </c>
      <c r="M5384" t="inlineStr"/>
      <c r="N5384" t="inlineStr"/>
      <c r="O5384" s="142">
        <f>DATE(YEAR(H5384),MONTH(H5384),1)</f>
        <v/>
      </c>
      <c r="P5384" s="132">
        <f>IF(H5384&gt;$L$3,"Futuro","Atraso")</f>
        <v/>
      </c>
      <c r="Q5384">
        <f>12*(YEAR(H5384)-YEAR($L$3))+(MONTH(H5384)-MONTH($L$3))</f>
        <v/>
      </c>
      <c r="R5384" s="366">
        <f>IF(N5384="IBIRAPITANGA FASE 3",IF(P5384="Atraso",M5384,M5384/(1+$J$2)^Q5384),IF(P5384="Atraso",M5384,M5384/(1+$J$1)^Q5384))</f>
        <v/>
      </c>
    </row>
    <row r="5385">
      <c r="A5385" t="inlineStr">
        <is>
          <t>Q024L02</t>
        </is>
      </c>
      <c r="B5385" t="inlineStr">
        <is>
          <t>JOSE MEIRA FERNANDES</t>
        </is>
      </c>
      <c r="C5385" t="n">
        <v>1</v>
      </c>
      <c r="D5385" t="inlineStr">
        <is>
          <t>IPCA</t>
        </is>
      </c>
      <c r="E5385" t="n">
        <v>0.009488792934583046</v>
      </c>
      <c r="F5385" t="inlineStr">
        <is>
          <t>MENSAL</t>
        </is>
      </c>
      <c r="G5385" t="n">
        <v>49288</v>
      </c>
      <c r="H5385" t="n">
        <v>49288</v>
      </c>
      <c r="I5385" t="inlineStr">
        <is>
          <t>160</t>
        </is>
      </c>
      <c r="J5385" t="inlineStr">
        <is>
          <t>CARTEIRA</t>
        </is>
      </c>
      <c r="K5385" t="inlineStr">
        <is>
          <t>CONTRATO</t>
        </is>
      </c>
      <c r="L5385" t="n">
        <v>2910.19</v>
      </c>
      <c r="M5385" t="inlineStr"/>
      <c r="N5385" t="inlineStr"/>
      <c r="O5385" s="142">
        <f>DATE(YEAR(H5385),MONTH(H5385),1)</f>
        <v/>
      </c>
      <c r="P5385" s="132">
        <f>IF(H5385&gt;$L$3,"Futuro","Atraso")</f>
        <v/>
      </c>
      <c r="Q5385">
        <f>12*(YEAR(H5385)-YEAR($L$3))+(MONTH(H5385)-MONTH($L$3))</f>
        <v/>
      </c>
      <c r="R5385" s="366">
        <f>IF(N5385="IBIRAPITANGA FASE 3",IF(P5385="Atraso",M5385,M5385/(1+$J$2)^Q5385),IF(P5385="Atraso",M5385,M5385/(1+$J$1)^Q5385))</f>
        <v/>
      </c>
    </row>
    <row r="5386">
      <c r="A5386" t="inlineStr">
        <is>
          <t>Q024L02</t>
        </is>
      </c>
      <c r="B5386" t="inlineStr">
        <is>
          <t>JOSE MEIRA FERNANDES</t>
        </is>
      </c>
      <c r="C5386" t="n">
        <v>1</v>
      </c>
      <c r="D5386" t="inlineStr">
        <is>
          <t>IPCA</t>
        </is>
      </c>
      <c r="E5386" t="n">
        <v>0.009488792934583046</v>
      </c>
      <c r="F5386" t="inlineStr">
        <is>
          <t>MENSAL</t>
        </is>
      </c>
      <c r="G5386" t="n">
        <v>49319</v>
      </c>
      <c r="H5386" t="n">
        <v>49319</v>
      </c>
      <c r="I5386" t="inlineStr">
        <is>
          <t>161</t>
        </is>
      </c>
      <c r="J5386" t="inlineStr">
        <is>
          <t>CARTEIRA</t>
        </is>
      </c>
      <c r="K5386" t="inlineStr">
        <is>
          <t>CONTRATO</t>
        </is>
      </c>
      <c r="L5386" t="n">
        <v>2910.19</v>
      </c>
      <c r="M5386" t="inlineStr"/>
      <c r="N5386" t="inlineStr"/>
      <c r="O5386" s="142">
        <f>DATE(YEAR(H5386),MONTH(H5386),1)</f>
        <v/>
      </c>
      <c r="P5386" s="132">
        <f>IF(H5386&gt;$L$3,"Futuro","Atraso")</f>
        <v/>
      </c>
      <c r="Q5386">
        <f>12*(YEAR(H5386)-YEAR($L$3))+(MONTH(H5386)-MONTH($L$3))</f>
        <v/>
      </c>
      <c r="R5386" s="366">
        <f>IF(N5386="IBIRAPITANGA FASE 3",IF(P5386="Atraso",M5386,M5386/(1+$J$2)^Q5386),IF(P5386="Atraso",M5386,M5386/(1+$J$1)^Q5386))</f>
        <v/>
      </c>
    </row>
    <row r="5387">
      <c r="A5387" t="inlineStr">
        <is>
          <t>Q024L02</t>
        </is>
      </c>
      <c r="B5387" t="inlineStr">
        <is>
          <t>JOSE MEIRA FERNANDES</t>
        </is>
      </c>
      <c r="C5387" t="n">
        <v>1</v>
      </c>
      <c r="D5387" t="inlineStr">
        <is>
          <t>IPCA</t>
        </is>
      </c>
      <c r="E5387" t="n">
        <v>0.009488792934583046</v>
      </c>
      <c r="F5387" t="inlineStr">
        <is>
          <t>MENSAL</t>
        </is>
      </c>
      <c r="G5387" t="n">
        <v>49350</v>
      </c>
      <c r="H5387" t="n">
        <v>49350</v>
      </c>
      <c r="I5387" t="inlineStr">
        <is>
          <t>162</t>
        </is>
      </c>
      <c r="J5387" t="inlineStr">
        <is>
          <t>CARTEIRA</t>
        </is>
      </c>
      <c r="K5387" t="inlineStr">
        <is>
          <t>CONTRATO</t>
        </is>
      </c>
      <c r="L5387" t="n">
        <v>2910.19</v>
      </c>
      <c r="M5387" t="inlineStr"/>
      <c r="N5387" t="inlineStr"/>
      <c r="O5387" s="142">
        <f>DATE(YEAR(H5387),MONTH(H5387),1)</f>
        <v/>
      </c>
      <c r="P5387" s="132">
        <f>IF(H5387&gt;$L$3,"Futuro","Atraso")</f>
        <v/>
      </c>
      <c r="Q5387">
        <f>12*(YEAR(H5387)-YEAR($L$3))+(MONTH(H5387)-MONTH($L$3))</f>
        <v/>
      </c>
      <c r="R5387" s="366">
        <f>IF(N5387="IBIRAPITANGA FASE 3",IF(P5387="Atraso",M5387,M5387/(1+$J$2)^Q5387),IF(P5387="Atraso",M5387,M5387/(1+$J$1)^Q5387))</f>
        <v/>
      </c>
    </row>
    <row r="5388">
      <c r="A5388" t="inlineStr">
        <is>
          <t>Q024L02</t>
        </is>
      </c>
      <c r="B5388" t="inlineStr">
        <is>
          <t>JOSE MEIRA FERNANDES</t>
        </is>
      </c>
      <c r="C5388" t="n">
        <v>1</v>
      </c>
      <c r="D5388" t="inlineStr">
        <is>
          <t>IPCA</t>
        </is>
      </c>
      <c r="E5388" t="n">
        <v>0.009488792934583046</v>
      </c>
      <c r="F5388" t="inlineStr">
        <is>
          <t>MENSAL</t>
        </is>
      </c>
      <c r="G5388" t="n">
        <v>49378</v>
      </c>
      <c r="H5388" t="n">
        <v>49378</v>
      </c>
      <c r="I5388" t="inlineStr">
        <is>
          <t>163</t>
        </is>
      </c>
      <c r="J5388" t="inlineStr">
        <is>
          <t>CARTEIRA</t>
        </is>
      </c>
      <c r="K5388" t="inlineStr">
        <is>
          <t>CONTRATO</t>
        </is>
      </c>
      <c r="L5388" t="n">
        <v>2910.19</v>
      </c>
      <c r="M5388" t="inlineStr"/>
      <c r="N5388" t="inlineStr"/>
      <c r="O5388" s="142">
        <f>DATE(YEAR(H5388),MONTH(H5388),1)</f>
        <v/>
      </c>
      <c r="P5388" s="132">
        <f>IF(H5388&gt;$L$3,"Futuro","Atraso")</f>
        <v/>
      </c>
      <c r="Q5388">
        <f>12*(YEAR(H5388)-YEAR($L$3))+(MONTH(H5388)-MONTH($L$3))</f>
        <v/>
      </c>
      <c r="R5388" s="366">
        <f>IF(N5388="IBIRAPITANGA FASE 3",IF(P5388="Atraso",M5388,M5388/(1+$J$2)^Q5388),IF(P5388="Atraso",M5388,M5388/(1+$J$1)^Q5388))</f>
        <v/>
      </c>
    </row>
    <row r="5389">
      <c r="A5389" t="inlineStr">
        <is>
          <t>Q024L02</t>
        </is>
      </c>
      <c r="B5389" t="inlineStr">
        <is>
          <t>JOSE MEIRA FERNANDES</t>
        </is>
      </c>
      <c r="C5389" t="n">
        <v>1</v>
      </c>
      <c r="D5389" t="inlineStr">
        <is>
          <t>IPCA</t>
        </is>
      </c>
      <c r="E5389" t="n">
        <v>0.009488792934583046</v>
      </c>
      <c r="F5389" t="inlineStr">
        <is>
          <t>MENSAL</t>
        </is>
      </c>
      <c r="G5389" t="n">
        <v>49409</v>
      </c>
      <c r="H5389" t="n">
        <v>49409</v>
      </c>
      <c r="I5389" t="inlineStr">
        <is>
          <t>164</t>
        </is>
      </c>
      <c r="J5389" t="inlineStr">
        <is>
          <t>CARTEIRA</t>
        </is>
      </c>
      <c r="K5389" t="inlineStr">
        <is>
          <t>CONTRATO</t>
        </is>
      </c>
      <c r="L5389" t="n">
        <v>2910.19</v>
      </c>
      <c r="M5389" t="inlineStr"/>
      <c r="N5389" t="inlineStr"/>
      <c r="O5389" s="142">
        <f>DATE(YEAR(H5389),MONTH(H5389),1)</f>
        <v/>
      </c>
      <c r="P5389" s="132">
        <f>IF(H5389&gt;$L$3,"Futuro","Atraso")</f>
        <v/>
      </c>
      <c r="Q5389">
        <f>12*(YEAR(H5389)-YEAR($L$3))+(MONTH(H5389)-MONTH($L$3))</f>
        <v/>
      </c>
      <c r="R5389" s="366">
        <f>IF(N5389="IBIRAPITANGA FASE 3",IF(P5389="Atraso",M5389,M5389/(1+$J$2)^Q5389),IF(P5389="Atraso",M5389,M5389/(1+$J$1)^Q5389))</f>
        <v/>
      </c>
    </row>
    <row r="5390">
      <c r="A5390" t="inlineStr">
        <is>
          <t>Q024L02</t>
        </is>
      </c>
      <c r="B5390" t="inlineStr">
        <is>
          <t>JOSE MEIRA FERNANDES</t>
        </is>
      </c>
      <c r="C5390" t="n">
        <v>1</v>
      </c>
      <c r="D5390" t="inlineStr">
        <is>
          <t>IPCA</t>
        </is>
      </c>
      <c r="E5390" t="n">
        <v>0.009488792934583046</v>
      </c>
      <c r="F5390" t="inlineStr">
        <is>
          <t>MENSAL</t>
        </is>
      </c>
      <c r="G5390" t="n">
        <v>49439</v>
      </c>
      <c r="H5390" t="n">
        <v>49439</v>
      </c>
      <c r="I5390" t="inlineStr">
        <is>
          <t>165</t>
        </is>
      </c>
      <c r="J5390" t="inlineStr">
        <is>
          <t>CARTEIRA</t>
        </is>
      </c>
      <c r="K5390" t="inlineStr">
        <is>
          <t>CONTRATO</t>
        </is>
      </c>
      <c r="L5390" t="n">
        <v>2910.19</v>
      </c>
      <c r="M5390" t="inlineStr"/>
      <c r="N5390" t="inlineStr"/>
      <c r="O5390" s="142">
        <f>DATE(YEAR(H5390),MONTH(H5390),1)</f>
        <v/>
      </c>
      <c r="P5390" s="132">
        <f>IF(H5390&gt;$L$3,"Futuro","Atraso")</f>
        <v/>
      </c>
      <c r="Q5390">
        <f>12*(YEAR(H5390)-YEAR($L$3))+(MONTH(H5390)-MONTH($L$3))</f>
        <v/>
      </c>
      <c r="R5390" s="366">
        <f>IF(N5390="IBIRAPITANGA FASE 3",IF(P5390="Atraso",M5390,M5390/(1+$J$2)^Q5390),IF(P5390="Atraso",M5390,M5390/(1+$J$1)^Q5390))</f>
        <v/>
      </c>
    </row>
    <row r="5391">
      <c r="A5391" t="inlineStr">
        <is>
          <t>Q024L02</t>
        </is>
      </c>
      <c r="B5391" t="inlineStr">
        <is>
          <t>JOSE MEIRA FERNANDES</t>
        </is>
      </c>
      <c r="C5391" t="n">
        <v>1</v>
      </c>
      <c r="D5391" t="inlineStr">
        <is>
          <t>IPCA</t>
        </is>
      </c>
      <c r="E5391" t="n">
        <v>0.009488792934583046</v>
      </c>
      <c r="F5391" t="inlineStr">
        <is>
          <t>MENSAL</t>
        </is>
      </c>
      <c r="G5391" t="n">
        <v>49470</v>
      </c>
      <c r="H5391" t="n">
        <v>49470</v>
      </c>
      <c r="I5391" t="inlineStr">
        <is>
          <t>166</t>
        </is>
      </c>
      <c r="J5391" t="inlineStr">
        <is>
          <t>CARTEIRA</t>
        </is>
      </c>
      <c r="K5391" t="inlineStr">
        <is>
          <t>CONTRATO</t>
        </is>
      </c>
      <c r="L5391" t="n">
        <v>2910.19</v>
      </c>
      <c r="M5391" t="inlineStr"/>
      <c r="N5391" t="inlineStr"/>
      <c r="O5391" s="142">
        <f>DATE(YEAR(H5391),MONTH(H5391),1)</f>
        <v/>
      </c>
      <c r="P5391" s="132">
        <f>IF(H5391&gt;$L$3,"Futuro","Atraso")</f>
        <v/>
      </c>
      <c r="Q5391">
        <f>12*(YEAR(H5391)-YEAR($L$3))+(MONTH(H5391)-MONTH($L$3))</f>
        <v/>
      </c>
      <c r="R5391" s="366">
        <f>IF(N5391="IBIRAPITANGA FASE 3",IF(P5391="Atraso",M5391,M5391/(1+$J$2)^Q5391),IF(P5391="Atraso",M5391,M5391/(1+$J$1)^Q5391))</f>
        <v/>
      </c>
    </row>
    <row r="5392">
      <c r="A5392" t="inlineStr">
        <is>
          <t>Q024L02</t>
        </is>
      </c>
      <c r="B5392" t="inlineStr">
        <is>
          <t>JOSE MEIRA FERNANDES</t>
        </is>
      </c>
      <c r="C5392" t="n">
        <v>1</v>
      </c>
      <c r="D5392" t="inlineStr">
        <is>
          <t>IPCA</t>
        </is>
      </c>
      <c r="E5392" t="n">
        <v>0.009488792934583046</v>
      </c>
      <c r="F5392" t="inlineStr">
        <is>
          <t>MENSAL</t>
        </is>
      </c>
      <c r="G5392" t="n">
        <v>49500</v>
      </c>
      <c r="H5392" t="n">
        <v>49500</v>
      </c>
      <c r="I5392" t="inlineStr">
        <is>
          <t>167</t>
        </is>
      </c>
      <c r="J5392" t="inlineStr">
        <is>
          <t>CARTEIRA</t>
        </is>
      </c>
      <c r="K5392" t="inlineStr">
        <is>
          <t>CONTRATO</t>
        </is>
      </c>
      <c r="L5392" t="n">
        <v>2910.19</v>
      </c>
      <c r="M5392" t="inlineStr"/>
      <c r="N5392" t="inlineStr"/>
      <c r="O5392" s="142">
        <f>DATE(YEAR(H5392),MONTH(H5392),1)</f>
        <v/>
      </c>
      <c r="P5392" s="132">
        <f>IF(H5392&gt;$L$3,"Futuro","Atraso")</f>
        <v/>
      </c>
      <c r="Q5392">
        <f>12*(YEAR(H5392)-YEAR($L$3))+(MONTH(H5392)-MONTH($L$3))</f>
        <v/>
      </c>
      <c r="R5392" s="366">
        <f>IF(N5392="IBIRAPITANGA FASE 3",IF(P5392="Atraso",M5392,M5392/(1+$J$2)^Q5392),IF(P5392="Atraso",M5392,M5392/(1+$J$1)^Q5392))</f>
        <v/>
      </c>
    </row>
    <row r="5393">
      <c r="A5393" t="inlineStr">
        <is>
          <t>Q024L02</t>
        </is>
      </c>
      <c r="B5393" t="inlineStr">
        <is>
          <t>JOSE MEIRA FERNANDES</t>
        </is>
      </c>
      <c r="C5393" t="n">
        <v>1</v>
      </c>
      <c r="D5393" t="inlineStr">
        <is>
          <t>IPCA</t>
        </is>
      </c>
      <c r="E5393" t="n">
        <v>0.009488792934583046</v>
      </c>
      <c r="F5393" t="inlineStr">
        <is>
          <t>MENSAL</t>
        </is>
      </c>
      <c r="G5393" t="n">
        <v>49531</v>
      </c>
      <c r="H5393" t="n">
        <v>49531</v>
      </c>
      <c r="I5393" t="inlineStr">
        <is>
          <t>168</t>
        </is>
      </c>
      <c r="J5393" t="inlineStr">
        <is>
          <t>CARTEIRA</t>
        </is>
      </c>
      <c r="K5393" t="inlineStr">
        <is>
          <t>CONTRATO</t>
        </is>
      </c>
      <c r="L5393" t="n">
        <v>2910.19</v>
      </c>
      <c r="M5393" t="inlineStr"/>
      <c r="N5393" t="inlineStr"/>
      <c r="O5393" s="142">
        <f>DATE(YEAR(H5393),MONTH(H5393),1)</f>
        <v/>
      </c>
      <c r="P5393" s="132">
        <f>IF(H5393&gt;$L$3,"Futuro","Atraso")</f>
        <v/>
      </c>
      <c r="Q5393">
        <f>12*(YEAR(H5393)-YEAR($L$3))+(MONTH(H5393)-MONTH($L$3))</f>
        <v/>
      </c>
      <c r="R5393" s="366">
        <f>IF(N5393="IBIRAPITANGA FASE 3",IF(P5393="Atraso",M5393,M5393/(1+$J$2)^Q5393),IF(P5393="Atraso",M5393,M5393/(1+$J$1)^Q5393))</f>
        <v/>
      </c>
    </row>
    <row r="5394">
      <c r="A5394" t="inlineStr">
        <is>
          <t>Q024L02</t>
        </is>
      </c>
      <c r="B5394" t="inlineStr">
        <is>
          <t>JOSE MEIRA FERNANDES</t>
        </is>
      </c>
      <c r="C5394" t="n">
        <v>1</v>
      </c>
      <c r="D5394" t="inlineStr">
        <is>
          <t>IPCA</t>
        </is>
      </c>
      <c r="E5394" t="n">
        <v>0.009488792934583046</v>
      </c>
      <c r="F5394" t="inlineStr">
        <is>
          <t>MENSAL</t>
        </is>
      </c>
      <c r="G5394" t="n">
        <v>49562</v>
      </c>
      <c r="H5394" t="n">
        <v>49562</v>
      </c>
      <c r="I5394" t="inlineStr">
        <is>
          <t>169</t>
        </is>
      </c>
      <c r="J5394" t="inlineStr">
        <is>
          <t>CARTEIRA</t>
        </is>
      </c>
      <c r="K5394" t="inlineStr">
        <is>
          <t>CONTRATO</t>
        </is>
      </c>
      <c r="L5394" t="n">
        <v>2910.19</v>
      </c>
      <c r="M5394" t="inlineStr"/>
      <c r="N5394" t="inlineStr"/>
      <c r="O5394" s="142">
        <f>DATE(YEAR(H5394),MONTH(H5394),1)</f>
        <v/>
      </c>
      <c r="P5394" s="132">
        <f>IF(H5394&gt;$L$3,"Futuro","Atraso")</f>
        <v/>
      </c>
      <c r="Q5394">
        <f>12*(YEAR(H5394)-YEAR($L$3))+(MONTH(H5394)-MONTH($L$3))</f>
        <v/>
      </c>
      <c r="R5394" s="366">
        <f>IF(N5394="IBIRAPITANGA FASE 3",IF(P5394="Atraso",M5394,M5394/(1+$J$2)^Q5394),IF(P5394="Atraso",M5394,M5394/(1+$J$1)^Q5394))</f>
        <v/>
      </c>
    </row>
    <row r="5395">
      <c r="A5395" t="inlineStr">
        <is>
          <t>Q024L02</t>
        </is>
      </c>
      <c r="B5395" t="inlineStr">
        <is>
          <t>JOSE MEIRA FERNANDES</t>
        </is>
      </c>
      <c r="C5395" t="n">
        <v>1</v>
      </c>
      <c r="D5395" t="inlineStr">
        <is>
          <t>IPCA</t>
        </is>
      </c>
      <c r="E5395" t="n">
        <v>0.009488792934583046</v>
      </c>
      <c r="F5395" t="inlineStr">
        <is>
          <t>MENSAL</t>
        </is>
      </c>
      <c r="G5395" t="n">
        <v>49592</v>
      </c>
      <c r="H5395" t="n">
        <v>49592</v>
      </c>
      <c r="I5395" t="inlineStr">
        <is>
          <t>170</t>
        </is>
      </c>
      <c r="J5395" t="inlineStr">
        <is>
          <t>CARTEIRA</t>
        </is>
      </c>
      <c r="K5395" t="inlineStr">
        <is>
          <t>CONTRATO</t>
        </is>
      </c>
      <c r="L5395" t="n">
        <v>2910.19</v>
      </c>
      <c r="M5395" t="inlineStr"/>
      <c r="N5395" t="inlineStr"/>
      <c r="O5395" s="142">
        <f>DATE(YEAR(H5395),MONTH(H5395),1)</f>
        <v/>
      </c>
      <c r="P5395" s="132">
        <f>IF(H5395&gt;$L$3,"Futuro","Atraso")</f>
        <v/>
      </c>
      <c r="Q5395">
        <f>12*(YEAR(H5395)-YEAR($L$3))+(MONTH(H5395)-MONTH($L$3))</f>
        <v/>
      </c>
      <c r="R5395" s="366">
        <f>IF(N5395="IBIRAPITANGA FASE 3",IF(P5395="Atraso",M5395,M5395/(1+$J$2)^Q5395),IF(P5395="Atraso",M5395,M5395/(1+$J$1)^Q5395))</f>
        <v/>
      </c>
    </row>
    <row r="5396">
      <c r="A5396" t="inlineStr">
        <is>
          <t>Q024L02</t>
        </is>
      </c>
      <c r="B5396" t="inlineStr">
        <is>
          <t>JOSE MEIRA FERNANDES</t>
        </is>
      </c>
      <c r="C5396" t="n">
        <v>1</v>
      </c>
      <c r="D5396" t="inlineStr">
        <is>
          <t>IPCA</t>
        </is>
      </c>
      <c r="E5396" t="n">
        <v>0.009488792934583046</v>
      </c>
      <c r="F5396" t="inlineStr">
        <is>
          <t>MENSAL</t>
        </is>
      </c>
      <c r="G5396" t="n">
        <v>49623</v>
      </c>
      <c r="H5396" t="n">
        <v>49623</v>
      </c>
      <c r="I5396" t="inlineStr">
        <is>
          <t>171</t>
        </is>
      </c>
      <c r="J5396" t="inlineStr">
        <is>
          <t>CARTEIRA</t>
        </is>
      </c>
      <c r="K5396" t="inlineStr">
        <is>
          <t>CONTRATO</t>
        </is>
      </c>
      <c r="L5396" t="n">
        <v>2910.19</v>
      </c>
      <c r="M5396" t="inlineStr"/>
      <c r="N5396" t="inlineStr"/>
      <c r="O5396" s="142">
        <f>DATE(YEAR(H5396),MONTH(H5396),1)</f>
        <v/>
      </c>
      <c r="P5396" s="132">
        <f>IF(H5396&gt;$L$3,"Futuro","Atraso")</f>
        <v/>
      </c>
      <c r="Q5396">
        <f>12*(YEAR(H5396)-YEAR($L$3))+(MONTH(H5396)-MONTH($L$3))</f>
        <v/>
      </c>
      <c r="R5396" s="366">
        <f>IF(N5396="IBIRAPITANGA FASE 3",IF(P5396="Atraso",M5396,M5396/(1+$J$2)^Q5396),IF(P5396="Atraso",M5396,M5396/(1+$J$1)^Q5396))</f>
        <v/>
      </c>
    </row>
    <row r="5397">
      <c r="A5397" t="inlineStr">
        <is>
          <t>Q024L02</t>
        </is>
      </c>
      <c r="B5397" t="inlineStr">
        <is>
          <t>JOSE MEIRA FERNANDES</t>
        </is>
      </c>
      <c r="C5397" t="n">
        <v>1</v>
      </c>
      <c r="D5397" t="inlineStr">
        <is>
          <t>IPCA</t>
        </is>
      </c>
      <c r="E5397" t="n">
        <v>0.009488792934583046</v>
      </c>
      <c r="F5397" t="inlineStr">
        <is>
          <t>MENSAL</t>
        </is>
      </c>
      <c r="G5397" t="n">
        <v>49653</v>
      </c>
      <c r="H5397" t="n">
        <v>49653</v>
      </c>
      <c r="I5397" t="inlineStr">
        <is>
          <t>172</t>
        </is>
      </c>
      <c r="J5397" t="inlineStr">
        <is>
          <t>CARTEIRA</t>
        </is>
      </c>
      <c r="K5397" t="inlineStr">
        <is>
          <t>CONTRATO</t>
        </is>
      </c>
      <c r="L5397" t="n">
        <v>2910.19</v>
      </c>
      <c r="M5397" t="inlineStr"/>
      <c r="N5397" t="inlineStr"/>
      <c r="O5397" s="142">
        <f>DATE(YEAR(H5397),MONTH(H5397),1)</f>
        <v/>
      </c>
      <c r="P5397" s="132">
        <f>IF(H5397&gt;$L$3,"Futuro","Atraso")</f>
        <v/>
      </c>
      <c r="Q5397">
        <f>12*(YEAR(H5397)-YEAR($L$3))+(MONTH(H5397)-MONTH($L$3))</f>
        <v/>
      </c>
      <c r="R5397" s="366">
        <f>IF(N5397="IBIRAPITANGA FASE 3",IF(P5397="Atraso",M5397,M5397/(1+$J$2)^Q5397),IF(P5397="Atraso",M5397,M5397/(1+$J$1)^Q5397))</f>
        <v/>
      </c>
    </row>
    <row r="5398">
      <c r="A5398" t="inlineStr">
        <is>
          <t>Q024L02</t>
        </is>
      </c>
      <c r="B5398" t="inlineStr">
        <is>
          <t>JOSE MEIRA FERNANDES</t>
        </is>
      </c>
      <c r="C5398" t="n">
        <v>1</v>
      </c>
      <c r="D5398" t="inlineStr">
        <is>
          <t>IPCA</t>
        </is>
      </c>
      <c r="E5398" t="n">
        <v>0.009488792934583046</v>
      </c>
      <c r="F5398" t="inlineStr">
        <is>
          <t>MENSAL</t>
        </is>
      </c>
      <c r="G5398" t="n">
        <v>49684</v>
      </c>
      <c r="H5398" t="n">
        <v>49684</v>
      </c>
      <c r="I5398" t="inlineStr">
        <is>
          <t>173</t>
        </is>
      </c>
      <c r="J5398" t="inlineStr">
        <is>
          <t>CARTEIRA</t>
        </is>
      </c>
      <c r="K5398" t="inlineStr">
        <is>
          <t>CONTRATO</t>
        </is>
      </c>
      <c r="L5398" t="n">
        <v>2910.19</v>
      </c>
      <c r="M5398" t="inlineStr"/>
      <c r="N5398" t="inlineStr"/>
      <c r="O5398" s="142">
        <f>DATE(YEAR(H5398),MONTH(H5398),1)</f>
        <v/>
      </c>
      <c r="P5398" s="132">
        <f>IF(H5398&gt;$L$3,"Futuro","Atraso")</f>
        <v/>
      </c>
      <c r="Q5398">
        <f>12*(YEAR(H5398)-YEAR($L$3))+(MONTH(H5398)-MONTH($L$3))</f>
        <v/>
      </c>
      <c r="R5398" s="366">
        <f>IF(N5398="IBIRAPITANGA FASE 3",IF(P5398="Atraso",M5398,M5398/(1+$J$2)^Q5398),IF(P5398="Atraso",M5398,M5398/(1+$J$1)^Q5398))</f>
        <v/>
      </c>
    </row>
    <row r="5399">
      <c r="A5399" t="inlineStr">
        <is>
          <t>Q024L02</t>
        </is>
      </c>
      <c r="B5399" t="inlineStr">
        <is>
          <t>JOSE MEIRA FERNANDES</t>
        </is>
      </c>
      <c r="C5399" t="n">
        <v>1</v>
      </c>
      <c r="D5399" t="inlineStr">
        <is>
          <t>IPCA</t>
        </is>
      </c>
      <c r="E5399" t="n">
        <v>0.009488792934583046</v>
      </c>
      <c r="F5399" t="inlineStr">
        <is>
          <t>MENSAL</t>
        </is>
      </c>
      <c r="G5399" t="n">
        <v>49715</v>
      </c>
      <c r="H5399" t="n">
        <v>49715</v>
      </c>
      <c r="I5399" t="inlineStr">
        <is>
          <t>174</t>
        </is>
      </c>
      <c r="J5399" t="inlineStr">
        <is>
          <t>CARTEIRA</t>
        </is>
      </c>
      <c r="K5399" t="inlineStr">
        <is>
          <t>CONTRATO</t>
        </is>
      </c>
      <c r="L5399" t="n">
        <v>2910.19</v>
      </c>
      <c r="M5399" t="inlineStr"/>
      <c r="N5399" t="inlineStr"/>
      <c r="O5399" s="142">
        <f>DATE(YEAR(H5399),MONTH(H5399),1)</f>
        <v/>
      </c>
      <c r="P5399" s="132">
        <f>IF(H5399&gt;$L$3,"Futuro","Atraso")</f>
        <v/>
      </c>
      <c r="Q5399">
        <f>12*(YEAR(H5399)-YEAR($L$3))+(MONTH(H5399)-MONTH($L$3))</f>
        <v/>
      </c>
      <c r="R5399" s="366">
        <f>IF(N5399="IBIRAPITANGA FASE 3",IF(P5399="Atraso",M5399,M5399/(1+$J$2)^Q5399),IF(P5399="Atraso",M5399,M5399/(1+$J$1)^Q5399))</f>
        <v/>
      </c>
    </row>
    <row r="5400">
      <c r="A5400" t="inlineStr">
        <is>
          <t>Q024L02</t>
        </is>
      </c>
      <c r="B5400" t="inlineStr">
        <is>
          <t>JOSE MEIRA FERNANDES</t>
        </is>
      </c>
      <c r="C5400" t="n">
        <v>1</v>
      </c>
      <c r="D5400" t="inlineStr">
        <is>
          <t>IPCA</t>
        </is>
      </c>
      <c r="E5400" t="n">
        <v>0.009488792934583046</v>
      </c>
      <c r="F5400" t="inlineStr">
        <is>
          <t>MENSAL</t>
        </is>
      </c>
      <c r="G5400" t="n">
        <v>49744</v>
      </c>
      <c r="H5400" t="n">
        <v>49744</v>
      </c>
      <c r="I5400" t="inlineStr">
        <is>
          <t>175</t>
        </is>
      </c>
      <c r="J5400" t="inlineStr">
        <is>
          <t>CARTEIRA</t>
        </is>
      </c>
      <c r="K5400" t="inlineStr">
        <is>
          <t>CONTRATO</t>
        </is>
      </c>
      <c r="L5400" t="n">
        <v>2910.19</v>
      </c>
      <c r="M5400" t="inlineStr"/>
      <c r="N5400" t="inlineStr"/>
      <c r="O5400" s="142">
        <f>DATE(YEAR(H5400),MONTH(H5400),1)</f>
        <v/>
      </c>
      <c r="P5400" s="132">
        <f>IF(H5400&gt;$L$3,"Futuro","Atraso")</f>
        <v/>
      </c>
      <c r="Q5400">
        <f>12*(YEAR(H5400)-YEAR($L$3))+(MONTH(H5400)-MONTH($L$3))</f>
        <v/>
      </c>
      <c r="R5400" s="366">
        <f>IF(N5400="IBIRAPITANGA FASE 3",IF(P5400="Atraso",M5400,M5400/(1+$J$2)^Q5400),IF(P5400="Atraso",M5400,M5400/(1+$J$1)^Q5400))</f>
        <v/>
      </c>
    </row>
    <row r="5401">
      <c r="A5401" t="inlineStr">
        <is>
          <t>Q024L02</t>
        </is>
      </c>
      <c r="B5401" t="inlineStr">
        <is>
          <t>JOSE MEIRA FERNANDES</t>
        </is>
      </c>
      <c r="C5401" t="n">
        <v>1</v>
      </c>
      <c r="D5401" t="inlineStr">
        <is>
          <t>IPCA</t>
        </is>
      </c>
      <c r="E5401" t="n">
        <v>0.009488792934583046</v>
      </c>
      <c r="F5401" t="inlineStr">
        <is>
          <t>MENSAL</t>
        </is>
      </c>
      <c r="G5401" t="n">
        <v>49775</v>
      </c>
      <c r="H5401" t="n">
        <v>49775</v>
      </c>
      <c r="I5401" t="inlineStr">
        <is>
          <t>176</t>
        </is>
      </c>
      <c r="J5401" t="inlineStr">
        <is>
          <t>CARTEIRA</t>
        </is>
      </c>
      <c r="K5401" t="inlineStr">
        <is>
          <t>CONTRATO</t>
        </is>
      </c>
      <c r="L5401" t="n">
        <v>2910.19</v>
      </c>
      <c r="M5401" t="inlineStr"/>
      <c r="N5401" t="inlineStr"/>
      <c r="O5401" s="142">
        <f>DATE(YEAR(H5401),MONTH(H5401),1)</f>
        <v/>
      </c>
      <c r="P5401" s="132">
        <f>IF(H5401&gt;$L$3,"Futuro","Atraso")</f>
        <v/>
      </c>
      <c r="Q5401">
        <f>12*(YEAR(H5401)-YEAR($L$3))+(MONTH(H5401)-MONTH($L$3))</f>
        <v/>
      </c>
      <c r="R5401" s="366">
        <f>IF(N5401="IBIRAPITANGA FASE 3",IF(P5401="Atraso",M5401,M5401/(1+$J$2)^Q5401),IF(P5401="Atraso",M5401,M5401/(1+$J$1)^Q5401))</f>
        <v/>
      </c>
    </row>
    <row r="5402">
      <c r="A5402" t="inlineStr">
        <is>
          <t>Q024L02</t>
        </is>
      </c>
      <c r="B5402" t="inlineStr">
        <is>
          <t>JOSE MEIRA FERNANDES</t>
        </is>
      </c>
      <c r="C5402" t="n">
        <v>1</v>
      </c>
      <c r="D5402" t="inlineStr">
        <is>
          <t>IPCA</t>
        </is>
      </c>
      <c r="E5402" t="n">
        <v>0.009488792934583046</v>
      </c>
      <c r="F5402" t="inlineStr">
        <is>
          <t>MENSAL</t>
        </is>
      </c>
      <c r="G5402" t="n">
        <v>49805</v>
      </c>
      <c r="H5402" t="n">
        <v>49805</v>
      </c>
      <c r="I5402" t="inlineStr">
        <is>
          <t>177</t>
        </is>
      </c>
      <c r="J5402" t="inlineStr">
        <is>
          <t>CARTEIRA</t>
        </is>
      </c>
      <c r="K5402" t="inlineStr">
        <is>
          <t>CONTRATO</t>
        </is>
      </c>
      <c r="L5402" t="n">
        <v>2910.19</v>
      </c>
      <c r="M5402" t="inlineStr"/>
      <c r="N5402" t="inlineStr"/>
      <c r="O5402" s="142">
        <f>DATE(YEAR(H5402),MONTH(H5402),1)</f>
        <v/>
      </c>
      <c r="P5402" s="132">
        <f>IF(H5402&gt;$L$3,"Futuro","Atraso")</f>
        <v/>
      </c>
      <c r="Q5402">
        <f>12*(YEAR(H5402)-YEAR($L$3))+(MONTH(H5402)-MONTH($L$3))</f>
        <v/>
      </c>
      <c r="R5402" s="366">
        <f>IF(N5402="IBIRAPITANGA FASE 3",IF(P5402="Atraso",M5402,M5402/(1+$J$2)^Q5402),IF(P5402="Atraso",M5402,M5402/(1+$J$1)^Q5402))</f>
        <v/>
      </c>
    </row>
    <row r="5403">
      <c r="A5403" t="inlineStr">
        <is>
          <t>Q024L02</t>
        </is>
      </c>
      <c r="B5403" t="inlineStr">
        <is>
          <t>JOSE MEIRA FERNANDES</t>
        </is>
      </c>
      <c r="C5403" t="n">
        <v>1</v>
      </c>
      <c r="D5403" t="inlineStr">
        <is>
          <t>IPCA</t>
        </is>
      </c>
      <c r="E5403" t="n">
        <v>0.009488792934583046</v>
      </c>
      <c r="F5403" t="inlineStr">
        <is>
          <t>MENSAL</t>
        </is>
      </c>
      <c r="G5403" t="n">
        <v>49836</v>
      </c>
      <c r="H5403" t="n">
        <v>49836</v>
      </c>
      <c r="I5403" t="inlineStr">
        <is>
          <t>178</t>
        </is>
      </c>
      <c r="J5403" t="inlineStr">
        <is>
          <t>CARTEIRA</t>
        </is>
      </c>
      <c r="K5403" t="inlineStr">
        <is>
          <t>CONTRATO</t>
        </is>
      </c>
      <c r="L5403" t="n">
        <v>2910.19</v>
      </c>
      <c r="M5403" t="inlineStr"/>
      <c r="N5403" t="inlineStr"/>
      <c r="O5403" s="142">
        <f>DATE(YEAR(H5403),MONTH(H5403),1)</f>
        <v/>
      </c>
      <c r="P5403" s="132">
        <f>IF(H5403&gt;$L$3,"Futuro","Atraso")</f>
        <v/>
      </c>
      <c r="Q5403">
        <f>12*(YEAR(H5403)-YEAR($L$3))+(MONTH(H5403)-MONTH($L$3))</f>
        <v/>
      </c>
      <c r="R5403" s="366">
        <f>IF(N5403="IBIRAPITANGA FASE 3",IF(P5403="Atraso",M5403,M5403/(1+$J$2)^Q5403),IF(P5403="Atraso",M5403,M5403/(1+$J$1)^Q5403))</f>
        <v/>
      </c>
    </row>
    <row r="5404">
      <c r="A5404" t="inlineStr">
        <is>
          <t>Q024L02</t>
        </is>
      </c>
      <c r="B5404" t="inlineStr">
        <is>
          <t>JOSE MEIRA FERNANDES</t>
        </is>
      </c>
      <c r="C5404" t="n">
        <v>1</v>
      </c>
      <c r="D5404" t="inlineStr">
        <is>
          <t>IPCA</t>
        </is>
      </c>
      <c r="E5404" t="n">
        <v>0.009488792934583046</v>
      </c>
      <c r="F5404" t="inlineStr">
        <is>
          <t>MENSAL</t>
        </is>
      </c>
      <c r="G5404" t="n">
        <v>49866</v>
      </c>
      <c r="H5404" t="n">
        <v>49866</v>
      </c>
      <c r="I5404" t="inlineStr">
        <is>
          <t>179</t>
        </is>
      </c>
      <c r="J5404" t="inlineStr">
        <is>
          <t>CARTEIRA</t>
        </is>
      </c>
      <c r="K5404" t="inlineStr">
        <is>
          <t>CONTRATO</t>
        </is>
      </c>
      <c r="L5404" t="n">
        <v>2910.19</v>
      </c>
      <c r="M5404" t="inlineStr"/>
      <c r="N5404" t="inlineStr"/>
      <c r="O5404" s="142">
        <f>DATE(YEAR(H5404),MONTH(H5404),1)</f>
        <v/>
      </c>
      <c r="P5404" s="132">
        <f>IF(H5404&gt;$L$3,"Futuro","Atraso")</f>
        <v/>
      </c>
      <c r="Q5404">
        <f>12*(YEAR(H5404)-YEAR($L$3))+(MONTH(H5404)-MONTH($L$3))</f>
        <v/>
      </c>
      <c r="R5404" s="366">
        <f>IF(N5404="IBIRAPITANGA FASE 3",IF(P5404="Atraso",M5404,M5404/(1+$J$2)^Q5404),IF(P5404="Atraso",M5404,M5404/(1+$J$1)^Q5404))</f>
        <v/>
      </c>
    </row>
    <row r="5405">
      <c r="A5405" t="inlineStr">
        <is>
          <t>Q024L02</t>
        </is>
      </c>
      <c r="B5405" t="inlineStr">
        <is>
          <t>JOSE MEIRA FERNANDES</t>
        </is>
      </c>
      <c r="C5405" t="n">
        <v>1</v>
      </c>
      <c r="D5405" t="inlineStr">
        <is>
          <t>IPCA</t>
        </is>
      </c>
      <c r="E5405" t="n">
        <v>0.009488792934583046</v>
      </c>
      <c r="F5405" t="inlineStr">
        <is>
          <t>MENSAL</t>
        </is>
      </c>
      <c r="G5405" t="n">
        <v>49897</v>
      </c>
      <c r="H5405" t="n">
        <v>49897</v>
      </c>
      <c r="I5405" t="inlineStr">
        <is>
          <t>180</t>
        </is>
      </c>
      <c r="J5405" t="inlineStr">
        <is>
          <t>CARTEIRA</t>
        </is>
      </c>
      <c r="K5405" t="inlineStr">
        <is>
          <t>CONTRATO</t>
        </is>
      </c>
      <c r="L5405" t="n">
        <v>2910.19</v>
      </c>
      <c r="M5405" t="inlineStr"/>
      <c r="N5405" t="inlineStr"/>
      <c r="O5405" s="142">
        <f>DATE(YEAR(H5405),MONTH(H5405),1)</f>
        <v/>
      </c>
      <c r="P5405" s="132">
        <f>IF(H5405&gt;$L$3,"Futuro","Atraso")</f>
        <v/>
      </c>
      <c r="Q5405">
        <f>12*(YEAR(H5405)-YEAR($L$3))+(MONTH(H5405)-MONTH($L$3))</f>
        <v/>
      </c>
      <c r="R5405" s="366">
        <f>IF(N5405="IBIRAPITANGA FASE 3",IF(P5405="Atraso",M5405,M5405/(1+$J$2)^Q5405),IF(P5405="Atraso",M5405,M5405/(1+$J$1)^Q5405))</f>
        <v/>
      </c>
    </row>
    <row r="5406">
      <c r="A5406" t="inlineStr">
        <is>
          <t>Q024L03</t>
        </is>
      </c>
      <c r="B5406" t="inlineStr">
        <is>
          <t>MOISES YOSHIFUMI KOMATSU</t>
        </is>
      </c>
      <c r="C5406" t="n">
        <v>1</v>
      </c>
      <c r="D5406" t="inlineStr">
        <is>
          <t>IPCA</t>
        </is>
      </c>
      <c r="E5406" t="n">
        <v>0</v>
      </c>
      <c r="F5406" t="inlineStr">
        <is>
          <t>MENSAL</t>
        </is>
      </c>
      <c r="G5406" t="n">
        <v>45224</v>
      </c>
      <c r="H5406" t="n">
        <v>45224</v>
      </c>
      <c r="I5406" t="inlineStr">
        <is>
          <t>022</t>
        </is>
      </c>
      <c r="J5406" t="inlineStr">
        <is>
          <t>CARTEIRA</t>
        </is>
      </c>
      <c r="K5406" t="inlineStr">
        <is>
          <t>CONTRATO</t>
        </is>
      </c>
      <c r="L5406" t="n">
        <v>5997.59</v>
      </c>
      <c r="M5406" t="inlineStr"/>
      <c r="N5406" t="inlineStr"/>
      <c r="O5406" s="142">
        <f>DATE(YEAR(H5406),MONTH(H5406),1)</f>
        <v/>
      </c>
      <c r="P5406" s="132">
        <f>IF(H5406&gt;$L$3,"Futuro","Atraso")</f>
        <v/>
      </c>
      <c r="Q5406">
        <f>12*(YEAR(H5406)-YEAR($L$3))+(MONTH(H5406)-MONTH($L$3))</f>
        <v/>
      </c>
      <c r="R5406" s="366">
        <f>IF(N5406="IBIRAPITANGA FASE 3",IF(P5406="Atraso",M5406,M5406/(1+$J$2)^Q5406),IF(P5406="Atraso",M5406,M5406/(1+$J$1)^Q5406))</f>
        <v/>
      </c>
    </row>
    <row r="5407">
      <c r="A5407" t="inlineStr">
        <is>
          <t>Q024L03</t>
        </is>
      </c>
      <c r="B5407" t="inlineStr">
        <is>
          <t>MOISES YOSHIFUMI KOMATSU</t>
        </is>
      </c>
      <c r="C5407" t="n">
        <v>1</v>
      </c>
      <c r="D5407" t="inlineStr">
        <is>
          <t>IPCA</t>
        </is>
      </c>
      <c r="E5407" t="n">
        <v>0</v>
      </c>
      <c r="F5407" t="inlineStr">
        <is>
          <t>MENSAL</t>
        </is>
      </c>
      <c r="G5407" t="n">
        <v>45255</v>
      </c>
      <c r="H5407" t="n">
        <v>45255</v>
      </c>
      <c r="I5407" t="inlineStr">
        <is>
          <t>023</t>
        </is>
      </c>
      <c r="J5407" t="inlineStr">
        <is>
          <t>CARTEIRA</t>
        </is>
      </c>
      <c r="K5407" t="inlineStr">
        <is>
          <t>CONTRATO</t>
        </is>
      </c>
      <c r="L5407" t="n">
        <v>5997.59</v>
      </c>
      <c r="M5407" t="inlineStr"/>
      <c r="N5407" t="inlineStr"/>
      <c r="O5407" s="142">
        <f>DATE(YEAR(H5407),MONTH(H5407),1)</f>
        <v/>
      </c>
      <c r="P5407" s="132">
        <f>IF(H5407&gt;$L$3,"Futuro","Atraso")</f>
        <v/>
      </c>
      <c r="Q5407">
        <f>12*(YEAR(H5407)-YEAR($L$3))+(MONTH(H5407)-MONTH($L$3))</f>
        <v/>
      </c>
      <c r="R5407" s="366">
        <f>IF(N5407="IBIRAPITANGA FASE 3",IF(P5407="Atraso",M5407,M5407/(1+$J$2)^Q5407),IF(P5407="Atraso",M5407,M5407/(1+$J$1)^Q5407))</f>
        <v/>
      </c>
    </row>
    <row r="5408">
      <c r="A5408" t="inlineStr">
        <is>
          <t>Q024L03</t>
        </is>
      </c>
      <c r="B5408" t="inlineStr">
        <is>
          <t>MOISES YOSHIFUMI KOMATSU</t>
        </is>
      </c>
      <c r="C5408" t="n">
        <v>1</v>
      </c>
      <c r="D5408" t="inlineStr">
        <is>
          <t>IPCA</t>
        </is>
      </c>
      <c r="E5408" t="n">
        <v>0</v>
      </c>
      <c r="F5408" t="inlineStr">
        <is>
          <t>MENSAL</t>
        </is>
      </c>
      <c r="G5408" t="n">
        <v>45285</v>
      </c>
      <c r="H5408" t="n">
        <v>45285</v>
      </c>
      <c r="I5408" t="inlineStr">
        <is>
          <t>024</t>
        </is>
      </c>
      <c r="J5408" t="inlineStr">
        <is>
          <t>CARTEIRA</t>
        </is>
      </c>
      <c r="K5408" t="inlineStr">
        <is>
          <t>CONTRATO</t>
        </is>
      </c>
      <c r="L5408" t="n">
        <v>5997.59</v>
      </c>
      <c r="M5408" t="inlineStr"/>
      <c r="N5408" t="inlineStr"/>
      <c r="O5408" s="142">
        <f>DATE(YEAR(H5408),MONTH(H5408),1)</f>
        <v/>
      </c>
      <c r="P5408" s="132">
        <f>IF(H5408&gt;$L$3,"Futuro","Atraso")</f>
        <v/>
      </c>
      <c r="Q5408">
        <f>12*(YEAR(H5408)-YEAR($L$3))+(MONTH(H5408)-MONTH($L$3))</f>
        <v/>
      </c>
      <c r="R5408" s="366">
        <f>IF(N5408="IBIRAPITANGA FASE 3",IF(P5408="Atraso",M5408,M5408/(1+$J$2)^Q5408),IF(P5408="Atraso",M5408,M5408/(1+$J$1)^Q5408))</f>
        <v/>
      </c>
    </row>
    <row r="5409">
      <c r="A5409" t="inlineStr">
        <is>
          <t>Q024L03</t>
        </is>
      </c>
      <c r="B5409" t="inlineStr">
        <is>
          <t>MOISES YOSHIFUMI KOMATSU</t>
        </is>
      </c>
      <c r="C5409" t="n">
        <v>1</v>
      </c>
      <c r="D5409" t="inlineStr">
        <is>
          <t>IPCA</t>
        </is>
      </c>
      <c r="E5409" t="n">
        <v>0</v>
      </c>
      <c r="F5409" t="inlineStr">
        <is>
          <t>MENSAL</t>
        </is>
      </c>
      <c r="G5409" t="n">
        <v>45316</v>
      </c>
      <c r="H5409" t="n">
        <v>45316</v>
      </c>
      <c r="I5409" t="inlineStr">
        <is>
          <t>025</t>
        </is>
      </c>
      <c r="J5409" t="inlineStr">
        <is>
          <t>CARTEIRA</t>
        </is>
      </c>
      <c r="K5409" t="inlineStr">
        <is>
          <t>CONTRATO</t>
        </is>
      </c>
      <c r="L5409" t="n">
        <v>5997.59</v>
      </c>
      <c r="M5409" t="inlineStr"/>
      <c r="N5409" t="inlineStr"/>
      <c r="O5409" s="142">
        <f>DATE(YEAR(H5409),MONTH(H5409),1)</f>
        <v/>
      </c>
      <c r="P5409" s="132">
        <f>IF(H5409&gt;$L$3,"Futuro","Atraso")</f>
        <v/>
      </c>
      <c r="Q5409">
        <f>12*(YEAR(H5409)-YEAR($L$3))+(MONTH(H5409)-MONTH($L$3))</f>
        <v/>
      </c>
      <c r="R5409" s="366">
        <f>IF(N5409="IBIRAPITANGA FASE 3",IF(P5409="Atraso",M5409,M5409/(1+$J$2)^Q5409),IF(P5409="Atraso",M5409,M5409/(1+$J$1)^Q5409))</f>
        <v/>
      </c>
    </row>
    <row r="5410">
      <c r="A5410" t="inlineStr">
        <is>
          <t>Q024L03</t>
        </is>
      </c>
      <c r="B5410" t="inlineStr">
        <is>
          <t>MOISES YOSHIFUMI KOMATSU</t>
        </is>
      </c>
      <c r="C5410" t="n">
        <v>1</v>
      </c>
      <c r="D5410" t="inlineStr">
        <is>
          <t>IPCA</t>
        </is>
      </c>
      <c r="E5410" t="n">
        <v>0</v>
      </c>
      <c r="F5410" t="inlineStr">
        <is>
          <t>MENSAL</t>
        </is>
      </c>
      <c r="G5410" t="n">
        <v>45347</v>
      </c>
      <c r="H5410" t="n">
        <v>45347</v>
      </c>
      <c r="I5410" t="inlineStr">
        <is>
          <t>026</t>
        </is>
      </c>
      <c r="J5410" t="inlineStr">
        <is>
          <t>CARTEIRA</t>
        </is>
      </c>
      <c r="K5410" t="inlineStr">
        <is>
          <t>CONTRATO</t>
        </is>
      </c>
      <c r="L5410" t="n">
        <v>5997.59</v>
      </c>
      <c r="M5410" t="inlineStr"/>
      <c r="N5410" t="inlineStr"/>
      <c r="O5410" s="142">
        <f>DATE(YEAR(H5410),MONTH(H5410),1)</f>
        <v/>
      </c>
      <c r="P5410" s="132">
        <f>IF(H5410&gt;$L$3,"Futuro","Atraso")</f>
        <v/>
      </c>
      <c r="Q5410">
        <f>12*(YEAR(H5410)-YEAR($L$3))+(MONTH(H5410)-MONTH($L$3))</f>
        <v/>
      </c>
      <c r="R5410" s="366">
        <f>IF(N5410="IBIRAPITANGA FASE 3",IF(P5410="Atraso",M5410,M5410/(1+$J$2)^Q5410),IF(P5410="Atraso",M5410,M5410/(1+$J$1)^Q5410))</f>
        <v/>
      </c>
    </row>
    <row r="5411">
      <c r="A5411" t="inlineStr">
        <is>
          <t>Q024L03</t>
        </is>
      </c>
      <c r="B5411" t="inlineStr">
        <is>
          <t>MOISES YOSHIFUMI KOMATSU</t>
        </is>
      </c>
      <c r="C5411" t="n">
        <v>1</v>
      </c>
      <c r="D5411" t="inlineStr">
        <is>
          <t>IPCA</t>
        </is>
      </c>
      <c r="E5411" t="n">
        <v>0</v>
      </c>
      <c r="F5411" t="inlineStr">
        <is>
          <t>MENSAL</t>
        </is>
      </c>
      <c r="G5411" t="n">
        <v>45376</v>
      </c>
      <c r="H5411" t="n">
        <v>45376</v>
      </c>
      <c r="I5411" t="inlineStr">
        <is>
          <t>027</t>
        </is>
      </c>
      <c r="J5411" t="inlineStr">
        <is>
          <t>CARTEIRA</t>
        </is>
      </c>
      <c r="K5411" t="inlineStr">
        <is>
          <t>CONTRATO</t>
        </is>
      </c>
      <c r="L5411" t="n">
        <v>5997.59</v>
      </c>
      <c r="M5411" t="inlineStr"/>
      <c r="N5411" t="inlineStr"/>
      <c r="O5411" s="142">
        <f>DATE(YEAR(H5411),MONTH(H5411),1)</f>
        <v/>
      </c>
      <c r="P5411" s="132">
        <f>IF(H5411&gt;$L$3,"Futuro","Atraso")</f>
        <v/>
      </c>
      <c r="Q5411">
        <f>12*(YEAR(H5411)-YEAR($L$3))+(MONTH(H5411)-MONTH($L$3))</f>
        <v/>
      </c>
      <c r="R5411" s="366">
        <f>IF(N5411="IBIRAPITANGA FASE 3",IF(P5411="Atraso",M5411,M5411/(1+$J$2)^Q5411),IF(P5411="Atraso",M5411,M5411/(1+$J$1)^Q5411))</f>
        <v/>
      </c>
    </row>
    <row r="5412">
      <c r="A5412" t="inlineStr">
        <is>
          <t>Q024L03</t>
        </is>
      </c>
      <c r="B5412" t="inlineStr">
        <is>
          <t>MOISES YOSHIFUMI KOMATSU</t>
        </is>
      </c>
      <c r="C5412" t="n">
        <v>1</v>
      </c>
      <c r="D5412" t="inlineStr">
        <is>
          <t>IPCA</t>
        </is>
      </c>
      <c r="E5412" t="n">
        <v>0</v>
      </c>
      <c r="F5412" t="inlineStr">
        <is>
          <t>MENSAL</t>
        </is>
      </c>
      <c r="G5412" t="n">
        <v>45407</v>
      </c>
      <c r="H5412" t="n">
        <v>45407</v>
      </c>
      <c r="I5412" t="inlineStr">
        <is>
          <t>028</t>
        </is>
      </c>
      <c r="J5412" t="inlineStr">
        <is>
          <t>CARTEIRA</t>
        </is>
      </c>
      <c r="K5412" t="inlineStr">
        <is>
          <t>CONTRATO</t>
        </is>
      </c>
      <c r="L5412" t="n">
        <v>5997.59</v>
      </c>
      <c r="M5412" t="inlineStr"/>
      <c r="N5412" t="inlineStr"/>
      <c r="O5412" s="142">
        <f>DATE(YEAR(H5412),MONTH(H5412),1)</f>
        <v/>
      </c>
      <c r="P5412" s="132">
        <f>IF(H5412&gt;$L$3,"Futuro","Atraso")</f>
        <v/>
      </c>
      <c r="Q5412">
        <f>12*(YEAR(H5412)-YEAR($L$3))+(MONTH(H5412)-MONTH($L$3))</f>
        <v/>
      </c>
      <c r="R5412" s="366">
        <f>IF(N5412="IBIRAPITANGA FASE 3",IF(P5412="Atraso",M5412,M5412/(1+$J$2)^Q5412),IF(P5412="Atraso",M5412,M5412/(1+$J$1)^Q5412))</f>
        <v/>
      </c>
    </row>
    <row r="5413">
      <c r="A5413" t="inlineStr">
        <is>
          <t>Q024L03</t>
        </is>
      </c>
      <c r="B5413" t="inlineStr">
        <is>
          <t>MOISES YOSHIFUMI KOMATSU</t>
        </is>
      </c>
      <c r="C5413" t="n">
        <v>1</v>
      </c>
      <c r="D5413" t="inlineStr">
        <is>
          <t>IPCA</t>
        </is>
      </c>
      <c r="E5413" t="n">
        <v>0</v>
      </c>
      <c r="F5413" t="inlineStr">
        <is>
          <t>MENSAL</t>
        </is>
      </c>
      <c r="G5413" t="n">
        <v>45437</v>
      </c>
      <c r="H5413" t="n">
        <v>45437</v>
      </c>
      <c r="I5413" t="inlineStr">
        <is>
          <t>029</t>
        </is>
      </c>
      <c r="J5413" t="inlineStr">
        <is>
          <t>CARTEIRA</t>
        </is>
      </c>
      <c r="K5413" t="inlineStr">
        <is>
          <t>CONTRATO</t>
        </is>
      </c>
      <c r="L5413" t="n">
        <v>5997.59</v>
      </c>
      <c r="M5413" t="inlineStr"/>
      <c r="N5413" t="inlineStr"/>
      <c r="O5413" s="142">
        <f>DATE(YEAR(H5413),MONTH(H5413),1)</f>
        <v/>
      </c>
      <c r="P5413" s="132">
        <f>IF(H5413&gt;$L$3,"Futuro","Atraso")</f>
        <v/>
      </c>
      <c r="Q5413">
        <f>12*(YEAR(H5413)-YEAR($L$3))+(MONTH(H5413)-MONTH($L$3))</f>
        <v/>
      </c>
      <c r="R5413" s="366">
        <f>IF(N5413="IBIRAPITANGA FASE 3",IF(P5413="Atraso",M5413,M5413/(1+$J$2)^Q5413),IF(P5413="Atraso",M5413,M5413/(1+$J$1)^Q5413))</f>
        <v/>
      </c>
    </row>
    <row r="5414">
      <c r="A5414" t="inlineStr">
        <is>
          <t>Q024L03</t>
        </is>
      </c>
      <c r="B5414" t="inlineStr">
        <is>
          <t>MOISES YOSHIFUMI KOMATSU</t>
        </is>
      </c>
      <c r="C5414" t="n">
        <v>1</v>
      </c>
      <c r="D5414" t="inlineStr">
        <is>
          <t>IPCA</t>
        </is>
      </c>
      <c r="E5414" t="n">
        <v>0</v>
      </c>
      <c r="F5414" t="inlineStr">
        <is>
          <t>MENSAL</t>
        </is>
      </c>
      <c r="G5414" t="n">
        <v>45468</v>
      </c>
      <c r="H5414" t="n">
        <v>45468</v>
      </c>
      <c r="I5414" t="inlineStr">
        <is>
          <t>030</t>
        </is>
      </c>
      <c r="J5414" t="inlineStr">
        <is>
          <t>CARTEIRA</t>
        </is>
      </c>
      <c r="K5414" t="inlineStr">
        <is>
          <t>CONTRATO</t>
        </is>
      </c>
      <c r="L5414" t="n">
        <v>5997.59</v>
      </c>
      <c r="M5414" t="inlineStr"/>
      <c r="N5414" t="inlineStr"/>
      <c r="O5414" s="142">
        <f>DATE(YEAR(H5414),MONTH(H5414),1)</f>
        <v/>
      </c>
      <c r="P5414" s="132">
        <f>IF(H5414&gt;$L$3,"Futuro","Atraso")</f>
        <v/>
      </c>
      <c r="Q5414">
        <f>12*(YEAR(H5414)-YEAR($L$3))+(MONTH(H5414)-MONTH($L$3))</f>
        <v/>
      </c>
      <c r="R5414" s="366">
        <f>IF(N5414="IBIRAPITANGA FASE 3",IF(P5414="Atraso",M5414,M5414/(1+$J$2)^Q5414),IF(P5414="Atraso",M5414,M5414/(1+$J$1)^Q5414))</f>
        <v/>
      </c>
    </row>
    <row r="5415">
      <c r="A5415" t="inlineStr">
        <is>
          <t>Q024L03</t>
        </is>
      </c>
      <c r="B5415" t="inlineStr">
        <is>
          <t>MOISES YOSHIFUMI KOMATSU</t>
        </is>
      </c>
      <c r="C5415" t="n">
        <v>1</v>
      </c>
      <c r="D5415" t="inlineStr">
        <is>
          <t>IPCA</t>
        </is>
      </c>
      <c r="E5415" t="n">
        <v>0</v>
      </c>
      <c r="F5415" t="inlineStr">
        <is>
          <t>MENSAL</t>
        </is>
      </c>
      <c r="G5415" t="n">
        <v>45498</v>
      </c>
      <c r="H5415" t="n">
        <v>45498</v>
      </c>
      <c r="I5415" t="inlineStr">
        <is>
          <t>031</t>
        </is>
      </c>
      <c r="J5415" t="inlineStr">
        <is>
          <t>CARTEIRA</t>
        </is>
      </c>
      <c r="K5415" t="inlineStr">
        <is>
          <t>CONTRATO</t>
        </is>
      </c>
      <c r="L5415" t="n">
        <v>5997.59</v>
      </c>
      <c r="M5415" t="inlineStr"/>
      <c r="N5415" t="inlineStr"/>
      <c r="O5415" s="142">
        <f>DATE(YEAR(H5415),MONTH(H5415),1)</f>
        <v/>
      </c>
      <c r="P5415" s="132">
        <f>IF(H5415&gt;$L$3,"Futuro","Atraso")</f>
        <v/>
      </c>
      <c r="Q5415">
        <f>12*(YEAR(H5415)-YEAR($L$3))+(MONTH(H5415)-MONTH($L$3))</f>
        <v/>
      </c>
      <c r="R5415" s="366">
        <f>IF(N5415="IBIRAPITANGA FASE 3",IF(P5415="Atraso",M5415,M5415/(1+$J$2)^Q5415),IF(P5415="Atraso",M5415,M5415/(1+$J$1)^Q5415))</f>
        <v/>
      </c>
    </row>
    <row r="5416">
      <c r="A5416" t="inlineStr">
        <is>
          <t>Q024L03</t>
        </is>
      </c>
      <c r="B5416" t="inlineStr">
        <is>
          <t>MOISES YOSHIFUMI KOMATSU</t>
        </is>
      </c>
      <c r="C5416" t="n">
        <v>1</v>
      </c>
      <c r="D5416" t="inlineStr">
        <is>
          <t>IPCA</t>
        </is>
      </c>
      <c r="E5416" t="n">
        <v>0</v>
      </c>
      <c r="F5416" t="inlineStr">
        <is>
          <t>MENSAL</t>
        </is>
      </c>
      <c r="G5416" t="n">
        <v>45529</v>
      </c>
      <c r="H5416" t="n">
        <v>45529</v>
      </c>
      <c r="I5416" t="inlineStr">
        <is>
          <t>032</t>
        </is>
      </c>
      <c r="J5416" t="inlineStr">
        <is>
          <t>CARTEIRA</t>
        </is>
      </c>
      <c r="K5416" t="inlineStr">
        <is>
          <t>CONTRATO</t>
        </is>
      </c>
      <c r="L5416" t="n">
        <v>5997.59</v>
      </c>
      <c r="M5416" t="inlineStr"/>
      <c r="N5416" t="inlineStr"/>
      <c r="O5416" s="142">
        <f>DATE(YEAR(H5416),MONTH(H5416),1)</f>
        <v/>
      </c>
      <c r="P5416" s="132">
        <f>IF(H5416&gt;$L$3,"Futuro","Atraso")</f>
        <v/>
      </c>
      <c r="Q5416">
        <f>12*(YEAR(H5416)-YEAR($L$3))+(MONTH(H5416)-MONTH($L$3))</f>
        <v/>
      </c>
      <c r="R5416" s="366">
        <f>IF(N5416="IBIRAPITANGA FASE 3",IF(P5416="Atraso",M5416,M5416/(1+$J$2)^Q5416),IF(P5416="Atraso",M5416,M5416/(1+$J$1)^Q5416))</f>
        <v/>
      </c>
    </row>
    <row r="5417">
      <c r="A5417" t="inlineStr">
        <is>
          <t>Q024L03</t>
        </is>
      </c>
      <c r="B5417" t="inlineStr">
        <is>
          <t>MOISES YOSHIFUMI KOMATSU</t>
        </is>
      </c>
      <c r="C5417" t="n">
        <v>1</v>
      </c>
      <c r="D5417" t="inlineStr">
        <is>
          <t>IPCA</t>
        </is>
      </c>
      <c r="E5417" t="n">
        <v>0</v>
      </c>
      <c r="F5417" t="inlineStr">
        <is>
          <t>MENSAL</t>
        </is>
      </c>
      <c r="G5417" t="n">
        <v>45560</v>
      </c>
      <c r="H5417" t="n">
        <v>45560</v>
      </c>
      <c r="I5417" t="inlineStr">
        <is>
          <t>033</t>
        </is>
      </c>
      <c r="J5417" t="inlineStr">
        <is>
          <t>CARTEIRA</t>
        </is>
      </c>
      <c r="K5417" t="inlineStr">
        <is>
          <t>CONTRATO</t>
        </is>
      </c>
      <c r="L5417" t="n">
        <v>5997.59</v>
      </c>
      <c r="M5417" t="inlineStr"/>
      <c r="N5417" t="inlineStr"/>
      <c r="O5417" s="142">
        <f>DATE(YEAR(H5417),MONTH(H5417),1)</f>
        <v/>
      </c>
      <c r="P5417" s="132">
        <f>IF(H5417&gt;$L$3,"Futuro","Atraso")</f>
        <v/>
      </c>
      <c r="Q5417">
        <f>12*(YEAR(H5417)-YEAR($L$3))+(MONTH(H5417)-MONTH($L$3))</f>
        <v/>
      </c>
      <c r="R5417" s="366">
        <f>IF(N5417="IBIRAPITANGA FASE 3",IF(P5417="Atraso",M5417,M5417/(1+$J$2)^Q5417),IF(P5417="Atraso",M5417,M5417/(1+$J$1)^Q5417))</f>
        <v/>
      </c>
    </row>
    <row r="5418">
      <c r="A5418" t="inlineStr">
        <is>
          <t>Q024L03</t>
        </is>
      </c>
      <c r="B5418" t="inlineStr">
        <is>
          <t>MOISES YOSHIFUMI KOMATSU</t>
        </is>
      </c>
      <c r="C5418" t="n">
        <v>1</v>
      </c>
      <c r="D5418" t="inlineStr">
        <is>
          <t>IPCA</t>
        </is>
      </c>
      <c r="E5418" t="n">
        <v>0</v>
      </c>
      <c r="F5418" t="inlineStr">
        <is>
          <t>MENSAL</t>
        </is>
      </c>
      <c r="G5418" t="n">
        <v>45590</v>
      </c>
      <c r="H5418" t="n">
        <v>45590</v>
      </c>
      <c r="I5418" t="inlineStr">
        <is>
          <t>034</t>
        </is>
      </c>
      <c r="J5418" t="inlineStr">
        <is>
          <t>CARTEIRA</t>
        </is>
      </c>
      <c r="K5418" t="inlineStr">
        <is>
          <t>CONTRATO</t>
        </is>
      </c>
      <c r="L5418" t="n">
        <v>5997.59</v>
      </c>
      <c r="M5418" t="inlineStr"/>
      <c r="N5418" t="inlineStr"/>
      <c r="O5418" s="142">
        <f>DATE(YEAR(H5418),MONTH(H5418),1)</f>
        <v/>
      </c>
      <c r="P5418" s="132">
        <f>IF(H5418&gt;$L$3,"Futuro","Atraso")</f>
        <v/>
      </c>
      <c r="Q5418">
        <f>12*(YEAR(H5418)-YEAR($L$3))+(MONTH(H5418)-MONTH($L$3))</f>
        <v/>
      </c>
      <c r="R5418" s="366">
        <f>IF(N5418="IBIRAPITANGA FASE 3",IF(P5418="Atraso",M5418,M5418/(1+$J$2)^Q5418),IF(P5418="Atraso",M5418,M5418/(1+$J$1)^Q5418))</f>
        <v/>
      </c>
    </row>
    <row r="5419">
      <c r="A5419" t="inlineStr">
        <is>
          <t>Q024L03</t>
        </is>
      </c>
      <c r="B5419" t="inlineStr">
        <is>
          <t>MOISES YOSHIFUMI KOMATSU</t>
        </is>
      </c>
      <c r="C5419" t="n">
        <v>1</v>
      </c>
      <c r="D5419" t="inlineStr">
        <is>
          <t>IPCA</t>
        </is>
      </c>
      <c r="E5419" t="n">
        <v>0</v>
      </c>
      <c r="F5419" t="inlineStr">
        <is>
          <t>MENSAL</t>
        </is>
      </c>
      <c r="G5419" t="n">
        <v>45621</v>
      </c>
      <c r="H5419" t="n">
        <v>45621</v>
      </c>
      <c r="I5419" t="inlineStr">
        <is>
          <t>035</t>
        </is>
      </c>
      <c r="J5419" t="inlineStr">
        <is>
          <t>CARTEIRA</t>
        </is>
      </c>
      <c r="K5419" t="inlineStr">
        <is>
          <t>CONTRATO</t>
        </is>
      </c>
      <c r="L5419" t="n">
        <v>5997.59</v>
      </c>
      <c r="M5419" t="inlineStr"/>
      <c r="N5419" t="inlineStr"/>
      <c r="O5419" s="142">
        <f>DATE(YEAR(H5419),MONTH(H5419),1)</f>
        <v/>
      </c>
      <c r="P5419" s="132">
        <f>IF(H5419&gt;$L$3,"Futuro","Atraso")</f>
        <v/>
      </c>
      <c r="Q5419">
        <f>12*(YEAR(H5419)-YEAR($L$3))+(MONTH(H5419)-MONTH($L$3))</f>
        <v/>
      </c>
      <c r="R5419" s="366">
        <f>IF(N5419="IBIRAPITANGA FASE 3",IF(P5419="Atraso",M5419,M5419/(1+$J$2)^Q5419),IF(P5419="Atraso",M5419,M5419/(1+$J$1)^Q5419))</f>
        <v/>
      </c>
    </row>
    <row r="5420">
      <c r="A5420" t="inlineStr">
        <is>
          <t>Q024L03</t>
        </is>
      </c>
      <c r="B5420" t="inlineStr">
        <is>
          <t>MOISES YOSHIFUMI KOMATSU</t>
        </is>
      </c>
      <c r="C5420" t="n">
        <v>1</v>
      </c>
      <c r="D5420" t="inlineStr">
        <is>
          <t>IPCA</t>
        </is>
      </c>
      <c r="E5420" t="n">
        <v>0</v>
      </c>
      <c r="F5420" t="inlineStr">
        <is>
          <t>MENSAL</t>
        </is>
      </c>
      <c r="G5420" t="n">
        <v>45651</v>
      </c>
      <c r="H5420" t="n">
        <v>45651</v>
      </c>
      <c r="I5420" t="inlineStr">
        <is>
          <t>036</t>
        </is>
      </c>
      <c r="J5420" t="inlineStr">
        <is>
          <t>CARTEIRA</t>
        </is>
      </c>
      <c r="K5420" t="inlineStr">
        <is>
          <t>CONTRATO</t>
        </is>
      </c>
      <c r="L5420" t="n">
        <v>5997.59</v>
      </c>
      <c r="M5420" t="inlineStr"/>
      <c r="N5420" t="inlineStr"/>
      <c r="O5420" s="142">
        <f>DATE(YEAR(H5420),MONTH(H5420),1)</f>
        <v/>
      </c>
      <c r="P5420" s="132">
        <f>IF(H5420&gt;$L$3,"Futuro","Atraso")</f>
        <v/>
      </c>
      <c r="Q5420">
        <f>12*(YEAR(H5420)-YEAR($L$3))+(MONTH(H5420)-MONTH($L$3))</f>
        <v/>
      </c>
      <c r="R5420" s="366">
        <f>IF(N5420="IBIRAPITANGA FASE 3",IF(P5420="Atraso",M5420,M5420/(1+$J$2)^Q5420),IF(P5420="Atraso",M5420,M5420/(1+$J$1)^Q5420))</f>
        <v/>
      </c>
    </row>
    <row r="5421">
      <c r="A5421" t="inlineStr">
        <is>
          <t>Q024L03</t>
        </is>
      </c>
      <c r="B5421" t="inlineStr">
        <is>
          <t>MOISES YOSHIFUMI KOMATSU</t>
        </is>
      </c>
      <c r="C5421" t="n">
        <v>1</v>
      </c>
      <c r="D5421" t="inlineStr">
        <is>
          <t>IPCA</t>
        </is>
      </c>
      <c r="E5421" t="n">
        <v>0</v>
      </c>
      <c r="F5421" t="inlineStr">
        <is>
          <t>MENSAL</t>
        </is>
      </c>
      <c r="G5421" t="n">
        <v>45682</v>
      </c>
      <c r="H5421" t="n">
        <v>45682</v>
      </c>
      <c r="I5421" t="inlineStr">
        <is>
          <t>037</t>
        </is>
      </c>
      <c r="J5421" t="inlineStr">
        <is>
          <t>CARTEIRA</t>
        </is>
      </c>
      <c r="K5421" t="inlineStr">
        <is>
          <t>CONTRATO</t>
        </is>
      </c>
      <c r="L5421" t="n">
        <v>5997.59</v>
      </c>
      <c r="M5421" t="inlineStr"/>
      <c r="N5421" t="inlineStr"/>
      <c r="O5421" s="142">
        <f>DATE(YEAR(H5421),MONTH(H5421),1)</f>
        <v/>
      </c>
      <c r="P5421" s="132">
        <f>IF(H5421&gt;$L$3,"Futuro","Atraso")</f>
        <v/>
      </c>
      <c r="Q5421">
        <f>12*(YEAR(H5421)-YEAR($L$3))+(MONTH(H5421)-MONTH($L$3))</f>
        <v/>
      </c>
      <c r="R5421" s="366">
        <f>IF(N5421="IBIRAPITANGA FASE 3",IF(P5421="Atraso",M5421,M5421/(1+$J$2)^Q5421),IF(P5421="Atraso",M5421,M5421/(1+$J$1)^Q5421))</f>
        <v/>
      </c>
    </row>
    <row r="5422">
      <c r="A5422" t="inlineStr">
        <is>
          <t>Q024L03</t>
        </is>
      </c>
      <c r="B5422" t="inlineStr">
        <is>
          <t>MOISES YOSHIFUMI KOMATSU</t>
        </is>
      </c>
      <c r="C5422" t="n">
        <v>1</v>
      </c>
      <c r="D5422" t="inlineStr">
        <is>
          <t>IPCA</t>
        </is>
      </c>
      <c r="E5422" t="n">
        <v>0</v>
      </c>
      <c r="F5422" t="inlineStr">
        <is>
          <t>MENSAL</t>
        </is>
      </c>
      <c r="G5422" t="n">
        <v>45713</v>
      </c>
      <c r="H5422" t="n">
        <v>45713</v>
      </c>
      <c r="I5422" t="inlineStr">
        <is>
          <t>038</t>
        </is>
      </c>
      <c r="J5422" t="inlineStr">
        <is>
          <t>CARTEIRA</t>
        </is>
      </c>
      <c r="K5422" t="inlineStr">
        <is>
          <t>CONTRATO</t>
        </is>
      </c>
      <c r="L5422" t="n">
        <v>5997.59</v>
      </c>
      <c r="M5422" t="inlineStr"/>
      <c r="N5422" t="inlineStr"/>
      <c r="O5422" s="142">
        <f>DATE(YEAR(H5422),MONTH(H5422),1)</f>
        <v/>
      </c>
      <c r="P5422" s="132">
        <f>IF(H5422&gt;$L$3,"Futuro","Atraso")</f>
        <v/>
      </c>
      <c r="Q5422">
        <f>12*(YEAR(H5422)-YEAR($L$3))+(MONTH(H5422)-MONTH($L$3))</f>
        <v/>
      </c>
      <c r="R5422" s="366">
        <f>IF(N5422="IBIRAPITANGA FASE 3",IF(P5422="Atraso",M5422,M5422/(1+$J$2)^Q5422),IF(P5422="Atraso",M5422,M5422/(1+$J$1)^Q5422))</f>
        <v/>
      </c>
    </row>
    <row r="5423">
      <c r="A5423" t="inlineStr">
        <is>
          <t>Q024L03</t>
        </is>
      </c>
      <c r="B5423" t="inlineStr">
        <is>
          <t>MOISES YOSHIFUMI KOMATSU</t>
        </is>
      </c>
      <c r="C5423" t="n">
        <v>1</v>
      </c>
      <c r="D5423" t="inlineStr">
        <is>
          <t>IPCA</t>
        </is>
      </c>
      <c r="E5423" t="n">
        <v>0</v>
      </c>
      <c r="F5423" t="inlineStr">
        <is>
          <t>MENSAL</t>
        </is>
      </c>
      <c r="G5423" t="n">
        <v>45741</v>
      </c>
      <c r="H5423" t="n">
        <v>45741</v>
      </c>
      <c r="I5423" t="inlineStr">
        <is>
          <t>039</t>
        </is>
      </c>
      <c r="J5423" t="inlineStr">
        <is>
          <t>CARTEIRA</t>
        </is>
      </c>
      <c r="K5423" t="inlineStr">
        <is>
          <t>CONTRATO</t>
        </is>
      </c>
      <c r="L5423" t="n">
        <v>5997.59</v>
      </c>
      <c r="M5423" t="inlineStr"/>
      <c r="N5423" t="inlineStr"/>
      <c r="O5423" s="142">
        <f>DATE(YEAR(H5423),MONTH(H5423),1)</f>
        <v/>
      </c>
      <c r="P5423" s="132">
        <f>IF(H5423&gt;$L$3,"Futuro","Atraso")</f>
        <v/>
      </c>
      <c r="Q5423">
        <f>12*(YEAR(H5423)-YEAR($L$3))+(MONTH(H5423)-MONTH($L$3))</f>
        <v/>
      </c>
      <c r="R5423" s="366">
        <f>IF(N5423="IBIRAPITANGA FASE 3",IF(P5423="Atraso",M5423,M5423/(1+$J$2)^Q5423),IF(P5423="Atraso",M5423,M5423/(1+$J$1)^Q5423))</f>
        <v/>
      </c>
    </row>
    <row r="5424">
      <c r="A5424" t="inlineStr">
        <is>
          <t>Q024L03</t>
        </is>
      </c>
      <c r="B5424" t="inlineStr">
        <is>
          <t>MOISES YOSHIFUMI KOMATSU</t>
        </is>
      </c>
      <c r="C5424" t="n">
        <v>1</v>
      </c>
      <c r="D5424" t="inlineStr">
        <is>
          <t>IPCA</t>
        </is>
      </c>
      <c r="E5424" t="n">
        <v>0</v>
      </c>
      <c r="F5424" t="inlineStr">
        <is>
          <t>MENSAL</t>
        </is>
      </c>
      <c r="G5424" t="n">
        <v>45772</v>
      </c>
      <c r="H5424" t="n">
        <v>45772</v>
      </c>
      <c r="I5424" t="inlineStr">
        <is>
          <t>040</t>
        </is>
      </c>
      <c r="J5424" t="inlineStr">
        <is>
          <t>CARTEIRA</t>
        </is>
      </c>
      <c r="K5424" t="inlineStr">
        <is>
          <t>CONTRATO</t>
        </is>
      </c>
      <c r="L5424" t="n">
        <v>5997.59</v>
      </c>
      <c r="M5424" t="inlineStr"/>
      <c r="N5424" t="inlineStr"/>
      <c r="O5424" s="142">
        <f>DATE(YEAR(H5424),MONTH(H5424),1)</f>
        <v/>
      </c>
      <c r="P5424" s="132">
        <f>IF(H5424&gt;$L$3,"Futuro","Atraso")</f>
        <v/>
      </c>
      <c r="Q5424">
        <f>12*(YEAR(H5424)-YEAR($L$3))+(MONTH(H5424)-MONTH($L$3))</f>
        <v/>
      </c>
      <c r="R5424" s="366">
        <f>IF(N5424="IBIRAPITANGA FASE 3",IF(P5424="Atraso",M5424,M5424/(1+$J$2)^Q5424),IF(P5424="Atraso",M5424,M5424/(1+$J$1)^Q5424))</f>
        <v/>
      </c>
    </row>
    <row r="5425">
      <c r="A5425" t="inlineStr">
        <is>
          <t>Q024L03</t>
        </is>
      </c>
      <c r="B5425" t="inlineStr">
        <is>
          <t>MOISES YOSHIFUMI KOMATSU</t>
        </is>
      </c>
      <c r="C5425" t="n">
        <v>1</v>
      </c>
      <c r="D5425" t="inlineStr">
        <is>
          <t>IPCA</t>
        </is>
      </c>
      <c r="E5425" t="n">
        <v>0</v>
      </c>
      <c r="F5425" t="inlineStr">
        <is>
          <t>MENSAL</t>
        </is>
      </c>
      <c r="G5425" t="n">
        <v>45802</v>
      </c>
      <c r="H5425" t="n">
        <v>45802</v>
      </c>
      <c r="I5425" t="inlineStr">
        <is>
          <t>041</t>
        </is>
      </c>
      <c r="J5425" t="inlineStr">
        <is>
          <t>CARTEIRA</t>
        </is>
      </c>
      <c r="K5425" t="inlineStr">
        <is>
          <t>CONTRATO</t>
        </is>
      </c>
      <c r="L5425" t="n">
        <v>5997.59</v>
      </c>
      <c r="M5425" t="inlineStr"/>
      <c r="N5425" t="inlineStr"/>
      <c r="O5425" s="142">
        <f>DATE(YEAR(H5425),MONTH(H5425),1)</f>
        <v/>
      </c>
      <c r="P5425" s="132">
        <f>IF(H5425&gt;$L$3,"Futuro","Atraso")</f>
        <v/>
      </c>
      <c r="Q5425">
        <f>12*(YEAR(H5425)-YEAR($L$3))+(MONTH(H5425)-MONTH($L$3))</f>
        <v/>
      </c>
      <c r="R5425" s="366">
        <f>IF(N5425="IBIRAPITANGA FASE 3",IF(P5425="Atraso",M5425,M5425/(1+$J$2)^Q5425),IF(P5425="Atraso",M5425,M5425/(1+$J$1)^Q5425))</f>
        <v/>
      </c>
    </row>
    <row r="5426">
      <c r="A5426" t="inlineStr">
        <is>
          <t>Q024L03</t>
        </is>
      </c>
      <c r="B5426" t="inlineStr">
        <is>
          <t>MOISES YOSHIFUMI KOMATSU</t>
        </is>
      </c>
      <c r="C5426" t="n">
        <v>1</v>
      </c>
      <c r="D5426" t="inlineStr">
        <is>
          <t>IPCA</t>
        </is>
      </c>
      <c r="E5426" t="n">
        <v>0</v>
      </c>
      <c r="F5426" t="inlineStr">
        <is>
          <t>MENSAL</t>
        </is>
      </c>
      <c r="G5426" t="n">
        <v>45833</v>
      </c>
      <c r="H5426" t="n">
        <v>45833</v>
      </c>
      <c r="I5426" t="inlineStr">
        <is>
          <t>042</t>
        </is>
      </c>
      <c r="J5426" t="inlineStr">
        <is>
          <t>CARTEIRA</t>
        </is>
      </c>
      <c r="K5426" t="inlineStr">
        <is>
          <t>CONTRATO</t>
        </is>
      </c>
      <c r="L5426" t="n">
        <v>5997.59</v>
      </c>
      <c r="M5426" t="inlineStr"/>
      <c r="N5426" t="inlineStr"/>
      <c r="O5426" s="142">
        <f>DATE(YEAR(H5426),MONTH(H5426),1)</f>
        <v/>
      </c>
      <c r="P5426" s="132">
        <f>IF(H5426&gt;$L$3,"Futuro","Atraso")</f>
        <v/>
      </c>
      <c r="Q5426">
        <f>12*(YEAR(H5426)-YEAR($L$3))+(MONTH(H5426)-MONTH($L$3))</f>
        <v/>
      </c>
      <c r="R5426" s="366">
        <f>IF(N5426="IBIRAPITANGA FASE 3",IF(P5426="Atraso",M5426,M5426/(1+$J$2)^Q5426),IF(P5426="Atraso",M5426,M5426/(1+$J$1)^Q5426))</f>
        <v/>
      </c>
    </row>
    <row r="5427">
      <c r="A5427" t="inlineStr">
        <is>
          <t>Q024L03</t>
        </is>
      </c>
      <c r="B5427" t="inlineStr">
        <is>
          <t>MOISES YOSHIFUMI KOMATSU</t>
        </is>
      </c>
      <c r="C5427" t="n">
        <v>1</v>
      </c>
      <c r="D5427" t="inlineStr">
        <is>
          <t>IPCA</t>
        </is>
      </c>
      <c r="E5427" t="n">
        <v>0</v>
      </c>
      <c r="F5427" t="inlineStr">
        <is>
          <t>MENSAL</t>
        </is>
      </c>
      <c r="G5427" t="n">
        <v>45863</v>
      </c>
      <c r="H5427" t="n">
        <v>45863</v>
      </c>
      <c r="I5427" t="inlineStr">
        <is>
          <t>043</t>
        </is>
      </c>
      <c r="J5427" t="inlineStr">
        <is>
          <t>CARTEIRA</t>
        </is>
      </c>
      <c r="K5427" t="inlineStr">
        <is>
          <t>CONTRATO</t>
        </is>
      </c>
      <c r="L5427" t="n">
        <v>5997.59</v>
      </c>
      <c r="M5427" t="inlineStr"/>
      <c r="N5427" t="inlineStr"/>
      <c r="O5427" s="142">
        <f>DATE(YEAR(H5427),MONTH(H5427),1)</f>
        <v/>
      </c>
      <c r="P5427" s="132">
        <f>IF(H5427&gt;$L$3,"Futuro","Atraso")</f>
        <v/>
      </c>
      <c r="Q5427">
        <f>12*(YEAR(H5427)-YEAR($L$3))+(MONTH(H5427)-MONTH($L$3))</f>
        <v/>
      </c>
      <c r="R5427" s="366">
        <f>IF(N5427="IBIRAPITANGA FASE 3",IF(P5427="Atraso",M5427,M5427/(1+$J$2)^Q5427),IF(P5427="Atraso",M5427,M5427/(1+$J$1)^Q5427))</f>
        <v/>
      </c>
    </row>
    <row r="5428">
      <c r="A5428" t="inlineStr">
        <is>
          <t>Q024L03</t>
        </is>
      </c>
      <c r="B5428" t="inlineStr">
        <is>
          <t>MOISES YOSHIFUMI KOMATSU</t>
        </is>
      </c>
      <c r="C5428" t="n">
        <v>1</v>
      </c>
      <c r="D5428" t="inlineStr">
        <is>
          <t>IPCA</t>
        </is>
      </c>
      <c r="E5428" t="n">
        <v>0</v>
      </c>
      <c r="F5428" t="inlineStr">
        <is>
          <t>MENSAL</t>
        </is>
      </c>
      <c r="G5428" t="n">
        <v>45894</v>
      </c>
      <c r="H5428" t="n">
        <v>45894</v>
      </c>
      <c r="I5428" t="inlineStr">
        <is>
          <t>044</t>
        </is>
      </c>
      <c r="J5428" t="inlineStr">
        <is>
          <t>CARTEIRA</t>
        </is>
      </c>
      <c r="K5428" t="inlineStr">
        <is>
          <t>CONTRATO</t>
        </is>
      </c>
      <c r="L5428" t="n">
        <v>5997.59</v>
      </c>
      <c r="M5428" t="inlineStr"/>
      <c r="N5428" t="inlineStr"/>
      <c r="O5428" s="142">
        <f>DATE(YEAR(H5428),MONTH(H5428),1)</f>
        <v/>
      </c>
      <c r="P5428" s="132">
        <f>IF(H5428&gt;$L$3,"Futuro","Atraso")</f>
        <v/>
      </c>
      <c r="Q5428">
        <f>12*(YEAR(H5428)-YEAR($L$3))+(MONTH(H5428)-MONTH($L$3))</f>
        <v/>
      </c>
      <c r="R5428" s="366">
        <f>IF(N5428="IBIRAPITANGA FASE 3",IF(P5428="Atraso",M5428,M5428/(1+$J$2)^Q5428),IF(P5428="Atraso",M5428,M5428/(1+$J$1)^Q5428))</f>
        <v/>
      </c>
    </row>
    <row r="5429">
      <c r="A5429" t="inlineStr">
        <is>
          <t>Q024L03</t>
        </is>
      </c>
      <c r="B5429" t="inlineStr">
        <is>
          <t>MOISES YOSHIFUMI KOMATSU</t>
        </is>
      </c>
      <c r="C5429" t="n">
        <v>1</v>
      </c>
      <c r="D5429" t="inlineStr">
        <is>
          <t>IPCA</t>
        </is>
      </c>
      <c r="E5429" t="n">
        <v>0</v>
      </c>
      <c r="F5429" t="inlineStr">
        <is>
          <t>MENSAL</t>
        </is>
      </c>
      <c r="G5429" t="n">
        <v>45925</v>
      </c>
      <c r="H5429" t="n">
        <v>45925</v>
      </c>
      <c r="I5429" t="inlineStr">
        <is>
          <t>045</t>
        </is>
      </c>
      <c r="J5429" t="inlineStr">
        <is>
          <t>CARTEIRA</t>
        </is>
      </c>
      <c r="K5429" t="inlineStr">
        <is>
          <t>CONTRATO</t>
        </is>
      </c>
      <c r="L5429" t="n">
        <v>5997.59</v>
      </c>
      <c r="M5429" t="inlineStr"/>
      <c r="N5429" t="inlineStr"/>
      <c r="O5429" s="142">
        <f>DATE(YEAR(H5429),MONTH(H5429),1)</f>
        <v/>
      </c>
      <c r="P5429" s="132">
        <f>IF(H5429&gt;$L$3,"Futuro","Atraso")</f>
        <v/>
      </c>
      <c r="Q5429">
        <f>12*(YEAR(H5429)-YEAR($L$3))+(MONTH(H5429)-MONTH($L$3))</f>
        <v/>
      </c>
      <c r="R5429" s="366">
        <f>IF(N5429="IBIRAPITANGA FASE 3",IF(P5429="Atraso",M5429,M5429/(1+$J$2)^Q5429),IF(P5429="Atraso",M5429,M5429/(1+$J$1)^Q5429))</f>
        <v/>
      </c>
    </row>
    <row r="5430">
      <c r="A5430" t="inlineStr">
        <is>
          <t>Q024L03</t>
        </is>
      </c>
      <c r="B5430" t="inlineStr">
        <is>
          <t>MOISES YOSHIFUMI KOMATSU</t>
        </is>
      </c>
      <c r="C5430" t="n">
        <v>1</v>
      </c>
      <c r="D5430" t="inlineStr">
        <is>
          <t>IPCA</t>
        </is>
      </c>
      <c r="E5430" t="n">
        <v>0</v>
      </c>
      <c r="F5430" t="inlineStr">
        <is>
          <t>MENSAL</t>
        </is>
      </c>
      <c r="G5430" t="n">
        <v>45955</v>
      </c>
      <c r="H5430" t="n">
        <v>45955</v>
      </c>
      <c r="I5430" t="inlineStr">
        <is>
          <t>046</t>
        </is>
      </c>
      <c r="J5430" t="inlineStr">
        <is>
          <t>CARTEIRA</t>
        </is>
      </c>
      <c r="K5430" t="inlineStr">
        <is>
          <t>CONTRATO</t>
        </is>
      </c>
      <c r="L5430" t="n">
        <v>5997.59</v>
      </c>
      <c r="M5430" t="inlineStr"/>
      <c r="N5430" t="inlineStr"/>
      <c r="O5430" s="142">
        <f>DATE(YEAR(H5430),MONTH(H5430),1)</f>
        <v/>
      </c>
      <c r="P5430" s="132">
        <f>IF(H5430&gt;$L$3,"Futuro","Atraso")</f>
        <v/>
      </c>
      <c r="Q5430">
        <f>12*(YEAR(H5430)-YEAR($L$3))+(MONTH(H5430)-MONTH($L$3))</f>
        <v/>
      </c>
      <c r="R5430" s="366">
        <f>IF(N5430="IBIRAPITANGA FASE 3",IF(P5430="Atraso",M5430,M5430/(1+$J$2)^Q5430),IF(P5430="Atraso",M5430,M5430/(1+$J$1)^Q5430))</f>
        <v/>
      </c>
    </row>
    <row r="5431">
      <c r="A5431" t="inlineStr">
        <is>
          <t>Q024L03</t>
        </is>
      </c>
      <c r="B5431" t="inlineStr">
        <is>
          <t>MOISES YOSHIFUMI KOMATSU</t>
        </is>
      </c>
      <c r="C5431" t="n">
        <v>1</v>
      </c>
      <c r="D5431" t="inlineStr">
        <is>
          <t>IPCA</t>
        </is>
      </c>
      <c r="E5431" t="n">
        <v>0</v>
      </c>
      <c r="F5431" t="inlineStr">
        <is>
          <t>MENSAL</t>
        </is>
      </c>
      <c r="G5431" t="n">
        <v>45986</v>
      </c>
      <c r="H5431" t="n">
        <v>45986</v>
      </c>
      <c r="I5431" t="inlineStr">
        <is>
          <t>047</t>
        </is>
      </c>
      <c r="J5431" t="inlineStr">
        <is>
          <t>CARTEIRA</t>
        </is>
      </c>
      <c r="K5431" t="inlineStr">
        <is>
          <t>CONTRATO</t>
        </is>
      </c>
      <c r="L5431" t="n">
        <v>5997.59</v>
      </c>
      <c r="M5431" t="inlineStr"/>
      <c r="N5431" t="inlineStr"/>
      <c r="O5431" s="142">
        <f>DATE(YEAR(H5431),MONTH(H5431),1)</f>
        <v/>
      </c>
      <c r="P5431" s="132">
        <f>IF(H5431&gt;$L$3,"Futuro","Atraso")</f>
        <v/>
      </c>
      <c r="Q5431">
        <f>12*(YEAR(H5431)-YEAR($L$3))+(MONTH(H5431)-MONTH($L$3))</f>
        <v/>
      </c>
      <c r="R5431" s="366">
        <f>IF(N5431="IBIRAPITANGA FASE 3",IF(P5431="Atraso",M5431,M5431/(1+$J$2)^Q5431),IF(P5431="Atraso",M5431,M5431/(1+$J$1)^Q5431))</f>
        <v/>
      </c>
    </row>
    <row r="5432">
      <c r="A5432" t="inlineStr">
        <is>
          <t>Q024L03</t>
        </is>
      </c>
      <c r="B5432" t="inlineStr">
        <is>
          <t>MOISES YOSHIFUMI KOMATSU</t>
        </is>
      </c>
      <c r="C5432" t="n">
        <v>1</v>
      </c>
      <c r="D5432" t="inlineStr">
        <is>
          <t>IPCA</t>
        </is>
      </c>
      <c r="E5432" t="n">
        <v>0</v>
      </c>
      <c r="F5432" t="inlineStr">
        <is>
          <t>MENSAL</t>
        </is>
      </c>
      <c r="G5432" t="n">
        <v>46016</v>
      </c>
      <c r="H5432" t="n">
        <v>46016</v>
      </c>
      <c r="I5432" t="inlineStr">
        <is>
          <t>048</t>
        </is>
      </c>
      <c r="J5432" t="inlineStr">
        <is>
          <t>CARTEIRA</t>
        </is>
      </c>
      <c r="K5432" t="inlineStr">
        <is>
          <t>CONTRATO</t>
        </is>
      </c>
      <c r="L5432" t="n">
        <v>5997.59</v>
      </c>
      <c r="M5432" t="inlineStr"/>
      <c r="N5432" t="inlineStr"/>
      <c r="O5432" s="142">
        <f>DATE(YEAR(H5432),MONTH(H5432),1)</f>
        <v/>
      </c>
      <c r="P5432" s="132">
        <f>IF(H5432&gt;$L$3,"Futuro","Atraso")</f>
        <v/>
      </c>
      <c r="Q5432">
        <f>12*(YEAR(H5432)-YEAR($L$3))+(MONTH(H5432)-MONTH($L$3))</f>
        <v/>
      </c>
      <c r="R5432" s="366">
        <f>IF(N5432="IBIRAPITANGA FASE 3",IF(P5432="Atraso",M5432,M5432/(1+$J$2)^Q5432),IF(P5432="Atraso",M5432,M5432/(1+$J$1)^Q5432))</f>
        <v/>
      </c>
    </row>
    <row r="5433">
      <c r="A5433" t="inlineStr">
        <is>
          <t>Q024L04</t>
        </is>
      </c>
      <c r="B5433" t="inlineStr">
        <is>
          <t>FERNANDA ALVES DE MOURA MOREIRA</t>
        </is>
      </c>
      <c r="C5433" t="n">
        <v>1</v>
      </c>
      <c r="D5433" t="inlineStr">
        <is>
          <t>IPCA</t>
        </is>
      </c>
      <c r="E5433" t="n">
        <v>0</v>
      </c>
      <c r="F5433" t="inlineStr">
        <is>
          <t>MENSAL</t>
        </is>
      </c>
      <c r="G5433" t="n">
        <v>45402</v>
      </c>
      <c r="H5433" t="n">
        <v>45402</v>
      </c>
      <c r="I5433" t="inlineStr">
        <is>
          <t>022</t>
        </is>
      </c>
      <c r="J5433" t="inlineStr">
        <is>
          <t>CARTEIRA</t>
        </is>
      </c>
      <c r="K5433" t="inlineStr">
        <is>
          <t>CONTRATO</t>
        </is>
      </c>
      <c r="L5433" t="n">
        <v>6789.89</v>
      </c>
      <c r="M5433" t="inlineStr"/>
      <c r="N5433" t="inlineStr"/>
      <c r="O5433" s="142">
        <f>DATE(YEAR(H5433),MONTH(H5433),1)</f>
        <v/>
      </c>
      <c r="P5433" s="132">
        <f>IF(H5433&gt;$L$3,"Futuro","Atraso")</f>
        <v/>
      </c>
      <c r="Q5433">
        <f>12*(YEAR(H5433)-YEAR($L$3))+(MONTH(H5433)-MONTH($L$3))</f>
        <v/>
      </c>
      <c r="R5433" s="366">
        <f>IF(N5433="IBIRAPITANGA FASE 3",IF(P5433="Atraso",M5433,M5433/(1+$J$2)^Q5433),IF(P5433="Atraso",M5433,M5433/(1+$J$1)^Q5433))</f>
        <v/>
      </c>
    </row>
    <row r="5434">
      <c r="A5434" t="inlineStr">
        <is>
          <t>Q024L04</t>
        </is>
      </c>
      <c r="B5434" t="inlineStr">
        <is>
          <t>FERNANDA ALVES DE MOURA MOREIRA</t>
        </is>
      </c>
      <c r="C5434" t="n">
        <v>1</v>
      </c>
      <c r="D5434" t="inlineStr">
        <is>
          <t>IPCA</t>
        </is>
      </c>
      <c r="E5434" t="n">
        <v>0</v>
      </c>
      <c r="F5434" t="inlineStr">
        <is>
          <t>MENSAL</t>
        </is>
      </c>
      <c r="G5434" t="n">
        <v>45432</v>
      </c>
      <c r="H5434" t="n">
        <v>45432</v>
      </c>
      <c r="I5434" t="inlineStr">
        <is>
          <t>023</t>
        </is>
      </c>
      <c r="J5434" t="inlineStr">
        <is>
          <t>CARTEIRA</t>
        </is>
      </c>
      <c r="K5434" t="inlineStr">
        <is>
          <t>CONTRATO</t>
        </is>
      </c>
      <c r="L5434" t="n">
        <v>6789.89</v>
      </c>
      <c r="M5434" t="inlineStr"/>
      <c r="N5434" t="inlineStr"/>
      <c r="O5434" s="142">
        <f>DATE(YEAR(H5434),MONTH(H5434),1)</f>
        <v/>
      </c>
      <c r="P5434" s="132">
        <f>IF(H5434&gt;$L$3,"Futuro","Atraso")</f>
        <v/>
      </c>
      <c r="Q5434">
        <f>12*(YEAR(H5434)-YEAR($L$3))+(MONTH(H5434)-MONTH($L$3))</f>
        <v/>
      </c>
      <c r="R5434" s="366">
        <f>IF(N5434="IBIRAPITANGA FASE 3",IF(P5434="Atraso",M5434,M5434/(1+$J$2)^Q5434),IF(P5434="Atraso",M5434,M5434/(1+$J$1)^Q5434))</f>
        <v/>
      </c>
    </row>
    <row r="5435">
      <c r="A5435" t="inlineStr">
        <is>
          <t>Q024L04</t>
        </is>
      </c>
      <c r="B5435" t="inlineStr">
        <is>
          <t>FERNANDA ALVES DE MOURA MOREIRA</t>
        </is>
      </c>
      <c r="C5435" t="n">
        <v>1</v>
      </c>
      <c r="D5435" t="inlineStr">
        <is>
          <t>IPCA</t>
        </is>
      </c>
      <c r="E5435" t="n">
        <v>0</v>
      </c>
      <c r="F5435" t="inlineStr">
        <is>
          <t>MENSAL</t>
        </is>
      </c>
      <c r="G5435" t="n">
        <v>45463</v>
      </c>
      <c r="H5435" t="n">
        <v>45463</v>
      </c>
      <c r="I5435" t="inlineStr">
        <is>
          <t>024</t>
        </is>
      </c>
      <c r="J5435" t="inlineStr">
        <is>
          <t>CARTEIRA</t>
        </is>
      </c>
      <c r="K5435" t="inlineStr">
        <is>
          <t>CONTRATO</t>
        </is>
      </c>
      <c r="L5435" t="n">
        <v>6789.89</v>
      </c>
      <c r="M5435" t="inlineStr"/>
      <c r="N5435" t="inlineStr"/>
      <c r="O5435" s="142">
        <f>DATE(YEAR(H5435),MONTH(H5435),1)</f>
        <v/>
      </c>
      <c r="P5435" s="132">
        <f>IF(H5435&gt;$L$3,"Futuro","Atraso")</f>
        <v/>
      </c>
      <c r="Q5435">
        <f>12*(YEAR(H5435)-YEAR($L$3))+(MONTH(H5435)-MONTH($L$3))</f>
        <v/>
      </c>
      <c r="R5435" s="366">
        <f>IF(N5435="IBIRAPITANGA FASE 3",IF(P5435="Atraso",M5435,M5435/(1+$J$2)^Q5435),IF(P5435="Atraso",M5435,M5435/(1+$J$1)^Q5435))</f>
        <v/>
      </c>
    </row>
    <row r="5436">
      <c r="A5436" t="inlineStr">
        <is>
          <t>Q024L04</t>
        </is>
      </c>
      <c r="B5436" t="inlineStr">
        <is>
          <t>FERNANDA ALVES DE MOURA MOREIRA</t>
        </is>
      </c>
      <c r="C5436" t="n">
        <v>1</v>
      </c>
      <c r="D5436" t="inlineStr">
        <is>
          <t>IPCA</t>
        </is>
      </c>
      <c r="E5436" t="n">
        <v>0</v>
      </c>
      <c r="F5436" t="inlineStr">
        <is>
          <t>MENSAL</t>
        </is>
      </c>
      <c r="G5436" t="n">
        <v>45493</v>
      </c>
      <c r="H5436" t="n">
        <v>45493</v>
      </c>
      <c r="I5436" t="inlineStr">
        <is>
          <t>025</t>
        </is>
      </c>
      <c r="J5436" t="inlineStr">
        <is>
          <t>CARTEIRA</t>
        </is>
      </c>
      <c r="K5436" t="inlineStr">
        <is>
          <t>CONTRATO</t>
        </is>
      </c>
      <c r="L5436" t="n">
        <v>6789.89</v>
      </c>
      <c r="M5436" t="inlineStr"/>
      <c r="N5436" t="inlineStr"/>
      <c r="O5436" s="142">
        <f>DATE(YEAR(H5436),MONTH(H5436),1)</f>
        <v/>
      </c>
      <c r="P5436" s="132">
        <f>IF(H5436&gt;$L$3,"Futuro","Atraso")</f>
        <v/>
      </c>
      <c r="Q5436">
        <f>12*(YEAR(H5436)-YEAR($L$3))+(MONTH(H5436)-MONTH($L$3))</f>
        <v/>
      </c>
      <c r="R5436" s="366">
        <f>IF(N5436="IBIRAPITANGA FASE 3",IF(P5436="Atraso",M5436,M5436/(1+$J$2)^Q5436),IF(P5436="Atraso",M5436,M5436/(1+$J$1)^Q5436))</f>
        <v/>
      </c>
    </row>
    <row r="5437">
      <c r="A5437" t="inlineStr">
        <is>
          <t>Q024L04</t>
        </is>
      </c>
      <c r="B5437" t="inlineStr">
        <is>
          <t>FERNANDA ALVES DE MOURA MOREIRA</t>
        </is>
      </c>
      <c r="C5437" t="n">
        <v>1</v>
      </c>
      <c r="D5437" t="inlineStr">
        <is>
          <t>IPCA</t>
        </is>
      </c>
      <c r="E5437" t="n">
        <v>0</v>
      </c>
      <c r="F5437" t="inlineStr">
        <is>
          <t>MENSAL</t>
        </is>
      </c>
      <c r="G5437" t="n">
        <v>45524</v>
      </c>
      <c r="H5437" t="n">
        <v>45524</v>
      </c>
      <c r="I5437" t="inlineStr">
        <is>
          <t>026</t>
        </is>
      </c>
      <c r="J5437" t="inlineStr">
        <is>
          <t>CARTEIRA</t>
        </is>
      </c>
      <c r="K5437" t="inlineStr">
        <is>
          <t>CONTRATO</t>
        </is>
      </c>
      <c r="L5437" t="n">
        <v>6789.89</v>
      </c>
      <c r="M5437" t="inlineStr"/>
      <c r="N5437" t="inlineStr"/>
      <c r="O5437" s="142">
        <f>DATE(YEAR(H5437),MONTH(H5437),1)</f>
        <v/>
      </c>
      <c r="P5437" s="132">
        <f>IF(H5437&gt;$L$3,"Futuro","Atraso")</f>
        <v/>
      </c>
      <c r="Q5437">
        <f>12*(YEAR(H5437)-YEAR($L$3))+(MONTH(H5437)-MONTH($L$3))</f>
        <v/>
      </c>
      <c r="R5437" s="366">
        <f>IF(N5437="IBIRAPITANGA FASE 3",IF(P5437="Atraso",M5437,M5437/(1+$J$2)^Q5437),IF(P5437="Atraso",M5437,M5437/(1+$J$1)^Q5437))</f>
        <v/>
      </c>
    </row>
    <row r="5438">
      <c r="A5438" t="inlineStr">
        <is>
          <t>Q024L04</t>
        </is>
      </c>
      <c r="B5438" t="inlineStr">
        <is>
          <t>FERNANDA ALVES DE MOURA MOREIRA</t>
        </is>
      </c>
      <c r="C5438" t="n">
        <v>1</v>
      </c>
      <c r="D5438" t="inlineStr">
        <is>
          <t>IPCA</t>
        </is>
      </c>
      <c r="E5438" t="n">
        <v>0</v>
      </c>
      <c r="F5438" t="inlineStr">
        <is>
          <t>MENSAL</t>
        </is>
      </c>
      <c r="G5438" t="n">
        <v>45555</v>
      </c>
      <c r="H5438" t="n">
        <v>45555</v>
      </c>
      <c r="I5438" t="inlineStr">
        <is>
          <t>027</t>
        </is>
      </c>
      <c r="J5438" t="inlineStr">
        <is>
          <t>CARTEIRA</t>
        </is>
      </c>
      <c r="K5438" t="inlineStr">
        <is>
          <t>CONTRATO</t>
        </is>
      </c>
      <c r="L5438" t="n">
        <v>6789.89</v>
      </c>
      <c r="M5438" t="inlineStr"/>
      <c r="N5438" t="inlineStr"/>
      <c r="O5438" s="142">
        <f>DATE(YEAR(H5438),MONTH(H5438),1)</f>
        <v/>
      </c>
      <c r="P5438" s="132">
        <f>IF(H5438&gt;$L$3,"Futuro","Atraso")</f>
        <v/>
      </c>
      <c r="Q5438">
        <f>12*(YEAR(H5438)-YEAR($L$3))+(MONTH(H5438)-MONTH($L$3))</f>
        <v/>
      </c>
      <c r="R5438" s="366">
        <f>IF(N5438="IBIRAPITANGA FASE 3",IF(P5438="Atraso",M5438,M5438/(1+$J$2)^Q5438),IF(P5438="Atraso",M5438,M5438/(1+$J$1)^Q5438))</f>
        <v/>
      </c>
    </row>
    <row r="5439">
      <c r="A5439" t="inlineStr">
        <is>
          <t>Q024L04</t>
        </is>
      </c>
      <c r="B5439" t="inlineStr">
        <is>
          <t>FERNANDA ALVES DE MOURA MOREIRA</t>
        </is>
      </c>
      <c r="C5439" t="n">
        <v>1</v>
      </c>
      <c r="D5439" t="inlineStr">
        <is>
          <t>IPCA</t>
        </is>
      </c>
      <c r="E5439" t="n">
        <v>0</v>
      </c>
      <c r="F5439" t="inlineStr">
        <is>
          <t>MENSAL</t>
        </is>
      </c>
      <c r="G5439" t="n">
        <v>45585</v>
      </c>
      <c r="H5439" t="n">
        <v>45585</v>
      </c>
      <c r="I5439" t="inlineStr">
        <is>
          <t>028</t>
        </is>
      </c>
      <c r="J5439" t="inlineStr">
        <is>
          <t>CARTEIRA</t>
        </is>
      </c>
      <c r="K5439" t="inlineStr">
        <is>
          <t>CONTRATO</t>
        </is>
      </c>
      <c r="L5439" t="n">
        <v>6789.89</v>
      </c>
      <c r="M5439" t="inlineStr"/>
      <c r="N5439" t="inlineStr"/>
      <c r="O5439" s="142">
        <f>DATE(YEAR(H5439),MONTH(H5439),1)</f>
        <v/>
      </c>
      <c r="P5439" s="132">
        <f>IF(H5439&gt;$L$3,"Futuro","Atraso")</f>
        <v/>
      </c>
      <c r="Q5439">
        <f>12*(YEAR(H5439)-YEAR($L$3))+(MONTH(H5439)-MONTH($L$3))</f>
        <v/>
      </c>
      <c r="R5439" s="366">
        <f>IF(N5439="IBIRAPITANGA FASE 3",IF(P5439="Atraso",M5439,M5439/(1+$J$2)^Q5439),IF(P5439="Atraso",M5439,M5439/(1+$J$1)^Q5439))</f>
        <v/>
      </c>
    </row>
    <row r="5440">
      <c r="A5440" t="inlineStr">
        <is>
          <t>Q024L04</t>
        </is>
      </c>
      <c r="B5440" t="inlineStr">
        <is>
          <t>FERNANDA ALVES DE MOURA MOREIRA</t>
        </is>
      </c>
      <c r="C5440" t="n">
        <v>1</v>
      </c>
      <c r="D5440" t="inlineStr">
        <is>
          <t>IPCA</t>
        </is>
      </c>
      <c r="E5440" t="n">
        <v>0</v>
      </c>
      <c r="F5440" t="inlineStr">
        <is>
          <t>MENSAL</t>
        </is>
      </c>
      <c r="G5440" t="n">
        <v>45616</v>
      </c>
      <c r="H5440" t="n">
        <v>45616</v>
      </c>
      <c r="I5440" t="inlineStr">
        <is>
          <t>029</t>
        </is>
      </c>
      <c r="J5440" t="inlineStr">
        <is>
          <t>CARTEIRA</t>
        </is>
      </c>
      <c r="K5440" t="inlineStr">
        <is>
          <t>CONTRATO</t>
        </is>
      </c>
      <c r="L5440" t="n">
        <v>6789.89</v>
      </c>
      <c r="M5440" t="inlineStr"/>
      <c r="N5440" t="inlineStr"/>
      <c r="O5440" s="142">
        <f>DATE(YEAR(H5440),MONTH(H5440),1)</f>
        <v/>
      </c>
      <c r="P5440" s="132">
        <f>IF(H5440&gt;$L$3,"Futuro","Atraso")</f>
        <v/>
      </c>
      <c r="Q5440">
        <f>12*(YEAR(H5440)-YEAR($L$3))+(MONTH(H5440)-MONTH($L$3))</f>
        <v/>
      </c>
      <c r="R5440" s="366">
        <f>IF(N5440="IBIRAPITANGA FASE 3",IF(P5440="Atraso",M5440,M5440/(1+$J$2)^Q5440),IF(P5440="Atraso",M5440,M5440/(1+$J$1)^Q5440))</f>
        <v/>
      </c>
    </row>
    <row r="5441">
      <c r="A5441" t="inlineStr">
        <is>
          <t>Q024L04</t>
        </is>
      </c>
      <c r="B5441" t="inlineStr">
        <is>
          <t>FERNANDA ALVES DE MOURA MOREIRA</t>
        </is>
      </c>
      <c r="C5441" t="n">
        <v>1</v>
      </c>
      <c r="D5441" t="inlineStr">
        <is>
          <t>IPCA</t>
        </is>
      </c>
      <c r="E5441" t="n">
        <v>0</v>
      </c>
      <c r="F5441" t="inlineStr">
        <is>
          <t>MENSAL</t>
        </is>
      </c>
      <c r="G5441" t="n">
        <v>45646</v>
      </c>
      <c r="H5441" t="n">
        <v>45646</v>
      </c>
      <c r="I5441" t="inlineStr">
        <is>
          <t>030</t>
        </is>
      </c>
      <c r="J5441" t="inlineStr">
        <is>
          <t>CARTEIRA</t>
        </is>
      </c>
      <c r="K5441" t="inlineStr">
        <is>
          <t>CONTRATO</t>
        </is>
      </c>
      <c r="L5441" t="n">
        <v>6789.89</v>
      </c>
      <c r="M5441" t="inlineStr"/>
      <c r="N5441" t="inlineStr"/>
      <c r="O5441" s="142">
        <f>DATE(YEAR(H5441),MONTH(H5441),1)</f>
        <v/>
      </c>
      <c r="P5441" s="132">
        <f>IF(H5441&gt;$L$3,"Futuro","Atraso")</f>
        <v/>
      </c>
      <c r="Q5441">
        <f>12*(YEAR(H5441)-YEAR($L$3))+(MONTH(H5441)-MONTH($L$3))</f>
        <v/>
      </c>
      <c r="R5441" s="366">
        <f>IF(N5441="IBIRAPITANGA FASE 3",IF(P5441="Atraso",M5441,M5441/(1+$J$2)^Q5441),IF(P5441="Atraso",M5441,M5441/(1+$J$1)^Q5441))</f>
        <v/>
      </c>
    </row>
    <row r="5442">
      <c r="A5442" t="inlineStr">
        <is>
          <t>Q024L04</t>
        </is>
      </c>
      <c r="B5442" t="inlineStr">
        <is>
          <t>FERNANDA ALVES DE MOURA MOREIRA</t>
        </is>
      </c>
      <c r="C5442" t="n">
        <v>1</v>
      </c>
      <c r="D5442" t="inlineStr">
        <is>
          <t>IPCA</t>
        </is>
      </c>
      <c r="E5442" t="n">
        <v>0</v>
      </c>
      <c r="F5442" t="inlineStr">
        <is>
          <t>MENSAL</t>
        </is>
      </c>
      <c r="G5442" t="n">
        <v>45677</v>
      </c>
      <c r="H5442" t="n">
        <v>45677</v>
      </c>
      <c r="I5442" t="inlineStr">
        <is>
          <t>031</t>
        </is>
      </c>
      <c r="J5442" t="inlineStr">
        <is>
          <t>CARTEIRA</t>
        </is>
      </c>
      <c r="K5442" t="inlineStr">
        <is>
          <t>CONTRATO</t>
        </is>
      </c>
      <c r="L5442" t="n">
        <v>6789.89</v>
      </c>
      <c r="M5442" t="inlineStr"/>
      <c r="N5442" t="inlineStr"/>
      <c r="O5442" s="142">
        <f>DATE(YEAR(H5442),MONTH(H5442),1)</f>
        <v/>
      </c>
      <c r="P5442" s="132">
        <f>IF(H5442&gt;$L$3,"Futuro","Atraso")</f>
        <v/>
      </c>
      <c r="Q5442">
        <f>12*(YEAR(H5442)-YEAR($L$3))+(MONTH(H5442)-MONTH($L$3))</f>
        <v/>
      </c>
      <c r="R5442" s="366">
        <f>IF(N5442="IBIRAPITANGA FASE 3",IF(P5442="Atraso",M5442,M5442/(1+$J$2)^Q5442),IF(P5442="Atraso",M5442,M5442/(1+$J$1)^Q5442))</f>
        <v/>
      </c>
    </row>
    <row r="5443">
      <c r="A5443" t="inlineStr">
        <is>
          <t>Q024L04</t>
        </is>
      </c>
      <c r="B5443" t="inlineStr">
        <is>
          <t>FERNANDA ALVES DE MOURA MOREIRA</t>
        </is>
      </c>
      <c r="C5443" t="n">
        <v>1</v>
      </c>
      <c r="D5443" t="inlineStr">
        <is>
          <t>IPCA</t>
        </is>
      </c>
      <c r="E5443" t="n">
        <v>0</v>
      </c>
      <c r="F5443" t="inlineStr">
        <is>
          <t>MENSAL</t>
        </is>
      </c>
      <c r="G5443" t="n">
        <v>45708</v>
      </c>
      <c r="H5443" t="n">
        <v>45708</v>
      </c>
      <c r="I5443" t="inlineStr">
        <is>
          <t>032</t>
        </is>
      </c>
      <c r="J5443" t="inlineStr">
        <is>
          <t>CARTEIRA</t>
        </is>
      </c>
      <c r="K5443" t="inlineStr">
        <is>
          <t>CONTRATO</t>
        </is>
      </c>
      <c r="L5443" t="n">
        <v>6789.89</v>
      </c>
      <c r="M5443" t="inlineStr"/>
      <c r="N5443" t="inlineStr"/>
      <c r="O5443" s="142">
        <f>DATE(YEAR(H5443),MONTH(H5443),1)</f>
        <v/>
      </c>
      <c r="P5443" s="132">
        <f>IF(H5443&gt;$L$3,"Futuro","Atraso")</f>
        <v/>
      </c>
      <c r="Q5443">
        <f>12*(YEAR(H5443)-YEAR($L$3))+(MONTH(H5443)-MONTH($L$3))</f>
        <v/>
      </c>
      <c r="R5443" s="366">
        <f>IF(N5443="IBIRAPITANGA FASE 3",IF(P5443="Atraso",M5443,M5443/(1+$J$2)^Q5443),IF(P5443="Atraso",M5443,M5443/(1+$J$1)^Q5443))</f>
        <v/>
      </c>
    </row>
    <row r="5444">
      <c r="A5444" t="inlineStr">
        <is>
          <t>Q024L04</t>
        </is>
      </c>
      <c r="B5444" t="inlineStr">
        <is>
          <t>FERNANDA ALVES DE MOURA MOREIRA</t>
        </is>
      </c>
      <c r="C5444" t="n">
        <v>1</v>
      </c>
      <c r="D5444" t="inlineStr">
        <is>
          <t>IPCA</t>
        </is>
      </c>
      <c r="E5444" t="n">
        <v>0</v>
      </c>
      <c r="F5444" t="inlineStr">
        <is>
          <t>MENSAL</t>
        </is>
      </c>
      <c r="G5444" t="n">
        <v>45736</v>
      </c>
      <c r="H5444" t="n">
        <v>45736</v>
      </c>
      <c r="I5444" t="inlineStr">
        <is>
          <t>033</t>
        </is>
      </c>
      <c r="J5444" t="inlineStr">
        <is>
          <t>CARTEIRA</t>
        </is>
      </c>
      <c r="K5444" t="inlineStr">
        <is>
          <t>CONTRATO</t>
        </is>
      </c>
      <c r="L5444" t="n">
        <v>6789.89</v>
      </c>
      <c r="M5444" t="inlineStr"/>
      <c r="N5444" t="inlineStr"/>
      <c r="O5444" s="142">
        <f>DATE(YEAR(H5444),MONTH(H5444),1)</f>
        <v/>
      </c>
      <c r="P5444" s="132">
        <f>IF(H5444&gt;$L$3,"Futuro","Atraso")</f>
        <v/>
      </c>
      <c r="Q5444">
        <f>12*(YEAR(H5444)-YEAR($L$3))+(MONTH(H5444)-MONTH($L$3))</f>
        <v/>
      </c>
      <c r="R5444" s="366">
        <f>IF(N5444="IBIRAPITANGA FASE 3",IF(P5444="Atraso",M5444,M5444/(1+$J$2)^Q5444),IF(P5444="Atraso",M5444,M5444/(1+$J$1)^Q5444))</f>
        <v/>
      </c>
    </row>
    <row r="5445">
      <c r="A5445" t="inlineStr">
        <is>
          <t>Q024L04</t>
        </is>
      </c>
      <c r="B5445" t="inlineStr">
        <is>
          <t>FERNANDA ALVES DE MOURA MOREIRA</t>
        </is>
      </c>
      <c r="C5445" t="n">
        <v>1</v>
      </c>
      <c r="D5445" t="inlineStr">
        <is>
          <t>IPCA</t>
        </is>
      </c>
      <c r="E5445" t="n">
        <v>0</v>
      </c>
      <c r="F5445" t="inlineStr">
        <is>
          <t>MENSAL</t>
        </is>
      </c>
      <c r="G5445" t="n">
        <v>45767</v>
      </c>
      <c r="H5445" t="n">
        <v>45767</v>
      </c>
      <c r="I5445" t="inlineStr">
        <is>
          <t>034</t>
        </is>
      </c>
      <c r="J5445" t="inlineStr">
        <is>
          <t>CARTEIRA</t>
        </is>
      </c>
      <c r="K5445" t="inlineStr">
        <is>
          <t>CONTRATO</t>
        </is>
      </c>
      <c r="L5445" t="n">
        <v>6789.89</v>
      </c>
      <c r="M5445" t="inlineStr"/>
      <c r="N5445" t="inlineStr"/>
      <c r="O5445" s="142">
        <f>DATE(YEAR(H5445),MONTH(H5445),1)</f>
        <v/>
      </c>
      <c r="P5445" s="132">
        <f>IF(H5445&gt;$L$3,"Futuro","Atraso")</f>
        <v/>
      </c>
      <c r="Q5445">
        <f>12*(YEAR(H5445)-YEAR($L$3))+(MONTH(H5445)-MONTH($L$3))</f>
        <v/>
      </c>
      <c r="R5445" s="366">
        <f>IF(N5445="IBIRAPITANGA FASE 3",IF(P5445="Atraso",M5445,M5445/(1+$J$2)^Q5445),IF(P5445="Atraso",M5445,M5445/(1+$J$1)^Q5445))</f>
        <v/>
      </c>
    </row>
    <row r="5446">
      <c r="A5446" t="inlineStr">
        <is>
          <t>Q024L04</t>
        </is>
      </c>
      <c r="B5446" t="inlineStr">
        <is>
          <t>FERNANDA ALVES DE MOURA MOREIRA</t>
        </is>
      </c>
      <c r="C5446" t="n">
        <v>1</v>
      </c>
      <c r="D5446" t="inlineStr">
        <is>
          <t>IPCA</t>
        </is>
      </c>
      <c r="E5446" t="n">
        <v>0</v>
      </c>
      <c r="F5446" t="inlineStr">
        <is>
          <t>MENSAL</t>
        </is>
      </c>
      <c r="G5446" t="n">
        <v>45797</v>
      </c>
      <c r="H5446" t="n">
        <v>45797</v>
      </c>
      <c r="I5446" t="inlineStr">
        <is>
          <t>035</t>
        </is>
      </c>
      <c r="J5446" t="inlineStr">
        <is>
          <t>CARTEIRA</t>
        </is>
      </c>
      <c r="K5446" t="inlineStr">
        <is>
          <t>CONTRATO</t>
        </is>
      </c>
      <c r="L5446" t="n">
        <v>6789.89</v>
      </c>
      <c r="M5446" t="inlineStr"/>
      <c r="N5446" t="inlineStr"/>
      <c r="O5446" s="142">
        <f>DATE(YEAR(H5446),MONTH(H5446),1)</f>
        <v/>
      </c>
      <c r="P5446" s="132">
        <f>IF(H5446&gt;$L$3,"Futuro","Atraso")</f>
        <v/>
      </c>
      <c r="Q5446">
        <f>12*(YEAR(H5446)-YEAR($L$3))+(MONTH(H5446)-MONTH($L$3))</f>
        <v/>
      </c>
      <c r="R5446" s="366">
        <f>IF(N5446="IBIRAPITANGA FASE 3",IF(P5446="Atraso",M5446,M5446/(1+$J$2)^Q5446),IF(P5446="Atraso",M5446,M5446/(1+$J$1)^Q5446))</f>
        <v/>
      </c>
    </row>
    <row r="5447">
      <c r="A5447" t="inlineStr">
        <is>
          <t>Q024L04</t>
        </is>
      </c>
      <c r="B5447" t="inlineStr">
        <is>
          <t>FERNANDA ALVES DE MOURA MOREIRA</t>
        </is>
      </c>
      <c r="C5447" t="n">
        <v>1</v>
      </c>
      <c r="D5447" t="inlineStr">
        <is>
          <t>IPCA</t>
        </is>
      </c>
      <c r="E5447" t="n">
        <v>0</v>
      </c>
      <c r="F5447" t="inlineStr">
        <is>
          <t>MENSAL</t>
        </is>
      </c>
      <c r="G5447" t="n">
        <v>45828</v>
      </c>
      <c r="H5447" t="n">
        <v>45828</v>
      </c>
      <c r="I5447" t="inlineStr">
        <is>
          <t>036</t>
        </is>
      </c>
      <c r="J5447" t="inlineStr">
        <is>
          <t>CARTEIRA</t>
        </is>
      </c>
      <c r="K5447" t="inlineStr">
        <is>
          <t>CONTRATO</t>
        </is>
      </c>
      <c r="L5447" t="n">
        <v>6789.89</v>
      </c>
      <c r="M5447" t="inlineStr"/>
      <c r="N5447" t="inlineStr"/>
      <c r="O5447" s="142">
        <f>DATE(YEAR(H5447),MONTH(H5447),1)</f>
        <v/>
      </c>
      <c r="P5447" s="132">
        <f>IF(H5447&gt;$L$3,"Futuro","Atraso")</f>
        <v/>
      </c>
      <c r="Q5447">
        <f>12*(YEAR(H5447)-YEAR($L$3))+(MONTH(H5447)-MONTH($L$3))</f>
        <v/>
      </c>
      <c r="R5447" s="366">
        <f>IF(N5447="IBIRAPITANGA FASE 3",IF(P5447="Atraso",M5447,M5447/(1+$J$2)^Q5447),IF(P5447="Atraso",M5447,M5447/(1+$J$1)^Q5447))</f>
        <v/>
      </c>
    </row>
    <row r="5448">
      <c r="A5448" t="inlineStr">
        <is>
          <t>Q024L04</t>
        </is>
      </c>
      <c r="B5448" t="inlineStr">
        <is>
          <t>FERNANDA ALVES DE MOURA MOREIRA</t>
        </is>
      </c>
      <c r="C5448" t="n">
        <v>1</v>
      </c>
      <c r="D5448" t="inlineStr">
        <is>
          <t>IPCA</t>
        </is>
      </c>
      <c r="E5448" t="n">
        <v>0</v>
      </c>
      <c r="F5448" t="inlineStr">
        <is>
          <t>MENSAL</t>
        </is>
      </c>
      <c r="G5448" t="n">
        <v>45858</v>
      </c>
      <c r="H5448" t="n">
        <v>45858</v>
      </c>
      <c r="I5448" t="inlineStr">
        <is>
          <t>037</t>
        </is>
      </c>
      <c r="J5448" t="inlineStr">
        <is>
          <t>CARTEIRA</t>
        </is>
      </c>
      <c r="K5448" t="inlineStr">
        <is>
          <t>CONTRATO</t>
        </is>
      </c>
      <c r="L5448" t="n">
        <v>6789.89</v>
      </c>
      <c r="M5448" t="inlineStr"/>
      <c r="N5448" t="inlineStr"/>
      <c r="O5448" s="142">
        <f>DATE(YEAR(H5448),MONTH(H5448),1)</f>
        <v/>
      </c>
      <c r="P5448" s="132">
        <f>IF(H5448&gt;$L$3,"Futuro","Atraso")</f>
        <v/>
      </c>
      <c r="Q5448">
        <f>12*(YEAR(H5448)-YEAR($L$3))+(MONTH(H5448)-MONTH($L$3))</f>
        <v/>
      </c>
      <c r="R5448" s="366">
        <f>IF(N5448="IBIRAPITANGA FASE 3",IF(P5448="Atraso",M5448,M5448/(1+$J$2)^Q5448),IF(P5448="Atraso",M5448,M5448/(1+$J$1)^Q5448))</f>
        <v/>
      </c>
    </row>
    <row r="5449">
      <c r="A5449" t="inlineStr">
        <is>
          <t>Q024L04</t>
        </is>
      </c>
      <c r="B5449" t="inlineStr">
        <is>
          <t>FERNANDA ALVES DE MOURA MOREIRA</t>
        </is>
      </c>
      <c r="C5449" t="n">
        <v>1</v>
      </c>
      <c r="D5449" t="inlineStr">
        <is>
          <t>IPCA</t>
        </is>
      </c>
      <c r="E5449" t="n">
        <v>0</v>
      </c>
      <c r="F5449" t="inlineStr">
        <is>
          <t>MENSAL</t>
        </is>
      </c>
      <c r="G5449" t="n">
        <v>45889</v>
      </c>
      <c r="H5449" t="n">
        <v>45889</v>
      </c>
      <c r="I5449" t="inlineStr">
        <is>
          <t>038</t>
        </is>
      </c>
      <c r="J5449" t="inlineStr">
        <is>
          <t>CARTEIRA</t>
        </is>
      </c>
      <c r="K5449" t="inlineStr">
        <is>
          <t>CONTRATO</t>
        </is>
      </c>
      <c r="L5449" t="n">
        <v>6789.89</v>
      </c>
      <c r="M5449" t="inlineStr"/>
      <c r="N5449" t="inlineStr"/>
      <c r="O5449" s="142">
        <f>DATE(YEAR(H5449),MONTH(H5449),1)</f>
        <v/>
      </c>
      <c r="P5449" s="132">
        <f>IF(H5449&gt;$L$3,"Futuro","Atraso")</f>
        <v/>
      </c>
      <c r="Q5449">
        <f>12*(YEAR(H5449)-YEAR($L$3))+(MONTH(H5449)-MONTH($L$3))</f>
        <v/>
      </c>
      <c r="R5449" s="366">
        <f>IF(N5449="IBIRAPITANGA FASE 3",IF(P5449="Atraso",M5449,M5449/(1+$J$2)^Q5449),IF(P5449="Atraso",M5449,M5449/(1+$J$1)^Q5449))</f>
        <v/>
      </c>
    </row>
    <row r="5450">
      <c r="A5450" t="inlineStr">
        <is>
          <t>Q024L04</t>
        </is>
      </c>
      <c r="B5450" t="inlineStr">
        <is>
          <t>FERNANDA ALVES DE MOURA MOREIRA</t>
        </is>
      </c>
      <c r="C5450" t="n">
        <v>1</v>
      </c>
      <c r="D5450" t="inlineStr">
        <is>
          <t>IPCA</t>
        </is>
      </c>
      <c r="E5450" t="n">
        <v>0</v>
      </c>
      <c r="F5450" t="inlineStr">
        <is>
          <t>MENSAL</t>
        </is>
      </c>
      <c r="G5450" t="n">
        <v>45920</v>
      </c>
      <c r="H5450" t="n">
        <v>45920</v>
      </c>
      <c r="I5450" t="inlineStr">
        <is>
          <t>039</t>
        </is>
      </c>
      <c r="J5450" t="inlineStr">
        <is>
          <t>CARTEIRA</t>
        </is>
      </c>
      <c r="K5450" t="inlineStr">
        <is>
          <t>CONTRATO</t>
        </is>
      </c>
      <c r="L5450" t="n">
        <v>6789.89</v>
      </c>
      <c r="M5450" t="inlineStr"/>
      <c r="N5450" t="inlineStr"/>
      <c r="O5450" s="142">
        <f>DATE(YEAR(H5450),MONTH(H5450),1)</f>
        <v/>
      </c>
      <c r="P5450" s="132">
        <f>IF(H5450&gt;$L$3,"Futuro","Atraso")</f>
        <v/>
      </c>
      <c r="Q5450">
        <f>12*(YEAR(H5450)-YEAR($L$3))+(MONTH(H5450)-MONTH($L$3))</f>
        <v/>
      </c>
      <c r="R5450" s="366">
        <f>IF(N5450="IBIRAPITANGA FASE 3",IF(P5450="Atraso",M5450,M5450/(1+$J$2)^Q5450),IF(P5450="Atraso",M5450,M5450/(1+$J$1)^Q5450))</f>
        <v/>
      </c>
    </row>
    <row r="5451">
      <c r="A5451" t="inlineStr">
        <is>
          <t>Q024L04</t>
        </is>
      </c>
      <c r="B5451" t="inlineStr">
        <is>
          <t>FERNANDA ALVES DE MOURA MOREIRA</t>
        </is>
      </c>
      <c r="C5451" t="n">
        <v>1</v>
      </c>
      <c r="D5451" t="inlineStr">
        <is>
          <t>IPCA</t>
        </is>
      </c>
      <c r="E5451" t="n">
        <v>0</v>
      </c>
      <c r="F5451" t="inlineStr">
        <is>
          <t>MENSAL</t>
        </is>
      </c>
      <c r="G5451" t="n">
        <v>45950</v>
      </c>
      <c r="H5451" t="n">
        <v>45950</v>
      </c>
      <c r="I5451" t="inlineStr">
        <is>
          <t>040</t>
        </is>
      </c>
      <c r="J5451" t="inlineStr">
        <is>
          <t>CARTEIRA</t>
        </is>
      </c>
      <c r="K5451" t="inlineStr">
        <is>
          <t>CONTRATO</t>
        </is>
      </c>
      <c r="L5451" t="n">
        <v>6789.89</v>
      </c>
      <c r="M5451" t="inlineStr"/>
      <c r="N5451" t="inlineStr"/>
      <c r="O5451" s="142">
        <f>DATE(YEAR(H5451),MONTH(H5451),1)</f>
        <v/>
      </c>
      <c r="P5451" s="132">
        <f>IF(H5451&gt;$L$3,"Futuro","Atraso")</f>
        <v/>
      </c>
      <c r="Q5451">
        <f>12*(YEAR(H5451)-YEAR($L$3))+(MONTH(H5451)-MONTH($L$3))</f>
        <v/>
      </c>
      <c r="R5451" s="366">
        <f>IF(N5451="IBIRAPITANGA FASE 3",IF(P5451="Atraso",M5451,M5451/(1+$J$2)^Q5451),IF(P5451="Atraso",M5451,M5451/(1+$J$1)^Q5451))</f>
        <v/>
      </c>
    </row>
    <row r="5452">
      <c r="A5452" t="inlineStr">
        <is>
          <t>Q024L04</t>
        </is>
      </c>
      <c r="B5452" t="inlineStr">
        <is>
          <t>FERNANDA ALVES DE MOURA MOREIRA</t>
        </is>
      </c>
      <c r="C5452" t="n">
        <v>1</v>
      </c>
      <c r="D5452" t="inlineStr">
        <is>
          <t>IPCA</t>
        </is>
      </c>
      <c r="E5452" t="n">
        <v>0</v>
      </c>
      <c r="F5452" t="inlineStr">
        <is>
          <t>MENSAL</t>
        </is>
      </c>
      <c r="G5452" t="n">
        <v>45981</v>
      </c>
      <c r="H5452" t="n">
        <v>45981</v>
      </c>
      <c r="I5452" t="inlineStr">
        <is>
          <t>041</t>
        </is>
      </c>
      <c r="J5452" t="inlineStr">
        <is>
          <t>CARTEIRA</t>
        </is>
      </c>
      <c r="K5452" t="inlineStr">
        <is>
          <t>CONTRATO</t>
        </is>
      </c>
      <c r="L5452" t="n">
        <v>6789.89</v>
      </c>
      <c r="M5452" t="inlineStr"/>
      <c r="N5452" t="inlineStr"/>
      <c r="O5452" s="142">
        <f>DATE(YEAR(H5452),MONTH(H5452),1)</f>
        <v/>
      </c>
      <c r="P5452" s="132">
        <f>IF(H5452&gt;$L$3,"Futuro","Atraso")</f>
        <v/>
      </c>
      <c r="Q5452">
        <f>12*(YEAR(H5452)-YEAR($L$3))+(MONTH(H5452)-MONTH($L$3))</f>
        <v/>
      </c>
      <c r="R5452" s="366">
        <f>IF(N5452="IBIRAPITANGA FASE 3",IF(P5452="Atraso",M5452,M5452/(1+$J$2)^Q5452),IF(P5452="Atraso",M5452,M5452/(1+$J$1)^Q5452))</f>
        <v/>
      </c>
    </row>
    <row r="5453">
      <c r="A5453" t="inlineStr">
        <is>
          <t>Q024L04</t>
        </is>
      </c>
      <c r="B5453" t="inlineStr">
        <is>
          <t>FERNANDA ALVES DE MOURA MOREIRA</t>
        </is>
      </c>
      <c r="C5453" t="n">
        <v>1</v>
      </c>
      <c r="D5453" t="inlineStr">
        <is>
          <t>IPCA</t>
        </is>
      </c>
      <c r="E5453" t="n">
        <v>0</v>
      </c>
      <c r="F5453" t="inlineStr">
        <is>
          <t>MENSAL</t>
        </is>
      </c>
      <c r="G5453" t="n">
        <v>46011</v>
      </c>
      <c r="H5453" t="n">
        <v>46011</v>
      </c>
      <c r="I5453" t="inlineStr">
        <is>
          <t>042</t>
        </is>
      </c>
      <c r="J5453" t="inlineStr">
        <is>
          <t>CARTEIRA</t>
        </is>
      </c>
      <c r="K5453" t="inlineStr">
        <is>
          <t>CONTRATO</t>
        </is>
      </c>
      <c r="L5453" t="n">
        <v>6789.89</v>
      </c>
      <c r="M5453" t="inlineStr"/>
      <c r="N5453" t="inlineStr"/>
      <c r="O5453" s="142">
        <f>DATE(YEAR(H5453),MONTH(H5453),1)</f>
        <v/>
      </c>
      <c r="P5453" s="132">
        <f>IF(H5453&gt;$L$3,"Futuro","Atraso")</f>
        <v/>
      </c>
      <c r="Q5453">
        <f>12*(YEAR(H5453)-YEAR($L$3))+(MONTH(H5453)-MONTH($L$3))</f>
        <v/>
      </c>
      <c r="R5453" s="366">
        <f>IF(N5453="IBIRAPITANGA FASE 3",IF(P5453="Atraso",M5453,M5453/(1+$J$2)^Q5453),IF(P5453="Atraso",M5453,M5453/(1+$J$1)^Q5453))</f>
        <v/>
      </c>
    </row>
    <row r="5454">
      <c r="A5454" t="inlineStr">
        <is>
          <t>Q024L05</t>
        </is>
      </c>
      <c r="B5454" t="inlineStr">
        <is>
          <t>MATHEUS RIQUETTO DE SOUZA</t>
        </is>
      </c>
      <c r="C5454" t="n">
        <v>1</v>
      </c>
      <c r="D5454" t="inlineStr">
        <is>
          <t>IPCA</t>
        </is>
      </c>
      <c r="E5454" t="n">
        <v>0.009488792934583046</v>
      </c>
      <c r="F5454" t="inlineStr">
        <is>
          <t>MENSAL</t>
        </is>
      </c>
      <c r="G5454" t="n">
        <v>45214</v>
      </c>
      <c r="H5454" t="n">
        <v>45214</v>
      </c>
      <c r="I5454" t="inlineStr">
        <is>
          <t>018</t>
        </is>
      </c>
      <c r="J5454" t="inlineStr">
        <is>
          <t>CARTEIRA</t>
        </is>
      </c>
      <c r="K5454" t="inlineStr">
        <is>
          <t>CONTRATO</t>
        </is>
      </c>
      <c r="L5454" t="n">
        <v>3181.27</v>
      </c>
      <c r="M5454" t="inlineStr"/>
      <c r="N5454" t="inlineStr"/>
      <c r="O5454" s="142">
        <f>DATE(YEAR(H5454),MONTH(H5454),1)</f>
        <v/>
      </c>
      <c r="P5454" s="132">
        <f>IF(H5454&gt;$L$3,"Futuro","Atraso")</f>
        <v/>
      </c>
      <c r="Q5454">
        <f>12*(YEAR(H5454)-YEAR($L$3))+(MONTH(H5454)-MONTH($L$3))</f>
        <v/>
      </c>
      <c r="R5454" s="366">
        <f>IF(N5454="IBIRAPITANGA FASE 3",IF(P5454="Atraso",M5454,M5454/(1+$J$2)^Q5454),IF(P5454="Atraso",M5454,M5454/(1+$J$1)^Q5454))</f>
        <v/>
      </c>
    </row>
    <row r="5455">
      <c r="A5455" t="inlineStr">
        <is>
          <t>Q024L05</t>
        </is>
      </c>
      <c r="B5455" t="inlineStr">
        <is>
          <t>MATHEUS RIQUETTO DE SOUZA</t>
        </is>
      </c>
      <c r="C5455" t="n">
        <v>1</v>
      </c>
      <c r="D5455" t="inlineStr">
        <is>
          <t>IPCA</t>
        </is>
      </c>
      <c r="E5455" t="n">
        <v>0.009488792934583046</v>
      </c>
      <c r="F5455" t="inlineStr">
        <is>
          <t>MENSAL</t>
        </is>
      </c>
      <c r="G5455" t="n">
        <v>45245</v>
      </c>
      <c r="H5455" t="n">
        <v>45245</v>
      </c>
      <c r="I5455" t="inlineStr">
        <is>
          <t>019</t>
        </is>
      </c>
      <c r="J5455" t="inlineStr">
        <is>
          <t>CARTEIRA</t>
        </is>
      </c>
      <c r="K5455" t="inlineStr">
        <is>
          <t>CONTRATO</t>
        </is>
      </c>
      <c r="L5455" t="n">
        <v>3181.27</v>
      </c>
      <c r="M5455" t="inlineStr"/>
      <c r="N5455" t="inlineStr"/>
      <c r="O5455" s="142">
        <f>DATE(YEAR(H5455),MONTH(H5455),1)</f>
        <v/>
      </c>
      <c r="P5455" s="132">
        <f>IF(H5455&gt;$L$3,"Futuro","Atraso")</f>
        <v/>
      </c>
      <c r="Q5455">
        <f>12*(YEAR(H5455)-YEAR($L$3))+(MONTH(H5455)-MONTH($L$3))</f>
        <v/>
      </c>
      <c r="R5455" s="366">
        <f>IF(N5455="IBIRAPITANGA FASE 3",IF(P5455="Atraso",M5455,M5455/(1+$J$2)^Q5455),IF(P5455="Atraso",M5455,M5455/(1+$J$1)^Q5455))</f>
        <v/>
      </c>
    </row>
    <row r="5456">
      <c r="A5456" t="inlineStr">
        <is>
          <t>Q024L05</t>
        </is>
      </c>
      <c r="B5456" t="inlineStr">
        <is>
          <t>MATHEUS RIQUETTO DE SOUZA</t>
        </is>
      </c>
      <c r="C5456" t="n">
        <v>1</v>
      </c>
      <c r="D5456" t="inlineStr">
        <is>
          <t>IPCA</t>
        </is>
      </c>
      <c r="E5456" t="n">
        <v>0.009488792934583046</v>
      </c>
      <c r="F5456" t="inlineStr">
        <is>
          <t>MENSAL</t>
        </is>
      </c>
      <c r="G5456" t="n">
        <v>45275</v>
      </c>
      <c r="H5456" t="n">
        <v>45275</v>
      </c>
      <c r="I5456" t="inlineStr">
        <is>
          <t>020</t>
        </is>
      </c>
      <c r="J5456" t="inlineStr">
        <is>
          <t>CARTEIRA</t>
        </is>
      </c>
      <c r="K5456" t="inlineStr">
        <is>
          <t>CONTRATO</t>
        </is>
      </c>
      <c r="L5456" t="n">
        <v>3181.27</v>
      </c>
      <c r="M5456" t="inlineStr"/>
      <c r="N5456" t="inlineStr"/>
      <c r="O5456" s="142">
        <f>DATE(YEAR(H5456),MONTH(H5456),1)</f>
        <v/>
      </c>
      <c r="P5456" s="132">
        <f>IF(H5456&gt;$L$3,"Futuro","Atraso")</f>
        <v/>
      </c>
      <c r="Q5456">
        <f>12*(YEAR(H5456)-YEAR($L$3))+(MONTH(H5456)-MONTH($L$3))</f>
        <v/>
      </c>
      <c r="R5456" s="366">
        <f>IF(N5456="IBIRAPITANGA FASE 3",IF(P5456="Atraso",M5456,M5456/(1+$J$2)^Q5456),IF(P5456="Atraso",M5456,M5456/(1+$J$1)^Q5456))</f>
        <v/>
      </c>
    </row>
    <row r="5457">
      <c r="A5457" t="inlineStr">
        <is>
          <t>Q024L05</t>
        </is>
      </c>
      <c r="B5457" t="inlineStr">
        <is>
          <t>MATHEUS RIQUETTO DE SOUZA</t>
        </is>
      </c>
      <c r="C5457" t="n">
        <v>1</v>
      </c>
      <c r="D5457" t="inlineStr">
        <is>
          <t>IPCA</t>
        </is>
      </c>
      <c r="E5457" t="n">
        <v>0.009488792934583046</v>
      </c>
      <c r="F5457" t="inlineStr">
        <is>
          <t>MENSAL</t>
        </is>
      </c>
      <c r="G5457" t="n">
        <v>45306</v>
      </c>
      <c r="H5457" t="n">
        <v>45306</v>
      </c>
      <c r="I5457" t="inlineStr">
        <is>
          <t>021</t>
        </is>
      </c>
      <c r="J5457" t="inlineStr">
        <is>
          <t>CARTEIRA</t>
        </is>
      </c>
      <c r="K5457" t="inlineStr">
        <is>
          <t>CONTRATO</t>
        </is>
      </c>
      <c r="L5457" t="n">
        <v>3181.27</v>
      </c>
      <c r="M5457" t="inlineStr"/>
      <c r="N5457" t="inlineStr"/>
      <c r="O5457" s="142">
        <f>DATE(YEAR(H5457),MONTH(H5457),1)</f>
        <v/>
      </c>
      <c r="P5457" s="132">
        <f>IF(H5457&gt;$L$3,"Futuro","Atraso")</f>
        <v/>
      </c>
      <c r="Q5457">
        <f>12*(YEAR(H5457)-YEAR($L$3))+(MONTH(H5457)-MONTH($L$3))</f>
        <v/>
      </c>
      <c r="R5457" s="366">
        <f>IF(N5457="IBIRAPITANGA FASE 3",IF(P5457="Atraso",M5457,M5457/(1+$J$2)^Q5457),IF(P5457="Atraso",M5457,M5457/(1+$J$1)^Q5457))</f>
        <v/>
      </c>
    </row>
    <row r="5458">
      <c r="A5458" t="inlineStr">
        <is>
          <t>Q024L05</t>
        </is>
      </c>
      <c r="B5458" t="inlineStr">
        <is>
          <t>MATHEUS RIQUETTO DE SOUZA</t>
        </is>
      </c>
      <c r="C5458" t="n">
        <v>1</v>
      </c>
      <c r="D5458" t="inlineStr">
        <is>
          <t>IPCA</t>
        </is>
      </c>
      <c r="E5458" t="n">
        <v>0.009488792934583046</v>
      </c>
      <c r="F5458" t="inlineStr">
        <is>
          <t>MENSAL</t>
        </is>
      </c>
      <c r="G5458" t="n">
        <v>45337</v>
      </c>
      <c r="H5458" t="n">
        <v>45337</v>
      </c>
      <c r="I5458" t="inlineStr">
        <is>
          <t>022</t>
        </is>
      </c>
      <c r="J5458" t="inlineStr">
        <is>
          <t>CARTEIRA</t>
        </is>
      </c>
      <c r="K5458" t="inlineStr">
        <is>
          <t>CONTRATO</t>
        </is>
      </c>
      <c r="L5458" t="n">
        <v>3181.27</v>
      </c>
      <c r="M5458" t="inlineStr"/>
      <c r="N5458" t="inlineStr"/>
      <c r="O5458" s="142">
        <f>DATE(YEAR(H5458),MONTH(H5458),1)</f>
        <v/>
      </c>
      <c r="P5458" s="132">
        <f>IF(H5458&gt;$L$3,"Futuro","Atraso")</f>
        <v/>
      </c>
      <c r="Q5458">
        <f>12*(YEAR(H5458)-YEAR($L$3))+(MONTH(H5458)-MONTH($L$3))</f>
        <v/>
      </c>
      <c r="R5458" s="366">
        <f>IF(N5458="IBIRAPITANGA FASE 3",IF(P5458="Atraso",M5458,M5458/(1+$J$2)^Q5458),IF(P5458="Atraso",M5458,M5458/(1+$J$1)^Q5458))</f>
        <v/>
      </c>
    </row>
    <row r="5459">
      <c r="A5459" t="inlineStr">
        <is>
          <t>Q024L05</t>
        </is>
      </c>
      <c r="B5459" t="inlineStr">
        <is>
          <t>MATHEUS RIQUETTO DE SOUZA</t>
        </is>
      </c>
      <c r="C5459" t="n">
        <v>1</v>
      </c>
      <c r="D5459" t="inlineStr">
        <is>
          <t>IPCA</t>
        </is>
      </c>
      <c r="E5459" t="n">
        <v>0.009488792934583046</v>
      </c>
      <c r="F5459" t="inlineStr">
        <is>
          <t>MENSAL</t>
        </is>
      </c>
      <c r="G5459" t="n">
        <v>45366</v>
      </c>
      <c r="H5459" t="n">
        <v>45366</v>
      </c>
      <c r="I5459" t="inlineStr">
        <is>
          <t>023</t>
        </is>
      </c>
      <c r="J5459" t="inlineStr">
        <is>
          <t>CARTEIRA</t>
        </is>
      </c>
      <c r="K5459" t="inlineStr">
        <is>
          <t>CONTRATO</t>
        </is>
      </c>
      <c r="L5459" t="n">
        <v>3181.27</v>
      </c>
      <c r="M5459" t="inlineStr"/>
      <c r="N5459" t="inlineStr"/>
      <c r="O5459" s="142">
        <f>DATE(YEAR(H5459),MONTH(H5459),1)</f>
        <v/>
      </c>
      <c r="P5459" s="132">
        <f>IF(H5459&gt;$L$3,"Futuro","Atraso")</f>
        <v/>
      </c>
      <c r="Q5459">
        <f>12*(YEAR(H5459)-YEAR($L$3))+(MONTH(H5459)-MONTH($L$3))</f>
        <v/>
      </c>
      <c r="R5459" s="366">
        <f>IF(N5459="IBIRAPITANGA FASE 3",IF(P5459="Atraso",M5459,M5459/(1+$J$2)^Q5459),IF(P5459="Atraso",M5459,M5459/(1+$J$1)^Q5459))</f>
        <v/>
      </c>
    </row>
    <row r="5460">
      <c r="A5460" t="inlineStr">
        <is>
          <t>Q024L05</t>
        </is>
      </c>
      <c r="B5460" t="inlineStr">
        <is>
          <t>MATHEUS RIQUETTO DE SOUZA</t>
        </is>
      </c>
      <c r="C5460" t="n">
        <v>1</v>
      </c>
      <c r="D5460" t="inlineStr">
        <is>
          <t>IPCA</t>
        </is>
      </c>
      <c r="E5460" t="n">
        <v>0.009488792934583046</v>
      </c>
      <c r="F5460" t="inlineStr">
        <is>
          <t>MENSAL</t>
        </is>
      </c>
      <c r="G5460" t="n">
        <v>45397</v>
      </c>
      <c r="H5460" t="n">
        <v>45397</v>
      </c>
      <c r="I5460" t="inlineStr">
        <is>
          <t>024</t>
        </is>
      </c>
      <c r="J5460" t="inlineStr">
        <is>
          <t>CARTEIRA</t>
        </is>
      </c>
      <c r="K5460" t="inlineStr">
        <is>
          <t>CONTRATO</t>
        </is>
      </c>
      <c r="L5460" t="n">
        <v>3181.27</v>
      </c>
      <c r="M5460" t="inlineStr"/>
      <c r="N5460" t="inlineStr"/>
      <c r="O5460" s="142">
        <f>DATE(YEAR(H5460),MONTH(H5460),1)</f>
        <v/>
      </c>
      <c r="P5460" s="132">
        <f>IF(H5460&gt;$L$3,"Futuro","Atraso")</f>
        <v/>
      </c>
      <c r="Q5460">
        <f>12*(YEAR(H5460)-YEAR($L$3))+(MONTH(H5460)-MONTH($L$3))</f>
        <v/>
      </c>
      <c r="R5460" s="366">
        <f>IF(N5460="IBIRAPITANGA FASE 3",IF(P5460="Atraso",M5460,M5460/(1+$J$2)^Q5460),IF(P5460="Atraso",M5460,M5460/(1+$J$1)^Q5460))</f>
        <v/>
      </c>
    </row>
    <row r="5461">
      <c r="A5461" t="inlineStr">
        <is>
          <t>Q024L05</t>
        </is>
      </c>
      <c r="B5461" t="inlineStr">
        <is>
          <t>MATHEUS RIQUETTO DE SOUZA</t>
        </is>
      </c>
      <c r="C5461" t="n">
        <v>1</v>
      </c>
      <c r="D5461" t="inlineStr">
        <is>
          <t>IPCA</t>
        </is>
      </c>
      <c r="E5461" t="n">
        <v>0.009488792934583046</v>
      </c>
      <c r="F5461" t="inlineStr">
        <is>
          <t>MENSAL</t>
        </is>
      </c>
      <c r="G5461" t="n">
        <v>45427</v>
      </c>
      <c r="H5461" t="n">
        <v>45427</v>
      </c>
      <c r="I5461" t="inlineStr">
        <is>
          <t>025</t>
        </is>
      </c>
      <c r="J5461" t="inlineStr">
        <is>
          <t>CARTEIRA</t>
        </is>
      </c>
      <c r="K5461" t="inlineStr">
        <is>
          <t>CONTRATO</t>
        </is>
      </c>
      <c r="L5461" t="n">
        <v>3181.27</v>
      </c>
      <c r="M5461" t="inlineStr"/>
      <c r="N5461" t="inlineStr"/>
      <c r="O5461" s="142">
        <f>DATE(YEAR(H5461),MONTH(H5461),1)</f>
        <v/>
      </c>
      <c r="P5461" s="132">
        <f>IF(H5461&gt;$L$3,"Futuro","Atraso")</f>
        <v/>
      </c>
      <c r="Q5461">
        <f>12*(YEAR(H5461)-YEAR($L$3))+(MONTH(H5461)-MONTH($L$3))</f>
        <v/>
      </c>
      <c r="R5461" s="366">
        <f>IF(N5461="IBIRAPITANGA FASE 3",IF(P5461="Atraso",M5461,M5461/(1+$J$2)^Q5461),IF(P5461="Atraso",M5461,M5461/(1+$J$1)^Q5461))</f>
        <v/>
      </c>
    </row>
    <row r="5462">
      <c r="A5462" t="inlineStr">
        <is>
          <t>Q024L05</t>
        </is>
      </c>
      <c r="B5462" t="inlineStr">
        <is>
          <t>MATHEUS RIQUETTO DE SOUZA</t>
        </is>
      </c>
      <c r="C5462" t="n">
        <v>1</v>
      </c>
      <c r="D5462" t="inlineStr">
        <is>
          <t>IPCA</t>
        </is>
      </c>
      <c r="E5462" t="n">
        <v>0.009488792934583046</v>
      </c>
      <c r="F5462" t="inlineStr">
        <is>
          <t>MENSAL</t>
        </is>
      </c>
      <c r="G5462" t="n">
        <v>45458</v>
      </c>
      <c r="H5462" t="n">
        <v>45458</v>
      </c>
      <c r="I5462" t="inlineStr">
        <is>
          <t>026</t>
        </is>
      </c>
      <c r="J5462" t="inlineStr">
        <is>
          <t>CARTEIRA</t>
        </is>
      </c>
      <c r="K5462" t="inlineStr">
        <is>
          <t>CONTRATO</t>
        </is>
      </c>
      <c r="L5462" t="n">
        <v>3181.27</v>
      </c>
      <c r="M5462" t="inlineStr"/>
      <c r="N5462" t="inlineStr"/>
      <c r="O5462" s="142">
        <f>DATE(YEAR(H5462),MONTH(H5462),1)</f>
        <v/>
      </c>
      <c r="P5462" s="132">
        <f>IF(H5462&gt;$L$3,"Futuro","Atraso")</f>
        <v/>
      </c>
      <c r="Q5462">
        <f>12*(YEAR(H5462)-YEAR($L$3))+(MONTH(H5462)-MONTH($L$3))</f>
        <v/>
      </c>
      <c r="R5462" s="366">
        <f>IF(N5462="IBIRAPITANGA FASE 3",IF(P5462="Atraso",M5462,M5462/(1+$J$2)^Q5462),IF(P5462="Atraso",M5462,M5462/(1+$J$1)^Q5462))</f>
        <v/>
      </c>
    </row>
    <row r="5463">
      <c r="A5463" t="inlineStr">
        <is>
          <t>Q024L05</t>
        </is>
      </c>
      <c r="B5463" t="inlineStr">
        <is>
          <t>MATHEUS RIQUETTO DE SOUZA</t>
        </is>
      </c>
      <c r="C5463" t="n">
        <v>1</v>
      </c>
      <c r="D5463" t="inlineStr">
        <is>
          <t>IPCA</t>
        </is>
      </c>
      <c r="E5463" t="n">
        <v>0.009488792934583046</v>
      </c>
      <c r="F5463" t="inlineStr">
        <is>
          <t>MENSAL</t>
        </is>
      </c>
      <c r="G5463" t="n">
        <v>45488</v>
      </c>
      <c r="H5463" t="n">
        <v>45488</v>
      </c>
      <c r="I5463" t="inlineStr">
        <is>
          <t>027</t>
        </is>
      </c>
      <c r="J5463" t="inlineStr">
        <is>
          <t>CARTEIRA</t>
        </is>
      </c>
      <c r="K5463" t="inlineStr">
        <is>
          <t>CONTRATO</t>
        </is>
      </c>
      <c r="L5463" t="n">
        <v>3181.27</v>
      </c>
      <c r="M5463" t="inlineStr"/>
      <c r="N5463" t="inlineStr"/>
      <c r="O5463" s="142">
        <f>DATE(YEAR(H5463),MONTH(H5463),1)</f>
        <v/>
      </c>
      <c r="P5463" s="132">
        <f>IF(H5463&gt;$L$3,"Futuro","Atraso")</f>
        <v/>
      </c>
      <c r="Q5463">
        <f>12*(YEAR(H5463)-YEAR($L$3))+(MONTH(H5463)-MONTH($L$3))</f>
        <v/>
      </c>
      <c r="R5463" s="366">
        <f>IF(N5463="IBIRAPITANGA FASE 3",IF(P5463="Atraso",M5463,M5463/(1+$J$2)^Q5463),IF(P5463="Atraso",M5463,M5463/(1+$J$1)^Q5463))</f>
        <v/>
      </c>
    </row>
    <row r="5464">
      <c r="A5464" t="inlineStr">
        <is>
          <t>Q024L05</t>
        </is>
      </c>
      <c r="B5464" t="inlineStr">
        <is>
          <t>MATHEUS RIQUETTO DE SOUZA</t>
        </is>
      </c>
      <c r="C5464" t="n">
        <v>1</v>
      </c>
      <c r="D5464" t="inlineStr">
        <is>
          <t>IPCA</t>
        </is>
      </c>
      <c r="E5464" t="n">
        <v>0.009488792934583046</v>
      </c>
      <c r="F5464" t="inlineStr">
        <is>
          <t>MENSAL</t>
        </is>
      </c>
      <c r="G5464" t="n">
        <v>45519</v>
      </c>
      <c r="H5464" t="n">
        <v>45519</v>
      </c>
      <c r="I5464" t="inlineStr">
        <is>
          <t>028</t>
        </is>
      </c>
      <c r="J5464" t="inlineStr">
        <is>
          <t>CARTEIRA</t>
        </is>
      </c>
      <c r="K5464" t="inlineStr">
        <is>
          <t>CONTRATO</t>
        </is>
      </c>
      <c r="L5464" t="n">
        <v>3181.27</v>
      </c>
      <c r="M5464" t="inlineStr"/>
      <c r="N5464" t="inlineStr"/>
      <c r="O5464" s="142">
        <f>DATE(YEAR(H5464),MONTH(H5464),1)</f>
        <v/>
      </c>
      <c r="P5464" s="132">
        <f>IF(H5464&gt;$L$3,"Futuro","Atraso")</f>
        <v/>
      </c>
      <c r="Q5464">
        <f>12*(YEAR(H5464)-YEAR($L$3))+(MONTH(H5464)-MONTH($L$3))</f>
        <v/>
      </c>
      <c r="R5464" s="366">
        <f>IF(N5464="IBIRAPITANGA FASE 3",IF(P5464="Atraso",M5464,M5464/(1+$J$2)^Q5464),IF(P5464="Atraso",M5464,M5464/(1+$J$1)^Q5464))</f>
        <v/>
      </c>
    </row>
    <row r="5465">
      <c r="A5465" t="inlineStr">
        <is>
          <t>Q024L05</t>
        </is>
      </c>
      <c r="B5465" t="inlineStr">
        <is>
          <t>MATHEUS RIQUETTO DE SOUZA</t>
        </is>
      </c>
      <c r="C5465" t="n">
        <v>1</v>
      </c>
      <c r="D5465" t="inlineStr">
        <is>
          <t>IPCA</t>
        </is>
      </c>
      <c r="E5465" t="n">
        <v>0.009488792934583046</v>
      </c>
      <c r="F5465" t="inlineStr">
        <is>
          <t>MENSAL</t>
        </is>
      </c>
      <c r="G5465" t="n">
        <v>45550</v>
      </c>
      <c r="H5465" t="n">
        <v>45550</v>
      </c>
      <c r="I5465" t="inlineStr">
        <is>
          <t>029</t>
        </is>
      </c>
      <c r="J5465" t="inlineStr">
        <is>
          <t>CARTEIRA</t>
        </is>
      </c>
      <c r="K5465" t="inlineStr">
        <is>
          <t>CONTRATO</t>
        </is>
      </c>
      <c r="L5465" t="n">
        <v>3181.27</v>
      </c>
      <c r="M5465" t="inlineStr"/>
      <c r="N5465" t="inlineStr"/>
      <c r="O5465" s="142">
        <f>DATE(YEAR(H5465),MONTH(H5465),1)</f>
        <v/>
      </c>
      <c r="P5465" s="132">
        <f>IF(H5465&gt;$L$3,"Futuro","Atraso")</f>
        <v/>
      </c>
      <c r="Q5465">
        <f>12*(YEAR(H5465)-YEAR($L$3))+(MONTH(H5465)-MONTH($L$3))</f>
        <v/>
      </c>
      <c r="R5465" s="366">
        <f>IF(N5465="IBIRAPITANGA FASE 3",IF(P5465="Atraso",M5465,M5465/(1+$J$2)^Q5465),IF(P5465="Atraso",M5465,M5465/(1+$J$1)^Q5465))</f>
        <v/>
      </c>
    </row>
    <row r="5466">
      <c r="A5466" t="inlineStr">
        <is>
          <t>Q024L05</t>
        </is>
      </c>
      <c r="B5466" t="inlineStr">
        <is>
          <t>MATHEUS RIQUETTO DE SOUZA</t>
        </is>
      </c>
      <c r="C5466" t="n">
        <v>1</v>
      </c>
      <c r="D5466" t="inlineStr">
        <is>
          <t>IPCA</t>
        </is>
      </c>
      <c r="E5466" t="n">
        <v>0.009488792934583046</v>
      </c>
      <c r="F5466" t="inlineStr">
        <is>
          <t>MENSAL</t>
        </is>
      </c>
      <c r="G5466" t="n">
        <v>45580</v>
      </c>
      <c r="H5466" t="n">
        <v>45580</v>
      </c>
      <c r="I5466" t="inlineStr">
        <is>
          <t>030</t>
        </is>
      </c>
      <c r="J5466" t="inlineStr">
        <is>
          <t>CARTEIRA</t>
        </is>
      </c>
      <c r="K5466" t="inlineStr">
        <is>
          <t>CONTRATO</t>
        </is>
      </c>
      <c r="L5466" t="n">
        <v>3181.27</v>
      </c>
      <c r="M5466" t="inlineStr"/>
      <c r="N5466" t="inlineStr"/>
      <c r="O5466" s="142">
        <f>DATE(YEAR(H5466),MONTH(H5466),1)</f>
        <v/>
      </c>
      <c r="P5466" s="132">
        <f>IF(H5466&gt;$L$3,"Futuro","Atraso")</f>
        <v/>
      </c>
      <c r="Q5466">
        <f>12*(YEAR(H5466)-YEAR($L$3))+(MONTH(H5466)-MONTH($L$3))</f>
        <v/>
      </c>
      <c r="R5466" s="366">
        <f>IF(N5466="IBIRAPITANGA FASE 3",IF(P5466="Atraso",M5466,M5466/(1+$J$2)^Q5466),IF(P5466="Atraso",M5466,M5466/(1+$J$1)^Q5466))</f>
        <v/>
      </c>
    </row>
    <row r="5467">
      <c r="A5467" t="inlineStr">
        <is>
          <t>Q024L05</t>
        </is>
      </c>
      <c r="B5467" t="inlineStr">
        <is>
          <t>MATHEUS RIQUETTO DE SOUZA</t>
        </is>
      </c>
      <c r="C5467" t="n">
        <v>1</v>
      </c>
      <c r="D5467" t="inlineStr">
        <is>
          <t>IPCA</t>
        </is>
      </c>
      <c r="E5467" t="n">
        <v>0.009488792934583046</v>
      </c>
      <c r="F5467" t="inlineStr">
        <is>
          <t>MENSAL</t>
        </is>
      </c>
      <c r="G5467" t="n">
        <v>45611</v>
      </c>
      <c r="H5467" t="n">
        <v>45611</v>
      </c>
      <c r="I5467" t="inlineStr">
        <is>
          <t>031</t>
        </is>
      </c>
      <c r="J5467" t="inlineStr">
        <is>
          <t>CARTEIRA</t>
        </is>
      </c>
      <c r="K5467" t="inlineStr">
        <is>
          <t>CONTRATO</t>
        </is>
      </c>
      <c r="L5467" t="n">
        <v>3181.27</v>
      </c>
      <c r="M5467" t="inlineStr"/>
      <c r="N5467" t="inlineStr"/>
      <c r="O5467" s="142">
        <f>DATE(YEAR(H5467),MONTH(H5467),1)</f>
        <v/>
      </c>
      <c r="P5467" s="132">
        <f>IF(H5467&gt;$L$3,"Futuro","Atraso")</f>
        <v/>
      </c>
      <c r="Q5467">
        <f>12*(YEAR(H5467)-YEAR($L$3))+(MONTH(H5467)-MONTH($L$3))</f>
        <v/>
      </c>
      <c r="R5467" s="366">
        <f>IF(N5467="IBIRAPITANGA FASE 3",IF(P5467="Atraso",M5467,M5467/(1+$J$2)^Q5467),IF(P5467="Atraso",M5467,M5467/(1+$J$1)^Q5467))</f>
        <v/>
      </c>
    </row>
    <row r="5468">
      <c r="A5468" t="inlineStr">
        <is>
          <t>Q024L05</t>
        </is>
      </c>
      <c r="B5468" t="inlineStr">
        <is>
          <t>MATHEUS RIQUETTO DE SOUZA</t>
        </is>
      </c>
      <c r="C5468" t="n">
        <v>1</v>
      </c>
      <c r="D5468" t="inlineStr">
        <is>
          <t>IPCA</t>
        </is>
      </c>
      <c r="E5468" t="n">
        <v>0.009488792934583046</v>
      </c>
      <c r="F5468" t="inlineStr">
        <is>
          <t>MENSAL</t>
        </is>
      </c>
      <c r="G5468" t="n">
        <v>45641</v>
      </c>
      <c r="H5468" t="n">
        <v>45641</v>
      </c>
      <c r="I5468" t="inlineStr">
        <is>
          <t>032</t>
        </is>
      </c>
      <c r="J5468" t="inlineStr">
        <is>
          <t>CARTEIRA</t>
        </is>
      </c>
      <c r="K5468" t="inlineStr">
        <is>
          <t>CONTRATO</t>
        </is>
      </c>
      <c r="L5468" t="n">
        <v>3181.27</v>
      </c>
      <c r="M5468" t="inlineStr"/>
      <c r="N5468" t="inlineStr"/>
      <c r="O5468" s="142">
        <f>DATE(YEAR(H5468),MONTH(H5468),1)</f>
        <v/>
      </c>
      <c r="P5468" s="132">
        <f>IF(H5468&gt;$L$3,"Futuro","Atraso")</f>
        <v/>
      </c>
      <c r="Q5468">
        <f>12*(YEAR(H5468)-YEAR($L$3))+(MONTH(H5468)-MONTH($L$3))</f>
        <v/>
      </c>
      <c r="R5468" s="366">
        <f>IF(N5468="IBIRAPITANGA FASE 3",IF(P5468="Atraso",M5468,M5468/(1+$J$2)^Q5468),IF(P5468="Atraso",M5468,M5468/(1+$J$1)^Q5468))</f>
        <v/>
      </c>
    </row>
    <row r="5469">
      <c r="A5469" t="inlineStr">
        <is>
          <t>Q024L05</t>
        </is>
      </c>
      <c r="B5469" t="inlineStr">
        <is>
          <t>MATHEUS RIQUETTO DE SOUZA</t>
        </is>
      </c>
      <c r="C5469" t="n">
        <v>1</v>
      </c>
      <c r="D5469" t="inlineStr">
        <is>
          <t>IPCA</t>
        </is>
      </c>
      <c r="E5469" t="n">
        <v>0.009488792934583046</v>
      </c>
      <c r="F5469" t="inlineStr">
        <is>
          <t>MENSAL</t>
        </is>
      </c>
      <c r="G5469" t="n">
        <v>45672</v>
      </c>
      <c r="H5469" t="n">
        <v>45672</v>
      </c>
      <c r="I5469" t="inlineStr">
        <is>
          <t>033</t>
        </is>
      </c>
      <c r="J5469" t="inlineStr">
        <is>
          <t>CARTEIRA</t>
        </is>
      </c>
      <c r="K5469" t="inlineStr">
        <is>
          <t>CONTRATO</t>
        </is>
      </c>
      <c r="L5469" t="n">
        <v>3181.27</v>
      </c>
      <c r="M5469" t="inlineStr"/>
      <c r="N5469" t="inlineStr"/>
      <c r="O5469" s="142">
        <f>DATE(YEAR(H5469),MONTH(H5469),1)</f>
        <v/>
      </c>
      <c r="P5469" s="132">
        <f>IF(H5469&gt;$L$3,"Futuro","Atraso")</f>
        <v/>
      </c>
      <c r="Q5469">
        <f>12*(YEAR(H5469)-YEAR($L$3))+(MONTH(H5469)-MONTH($L$3))</f>
        <v/>
      </c>
      <c r="R5469" s="366">
        <f>IF(N5469="IBIRAPITANGA FASE 3",IF(P5469="Atraso",M5469,M5469/(1+$J$2)^Q5469),IF(P5469="Atraso",M5469,M5469/(1+$J$1)^Q5469))</f>
        <v/>
      </c>
    </row>
    <row r="5470">
      <c r="A5470" t="inlineStr">
        <is>
          <t>Q024L05</t>
        </is>
      </c>
      <c r="B5470" t="inlineStr">
        <is>
          <t>MATHEUS RIQUETTO DE SOUZA</t>
        </is>
      </c>
      <c r="C5470" t="n">
        <v>1</v>
      </c>
      <c r="D5470" t="inlineStr">
        <is>
          <t>IPCA</t>
        </is>
      </c>
      <c r="E5470" t="n">
        <v>0.009488792934583046</v>
      </c>
      <c r="F5470" t="inlineStr">
        <is>
          <t>MENSAL</t>
        </is>
      </c>
      <c r="G5470" t="n">
        <v>45703</v>
      </c>
      <c r="H5470" t="n">
        <v>45703</v>
      </c>
      <c r="I5470" t="inlineStr">
        <is>
          <t>034</t>
        </is>
      </c>
      <c r="J5470" t="inlineStr">
        <is>
          <t>CARTEIRA</t>
        </is>
      </c>
      <c r="K5470" t="inlineStr">
        <is>
          <t>CONTRATO</t>
        </is>
      </c>
      <c r="L5470" t="n">
        <v>3181.27</v>
      </c>
      <c r="M5470" t="inlineStr"/>
      <c r="N5470" t="inlineStr"/>
      <c r="O5470" s="142">
        <f>DATE(YEAR(H5470),MONTH(H5470),1)</f>
        <v/>
      </c>
      <c r="P5470" s="132">
        <f>IF(H5470&gt;$L$3,"Futuro","Atraso")</f>
        <v/>
      </c>
      <c r="Q5470">
        <f>12*(YEAR(H5470)-YEAR($L$3))+(MONTH(H5470)-MONTH($L$3))</f>
        <v/>
      </c>
      <c r="R5470" s="366">
        <f>IF(N5470="IBIRAPITANGA FASE 3",IF(P5470="Atraso",M5470,M5470/(1+$J$2)^Q5470),IF(P5470="Atraso",M5470,M5470/(1+$J$1)^Q5470))</f>
        <v/>
      </c>
    </row>
    <row r="5471">
      <c r="A5471" t="inlineStr">
        <is>
          <t>Q024L05</t>
        </is>
      </c>
      <c r="B5471" t="inlineStr">
        <is>
          <t>MATHEUS RIQUETTO DE SOUZA</t>
        </is>
      </c>
      <c r="C5471" t="n">
        <v>1</v>
      </c>
      <c r="D5471" t="inlineStr">
        <is>
          <t>IPCA</t>
        </is>
      </c>
      <c r="E5471" t="n">
        <v>0.009488792934583046</v>
      </c>
      <c r="F5471" t="inlineStr">
        <is>
          <t>MENSAL</t>
        </is>
      </c>
      <c r="G5471" t="n">
        <v>45731</v>
      </c>
      <c r="H5471" t="n">
        <v>45731</v>
      </c>
      <c r="I5471" t="inlineStr">
        <is>
          <t>035</t>
        </is>
      </c>
      <c r="J5471" t="inlineStr">
        <is>
          <t>CARTEIRA</t>
        </is>
      </c>
      <c r="K5471" t="inlineStr">
        <is>
          <t>CONTRATO</t>
        </is>
      </c>
      <c r="L5471" t="n">
        <v>3181.27</v>
      </c>
      <c r="M5471" t="inlineStr"/>
      <c r="N5471" t="inlineStr"/>
      <c r="O5471" s="142">
        <f>DATE(YEAR(H5471),MONTH(H5471),1)</f>
        <v/>
      </c>
      <c r="P5471" s="132">
        <f>IF(H5471&gt;$L$3,"Futuro","Atraso")</f>
        <v/>
      </c>
      <c r="Q5471">
        <f>12*(YEAR(H5471)-YEAR($L$3))+(MONTH(H5471)-MONTH($L$3))</f>
        <v/>
      </c>
      <c r="R5471" s="366">
        <f>IF(N5471="IBIRAPITANGA FASE 3",IF(P5471="Atraso",M5471,M5471/(1+$J$2)^Q5471),IF(P5471="Atraso",M5471,M5471/(1+$J$1)^Q5471))</f>
        <v/>
      </c>
    </row>
    <row r="5472">
      <c r="A5472" t="inlineStr">
        <is>
          <t>Q024L05</t>
        </is>
      </c>
      <c r="B5472" t="inlineStr">
        <is>
          <t>MATHEUS RIQUETTO DE SOUZA</t>
        </is>
      </c>
      <c r="C5472" t="n">
        <v>1</v>
      </c>
      <c r="D5472" t="inlineStr">
        <is>
          <t>IPCA</t>
        </is>
      </c>
      <c r="E5472" t="n">
        <v>0.009488792934583046</v>
      </c>
      <c r="F5472" t="inlineStr">
        <is>
          <t>MENSAL</t>
        </is>
      </c>
      <c r="G5472" t="n">
        <v>45762</v>
      </c>
      <c r="H5472" t="n">
        <v>45762</v>
      </c>
      <c r="I5472" t="inlineStr">
        <is>
          <t>036</t>
        </is>
      </c>
      <c r="J5472" t="inlineStr">
        <is>
          <t>CARTEIRA</t>
        </is>
      </c>
      <c r="K5472" t="inlineStr">
        <is>
          <t>CONTRATO</t>
        </is>
      </c>
      <c r="L5472" t="n">
        <v>3181.27</v>
      </c>
      <c r="M5472" t="inlineStr"/>
      <c r="N5472" t="inlineStr"/>
      <c r="O5472" s="142">
        <f>DATE(YEAR(H5472),MONTH(H5472),1)</f>
        <v/>
      </c>
      <c r="P5472" s="132">
        <f>IF(H5472&gt;$L$3,"Futuro","Atraso")</f>
        <v/>
      </c>
      <c r="Q5472">
        <f>12*(YEAR(H5472)-YEAR($L$3))+(MONTH(H5472)-MONTH($L$3))</f>
        <v/>
      </c>
      <c r="R5472" s="366">
        <f>IF(N5472="IBIRAPITANGA FASE 3",IF(P5472="Atraso",M5472,M5472/(1+$J$2)^Q5472),IF(P5472="Atraso",M5472,M5472/(1+$J$1)^Q5472))</f>
        <v/>
      </c>
    </row>
    <row r="5473">
      <c r="A5473" t="inlineStr">
        <is>
          <t>Q024L05</t>
        </is>
      </c>
      <c r="B5473" t="inlineStr">
        <is>
          <t>MATHEUS RIQUETTO DE SOUZA</t>
        </is>
      </c>
      <c r="C5473" t="n">
        <v>1</v>
      </c>
      <c r="D5473" t="inlineStr">
        <is>
          <t>IPCA</t>
        </is>
      </c>
      <c r="E5473" t="n">
        <v>0.009488792934583046</v>
      </c>
      <c r="F5473" t="inlineStr">
        <is>
          <t>MENSAL</t>
        </is>
      </c>
      <c r="G5473" t="n">
        <v>45792</v>
      </c>
      <c r="H5473" t="n">
        <v>45792</v>
      </c>
      <c r="I5473" t="inlineStr">
        <is>
          <t>037</t>
        </is>
      </c>
      <c r="J5473" t="inlineStr">
        <is>
          <t>CARTEIRA</t>
        </is>
      </c>
      <c r="K5473" t="inlineStr">
        <is>
          <t>CONTRATO</t>
        </is>
      </c>
      <c r="L5473" t="n">
        <v>3181.27</v>
      </c>
      <c r="M5473" t="inlineStr"/>
      <c r="N5473" t="inlineStr"/>
      <c r="O5473" s="142">
        <f>DATE(YEAR(H5473),MONTH(H5473),1)</f>
        <v/>
      </c>
      <c r="P5473" s="132">
        <f>IF(H5473&gt;$L$3,"Futuro","Atraso")</f>
        <v/>
      </c>
      <c r="Q5473">
        <f>12*(YEAR(H5473)-YEAR($L$3))+(MONTH(H5473)-MONTH($L$3))</f>
        <v/>
      </c>
      <c r="R5473" s="366">
        <f>IF(N5473="IBIRAPITANGA FASE 3",IF(P5473="Atraso",M5473,M5473/(1+$J$2)^Q5473),IF(P5473="Atraso",M5473,M5473/(1+$J$1)^Q5473))</f>
        <v/>
      </c>
    </row>
    <row r="5474">
      <c r="A5474" t="inlineStr">
        <is>
          <t>Q024L05</t>
        </is>
      </c>
      <c r="B5474" t="inlineStr">
        <is>
          <t>MATHEUS RIQUETTO DE SOUZA</t>
        </is>
      </c>
      <c r="C5474" t="n">
        <v>1</v>
      </c>
      <c r="D5474" t="inlineStr">
        <is>
          <t>IPCA</t>
        </is>
      </c>
      <c r="E5474" t="n">
        <v>0.009488792934583046</v>
      </c>
      <c r="F5474" t="inlineStr">
        <is>
          <t>MENSAL</t>
        </is>
      </c>
      <c r="G5474" t="n">
        <v>45823</v>
      </c>
      <c r="H5474" t="n">
        <v>45823</v>
      </c>
      <c r="I5474" t="inlineStr">
        <is>
          <t>038</t>
        </is>
      </c>
      <c r="J5474" t="inlineStr">
        <is>
          <t>CARTEIRA</t>
        </is>
      </c>
      <c r="K5474" t="inlineStr">
        <is>
          <t>CONTRATO</t>
        </is>
      </c>
      <c r="L5474" t="n">
        <v>3181.27</v>
      </c>
      <c r="M5474" t="inlineStr"/>
      <c r="N5474" t="inlineStr"/>
      <c r="O5474" s="142">
        <f>DATE(YEAR(H5474),MONTH(H5474),1)</f>
        <v/>
      </c>
      <c r="P5474" s="132">
        <f>IF(H5474&gt;$L$3,"Futuro","Atraso")</f>
        <v/>
      </c>
      <c r="Q5474">
        <f>12*(YEAR(H5474)-YEAR($L$3))+(MONTH(H5474)-MONTH($L$3))</f>
        <v/>
      </c>
      <c r="R5474" s="366">
        <f>IF(N5474="IBIRAPITANGA FASE 3",IF(P5474="Atraso",M5474,M5474/(1+$J$2)^Q5474),IF(P5474="Atraso",M5474,M5474/(1+$J$1)^Q5474))</f>
        <v/>
      </c>
    </row>
    <row r="5475">
      <c r="A5475" t="inlineStr">
        <is>
          <t>Q024L05</t>
        </is>
      </c>
      <c r="B5475" t="inlineStr">
        <is>
          <t>MATHEUS RIQUETTO DE SOUZA</t>
        </is>
      </c>
      <c r="C5475" t="n">
        <v>1</v>
      </c>
      <c r="D5475" t="inlineStr">
        <is>
          <t>IPCA</t>
        </is>
      </c>
      <c r="E5475" t="n">
        <v>0.009488792934583046</v>
      </c>
      <c r="F5475" t="inlineStr">
        <is>
          <t>MENSAL</t>
        </is>
      </c>
      <c r="G5475" t="n">
        <v>45853</v>
      </c>
      <c r="H5475" t="n">
        <v>45853</v>
      </c>
      <c r="I5475" t="inlineStr">
        <is>
          <t>039</t>
        </is>
      </c>
      <c r="J5475" t="inlineStr">
        <is>
          <t>CARTEIRA</t>
        </is>
      </c>
      <c r="K5475" t="inlineStr">
        <is>
          <t>CONTRATO</t>
        </is>
      </c>
      <c r="L5475" t="n">
        <v>3181.27</v>
      </c>
      <c r="M5475" t="inlineStr"/>
      <c r="N5475" t="inlineStr"/>
      <c r="O5475" s="142">
        <f>DATE(YEAR(H5475),MONTH(H5475),1)</f>
        <v/>
      </c>
      <c r="P5475" s="132">
        <f>IF(H5475&gt;$L$3,"Futuro","Atraso")</f>
        <v/>
      </c>
      <c r="Q5475">
        <f>12*(YEAR(H5475)-YEAR($L$3))+(MONTH(H5475)-MONTH($L$3))</f>
        <v/>
      </c>
      <c r="R5475" s="366">
        <f>IF(N5475="IBIRAPITANGA FASE 3",IF(P5475="Atraso",M5475,M5475/(1+$J$2)^Q5475),IF(P5475="Atraso",M5475,M5475/(1+$J$1)^Q5475))</f>
        <v/>
      </c>
    </row>
    <row r="5476">
      <c r="A5476" t="inlineStr">
        <is>
          <t>Q024L05</t>
        </is>
      </c>
      <c r="B5476" t="inlineStr">
        <is>
          <t>MATHEUS RIQUETTO DE SOUZA</t>
        </is>
      </c>
      <c r="C5476" t="n">
        <v>1</v>
      </c>
      <c r="D5476" t="inlineStr">
        <is>
          <t>IPCA</t>
        </is>
      </c>
      <c r="E5476" t="n">
        <v>0.009488792934583046</v>
      </c>
      <c r="F5476" t="inlineStr">
        <is>
          <t>MENSAL</t>
        </is>
      </c>
      <c r="G5476" t="n">
        <v>45884</v>
      </c>
      <c r="H5476" t="n">
        <v>45884</v>
      </c>
      <c r="I5476" t="inlineStr">
        <is>
          <t>040</t>
        </is>
      </c>
      <c r="J5476" t="inlineStr">
        <is>
          <t>CARTEIRA</t>
        </is>
      </c>
      <c r="K5476" t="inlineStr">
        <is>
          <t>CONTRATO</t>
        </is>
      </c>
      <c r="L5476" t="n">
        <v>3181.27</v>
      </c>
      <c r="M5476" t="inlineStr"/>
      <c r="N5476" t="inlineStr"/>
      <c r="O5476" s="142">
        <f>DATE(YEAR(H5476),MONTH(H5476),1)</f>
        <v/>
      </c>
      <c r="P5476" s="132">
        <f>IF(H5476&gt;$L$3,"Futuro","Atraso")</f>
        <v/>
      </c>
      <c r="Q5476">
        <f>12*(YEAR(H5476)-YEAR($L$3))+(MONTH(H5476)-MONTH($L$3))</f>
        <v/>
      </c>
      <c r="R5476" s="366">
        <f>IF(N5476="IBIRAPITANGA FASE 3",IF(P5476="Atraso",M5476,M5476/(1+$J$2)^Q5476),IF(P5476="Atraso",M5476,M5476/(1+$J$1)^Q5476))</f>
        <v/>
      </c>
    </row>
    <row r="5477">
      <c r="A5477" t="inlineStr">
        <is>
          <t>Q024L05</t>
        </is>
      </c>
      <c r="B5477" t="inlineStr">
        <is>
          <t>MATHEUS RIQUETTO DE SOUZA</t>
        </is>
      </c>
      <c r="C5477" t="n">
        <v>1</v>
      </c>
      <c r="D5477" t="inlineStr">
        <is>
          <t>IPCA</t>
        </is>
      </c>
      <c r="E5477" t="n">
        <v>0.009488792934583046</v>
      </c>
      <c r="F5477" t="inlineStr">
        <is>
          <t>MENSAL</t>
        </is>
      </c>
      <c r="G5477" t="n">
        <v>45915</v>
      </c>
      <c r="H5477" t="n">
        <v>45915</v>
      </c>
      <c r="I5477" t="inlineStr">
        <is>
          <t>041</t>
        </is>
      </c>
      <c r="J5477" t="inlineStr">
        <is>
          <t>CARTEIRA</t>
        </is>
      </c>
      <c r="K5477" t="inlineStr">
        <is>
          <t>CONTRATO</t>
        </is>
      </c>
      <c r="L5477" t="n">
        <v>3181.27</v>
      </c>
      <c r="M5477" t="inlineStr"/>
      <c r="N5477" t="inlineStr"/>
      <c r="O5477" s="142">
        <f>DATE(YEAR(H5477),MONTH(H5477),1)</f>
        <v/>
      </c>
      <c r="P5477" s="132">
        <f>IF(H5477&gt;$L$3,"Futuro","Atraso")</f>
        <v/>
      </c>
      <c r="Q5477">
        <f>12*(YEAR(H5477)-YEAR($L$3))+(MONTH(H5477)-MONTH($L$3))</f>
        <v/>
      </c>
      <c r="R5477" s="366">
        <f>IF(N5477="IBIRAPITANGA FASE 3",IF(P5477="Atraso",M5477,M5477/(1+$J$2)^Q5477),IF(P5477="Atraso",M5477,M5477/(1+$J$1)^Q5477))</f>
        <v/>
      </c>
    </row>
    <row r="5478">
      <c r="A5478" t="inlineStr">
        <is>
          <t>Q024L05</t>
        </is>
      </c>
      <c r="B5478" t="inlineStr">
        <is>
          <t>MATHEUS RIQUETTO DE SOUZA</t>
        </is>
      </c>
      <c r="C5478" t="n">
        <v>1</v>
      </c>
      <c r="D5478" t="inlineStr">
        <is>
          <t>IPCA</t>
        </is>
      </c>
      <c r="E5478" t="n">
        <v>0.009488792934583046</v>
      </c>
      <c r="F5478" t="inlineStr">
        <is>
          <t>MENSAL</t>
        </is>
      </c>
      <c r="G5478" t="n">
        <v>45945</v>
      </c>
      <c r="H5478" t="n">
        <v>45945</v>
      </c>
      <c r="I5478" t="inlineStr">
        <is>
          <t>042</t>
        </is>
      </c>
      <c r="J5478" t="inlineStr">
        <is>
          <t>CARTEIRA</t>
        </is>
      </c>
      <c r="K5478" t="inlineStr">
        <is>
          <t>CONTRATO</t>
        </is>
      </c>
      <c r="L5478" t="n">
        <v>3181.27</v>
      </c>
      <c r="M5478" t="inlineStr"/>
      <c r="N5478" t="inlineStr"/>
      <c r="O5478" s="142">
        <f>DATE(YEAR(H5478),MONTH(H5478),1)</f>
        <v/>
      </c>
      <c r="P5478" s="132">
        <f>IF(H5478&gt;$L$3,"Futuro","Atraso")</f>
        <v/>
      </c>
      <c r="Q5478">
        <f>12*(YEAR(H5478)-YEAR($L$3))+(MONTH(H5478)-MONTH($L$3))</f>
        <v/>
      </c>
      <c r="R5478" s="366">
        <f>IF(N5478="IBIRAPITANGA FASE 3",IF(P5478="Atraso",M5478,M5478/(1+$J$2)^Q5478),IF(P5478="Atraso",M5478,M5478/(1+$J$1)^Q5478))</f>
        <v/>
      </c>
    </row>
    <row r="5479">
      <c r="A5479" t="inlineStr">
        <is>
          <t>Q024L05</t>
        </is>
      </c>
      <c r="B5479" t="inlineStr">
        <is>
          <t>MATHEUS RIQUETTO DE SOUZA</t>
        </is>
      </c>
      <c r="C5479" t="n">
        <v>1</v>
      </c>
      <c r="D5479" t="inlineStr">
        <is>
          <t>IPCA</t>
        </is>
      </c>
      <c r="E5479" t="n">
        <v>0.009488792934583046</v>
      </c>
      <c r="F5479" t="inlineStr">
        <is>
          <t>MENSAL</t>
        </is>
      </c>
      <c r="G5479" t="n">
        <v>45976</v>
      </c>
      <c r="H5479" t="n">
        <v>45976</v>
      </c>
      <c r="I5479" t="inlineStr">
        <is>
          <t>043</t>
        </is>
      </c>
      <c r="J5479" t="inlineStr">
        <is>
          <t>CARTEIRA</t>
        </is>
      </c>
      <c r="K5479" t="inlineStr">
        <is>
          <t>CONTRATO</t>
        </is>
      </c>
      <c r="L5479" t="n">
        <v>3181.27</v>
      </c>
      <c r="M5479" t="inlineStr"/>
      <c r="N5479" t="inlineStr"/>
      <c r="O5479" s="142">
        <f>DATE(YEAR(H5479),MONTH(H5479),1)</f>
        <v/>
      </c>
      <c r="P5479" s="132">
        <f>IF(H5479&gt;$L$3,"Futuro","Atraso")</f>
        <v/>
      </c>
      <c r="Q5479">
        <f>12*(YEAR(H5479)-YEAR($L$3))+(MONTH(H5479)-MONTH($L$3))</f>
        <v/>
      </c>
      <c r="R5479" s="366">
        <f>IF(N5479="IBIRAPITANGA FASE 3",IF(P5479="Atraso",M5479,M5479/(1+$J$2)^Q5479),IF(P5479="Atraso",M5479,M5479/(1+$J$1)^Q5479))</f>
        <v/>
      </c>
    </row>
    <row r="5480">
      <c r="A5480" t="inlineStr">
        <is>
          <t>Q024L05</t>
        </is>
      </c>
      <c r="B5480" t="inlineStr">
        <is>
          <t>MATHEUS RIQUETTO DE SOUZA</t>
        </is>
      </c>
      <c r="C5480" t="n">
        <v>1</v>
      </c>
      <c r="D5480" t="inlineStr">
        <is>
          <t>IPCA</t>
        </is>
      </c>
      <c r="E5480" t="n">
        <v>0.009488792934583046</v>
      </c>
      <c r="F5480" t="inlineStr">
        <is>
          <t>MENSAL</t>
        </is>
      </c>
      <c r="G5480" t="n">
        <v>46006</v>
      </c>
      <c r="H5480" t="n">
        <v>46006</v>
      </c>
      <c r="I5480" t="inlineStr">
        <is>
          <t>044</t>
        </is>
      </c>
      <c r="J5480" t="inlineStr">
        <is>
          <t>CARTEIRA</t>
        </is>
      </c>
      <c r="K5480" t="inlineStr">
        <is>
          <t>CONTRATO</t>
        </is>
      </c>
      <c r="L5480" t="n">
        <v>3181.27</v>
      </c>
      <c r="M5480" t="inlineStr"/>
      <c r="N5480" t="inlineStr"/>
      <c r="O5480" s="142">
        <f>DATE(YEAR(H5480),MONTH(H5480),1)</f>
        <v/>
      </c>
      <c r="P5480" s="132">
        <f>IF(H5480&gt;$L$3,"Futuro","Atraso")</f>
        <v/>
      </c>
      <c r="Q5480">
        <f>12*(YEAR(H5480)-YEAR($L$3))+(MONTH(H5480)-MONTH($L$3))</f>
        <v/>
      </c>
      <c r="R5480" s="366">
        <f>IF(N5480="IBIRAPITANGA FASE 3",IF(P5480="Atraso",M5480,M5480/(1+$J$2)^Q5480),IF(P5480="Atraso",M5480,M5480/(1+$J$1)^Q5480))</f>
        <v/>
      </c>
    </row>
    <row r="5481">
      <c r="A5481" t="inlineStr">
        <is>
          <t>Q024L05</t>
        </is>
      </c>
      <c r="B5481" t="inlineStr">
        <is>
          <t>MATHEUS RIQUETTO DE SOUZA</t>
        </is>
      </c>
      <c r="C5481" t="n">
        <v>1</v>
      </c>
      <c r="D5481" t="inlineStr">
        <is>
          <t>IPCA</t>
        </is>
      </c>
      <c r="E5481" t="n">
        <v>0.009488792934583046</v>
      </c>
      <c r="F5481" t="inlineStr">
        <is>
          <t>MENSAL</t>
        </is>
      </c>
      <c r="G5481" t="n">
        <v>46037</v>
      </c>
      <c r="H5481" t="n">
        <v>46037</v>
      </c>
      <c r="I5481" t="inlineStr">
        <is>
          <t>045</t>
        </is>
      </c>
      <c r="J5481" t="inlineStr">
        <is>
          <t>CARTEIRA</t>
        </is>
      </c>
      <c r="K5481" t="inlineStr">
        <is>
          <t>CONTRATO</t>
        </is>
      </c>
      <c r="L5481" t="n">
        <v>3181.27</v>
      </c>
      <c r="M5481" t="inlineStr"/>
      <c r="N5481" t="inlineStr"/>
      <c r="O5481" s="142">
        <f>DATE(YEAR(H5481),MONTH(H5481),1)</f>
        <v/>
      </c>
      <c r="P5481" s="132">
        <f>IF(H5481&gt;$L$3,"Futuro","Atraso")</f>
        <v/>
      </c>
      <c r="Q5481">
        <f>12*(YEAR(H5481)-YEAR($L$3))+(MONTH(H5481)-MONTH($L$3))</f>
        <v/>
      </c>
      <c r="R5481" s="366">
        <f>IF(N5481="IBIRAPITANGA FASE 3",IF(P5481="Atraso",M5481,M5481/(1+$J$2)^Q5481),IF(P5481="Atraso",M5481,M5481/(1+$J$1)^Q5481))</f>
        <v/>
      </c>
    </row>
    <row r="5482">
      <c r="A5482" t="inlineStr">
        <is>
          <t>Q024L05</t>
        </is>
      </c>
      <c r="B5482" t="inlineStr">
        <is>
          <t>MATHEUS RIQUETTO DE SOUZA</t>
        </is>
      </c>
      <c r="C5482" t="n">
        <v>1</v>
      </c>
      <c r="D5482" t="inlineStr">
        <is>
          <t>IPCA</t>
        </is>
      </c>
      <c r="E5482" t="n">
        <v>0.009488792934583046</v>
      </c>
      <c r="F5482" t="inlineStr">
        <is>
          <t>MENSAL</t>
        </is>
      </c>
      <c r="G5482" t="n">
        <v>46068</v>
      </c>
      <c r="H5482" t="n">
        <v>46068</v>
      </c>
      <c r="I5482" t="inlineStr">
        <is>
          <t>046</t>
        </is>
      </c>
      <c r="J5482" t="inlineStr">
        <is>
          <t>CARTEIRA</t>
        </is>
      </c>
      <c r="K5482" t="inlineStr">
        <is>
          <t>CONTRATO</t>
        </is>
      </c>
      <c r="L5482" t="n">
        <v>3181.27</v>
      </c>
      <c r="M5482" t="inlineStr"/>
      <c r="N5482" t="inlineStr"/>
      <c r="O5482" s="142">
        <f>DATE(YEAR(H5482),MONTH(H5482),1)</f>
        <v/>
      </c>
      <c r="P5482" s="132">
        <f>IF(H5482&gt;$L$3,"Futuro","Atraso")</f>
        <v/>
      </c>
      <c r="Q5482">
        <f>12*(YEAR(H5482)-YEAR($L$3))+(MONTH(H5482)-MONTH($L$3))</f>
        <v/>
      </c>
      <c r="R5482" s="366">
        <f>IF(N5482="IBIRAPITANGA FASE 3",IF(P5482="Atraso",M5482,M5482/(1+$J$2)^Q5482),IF(P5482="Atraso",M5482,M5482/(1+$J$1)^Q5482))</f>
        <v/>
      </c>
    </row>
    <row r="5483">
      <c r="A5483" t="inlineStr">
        <is>
          <t>Q024L05</t>
        </is>
      </c>
      <c r="B5483" t="inlineStr">
        <is>
          <t>MATHEUS RIQUETTO DE SOUZA</t>
        </is>
      </c>
      <c r="C5483" t="n">
        <v>1</v>
      </c>
      <c r="D5483" t="inlineStr">
        <is>
          <t>IPCA</t>
        </is>
      </c>
      <c r="E5483" t="n">
        <v>0.009488792934583046</v>
      </c>
      <c r="F5483" t="inlineStr">
        <is>
          <t>MENSAL</t>
        </is>
      </c>
      <c r="G5483" t="n">
        <v>46096</v>
      </c>
      <c r="H5483" t="n">
        <v>46096</v>
      </c>
      <c r="I5483" t="inlineStr">
        <is>
          <t>047</t>
        </is>
      </c>
      <c r="J5483" t="inlineStr">
        <is>
          <t>CARTEIRA</t>
        </is>
      </c>
      <c r="K5483" t="inlineStr">
        <is>
          <t>CONTRATO</t>
        </is>
      </c>
      <c r="L5483" t="n">
        <v>3181.27</v>
      </c>
      <c r="M5483" t="inlineStr"/>
      <c r="N5483" t="inlineStr"/>
      <c r="O5483" s="142">
        <f>DATE(YEAR(H5483),MONTH(H5483),1)</f>
        <v/>
      </c>
      <c r="P5483" s="132">
        <f>IF(H5483&gt;$L$3,"Futuro","Atraso")</f>
        <v/>
      </c>
      <c r="Q5483">
        <f>12*(YEAR(H5483)-YEAR($L$3))+(MONTH(H5483)-MONTH($L$3))</f>
        <v/>
      </c>
      <c r="R5483" s="366">
        <f>IF(N5483="IBIRAPITANGA FASE 3",IF(P5483="Atraso",M5483,M5483/(1+$J$2)^Q5483),IF(P5483="Atraso",M5483,M5483/(1+$J$1)^Q5483))</f>
        <v/>
      </c>
    </row>
    <row r="5484">
      <c r="A5484" t="inlineStr">
        <is>
          <t>Q024L05</t>
        </is>
      </c>
      <c r="B5484" t="inlineStr">
        <is>
          <t>MATHEUS RIQUETTO DE SOUZA</t>
        </is>
      </c>
      <c r="C5484" t="n">
        <v>1</v>
      </c>
      <c r="D5484" t="inlineStr">
        <is>
          <t>IPCA</t>
        </is>
      </c>
      <c r="E5484" t="n">
        <v>0.009488792934583046</v>
      </c>
      <c r="F5484" t="inlineStr">
        <is>
          <t>MENSAL</t>
        </is>
      </c>
      <c r="G5484" t="n">
        <v>46127</v>
      </c>
      <c r="H5484" t="n">
        <v>46127</v>
      </c>
      <c r="I5484" t="inlineStr">
        <is>
          <t>048</t>
        </is>
      </c>
      <c r="J5484" t="inlineStr">
        <is>
          <t>CARTEIRA</t>
        </is>
      </c>
      <c r="K5484" t="inlineStr">
        <is>
          <t>CONTRATO</t>
        </is>
      </c>
      <c r="L5484" t="n">
        <v>3181.27</v>
      </c>
      <c r="M5484" t="inlineStr"/>
      <c r="N5484" t="inlineStr"/>
      <c r="O5484" s="142">
        <f>DATE(YEAR(H5484),MONTH(H5484),1)</f>
        <v/>
      </c>
      <c r="P5484" s="132">
        <f>IF(H5484&gt;$L$3,"Futuro","Atraso")</f>
        <v/>
      </c>
      <c r="Q5484">
        <f>12*(YEAR(H5484)-YEAR($L$3))+(MONTH(H5484)-MONTH($L$3))</f>
        <v/>
      </c>
      <c r="R5484" s="366">
        <f>IF(N5484="IBIRAPITANGA FASE 3",IF(P5484="Atraso",M5484,M5484/(1+$J$2)^Q5484),IF(P5484="Atraso",M5484,M5484/(1+$J$1)^Q5484))</f>
        <v/>
      </c>
    </row>
    <row r="5485">
      <c r="A5485" t="inlineStr">
        <is>
          <t>Q024L05</t>
        </is>
      </c>
      <c r="B5485" t="inlineStr">
        <is>
          <t>MATHEUS RIQUETTO DE SOUZA</t>
        </is>
      </c>
      <c r="C5485" t="n">
        <v>1</v>
      </c>
      <c r="D5485" t="inlineStr">
        <is>
          <t>IPCA</t>
        </is>
      </c>
      <c r="E5485" t="n">
        <v>0.009488792934583046</v>
      </c>
      <c r="F5485" t="inlineStr">
        <is>
          <t>MENSAL</t>
        </is>
      </c>
      <c r="G5485" t="n">
        <v>46157</v>
      </c>
      <c r="H5485" t="n">
        <v>46157</v>
      </c>
      <c r="I5485" t="inlineStr">
        <is>
          <t>049</t>
        </is>
      </c>
      <c r="J5485" t="inlineStr">
        <is>
          <t>CARTEIRA</t>
        </is>
      </c>
      <c r="K5485" t="inlineStr">
        <is>
          <t>CONTRATO</t>
        </is>
      </c>
      <c r="L5485" t="n">
        <v>3181.27</v>
      </c>
      <c r="M5485" t="inlineStr"/>
      <c r="N5485" t="inlineStr"/>
      <c r="O5485" s="142">
        <f>DATE(YEAR(H5485),MONTH(H5485),1)</f>
        <v/>
      </c>
      <c r="P5485" s="132">
        <f>IF(H5485&gt;$L$3,"Futuro","Atraso")</f>
        <v/>
      </c>
      <c r="Q5485">
        <f>12*(YEAR(H5485)-YEAR($L$3))+(MONTH(H5485)-MONTH($L$3))</f>
        <v/>
      </c>
      <c r="R5485" s="366">
        <f>IF(N5485="IBIRAPITANGA FASE 3",IF(P5485="Atraso",M5485,M5485/(1+$J$2)^Q5485),IF(P5485="Atraso",M5485,M5485/(1+$J$1)^Q5485))</f>
        <v/>
      </c>
    </row>
    <row r="5486">
      <c r="A5486" t="inlineStr">
        <is>
          <t>Q024L05</t>
        </is>
      </c>
      <c r="B5486" t="inlineStr">
        <is>
          <t>MATHEUS RIQUETTO DE SOUZA</t>
        </is>
      </c>
      <c r="C5486" t="n">
        <v>1</v>
      </c>
      <c r="D5486" t="inlineStr">
        <is>
          <t>IPCA</t>
        </is>
      </c>
      <c r="E5486" t="n">
        <v>0.009488792934583046</v>
      </c>
      <c r="F5486" t="inlineStr">
        <is>
          <t>MENSAL</t>
        </is>
      </c>
      <c r="G5486" t="n">
        <v>46188</v>
      </c>
      <c r="H5486" t="n">
        <v>46188</v>
      </c>
      <c r="I5486" t="inlineStr">
        <is>
          <t>050</t>
        </is>
      </c>
      <c r="J5486" t="inlineStr">
        <is>
          <t>CARTEIRA</t>
        </is>
      </c>
      <c r="K5486" t="inlineStr">
        <is>
          <t>CONTRATO</t>
        </is>
      </c>
      <c r="L5486" t="n">
        <v>3181.27</v>
      </c>
      <c r="M5486" t="inlineStr"/>
      <c r="N5486" t="inlineStr"/>
      <c r="O5486" s="142">
        <f>DATE(YEAR(H5486),MONTH(H5486),1)</f>
        <v/>
      </c>
      <c r="P5486" s="132">
        <f>IF(H5486&gt;$L$3,"Futuro","Atraso")</f>
        <v/>
      </c>
      <c r="Q5486">
        <f>12*(YEAR(H5486)-YEAR($L$3))+(MONTH(H5486)-MONTH($L$3))</f>
        <v/>
      </c>
      <c r="R5486" s="366">
        <f>IF(N5486="IBIRAPITANGA FASE 3",IF(P5486="Atraso",M5486,M5486/(1+$J$2)^Q5486),IF(P5486="Atraso",M5486,M5486/(1+$J$1)^Q5486))</f>
        <v/>
      </c>
    </row>
    <row r="5487">
      <c r="A5487" t="inlineStr">
        <is>
          <t>Q024L05</t>
        </is>
      </c>
      <c r="B5487" t="inlineStr">
        <is>
          <t>MATHEUS RIQUETTO DE SOUZA</t>
        </is>
      </c>
      <c r="C5487" t="n">
        <v>1</v>
      </c>
      <c r="D5487" t="inlineStr">
        <is>
          <t>IPCA</t>
        </is>
      </c>
      <c r="E5487" t="n">
        <v>0.009488792934583046</v>
      </c>
      <c r="F5487" t="inlineStr">
        <is>
          <t>MENSAL</t>
        </is>
      </c>
      <c r="G5487" t="n">
        <v>46218</v>
      </c>
      <c r="H5487" t="n">
        <v>46218</v>
      </c>
      <c r="I5487" t="inlineStr">
        <is>
          <t>051</t>
        </is>
      </c>
      <c r="J5487" t="inlineStr">
        <is>
          <t>CARTEIRA</t>
        </is>
      </c>
      <c r="K5487" t="inlineStr">
        <is>
          <t>CONTRATO</t>
        </is>
      </c>
      <c r="L5487" t="n">
        <v>3181.27</v>
      </c>
      <c r="M5487" t="inlineStr"/>
      <c r="N5487" t="inlineStr"/>
      <c r="O5487" s="142">
        <f>DATE(YEAR(H5487),MONTH(H5487),1)</f>
        <v/>
      </c>
      <c r="P5487" s="132">
        <f>IF(H5487&gt;$L$3,"Futuro","Atraso")</f>
        <v/>
      </c>
      <c r="Q5487">
        <f>12*(YEAR(H5487)-YEAR($L$3))+(MONTH(H5487)-MONTH($L$3))</f>
        <v/>
      </c>
      <c r="R5487" s="366">
        <f>IF(N5487="IBIRAPITANGA FASE 3",IF(P5487="Atraso",M5487,M5487/(1+$J$2)^Q5487),IF(P5487="Atraso",M5487,M5487/(1+$J$1)^Q5487))</f>
        <v/>
      </c>
    </row>
    <row r="5488">
      <c r="A5488" t="inlineStr">
        <is>
          <t>Q024L05</t>
        </is>
      </c>
      <c r="B5488" t="inlineStr">
        <is>
          <t>MATHEUS RIQUETTO DE SOUZA</t>
        </is>
      </c>
      <c r="C5488" t="n">
        <v>1</v>
      </c>
      <c r="D5488" t="inlineStr">
        <is>
          <t>IPCA</t>
        </is>
      </c>
      <c r="E5488" t="n">
        <v>0.009488792934583046</v>
      </c>
      <c r="F5488" t="inlineStr">
        <is>
          <t>MENSAL</t>
        </is>
      </c>
      <c r="G5488" t="n">
        <v>46249</v>
      </c>
      <c r="H5488" t="n">
        <v>46249</v>
      </c>
      <c r="I5488" t="inlineStr">
        <is>
          <t>052</t>
        </is>
      </c>
      <c r="J5488" t="inlineStr">
        <is>
          <t>CARTEIRA</t>
        </is>
      </c>
      <c r="K5488" t="inlineStr">
        <is>
          <t>CONTRATO</t>
        </is>
      </c>
      <c r="L5488" t="n">
        <v>3181.27</v>
      </c>
      <c r="M5488" t="inlineStr"/>
      <c r="N5488" t="inlineStr"/>
      <c r="O5488" s="142">
        <f>DATE(YEAR(H5488),MONTH(H5488),1)</f>
        <v/>
      </c>
      <c r="P5488" s="132">
        <f>IF(H5488&gt;$L$3,"Futuro","Atraso")</f>
        <v/>
      </c>
      <c r="Q5488">
        <f>12*(YEAR(H5488)-YEAR($L$3))+(MONTH(H5488)-MONTH($L$3))</f>
        <v/>
      </c>
      <c r="R5488" s="366">
        <f>IF(N5488="IBIRAPITANGA FASE 3",IF(P5488="Atraso",M5488,M5488/(1+$J$2)^Q5488),IF(P5488="Atraso",M5488,M5488/(1+$J$1)^Q5488))</f>
        <v/>
      </c>
    </row>
    <row r="5489">
      <c r="A5489" t="inlineStr">
        <is>
          <t>Q024L05</t>
        </is>
      </c>
      <c r="B5489" t="inlineStr">
        <is>
          <t>MATHEUS RIQUETTO DE SOUZA</t>
        </is>
      </c>
      <c r="C5489" t="n">
        <v>1</v>
      </c>
      <c r="D5489" t="inlineStr">
        <is>
          <t>IPCA</t>
        </is>
      </c>
      <c r="E5489" t="n">
        <v>0.009488792934583046</v>
      </c>
      <c r="F5489" t="inlineStr">
        <is>
          <t>MENSAL</t>
        </is>
      </c>
      <c r="G5489" t="n">
        <v>46280</v>
      </c>
      <c r="H5489" t="n">
        <v>46280</v>
      </c>
      <c r="I5489" t="inlineStr">
        <is>
          <t>053</t>
        </is>
      </c>
      <c r="J5489" t="inlineStr">
        <is>
          <t>CARTEIRA</t>
        </is>
      </c>
      <c r="K5489" t="inlineStr">
        <is>
          <t>CONTRATO</t>
        </is>
      </c>
      <c r="L5489" t="n">
        <v>3181.27</v>
      </c>
      <c r="M5489" t="inlineStr"/>
      <c r="N5489" t="inlineStr"/>
      <c r="O5489" s="142">
        <f>DATE(YEAR(H5489),MONTH(H5489),1)</f>
        <v/>
      </c>
      <c r="P5489" s="132">
        <f>IF(H5489&gt;$L$3,"Futuro","Atraso")</f>
        <v/>
      </c>
      <c r="Q5489">
        <f>12*(YEAR(H5489)-YEAR($L$3))+(MONTH(H5489)-MONTH($L$3))</f>
        <v/>
      </c>
      <c r="R5489" s="366">
        <f>IF(N5489="IBIRAPITANGA FASE 3",IF(P5489="Atraso",M5489,M5489/(1+$J$2)^Q5489),IF(P5489="Atraso",M5489,M5489/(1+$J$1)^Q5489))</f>
        <v/>
      </c>
    </row>
    <row r="5490">
      <c r="A5490" t="inlineStr">
        <is>
          <t>Q024L05</t>
        </is>
      </c>
      <c r="B5490" t="inlineStr">
        <is>
          <t>MATHEUS RIQUETTO DE SOUZA</t>
        </is>
      </c>
      <c r="C5490" t="n">
        <v>1</v>
      </c>
      <c r="D5490" t="inlineStr">
        <is>
          <t>IPCA</t>
        </is>
      </c>
      <c r="E5490" t="n">
        <v>0.009488792934583046</v>
      </c>
      <c r="F5490" t="inlineStr">
        <is>
          <t>MENSAL</t>
        </is>
      </c>
      <c r="G5490" t="n">
        <v>46310</v>
      </c>
      <c r="H5490" t="n">
        <v>46310</v>
      </c>
      <c r="I5490" t="inlineStr">
        <is>
          <t>054</t>
        </is>
      </c>
      <c r="J5490" t="inlineStr">
        <is>
          <t>CARTEIRA</t>
        </is>
      </c>
      <c r="K5490" t="inlineStr">
        <is>
          <t>CONTRATO</t>
        </is>
      </c>
      <c r="L5490" t="n">
        <v>3181.27</v>
      </c>
      <c r="M5490" t="inlineStr"/>
      <c r="N5490" t="inlineStr"/>
      <c r="O5490" s="142">
        <f>DATE(YEAR(H5490),MONTH(H5490),1)</f>
        <v/>
      </c>
      <c r="P5490" s="132">
        <f>IF(H5490&gt;$L$3,"Futuro","Atraso")</f>
        <v/>
      </c>
      <c r="Q5490">
        <f>12*(YEAR(H5490)-YEAR($L$3))+(MONTH(H5490)-MONTH($L$3))</f>
        <v/>
      </c>
      <c r="R5490" s="366">
        <f>IF(N5490="IBIRAPITANGA FASE 3",IF(P5490="Atraso",M5490,M5490/(1+$J$2)^Q5490),IF(P5490="Atraso",M5490,M5490/(1+$J$1)^Q5490))</f>
        <v/>
      </c>
    </row>
    <row r="5491">
      <c r="A5491" t="inlineStr">
        <is>
          <t>Q024L05</t>
        </is>
      </c>
      <c r="B5491" t="inlineStr">
        <is>
          <t>MATHEUS RIQUETTO DE SOUZA</t>
        </is>
      </c>
      <c r="C5491" t="n">
        <v>1</v>
      </c>
      <c r="D5491" t="inlineStr">
        <is>
          <t>IPCA</t>
        </is>
      </c>
      <c r="E5491" t="n">
        <v>0.009488792934583046</v>
      </c>
      <c r="F5491" t="inlineStr">
        <is>
          <t>MENSAL</t>
        </is>
      </c>
      <c r="G5491" t="n">
        <v>46341</v>
      </c>
      <c r="H5491" t="n">
        <v>46341</v>
      </c>
      <c r="I5491" t="inlineStr">
        <is>
          <t>055</t>
        </is>
      </c>
      <c r="J5491" t="inlineStr">
        <is>
          <t>CARTEIRA</t>
        </is>
      </c>
      <c r="K5491" t="inlineStr">
        <is>
          <t>CONTRATO</t>
        </is>
      </c>
      <c r="L5491" t="n">
        <v>3181.27</v>
      </c>
      <c r="M5491" t="inlineStr"/>
      <c r="N5491" t="inlineStr"/>
      <c r="O5491" s="142">
        <f>DATE(YEAR(H5491),MONTH(H5491),1)</f>
        <v/>
      </c>
      <c r="P5491" s="132">
        <f>IF(H5491&gt;$L$3,"Futuro","Atraso")</f>
        <v/>
      </c>
      <c r="Q5491">
        <f>12*(YEAR(H5491)-YEAR($L$3))+(MONTH(H5491)-MONTH($L$3))</f>
        <v/>
      </c>
      <c r="R5491" s="366">
        <f>IF(N5491="IBIRAPITANGA FASE 3",IF(P5491="Atraso",M5491,M5491/(1+$J$2)^Q5491),IF(P5491="Atraso",M5491,M5491/(1+$J$1)^Q5491))</f>
        <v/>
      </c>
    </row>
    <row r="5492">
      <c r="A5492" t="inlineStr">
        <is>
          <t>Q024L05</t>
        </is>
      </c>
      <c r="B5492" t="inlineStr">
        <is>
          <t>MATHEUS RIQUETTO DE SOUZA</t>
        </is>
      </c>
      <c r="C5492" t="n">
        <v>1</v>
      </c>
      <c r="D5492" t="inlineStr">
        <is>
          <t>IPCA</t>
        </is>
      </c>
      <c r="E5492" t="n">
        <v>0.009488792934583046</v>
      </c>
      <c r="F5492" t="inlineStr">
        <is>
          <t>MENSAL</t>
        </is>
      </c>
      <c r="G5492" t="n">
        <v>46371</v>
      </c>
      <c r="H5492" t="n">
        <v>46371</v>
      </c>
      <c r="I5492" t="inlineStr">
        <is>
          <t>056</t>
        </is>
      </c>
      <c r="J5492" t="inlineStr">
        <is>
          <t>CARTEIRA</t>
        </is>
      </c>
      <c r="K5492" t="inlineStr">
        <is>
          <t>CONTRATO</t>
        </is>
      </c>
      <c r="L5492" t="n">
        <v>3181.27</v>
      </c>
      <c r="M5492" t="inlineStr"/>
      <c r="N5492" t="inlineStr"/>
      <c r="O5492" s="142">
        <f>DATE(YEAR(H5492),MONTH(H5492),1)</f>
        <v/>
      </c>
      <c r="P5492" s="132">
        <f>IF(H5492&gt;$L$3,"Futuro","Atraso")</f>
        <v/>
      </c>
      <c r="Q5492">
        <f>12*(YEAR(H5492)-YEAR($L$3))+(MONTH(H5492)-MONTH($L$3))</f>
        <v/>
      </c>
      <c r="R5492" s="366">
        <f>IF(N5492="IBIRAPITANGA FASE 3",IF(P5492="Atraso",M5492,M5492/(1+$J$2)^Q5492),IF(P5492="Atraso",M5492,M5492/(1+$J$1)^Q5492))</f>
        <v/>
      </c>
    </row>
    <row r="5493">
      <c r="A5493" t="inlineStr">
        <is>
          <t>Q024L05</t>
        </is>
      </c>
      <c r="B5493" t="inlineStr">
        <is>
          <t>MATHEUS RIQUETTO DE SOUZA</t>
        </is>
      </c>
      <c r="C5493" t="n">
        <v>1</v>
      </c>
      <c r="D5493" t="inlineStr">
        <is>
          <t>IPCA</t>
        </is>
      </c>
      <c r="E5493" t="n">
        <v>0.009488792934583046</v>
      </c>
      <c r="F5493" t="inlineStr">
        <is>
          <t>MENSAL</t>
        </is>
      </c>
      <c r="G5493" t="n">
        <v>46402</v>
      </c>
      <c r="H5493" t="n">
        <v>46402</v>
      </c>
      <c r="I5493" t="inlineStr">
        <is>
          <t>057</t>
        </is>
      </c>
      <c r="J5493" t="inlineStr">
        <is>
          <t>CARTEIRA</t>
        </is>
      </c>
      <c r="K5493" t="inlineStr">
        <is>
          <t>CONTRATO</t>
        </is>
      </c>
      <c r="L5493" t="n">
        <v>3181.27</v>
      </c>
      <c r="M5493" t="inlineStr"/>
      <c r="N5493" t="inlineStr"/>
      <c r="O5493" s="142">
        <f>DATE(YEAR(H5493),MONTH(H5493),1)</f>
        <v/>
      </c>
      <c r="P5493" s="132">
        <f>IF(H5493&gt;$L$3,"Futuro","Atraso")</f>
        <v/>
      </c>
      <c r="Q5493">
        <f>12*(YEAR(H5493)-YEAR($L$3))+(MONTH(H5493)-MONTH($L$3))</f>
        <v/>
      </c>
      <c r="R5493" s="366">
        <f>IF(N5493="IBIRAPITANGA FASE 3",IF(P5493="Atraso",M5493,M5493/(1+$J$2)^Q5493),IF(P5493="Atraso",M5493,M5493/(1+$J$1)^Q5493))</f>
        <v/>
      </c>
    </row>
    <row r="5494">
      <c r="A5494" t="inlineStr">
        <is>
          <t>Q024L05</t>
        </is>
      </c>
      <c r="B5494" t="inlineStr">
        <is>
          <t>MATHEUS RIQUETTO DE SOUZA</t>
        </is>
      </c>
      <c r="C5494" t="n">
        <v>1</v>
      </c>
      <c r="D5494" t="inlineStr">
        <is>
          <t>IPCA</t>
        </is>
      </c>
      <c r="E5494" t="n">
        <v>0.009488792934583046</v>
      </c>
      <c r="F5494" t="inlineStr">
        <is>
          <t>MENSAL</t>
        </is>
      </c>
      <c r="G5494" t="n">
        <v>46433</v>
      </c>
      <c r="H5494" t="n">
        <v>46433</v>
      </c>
      <c r="I5494" t="inlineStr">
        <is>
          <t>058</t>
        </is>
      </c>
      <c r="J5494" t="inlineStr">
        <is>
          <t>CARTEIRA</t>
        </is>
      </c>
      <c r="K5494" t="inlineStr">
        <is>
          <t>CONTRATO</t>
        </is>
      </c>
      <c r="L5494" t="n">
        <v>3181.27</v>
      </c>
      <c r="M5494" t="inlineStr"/>
      <c r="N5494" t="inlineStr"/>
      <c r="O5494" s="142">
        <f>DATE(YEAR(H5494),MONTH(H5494),1)</f>
        <v/>
      </c>
      <c r="P5494" s="132">
        <f>IF(H5494&gt;$L$3,"Futuro","Atraso")</f>
        <v/>
      </c>
      <c r="Q5494">
        <f>12*(YEAR(H5494)-YEAR($L$3))+(MONTH(H5494)-MONTH($L$3))</f>
        <v/>
      </c>
      <c r="R5494" s="366">
        <f>IF(N5494="IBIRAPITANGA FASE 3",IF(P5494="Atraso",M5494,M5494/(1+$J$2)^Q5494),IF(P5494="Atraso",M5494,M5494/(1+$J$1)^Q5494))</f>
        <v/>
      </c>
    </row>
    <row r="5495">
      <c r="A5495" t="inlineStr">
        <is>
          <t>Q024L05</t>
        </is>
      </c>
      <c r="B5495" t="inlineStr">
        <is>
          <t>MATHEUS RIQUETTO DE SOUZA</t>
        </is>
      </c>
      <c r="C5495" t="n">
        <v>1</v>
      </c>
      <c r="D5495" t="inlineStr">
        <is>
          <t>IPCA</t>
        </is>
      </c>
      <c r="E5495" t="n">
        <v>0.009488792934583046</v>
      </c>
      <c r="F5495" t="inlineStr">
        <is>
          <t>MENSAL</t>
        </is>
      </c>
      <c r="G5495" t="n">
        <v>46461</v>
      </c>
      <c r="H5495" t="n">
        <v>46461</v>
      </c>
      <c r="I5495" t="inlineStr">
        <is>
          <t>059</t>
        </is>
      </c>
      <c r="J5495" t="inlineStr">
        <is>
          <t>CARTEIRA</t>
        </is>
      </c>
      <c r="K5495" t="inlineStr">
        <is>
          <t>CONTRATO</t>
        </is>
      </c>
      <c r="L5495" t="n">
        <v>3181.27</v>
      </c>
      <c r="M5495" t="inlineStr"/>
      <c r="N5495" t="inlineStr"/>
      <c r="O5495" s="142">
        <f>DATE(YEAR(H5495),MONTH(H5495),1)</f>
        <v/>
      </c>
      <c r="P5495" s="132">
        <f>IF(H5495&gt;$L$3,"Futuro","Atraso")</f>
        <v/>
      </c>
      <c r="Q5495">
        <f>12*(YEAR(H5495)-YEAR($L$3))+(MONTH(H5495)-MONTH($L$3))</f>
        <v/>
      </c>
      <c r="R5495" s="366">
        <f>IF(N5495="IBIRAPITANGA FASE 3",IF(P5495="Atraso",M5495,M5495/(1+$J$2)^Q5495),IF(P5495="Atraso",M5495,M5495/(1+$J$1)^Q5495))</f>
        <v/>
      </c>
    </row>
    <row r="5496">
      <c r="A5496" t="inlineStr">
        <is>
          <t>Q024L05</t>
        </is>
      </c>
      <c r="B5496" t="inlineStr">
        <is>
          <t>MATHEUS RIQUETTO DE SOUZA</t>
        </is>
      </c>
      <c r="C5496" t="n">
        <v>1</v>
      </c>
      <c r="D5496" t="inlineStr">
        <is>
          <t>IPCA</t>
        </is>
      </c>
      <c r="E5496" t="n">
        <v>0.009488792934583046</v>
      </c>
      <c r="F5496" t="inlineStr">
        <is>
          <t>MENSAL</t>
        </is>
      </c>
      <c r="G5496" t="n">
        <v>46492</v>
      </c>
      <c r="H5496" t="n">
        <v>46492</v>
      </c>
      <c r="I5496" t="inlineStr">
        <is>
          <t>060</t>
        </is>
      </c>
      <c r="J5496" t="inlineStr">
        <is>
          <t>CARTEIRA</t>
        </is>
      </c>
      <c r="K5496" t="inlineStr">
        <is>
          <t>CONTRATO</t>
        </is>
      </c>
      <c r="L5496" t="n">
        <v>3181.27</v>
      </c>
      <c r="M5496" t="inlineStr"/>
      <c r="N5496" t="inlineStr"/>
      <c r="O5496" s="142">
        <f>DATE(YEAR(H5496),MONTH(H5496),1)</f>
        <v/>
      </c>
      <c r="P5496" s="132">
        <f>IF(H5496&gt;$L$3,"Futuro","Atraso")</f>
        <v/>
      </c>
      <c r="Q5496">
        <f>12*(YEAR(H5496)-YEAR($L$3))+(MONTH(H5496)-MONTH($L$3))</f>
        <v/>
      </c>
      <c r="R5496" s="366">
        <f>IF(N5496="IBIRAPITANGA FASE 3",IF(P5496="Atraso",M5496,M5496/(1+$J$2)^Q5496),IF(P5496="Atraso",M5496,M5496/(1+$J$1)^Q5496))</f>
        <v/>
      </c>
    </row>
    <row r="5497">
      <c r="A5497" t="inlineStr">
        <is>
          <t>Q024L05</t>
        </is>
      </c>
      <c r="B5497" t="inlineStr">
        <is>
          <t>MATHEUS RIQUETTO DE SOUZA</t>
        </is>
      </c>
      <c r="C5497" t="n">
        <v>1</v>
      </c>
      <c r="D5497" t="inlineStr">
        <is>
          <t>IPCA</t>
        </is>
      </c>
      <c r="E5497" t="n">
        <v>0.009488792934583046</v>
      </c>
      <c r="F5497" t="inlineStr">
        <is>
          <t>MENSAL</t>
        </is>
      </c>
      <c r="G5497" t="n">
        <v>46522</v>
      </c>
      <c r="H5497" t="n">
        <v>46522</v>
      </c>
      <c r="I5497" t="inlineStr">
        <is>
          <t>061</t>
        </is>
      </c>
      <c r="J5497" t="inlineStr">
        <is>
          <t>CARTEIRA</t>
        </is>
      </c>
      <c r="K5497" t="inlineStr">
        <is>
          <t>CONTRATO</t>
        </is>
      </c>
      <c r="L5497" t="n">
        <v>3181.27</v>
      </c>
      <c r="M5497" t="inlineStr"/>
      <c r="N5497" t="inlineStr"/>
      <c r="O5497" s="142">
        <f>DATE(YEAR(H5497),MONTH(H5497),1)</f>
        <v/>
      </c>
      <c r="P5497" s="132">
        <f>IF(H5497&gt;$L$3,"Futuro","Atraso")</f>
        <v/>
      </c>
      <c r="Q5497">
        <f>12*(YEAR(H5497)-YEAR($L$3))+(MONTH(H5497)-MONTH($L$3))</f>
        <v/>
      </c>
      <c r="R5497" s="366">
        <f>IF(N5497="IBIRAPITANGA FASE 3",IF(P5497="Atraso",M5497,M5497/(1+$J$2)^Q5497),IF(P5497="Atraso",M5497,M5497/(1+$J$1)^Q5497))</f>
        <v/>
      </c>
    </row>
    <row r="5498">
      <c r="A5498" t="inlineStr">
        <is>
          <t>Q024L05</t>
        </is>
      </c>
      <c r="B5498" t="inlineStr">
        <is>
          <t>MATHEUS RIQUETTO DE SOUZA</t>
        </is>
      </c>
      <c r="C5498" t="n">
        <v>1</v>
      </c>
      <c r="D5498" t="inlineStr">
        <is>
          <t>IPCA</t>
        </is>
      </c>
      <c r="E5498" t="n">
        <v>0.009488792934583046</v>
      </c>
      <c r="F5498" t="inlineStr">
        <is>
          <t>MENSAL</t>
        </is>
      </c>
      <c r="G5498" t="n">
        <v>46553</v>
      </c>
      <c r="H5498" t="n">
        <v>46553</v>
      </c>
      <c r="I5498" t="inlineStr">
        <is>
          <t>062</t>
        </is>
      </c>
      <c r="J5498" t="inlineStr">
        <is>
          <t>CARTEIRA</t>
        </is>
      </c>
      <c r="K5498" t="inlineStr">
        <is>
          <t>CONTRATO</t>
        </is>
      </c>
      <c r="L5498" t="n">
        <v>3181.27</v>
      </c>
      <c r="M5498" t="inlineStr"/>
      <c r="N5498" t="inlineStr"/>
      <c r="O5498" s="142">
        <f>DATE(YEAR(H5498),MONTH(H5498),1)</f>
        <v/>
      </c>
      <c r="P5498" s="132">
        <f>IF(H5498&gt;$L$3,"Futuro","Atraso")</f>
        <v/>
      </c>
      <c r="Q5498">
        <f>12*(YEAR(H5498)-YEAR($L$3))+(MONTH(H5498)-MONTH($L$3))</f>
        <v/>
      </c>
      <c r="R5498" s="366">
        <f>IF(N5498="IBIRAPITANGA FASE 3",IF(P5498="Atraso",M5498,M5498/(1+$J$2)^Q5498),IF(P5498="Atraso",M5498,M5498/(1+$J$1)^Q5498))</f>
        <v/>
      </c>
    </row>
    <row r="5499">
      <c r="A5499" t="inlineStr">
        <is>
          <t>Q024L05</t>
        </is>
      </c>
      <c r="B5499" t="inlineStr">
        <is>
          <t>MATHEUS RIQUETTO DE SOUZA</t>
        </is>
      </c>
      <c r="C5499" t="n">
        <v>1</v>
      </c>
      <c r="D5499" t="inlineStr">
        <is>
          <t>IPCA</t>
        </is>
      </c>
      <c r="E5499" t="n">
        <v>0.009488792934583046</v>
      </c>
      <c r="F5499" t="inlineStr">
        <is>
          <t>MENSAL</t>
        </is>
      </c>
      <c r="G5499" t="n">
        <v>46583</v>
      </c>
      <c r="H5499" t="n">
        <v>46583</v>
      </c>
      <c r="I5499" t="inlineStr">
        <is>
          <t>063</t>
        </is>
      </c>
      <c r="J5499" t="inlineStr">
        <is>
          <t>CARTEIRA</t>
        </is>
      </c>
      <c r="K5499" t="inlineStr">
        <is>
          <t>CONTRATO</t>
        </is>
      </c>
      <c r="L5499" t="n">
        <v>3181.27</v>
      </c>
      <c r="M5499" t="inlineStr"/>
      <c r="N5499" t="inlineStr"/>
      <c r="O5499" s="142">
        <f>DATE(YEAR(H5499),MONTH(H5499),1)</f>
        <v/>
      </c>
      <c r="P5499" s="132">
        <f>IF(H5499&gt;$L$3,"Futuro","Atraso")</f>
        <v/>
      </c>
      <c r="Q5499">
        <f>12*(YEAR(H5499)-YEAR($L$3))+(MONTH(H5499)-MONTH($L$3))</f>
        <v/>
      </c>
      <c r="R5499" s="366">
        <f>IF(N5499="IBIRAPITANGA FASE 3",IF(P5499="Atraso",M5499,M5499/(1+$J$2)^Q5499),IF(P5499="Atraso",M5499,M5499/(1+$J$1)^Q5499))</f>
        <v/>
      </c>
    </row>
    <row r="5500">
      <c r="A5500" t="inlineStr">
        <is>
          <t>Q024L05</t>
        </is>
      </c>
      <c r="B5500" t="inlineStr">
        <is>
          <t>MATHEUS RIQUETTO DE SOUZA</t>
        </is>
      </c>
      <c r="C5500" t="n">
        <v>1</v>
      </c>
      <c r="D5500" t="inlineStr">
        <is>
          <t>IPCA</t>
        </is>
      </c>
      <c r="E5500" t="n">
        <v>0.009488792934583046</v>
      </c>
      <c r="F5500" t="inlineStr">
        <is>
          <t>MENSAL</t>
        </is>
      </c>
      <c r="G5500" t="n">
        <v>46614</v>
      </c>
      <c r="H5500" t="n">
        <v>46614</v>
      </c>
      <c r="I5500" t="inlineStr">
        <is>
          <t>064</t>
        </is>
      </c>
      <c r="J5500" t="inlineStr">
        <is>
          <t>CARTEIRA</t>
        </is>
      </c>
      <c r="K5500" t="inlineStr">
        <is>
          <t>CONTRATO</t>
        </is>
      </c>
      <c r="L5500" t="n">
        <v>3181.27</v>
      </c>
      <c r="M5500" t="inlineStr"/>
      <c r="N5500" t="inlineStr"/>
      <c r="O5500" s="142">
        <f>DATE(YEAR(H5500),MONTH(H5500),1)</f>
        <v/>
      </c>
      <c r="P5500" s="132">
        <f>IF(H5500&gt;$L$3,"Futuro","Atraso")</f>
        <v/>
      </c>
      <c r="Q5500">
        <f>12*(YEAR(H5500)-YEAR($L$3))+(MONTH(H5500)-MONTH($L$3))</f>
        <v/>
      </c>
      <c r="R5500" s="366">
        <f>IF(N5500="IBIRAPITANGA FASE 3",IF(P5500="Atraso",M5500,M5500/(1+$J$2)^Q5500),IF(P5500="Atraso",M5500,M5500/(1+$J$1)^Q5500))</f>
        <v/>
      </c>
    </row>
    <row r="5501">
      <c r="A5501" t="inlineStr">
        <is>
          <t>Q024L05</t>
        </is>
      </c>
      <c r="B5501" t="inlineStr">
        <is>
          <t>MATHEUS RIQUETTO DE SOUZA</t>
        </is>
      </c>
      <c r="C5501" t="n">
        <v>1</v>
      </c>
      <c r="D5501" t="inlineStr">
        <is>
          <t>IPCA</t>
        </is>
      </c>
      <c r="E5501" t="n">
        <v>0.009488792934583046</v>
      </c>
      <c r="F5501" t="inlineStr">
        <is>
          <t>MENSAL</t>
        </is>
      </c>
      <c r="G5501" t="n">
        <v>46645</v>
      </c>
      <c r="H5501" t="n">
        <v>46645</v>
      </c>
      <c r="I5501" t="inlineStr">
        <is>
          <t>065</t>
        </is>
      </c>
      <c r="J5501" t="inlineStr">
        <is>
          <t>CARTEIRA</t>
        </is>
      </c>
      <c r="K5501" t="inlineStr">
        <is>
          <t>CONTRATO</t>
        </is>
      </c>
      <c r="L5501" t="n">
        <v>3181.27</v>
      </c>
      <c r="M5501" t="inlineStr"/>
      <c r="N5501" t="inlineStr"/>
      <c r="O5501" s="142">
        <f>DATE(YEAR(H5501),MONTH(H5501),1)</f>
        <v/>
      </c>
      <c r="P5501" s="132">
        <f>IF(H5501&gt;$L$3,"Futuro","Atraso")</f>
        <v/>
      </c>
      <c r="Q5501">
        <f>12*(YEAR(H5501)-YEAR($L$3))+(MONTH(H5501)-MONTH($L$3))</f>
        <v/>
      </c>
      <c r="R5501" s="366">
        <f>IF(N5501="IBIRAPITANGA FASE 3",IF(P5501="Atraso",M5501,M5501/(1+$J$2)^Q5501),IF(P5501="Atraso",M5501,M5501/(1+$J$1)^Q5501))</f>
        <v/>
      </c>
    </row>
    <row r="5502">
      <c r="A5502" t="inlineStr">
        <is>
          <t>Q024L05</t>
        </is>
      </c>
      <c r="B5502" t="inlineStr">
        <is>
          <t>MATHEUS RIQUETTO DE SOUZA</t>
        </is>
      </c>
      <c r="C5502" t="n">
        <v>1</v>
      </c>
      <c r="D5502" t="inlineStr">
        <is>
          <t>IPCA</t>
        </is>
      </c>
      <c r="E5502" t="n">
        <v>0.009488792934583046</v>
      </c>
      <c r="F5502" t="inlineStr">
        <is>
          <t>MENSAL</t>
        </is>
      </c>
      <c r="G5502" t="n">
        <v>46675</v>
      </c>
      <c r="H5502" t="n">
        <v>46675</v>
      </c>
      <c r="I5502" t="inlineStr">
        <is>
          <t>066</t>
        </is>
      </c>
      <c r="J5502" t="inlineStr">
        <is>
          <t>CARTEIRA</t>
        </is>
      </c>
      <c r="K5502" t="inlineStr">
        <is>
          <t>CONTRATO</t>
        </is>
      </c>
      <c r="L5502" t="n">
        <v>3181.27</v>
      </c>
      <c r="M5502" t="inlineStr"/>
      <c r="N5502" t="inlineStr"/>
      <c r="O5502" s="142">
        <f>DATE(YEAR(H5502),MONTH(H5502),1)</f>
        <v/>
      </c>
      <c r="P5502" s="132">
        <f>IF(H5502&gt;$L$3,"Futuro","Atraso")</f>
        <v/>
      </c>
      <c r="Q5502">
        <f>12*(YEAR(H5502)-YEAR($L$3))+(MONTH(H5502)-MONTH($L$3))</f>
        <v/>
      </c>
      <c r="R5502" s="366">
        <f>IF(N5502="IBIRAPITANGA FASE 3",IF(P5502="Atraso",M5502,M5502/(1+$J$2)^Q5502),IF(P5502="Atraso",M5502,M5502/(1+$J$1)^Q5502))</f>
        <v/>
      </c>
    </row>
    <row r="5503">
      <c r="A5503" t="inlineStr">
        <is>
          <t>Q024L05</t>
        </is>
      </c>
      <c r="B5503" t="inlineStr">
        <is>
          <t>MATHEUS RIQUETTO DE SOUZA</t>
        </is>
      </c>
      <c r="C5503" t="n">
        <v>1</v>
      </c>
      <c r="D5503" t="inlineStr">
        <is>
          <t>IPCA</t>
        </is>
      </c>
      <c r="E5503" t="n">
        <v>0.009488792934583046</v>
      </c>
      <c r="F5503" t="inlineStr">
        <is>
          <t>MENSAL</t>
        </is>
      </c>
      <c r="G5503" t="n">
        <v>46706</v>
      </c>
      <c r="H5503" t="n">
        <v>46706</v>
      </c>
      <c r="I5503" t="inlineStr">
        <is>
          <t>067</t>
        </is>
      </c>
      <c r="J5503" t="inlineStr">
        <is>
          <t>CARTEIRA</t>
        </is>
      </c>
      <c r="K5503" t="inlineStr">
        <is>
          <t>CONTRATO</t>
        </is>
      </c>
      <c r="L5503" t="n">
        <v>3181.27</v>
      </c>
      <c r="M5503" t="inlineStr"/>
      <c r="N5503" t="inlineStr"/>
      <c r="O5503" s="142">
        <f>DATE(YEAR(H5503),MONTH(H5503),1)</f>
        <v/>
      </c>
      <c r="P5503" s="132">
        <f>IF(H5503&gt;$L$3,"Futuro","Atraso")</f>
        <v/>
      </c>
      <c r="Q5503">
        <f>12*(YEAR(H5503)-YEAR($L$3))+(MONTH(H5503)-MONTH($L$3))</f>
        <v/>
      </c>
      <c r="R5503" s="366">
        <f>IF(N5503="IBIRAPITANGA FASE 3",IF(P5503="Atraso",M5503,M5503/(1+$J$2)^Q5503),IF(P5503="Atraso",M5503,M5503/(1+$J$1)^Q5503))</f>
        <v/>
      </c>
    </row>
    <row r="5504">
      <c r="A5504" t="inlineStr">
        <is>
          <t>Q024L05</t>
        </is>
      </c>
      <c r="B5504" t="inlineStr">
        <is>
          <t>MATHEUS RIQUETTO DE SOUZA</t>
        </is>
      </c>
      <c r="C5504" t="n">
        <v>1</v>
      </c>
      <c r="D5504" t="inlineStr">
        <is>
          <t>IPCA</t>
        </is>
      </c>
      <c r="E5504" t="n">
        <v>0.009488792934583046</v>
      </c>
      <c r="F5504" t="inlineStr">
        <is>
          <t>MENSAL</t>
        </is>
      </c>
      <c r="G5504" t="n">
        <v>46736</v>
      </c>
      <c r="H5504" t="n">
        <v>46736</v>
      </c>
      <c r="I5504" t="inlineStr">
        <is>
          <t>068</t>
        </is>
      </c>
      <c r="J5504" t="inlineStr">
        <is>
          <t>CARTEIRA</t>
        </is>
      </c>
      <c r="K5504" t="inlineStr">
        <is>
          <t>CONTRATO</t>
        </is>
      </c>
      <c r="L5504" t="n">
        <v>3181.27</v>
      </c>
      <c r="M5504" t="inlineStr"/>
      <c r="N5504" t="inlineStr"/>
      <c r="O5504" s="142">
        <f>DATE(YEAR(H5504),MONTH(H5504),1)</f>
        <v/>
      </c>
      <c r="P5504" s="132">
        <f>IF(H5504&gt;$L$3,"Futuro","Atraso")</f>
        <v/>
      </c>
      <c r="Q5504">
        <f>12*(YEAR(H5504)-YEAR($L$3))+(MONTH(H5504)-MONTH($L$3))</f>
        <v/>
      </c>
      <c r="R5504" s="366">
        <f>IF(N5504="IBIRAPITANGA FASE 3",IF(P5504="Atraso",M5504,M5504/(1+$J$2)^Q5504),IF(P5504="Atraso",M5504,M5504/(1+$J$1)^Q5504))</f>
        <v/>
      </c>
    </row>
    <row r="5505">
      <c r="A5505" t="inlineStr">
        <is>
          <t>Q024L05</t>
        </is>
      </c>
      <c r="B5505" t="inlineStr">
        <is>
          <t>MATHEUS RIQUETTO DE SOUZA</t>
        </is>
      </c>
      <c r="C5505" t="n">
        <v>1</v>
      </c>
      <c r="D5505" t="inlineStr">
        <is>
          <t>IPCA</t>
        </is>
      </c>
      <c r="E5505" t="n">
        <v>0.009488792934583046</v>
      </c>
      <c r="F5505" t="inlineStr">
        <is>
          <t>MENSAL</t>
        </is>
      </c>
      <c r="G5505" t="n">
        <v>46767</v>
      </c>
      <c r="H5505" t="n">
        <v>46767</v>
      </c>
      <c r="I5505" t="inlineStr">
        <is>
          <t>069</t>
        </is>
      </c>
      <c r="J5505" t="inlineStr">
        <is>
          <t>CARTEIRA</t>
        </is>
      </c>
      <c r="K5505" t="inlineStr">
        <is>
          <t>CONTRATO</t>
        </is>
      </c>
      <c r="L5505" t="n">
        <v>3181.27</v>
      </c>
      <c r="M5505" t="inlineStr"/>
      <c r="N5505" t="inlineStr"/>
      <c r="O5505" s="142">
        <f>DATE(YEAR(H5505),MONTH(H5505),1)</f>
        <v/>
      </c>
      <c r="P5505" s="132">
        <f>IF(H5505&gt;$L$3,"Futuro","Atraso")</f>
        <v/>
      </c>
      <c r="Q5505">
        <f>12*(YEAR(H5505)-YEAR($L$3))+(MONTH(H5505)-MONTH($L$3))</f>
        <v/>
      </c>
      <c r="R5505" s="366">
        <f>IF(N5505="IBIRAPITANGA FASE 3",IF(P5505="Atraso",M5505,M5505/(1+$J$2)^Q5505),IF(P5505="Atraso",M5505,M5505/(1+$J$1)^Q5505))</f>
        <v/>
      </c>
    </row>
    <row r="5506">
      <c r="A5506" t="inlineStr">
        <is>
          <t>Q024L05</t>
        </is>
      </c>
      <c r="B5506" t="inlineStr">
        <is>
          <t>MATHEUS RIQUETTO DE SOUZA</t>
        </is>
      </c>
      <c r="C5506" t="n">
        <v>1</v>
      </c>
      <c r="D5506" t="inlineStr">
        <is>
          <t>IPCA</t>
        </is>
      </c>
      <c r="E5506" t="n">
        <v>0.009488792934583046</v>
      </c>
      <c r="F5506" t="inlineStr">
        <is>
          <t>MENSAL</t>
        </is>
      </c>
      <c r="G5506" t="n">
        <v>46798</v>
      </c>
      <c r="H5506" t="n">
        <v>46798</v>
      </c>
      <c r="I5506" t="inlineStr">
        <is>
          <t>070</t>
        </is>
      </c>
      <c r="J5506" t="inlineStr">
        <is>
          <t>CARTEIRA</t>
        </is>
      </c>
      <c r="K5506" t="inlineStr">
        <is>
          <t>CONTRATO</t>
        </is>
      </c>
      <c r="L5506" t="n">
        <v>3181.27</v>
      </c>
      <c r="M5506" t="inlineStr"/>
      <c r="N5506" t="inlineStr"/>
      <c r="O5506" s="142">
        <f>DATE(YEAR(H5506),MONTH(H5506),1)</f>
        <v/>
      </c>
      <c r="P5506" s="132">
        <f>IF(H5506&gt;$L$3,"Futuro","Atraso")</f>
        <v/>
      </c>
      <c r="Q5506">
        <f>12*(YEAR(H5506)-YEAR($L$3))+(MONTH(H5506)-MONTH($L$3))</f>
        <v/>
      </c>
      <c r="R5506" s="366">
        <f>IF(N5506="IBIRAPITANGA FASE 3",IF(P5506="Atraso",M5506,M5506/(1+$J$2)^Q5506),IF(P5506="Atraso",M5506,M5506/(1+$J$1)^Q5506))</f>
        <v/>
      </c>
    </row>
    <row r="5507">
      <c r="A5507" t="inlineStr">
        <is>
          <t>Q024L05</t>
        </is>
      </c>
      <c r="B5507" t="inlineStr">
        <is>
          <t>MATHEUS RIQUETTO DE SOUZA</t>
        </is>
      </c>
      <c r="C5507" t="n">
        <v>1</v>
      </c>
      <c r="D5507" t="inlineStr">
        <is>
          <t>IPCA</t>
        </is>
      </c>
      <c r="E5507" t="n">
        <v>0.009488792934583046</v>
      </c>
      <c r="F5507" t="inlineStr">
        <is>
          <t>MENSAL</t>
        </is>
      </c>
      <c r="G5507" t="n">
        <v>46827</v>
      </c>
      <c r="H5507" t="n">
        <v>46827</v>
      </c>
      <c r="I5507" t="inlineStr">
        <is>
          <t>071</t>
        </is>
      </c>
      <c r="J5507" t="inlineStr">
        <is>
          <t>CARTEIRA</t>
        </is>
      </c>
      <c r="K5507" t="inlineStr">
        <is>
          <t>CONTRATO</t>
        </is>
      </c>
      <c r="L5507" t="n">
        <v>3181.27</v>
      </c>
      <c r="M5507" t="inlineStr"/>
      <c r="N5507" t="inlineStr"/>
      <c r="O5507" s="142">
        <f>DATE(YEAR(H5507),MONTH(H5507),1)</f>
        <v/>
      </c>
      <c r="P5507" s="132">
        <f>IF(H5507&gt;$L$3,"Futuro","Atraso")</f>
        <v/>
      </c>
      <c r="Q5507">
        <f>12*(YEAR(H5507)-YEAR($L$3))+(MONTH(H5507)-MONTH($L$3))</f>
        <v/>
      </c>
      <c r="R5507" s="366">
        <f>IF(N5507="IBIRAPITANGA FASE 3",IF(P5507="Atraso",M5507,M5507/(1+$J$2)^Q5507),IF(P5507="Atraso",M5507,M5507/(1+$J$1)^Q5507))</f>
        <v/>
      </c>
    </row>
    <row r="5508">
      <c r="A5508" t="inlineStr">
        <is>
          <t>Q024L05</t>
        </is>
      </c>
      <c r="B5508" t="inlineStr">
        <is>
          <t>MATHEUS RIQUETTO DE SOUZA</t>
        </is>
      </c>
      <c r="C5508" t="n">
        <v>1</v>
      </c>
      <c r="D5508" t="inlineStr">
        <is>
          <t>IPCA</t>
        </is>
      </c>
      <c r="E5508" t="n">
        <v>0.009488792934583046</v>
      </c>
      <c r="F5508" t="inlineStr">
        <is>
          <t>MENSAL</t>
        </is>
      </c>
      <c r="G5508" t="n">
        <v>46858</v>
      </c>
      <c r="H5508" t="n">
        <v>46858</v>
      </c>
      <c r="I5508" t="inlineStr">
        <is>
          <t>072</t>
        </is>
      </c>
      <c r="J5508" t="inlineStr">
        <is>
          <t>CARTEIRA</t>
        </is>
      </c>
      <c r="K5508" t="inlineStr">
        <is>
          <t>CONTRATO</t>
        </is>
      </c>
      <c r="L5508" t="n">
        <v>3181.27</v>
      </c>
      <c r="M5508" t="inlineStr"/>
      <c r="N5508" t="inlineStr"/>
      <c r="O5508" s="142">
        <f>DATE(YEAR(H5508),MONTH(H5508),1)</f>
        <v/>
      </c>
      <c r="P5508" s="132">
        <f>IF(H5508&gt;$L$3,"Futuro","Atraso")</f>
        <v/>
      </c>
      <c r="Q5508">
        <f>12*(YEAR(H5508)-YEAR($L$3))+(MONTH(H5508)-MONTH($L$3))</f>
        <v/>
      </c>
      <c r="R5508" s="366">
        <f>IF(N5508="IBIRAPITANGA FASE 3",IF(P5508="Atraso",M5508,M5508/(1+$J$2)^Q5508),IF(P5508="Atraso",M5508,M5508/(1+$J$1)^Q5508))</f>
        <v/>
      </c>
    </row>
    <row r="5509">
      <c r="A5509" t="inlineStr">
        <is>
          <t>Q024L05</t>
        </is>
      </c>
      <c r="B5509" t="inlineStr">
        <is>
          <t>MATHEUS RIQUETTO DE SOUZA</t>
        </is>
      </c>
      <c r="C5509" t="n">
        <v>1</v>
      </c>
      <c r="D5509" t="inlineStr">
        <is>
          <t>IPCA</t>
        </is>
      </c>
      <c r="E5509" t="n">
        <v>0.009488792934583046</v>
      </c>
      <c r="F5509" t="inlineStr">
        <is>
          <t>MENSAL</t>
        </is>
      </c>
      <c r="G5509" t="n">
        <v>46888</v>
      </c>
      <c r="H5509" t="n">
        <v>46888</v>
      </c>
      <c r="I5509" t="inlineStr">
        <is>
          <t>073</t>
        </is>
      </c>
      <c r="J5509" t="inlineStr">
        <is>
          <t>CARTEIRA</t>
        </is>
      </c>
      <c r="K5509" t="inlineStr">
        <is>
          <t>CONTRATO</t>
        </is>
      </c>
      <c r="L5509" t="n">
        <v>3181.27</v>
      </c>
      <c r="M5509" t="inlineStr"/>
      <c r="N5509" t="inlineStr"/>
      <c r="O5509" s="142">
        <f>DATE(YEAR(H5509),MONTH(H5509),1)</f>
        <v/>
      </c>
      <c r="P5509" s="132">
        <f>IF(H5509&gt;$L$3,"Futuro","Atraso")</f>
        <v/>
      </c>
      <c r="Q5509">
        <f>12*(YEAR(H5509)-YEAR($L$3))+(MONTH(H5509)-MONTH($L$3))</f>
        <v/>
      </c>
      <c r="R5509" s="366">
        <f>IF(N5509="IBIRAPITANGA FASE 3",IF(P5509="Atraso",M5509,M5509/(1+$J$2)^Q5509),IF(P5509="Atraso",M5509,M5509/(1+$J$1)^Q5509))</f>
        <v/>
      </c>
    </row>
    <row r="5510">
      <c r="A5510" t="inlineStr">
        <is>
          <t>Q024L05</t>
        </is>
      </c>
      <c r="B5510" t="inlineStr">
        <is>
          <t>MATHEUS RIQUETTO DE SOUZA</t>
        </is>
      </c>
      <c r="C5510" t="n">
        <v>1</v>
      </c>
      <c r="D5510" t="inlineStr">
        <is>
          <t>IPCA</t>
        </is>
      </c>
      <c r="E5510" t="n">
        <v>0.009488792934583046</v>
      </c>
      <c r="F5510" t="inlineStr">
        <is>
          <t>MENSAL</t>
        </is>
      </c>
      <c r="G5510" t="n">
        <v>46919</v>
      </c>
      <c r="H5510" t="n">
        <v>46919</v>
      </c>
      <c r="I5510" t="inlineStr">
        <is>
          <t>074</t>
        </is>
      </c>
      <c r="J5510" t="inlineStr">
        <is>
          <t>CARTEIRA</t>
        </is>
      </c>
      <c r="K5510" t="inlineStr">
        <is>
          <t>CONTRATO</t>
        </is>
      </c>
      <c r="L5510" t="n">
        <v>3181.27</v>
      </c>
      <c r="M5510" t="inlineStr"/>
      <c r="N5510" t="inlineStr"/>
      <c r="O5510" s="142">
        <f>DATE(YEAR(H5510),MONTH(H5510),1)</f>
        <v/>
      </c>
      <c r="P5510" s="132">
        <f>IF(H5510&gt;$L$3,"Futuro","Atraso")</f>
        <v/>
      </c>
      <c r="Q5510">
        <f>12*(YEAR(H5510)-YEAR($L$3))+(MONTH(H5510)-MONTH($L$3))</f>
        <v/>
      </c>
      <c r="R5510" s="366">
        <f>IF(N5510="IBIRAPITANGA FASE 3",IF(P5510="Atraso",M5510,M5510/(1+$J$2)^Q5510),IF(P5510="Atraso",M5510,M5510/(1+$J$1)^Q5510))</f>
        <v/>
      </c>
    </row>
    <row r="5511">
      <c r="A5511" t="inlineStr">
        <is>
          <t>Q024L05</t>
        </is>
      </c>
      <c r="B5511" t="inlineStr">
        <is>
          <t>MATHEUS RIQUETTO DE SOUZA</t>
        </is>
      </c>
      <c r="C5511" t="n">
        <v>1</v>
      </c>
      <c r="D5511" t="inlineStr">
        <is>
          <t>IPCA</t>
        </is>
      </c>
      <c r="E5511" t="n">
        <v>0.009488792934583046</v>
      </c>
      <c r="F5511" t="inlineStr">
        <is>
          <t>MENSAL</t>
        </is>
      </c>
      <c r="G5511" t="n">
        <v>46949</v>
      </c>
      <c r="H5511" t="n">
        <v>46949</v>
      </c>
      <c r="I5511" t="inlineStr">
        <is>
          <t>075</t>
        </is>
      </c>
      <c r="J5511" t="inlineStr">
        <is>
          <t>CARTEIRA</t>
        </is>
      </c>
      <c r="K5511" t="inlineStr">
        <is>
          <t>CONTRATO</t>
        </is>
      </c>
      <c r="L5511" t="n">
        <v>3181.27</v>
      </c>
      <c r="M5511" t="inlineStr"/>
      <c r="N5511" t="inlineStr"/>
      <c r="O5511" s="142">
        <f>DATE(YEAR(H5511),MONTH(H5511),1)</f>
        <v/>
      </c>
      <c r="P5511" s="132">
        <f>IF(H5511&gt;$L$3,"Futuro","Atraso")</f>
        <v/>
      </c>
      <c r="Q5511">
        <f>12*(YEAR(H5511)-YEAR($L$3))+(MONTH(H5511)-MONTH($L$3))</f>
        <v/>
      </c>
      <c r="R5511" s="366">
        <f>IF(N5511="IBIRAPITANGA FASE 3",IF(P5511="Atraso",M5511,M5511/(1+$J$2)^Q5511),IF(P5511="Atraso",M5511,M5511/(1+$J$1)^Q5511))</f>
        <v/>
      </c>
    </row>
    <row r="5512">
      <c r="A5512" t="inlineStr">
        <is>
          <t>Q024L05</t>
        </is>
      </c>
      <c r="B5512" t="inlineStr">
        <is>
          <t>MATHEUS RIQUETTO DE SOUZA</t>
        </is>
      </c>
      <c r="C5512" t="n">
        <v>1</v>
      </c>
      <c r="D5512" t="inlineStr">
        <is>
          <t>IPCA</t>
        </is>
      </c>
      <c r="E5512" t="n">
        <v>0.009488792934583046</v>
      </c>
      <c r="F5512" t="inlineStr">
        <is>
          <t>MENSAL</t>
        </is>
      </c>
      <c r="G5512" t="n">
        <v>46980</v>
      </c>
      <c r="H5512" t="n">
        <v>46980</v>
      </c>
      <c r="I5512" t="inlineStr">
        <is>
          <t>076</t>
        </is>
      </c>
      <c r="J5512" t="inlineStr">
        <is>
          <t>CARTEIRA</t>
        </is>
      </c>
      <c r="K5512" t="inlineStr">
        <is>
          <t>CONTRATO</t>
        </is>
      </c>
      <c r="L5512" t="n">
        <v>3181.27</v>
      </c>
      <c r="M5512" t="inlineStr"/>
      <c r="N5512" t="inlineStr"/>
      <c r="O5512" s="142">
        <f>DATE(YEAR(H5512),MONTH(H5512),1)</f>
        <v/>
      </c>
      <c r="P5512" s="132">
        <f>IF(H5512&gt;$L$3,"Futuro","Atraso")</f>
        <v/>
      </c>
      <c r="Q5512">
        <f>12*(YEAR(H5512)-YEAR($L$3))+(MONTH(H5512)-MONTH($L$3))</f>
        <v/>
      </c>
      <c r="R5512" s="366">
        <f>IF(N5512="IBIRAPITANGA FASE 3",IF(P5512="Atraso",M5512,M5512/(1+$J$2)^Q5512),IF(P5512="Atraso",M5512,M5512/(1+$J$1)^Q5512))</f>
        <v/>
      </c>
    </row>
    <row r="5513">
      <c r="A5513" t="inlineStr">
        <is>
          <t>Q024L05</t>
        </is>
      </c>
      <c r="B5513" t="inlineStr">
        <is>
          <t>MATHEUS RIQUETTO DE SOUZA</t>
        </is>
      </c>
      <c r="C5513" t="n">
        <v>1</v>
      </c>
      <c r="D5513" t="inlineStr">
        <is>
          <t>IPCA</t>
        </is>
      </c>
      <c r="E5513" t="n">
        <v>0.009488792934583046</v>
      </c>
      <c r="F5513" t="inlineStr">
        <is>
          <t>MENSAL</t>
        </is>
      </c>
      <c r="G5513" t="n">
        <v>47011</v>
      </c>
      <c r="H5513" t="n">
        <v>47011</v>
      </c>
      <c r="I5513" t="inlineStr">
        <is>
          <t>077</t>
        </is>
      </c>
      <c r="J5513" t="inlineStr">
        <is>
          <t>CARTEIRA</t>
        </is>
      </c>
      <c r="K5513" t="inlineStr">
        <is>
          <t>CONTRATO</t>
        </is>
      </c>
      <c r="L5513" t="n">
        <v>3181.27</v>
      </c>
      <c r="M5513" t="inlineStr"/>
      <c r="N5513" t="inlineStr"/>
      <c r="O5513" s="142">
        <f>DATE(YEAR(H5513),MONTH(H5513),1)</f>
        <v/>
      </c>
      <c r="P5513" s="132">
        <f>IF(H5513&gt;$L$3,"Futuro","Atraso")</f>
        <v/>
      </c>
      <c r="Q5513">
        <f>12*(YEAR(H5513)-YEAR($L$3))+(MONTH(H5513)-MONTH($L$3))</f>
        <v/>
      </c>
      <c r="R5513" s="366">
        <f>IF(N5513="IBIRAPITANGA FASE 3",IF(P5513="Atraso",M5513,M5513/(1+$J$2)^Q5513),IF(P5513="Atraso",M5513,M5513/(1+$J$1)^Q5513))</f>
        <v/>
      </c>
    </row>
    <row r="5514">
      <c r="A5514" t="inlineStr">
        <is>
          <t>Q024L05</t>
        </is>
      </c>
      <c r="B5514" t="inlineStr">
        <is>
          <t>MATHEUS RIQUETTO DE SOUZA</t>
        </is>
      </c>
      <c r="C5514" t="n">
        <v>1</v>
      </c>
      <c r="D5514" t="inlineStr">
        <is>
          <t>IPCA</t>
        </is>
      </c>
      <c r="E5514" t="n">
        <v>0.009488792934583046</v>
      </c>
      <c r="F5514" t="inlineStr">
        <is>
          <t>MENSAL</t>
        </is>
      </c>
      <c r="G5514" t="n">
        <v>47041</v>
      </c>
      <c r="H5514" t="n">
        <v>47041</v>
      </c>
      <c r="I5514" t="inlineStr">
        <is>
          <t>078</t>
        </is>
      </c>
      <c r="J5514" t="inlineStr">
        <is>
          <t>CARTEIRA</t>
        </is>
      </c>
      <c r="K5514" t="inlineStr">
        <is>
          <t>CONTRATO</t>
        </is>
      </c>
      <c r="L5514" t="n">
        <v>3181.27</v>
      </c>
      <c r="M5514" t="inlineStr"/>
      <c r="N5514" t="inlineStr"/>
      <c r="O5514" s="142">
        <f>DATE(YEAR(H5514),MONTH(H5514),1)</f>
        <v/>
      </c>
      <c r="P5514" s="132">
        <f>IF(H5514&gt;$L$3,"Futuro","Atraso")</f>
        <v/>
      </c>
      <c r="Q5514">
        <f>12*(YEAR(H5514)-YEAR($L$3))+(MONTH(H5514)-MONTH($L$3))</f>
        <v/>
      </c>
      <c r="R5514" s="366">
        <f>IF(N5514="IBIRAPITANGA FASE 3",IF(P5514="Atraso",M5514,M5514/(1+$J$2)^Q5514),IF(P5514="Atraso",M5514,M5514/(1+$J$1)^Q5514))</f>
        <v/>
      </c>
    </row>
    <row r="5515">
      <c r="A5515" t="inlineStr">
        <is>
          <t>Q024L05</t>
        </is>
      </c>
      <c r="B5515" t="inlineStr">
        <is>
          <t>MATHEUS RIQUETTO DE SOUZA</t>
        </is>
      </c>
      <c r="C5515" t="n">
        <v>1</v>
      </c>
      <c r="D5515" t="inlineStr">
        <is>
          <t>IPCA</t>
        </is>
      </c>
      <c r="E5515" t="n">
        <v>0.009488792934583046</v>
      </c>
      <c r="F5515" t="inlineStr">
        <is>
          <t>MENSAL</t>
        </is>
      </c>
      <c r="G5515" t="n">
        <v>47072</v>
      </c>
      <c r="H5515" t="n">
        <v>47072</v>
      </c>
      <c r="I5515" t="inlineStr">
        <is>
          <t>079</t>
        </is>
      </c>
      <c r="J5515" t="inlineStr">
        <is>
          <t>CARTEIRA</t>
        </is>
      </c>
      <c r="K5515" t="inlineStr">
        <is>
          <t>CONTRATO</t>
        </is>
      </c>
      <c r="L5515" t="n">
        <v>3181.27</v>
      </c>
      <c r="M5515" t="inlineStr"/>
      <c r="N5515" t="inlineStr"/>
      <c r="O5515" s="142">
        <f>DATE(YEAR(H5515),MONTH(H5515),1)</f>
        <v/>
      </c>
      <c r="P5515" s="132">
        <f>IF(H5515&gt;$L$3,"Futuro","Atraso")</f>
        <v/>
      </c>
      <c r="Q5515">
        <f>12*(YEAR(H5515)-YEAR($L$3))+(MONTH(H5515)-MONTH($L$3))</f>
        <v/>
      </c>
      <c r="R5515" s="366">
        <f>IF(N5515="IBIRAPITANGA FASE 3",IF(P5515="Atraso",M5515,M5515/(1+$J$2)^Q5515),IF(P5515="Atraso",M5515,M5515/(1+$J$1)^Q5515))</f>
        <v/>
      </c>
    </row>
    <row r="5516">
      <c r="A5516" t="inlineStr">
        <is>
          <t>Q024L05</t>
        </is>
      </c>
      <c r="B5516" t="inlineStr">
        <is>
          <t>MATHEUS RIQUETTO DE SOUZA</t>
        </is>
      </c>
      <c r="C5516" t="n">
        <v>1</v>
      </c>
      <c r="D5516" t="inlineStr">
        <is>
          <t>IPCA</t>
        </is>
      </c>
      <c r="E5516" t="n">
        <v>0.009488792934583046</v>
      </c>
      <c r="F5516" t="inlineStr">
        <is>
          <t>MENSAL</t>
        </is>
      </c>
      <c r="G5516" t="n">
        <v>47102</v>
      </c>
      <c r="H5516" t="n">
        <v>47102</v>
      </c>
      <c r="I5516" t="inlineStr">
        <is>
          <t>080</t>
        </is>
      </c>
      <c r="J5516" t="inlineStr">
        <is>
          <t>CARTEIRA</t>
        </is>
      </c>
      <c r="K5516" t="inlineStr">
        <is>
          <t>CONTRATO</t>
        </is>
      </c>
      <c r="L5516" t="n">
        <v>3181.27</v>
      </c>
      <c r="M5516" t="inlineStr"/>
      <c r="N5516" t="inlineStr"/>
      <c r="O5516" s="142">
        <f>DATE(YEAR(H5516),MONTH(H5516),1)</f>
        <v/>
      </c>
      <c r="P5516" s="132">
        <f>IF(H5516&gt;$L$3,"Futuro","Atraso")</f>
        <v/>
      </c>
      <c r="Q5516">
        <f>12*(YEAR(H5516)-YEAR($L$3))+(MONTH(H5516)-MONTH($L$3))</f>
        <v/>
      </c>
      <c r="R5516" s="366">
        <f>IF(N5516="IBIRAPITANGA FASE 3",IF(P5516="Atraso",M5516,M5516/(1+$J$2)^Q5516),IF(P5516="Atraso",M5516,M5516/(1+$J$1)^Q5516))</f>
        <v/>
      </c>
    </row>
    <row r="5517">
      <c r="A5517" t="inlineStr">
        <is>
          <t>Q024L05</t>
        </is>
      </c>
      <c r="B5517" t="inlineStr">
        <is>
          <t>MATHEUS RIQUETTO DE SOUZA</t>
        </is>
      </c>
      <c r="C5517" t="n">
        <v>1</v>
      </c>
      <c r="D5517" t="inlineStr">
        <is>
          <t>IPCA</t>
        </is>
      </c>
      <c r="E5517" t="n">
        <v>0.009488792934583046</v>
      </c>
      <c r="F5517" t="inlineStr">
        <is>
          <t>MENSAL</t>
        </is>
      </c>
      <c r="G5517" t="n">
        <v>47133</v>
      </c>
      <c r="H5517" t="n">
        <v>47133</v>
      </c>
      <c r="I5517" t="inlineStr">
        <is>
          <t>081</t>
        </is>
      </c>
      <c r="J5517" t="inlineStr">
        <is>
          <t>CARTEIRA</t>
        </is>
      </c>
      <c r="K5517" t="inlineStr">
        <is>
          <t>CONTRATO</t>
        </is>
      </c>
      <c r="L5517" t="n">
        <v>3181.27</v>
      </c>
      <c r="M5517" t="inlineStr"/>
      <c r="N5517" t="inlineStr"/>
      <c r="O5517" s="142">
        <f>DATE(YEAR(H5517),MONTH(H5517),1)</f>
        <v/>
      </c>
      <c r="P5517" s="132">
        <f>IF(H5517&gt;$L$3,"Futuro","Atraso")</f>
        <v/>
      </c>
      <c r="Q5517">
        <f>12*(YEAR(H5517)-YEAR($L$3))+(MONTH(H5517)-MONTH($L$3))</f>
        <v/>
      </c>
      <c r="R5517" s="366">
        <f>IF(N5517="IBIRAPITANGA FASE 3",IF(P5517="Atraso",M5517,M5517/(1+$J$2)^Q5517),IF(P5517="Atraso",M5517,M5517/(1+$J$1)^Q5517))</f>
        <v/>
      </c>
    </row>
    <row r="5518">
      <c r="A5518" t="inlineStr">
        <is>
          <t>Q024L05</t>
        </is>
      </c>
      <c r="B5518" t="inlineStr">
        <is>
          <t>MATHEUS RIQUETTO DE SOUZA</t>
        </is>
      </c>
      <c r="C5518" t="n">
        <v>1</v>
      </c>
      <c r="D5518" t="inlineStr">
        <is>
          <t>IPCA</t>
        </is>
      </c>
      <c r="E5518" t="n">
        <v>0.009488792934583046</v>
      </c>
      <c r="F5518" t="inlineStr">
        <is>
          <t>MENSAL</t>
        </is>
      </c>
      <c r="G5518" t="n">
        <v>47164</v>
      </c>
      <c r="H5518" t="n">
        <v>47164</v>
      </c>
      <c r="I5518" t="inlineStr">
        <is>
          <t>082</t>
        </is>
      </c>
      <c r="J5518" t="inlineStr">
        <is>
          <t>CARTEIRA</t>
        </is>
      </c>
      <c r="K5518" t="inlineStr">
        <is>
          <t>CONTRATO</t>
        </is>
      </c>
      <c r="L5518" t="n">
        <v>3181.27</v>
      </c>
      <c r="M5518" t="inlineStr"/>
      <c r="N5518" t="inlineStr"/>
      <c r="O5518" s="142">
        <f>DATE(YEAR(H5518),MONTH(H5518),1)</f>
        <v/>
      </c>
      <c r="P5518" s="132">
        <f>IF(H5518&gt;$L$3,"Futuro","Atraso")</f>
        <v/>
      </c>
      <c r="Q5518">
        <f>12*(YEAR(H5518)-YEAR($L$3))+(MONTH(H5518)-MONTH($L$3))</f>
        <v/>
      </c>
      <c r="R5518" s="366">
        <f>IF(N5518="IBIRAPITANGA FASE 3",IF(P5518="Atraso",M5518,M5518/(1+$J$2)^Q5518),IF(P5518="Atraso",M5518,M5518/(1+$J$1)^Q5518))</f>
        <v/>
      </c>
    </row>
    <row r="5519">
      <c r="A5519" t="inlineStr">
        <is>
          <t>Q024L05</t>
        </is>
      </c>
      <c r="B5519" t="inlineStr">
        <is>
          <t>MATHEUS RIQUETTO DE SOUZA</t>
        </is>
      </c>
      <c r="C5519" t="n">
        <v>1</v>
      </c>
      <c r="D5519" t="inlineStr">
        <is>
          <t>IPCA</t>
        </is>
      </c>
      <c r="E5519" t="n">
        <v>0.009488792934583046</v>
      </c>
      <c r="F5519" t="inlineStr">
        <is>
          <t>MENSAL</t>
        </is>
      </c>
      <c r="G5519" t="n">
        <v>47192</v>
      </c>
      <c r="H5519" t="n">
        <v>47192</v>
      </c>
      <c r="I5519" t="inlineStr">
        <is>
          <t>083</t>
        </is>
      </c>
      <c r="J5519" t="inlineStr">
        <is>
          <t>CARTEIRA</t>
        </is>
      </c>
      <c r="K5519" t="inlineStr">
        <is>
          <t>CONTRATO</t>
        </is>
      </c>
      <c r="L5519" t="n">
        <v>3181.27</v>
      </c>
      <c r="M5519" t="inlineStr"/>
      <c r="N5519" t="inlineStr"/>
      <c r="O5519" s="142">
        <f>DATE(YEAR(H5519),MONTH(H5519),1)</f>
        <v/>
      </c>
      <c r="P5519" s="132">
        <f>IF(H5519&gt;$L$3,"Futuro","Atraso")</f>
        <v/>
      </c>
      <c r="Q5519">
        <f>12*(YEAR(H5519)-YEAR($L$3))+(MONTH(H5519)-MONTH($L$3))</f>
        <v/>
      </c>
      <c r="R5519" s="366">
        <f>IF(N5519="IBIRAPITANGA FASE 3",IF(P5519="Atraso",M5519,M5519/(1+$J$2)^Q5519),IF(P5519="Atraso",M5519,M5519/(1+$J$1)^Q5519))</f>
        <v/>
      </c>
    </row>
    <row r="5520">
      <c r="A5520" t="inlineStr">
        <is>
          <t>Q024L05</t>
        </is>
      </c>
      <c r="B5520" t="inlineStr">
        <is>
          <t>MATHEUS RIQUETTO DE SOUZA</t>
        </is>
      </c>
      <c r="C5520" t="n">
        <v>1</v>
      </c>
      <c r="D5520" t="inlineStr">
        <is>
          <t>IPCA</t>
        </is>
      </c>
      <c r="E5520" t="n">
        <v>0.009488792934583046</v>
      </c>
      <c r="F5520" t="inlineStr">
        <is>
          <t>MENSAL</t>
        </is>
      </c>
      <c r="G5520" t="n">
        <v>47223</v>
      </c>
      <c r="H5520" t="n">
        <v>47223</v>
      </c>
      <c r="I5520" t="inlineStr">
        <is>
          <t>084</t>
        </is>
      </c>
      <c r="J5520" t="inlineStr">
        <is>
          <t>CARTEIRA</t>
        </is>
      </c>
      <c r="K5520" t="inlineStr">
        <is>
          <t>CONTRATO</t>
        </is>
      </c>
      <c r="L5520" t="n">
        <v>3181.27</v>
      </c>
      <c r="M5520" t="inlineStr"/>
      <c r="N5520" t="inlineStr"/>
      <c r="O5520" s="142">
        <f>DATE(YEAR(H5520),MONTH(H5520),1)</f>
        <v/>
      </c>
      <c r="P5520" s="132">
        <f>IF(H5520&gt;$L$3,"Futuro","Atraso")</f>
        <v/>
      </c>
      <c r="Q5520">
        <f>12*(YEAR(H5520)-YEAR($L$3))+(MONTH(H5520)-MONTH($L$3))</f>
        <v/>
      </c>
      <c r="R5520" s="366">
        <f>IF(N5520="IBIRAPITANGA FASE 3",IF(P5520="Atraso",M5520,M5520/(1+$J$2)^Q5520),IF(P5520="Atraso",M5520,M5520/(1+$J$1)^Q5520))</f>
        <v/>
      </c>
    </row>
    <row r="5521">
      <c r="A5521" t="inlineStr">
        <is>
          <t>Q024L05</t>
        </is>
      </c>
      <c r="B5521" t="inlineStr">
        <is>
          <t>MATHEUS RIQUETTO DE SOUZA</t>
        </is>
      </c>
      <c r="C5521" t="n">
        <v>1</v>
      </c>
      <c r="D5521" t="inlineStr">
        <is>
          <t>IPCA</t>
        </is>
      </c>
      <c r="E5521" t="n">
        <v>0.009488792934583046</v>
      </c>
      <c r="F5521" t="inlineStr">
        <is>
          <t>MENSAL</t>
        </is>
      </c>
      <c r="G5521" t="n">
        <v>47253</v>
      </c>
      <c r="H5521" t="n">
        <v>47253</v>
      </c>
      <c r="I5521" t="inlineStr">
        <is>
          <t>085</t>
        </is>
      </c>
      <c r="J5521" t="inlineStr">
        <is>
          <t>CARTEIRA</t>
        </is>
      </c>
      <c r="K5521" t="inlineStr">
        <is>
          <t>CONTRATO</t>
        </is>
      </c>
      <c r="L5521" t="n">
        <v>3181.27</v>
      </c>
      <c r="M5521" t="inlineStr"/>
      <c r="N5521" t="inlineStr"/>
      <c r="O5521" s="142">
        <f>DATE(YEAR(H5521),MONTH(H5521),1)</f>
        <v/>
      </c>
      <c r="P5521" s="132">
        <f>IF(H5521&gt;$L$3,"Futuro","Atraso")</f>
        <v/>
      </c>
      <c r="Q5521">
        <f>12*(YEAR(H5521)-YEAR($L$3))+(MONTH(H5521)-MONTH($L$3))</f>
        <v/>
      </c>
      <c r="R5521" s="366">
        <f>IF(N5521="IBIRAPITANGA FASE 3",IF(P5521="Atraso",M5521,M5521/(1+$J$2)^Q5521),IF(P5521="Atraso",M5521,M5521/(1+$J$1)^Q5521))</f>
        <v/>
      </c>
    </row>
    <row r="5522">
      <c r="A5522" t="inlineStr">
        <is>
          <t>Q024L05</t>
        </is>
      </c>
      <c r="B5522" t="inlineStr">
        <is>
          <t>MATHEUS RIQUETTO DE SOUZA</t>
        </is>
      </c>
      <c r="C5522" t="n">
        <v>1</v>
      </c>
      <c r="D5522" t="inlineStr">
        <is>
          <t>IPCA</t>
        </is>
      </c>
      <c r="E5522" t="n">
        <v>0.009488792934583046</v>
      </c>
      <c r="F5522" t="inlineStr">
        <is>
          <t>MENSAL</t>
        </is>
      </c>
      <c r="G5522" t="n">
        <v>47284</v>
      </c>
      <c r="H5522" t="n">
        <v>47284</v>
      </c>
      <c r="I5522" t="inlineStr">
        <is>
          <t>086</t>
        </is>
      </c>
      <c r="J5522" t="inlineStr">
        <is>
          <t>CARTEIRA</t>
        </is>
      </c>
      <c r="K5522" t="inlineStr">
        <is>
          <t>CONTRATO</t>
        </is>
      </c>
      <c r="L5522" t="n">
        <v>3181.27</v>
      </c>
      <c r="M5522" t="inlineStr"/>
      <c r="N5522" t="inlineStr"/>
      <c r="O5522" s="142">
        <f>DATE(YEAR(H5522),MONTH(H5522),1)</f>
        <v/>
      </c>
      <c r="P5522" s="132">
        <f>IF(H5522&gt;$L$3,"Futuro","Atraso")</f>
        <v/>
      </c>
      <c r="Q5522">
        <f>12*(YEAR(H5522)-YEAR($L$3))+(MONTH(H5522)-MONTH($L$3))</f>
        <v/>
      </c>
      <c r="R5522" s="366">
        <f>IF(N5522="IBIRAPITANGA FASE 3",IF(P5522="Atraso",M5522,M5522/(1+$J$2)^Q5522),IF(P5522="Atraso",M5522,M5522/(1+$J$1)^Q5522))</f>
        <v/>
      </c>
    </row>
    <row r="5523">
      <c r="A5523" t="inlineStr">
        <is>
          <t>Q024L05</t>
        </is>
      </c>
      <c r="B5523" t="inlineStr">
        <is>
          <t>MATHEUS RIQUETTO DE SOUZA</t>
        </is>
      </c>
      <c r="C5523" t="n">
        <v>1</v>
      </c>
      <c r="D5523" t="inlineStr">
        <is>
          <t>IPCA</t>
        </is>
      </c>
      <c r="E5523" t="n">
        <v>0.009488792934583046</v>
      </c>
      <c r="F5523" t="inlineStr">
        <is>
          <t>MENSAL</t>
        </is>
      </c>
      <c r="G5523" t="n">
        <v>47314</v>
      </c>
      <c r="H5523" t="n">
        <v>47314</v>
      </c>
      <c r="I5523" t="inlineStr">
        <is>
          <t>087</t>
        </is>
      </c>
      <c r="J5523" t="inlineStr">
        <is>
          <t>CARTEIRA</t>
        </is>
      </c>
      <c r="K5523" t="inlineStr">
        <is>
          <t>CONTRATO</t>
        </is>
      </c>
      <c r="L5523" t="n">
        <v>3181.27</v>
      </c>
      <c r="M5523" t="inlineStr"/>
      <c r="N5523" t="inlineStr"/>
      <c r="O5523" s="142">
        <f>DATE(YEAR(H5523),MONTH(H5523),1)</f>
        <v/>
      </c>
      <c r="P5523" s="132">
        <f>IF(H5523&gt;$L$3,"Futuro","Atraso")</f>
        <v/>
      </c>
      <c r="Q5523">
        <f>12*(YEAR(H5523)-YEAR($L$3))+(MONTH(H5523)-MONTH($L$3))</f>
        <v/>
      </c>
      <c r="R5523" s="366">
        <f>IF(N5523="IBIRAPITANGA FASE 3",IF(P5523="Atraso",M5523,M5523/(1+$J$2)^Q5523),IF(P5523="Atraso",M5523,M5523/(1+$J$1)^Q5523))</f>
        <v/>
      </c>
    </row>
    <row r="5524">
      <c r="A5524" t="inlineStr">
        <is>
          <t>Q024L05</t>
        </is>
      </c>
      <c r="B5524" t="inlineStr">
        <is>
          <t>MATHEUS RIQUETTO DE SOUZA</t>
        </is>
      </c>
      <c r="C5524" t="n">
        <v>1</v>
      </c>
      <c r="D5524" t="inlineStr">
        <is>
          <t>IPCA</t>
        </is>
      </c>
      <c r="E5524" t="n">
        <v>0.009488792934583046</v>
      </c>
      <c r="F5524" t="inlineStr">
        <is>
          <t>MENSAL</t>
        </is>
      </c>
      <c r="G5524" t="n">
        <v>47345</v>
      </c>
      <c r="H5524" t="n">
        <v>47345</v>
      </c>
      <c r="I5524" t="inlineStr">
        <is>
          <t>088</t>
        </is>
      </c>
      <c r="J5524" t="inlineStr">
        <is>
          <t>CARTEIRA</t>
        </is>
      </c>
      <c r="K5524" t="inlineStr">
        <is>
          <t>CONTRATO</t>
        </is>
      </c>
      <c r="L5524" t="n">
        <v>3181.27</v>
      </c>
      <c r="M5524" t="inlineStr"/>
      <c r="N5524" t="inlineStr"/>
      <c r="O5524" s="142">
        <f>DATE(YEAR(H5524),MONTH(H5524),1)</f>
        <v/>
      </c>
      <c r="P5524" s="132">
        <f>IF(H5524&gt;$L$3,"Futuro","Atraso")</f>
        <v/>
      </c>
      <c r="Q5524">
        <f>12*(YEAR(H5524)-YEAR($L$3))+(MONTH(H5524)-MONTH($L$3))</f>
        <v/>
      </c>
      <c r="R5524" s="366">
        <f>IF(N5524="IBIRAPITANGA FASE 3",IF(P5524="Atraso",M5524,M5524/(1+$J$2)^Q5524),IF(P5524="Atraso",M5524,M5524/(1+$J$1)^Q5524))</f>
        <v/>
      </c>
    </row>
    <row r="5525">
      <c r="A5525" t="inlineStr">
        <is>
          <t>Q024L05</t>
        </is>
      </c>
      <c r="B5525" t="inlineStr">
        <is>
          <t>MATHEUS RIQUETTO DE SOUZA</t>
        </is>
      </c>
      <c r="C5525" t="n">
        <v>1</v>
      </c>
      <c r="D5525" t="inlineStr">
        <is>
          <t>IPCA</t>
        </is>
      </c>
      <c r="E5525" t="n">
        <v>0.009488792934583046</v>
      </c>
      <c r="F5525" t="inlineStr">
        <is>
          <t>MENSAL</t>
        </is>
      </c>
      <c r="G5525" t="n">
        <v>47376</v>
      </c>
      <c r="H5525" t="n">
        <v>47376</v>
      </c>
      <c r="I5525" t="inlineStr">
        <is>
          <t>089</t>
        </is>
      </c>
      <c r="J5525" t="inlineStr">
        <is>
          <t>CARTEIRA</t>
        </is>
      </c>
      <c r="K5525" t="inlineStr">
        <is>
          <t>CONTRATO</t>
        </is>
      </c>
      <c r="L5525" t="n">
        <v>3181.27</v>
      </c>
      <c r="M5525" t="inlineStr"/>
      <c r="N5525" t="inlineStr"/>
      <c r="O5525" s="142">
        <f>DATE(YEAR(H5525),MONTH(H5525),1)</f>
        <v/>
      </c>
      <c r="P5525" s="132">
        <f>IF(H5525&gt;$L$3,"Futuro","Atraso")</f>
        <v/>
      </c>
      <c r="Q5525">
        <f>12*(YEAR(H5525)-YEAR($L$3))+(MONTH(H5525)-MONTH($L$3))</f>
        <v/>
      </c>
      <c r="R5525" s="366">
        <f>IF(N5525="IBIRAPITANGA FASE 3",IF(P5525="Atraso",M5525,M5525/(1+$J$2)^Q5525),IF(P5525="Atraso",M5525,M5525/(1+$J$1)^Q5525))</f>
        <v/>
      </c>
    </row>
    <row r="5526">
      <c r="A5526" t="inlineStr">
        <is>
          <t>Q024L05</t>
        </is>
      </c>
      <c r="B5526" t="inlineStr">
        <is>
          <t>MATHEUS RIQUETTO DE SOUZA</t>
        </is>
      </c>
      <c r="C5526" t="n">
        <v>1</v>
      </c>
      <c r="D5526" t="inlineStr">
        <is>
          <t>IPCA</t>
        </is>
      </c>
      <c r="E5526" t="n">
        <v>0.009488792934583046</v>
      </c>
      <c r="F5526" t="inlineStr">
        <is>
          <t>MENSAL</t>
        </is>
      </c>
      <c r="G5526" t="n">
        <v>47406</v>
      </c>
      <c r="H5526" t="n">
        <v>47406</v>
      </c>
      <c r="I5526" t="inlineStr">
        <is>
          <t>090</t>
        </is>
      </c>
      <c r="J5526" t="inlineStr">
        <is>
          <t>CARTEIRA</t>
        </is>
      </c>
      <c r="K5526" t="inlineStr">
        <is>
          <t>CONTRATO</t>
        </is>
      </c>
      <c r="L5526" t="n">
        <v>3181.27</v>
      </c>
      <c r="M5526" t="inlineStr"/>
      <c r="N5526" t="inlineStr"/>
      <c r="O5526" s="142">
        <f>DATE(YEAR(H5526),MONTH(H5526),1)</f>
        <v/>
      </c>
      <c r="P5526" s="132">
        <f>IF(H5526&gt;$L$3,"Futuro","Atraso")</f>
        <v/>
      </c>
      <c r="Q5526">
        <f>12*(YEAR(H5526)-YEAR($L$3))+(MONTH(H5526)-MONTH($L$3))</f>
        <v/>
      </c>
      <c r="R5526" s="366">
        <f>IF(N5526="IBIRAPITANGA FASE 3",IF(P5526="Atraso",M5526,M5526/(1+$J$2)^Q5526),IF(P5526="Atraso",M5526,M5526/(1+$J$1)^Q5526))</f>
        <v/>
      </c>
    </row>
    <row r="5527">
      <c r="A5527" t="inlineStr">
        <is>
          <t>Q024L05</t>
        </is>
      </c>
      <c r="B5527" t="inlineStr">
        <is>
          <t>MATHEUS RIQUETTO DE SOUZA</t>
        </is>
      </c>
      <c r="C5527" t="n">
        <v>1</v>
      </c>
      <c r="D5527" t="inlineStr">
        <is>
          <t>IPCA</t>
        </is>
      </c>
      <c r="E5527" t="n">
        <v>0.009488792934583046</v>
      </c>
      <c r="F5527" t="inlineStr">
        <is>
          <t>MENSAL</t>
        </is>
      </c>
      <c r="G5527" t="n">
        <v>47437</v>
      </c>
      <c r="H5527" t="n">
        <v>47437</v>
      </c>
      <c r="I5527" t="inlineStr">
        <is>
          <t>091</t>
        </is>
      </c>
      <c r="J5527" t="inlineStr">
        <is>
          <t>CARTEIRA</t>
        </is>
      </c>
      <c r="K5527" t="inlineStr">
        <is>
          <t>CONTRATO</t>
        </is>
      </c>
      <c r="L5527" t="n">
        <v>3181.27</v>
      </c>
      <c r="M5527" t="inlineStr"/>
      <c r="N5527" t="inlineStr"/>
      <c r="O5527" s="142">
        <f>DATE(YEAR(H5527),MONTH(H5527),1)</f>
        <v/>
      </c>
      <c r="P5527" s="132">
        <f>IF(H5527&gt;$L$3,"Futuro","Atraso")</f>
        <v/>
      </c>
      <c r="Q5527">
        <f>12*(YEAR(H5527)-YEAR($L$3))+(MONTH(H5527)-MONTH($L$3))</f>
        <v/>
      </c>
      <c r="R5527" s="366">
        <f>IF(N5527="IBIRAPITANGA FASE 3",IF(P5527="Atraso",M5527,M5527/(1+$J$2)^Q5527),IF(P5527="Atraso",M5527,M5527/(1+$J$1)^Q5527))</f>
        <v/>
      </c>
    </row>
    <row r="5528">
      <c r="A5528" t="inlineStr">
        <is>
          <t>Q024L05</t>
        </is>
      </c>
      <c r="B5528" t="inlineStr">
        <is>
          <t>MATHEUS RIQUETTO DE SOUZA</t>
        </is>
      </c>
      <c r="C5528" t="n">
        <v>1</v>
      </c>
      <c r="D5528" t="inlineStr">
        <is>
          <t>IPCA</t>
        </is>
      </c>
      <c r="E5528" t="n">
        <v>0.009488792934583046</v>
      </c>
      <c r="F5528" t="inlineStr">
        <is>
          <t>MENSAL</t>
        </is>
      </c>
      <c r="G5528" t="n">
        <v>47467</v>
      </c>
      <c r="H5528" t="n">
        <v>47467</v>
      </c>
      <c r="I5528" t="inlineStr">
        <is>
          <t>092</t>
        </is>
      </c>
      <c r="J5528" t="inlineStr">
        <is>
          <t>CARTEIRA</t>
        </is>
      </c>
      <c r="K5528" t="inlineStr">
        <is>
          <t>CONTRATO</t>
        </is>
      </c>
      <c r="L5528" t="n">
        <v>3181.27</v>
      </c>
      <c r="M5528" t="inlineStr"/>
      <c r="N5528" t="inlineStr"/>
      <c r="O5528" s="142">
        <f>DATE(YEAR(H5528),MONTH(H5528),1)</f>
        <v/>
      </c>
      <c r="P5528" s="132">
        <f>IF(H5528&gt;$L$3,"Futuro","Atraso")</f>
        <v/>
      </c>
      <c r="Q5528">
        <f>12*(YEAR(H5528)-YEAR($L$3))+(MONTH(H5528)-MONTH($L$3))</f>
        <v/>
      </c>
      <c r="R5528" s="366">
        <f>IF(N5528="IBIRAPITANGA FASE 3",IF(P5528="Atraso",M5528,M5528/(1+$J$2)^Q5528),IF(P5528="Atraso",M5528,M5528/(1+$J$1)^Q5528))</f>
        <v/>
      </c>
    </row>
    <row r="5529">
      <c r="A5529" t="inlineStr">
        <is>
          <t>Q024L05</t>
        </is>
      </c>
      <c r="B5529" t="inlineStr">
        <is>
          <t>MATHEUS RIQUETTO DE SOUZA</t>
        </is>
      </c>
      <c r="C5529" t="n">
        <v>1</v>
      </c>
      <c r="D5529" t="inlineStr">
        <is>
          <t>IPCA</t>
        </is>
      </c>
      <c r="E5529" t="n">
        <v>0.009488792934583046</v>
      </c>
      <c r="F5529" t="inlineStr">
        <is>
          <t>MENSAL</t>
        </is>
      </c>
      <c r="G5529" t="n">
        <v>47498</v>
      </c>
      <c r="H5529" t="n">
        <v>47498</v>
      </c>
      <c r="I5529" t="inlineStr">
        <is>
          <t>093</t>
        </is>
      </c>
      <c r="J5529" t="inlineStr">
        <is>
          <t>CARTEIRA</t>
        </is>
      </c>
      <c r="K5529" t="inlineStr">
        <is>
          <t>CONTRATO</t>
        </is>
      </c>
      <c r="L5529" t="n">
        <v>3181.27</v>
      </c>
      <c r="M5529" t="inlineStr"/>
      <c r="N5529" t="inlineStr"/>
      <c r="O5529" s="142">
        <f>DATE(YEAR(H5529),MONTH(H5529),1)</f>
        <v/>
      </c>
      <c r="P5529" s="132">
        <f>IF(H5529&gt;$L$3,"Futuro","Atraso")</f>
        <v/>
      </c>
      <c r="Q5529">
        <f>12*(YEAR(H5529)-YEAR($L$3))+(MONTH(H5529)-MONTH($L$3))</f>
        <v/>
      </c>
      <c r="R5529" s="366">
        <f>IF(N5529="IBIRAPITANGA FASE 3",IF(P5529="Atraso",M5529,M5529/(1+$J$2)^Q5529),IF(P5529="Atraso",M5529,M5529/(1+$J$1)^Q5529))</f>
        <v/>
      </c>
    </row>
    <row r="5530">
      <c r="A5530" t="inlineStr">
        <is>
          <t>Q024L05</t>
        </is>
      </c>
      <c r="B5530" t="inlineStr">
        <is>
          <t>MATHEUS RIQUETTO DE SOUZA</t>
        </is>
      </c>
      <c r="C5530" t="n">
        <v>1</v>
      </c>
      <c r="D5530" t="inlineStr">
        <is>
          <t>IPCA</t>
        </is>
      </c>
      <c r="E5530" t="n">
        <v>0.009488792934583046</v>
      </c>
      <c r="F5530" t="inlineStr">
        <is>
          <t>MENSAL</t>
        </is>
      </c>
      <c r="G5530" t="n">
        <v>47529</v>
      </c>
      <c r="H5530" t="n">
        <v>47529</v>
      </c>
      <c r="I5530" t="inlineStr">
        <is>
          <t>094</t>
        </is>
      </c>
      <c r="J5530" t="inlineStr">
        <is>
          <t>CARTEIRA</t>
        </is>
      </c>
      <c r="K5530" t="inlineStr">
        <is>
          <t>CONTRATO</t>
        </is>
      </c>
      <c r="L5530" t="n">
        <v>3181.27</v>
      </c>
      <c r="M5530" t="inlineStr"/>
      <c r="N5530" t="inlineStr"/>
      <c r="O5530" s="142">
        <f>DATE(YEAR(H5530),MONTH(H5530),1)</f>
        <v/>
      </c>
      <c r="P5530" s="132">
        <f>IF(H5530&gt;$L$3,"Futuro","Atraso")</f>
        <v/>
      </c>
      <c r="Q5530">
        <f>12*(YEAR(H5530)-YEAR($L$3))+(MONTH(H5530)-MONTH($L$3))</f>
        <v/>
      </c>
      <c r="R5530" s="366">
        <f>IF(N5530="IBIRAPITANGA FASE 3",IF(P5530="Atraso",M5530,M5530/(1+$J$2)^Q5530),IF(P5530="Atraso",M5530,M5530/(1+$J$1)^Q5530))</f>
        <v/>
      </c>
    </row>
    <row r="5531">
      <c r="A5531" t="inlineStr">
        <is>
          <t>Q024L05</t>
        </is>
      </c>
      <c r="B5531" t="inlineStr">
        <is>
          <t>MATHEUS RIQUETTO DE SOUZA</t>
        </is>
      </c>
      <c r="C5531" t="n">
        <v>1</v>
      </c>
      <c r="D5531" t="inlineStr">
        <is>
          <t>IPCA</t>
        </is>
      </c>
      <c r="E5531" t="n">
        <v>0.009488792934583046</v>
      </c>
      <c r="F5531" t="inlineStr">
        <is>
          <t>MENSAL</t>
        </is>
      </c>
      <c r="G5531" t="n">
        <v>47557</v>
      </c>
      <c r="H5531" t="n">
        <v>47557</v>
      </c>
      <c r="I5531" t="inlineStr">
        <is>
          <t>095</t>
        </is>
      </c>
      <c r="J5531" t="inlineStr">
        <is>
          <t>CARTEIRA</t>
        </is>
      </c>
      <c r="K5531" t="inlineStr">
        <is>
          <t>CONTRATO</t>
        </is>
      </c>
      <c r="L5531" t="n">
        <v>3181.27</v>
      </c>
      <c r="M5531" t="inlineStr"/>
      <c r="N5531" t="inlineStr"/>
      <c r="O5531" s="142">
        <f>DATE(YEAR(H5531),MONTH(H5531),1)</f>
        <v/>
      </c>
      <c r="P5531" s="132">
        <f>IF(H5531&gt;$L$3,"Futuro","Atraso")</f>
        <v/>
      </c>
      <c r="Q5531">
        <f>12*(YEAR(H5531)-YEAR($L$3))+(MONTH(H5531)-MONTH($L$3))</f>
        <v/>
      </c>
      <c r="R5531" s="366">
        <f>IF(N5531="IBIRAPITANGA FASE 3",IF(P5531="Atraso",M5531,M5531/(1+$J$2)^Q5531),IF(P5531="Atraso",M5531,M5531/(1+$J$1)^Q5531))</f>
        <v/>
      </c>
    </row>
    <row r="5532">
      <c r="A5532" t="inlineStr">
        <is>
          <t>Q024L05</t>
        </is>
      </c>
      <c r="B5532" t="inlineStr">
        <is>
          <t>MATHEUS RIQUETTO DE SOUZA</t>
        </is>
      </c>
      <c r="C5532" t="n">
        <v>1</v>
      </c>
      <c r="D5532" t="inlineStr">
        <is>
          <t>IPCA</t>
        </is>
      </c>
      <c r="E5532" t="n">
        <v>0.009488792934583046</v>
      </c>
      <c r="F5532" t="inlineStr">
        <is>
          <t>MENSAL</t>
        </is>
      </c>
      <c r="G5532" t="n">
        <v>47588</v>
      </c>
      <c r="H5532" t="n">
        <v>47588</v>
      </c>
      <c r="I5532" t="inlineStr">
        <is>
          <t>096</t>
        </is>
      </c>
      <c r="J5532" t="inlineStr">
        <is>
          <t>CARTEIRA</t>
        </is>
      </c>
      <c r="K5532" t="inlineStr">
        <is>
          <t>CONTRATO</t>
        </is>
      </c>
      <c r="L5532" t="n">
        <v>3181.27</v>
      </c>
      <c r="M5532" t="inlineStr"/>
      <c r="N5532" t="inlineStr"/>
      <c r="O5532" s="142">
        <f>DATE(YEAR(H5532),MONTH(H5532),1)</f>
        <v/>
      </c>
      <c r="P5532" s="132">
        <f>IF(H5532&gt;$L$3,"Futuro","Atraso")</f>
        <v/>
      </c>
      <c r="Q5532">
        <f>12*(YEAR(H5532)-YEAR($L$3))+(MONTH(H5532)-MONTH($L$3))</f>
        <v/>
      </c>
      <c r="R5532" s="366">
        <f>IF(N5532="IBIRAPITANGA FASE 3",IF(P5532="Atraso",M5532,M5532/(1+$J$2)^Q5532),IF(P5532="Atraso",M5532,M5532/(1+$J$1)^Q5532))</f>
        <v/>
      </c>
    </row>
    <row r="5533">
      <c r="A5533" t="inlineStr">
        <is>
          <t>Q024L05</t>
        </is>
      </c>
      <c r="B5533" t="inlineStr">
        <is>
          <t>MATHEUS RIQUETTO DE SOUZA</t>
        </is>
      </c>
      <c r="C5533" t="n">
        <v>1</v>
      </c>
      <c r="D5533" t="inlineStr">
        <is>
          <t>IPCA</t>
        </is>
      </c>
      <c r="E5533" t="n">
        <v>0.009488792934583046</v>
      </c>
      <c r="F5533" t="inlineStr">
        <is>
          <t>MENSAL</t>
        </is>
      </c>
      <c r="G5533" t="n">
        <v>47618</v>
      </c>
      <c r="H5533" t="n">
        <v>47618</v>
      </c>
      <c r="I5533" t="inlineStr">
        <is>
          <t>097</t>
        </is>
      </c>
      <c r="J5533" t="inlineStr">
        <is>
          <t>CARTEIRA</t>
        </is>
      </c>
      <c r="K5533" t="inlineStr">
        <is>
          <t>CONTRATO</t>
        </is>
      </c>
      <c r="L5533" t="n">
        <v>3181.27</v>
      </c>
      <c r="M5533" t="inlineStr"/>
      <c r="N5533" t="inlineStr"/>
      <c r="O5533" s="142">
        <f>DATE(YEAR(H5533),MONTH(H5533),1)</f>
        <v/>
      </c>
      <c r="P5533" s="132">
        <f>IF(H5533&gt;$L$3,"Futuro","Atraso")</f>
        <v/>
      </c>
      <c r="Q5533">
        <f>12*(YEAR(H5533)-YEAR($L$3))+(MONTH(H5533)-MONTH($L$3))</f>
        <v/>
      </c>
      <c r="R5533" s="366">
        <f>IF(N5533="IBIRAPITANGA FASE 3",IF(P5533="Atraso",M5533,M5533/(1+$J$2)^Q5533),IF(P5533="Atraso",M5533,M5533/(1+$J$1)^Q5533))</f>
        <v/>
      </c>
    </row>
    <row r="5534">
      <c r="A5534" t="inlineStr">
        <is>
          <t>Q024L05</t>
        </is>
      </c>
      <c r="B5534" t="inlineStr">
        <is>
          <t>MATHEUS RIQUETTO DE SOUZA</t>
        </is>
      </c>
      <c r="C5534" t="n">
        <v>1</v>
      </c>
      <c r="D5534" t="inlineStr">
        <is>
          <t>IPCA</t>
        </is>
      </c>
      <c r="E5534" t="n">
        <v>0.009488792934583046</v>
      </c>
      <c r="F5534" t="inlineStr">
        <is>
          <t>MENSAL</t>
        </is>
      </c>
      <c r="G5534" t="n">
        <v>47649</v>
      </c>
      <c r="H5534" t="n">
        <v>47649</v>
      </c>
      <c r="I5534" t="inlineStr">
        <is>
          <t>098</t>
        </is>
      </c>
      <c r="J5534" t="inlineStr">
        <is>
          <t>CARTEIRA</t>
        </is>
      </c>
      <c r="K5534" t="inlineStr">
        <is>
          <t>CONTRATO</t>
        </is>
      </c>
      <c r="L5534" t="n">
        <v>3181.27</v>
      </c>
      <c r="M5534" t="inlineStr"/>
      <c r="N5534" t="inlineStr"/>
      <c r="O5534" s="142">
        <f>DATE(YEAR(H5534),MONTH(H5534),1)</f>
        <v/>
      </c>
      <c r="P5534" s="132">
        <f>IF(H5534&gt;$L$3,"Futuro","Atraso")</f>
        <v/>
      </c>
      <c r="Q5534">
        <f>12*(YEAR(H5534)-YEAR($L$3))+(MONTH(H5534)-MONTH($L$3))</f>
        <v/>
      </c>
      <c r="R5534" s="366">
        <f>IF(N5534="IBIRAPITANGA FASE 3",IF(P5534="Atraso",M5534,M5534/(1+$J$2)^Q5534),IF(P5534="Atraso",M5534,M5534/(1+$J$1)^Q5534))</f>
        <v/>
      </c>
    </row>
    <row r="5535">
      <c r="A5535" t="inlineStr">
        <is>
          <t>Q024L05</t>
        </is>
      </c>
      <c r="B5535" t="inlineStr">
        <is>
          <t>MATHEUS RIQUETTO DE SOUZA</t>
        </is>
      </c>
      <c r="C5535" t="n">
        <v>1</v>
      </c>
      <c r="D5535" t="inlineStr">
        <is>
          <t>IPCA</t>
        </is>
      </c>
      <c r="E5535" t="n">
        <v>0.009488792934583046</v>
      </c>
      <c r="F5535" t="inlineStr">
        <is>
          <t>MENSAL</t>
        </is>
      </c>
      <c r="G5535" t="n">
        <v>47679</v>
      </c>
      <c r="H5535" t="n">
        <v>47679</v>
      </c>
      <c r="I5535" t="inlineStr">
        <is>
          <t>099</t>
        </is>
      </c>
      <c r="J5535" t="inlineStr">
        <is>
          <t>CARTEIRA</t>
        </is>
      </c>
      <c r="K5535" t="inlineStr">
        <is>
          <t>CONTRATO</t>
        </is>
      </c>
      <c r="L5535" t="n">
        <v>3181.27</v>
      </c>
      <c r="M5535" t="inlineStr"/>
      <c r="N5535" t="inlineStr"/>
      <c r="O5535" s="142">
        <f>DATE(YEAR(H5535),MONTH(H5535),1)</f>
        <v/>
      </c>
      <c r="P5535" s="132">
        <f>IF(H5535&gt;$L$3,"Futuro","Atraso")</f>
        <v/>
      </c>
      <c r="Q5535">
        <f>12*(YEAR(H5535)-YEAR($L$3))+(MONTH(H5535)-MONTH($L$3))</f>
        <v/>
      </c>
      <c r="R5535" s="366">
        <f>IF(N5535="IBIRAPITANGA FASE 3",IF(P5535="Atraso",M5535,M5535/(1+$J$2)^Q5535),IF(P5535="Atraso",M5535,M5535/(1+$J$1)^Q5535))</f>
        <v/>
      </c>
    </row>
    <row r="5536">
      <c r="A5536" t="inlineStr">
        <is>
          <t>Q024L05</t>
        </is>
      </c>
      <c r="B5536" t="inlineStr">
        <is>
          <t>MATHEUS RIQUETTO DE SOUZA</t>
        </is>
      </c>
      <c r="C5536" t="n">
        <v>1</v>
      </c>
      <c r="D5536" t="inlineStr">
        <is>
          <t>IPCA</t>
        </is>
      </c>
      <c r="E5536" t="n">
        <v>0.009488792934583046</v>
      </c>
      <c r="F5536" t="inlineStr">
        <is>
          <t>MENSAL</t>
        </is>
      </c>
      <c r="G5536" t="n">
        <v>47710</v>
      </c>
      <c r="H5536" t="n">
        <v>47710</v>
      </c>
      <c r="I5536" t="inlineStr">
        <is>
          <t>100</t>
        </is>
      </c>
      <c r="J5536" t="inlineStr">
        <is>
          <t>CARTEIRA</t>
        </is>
      </c>
      <c r="K5536" t="inlineStr">
        <is>
          <t>CONTRATO</t>
        </is>
      </c>
      <c r="L5536" t="n">
        <v>3181.27</v>
      </c>
      <c r="M5536" t="inlineStr"/>
      <c r="N5536" t="inlineStr"/>
      <c r="O5536" s="142">
        <f>DATE(YEAR(H5536),MONTH(H5536),1)</f>
        <v/>
      </c>
      <c r="P5536" s="132">
        <f>IF(H5536&gt;$L$3,"Futuro","Atraso")</f>
        <v/>
      </c>
      <c r="Q5536">
        <f>12*(YEAR(H5536)-YEAR($L$3))+(MONTH(H5536)-MONTH($L$3))</f>
        <v/>
      </c>
      <c r="R5536" s="366">
        <f>IF(N5536="IBIRAPITANGA FASE 3",IF(P5536="Atraso",M5536,M5536/(1+$J$2)^Q5536),IF(P5536="Atraso",M5536,M5536/(1+$J$1)^Q5536))</f>
        <v/>
      </c>
    </row>
    <row r="5537">
      <c r="A5537" t="inlineStr">
        <is>
          <t>Q024L05</t>
        </is>
      </c>
      <c r="B5537" t="inlineStr">
        <is>
          <t>MATHEUS RIQUETTO DE SOUZA</t>
        </is>
      </c>
      <c r="C5537" t="n">
        <v>1</v>
      </c>
      <c r="D5537" t="inlineStr">
        <is>
          <t>IPCA</t>
        </is>
      </c>
      <c r="E5537" t="n">
        <v>0.009488792934583046</v>
      </c>
      <c r="F5537" t="inlineStr">
        <is>
          <t>MENSAL</t>
        </is>
      </c>
      <c r="G5537" t="n">
        <v>47741</v>
      </c>
      <c r="H5537" t="n">
        <v>47741</v>
      </c>
      <c r="I5537" t="inlineStr">
        <is>
          <t>101</t>
        </is>
      </c>
      <c r="J5537" t="inlineStr">
        <is>
          <t>CARTEIRA</t>
        </is>
      </c>
      <c r="K5537" t="inlineStr">
        <is>
          <t>CONTRATO</t>
        </is>
      </c>
      <c r="L5537" t="n">
        <v>3181.27</v>
      </c>
      <c r="M5537" t="inlineStr"/>
      <c r="N5537" t="inlineStr"/>
      <c r="O5537" s="142">
        <f>DATE(YEAR(H5537),MONTH(H5537),1)</f>
        <v/>
      </c>
      <c r="P5537" s="132">
        <f>IF(H5537&gt;$L$3,"Futuro","Atraso")</f>
        <v/>
      </c>
      <c r="Q5537">
        <f>12*(YEAR(H5537)-YEAR($L$3))+(MONTH(H5537)-MONTH($L$3))</f>
        <v/>
      </c>
      <c r="R5537" s="366">
        <f>IF(N5537="IBIRAPITANGA FASE 3",IF(P5537="Atraso",M5537,M5537/(1+$J$2)^Q5537),IF(P5537="Atraso",M5537,M5537/(1+$J$1)^Q5537))</f>
        <v/>
      </c>
    </row>
    <row r="5538">
      <c r="A5538" t="inlineStr">
        <is>
          <t>Q024L05</t>
        </is>
      </c>
      <c r="B5538" t="inlineStr">
        <is>
          <t>MATHEUS RIQUETTO DE SOUZA</t>
        </is>
      </c>
      <c r="C5538" t="n">
        <v>1</v>
      </c>
      <c r="D5538" t="inlineStr">
        <is>
          <t>IPCA</t>
        </is>
      </c>
      <c r="E5538" t="n">
        <v>0.009488792934583046</v>
      </c>
      <c r="F5538" t="inlineStr">
        <is>
          <t>MENSAL</t>
        </is>
      </c>
      <c r="G5538" t="n">
        <v>47771</v>
      </c>
      <c r="H5538" t="n">
        <v>47771</v>
      </c>
      <c r="I5538" t="inlineStr">
        <is>
          <t>102</t>
        </is>
      </c>
      <c r="J5538" t="inlineStr">
        <is>
          <t>CARTEIRA</t>
        </is>
      </c>
      <c r="K5538" t="inlineStr">
        <is>
          <t>CONTRATO</t>
        </is>
      </c>
      <c r="L5538" t="n">
        <v>3181.27</v>
      </c>
      <c r="M5538" t="inlineStr"/>
      <c r="N5538" t="inlineStr"/>
      <c r="O5538" s="142">
        <f>DATE(YEAR(H5538),MONTH(H5538),1)</f>
        <v/>
      </c>
      <c r="P5538" s="132">
        <f>IF(H5538&gt;$L$3,"Futuro","Atraso")</f>
        <v/>
      </c>
      <c r="Q5538">
        <f>12*(YEAR(H5538)-YEAR($L$3))+(MONTH(H5538)-MONTH($L$3))</f>
        <v/>
      </c>
      <c r="R5538" s="366">
        <f>IF(N5538="IBIRAPITANGA FASE 3",IF(P5538="Atraso",M5538,M5538/(1+$J$2)^Q5538),IF(P5538="Atraso",M5538,M5538/(1+$J$1)^Q5538))</f>
        <v/>
      </c>
    </row>
    <row r="5539">
      <c r="A5539" t="inlineStr">
        <is>
          <t>Q024L05</t>
        </is>
      </c>
      <c r="B5539" t="inlineStr">
        <is>
          <t>MATHEUS RIQUETTO DE SOUZA</t>
        </is>
      </c>
      <c r="C5539" t="n">
        <v>1</v>
      </c>
      <c r="D5539" t="inlineStr">
        <is>
          <t>IPCA</t>
        </is>
      </c>
      <c r="E5539" t="n">
        <v>0.009488792934583046</v>
      </c>
      <c r="F5539" t="inlineStr">
        <is>
          <t>MENSAL</t>
        </is>
      </c>
      <c r="G5539" t="n">
        <v>47802</v>
      </c>
      <c r="H5539" t="n">
        <v>47802</v>
      </c>
      <c r="I5539" t="inlineStr">
        <is>
          <t>103</t>
        </is>
      </c>
      <c r="J5539" t="inlineStr">
        <is>
          <t>CARTEIRA</t>
        </is>
      </c>
      <c r="K5539" t="inlineStr">
        <is>
          <t>CONTRATO</t>
        </is>
      </c>
      <c r="L5539" t="n">
        <v>3181.27</v>
      </c>
      <c r="M5539" t="inlineStr"/>
      <c r="N5539" t="inlineStr"/>
      <c r="O5539" s="142">
        <f>DATE(YEAR(H5539),MONTH(H5539),1)</f>
        <v/>
      </c>
      <c r="P5539" s="132">
        <f>IF(H5539&gt;$L$3,"Futuro","Atraso")</f>
        <v/>
      </c>
      <c r="Q5539">
        <f>12*(YEAR(H5539)-YEAR($L$3))+(MONTH(H5539)-MONTH($L$3))</f>
        <v/>
      </c>
      <c r="R5539" s="366">
        <f>IF(N5539="IBIRAPITANGA FASE 3",IF(P5539="Atraso",M5539,M5539/(1+$J$2)^Q5539),IF(P5539="Atraso",M5539,M5539/(1+$J$1)^Q5539))</f>
        <v/>
      </c>
    </row>
    <row r="5540">
      <c r="A5540" t="inlineStr">
        <is>
          <t>Q024L05</t>
        </is>
      </c>
      <c r="B5540" t="inlineStr">
        <is>
          <t>MATHEUS RIQUETTO DE SOUZA</t>
        </is>
      </c>
      <c r="C5540" t="n">
        <v>1</v>
      </c>
      <c r="D5540" t="inlineStr">
        <is>
          <t>IPCA</t>
        </is>
      </c>
      <c r="E5540" t="n">
        <v>0.009488792934583046</v>
      </c>
      <c r="F5540" t="inlineStr">
        <is>
          <t>MENSAL</t>
        </is>
      </c>
      <c r="G5540" t="n">
        <v>47832</v>
      </c>
      <c r="H5540" t="n">
        <v>47832</v>
      </c>
      <c r="I5540" t="inlineStr">
        <is>
          <t>104</t>
        </is>
      </c>
      <c r="J5540" t="inlineStr">
        <is>
          <t>CARTEIRA</t>
        </is>
      </c>
      <c r="K5540" t="inlineStr">
        <is>
          <t>CONTRATO</t>
        </is>
      </c>
      <c r="L5540" t="n">
        <v>3181.27</v>
      </c>
      <c r="M5540" t="inlineStr"/>
      <c r="N5540" t="inlineStr"/>
      <c r="O5540" s="142">
        <f>DATE(YEAR(H5540),MONTH(H5540),1)</f>
        <v/>
      </c>
      <c r="P5540" s="132">
        <f>IF(H5540&gt;$L$3,"Futuro","Atraso")</f>
        <v/>
      </c>
      <c r="Q5540">
        <f>12*(YEAR(H5540)-YEAR($L$3))+(MONTH(H5540)-MONTH($L$3))</f>
        <v/>
      </c>
      <c r="R5540" s="366">
        <f>IF(N5540="IBIRAPITANGA FASE 3",IF(P5540="Atraso",M5540,M5540/(1+$J$2)^Q5540),IF(P5540="Atraso",M5540,M5540/(1+$J$1)^Q5540))</f>
        <v/>
      </c>
    </row>
    <row r="5541">
      <c r="A5541" t="inlineStr">
        <is>
          <t>Q024L05</t>
        </is>
      </c>
      <c r="B5541" t="inlineStr">
        <is>
          <t>MATHEUS RIQUETTO DE SOUZA</t>
        </is>
      </c>
      <c r="C5541" t="n">
        <v>1</v>
      </c>
      <c r="D5541" t="inlineStr">
        <is>
          <t>IPCA</t>
        </is>
      </c>
      <c r="E5541" t="n">
        <v>0.009488792934583046</v>
      </c>
      <c r="F5541" t="inlineStr">
        <is>
          <t>MENSAL</t>
        </is>
      </c>
      <c r="G5541" t="n">
        <v>47863</v>
      </c>
      <c r="H5541" t="n">
        <v>47863</v>
      </c>
      <c r="I5541" t="inlineStr">
        <is>
          <t>105</t>
        </is>
      </c>
      <c r="J5541" t="inlineStr">
        <is>
          <t>CARTEIRA</t>
        </is>
      </c>
      <c r="K5541" t="inlineStr">
        <is>
          <t>CONTRATO</t>
        </is>
      </c>
      <c r="L5541" t="n">
        <v>3181.27</v>
      </c>
      <c r="M5541" t="inlineStr"/>
      <c r="N5541" t="inlineStr"/>
      <c r="O5541" s="142">
        <f>DATE(YEAR(H5541),MONTH(H5541),1)</f>
        <v/>
      </c>
      <c r="P5541" s="132">
        <f>IF(H5541&gt;$L$3,"Futuro","Atraso")</f>
        <v/>
      </c>
      <c r="Q5541">
        <f>12*(YEAR(H5541)-YEAR($L$3))+(MONTH(H5541)-MONTH($L$3))</f>
        <v/>
      </c>
      <c r="R5541" s="366">
        <f>IF(N5541="IBIRAPITANGA FASE 3",IF(P5541="Atraso",M5541,M5541/(1+$J$2)^Q5541),IF(P5541="Atraso",M5541,M5541/(1+$J$1)^Q5541))</f>
        <v/>
      </c>
    </row>
    <row r="5542">
      <c r="A5542" t="inlineStr">
        <is>
          <t>Q024L05</t>
        </is>
      </c>
      <c r="B5542" t="inlineStr">
        <is>
          <t>MATHEUS RIQUETTO DE SOUZA</t>
        </is>
      </c>
      <c r="C5542" t="n">
        <v>1</v>
      </c>
      <c r="D5542" t="inlineStr">
        <is>
          <t>IPCA</t>
        </is>
      </c>
      <c r="E5542" t="n">
        <v>0.009488792934583046</v>
      </c>
      <c r="F5542" t="inlineStr">
        <is>
          <t>MENSAL</t>
        </is>
      </c>
      <c r="G5542" t="n">
        <v>47894</v>
      </c>
      <c r="H5542" t="n">
        <v>47894</v>
      </c>
      <c r="I5542" t="inlineStr">
        <is>
          <t>106</t>
        </is>
      </c>
      <c r="J5542" t="inlineStr">
        <is>
          <t>CARTEIRA</t>
        </is>
      </c>
      <c r="K5542" t="inlineStr">
        <is>
          <t>CONTRATO</t>
        </is>
      </c>
      <c r="L5542" t="n">
        <v>3181.27</v>
      </c>
      <c r="M5542" t="inlineStr"/>
      <c r="N5542" t="inlineStr"/>
      <c r="O5542" s="142">
        <f>DATE(YEAR(H5542),MONTH(H5542),1)</f>
        <v/>
      </c>
      <c r="P5542" s="132">
        <f>IF(H5542&gt;$L$3,"Futuro","Atraso")</f>
        <v/>
      </c>
      <c r="Q5542">
        <f>12*(YEAR(H5542)-YEAR($L$3))+(MONTH(H5542)-MONTH($L$3))</f>
        <v/>
      </c>
      <c r="R5542" s="366">
        <f>IF(N5542="IBIRAPITANGA FASE 3",IF(P5542="Atraso",M5542,M5542/(1+$J$2)^Q5542),IF(P5542="Atraso",M5542,M5542/(1+$J$1)^Q5542))</f>
        <v/>
      </c>
    </row>
    <row r="5543">
      <c r="A5543" t="inlineStr">
        <is>
          <t>Q024L05</t>
        </is>
      </c>
      <c r="B5543" t="inlineStr">
        <is>
          <t>MATHEUS RIQUETTO DE SOUZA</t>
        </is>
      </c>
      <c r="C5543" t="n">
        <v>1</v>
      </c>
      <c r="D5543" t="inlineStr">
        <is>
          <t>IPCA</t>
        </is>
      </c>
      <c r="E5543" t="n">
        <v>0.009488792934583046</v>
      </c>
      <c r="F5543" t="inlineStr">
        <is>
          <t>MENSAL</t>
        </is>
      </c>
      <c r="G5543" t="n">
        <v>47922</v>
      </c>
      <c r="H5543" t="n">
        <v>47922</v>
      </c>
      <c r="I5543" t="inlineStr">
        <is>
          <t>107</t>
        </is>
      </c>
      <c r="J5543" t="inlineStr">
        <is>
          <t>CARTEIRA</t>
        </is>
      </c>
      <c r="K5543" t="inlineStr">
        <is>
          <t>CONTRATO</t>
        </is>
      </c>
      <c r="L5543" t="n">
        <v>3181.27</v>
      </c>
      <c r="M5543" t="inlineStr"/>
      <c r="N5543" t="inlineStr"/>
      <c r="O5543" s="142">
        <f>DATE(YEAR(H5543),MONTH(H5543),1)</f>
        <v/>
      </c>
      <c r="P5543" s="132">
        <f>IF(H5543&gt;$L$3,"Futuro","Atraso")</f>
        <v/>
      </c>
      <c r="Q5543">
        <f>12*(YEAR(H5543)-YEAR($L$3))+(MONTH(H5543)-MONTH($L$3))</f>
        <v/>
      </c>
      <c r="R5543" s="366">
        <f>IF(N5543="IBIRAPITANGA FASE 3",IF(P5543="Atraso",M5543,M5543/(1+$J$2)^Q5543),IF(P5543="Atraso",M5543,M5543/(1+$J$1)^Q5543))</f>
        <v/>
      </c>
    </row>
    <row r="5544">
      <c r="A5544" t="inlineStr">
        <is>
          <t>Q024L05</t>
        </is>
      </c>
      <c r="B5544" t="inlineStr">
        <is>
          <t>MATHEUS RIQUETTO DE SOUZA</t>
        </is>
      </c>
      <c r="C5544" t="n">
        <v>1</v>
      </c>
      <c r="D5544" t="inlineStr">
        <is>
          <t>IPCA</t>
        </is>
      </c>
      <c r="E5544" t="n">
        <v>0.009488792934583046</v>
      </c>
      <c r="F5544" t="inlineStr">
        <is>
          <t>MENSAL</t>
        </is>
      </c>
      <c r="G5544" t="n">
        <v>47953</v>
      </c>
      <c r="H5544" t="n">
        <v>47953</v>
      </c>
      <c r="I5544" t="inlineStr">
        <is>
          <t>108</t>
        </is>
      </c>
      <c r="J5544" t="inlineStr">
        <is>
          <t>CARTEIRA</t>
        </is>
      </c>
      <c r="K5544" t="inlineStr">
        <is>
          <t>CONTRATO</t>
        </is>
      </c>
      <c r="L5544" t="n">
        <v>3181.27</v>
      </c>
      <c r="M5544" t="inlineStr"/>
      <c r="N5544" t="inlineStr"/>
      <c r="O5544" s="142">
        <f>DATE(YEAR(H5544),MONTH(H5544),1)</f>
        <v/>
      </c>
      <c r="P5544" s="132">
        <f>IF(H5544&gt;$L$3,"Futuro","Atraso")</f>
        <v/>
      </c>
      <c r="Q5544">
        <f>12*(YEAR(H5544)-YEAR($L$3))+(MONTH(H5544)-MONTH($L$3))</f>
        <v/>
      </c>
      <c r="R5544" s="366">
        <f>IF(N5544="IBIRAPITANGA FASE 3",IF(P5544="Atraso",M5544,M5544/(1+$J$2)^Q5544),IF(P5544="Atraso",M5544,M5544/(1+$J$1)^Q5544))</f>
        <v/>
      </c>
    </row>
    <row r="5545">
      <c r="A5545" t="inlineStr">
        <is>
          <t>Q024L05</t>
        </is>
      </c>
      <c r="B5545" t="inlineStr">
        <is>
          <t>MATHEUS RIQUETTO DE SOUZA</t>
        </is>
      </c>
      <c r="C5545" t="n">
        <v>1</v>
      </c>
      <c r="D5545" t="inlineStr">
        <is>
          <t>IPCA</t>
        </is>
      </c>
      <c r="E5545" t="n">
        <v>0.009488792934583046</v>
      </c>
      <c r="F5545" t="inlineStr">
        <is>
          <t>MENSAL</t>
        </is>
      </c>
      <c r="G5545" t="n">
        <v>47983</v>
      </c>
      <c r="H5545" t="n">
        <v>47983</v>
      </c>
      <c r="I5545" t="inlineStr">
        <is>
          <t>109</t>
        </is>
      </c>
      <c r="J5545" t="inlineStr">
        <is>
          <t>CARTEIRA</t>
        </is>
      </c>
      <c r="K5545" t="inlineStr">
        <is>
          <t>CONTRATO</t>
        </is>
      </c>
      <c r="L5545" t="n">
        <v>3181.27</v>
      </c>
      <c r="M5545" t="inlineStr"/>
      <c r="N5545" t="inlineStr"/>
      <c r="O5545" s="142">
        <f>DATE(YEAR(H5545),MONTH(H5545),1)</f>
        <v/>
      </c>
      <c r="P5545" s="132">
        <f>IF(H5545&gt;$L$3,"Futuro","Atraso")</f>
        <v/>
      </c>
      <c r="Q5545">
        <f>12*(YEAR(H5545)-YEAR($L$3))+(MONTH(H5545)-MONTH($L$3))</f>
        <v/>
      </c>
      <c r="R5545" s="366">
        <f>IF(N5545="IBIRAPITANGA FASE 3",IF(P5545="Atraso",M5545,M5545/(1+$J$2)^Q5545),IF(P5545="Atraso",M5545,M5545/(1+$J$1)^Q5545))</f>
        <v/>
      </c>
    </row>
    <row r="5546">
      <c r="A5546" t="inlineStr">
        <is>
          <t>Q024L05</t>
        </is>
      </c>
      <c r="B5546" t="inlineStr">
        <is>
          <t>MATHEUS RIQUETTO DE SOUZA</t>
        </is>
      </c>
      <c r="C5546" t="n">
        <v>1</v>
      </c>
      <c r="D5546" t="inlineStr">
        <is>
          <t>IPCA</t>
        </is>
      </c>
      <c r="E5546" t="n">
        <v>0.009488792934583046</v>
      </c>
      <c r="F5546" t="inlineStr">
        <is>
          <t>MENSAL</t>
        </is>
      </c>
      <c r="G5546" t="n">
        <v>48014</v>
      </c>
      <c r="H5546" t="n">
        <v>48014</v>
      </c>
      <c r="I5546" t="inlineStr">
        <is>
          <t>110</t>
        </is>
      </c>
      <c r="J5546" t="inlineStr">
        <is>
          <t>CARTEIRA</t>
        </is>
      </c>
      <c r="K5546" t="inlineStr">
        <is>
          <t>CONTRATO</t>
        </is>
      </c>
      <c r="L5546" t="n">
        <v>3181.27</v>
      </c>
      <c r="M5546" t="inlineStr"/>
      <c r="N5546" t="inlineStr"/>
      <c r="O5546" s="142">
        <f>DATE(YEAR(H5546),MONTH(H5546),1)</f>
        <v/>
      </c>
      <c r="P5546" s="132">
        <f>IF(H5546&gt;$L$3,"Futuro","Atraso")</f>
        <v/>
      </c>
      <c r="Q5546">
        <f>12*(YEAR(H5546)-YEAR($L$3))+(MONTH(H5546)-MONTH($L$3))</f>
        <v/>
      </c>
      <c r="R5546" s="366">
        <f>IF(N5546="IBIRAPITANGA FASE 3",IF(P5546="Atraso",M5546,M5546/(1+$J$2)^Q5546),IF(P5546="Atraso",M5546,M5546/(1+$J$1)^Q5546))</f>
        <v/>
      </c>
    </row>
    <row r="5547">
      <c r="A5547" t="inlineStr">
        <is>
          <t>Q024L05</t>
        </is>
      </c>
      <c r="B5547" t="inlineStr">
        <is>
          <t>MATHEUS RIQUETTO DE SOUZA</t>
        </is>
      </c>
      <c r="C5547" t="n">
        <v>1</v>
      </c>
      <c r="D5547" t="inlineStr">
        <is>
          <t>IPCA</t>
        </is>
      </c>
      <c r="E5547" t="n">
        <v>0.009488792934583046</v>
      </c>
      <c r="F5547" t="inlineStr">
        <is>
          <t>MENSAL</t>
        </is>
      </c>
      <c r="G5547" t="n">
        <v>48044</v>
      </c>
      <c r="H5547" t="n">
        <v>48044</v>
      </c>
      <c r="I5547" t="inlineStr">
        <is>
          <t>111</t>
        </is>
      </c>
      <c r="J5547" t="inlineStr">
        <is>
          <t>CARTEIRA</t>
        </is>
      </c>
      <c r="K5547" t="inlineStr">
        <is>
          <t>CONTRATO</t>
        </is>
      </c>
      <c r="L5547" t="n">
        <v>3181.27</v>
      </c>
      <c r="M5547" t="inlineStr"/>
      <c r="N5547" t="inlineStr"/>
      <c r="O5547" s="142">
        <f>DATE(YEAR(H5547),MONTH(H5547),1)</f>
        <v/>
      </c>
      <c r="P5547" s="132">
        <f>IF(H5547&gt;$L$3,"Futuro","Atraso")</f>
        <v/>
      </c>
      <c r="Q5547">
        <f>12*(YEAR(H5547)-YEAR($L$3))+(MONTH(H5547)-MONTH($L$3))</f>
        <v/>
      </c>
      <c r="R5547" s="366">
        <f>IF(N5547="IBIRAPITANGA FASE 3",IF(P5547="Atraso",M5547,M5547/(1+$J$2)^Q5547),IF(P5547="Atraso",M5547,M5547/(1+$J$1)^Q5547))</f>
        <v/>
      </c>
    </row>
    <row r="5548">
      <c r="A5548" t="inlineStr">
        <is>
          <t>Q024L05</t>
        </is>
      </c>
      <c r="B5548" t="inlineStr">
        <is>
          <t>MATHEUS RIQUETTO DE SOUZA</t>
        </is>
      </c>
      <c r="C5548" t="n">
        <v>1</v>
      </c>
      <c r="D5548" t="inlineStr">
        <is>
          <t>IPCA</t>
        </is>
      </c>
      <c r="E5548" t="n">
        <v>0.009488792934583046</v>
      </c>
      <c r="F5548" t="inlineStr">
        <is>
          <t>MENSAL</t>
        </is>
      </c>
      <c r="G5548" t="n">
        <v>48075</v>
      </c>
      <c r="H5548" t="n">
        <v>48075</v>
      </c>
      <c r="I5548" t="inlineStr">
        <is>
          <t>112</t>
        </is>
      </c>
      <c r="J5548" t="inlineStr">
        <is>
          <t>CARTEIRA</t>
        </is>
      </c>
      <c r="K5548" t="inlineStr">
        <is>
          <t>CONTRATO</t>
        </is>
      </c>
      <c r="L5548" t="n">
        <v>3181.27</v>
      </c>
      <c r="M5548" t="inlineStr"/>
      <c r="N5548" t="inlineStr"/>
      <c r="O5548" s="142">
        <f>DATE(YEAR(H5548),MONTH(H5548),1)</f>
        <v/>
      </c>
      <c r="P5548" s="132">
        <f>IF(H5548&gt;$L$3,"Futuro","Atraso")</f>
        <v/>
      </c>
      <c r="Q5548">
        <f>12*(YEAR(H5548)-YEAR($L$3))+(MONTH(H5548)-MONTH($L$3))</f>
        <v/>
      </c>
      <c r="R5548" s="366">
        <f>IF(N5548="IBIRAPITANGA FASE 3",IF(P5548="Atraso",M5548,M5548/(1+$J$2)^Q5548),IF(P5548="Atraso",M5548,M5548/(1+$J$1)^Q5548))</f>
        <v/>
      </c>
    </row>
    <row r="5549">
      <c r="A5549" t="inlineStr">
        <is>
          <t>Q024L05</t>
        </is>
      </c>
      <c r="B5549" t="inlineStr">
        <is>
          <t>MATHEUS RIQUETTO DE SOUZA</t>
        </is>
      </c>
      <c r="C5549" t="n">
        <v>1</v>
      </c>
      <c r="D5549" t="inlineStr">
        <is>
          <t>IPCA</t>
        </is>
      </c>
      <c r="E5549" t="n">
        <v>0.009488792934583046</v>
      </c>
      <c r="F5549" t="inlineStr">
        <is>
          <t>MENSAL</t>
        </is>
      </c>
      <c r="G5549" t="n">
        <v>48106</v>
      </c>
      <c r="H5549" t="n">
        <v>48106</v>
      </c>
      <c r="I5549" t="inlineStr">
        <is>
          <t>113</t>
        </is>
      </c>
      <c r="J5549" t="inlineStr">
        <is>
          <t>CARTEIRA</t>
        </is>
      </c>
      <c r="K5549" t="inlineStr">
        <is>
          <t>CONTRATO</t>
        </is>
      </c>
      <c r="L5549" t="n">
        <v>3181.27</v>
      </c>
      <c r="M5549" t="inlineStr"/>
      <c r="N5549" t="inlineStr"/>
      <c r="O5549" s="142">
        <f>DATE(YEAR(H5549),MONTH(H5549),1)</f>
        <v/>
      </c>
      <c r="P5549" s="132">
        <f>IF(H5549&gt;$L$3,"Futuro","Atraso")</f>
        <v/>
      </c>
      <c r="Q5549">
        <f>12*(YEAR(H5549)-YEAR($L$3))+(MONTH(H5549)-MONTH($L$3))</f>
        <v/>
      </c>
      <c r="R5549" s="366">
        <f>IF(N5549="IBIRAPITANGA FASE 3",IF(P5549="Atraso",M5549,M5549/(1+$J$2)^Q5549),IF(P5549="Atraso",M5549,M5549/(1+$J$1)^Q5549))</f>
        <v/>
      </c>
    </row>
    <row r="5550">
      <c r="A5550" t="inlineStr">
        <is>
          <t>Q024L05</t>
        </is>
      </c>
      <c r="B5550" t="inlineStr">
        <is>
          <t>MATHEUS RIQUETTO DE SOUZA</t>
        </is>
      </c>
      <c r="C5550" t="n">
        <v>1</v>
      </c>
      <c r="D5550" t="inlineStr">
        <is>
          <t>IPCA</t>
        </is>
      </c>
      <c r="E5550" t="n">
        <v>0.009488792934583046</v>
      </c>
      <c r="F5550" t="inlineStr">
        <is>
          <t>MENSAL</t>
        </is>
      </c>
      <c r="G5550" t="n">
        <v>48136</v>
      </c>
      <c r="H5550" t="n">
        <v>48136</v>
      </c>
      <c r="I5550" t="inlineStr">
        <is>
          <t>114</t>
        </is>
      </c>
      <c r="J5550" t="inlineStr">
        <is>
          <t>CARTEIRA</t>
        </is>
      </c>
      <c r="K5550" t="inlineStr">
        <is>
          <t>CONTRATO</t>
        </is>
      </c>
      <c r="L5550" t="n">
        <v>3181.27</v>
      </c>
      <c r="M5550" t="inlineStr"/>
      <c r="N5550" t="inlineStr"/>
      <c r="O5550" s="142">
        <f>DATE(YEAR(H5550),MONTH(H5550),1)</f>
        <v/>
      </c>
      <c r="P5550" s="132">
        <f>IF(H5550&gt;$L$3,"Futuro","Atraso")</f>
        <v/>
      </c>
      <c r="Q5550">
        <f>12*(YEAR(H5550)-YEAR($L$3))+(MONTH(H5550)-MONTH($L$3))</f>
        <v/>
      </c>
      <c r="R5550" s="366">
        <f>IF(N5550="IBIRAPITANGA FASE 3",IF(P5550="Atraso",M5550,M5550/(1+$J$2)^Q5550),IF(P5550="Atraso",M5550,M5550/(1+$J$1)^Q5550))</f>
        <v/>
      </c>
    </row>
    <row r="5551">
      <c r="A5551" t="inlineStr">
        <is>
          <t>Q024L05</t>
        </is>
      </c>
      <c r="B5551" t="inlineStr">
        <is>
          <t>MATHEUS RIQUETTO DE SOUZA</t>
        </is>
      </c>
      <c r="C5551" t="n">
        <v>1</v>
      </c>
      <c r="D5551" t="inlineStr">
        <is>
          <t>IPCA</t>
        </is>
      </c>
      <c r="E5551" t="n">
        <v>0.009488792934583046</v>
      </c>
      <c r="F5551" t="inlineStr">
        <is>
          <t>MENSAL</t>
        </is>
      </c>
      <c r="G5551" t="n">
        <v>48167</v>
      </c>
      <c r="H5551" t="n">
        <v>48167</v>
      </c>
      <c r="I5551" t="inlineStr">
        <is>
          <t>115</t>
        </is>
      </c>
      <c r="J5551" t="inlineStr">
        <is>
          <t>CARTEIRA</t>
        </is>
      </c>
      <c r="K5551" t="inlineStr">
        <is>
          <t>CONTRATO</t>
        </is>
      </c>
      <c r="L5551" t="n">
        <v>3181.27</v>
      </c>
      <c r="M5551" t="inlineStr"/>
      <c r="N5551" t="inlineStr"/>
      <c r="O5551" s="142">
        <f>DATE(YEAR(H5551),MONTH(H5551),1)</f>
        <v/>
      </c>
      <c r="P5551" s="132">
        <f>IF(H5551&gt;$L$3,"Futuro","Atraso")</f>
        <v/>
      </c>
      <c r="Q5551">
        <f>12*(YEAR(H5551)-YEAR($L$3))+(MONTH(H5551)-MONTH($L$3))</f>
        <v/>
      </c>
      <c r="R5551" s="366">
        <f>IF(N5551="IBIRAPITANGA FASE 3",IF(P5551="Atraso",M5551,M5551/(1+$J$2)^Q5551),IF(P5551="Atraso",M5551,M5551/(1+$J$1)^Q5551))</f>
        <v/>
      </c>
    </row>
    <row r="5552">
      <c r="A5552" t="inlineStr">
        <is>
          <t>Q024L05</t>
        </is>
      </c>
      <c r="B5552" t="inlineStr">
        <is>
          <t>MATHEUS RIQUETTO DE SOUZA</t>
        </is>
      </c>
      <c r="C5552" t="n">
        <v>1</v>
      </c>
      <c r="D5552" t="inlineStr">
        <is>
          <t>IPCA</t>
        </is>
      </c>
      <c r="E5552" t="n">
        <v>0.009488792934583046</v>
      </c>
      <c r="F5552" t="inlineStr">
        <is>
          <t>MENSAL</t>
        </is>
      </c>
      <c r="G5552" t="n">
        <v>48197</v>
      </c>
      <c r="H5552" t="n">
        <v>48197</v>
      </c>
      <c r="I5552" t="inlineStr">
        <is>
          <t>116</t>
        </is>
      </c>
      <c r="J5552" t="inlineStr">
        <is>
          <t>CARTEIRA</t>
        </is>
      </c>
      <c r="K5552" t="inlineStr">
        <is>
          <t>CONTRATO</t>
        </is>
      </c>
      <c r="L5552" t="n">
        <v>3181.27</v>
      </c>
      <c r="M5552" t="inlineStr"/>
      <c r="N5552" t="inlineStr"/>
      <c r="O5552" s="142">
        <f>DATE(YEAR(H5552),MONTH(H5552),1)</f>
        <v/>
      </c>
      <c r="P5552" s="132">
        <f>IF(H5552&gt;$L$3,"Futuro","Atraso")</f>
        <v/>
      </c>
      <c r="Q5552">
        <f>12*(YEAR(H5552)-YEAR($L$3))+(MONTH(H5552)-MONTH($L$3))</f>
        <v/>
      </c>
      <c r="R5552" s="366">
        <f>IF(N5552="IBIRAPITANGA FASE 3",IF(P5552="Atraso",M5552,M5552/(1+$J$2)^Q5552),IF(P5552="Atraso",M5552,M5552/(1+$J$1)^Q5552))</f>
        <v/>
      </c>
    </row>
    <row r="5553">
      <c r="A5553" t="inlineStr">
        <is>
          <t>Q024L05</t>
        </is>
      </c>
      <c r="B5553" t="inlineStr">
        <is>
          <t>MATHEUS RIQUETTO DE SOUZA</t>
        </is>
      </c>
      <c r="C5553" t="n">
        <v>1</v>
      </c>
      <c r="D5553" t="inlineStr">
        <is>
          <t>IPCA</t>
        </is>
      </c>
      <c r="E5553" t="n">
        <v>0.009488792934583046</v>
      </c>
      <c r="F5553" t="inlineStr">
        <is>
          <t>MENSAL</t>
        </is>
      </c>
      <c r="G5553" t="n">
        <v>48228</v>
      </c>
      <c r="H5553" t="n">
        <v>48228</v>
      </c>
      <c r="I5553" t="inlineStr">
        <is>
          <t>117</t>
        </is>
      </c>
      <c r="J5553" t="inlineStr">
        <is>
          <t>CARTEIRA</t>
        </is>
      </c>
      <c r="K5553" t="inlineStr">
        <is>
          <t>CONTRATO</t>
        </is>
      </c>
      <c r="L5553" t="n">
        <v>3181.27</v>
      </c>
      <c r="M5553" t="inlineStr"/>
      <c r="N5553" t="inlineStr"/>
      <c r="O5553" s="142">
        <f>DATE(YEAR(H5553),MONTH(H5553),1)</f>
        <v/>
      </c>
      <c r="P5553" s="132">
        <f>IF(H5553&gt;$L$3,"Futuro","Atraso")</f>
        <v/>
      </c>
      <c r="Q5553">
        <f>12*(YEAR(H5553)-YEAR($L$3))+(MONTH(H5553)-MONTH($L$3))</f>
        <v/>
      </c>
      <c r="R5553" s="366">
        <f>IF(N5553="IBIRAPITANGA FASE 3",IF(P5553="Atraso",M5553,M5553/(1+$J$2)^Q5553),IF(P5553="Atraso",M5553,M5553/(1+$J$1)^Q5553))</f>
        <v/>
      </c>
    </row>
    <row r="5554">
      <c r="A5554" t="inlineStr">
        <is>
          <t>Q024L05</t>
        </is>
      </c>
      <c r="B5554" t="inlineStr">
        <is>
          <t>MATHEUS RIQUETTO DE SOUZA</t>
        </is>
      </c>
      <c r="C5554" t="n">
        <v>1</v>
      </c>
      <c r="D5554" t="inlineStr">
        <is>
          <t>IPCA</t>
        </is>
      </c>
      <c r="E5554" t="n">
        <v>0.009488792934583046</v>
      </c>
      <c r="F5554" t="inlineStr">
        <is>
          <t>MENSAL</t>
        </is>
      </c>
      <c r="G5554" t="n">
        <v>48259</v>
      </c>
      <c r="H5554" t="n">
        <v>48259</v>
      </c>
      <c r="I5554" t="inlineStr">
        <is>
          <t>118</t>
        </is>
      </c>
      <c r="J5554" t="inlineStr">
        <is>
          <t>CARTEIRA</t>
        </is>
      </c>
      <c r="K5554" t="inlineStr">
        <is>
          <t>CONTRATO</t>
        </is>
      </c>
      <c r="L5554" t="n">
        <v>3181.27</v>
      </c>
      <c r="M5554" t="inlineStr"/>
      <c r="N5554" t="inlineStr"/>
      <c r="O5554" s="142">
        <f>DATE(YEAR(H5554),MONTH(H5554),1)</f>
        <v/>
      </c>
      <c r="P5554" s="132">
        <f>IF(H5554&gt;$L$3,"Futuro","Atraso")</f>
        <v/>
      </c>
      <c r="Q5554">
        <f>12*(YEAR(H5554)-YEAR($L$3))+(MONTH(H5554)-MONTH($L$3))</f>
        <v/>
      </c>
      <c r="R5554" s="366">
        <f>IF(N5554="IBIRAPITANGA FASE 3",IF(P5554="Atraso",M5554,M5554/(1+$J$2)^Q5554),IF(P5554="Atraso",M5554,M5554/(1+$J$1)^Q5554))</f>
        <v/>
      </c>
    </row>
    <row r="5555">
      <c r="A5555" t="inlineStr">
        <is>
          <t>Q024L05</t>
        </is>
      </c>
      <c r="B5555" t="inlineStr">
        <is>
          <t>MATHEUS RIQUETTO DE SOUZA</t>
        </is>
      </c>
      <c r="C5555" t="n">
        <v>1</v>
      </c>
      <c r="D5555" t="inlineStr">
        <is>
          <t>IPCA</t>
        </is>
      </c>
      <c r="E5555" t="n">
        <v>0.009488792934583046</v>
      </c>
      <c r="F5555" t="inlineStr">
        <is>
          <t>MENSAL</t>
        </is>
      </c>
      <c r="G5555" t="n">
        <v>48288</v>
      </c>
      <c r="H5555" t="n">
        <v>48288</v>
      </c>
      <c r="I5555" t="inlineStr">
        <is>
          <t>119</t>
        </is>
      </c>
      <c r="J5555" t="inlineStr">
        <is>
          <t>CARTEIRA</t>
        </is>
      </c>
      <c r="K5555" t="inlineStr">
        <is>
          <t>CONTRATO</t>
        </is>
      </c>
      <c r="L5555" t="n">
        <v>3181.27</v>
      </c>
      <c r="M5555" t="inlineStr"/>
      <c r="N5555" t="inlineStr"/>
      <c r="O5555" s="142">
        <f>DATE(YEAR(H5555),MONTH(H5555),1)</f>
        <v/>
      </c>
      <c r="P5555" s="132">
        <f>IF(H5555&gt;$L$3,"Futuro","Atraso")</f>
        <v/>
      </c>
      <c r="Q5555">
        <f>12*(YEAR(H5555)-YEAR($L$3))+(MONTH(H5555)-MONTH($L$3))</f>
        <v/>
      </c>
      <c r="R5555" s="366">
        <f>IF(N5555="IBIRAPITANGA FASE 3",IF(P5555="Atraso",M5555,M5555/(1+$J$2)^Q5555),IF(P5555="Atraso",M5555,M5555/(1+$J$1)^Q5555))</f>
        <v/>
      </c>
    </row>
    <row r="5556">
      <c r="A5556" t="inlineStr">
        <is>
          <t>Q024L05</t>
        </is>
      </c>
      <c r="B5556" t="inlineStr">
        <is>
          <t>MATHEUS RIQUETTO DE SOUZA</t>
        </is>
      </c>
      <c r="C5556" t="n">
        <v>1</v>
      </c>
      <c r="D5556" t="inlineStr">
        <is>
          <t>IPCA</t>
        </is>
      </c>
      <c r="E5556" t="n">
        <v>0.009488792934583046</v>
      </c>
      <c r="F5556" t="inlineStr">
        <is>
          <t>MENSAL</t>
        </is>
      </c>
      <c r="G5556" t="n">
        <v>48319</v>
      </c>
      <c r="H5556" t="n">
        <v>48319</v>
      </c>
      <c r="I5556" t="inlineStr">
        <is>
          <t>120</t>
        </is>
      </c>
      <c r="J5556" t="inlineStr">
        <is>
          <t>CARTEIRA</t>
        </is>
      </c>
      <c r="K5556" t="inlineStr">
        <is>
          <t>CONTRATO</t>
        </is>
      </c>
      <c r="L5556" t="n">
        <v>3181.27</v>
      </c>
      <c r="M5556" t="inlineStr"/>
      <c r="N5556" t="inlineStr"/>
      <c r="O5556" s="142">
        <f>DATE(YEAR(H5556),MONTH(H5556),1)</f>
        <v/>
      </c>
      <c r="P5556" s="132">
        <f>IF(H5556&gt;$L$3,"Futuro","Atraso")</f>
        <v/>
      </c>
      <c r="Q5556">
        <f>12*(YEAR(H5556)-YEAR($L$3))+(MONTH(H5556)-MONTH($L$3))</f>
        <v/>
      </c>
      <c r="R5556" s="366">
        <f>IF(N5556="IBIRAPITANGA FASE 3",IF(P5556="Atraso",M5556,M5556/(1+$J$2)^Q5556),IF(P5556="Atraso",M5556,M5556/(1+$J$1)^Q5556))</f>
        <v/>
      </c>
    </row>
    <row r="5557">
      <c r="A5557" t="inlineStr">
        <is>
          <t>Q024L05</t>
        </is>
      </c>
      <c r="B5557" t="inlineStr">
        <is>
          <t>MATHEUS RIQUETTO DE SOUZA</t>
        </is>
      </c>
      <c r="C5557" t="n">
        <v>1</v>
      </c>
      <c r="D5557" t="inlineStr">
        <is>
          <t>IPCA</t>
        </is>
      </c>
      <c r="E5557" t="n">
        <v>0.009488792934583046</v>
      </c>
      <c r="F5557" t="inlineStr">
        <is>
          <t>MENSAL</t>
        </is>
      </c>
      <c r="G5557" t="n">
        <v>48349</v>
      </c>
      <c r="H5557" t="n">
        <v>48349</v>
      </c>
      <c r="I5557" t="inlineStr">
        <is>
          <t>121</t>
        </is>
      </c>
      <c r="J5557" t="inlineStr">
        <is>
          <t>CARTEIRA</t>
        </is>
      </c>
      <c r="K5557" t="inlineStr">
        <is>
          <t>CONTRATO</t>
        </is>
      </c>
      <c r="L5557" t="n">
        <v>3181.27</v>
      </c>
      <c r="M5557" t="inlineStr"/>
      <c r="N5557" t="inlineStr"/>
      <c r="O5557" s="142">
        <f>DATE(YEAR(H5557),MONTH(H5557),1)</f>
        <v/>
      </c>
      <c r="P5557" s="132">
        <f>IF(H5557&gt;$L$3,"Futuro","Atraso")</f>
        <v/>
      </c>
      <c r="Q5557">
        <f>12*(YEAR(H5557)-YEAR($L$3))+(MONTH(H5557)-MONTH($L$3))</f>
        <v/>
      </c>
      <c r="R5557" s="366">
        <f>IF(N5557="IBIRAPITANGA FASE 3",IF(P5557="Atraso",M5557,M5557/(1+$J$2)^Q5557),IF(P5557="Atraso",M5557,M5557/(1+$J$1)^Q5557))</f>
        <v/>
      </c>
    </row>
    <row r="5558">
      <c r="A5558" t="inlineStr">
        <is>
          <t>Q024L05</t>
        </is>
      </c>
      <c r="B5558" t="inlineStr">
        <is>
          <t>MATHEUS RIQUETTO DE SOUZA</t>
        </is>
      </c>
      <c r="C5558" t="n">
        <v>1</v>
      </c>
      <c r="D5558" t="inlineStr">
        <is>
          <t>IPCA</t>
        </is>
      </c>
      <c r="E5558" t="n">
        <v>0.009488792934583046</v>
      </c>
      <c r="F5558" t="inlineStr">
        <is>
          <t>MENSAL</t>
        </is>
      </c>
      <c r="G5558" t="n">
        <v>48380</v>
      </c>
      <c r="H5558" t="n">
        <v>48380</v>
      </c>
      <c r="I5558" t="inlineStr">
        <is>
          <t>122</t>
        </is>
      </c>
      <c r="J5558" t="inlineStr">
        <is>
          <t>CARTEIRA</t>
        </is>
      </c>
      <c r="K5558" t="inlineStr">
        <is>
          <t>CONTRATO</t>
        </is>
      </c>
      <c r="L5558" t="n">
        <v>3181.27</v>
      </c>
      <c r="M5558" t="inlineStr"/>
      <c r="N5558" t="inlineStr"/>
      <c r="O5558" s="142">
        <f>DATE(YEAR(H5558),MONTH(H5558),1)</f>
        <v/>
      </c>
      <c r="P5558" s="132">
        <f>IF(H5558&gt;$L$3,"Futuro","Atraso")</f>
        <v/>
      </c>
      <c r="Q5558">
        <f>12*(YEAR(H5558)-YEAR($L$3))+(MONTH(H5558)-MONTH($L$3))</f>
        <v/>
      </c>
      <c r="R5558" s="366">
        <f>IF(N5558="IBIRAPITANGA FASE 3",IF(P5558="Atraso",M5558,M5558/(1+$J$2)^Q5558),IF(P5558="Atraso",M5558,M5558/(1+$J$1)^Q5558))</f>
        <v/>
      </c>
    </row>
    <row r="5559">
      <c r="A5559" t="inlineStr">
        <is>
          <t>Q024L05</t>
        </is>
      </c>
      <c r="B5559" t="inlineStr">
        <is>
          <t>MATHEUS RIQUETTO DE SOUZA</t>
        </is>
      </c>
      <c r="C5559" t="n">
        <v>1</v>
      </c>
      <c r="D5559" t="inlineStr">
        <is>
          <t>IPCA</t>
        </is>
      </c>
      <c r="E5559" t="n">
        <v>0.009488792934583046</v>
      </c>
      <c r="F5559" t="inlineStr">
        <is>
          <t>MENSAL</t>
        </is>
      </c>
      <c r="G5559" t="n">
        <v>48410</v>
      </c>
      <c r="H5559" t="n">
        <v>48410</v>
      </c>
      <c r="I5559" t="inlineStr">
        <is>
          <t>123</t>
        </is>
      </c>
      <c r="J5559" t="inlineStr">
        <is>
          <t>CARTEIRA</t>
        </is>
      </c>
      <c r="K5559" t="inlineStr">
        <is>
          <t>CONTRATO</t>
        </is>
      </c>
      <c r="L5559" t="n">
        <v>3181.27</v>
      </c>
      <c r="M5559" t="inlineStr"/>
      <c r="N5559" t="inlineStr"/>
      <c r="O5559" s="142">
        <f>DATE(YEAR(H5559),MONTH(H5559),1)</f>
        <v/>
      </c>
      <c r="P5559" s="132">
        <f>IF(H5559&gt;$L$3,"Futuro","Atraso")</f>
        <v/>
      </c>
      <c r="Q5559">
        <f>12*(YEAR(H5559)-YEAR($L$3))+(MONTH(H5559)-MONTH($L$3))</f>
        <v/>
      </c>
      <c r="R5559" s="366">
        <f>IF(N5559="IBIRAPITANGA FASE 3",IF(P5559="Atraso",M5559,M5559/(1+$J$2)^Q5559),IF(P5559="Atraso",M5559,M5559/(1+$J$1)^Q5559))</f>
        <v/>
      </c>
    </row>
    <row r="5560">
      <c r="A5560" t="inlineStr">
        <is>
          <t>Q024L05</t>
        </is>
      </c>
      <c r="B5560" t="inlineStr">
        <is>
          <t>MATHEUS RIQUETTO DE SOUZA</t>
        </is>
      </c>
      <c r="C5560" t="n">
        <v>1</v>
      </c>
      <c r="D5560" t="inlineStr">
        <is>
          <t>IPCA</t>
        </is>
      </c>
      <c r="E5560" t="n">
        <v>0.009488792934583046</v>
      </c>
      <c r="F5560" t="inlineStr">
        <is>
          <t>MENSAL</t>
        </is>
      </c>
      <c r="G5560" t="n">
        <v>48441</v>
      </c>
      <c r="H5560" t="n">
        <v>48441</v>
      </c>
      <c r="I5560" t="inlineStr">
        <is>
          <t>124</t>
        </is>
      </c>
      <c r="J5560" t="inlineStr">
        <is>
          <t>CARTEIRA</t>
        </is>
      </c>
      <c r="K5560" t="inlineStr">
        <is>
          <t>CONTRATO</t>
        </is>
      </c>
      <c r="L5560" t="n">
        <v>3181.27</v>
      </c>
      <c r="M5560" t="inlineStr"/>
      <c r="N5560" t="inlineStr"/>
      <c r="O5560" s="142">
        <f>DATE(YEAR(H5560),MONTH(H5560),1)</f>
        <v/>
      </c>
      <c r="P5560" s="132">
        <f>IF(H5560&gt;$L$3,"Futuro","Atraso")</f>
        <v/>
      </c>
      <c r="Q5560">
        <f>12*(YEAR(H5560)-YEAR($L$3))+(MONTH(H5560)-MONTH($L$3))</f>
        <v/>
      </c>
      <c r="R5560" s="366">
        <f>IF(N5560="IBIRAPITANGA FASE 3",IF(P5560="Atraso",M5560,M5560/(1+$J$2)^Q5560),IF(P5560="Atraso",M5560,M5560/(1+$J$1)^Q5560))</f>
        <v/>
      </c>
    </row>
    <row r="5561">
      <c r="A5561" t="inlineStr">
        <is>
          <t>Q024L05</t>
        </is>
      </c>
      <c r="B5561" t="inlineStr">
        <is>
          <t>MATHEUS RIQUETTO DE SOUZA</t>
        </is>
      </c>
      <c r="C5561" t="n">
        <v>1</v>
      </c>
      <c r="D5561" t="inlineStr">
        <is>
          <t>IPCA</t>
        </is>
      </c>
      <c r="E5561" t="n">
        <v>0.009488792934583046</v>
      </c>
      <c r="F5561" t="inlineStr">
        <is>
          <t>MENSAL</t>
        </is>
      </c>
      <c r="G5561" t="n">
        <v>48472</v>
      </c>
      <c r="H5561" t="n">
        <v>48472</v>
      </c>
      <c r="I5561" t="inlineStr">
        <is>
          <t>125</t>
        </is>
      </c>
      <c r="J5561" t="inlineStr">
        <is>
          <t>CARTEIRA</t>
        </is>
      </c>
      <c r="K5561" t="inlineStr">
        <is>
          <t>CONTRATO</t>
        </is>
      </c>
      <c r="L5561" t="n">
        <v>3181.27</v>
      </c>
      <c r="M5561" t="inlineStr"/>
      <c r="N5561" t="inlineStr"/>
      <c r="O5561" s="142">
        <f>DATE(YEAR(H5561),MONTH(H5561),1)</f>
        <v/>
      </c>
      <c r="P5561" s="132">
        <f>IF(H5561&gt;$L$3,"Futuro","Atraso")</f>
        <v/>
      </c>
      <c r="Q5561">
        <f>12*(YEAR(H5561)-YEAR($L$3))+(MONTH(H5561)-MONTH($L$3))</f>
        <v/>
      </c>
      <c r="R5561" s="366">
        <f>IF(N5561="IBIRAPITANGA FASE 3",IF(P5561="Atraso",M5561,M5561/(1+$J$2)^Q5561),IF(P5561="Atraso",M5561,M5561/(1+$J$1)^Q5561))</f>
        <v/>
      </c>
    </row>
    <row r="5562">
      <c r="A5562" t="inlineStr">
        <is>
          <t>Q024L05</t>
        </is>
      </c>
      <c r="B5562" t="inlineStr">
        <is>
          <t>MATHEUS RIQUETTO DE SOUZA</t>
        </is>
      </c>
      <c r="C5562" t="n">
        <v>1</v>
      </c>
      <c r="D5562" t="inlineStr">
        <is>
          <t>IPCA</t>
        </is>
      </c>
      <c r="E5562" t="n">
        <v>0.009488792934583046</v>
      </c>
      <c r="F5562" t="inlineStr">
        <is>
          <t>MENSAL</t>
        </is>
      </c>
      <c r="G5562" t="n">
        <v>48502</v>
      </c>
      <c r="H5562" t="n">
        <v>48502</v>
      </c>
      <c r="I5562" t="inlineStr">
        <is>
          <t>126</t>
        </is>
      </c>
      <c r="J5562" t="inlineStr">
        <is>
          <t>CARTEIRA</t>
        </is>
      </c>
      <c r="K5562" t="inlineStr">
        <is>
          <t>CONTRATO</t>
        </is>
      </c>
      <c r="L5562" t="n">
        <v>3181.27</v>
      </c>
      <c r="M5562" t="inlineStr"/>
      <c r="N5562" t="inlineStr"/>
      <c r="O5562" s="142">
        <f>DATE(YEAR(H5562),MONTH(H5562),1)</f>
        <v/>
      </c>
      <c r="P5562" s="132">
        <f>IF(H5562&gt;$L$3,"Futuro","Atraso")</f>
        <v/>
      </c>
      <c r="Q5562">
        <f>12*(YEAR(H5562)-YEAR($L$3))+(MONTH(H5562)-MONTH($L$3))</f>
        <v/>
      </c>
      <c r="R5562" s="366">
        <f>IF(N5562="IBIRAPITANGA FASE 3",IF(P5562="Atraso",M5562,M5562/(1+$J$2)^Q5562),IF(P5562="Atraso",M5562,M5562/(1+$J$1)^Q5562))</f>
        <v/>
      </c>
    </row>
    <row r="5563">
      <c r="A5563" t="inlineStr">
        <is>
          <t>Q024L05</t>
        </is>
      </c>
      <c r="B5563" t="inlineStr">
        <is>
          <t>MATHEUS RIQUETTO DE SOUZA</t>
        </is>
      </c>
      <c r="C5563" t="n">
        <v>1</v>
      </c>
      <c r="D5563" t="inlineStr">
        <is>
          <t>IPCA</t>
        </is>
      </c>
      <c r="E5563" t="n">
        <v>0.009488792934583046</v>
      </c>
      <c r="F5563" t="inlineStr">
        <is>
          <t>MENSAL</t>
        </is>
      </c>
      <c r="G5563" t="n">
        <v>48533</v>
      </c>
      <c r="H5563" t="n">
        <v>48533</v>
      </c>
      <c r="I5563" t="inlineStr">
        <is>
          <t>127</t>
        </is>
      </c>
      <c r="J5563" t="inlineStr">
        <is>
          <t>CARTEIRA</t>
        </is>
      </c>
      <c r="K5563" t="inlineStr">
        <is>
          <t>CONTRATO</t>
        </is>
      </c>
      <c r="L5563" t="n">
        <v>3181.27</v>
      </c>
      <c r="M5563" t="inlineStr"/>
      <c r="N5563" t="inlineStr"/>
      <c r="O5563" s="142">
        <f>DATE(YEAR(H5563),MONTH(H5563),1)</f>
        <v/>
      </c>
      <c r="P5563" s="132">
        <f>IF(H5563&gt;$L$3,"Futuro","Atraso")</f>
        <v/>
      </c>
      <c r="Q5563">
        <f>12*(YEAR(H5563)-YEAR($L$3))+(MONTH(H5563)-MONTH($L$3))</f>
        <v/>
      </c>
      <c r="R5563" s="366">
        <f>IF(N5563="IBIRAPITANGA FASE 3",IF(P5563="Atraso",M5563,M5563/(1+$J$2)^Q5563),IF(P5563="Atraso",M5563,M5563/(1+$J$1)^Q5563))</f>
        <v/>
      </c>
    </row>
    <row r="5564">
      <c r="A5564" t="inlineStr">
        <is>
          <t>Q024L05</t>
        </is>
      </c>
      <c r="B5564" t="inlineStr">
        <is>
          <t>MATHEUS RIQUETTO DE SOUZA</t>
        </is>
      </c>
      <c r="C5564" t="n">
        <v>1</v>
      </c>
      <c r="D5564" t="inlineStr">
        <is>
          <t>IPCA</t>
        </is>
      </c>
      <c r="E5564" t="n">
        <v>0.009488792934583046</v>
      </c>
      <c r="F5564" t="inlineStr">
        <is>
          <t>MENSAL</t>
        </is>
      </c>
      <c r="G5564" t="n">
        <v>48563</v>
      </c>
      <c r="H5564" t="n">
        <v>48563</v>
      </c>
      <c r="I5564" t="inlineStr">
        <is>
          <t>128</t>
        </is>
      </c>
      <c r="J5564" t="inlineStr">
        <is>
          <t>CARTEIRA</t>
        </is>
      </c>
      <c r="K5564" t="inlineStr">
        <is>
          <t>CONTRATO</t>
        </is>
      </c>
      <c r="L5564" t="n">
        <v>3181.27</v>
      </c>
      <c r="M5564" t="inlineStr"/>
      <c r="N5564" t="inlineStr"/>
      <c r="O5564" s="142">
        <f>DATE(YEAR(H5564),MONTH(H5564),1)</f>
        <v/>
      </c>
      <c r="P5564" s="132">
        <f>IF(H5564&gt;$L$3,"Futuro","Atraso")</f>
        <v/>
      </c>
      <c r="Q5564">
        <f>12*(YEAR(H5564)-YEAR($L$3))+(MONTH(H5564)-MONTH($L$3))</f>
        <v/>
      </c>
      <c r="R5564" s="366">
        <f>IF(N5564="IBIRAPITANGA FASE 3",IF(P5564="Atraso",M5564,M5564/(1+$J$2)^Q5564),IF(P5564="Atraso",M5564,M5564/(1+$J$1)^Q5564))</f>
        <v/>
      </c>
    </row>
    <row r="5565">
      <c r="A5565" t="inlineStr">
        <is>
          <t>Q024L05</t>
        </is>
      </c>
      <c r="B5565" t="inlineStr">
        <is>
          <t>MATHEUS RIQUETTO DE SOUZA</t>
        </is>
      </c>
      <c r="C5565" t="n">
        <v>1</v>
      </c>
      <c r="D5565" t="inlineStr">
        <is>
          <t>IPCA</t>
        </is>
      </c>
      <c r="E5565" t="n">
        <v>0.009488792934583046</v>
      </c>
      <c r="F5565" t="inlineStr">
        <is>
          <t>MENSAL</t>
        </is>
      </c>
      <c r="G5565" t="n">
        <v>48594</v>
      </c>
      <c r="H5565" t="n">
        <v>48594</v>
      </c>
      <c r="I5565" t="inlineStr">
        <is>
          <t>129</t>
        </is>
      </c>
      <c r="J5565" t="inlineStr">
        <is>
          <t>CARTEIRA</t>
        </is>
      </c>
      <c r="K5565" t="inlineStr">
        <is>
          <t>CONTRATO</t>
        </is>
      </c>
      <c r="L5565" t="n">
        <v>3181.27</v>
      </c>
      <c r="M5565" t="inlineStr"/>
      <c r="N5565" t="inlineStr"/>
      <c r="O5565" s="142">
        <f>DATE(YEAR(H5565),MONTH(H5565),1)</f>
        <v/>
      </c>
      <c r="P5565" s="132">
        <f>IF(H5565&gt;$L$3,"Futuro","Atraso")</f>
        <v/>
      </c>
      <c r="Q5565">
        <f>12*(YEAR(H5565)-YEAR($L$3))+(MONTH(H5565)-MONTH($L$3))</f>
        <v/>
      </c>
      <c r="R5565" s="366">
        <f>IF(N5565="IBIRAPITANGA FASE 3",IF(P5565="Atraso",M5565,M5565/(1+$J$2)^Q5565),IF(P5565="Atraso",M5565,M5565/(1+$J$1)^Q5565))</f>
        <v/>
      </c>
    </row>
    <row r="5566">
      <c r="A5566" t="inlineStr">
        <is>
          <t>Q024L05</t>
        </is>
      </c>
      <c r="B5566" t="inlineStr">
        <is>
          <t>MATHEUS RIQUETTO DE SOUZA</t>
        </is>
      </c>
      <c r="C5566" t="n">
        <v>1</v>
      </c>
      <c r="D5566" t="inlineStr">
        <is>
          <t>IPCA</t>
        </is>
      </c>
      <c r="E5566" t="n">
        <v>0.009488792934583046</v>
      </c>
      <c r="F5566" t="inlineStr">
        <is>
          <t>MENSAL</t>
        </is>
      </c>
      <c r="G5566" t="n">
        <v>48625</v>
      </c>
      <c r="H5566" t="n">
        <v>48625</v>
      </c>
      <c r="I5566" t="inlineStr">
        <is>
          <t>130</t>
        </is>
      </c>
      <c r="J5566" t="inlineStr">
        <is>
          <t>CARTEIRA</t>
        </is>
      </c>
      <c r="K5566" t="inlineStr">
        <is>
          <t>CONTRATO</t>
        </is>
      </c>
      <c r="L5566" t="n">
        <v>3181.27</v>
      </c>
      <c r="M5566" t="inlineStr"/>
      <c r="N5566" t="inlineStr"/>
      <c r="O5566" s="142">
        <f>DATE(YEAR(H5566),MONTH(H5566),1)</f>
        <v/>
      </c>
      <c r="P5566" s="132">
        <f>IF(H5566&gt;$L$3,"Futuro","Atraso")</f>
        <v/>
      </c>
      <c r="Q5566">
        <f>12*(YEAR(H5566)-YEAR($L$3))+(MONTH(H5566)-MONTH($L$3))</f>
        <v/>
      </c>
      <c r="R5566" s="366">
        <f>IF(N5566="IBIRAPITANGA FASE 3",IF(P5566="Atraso",M5566,M5566/(1+$J$2)^Q5566),IF(P5566="Atraso",M5566,M5566/(1+$J$1)^Q5566))</f>
        <v/>
      </c>
    </row>
    <row r="5567">
      <c r="A5567" t="inlineStr">
        <is>
          <t>Q024L05</t>
        </is>
      </c>
      <c r="B5567" t="inlineStr">
        <is>
          <t>MATHEUS RIQUETTO DE SOUZA</t>
        </is>
      </c>
      <c r="C5567" t="n">
        <v>1</v>
      </c>
      <c r="D5567" t="inlineStr">
        <is>
          <t>IPCA</t>
        </is>
      </c>
      <c r="E5567" t="n">
        <v>0.009488792934583046</v>
      </c>
      <c r="F5567" t="inlineStr">
        <is>
          <t>MENSAL</t>
        </is>
      </c>
      <c r="G5567" t="n">
        <v>48653</v>
      </c>
      <c r="H5567" t="n">
        <v>48653</v>
      </c>
      <c r="I5567" t="inlineStr">
        <is>
          <t>131</t>
        </is>
      </c>
      <c r="J5567" t="inlineStr">
        <is>
          <t>CARTEIRA</t>
        </is>
      </c>
      <c r="K5567" t="inlineStr">
        <is>
          <t>CONTRATO</t>
        </is>
      </c>
      <c r="L5567" t="n">
        <v>3181.27</v>
      </c>
      <c r="M5567" t="inlineStr"/>
      <c r="N5567" t="inlineStr"/>
      <c r="O5567" s="142">
        <f>DATE(YEAR(H5567),MONTH(H5567),1)</f>
        <v/>
      </c>
      <c r="P5567" s="132">
        <f>IF(H5567&gt;$L$3,"Futuro","Atraso")</f>
        <v/>
      </c>
      <c r="Q5567">
        <f>12*(YEAR(H5567)-YEAR($L$3))+(MONTH(H5567)-MONTH($L$3))</f>
        <v/>
      </c>
      <c r="R5567" s="366">
        <f>IF(N5567="IBIRAPITANGA FASE 3",IF(P5567="Atraso",M5567,M5567/(1+$J$2)^Q5567),IF(P5567="Atraso",M5567,M5567/(1+$J$1)^Q5567))</f>
        <v/>
      </c>
    </row>
    <row r="5568">
      <c r="A5568" t="inlineStr">
        <is>
          <t>Q024L05</t>
        </is>
      </c>
      <c r="B5568" t="inlineStr">
        <is>
          <t>MATHEUS RIQUETTO DE SOUZA</t>
        </is>
      </c>
      <c r="C5568" t="n">
        <v>1</v>
      </c>
      <c r="D5568" t="inlineStr">
        <is>
          <t>IPCA</t>
        </is>
      </c>
      <c r="E5568" t="n">
        <v>0.009488792934583046</v>
      </c>
      <c r="F5568" t="inlineStr">
        <is>
          <t>MENSAL</t>
        </is>
      </c>
      <c r="G5568" t="n">
        <v>48684</v>
      </c>
      <c r="H5568" t="n">
        <v>48684</v>
      </c>
      <c r="I5568" t="inlineStr">
        <is>
          <t>132</t>
        </is>
      </c>
      <c r="J5568" t="inlineStr">
        <is>
          <t>CARTEIRA</t>
        </is>
      </c>
      <c r="K5568" t="inlineStr">
        <is>
          <t>CONTRATO</t>
        </is>
      </c>
      <c r="L5568" t="n">
        <v>3181.27</v>
      </c>
      <c r="M5568" t="inlineStr"/>
      <c r="N5568" t="inlineStr"/>
      <c r="O5568" s="142">
        <f>DATE(YEAR(H5568),MONTH(H5568),1)</f>
        <v/>
      </c>
      <c r="P5568" s="132">
        <f>IF(H5568&gt;$L$3,"Futuro","Atraso")</f>
        <v/>
      </c>
      <c r="Q5568">
        <f>12*(YEAR(H5568)-YEAR($L$3))+(MONTH(H5568)-MONTH($L$3))</f>
        <v/>
      </c>
      <c r="R5568" s="366">
        <f>IF(N5568="IBIRAPITANGA FASE 3",IF(P5568="Atraso",M5568,M5568/(1+$J$2)^Q5568),IF(P5568="Atraso",M5568,M5568/(1+$J$1)^Q5568))</f>
        <v/>
      </c>
    </row>
    <row r="5569">
      <c r="A5569" t="inlineStr">
        <is>
          <t>Q024L05</t>
        </is>
      </c>
      <c r="B5569" t="inlineStr">
        <is>
          <t>MATHEUS RIQUETTO DE SOUZA</t>
        </is>
      </c>
      <c r="C5569" t="n">
        <v>1</v>
      </c>
      <c r="D5569" t="inlineStr">
        <is>
          <t>IPCA</t>
        </is>
      </c>
      <c r="E5569" t="n">
        <v>0.009488792934583046</v>
      </c>
      <c r="F5569" t="inlineStr">
        <is>
          <t>MENSAL</t>
        </is>
      </c>
      <c r="G5569" t="n">
        <v>48714</v>
      </c>
      <c r="H5569" t="n">
        <v>48714</v>
      </c>
      <c r="I5569" t="inlineStr">
        <is>
          <t>133</t>
        </is>
      </c>
      <c r="J5569" t="inlineStr">
        <is>
          <t>CARTEIRA</t>
        </is>
      </c>
      <c r="K5569" t="inlineStr">
        <is>
          <t>CONTRATO</t>
        </is>
      </c>
      <c r="L5569" t="n">
        <v>3181.27</v>
      </c>
      <c r="M5569" t="inlineStr"/>
      <c r="N5569" t="inlineStr"/>
      <c r="O5569" s="142">
        <f>DATE(YEAR(H5569),MONTH(H5569),1)</f>
        <v/>
      </c>
      <c r="P5569" s="132">
        <f>IF(H5569&gt;$L$3,"Futuro","Atraso")</f>
        <v/>
      </c>
      <c r="Q5569">
        <f>12*(YEAR(H5569)-YEAR($L$3))+(MONTH(H5569)-MONTH($L$3))</f>
        <v/>
      </c>
      <c r="R5569" s="366">
        <f>IF(N5569="IBIRAPITANGA FASE 3",IF(P5569="Atraso",M5569,M5569/(1+$J$2)^Q5569),IF(P5569="Atraso",M5569,M5569/(1+$J$1)^Q5569))</f>
        <v/>
      </c>
    </row>
    <row r="5570">
      <c r="A5570" t="inlineStr">
        <is>
          <t>Q024L05</t>
        </is>
      </c>
      <c r="B5570" t="inlineStr">
        <is>
          <t>MATHEUS RIQUETTO DE SOUZA</t>
        </is>
      </c>
      <c r="C5570" t="n">
        <v>1</v>
      </c>
      <c r="D5570" t="inlineStr">
        <is>
          <t>IPCA</t>
        </is>
      </c>
      <c r="E5570" t="n">
        <v>0.009488792934583046</v>
      </c>
      <c r="F5570" t="inlineStr">
        <is>
          <t>MENSAL</t>
        </is>
      </c>
      <c r="G5570" t="n">
        <v>48745</v>
      </c>
      <c r="H5570" t="n">
        <v>48745</v>
      </c>
      <c r="I5570" t="inlineStr">
        <is>
          <t>134</t>
        </is>
      </c>
      <c r="J5570" t="inlineStr">
        <is>
          <t>CARTEIRA</t>
        </is>
      </c>
      <c r="K5570" t="inlineStr">
        <is>
          <t>CONTRATO</t>
        </is>
      </c>
      <c r="L5570" t="n">
        <v>3181.27</v>
      </c>
      <c r="M5570" t="inlineStr"/>
      <c r="N5570" t="inlineStr"/>
      <c r="O5570" s="142">
        <f>DATE(YEAR(H5570),MONTH(H5570),1)</f>
        <v/>
      </c>
      <c r="P5570" s="132">
        <f>IF(H5570&gt;$L$3,"Futuro","Atraso")</f>
        <v/>
      </c>
      <c r="Q5570">
        <f>12*(YEAR(H5570)-YEAR($L$3))+(MONTH(H5570)-MONTH($L$3))</f>
        <v/>
      </c>
      <c r="R5570" s="366">
        <f>IF(N5570="IBIRAPITANGA FASE 3",IF(P5570="Atraso",M5570,M5570/(1+$J$2)^Q5570),IF(P5570="Atraso",M5570,M5570/(1+$J$1)^Q5570))</f>
        <v/>
      </c>
    </row>
    <row r="5571">
      <c r="A5571" t="inlineStr">
        <is>
          <t>Q024L05</t>
        </is>
      </c>
      <c r="B5571" t="inlineStr">
        <is>
          <t>MATHEUS RIQUETTO DE SOUZA</t>
        </is>
      </c>
      <c r="C5571" t="n">
        <v>1</v>
      </c>
      <c r="D5571" t="inlineStr">
        <is>
          <t>IPCA</t>
        </is>
      </c>
      <c r="E5571" t="n">
        <v>0.009488792934583046</v>
      </c>
      <c r="F5571" t="inlineStr">
        <is>
          <t>MENSAL</t>
        </is>
      </c>
      <c r="G5571" t="n">
        <v>48775</v>
      </c>
      <c r="H5571" t="n">
        <v>48775</v>
      </c>
      <c r="I5571" t="inlineStr">
        <is>
          <t>135</t>
        </is>
      </c>
      <c r="J5571" t="inlineStr">
        <is>
          <t>CARTEIRA</t>
        </is>
      </c>
      <c r="K5571" t="inlineStr">
        <is>
          <t>CONTRATO</t>
        </is>
      </c>
      <c r="L5571" t="n">
        <v>3181.27</v>
      </c>
      <c r="M5571" t="inlineStr"/>
      <c r="N5571" t="inlineStr"/>
      <c r="O5571" s="142">
        <f>DATE(YEAR(H5571),MONTH(H5571),1)</f>
        <v/>
      </c>
      <c r="P5571" s="132">
        <f>IF(H5571&gt;$L$3,"Futuro","Atraso")</f>
        <v/>
      </c>
      <c r="Q5571">
        <f>12*(YEAR(H5571)-YEAR($L$3))+(MONTH(H5571)-MONTH($L$3))</f>
        <v/>
      </c>
      <c r="R5571" s="366">
        <f>IF(N5571="IBIRAPITANGA FASE 3",IF(P5571="Atraso",M5571,M5571/(1+$J$2)^Q5571),IF(P5571="Atraso",M5571,M5571/(1+$J$1)^Q5571))</f>
        <v/>
      </c>
    </row>
    <row r="5572">
      <c r="A5572" t="inlineStr">
        <is>
          <t>Q024L05</t>
        </is>
      </c>
      <c r="B5572" t="inlineStr">
        <is>
          <t>MATHEUS RIQUETTO DE SOUZA</t>
        </is>
      </c>
      <c r="C5572" t="n">
        <v>1</v>
      </c>
      <c r="D5572" t="inlineStr">
        <is>
          <t>IPCA</t>
        </is>
      </c>
      <c r="E5572" t="n">
        <v>0.009488792934583046</v>
      </c>
      <c r="F5572" t="inlineStr">
        <is>
          <t>MENSAL</t>
        </is>
      </c>
      <c r="G5572" t="n">
        <v>48806</v>
      </c>
      <c r="H5572" t="n">
        <v>48806</v>
      </c>
      <c r="I5572" t="inlineStr">
        <is>
          <t>136</t>
        </is>
      </c>
      <c r="J5572" t="inlineStr">
        <is>
          <t>CARTEIRA</t>
        </is>
      </c>
      <c r="K5572" t="inlineStr">
        <is>
          <t>CONTRATO</t>
        </is>
      </c>
      <c r="L5572" t="n">
        <v>3181.27</v>
      </c>
      <c r="M5572" t="inlineStr"/>
      <c r="N5572" t="inlineStr"/>
      <c r="O5572" s="142">
        <f>DATE(YEAR(H5572),MONTH(H5572),1)</f>
        <v/>
      </c>
      <c r="P5572" s="132">
        <f>IF(H5572&gt;$L$3,"Futuro","Atraso")</f>
        <v/>
      </c>
      <c r="Q5572">
        <f>12*(YEAR(H5572)-YEAR($L$3))+(MONTH(H5572)-MONTH($L$3))</f>
        <v/>
      </c>
      <c r="R5572" s="366">
        <f>IF(N5572="IBIRAPITANGA FASE 3",IF(P5572="Atraso",M5572,M5572/(1+$J$2)^Q5572),IF(P5572="Atraso",M5572,M5572/(1+$J$1)^Q5572))</f>
        <v/>
      </c>
    </row>
    <row r="5573">
      <c r="A5573" t="inlineStr">
        <is>
          <t>Q024L05</t>
        </is>
      </c>
      <c r="B5573" t="inlineStr">
        <is>
          <t>MATHEUS RIQUETTO DE SOUZA</t>
        </is>
      </c>
      <c r="C5573" t="n">
        <v>1</v>
      </c>
      <c r="D5573" t="inlineStr">
        <is>
          <t>IPCA</t>
        </is>
      </c>
      <c r="E5573" t="n">
        <v>0.009488792934583046</v>
      </c>
      <c r="F5573" t="inlineStr">
        <is>
          <t>MENSAL</t>
        </is>
      </c>
      <c r="G5573" t="n">
        <v>48837</v>
      </c>
      <c r="H5573" t="n">
        <v>48837</v>
      </c>
      <c r="I5573" t="inlineStr">
        <is>
          <t>137</t>
        </is>
      </c>
      <c r="J5573" t="inlineStr">
        <is>
          <t>CARTEIRA</t>
        </is>
      </c>
      <c r="K5573" t="inlineStr">
        <is>
          <t>CONTRATO</t>
        </is>
      </c>
      <c r="L5573" t="n">
        <v>3181.27</v>
      </c>
      <c r="M5573" t="inlineStr"/>
      <c r="N5573" t="inlineStr"/>
      <c r="O5573" s="142">
        <f>DATE(YEAR(H5573),MONTH(H5573),1)</f>
        <v/>
      </c>
      <c r="P5573" s="132">
        <f>IF(H5573&gt;$L$3,"Futuro","Atraso")</f>
        <v/>
      </c>
      <c r="Q5573">
        <f>12*(YEAR(H5573)-YEAR($L$3))+(MONTH(H5573)-MONTH($L$3))</f>
        <v/>
      </c>
      <c r="R5573" s="366">
        <f>IF(N5573="IBIRAPITANGA FASE 3",IF(P5573="Atraso",M5573,M5573/(1+$J$2)^Q5573),IF(P5573="Atraso",M5573,M5573/(1+$J$1)^Q5573))</f>
        <v/>
      </c>
    </row>
    <row r="5574">
      <c r="A5574" t="inlineStr">
        <is>
          <t>Q024L05</t>
        </is>
      </c>
      <c r="B5574" t="inlineStr">
        <is>
          <t>MATHEUS RIQUETTO DE SOUZA</t>
        </is>
      </c>
      <c r="C5574" t="n">
        <v>1</v>
      </c>
      <c r="D5574" t="inlineStr">
        <is>
          <t>IPCA</t>
        </is>
      </c>
      <c r="E5574" t="n">
        <v>0.009488792934583046</v>
      </c>
      <c r="F5574" t="inlineStr">
        <is>
          <t>MENSAL</t>
        </is>
      </c>
      <c r="G5574" t="n">
        <v>48867</v>
      </c>
      <c r="H5574" t="n">
        <v>48867</v>
      </c>
      <c r="I5574" t="inlineStr">
        <is>
          <t>138</t>
        </is>
      </c>
      <c r="J5574" t="inlineStr">
        <is>
          <t>CARTEIRA</t>
        </is>
      </c>
      <c r="K5574" t="inlineStr">
        <is>
          <t>CONTRATO</t>
        </is>
      </c>
      <c r="L5574" t="n">
        <v>3181.27</v>
      </c>
      <c r="M5574" t="inlineStr"/>
      <c r="N5574" t="inlineStr"/>
      <c r="O5574" s="142">
        <f>DATE(YEAR(H5574),MONTH(H5574),1)</f>
        <v/>
      </c>
      <c r="P5574" s="132">
        <f>IF(H5574&gt;$L$3,"Futuro","Atraso")</f>
        <v/>
      </c>
      <c r="Q5574">
        <f>12*(YEAR(H5574)-YEAR($L$3))+(MONTH(H5574)-MONTH($L$3))</f>
        <v/>
      </c>
      <c r="R5574" s="366">
        <f>IF(N5574="IBIRAPITANGA FASE 3",IF(P5574="Atraso",M5574,M5574/(1+$J$2)^Q5574),IF(P5574="Atraso",M5574,M5574/(1+$J$1)^Q5574))</f>
        <v/>
      </c>
    </row>
    <row r="5575">
      <c r="A5575" t="inlineStr">
        <is>
          <t>Q024L05</t>
        </is>
      </c>
      <c r="B5575" t="inlineStr">
        <is>
          <t>MATHEUS RIQUETTO DE SOUZA</t>
        </is>
      </c>
      <c r="C5575" t="n">
        <v>1</v>
      </c>
      <c r="D5575" t="inlineStr">
        <is>
          <t>IPCA</t>
        </is>
      </c>
      <c r="E5575" t="n">
        <v>0.009488792934583046</v>
      </c>
      <c r="F5575" t="inlineStr">
        <is>
          <t>MENSAL</t>
        </is>
      </c>
      <c r="G5575" t="n">
        <v>48898</v>
      </c>
      <c r="H5575" t="n">
        <v>48898</v>
      </c>
      <c r="I5575" t="inlineStr">
        <is>
          <t>139</t>
        </is>
      </c>
      <c r="J5575" t="inlineStr">
        <is>
          <t>CARTEIRA</t>
        </is>
      </c>
      <c r="K5575" t="inlineStr">
        <is>
          <t>CONTRATO</t>
        </is>
      </c>
      <c r="L5575" t="n">
        <v>3181.27</v>
      </c>
      <c r="M5575" t="inlineStr"/>
      <c r="N5575" t="inlineStr"/>
      <c r="O5575" s="142">
        <f>DATE(YEAR(H5575),MONTH(H5575),1)</f>
        <v/>
      </c>
      <c r="P5575" s="132">
        <f>IF(H5575&gt;$L$3,"Futuro","Atraso")</f>
        <v/>
      </c>
      <c r="Q5575">
        <f>12*(YEAR(H5575)-YEAR($L$3))+(MONTH(H5575)-MONTH($L$3))</f>
        <v/>
      </c>
      <c r="R5575" s="366">
        <f>IF(N5575="IBIRAPITANGA FASE 3",IF(P5575="Atraso",M5575,M5575/(1+$J$2)^Q5575),IF(P5575="Atraso",M5575,M5575/(1+$J$1)^Q5575))</f>
        <v/>
      </c>
    </row>
    <row r="5576">
      <c r="A5576" t="inlineStr">
        <is>
          <t>Q024L05</t>
        </is>
      </c>
      <c r="B5576" t="inlineStr">
        <is>
          <t>MATHEUS RIQUETTO DE SOUZA</t>
        </is>
      </c>
      <c r="C5576" t="n">
        <v>1</v>
      </c>
      <c r="D5576" t="inlineStr">
        <is>
          <t>IPCA</t>
        </is>
      </c>
      <c r="E5576" t="n">
        <v>0.009488792934583046</v>
      </c>
      <c r="F5576" t="inlineStr">
        <is>
          <t>MENSAL</t>
        </is>
      </c>
      <c r="G5576" t="n">
        <v>48928</v>
      </c>
      <c r="H5576" t="n">
        <v>48928</v>
      </c>
      <c r="I5576" t="inlineStr">
        <is>
          <t>140</t>
        </is>
      </c>
      <c r="J5576" t="inlineStr">
        <is>
          <t>CARTEIRA</t>
        </is>
      </c>
      <c r="K5576" t="inlineStr">
        <is>
          <t>CONTRATO</t>
        </is>
      </c>
      <c r="L5576" t="n">
        <v>3181.27</v>
      </c>
      <c r="M5576" t="inlineStr"/>
      <c r="N5576" t="inlineStr"/>
      <c r="O5576" s="142">
        <f>DATE(YEAR(H5576),MONTH(H5576),1)</f>
        <v/>
      </c>
      <c r="P5576" s="132">
        <f>IF(H5576&gt;$L$3,"Futuro","Atraso")</f>
        <v/>
      </c>
      <c r="Q5576">
        <f>12*(YEAR(H5576)-YEAR($L$3))+(MONTH(H5576)-MONTH($L$3))</f>
        <v/>
      </c>
      <c r="R5576" s="366">
        <f>IF(N5576="IBIRAPITANGA FASE 3",IF(P5576="Atraso",M5576,M5576/(1+$J$2)^Q5576),IF(P5576="Atraso",M5576,M5576/(1+$J$1)^Q5576))</f>
        <v/>
      </c>
    </row>
    <row r="5577">
      <c r="A5577" t="inlineStr">
        <is>
          <t>Q024L05</t>
        </is>
      </c>
      <c r="B5577" t="inlineStr">
        <is>
          <t>MATHEUS RIQUETTO DE SOUZA</t>
        </is>
      </c>
      <c r="C5577" t="n">
        <v>1</v>
      </c>
      <c r="D5577" t="inlineStr">
        <is>
          <t>IPCA</t>
        </is>
      </c>
      <c r="E5577" t="n">
        <v>0.009488792934583046</v>
      </c>
      <c r="F5577" t="inlineStr">
        <is>
          <t>MENSAL</t>
        </is>
      </c>
      <c r="G5577" t="n">
        <v>48959</v>
      </c>
      <c r="H5577" t="n">
        <v>48959</v>
      </c>
      <c r="I5577" t="inlineStr">
        <is>
          <t>141</t>
        </is>
      </c>
      <c r="J5577" t="inlineStr">
        <is>
          <t>CARTEIRA</t>
        </is>
      </c>
      <c r="K5577" t="inlineStr">
        <is>
          <t>CONTRATO</t>
        </is>
      </c>
      <c r="L5577" t="n">
        <v>3181.27</v>
      </c>
      <c r="M5577" t="inlineStr"/>
      <c r="N5577" t="inlineStr"/>
      <c r="O5577" s="142">
        <f>DATE(YEAR(H5577),MONTH(H5577),1)</f>
        <v/>
      </c>
      <c r="P5577" s="132">
        <f>IF(H5577&gt;$L$3,"Futuro","Atraso")</f>
        <v/>
      </c>
      <c r="Q5577">
        <f>12*(YEAR(H5577)-YEAR($L$3))+(MONTH(H5577)-MONTH($L$3))</f>
        <v/>
      </c>
      <c r="R5577" s="366">
        <f>IF(N5577="IBIRAPITANGA FASE 3",IF(P5577="Atraso",M5577,M5577/(1+$J$2)^Q5577),IF(P5577="Atraso",M5577,M5577/(1+$J$1)^Q5577))</f>
        <v/>
      </c>
    </row>
    <row r="5578">
      <c r="A5578" t="inlineStr">
        <is>
          <t>Q024L05</t>
        </is>
      </c>
      <c r="B5578" t="inlineStr">
        <is>
          <t>MATHEUS RIQUETTO DE SOUZA</t>
        </is>
      </c>
      <c r="C5578" t="n">
        <v>1</v>
      </c>
      <c r="D5578" t="inlineStr">
        <is>
          <t>IPCA</t>
        </is>
      </c>
      <c r="E5578" t="n">
        <v>0.009488792934583046</v>
      </c>
      <c r="F5578" t="inlineStr">
        <is>
          <t>MENSAL</t>
        </is>
      </c>
      <c r="G5578" t="n">
        <v>48990</v>
      </c>
      <c r="H5578" t="n">
        <v>48990</v>
      </c>
      <c r="I5578" t="inlineStr">
        <is>
          <t>142</t>
        </is>
      </c>
      <c r="J5578" t="inlineStr">
        <is>
          <t>CARTEIRA</t>
        </is>
      </c>
      <c r="K5578" t="inlineStr">
        <is>
          <t>CONTRATO</t>
        </is>
      </c>
      <c r="L5578" t="n">
        <v>3181.27</v>
      </c>
      <c r="M5578" t="inlineStr"/>
      <c r="N5578" t="inlineStr"/>
      <c r="O5578" s="142">
        <f>DATE(YEAR(H5578),MONTH(H5578),1)</f>
        <v/>
      </c>
      <c r="P5578" s="132">
        <f>IF(H5578&gt;$L$3,"Futuro","Atraso")</f>
        <v/>
      </c>
      <c r="Q5578">
        <f>12*(YEAR(H5578)-YEAR($L$3))+(MONTH(H5578)-MONTH($L$3))</f>
        <v/>
      </c>
      <c r="R5578" s="366">
        <f>IF(N5578="IBIRAPITANGA FASE 3",IF(P5578="Atraso",M5578,M5578/(1+$J$2)^Q5578),IF(P5578="Atraso",M5578,M5578/(1+$J$1)^Q5578))</f>
        <v/>
      </c>
    </row>
    <row r="5579">
      <c r="A5579" t="inlineStr">
        <is>
          <t>Q024L05</t>
        </is>
      </c>
      <c r="B5579" t="inlineStr">
        <is>
          <t>MATHEUS RIQUETTO DE SOUZA</t>
        </is>
      </c>
      <c r="C5579" t="n">
        <v>1</v>
      </c>
      <c r="D5579" t="inlineStr">
        <is>
          <t>IPCA</t>
        </is>
      </c>
      <c r="E5579" t="n">
        <v>0.009488792934583046</v>
      </c>
      <c r="F5579" t="inlineStr">
        <is>
          <t>MENSAL</t>
        </is>
      </c>
      <c r="G5579" t="n">
        <v>49018</v>
      </c>
      <c r="H5579" t="n">
        <v>49018</v>
      </c>
      <c r="I5579" t="inlineStr">
        <is>
          <t>143</t>
        </is>
      </c>
      <c r="J5579" t="inlineStr">
        <is>
          <t>CARTEIRA</t>
        </is>
      </c>
      <c r="K5579" t="inlineStr">
        <is>
          <t>CONTRATO</t>
        </is>
      </c>
      <c r="L5579" t="n">
        <v>3181.27</v>
      </c>
      <c r="M5579" t="inlineStr"/>
      <c r="N5579" t="inlineStr"/>
      <c r="O5579" s="142">
        <f>DATE(YEAR(H5579),MONTH(H5579),1)</f>
        <v/>
      </c>
      <c r="P5579" s="132">
        <f>IF(H5579&gt;$L$3,"Futuro","Atraso")</f>
        <v/>
      </c>
      <c r="Q5579">
        <f>12*(YEAR(H5579)-YEAR($L$3))+(MONTH(H5579)-MONTH($L$3))</f>
        <v/>
      </c>
      <c r="R5579" s="366">
        <f>IF(N5579="IBIRAPITANGA FASE 3",IF(P5579="Atraso",M5579,M5579/(1+$J$2)^Q5579),IF(P5579="Atraso",M5579,M5579/(1+$J$1)^Q5579))</f>
        <v/>
      </c>
    </row>
    <row r="5580">
      <c r="A5580" t="inlineStr">
        <is>
          <t>Q024L05</t>
        </is>
      </c>
      <c r="B5580" t="inlineStr">
        <is>
          <t>MATHEUS RIQUETTO DE SOUZA</t>
        </is>
      </c>
      <c r="C5580" t="n">
        <v>1</v>
      </c>
      <c r="D5580" t="inlineStr">
        <is>
          <t>IPCA</t>
        </is>
      </c>
      <c r="E5580" t="n">
        <v>0.009488792934583046</v>
      </c>
      <c r="F5580" t="inlineStr">
        <is>
          <t>MENSAL</t>
        </is>
      </c>
      <c r="G5580" t="n">
        <v>49049</v>
      </c>
      <c r="H5580" t="n">
        <v>49049</v>
      </c>
      <c r="I5580" t="inlineStr">
        <is>
          <t>144</t>
        </is>
      </c>
      <c r="J5580" t="inlineStr">
        <is>
          <t>CARTEIRA</t>
        </is>
      </c>
      <c r="K5580" t="inlineStr">
        <is>
          <t>CONTRATO</t>
        </is>
      </c>
      <c r="L5580" t="n">
        <v>3181.27</v>
      </c>
      <c r="M5580" t="inlineStr"/>
      <c r="N5580" t="inlineStr"/>
      <c r="O5580" s="142">
        <f>DATE(YEAR(H5580),MONTH(H5580),1)</f>
        <v/>
      </c>
      <c r="P5580" s="132">
        <f>IF(H5580&gt;$L$3,"Futuro","Atraso")</f>
        <v/>
      </c>
      <c r="Q5580">
        <f>12*(YEAR(H5580)-YEAR($L$3))+(MONTH(H5580)-MONTH($L$3))</f>
        <v/>
      </c>
      <c r="R5580" s="366">
        <f>IF(N5580="IBIRAPITANGA FASE 3",IF(P5580="Atraso",M5580,M5580/(1+$J$2)^Q5580),IF(P5580="Atraso",M5580,M5580/(1+$J$1)^Q5580))</f>
        <v/>
      </c>
    </row>
    <row r="5581">
      <c r="A5581" t="inlineStr">
        <is>
          <t>Q024L05</t>
        </is>
      </c>
      <c r="B5581" t="inlineStr">
        <is>
          <t>MATHEUS RIQUETTO DE SOUZA</t>
        </is>
      </c>
      <c r="C5581" t="n">
        <v>1</v>
      </c>
      <c r="D5581" t="inlineStr">
        <is>
          <t>IPCA</t>
        </is>
      </c>
      <c r="E5581" t="n">
        <v>0.009488792934583046</v>
      </c>
      <c r="F5581" t="inlineStr">
        <is>
          <t>MENSAL</t>
        </is>
      </c>
      <c r="G5581" t="n">
        <v>49079</v>
      </c>
      <c r="H5581" t="n">
        <v>49079</v>
      </c>
      <c r="I5581" t="inlineStr">
        <is>
          <t>145</t>
        </is>
      </c>
      <c r="J5581" t="inlineStr">
        <is>
          <t>CARTEIRA</t>
        </is>
      </c>
      <c r="K5581" t="inlineStr">
        <is>
          <t>CONTRATO</t>
        </is>
      </c>
      <c r="L5581" t="n">
        <v>3181.27</v>
      </c>
      <c r="M5581" t="inlineStr"/>
      <c r="N5581" t="inlineStr"/>
      <c r="O5581" s="142">
        <f>DATE(YEAR(H5581),MONTH(H5581),1)</f>
        <v/>
      </c>
      <c r="P5581" s="132">
        <f>IF(H5581&gt;$L$3,"Futuro","Atraso")</f>
        <v/>
      </c>
      <c r="Q5581">
        <f>12*(YEAR(H5581)-YEAR($L$3))+(MONTH(H5581)-MONTH($L$3))</f>
        <v/>
      </c>
      <c r="R5581" s="366">
        <f>IF(N5581="IBIRAPITANGA FASE 3",IF(P5581="Atraso",M5581,M5581/(1+$J$2)^Q5581),IF(P5581="Atraso",M5581,M5581/(1+$J$1)^Q5581))</f>
        <v/>
      </c>
    </row>
    <row r="5582">
      <c r="A5582" t="inlineStr">
        <is>
          <t>Q024L05</t>
        </is>
      </c>
      <c r="B5582" t="inlineStr">
        <is>
          <t>MATHEUS RIQUETTO DE SOUZA</t>
        </is>
      </c>
      <c r="C5582" t="n">
        <v>1</v>
      </c>
      <c r="D5582" t="inlineStr">
        <is>
          <t>IPCA</t>
        </is>
      </c>
      <c r="E5582" t="n">
        <v>0.009488792934583046</v>
      </c>
      <c r="F5582" t="inlineStr">
        <is>
          <t>MENSAL</t>
        </is>
      </c>
      <c r="G5582" t="n">
        <v>49110</v>
      </c>
      <c r="H5582" t="n">
        <v>49110</v>
      </c>
      <c r="I5582" t="inlineStr">
        <is>
          <t>146</t>
        </is>
      </c>
      <c r="J5582" t="inlineStr">
        <is>
          <t>CARTEIRA</t>
        </is>
      </c>
      <c r="K5582" t="inlineStr">
        <is>
          <t>CONTRATO</t>
        </is>
      </c>
      <c r="L5582" t="n">
        <v>3181.27</v>
      </c>
      <c r="M5582" t="inlineStr"/>
      <c r="N5582" t="inlineStr"/>
      <c r="O5582" s="142">
        <f>DATE(YEAR(H5582),MONTH(H5582),1)</f>
        <v/>
      </c>
      <c r="P5582" s="132">
        <f>IF(H5582&gt;$L$3,"Futuro","Atraso")</f>
        <v/>
      </c>
      <c r="Q5582">
        <f>12*(YEAR(H5582)-YEAR($L$3))+(MONTH(H5582)-MONTH($L$3))</f>
        <v/>
      </c>
      <c r="R5582" s="366">
        <f>IF(N5582="IBIRAPITANGA FASE 3",IF(P5582="Atraso",M5582,M5582/(1+$J$2)^Q5582),IF(P5582="Atraso",M5582,M5582/(1+$J$1)^Q5582))</f>
        <v/>
      </c>
    </row>
    <row r="5583">
      <c r="A5583" t="inlineStr">
        <is>
          <t>Q024L05</t>
        </is>
      </c>
      <c r="B5583" t="inlineStr">
        <is>
          <t>MATHEUS RIQUETTO DE SOUZA</t>
        </is>
      </c>
      <c r="C5583" t="n">
        <v>1</v>
      </c>
      <c r="D5583" t="inlineStr">
        <is>
          <t>IPCA</t>
        </is>
      </c>
      <c r="E5583" t="n">
        <v>0.009488792934583046</v>
      </c>
      <c r="F5583" t="inlineStr">
        <is>
          <t>MENSAL</t>
        </is>
      </c>
      <c r="G5583" t="n">
        <v>49140</v>
      </c>
      <c r="H5583" t="n">
        <v>49140</v>
      </c>
      <c r="I5583" t="inlineStr">
        <is>
          <t>147</t>
        </is>
      </c>
      <c r="J5583" t="inlineStr">
        <is>
          <t>CARTEIRA</t>
        </is>
      </c>
      <c r="K5583" t="inlineStr">
        <is>
          <t>CONTRATO</t>
        </is>
      </c>
      <c r="L5583" t="n">
        <v>3181.27</v>
      </c>
      <c r="M5583" t="inlineStr"/>
      <c r="N5583" t="inlineStr"/>
      <c r="O5583" s="142">
        <f>DATE(YEAR(H5583),MONTH(H5583),1)</f>
        <v/>
      </c>
      <c r="P5583" s="132">
        <f>IF(H5583&gt;$L$3,"Futuro","Atraso")</f>
        <v/>
      </c>
      <c r="Q5583">
        <f>12*(YEAR(H5583)-YEAR($L$3))+(MONTH(H5583)-MONTH($L$3))</f>
        <v/>
      </c>
      <c r="R5583" s="366">
        <f>IF(N5583="IBIRAPITANGA FASE 3",IF(P5583="Atraso",M5583,M5583/(1+$J$2)^Q5583),IF(P5583="Atraso",M5583,M5583/(1+$J$1)^Q5583))</f>
        <v/>
      </c>
    </row>
    <row r="5584">
      <c r="A5584" t="inlineStr">
        <is>
          <t>Q024L05</t>
        </is>
      </c>
      <c r="B5584" t="inlineStr">
        <is>
          <t>MATHEUS RIQUETTO DE SOUZA</t>
        </is>
      </c>
      <c r="C5584" t="n">
        <v>1</v>
      </c>
      <c r="D5584" t="inlineStr">
        <is>
          <t>IPCA</t>
        </is>
      </c>
      <c r="E5584" t="n">
        <v>0.009488792934583046</v>
      </c>
      <c r="F5584" t="inlineStr">
        <is>
          <t>MENSAL</t>
        </is>
      </c>
      <c r="G5584" t="n">
        <v>49171</v>
      </c>
      <c r="H5584" t="n">
        <v>49171</v>
      </c>
      <c r="I5584" t="inlineStr">
        <is>
          <t>148</t>
        </is>
      </c>
      <c r="J5584" t="inlineStr">
        <is>
          <t>CARTEIRA</t>
        </is>
      </c>
      <c r="K5584" t="inlineStr">
        <is>
          <t>CONTRATO</t>
        </is>
      </c>
      <c r="L5584" t="n">
        <v>3181.27</v>
      </c>
      <c r="M5584" t="inlineStr"/>
      <c r="N5584" t="inlineStr"/>
      <c r="O5584" s="142">
        <f>DATE(YEAR(H5584),MONTH(H5584),1)</f>
        <v/>
      </c>
      <c r="P5584" s="132">
        <f>IF(H5584&gt;$L$3,"Futuro","Atraso")</f>
        <v/>
      </c>
      <c r="Q5584">
        <f>12*(YEAR(H5584)-YEAR($L$3))+(MONTH(H5584)-MONTH($L$3))</f>
        <v/>
      </c>
      <c r="R5584" s="366">
        <f>IF(N5584="IBIRAPITANGA FASE 3",IF(P5584="Atraso",M5584,M5584/(1+$J$2)^Q5584),IF(P5584="Atraso",M5584,M5584/(1+$J$1)^Q5584))</f>
        <v/>
      </c>
    </row>
    <row r="5585">
      <c r="A5585" t="inlineStr">
        <is>
          <t>Q024L05</t>
        </is>
      </c>
      <c r="B5585" t="inlineStr">
        <is>
          <t>MATHEUS RIQUETTO DE SOUZA</t>
        </is>
      </c>
      <c r="C5585" t="n">
        <v>1</v>
      </c>
      <c r="D5585" t="inlineStr">
        <is>
          <t>IPCA</t>
        </is>
      </c>
      <c r="E5585" t="n">
        <v>0.009488792934583046</v>
      </c>
      <c r="F5585" t="inlineStr">
        <is>
          <t>MENSAL</t>
        </is>
      </c>
      <c r="G5585" t="n">
        <v>49202</v>
      </c>
      <c r="H5585" t="n">
        <v>49202</v>
      </c>
      <c r="I5585" t="inlineStr">
        <is>
          <t>149</t>
        </is>
      </c>
      <c r="J5585" t="inlineStr">
        <is>
          <t>CARTEIRA</t>
        </is>
      </c>
      <c r="K5585" t="inlineStr">
        <is>
          <t>CONTRATO</t>
        </is>
      </c>
      <c r="L5585" t="n">
        <v>3181.27</v>
      </c>
      <c r="M5585" t="inlineStr"/>
      <c r="N5585" t="inlineStr"/>
      <c r="O5585" s="142">
        <f>DATE(YEAR(H5585),MONTH(H5585),1)</f>
        <v/>
      </c>
      <c r="P5585" s="132">
        <f>IF(H5585&gt;$L$3,"Futuro","Atraso")</f>
        <v/>
      </c>
      <c r="Q5585">
        <f>12*(YEAR(H5585)-YEAR($L$3))+(MONTH(H5585)-MONTH($L$3))</f>
        <v/>
      </c>
      <c r="R5585" s="366">
        <f>IF(N5585="IBIRAPITANGA FASE 3",IF(P5585="Atraso",M5585,M5585/(1+$J$2)^Q5585),IF(P5585="Atraso",M5585,M5585/(1+$J$1)^Q5585))</f>
        <v/>
      </c>
    </row>
    <row r="5586">
      <c r="A5586" t="inlineStr">
        <is>
          <t>Q024L05</t>
        </is>
      </c>
      <c r="B5586" t="inlineStr">
        <is>
          <t>MATHEUS RIQUETTO DE SOUZA</t>
        </is>
      </c>
      <c r="C5586" t="n">
        <v>1</v>
      </c>
      <c r="D5586" t="inlineStr">
        <is>
          <t>IPCA</t>
        </is>
      </c>
      <c r="E5586" t="n">
        <v>0.009488792934583046</v>
      </c>
      <c r="F5586" t="inlineStr">
        <is>
          <t>MENSAL</t>
        </is>
      </c>
      <c r="G5586" t="n">
        <v>49232</v>
      </c>
      <c r="H5586" t="n">
        <v>49232</v>
      </c>
      <c r="I5586" t="inlineStr">
        <is>
          <t>150</t>
        </is>
      </c>
      <c r="J5586" t="inlineStr">
        <is>
          <t>CARTEIRA</t>
        </is>
      </c>
      <c r="K5586" t="inlineStr">
        <is>
          <t>CONTRATO</t>
        </is>
      </c>
      <c r="L5586" t="n">
        <v>3181.27</v>
      </c>
      <c r="M5586" t="inlineStr"/>
      <c r="N5586" t="inlineStr"/>
      <c r="O5586" s="142">
        <f>DATE(YEAR(H5586),MONTH(H5586),1)</f>
        <v/>
      </c>
      <c r="P5586" s="132">
        <f>IF(H5586&gt;$L$3,"Futuro","Atraso")</f>
        <v/>
      </c>
      <c r="Q5586">
        <f>12*(YEAR(H5586)-YEAR($L$3))+(MONTH(H5586)-MONTH($L$3))</f>
        <v/>
      </c>
      <c r="R5586" s="366">
        <f>IF(N5586="IBIRAPITANGA FASE 3",IF(P5586="Atraso",M5586,M5586/(1+$J$2)^Q5586),IF(P5586="Atraso",M5586,M5586/(1+$J$1)^Q5586))</f>
        <v/>
      </c>
    </row>
    <row r="5587">
      <c r="A5587" t="inlineStr">
        <is>
          <t>Q024L05</t>
        </is>
      </c>
      <c r="B5587" t="inlineStr">
        <is>
          <t>MATHEUS RIQUETTO DE SOUZA</t>
        </is>
      </c>
      <c r="C5587" t="n">
        <v>1</v>
      </c>
      <c r="D5587" t="inlineStr">
        <is>
          <t>IPCA</t>
        </is>
      </c>
      <c r="E5587" t="n">
        <v>0.009488792934583046</v>
      </c>
      <c r="F5587" t="inlineStr">
        <is>
          <t>MENSAL</t>
        </is>
      </c>
      <c r="G5587" t="n">
        <v>49263</v>
      </c>
      <c r="H5587" t="n">
        <v>49263</v>
      </c>
      <c r="I5587" t="inlineStr">
        <is>
          <t>151</t>
        </is>
      </c>
      <c r="J5587" t="inlineStr">
        <is>
          <t>CARTEIRA</t>
        </is>
      </c>
      <c r="K5587" t="inlineStr">
        <is>
          <t>CONTRATO</t>
        </is>
      </c>
      <c r="L5587" t="n">
        <v>3181.27</v>
      </c>
      <c r="M5587" t="inlineStr"/>
      <c r="N5587" t="inlineStr"/>
      <c r="O5587" s="142">
        <f>DATE(YEAR(H5587),MONTH(H5587),1)</f>
        <v/>
      </c>
      <c r="P5587" s="132">
        <f>IF(H5587&gt;$L$3,"Futuro","Atraso")</f>
        <v/>
      </c>
      <c r="Q5587">
        <f>12*(YEAR(H5587)-YEAR($L$3))+(MONTH(H5587)-MONTH($L$3))</f>
        <v/>
      </c>
      <c r="R5587" s="366">
        <f>IF(N5587="IBIRAPITANGA FASE 3",IF(P5587="Atraso",M5587,M5587/(1+$J$2)^Q5587),IF(P5587="Atraso",M5587,M5587/(1+$J$1)^Q5587))</f>
        <v/>
      </c>
    </row>
    <row r="5588">
      <c r="A5588" t="inlineStr">
        <is>
          <t>Q024L05</t>
        </is>
      </c>
      <c r="B5588" t="inlineStr">
        <is>
          <t>MATHEUS RIQUETTO DE SOUZA</t>
        </is>
      </c>
      <c r="C5588" t="n">
        <v>1</v>
      </c>
      <c r="D5588" t="inlineStr">
        <is>
          <t>IPCA</t>
        </is>
      </c>
      <c r="E5588" t="n">
        <v>0.009488792934583046</v>
      </c>
      <c r="F5588" t="inlineStr">
        <is>
          <t>MENSAL</t>
        </is>
      </c>
      <c r="G5588" t="n">
        <v>49293</v>
      </c>
      <c r="H5588" t="n">
        <v>49293</v>
      </c>
      <c r="I5588" t="inlineStr">
        <is>
          <t>152</t>
        </is>
      </c>
      <c r="J5588" t="inlineStr">
        <is>
          <t>CARTEIRA</t>
        </is>
      </c>
      <c r="K5588" t="inlineStr">
        <is>
          <t>CONTRATO</t>
        </is>
      </c>
      <c r="L5588" t="n">
        <v>3181.27</v>
      </c>
      <c r="M5588" t="inlineStr"/>
      <c r="N5588" t="inlineStr"/>
      <c r="O5588" s="142">
        <f>DATE(YEAR(H5588),MONTH(H5588),1)</f>
        <v/>
      </c>
      <c r="P5588" s="132">
        <f>IF(H5588&gt;$L$3,"Futuro","Atraso")</f>
        <v/>
      </c>
      <c r="Q5588">
        <f>12*(YEAR(H5588)-YEAR($L$3))+(MONTH(H5588)-MONTH($L$3))</f>
        <v/>
      </c>
      <c r="R5588" s="366">
        <f>IF(N5588="IBIRAPITANGA FASE 3",IF(P5588="Atraso",M5588,M5588/(1+$J$2)^Q5588),IF(P5588="Atraso",M5588,M5588/(1+$J$1)^Q5588))</f>
        <v/>
      </c>
    </row>
    <row r="5589">
      <c r="A5589" t="inlineStr">
        <is>
          <t>Q024L05</t>
        </is>
      </c>
      <c r="B5589" t="inlineStr">
        <is>
          <t>MATHEUS RIQUETTO DE SOUZA</t>
        </is>
      </c>
      <c r="C5589" t="n">
        <v>1</v>
      </c>
      <c r="D5589" t="inlineStr">
        <is>
          <t>IPCA</t>
        </is>
      </c>
      <c r="E5589" t="n">
        <v>0.009488792934583046</v>
      </c>
      <c r="F5589" t="inlineStr">
        <is>
          <t>MENSAL</t>
        </is>
      </c>
      <c r="G5589" t="n">
        <v>49324</v>
      </c>
      <c r="H5589" t="n">
        <v>49324</v>
      </c>
      <c r="I5589" t="inlineStr">
        <is>
          <t>153</t>
        </is>
      </c>
      <c r="J5589" t="inlineStr">
        <is>
          <t>CARTEIRA</t>
        </is>
      </c>
      <c r="K5589" t="inlineStr">
        <is>
          <t>CONTRATO</t>
        </is>
      </c>
      <c r="L5589" t="n">
        <v>3181.27</v>
      </c>
      <c r="M5589" t="inlineStr"/>
      <c r="N5589" t="inlineStr"/>
      <c r="O5589" s="142">
        <f>DATE(YEAR(H5589),MONTH(H5589),1)</f>
        <v/>
      </c>
      <c r="P5589" s="132">
        <f>IF(H5589&gt;$L$3,"Futuro","Atraso")</f>
        <v/>
      </c>
      <c r="Q5589">
        <f>12*(YEAR(H5589)-YEAR($L$3))+(MONTH(H5589)-MONTH($L$3))</f>
        <v/>
      </c>
      <c r="R5589" s="366">
        <f>IF(N5589="IBIRAPITANGA FASE 3",IF(P5589="Atraso",M5589,M5589/(1+$J$2)^Q5589),IF(P5589="Atraso",M5589,M5589/(1+$J$1)^Q5589))</f>
        <v/>
      </c>
    </row>
    <row r="5590">
      <c r="A5590" t="inlineStr">
        <is>
          <t>Q024L05</t>
        </is>
      </c>
      <c r="B5590" t="inlineStr">
        <is>
          <t>MATHEUS RIQUETTO DE SOUZA</t>
        </is>
      </c>
      <c r="C5590" t="n">
        <v>1</v>
      </c>
      <c r="D5590" t="inlineStr">
        <is>
          <t>IPCA</t>
        </is>
      </c>
      <c r="E5590" t="n">
        <v>0.009488792934583046</v>
      </c>
      <c r="F5590" t="inlineStr">
        <is>
          <t>MENSAL</t>
        </is>
      </c>
      <c r="G5590" t="n">
        <v>49355</v>
      </c>
      <c r="H5590" t="n">
        <v>49355</v>
      </c>
      <c r="I5590" t="inlineStr">
        <is>
          <t>154</t>
        </is>
      </c>
      <c r="J5590" t="inlineStr">
        <is>
          <t>CARTEIRA</t>
        </is>
      </c>
      <c r="K5590" t="inlineStr">
        <is>
          <t>CONTRATO</t>
        </is>
      </c>
      <c r="L5590" t="n">
        <v>3181.27</v>
      </c>
      <c r="M5590" t="inlineStr"/>
      <c r="N5590" t="inlineStr"/>
      <c r="O5590" s="142">
        <f>DATE(YEAR(H5590),MONTH(H5590),1)</f>
        <v/>
      </c>
      <c r="P5590" s="132">
        <f>IF(H5590&gt;$L$3,"Futuro","Atraso")</f>
        <v/>
      </c>
      <c r="Q5590">
        <f>12*(YEAR(H5590)-YEAR($L$3))+(MONTH(H5590)-MONTH($L$3))</f>
        <v/>
      </c>
      <c r="R5590" s="366">
        <f>IF(N5590="IBIRAPITANGA FASE 3",IF(P5590="Atraso",M5590,M5590/(1+$J$2)^Q5590),IF(P5590="Atraso",M5590,M5590/(1+$J$1)^Q5590))</f>
        <v/>
      </c>
    </row>
    <row r="5591">
      <c r="A5591" t="inlineStr">
        <is>
          <t>Q024L05</t>
        </is>
      </c>
      <c r="B5591" t="inlineStr">
        <is>
          <t>MATHEUS RIQUETTO DE SOUZA</t>
        </is>
      </c>
      <c r="C5591" t="n">
        <v>1</v>
      </c>
      <c r="D5591" t="inlineStr">
        <is>
          <t>IPCA</t>
        </is>
      </c>
      <c r="E5591" t="n">
        <v>0.009488792934583046</v>
      </c>
      <c r="F5591" t="inlineStr">
        <is>
          <t>MENSAL</t>
        </is>
      </c>
      <c r="G5591" t="n">
        <v>49383</v>
      </c>
      <c r="H5591" t="n">
        <v>49383</v>
      </c>
      <c r="I5591" t="inlineStr">
        <is>
          <t>155</t>
        </is>
      </c>
      <c r="J5591" t="inlineStr">
        <is>
          <t>CARTEIRA</t>
        </is>
      </c>
      <c r="K5591" t="inlineStr">
        <is>
          <t>CONTRATO</t>
        </is>
      </c>
      <c r="L5591" t="n">
        <v>3181.27</v>
      </c>
      <c r="M5591" t="inlineStr"/>
      <c r="N5591" t="inlineStr"/>
      <c r="O5591" s="142">
        <f>DATE(YEAR(H5591),MONTH(H5591),1)</f>
        <v/>
      </c>
      <c r="P5591" s="132">
        <f>IF(H5591&gt;$L$3,"Futuro","Atraso")</f>
        <v/>
      </c>
      <c r="Q5591">
        <f>12*(YEAR(H5591)-YEAR($L$3))+(MONTH(H5591)-MONTH($L$3))</f>
        <v/>
      </c>
      <c r="R5591" s="366">
        <f>IF(N5591="IBIRAPITANGA FASE 3",IF(P5591="Atraso",M5591,M5591/(1+$J$2)^Q5591),IF(P5591="Atraso",M5591,M5591/(1+$J$1)^Q5591))</f>
        <v/>
      </c>
    </row>
    <row r="5592">
      <c r="A5592" t="inlineStr">
        <is>
          <t>Q024L05</t>
        </is>
      </c>
      <c r="B5592" t="inlineStr">
        <is>
          <t>MATHEUS RIQUETTO DE SOUZA</t>
        </is>
      </c>
      <c r="C5592" t="n">
        <v>1</v>
      </c>
      <c r="D5592" t="inlineStr">
        <is>
          <t>IPCA</t>
        </is>
      </c>
      <c r="E5592" t="n">
        <v>0.009488792934583046</v>
      </c>
      <c r="F5592" t="inlineStr">
        <is>
          <t>MENSAL</t>
        </is>
      </c>
      <c r="G5592" t="n">
        <v>49414</v>
      </c>
      <c r="H5592" t="n">
        <v>49414</v>
      </c>
      <c r="I5592" t="inlineStr">
        <is>
          <t>156</t>
        </is>
      </c>
      <c r="J5592" t="inlineStr">
        <is>
          <t>CARTEIRA</t>
        </is>
      </c>
      <c r="K5592" t="inlineStr">
        <is>
          <t>CONTRATO</t>
        </is>
      </c>
      <c r="L5592" t="n">
        <v>3181.27</v>
      </c>
      <c r="M5592" t="inlineStr"/>
      <c r="N5592" t="inlineStr"/>
      <c r="O5592" s="142">
        <f>DATE(YEAR(H5592),MONTH(H5592),1)</f>
        <v/>
      </c>
      <c r="P5592" s="132">
        <f>IF(H5592&gt;$L$3,"Futuro","Atraso")</f>
        <v/>
      </c>
      <c r="Q5592">
        <f>12*(YEAR(H5592)-YEAR($L$3))+(MONTH(H5592)-MONTH($L$3))</f>
        <v/>
      </c>
      <c r="R5592" s="366">
        <f>IF(N5592="IBIRAPITANGA FASE 3",IF(P5592="Atraso",M5592,M5592/(1+$J$2)^Q5592),IF(P5592="Atraso",M5592,M5592/(1+$J$1)^Q5592))</f>
        <v/>
      </c>
    </row>
    <row r="5593">
      <c r="A5593" t="inlineStr">
        <is>
          <t>Q024L05</t>
        </is>
      </c>
      <c r="B5593" t="inlineStr">
        <is>
          <t>MATHEUS RIQUETTO DE SOUZA</t>
        </is>
      </c>
      <c r="C5593" t="n">
        <v>1</v>
      </c>
      <c r="D5593" t="inlineStr">
        <is>
          <t>IPCA</t>
        </is>
      </c>
      <c r="E5593" t="n">
        <v>0.009488792934583046</v>
      </c>
      <c r="F5593" t="inlineStr">
        <is>
          <t>MENSAL</t>
        </is>
      </c>
      <c r="G5593" t="n">
        <v>49444</v>
      </c>
      <c r="H5593" t="n">
        <v>49444</v>
      </c>
      <c r="I5593" t="inlineStr">
        <is>
          <t>157</t>
        </is>
      </c>
      <c r="J5593" t="inlineStr">
        <is>
          <t>CARTEIRA</t>
        </is>
      </c>
      <c r="K5593" t="inlineStr">
        <is>
          <t>CONTRATO</t>
        </is>
      </c>
      <c r="L5593" t="n">
        <v>3181.27</v>
      </c>
      <c r="M5593" t="inlineStr"/>
      <c r="N5593" t="inlineStr"/>
      <c r="O5593" s="142">
        <f>DATE(YEAR(H5593),MONTH(H5593),1)</f>
        <v/>
      </c>
      <c r="P5593" s="132">
        <f>IF(H5593&gt;$L$3,"Futuro","Atraso")</f>
        <v/>
      </c>
      <c r="Q5593">
        <f>12*(YEAR(H5593)-YEAR($L$3))+(MONTH(H5593)-MONTH($L$3))</f>
        <v/>
      </c>
      <c r="R5593" s="366">
        <f>IF(N5593="IBIRAPITANGA FASE 3",IF(P5593="Atraso",M5593,M5593/(1+$J$2)^Q5593),IF(P5593="Atraso",M5593,M5593/(1+$J$1)^Q5593))</f>
        <v/>
      </c>
    </row>
    <row r="5594">
      <c r="A5594" t="inlineStr">
        <is>
          <t>Q024L05</t>
        </is>
      </c>
      <c r="B5594" t="inlineStr">
        <is>
          <t>MATHEUS RIQUETTO DE SOUZA</t>
        </is>
      </c>
      <c r="C5594" t="n">
        <v>1</v>
      </c>
      <c r="D5594" t="inlineStr">
        <is>
          <t>IPCA</t>
        </is>
      </c>
      <c r="E5594" t="n">
        <v>0.009488792934583046</v>
      </c>
      <c r="F5594" t="inlineStr">
        <is>
          <t>MENSAL</t>
        </is>
      </c>
      <c r="G5594" t="n">
        <v>49475</v>
      </c>
      <c r="H5594" t="n">
        <v>49475</v>
      </c>
      <c r="I5594" t="inlineStr">
        <is>
          <t>158</t>
        </is>
      </c>
      <c r="J5594" t="inlineStr">
        <is>
          <t>CARTEIRA</t>
        </is>
      </c>
      <c r="K5594" t="inlineStr">
        <is>
          <t>CONTRATO</t>
        </is>
      </c>
      <c r="L5594" t="n">
        <v>3181.27</v>
      </c>
      <c r="M5594" t="inlineStr"/>
      <c r="N5594" t="inlineStr"/>
      <c r="O5594" s="142">
        <f>DATE(YEAR(H5594),MONTH(H5594),1)</f>
        <v/>
      </c>
      <c r="P5594" s="132">
        <f>IF(H5594&gt;$L$3,"Futuro","Atraso")</f>
        <v/>
      </c>
      <c r="Q5594">
        <f>12*(YEAR(H5594)-YEAR($L$3))+(MONTH(H5594)-MONTH($L$3))</f>
        <v/>
      </c>
      <c r="R5594" s="366">
        <f>IF(N5594="IBIRAPITANGA FASE 3",IF(P5594="Atraso",M5594,M5594/(1+$J$2)^Q5594),IF(P5594="Atraso",M5594,M5594/(1+$J$1)^Q5594))</f>
        <v/>
      </c>
    </row>
    <row r="5595">
      <c r="A5595" t="inlineStr">
        <is>
          <t>Q024L05</t>
        </is>
      </c>
      <c r="B5595" t="inlineStr">
        <is>
          <t>MATHEUS RIQUETTO DE SOUZA</t>
        </is>
      </c>
      <c r="C5595" t="n">
        <v>1</v>
      </c>
      <c r="D5595" t="inlineStr">
        <is>
          <t>IPCA</t>
        </is>
      </c>
      <c r="E5595" t="n">
        <v>0.009488792934583046</v>
      </c>
      <c r="F5595" t="inlineStr">
        <is>
          <t>MENSAL</t>
        </is>
      </c>
      <c r="G5595" t="n">
        <v>49505</v>
      </c>
      <c r="H5595" t="n">
        <v>49505</v>
      </c>
      <c r="I5595" t="inlineStr">
        <is>
          <t>159</t>
        </is>
      </c>
      <c r="J5595" t="inlineStr">
        <is>
          <t>CARTEIRA</t>
        </is>
      </c>
      <c r="K5595" t="inlineStr">
        <is>
          <t>CONTRATO</t>
        </is>
      </c>
      <c r="L5595" t="n">
        <v>3181.27</v>
      </c>
      <c r="M5595" t="inlineStr"/>
      <c r="N5595" t="inlineStr"/>
      <c r="O5595" s="142">
        <f>DATE(YEAR(H5595),MONTH(H5595),1)</f>
        <v/>
      </c>
      <c r="P5595" s="132">
        <f>IF(H5595&gt;$L$3,"Futuro","Atraso")</f>
        <v/>
      </c>
      <c r="Q5595">
        <f>12*(YEAR(H5595)-YEAR($L$3))+(MONTH(H5595)-MONTH($L$3))</f>
        <v/>
      </c>
      <c r="R5595" s="366">
        <f>IF(N5595="IBIRAPITANGA FASE 3",IF(P5595="Atraso",M5595,M5595/(1+$J$2)^Q5595),IF(P5595="Atraso",M5595,M5595/(1+$J$1)^Q5595))</f>
        <v/>
      </c>
    </row>
    <row r="5596">
      <c r="A5596" t="inlineStr">
        <is>
          <t>Q024L05</t>
        </is>
      </c>
      <c r="B5596" t="inlineStr">
        <is>
          <t>MATHEUS RIQUETTO DE SOUZA</t>
        </is>
      </c>
      <c r="C5596" t="n">
        <v>1</v>
      </c>
      <c r="D5596" t="inlineStr">
        <is>
          <t>IPCA</t>
        </is>
      </c>
      <c r="E5596" t="n">
        <v>0.009488792934583046</v>
      </c>
      <c r="F5596" t="inlineStr">
        <is>
          <t>MENSAL</t>
        </is>
      </c>
      <c r="G5596" t="n">
        <v>49536</v>
      </c>
      <c r="H5596" t="n">
        <v>49536</v>
      </c>
      <c r="I5596" t="inlineStr">
        <is>
          <t>160</t>
        </is>
      </c>
      <c r="J5596" t="inlineStr">
        <is>
          <t>CARTEIRA</t>
        </is>
      </c>
      <c r="K5596" t="inlineStr">
        <is>
          <t>CONTRATO</t>
        </is>
      </c>
      <c r="L5596" t="n">
        <v>3181.27</v>
      </c>
      <c r="M5596" t="inlineStr"/>
      <c r="N5596" t="inlineStr"/>
      <c r="O5596" s="142">
        <f>DATE(YEAR(H5596),MONTH(H5596),1)</f>
        <v/>
      </c>
      <c r="P5596" s="132">
        <f>IF(H5596&gt;$L$3,"Futuro","Atraso")</f>
        <v/>
      </c>
      <c r="Q5596">
        <f>12*(YEAR(H5596)-YEAR($L$3))+(MONTH(H5596)-MONTH($L$3))</f>
        <v/>
      </c>
      <c r="R5596" s="366">
        <f>IF(N5596="IBIRAPITANGA FASE 3",IF(P5596="Atraso",M5596,M5596/(1+$J$2)^Q5596),IF(P5596="Atraso",M5596,M5596/(1+$J$1)^Q5596))</f>
        <v/>
      </c>
    </row>
    <row r="5597">
      <c r="A5597" t="inlineStr">
        <is>
          <t>Q024L05</t>
        </is>
      </c>
      <c r="B5597" t="inlineStr">
        <is>
          <t>MATHEUS RIQUETTO DE SOUZA</t>
        </is>
      </c>
      <c r="C5597" t="n">
        <v>1</v>
      </c>
      <c r="D5597" t="inlineStr">
        <is>
          <t>IPCA</t>
        </is>
      </c>
      <c r="E5597" t="n">
        <v>0.009488792934583046</v>
      </c>
      <c r="F5597" t="inlineStr">
        <is>
          <t>MENSAL</t>
        </is>
      </c>
      <c r="G5597" t="n">
        <v>49567</v>
      </c>
      <c r="H5597" t="n">
        <v>49567</v>
      </c>
      <c r="I5597" t="inlineStr">
        <is>
          <t>161</t>
        </is>
      </c>
      <c r="J5597" t="inlineStr">
        <is>
          <t>CARTEIRA</t>
        </is>
      </c>
      <c r="K5597" t="inlineStr">
        <is>
          <t>CONTRATO</t>
        </is>
      </c>
      <c r="L5597" t="n">
        <v>3181.27</v>
      </c>
      <c r="M5597" t="inlineStr"/>
      <c r="N5597" t="inlineStr"/>
      <c r="O5597" s="142">
        <f>DATE(YEAR(H5597),MONTH(H5597),1)</f>
        <v/>
      </c>
      <c r="P5597" s="132">
        <f>IF(H5597&gt;$L$3,"Futuro","Atraso")</f>
        <v/>
      </c>
      <c r="Q5597">
        <f>12*(YEAR(H5597)-YEAR($L$3))+(MONTH(H5597)-MONTH($L$3))</f>
        <v/>
      </c>
      <c r="R5597" s="366">
        <f>IF(N5597="IBIRAPITANGA FASE 3",IF(P5597="Atraso",M5597,M5597/(1+$J$2)^Q5597),IF(P5597="Atraso",M5597,M5597/(1+$J$1)^Q5597))</f>
        <v/>
      </c>
    </row>
    <row r="5598">
      <c r="A5598" t="inlineStr">
        <is>
          <t>Q024L05</t>
        </is>
      </c>
      <c r="B5598" t="inlineStr">
        <is>
          <t>MATHEUS RIQUETTO DE SOUZA</t>
        </is>
      </c>
      <c r="C5598" t="n">
        <v>1</v>
      </c>
      <c r="D5598" t="inlineStr">
        <is>
          <t>IPCA</t>
        </is>
      </c>
      <c r="E5598" t="n">
        <v>0.009488792934583046</v>
      </c>
      <c r="F5598" t="inlineStr">
        <is>
          <t>MENSAL</t>
        </is>
      </c>
      <c r="G5598" t="n">
        <v>49597</v>
      </c>
      <c r="H5598" t="n">
        <v>49597</v>
      </c>
      <c r="I5598" t="inlineStr">
        <is>
          <t>162</t>
        </is>
      </c>
      <c r="J5598" t="inlineStr">
        <is>
          <t>CARTEIRA</t>
        </is>
      </c>
      <c r="K5598" t="inlineStr">
        <is>
          <t>CONTRATO</t>
        </is>
      </c>
      <c r="L5598" t="n">
        <v>3181.27</v>
      </c>
      <c r="M5598" t="inlineStr"/>
      <c r="N5598" t="inlineStr"/>
      <c r="O5598" s="142">
        <f>DATE(YEAR(H5598),MONTH(H5598),1)</f>
        <v/>
      </c>
      <c r="P5598" s="132">
        <f>IF(H5598&gt;$L$3,"Futuro","Atraso")</f>
        <v/>
      </c>
      <c r="Q5598">
        <f>12*(YEAR(H5598)-YEAR($L$3))+(MONTH(H5598)-MONTH($L$3))</f>
        <v/>
      </c>
      <c r="R5598" s="366">
        <f>IF(N5598="IBIRAPITANGA FASE 3",IF(P5598="Atraso",M5598,M5598/(1+$J$2)^Q5598),IF(P5598="Atraso",M5598,M5598/(1+$J$1)^Q5598))</f>
        <v/>
      </c>
    </row>
    <row r="5599">
      <c r="A5599" t="inlineStr">
        <is>
          <t>Q024L05</t>
        </is>
      </c>
      <c r="B5599" t="inlineStr">
        <is>
          <t>MATHEUS RIQUETTO DE SOUZA</t>
        </is>
      </c>
      <c r="C5599" t="n">
        <v>1</v>
      </c>
      <c r="D5599" t="inlineStr">
        <is>
          <t>IPCA</t>
        </is>
      </c>
      <c r="E5599" t="n">
        <v>0.009488792934583046</v>
      </c>
      <c r="F5599" t="inlineStr">
        <is>
          <t>MENSAL</t>
        </is>
      </c>
      <c r="G5599" t="n">
        <v>49628</v>
      </c>
      <c r="H5599" t="n">
        <v>49628</v>
      </c>
      <c r="I5599" t="inlineStr">
        <is>
          <t>163</t>
        </is>
      </c>
      <c r="J5599" t="inlineStr">
        <is>
          <t>CARTEIRA</t>
        </is>
      </c>
      <c r="K5599" t="inlineStr">
        <is>
          <t>CONTRATO</t>
        </is>
      </c>
      <c r="L5599" t="n">
        <v>3181.27</v>
      </c>
      <c r="M5599" t="inlineStr"/>
      <c r="N5599" t="inlineStr"/>
      <c r="O5599" s="142">
        <f>DATE(YEAR(H5599),MONTH(H5599),1)</f>
        <v/>
      </c>
      <c r="P5599" s="132">
        <f>IF(H5599&gt;$L$3,"Futuro","Atraso")</f>
        <v/>
      </c>
      <c r="Q5599">
        <f>12*(YEAR(H5599)-YEAR($L$3))+(MONTH(H5599)-MONTH($L$3))</f>
        <v/>
      </c>
      <c r="R5599" s="366">
        <f>IF(N5599="IBIRAPITANGA FASE 3",IF(P5599="Atraso",M5599,M5599/(1+$J$2)^Q5599),IF(P5599="Atraso",M5599,M5599/(1+$J$1)^Q5599))</f>
        <v/>
      </c>
    </row>
    <row r="5600">
      <c r="A5600" t="inlineStr">
        <is>
          <t>Q024L06</t>
        </is>
      </c>
      <c r="B5600" t="inlineStr">
        <is>
          <t>ALESSANDRA BARBIZAN CYRILLO</t>
        </is>
      </c>
      <c r="C5600" t="n">
        <v>1</v>
      </c>
      <c r="D5600" t="inlineStr">
        <is>
          <t>IPCA</t>
        </is>
      </c>
      <c r="E5600" t="n">
        <v>0</v>
      </c>
      <c r="F5600" t="inlineStr">
        <is>
          <t>MENSAL</t>
        </is>
      </c>
      <c r="G5600" t="n">
        <v>44671</v>
      </c>
      <c r="H5600" t="n">
        <v>44671</v>
      </c>
      <c r="I5600" t="inlineStr">
        <is>
          <t>010</t>
        </is>
      </c>
      <c r="J5600" t="inlineStr">
        <is>
          <t>CARTEIRA</t>
        </is>
      </c>
      <c r="K5600" t="inlineStr">
        <is>
          <t>CONTRATO</t>
        </is>
      </c>
      <c r="L5600" t="n">
        <v>7567.81</v>
      </c>
      <c r="M5600" t="inlineStr"/>
      <c r="N5600" t="inlineStr"/>
      <c r="O5600" s="142">
        <f>DATE(YEAR(H5600),MONTH(H5600),1)</f>
        <v/>
      </c>
      <c r="P5600" s="132">
        <f>IF(H5600&gt;$L$3,"Futuro","Atraso")</f>
        <v/>
      </c>
      <c r="Q5600">
        <f>12*(YEAR(H5600)-YEAR($L$3))+(MONTH(H5600)-MONTH($L$3))</f>
        <v/>
      </c>
      <c r="R5600" s="366">
        <f>IF(N5600="IBIRAPITANGA FASE 3",IF(P5600="Atraso",M5600,M5600/(1+$J$2)^Q5600),IF(P5600="Atraso",M5600,M5600/(1+$J$1)^Q5600))</f>
        <v/>
      </c>
    </row>
    <row r="5601">
      <c r="A5601" t="inlineStr">
        <is>
          <t>Q024L06</t>
        </is>
      </c>
      <c r="B5601" t="inlineStr">
        <is>
          <t>ALESSANDRA BARBIZAN CYRILLO</t>
        </is>
      </c>
      <c r="C5601" t="n">
        <v>1</v>
      </c>
      <c r="D5601" t="inlineStr">
        <is>
          <t>IPCA</t>
        </is>
      </c>
      <c r="E5601" t="n">
        <v>0</v>
      </c>
      <c r="F5601" t="inlineStr">
        <is>
          <t>MENSAL</t>
        </is>
      </c>
      <c r="G5601" t="n">
        <v>44671</v>
      </c>
      <c r="H5601" t="n">
        <v>44671</v>
      </c>
      <c r="I5601" t="inlineStr">
        <is>
          <t>001</t>
        </is>
      </c>
      <c r="J5601" t="inlineStr">
        <is>
          <t>CARTEIRA</t>
        </is>
      </c>
      <c r="K5601" t="inlineStr">
        <is>
          <t>CONTRATO</t>
        </is>
      </c>
      <c r="L5601" t="n">
        <v>28379.31</v>
      </c>
      <c r="M5601" t="inlineStr"/>
      <c r="N5601" t="inlineStr"/>
      <c r="O5601" s="142">
        <f>DATE(YEAR(H5601),MONTH(H5601),1)</f>
        <v/>
      </c>
      <c r="P5601" s="132">
        <f>IF(H5601&gt;$L$3,"Futuro","Atraso")</f>
        <v/>
      </c>
      <c r="Q5601">
        <f>12*(YEAR(H5601)-YEAR($L$3))+(MONTH(H5601)-MONTH($L$3))</f>
        <v/>
      </c>
      <c r="R5601" s="366">
        <f>IF(N5601="IBIRAPITANGA FASE 3",IF(P5601="Atraso",M5601,M5601/(1+$J$2)^Q5601),IF(P5601="Atraso",M5601,M5601/(1+$J$1)^Q5601))</f>
        <v/>
      </c>
    </row>
    <row r="5602">
      <c r="A5602" t="inlineStr">
        <is>
          <t>Q024L06</t>
        </is>
      </c>
      <c r="B5602" t="inlineStr">
        <is>
          <t>ALESSANDRA BARBIZAN CYRILLO</t>
        </is>
      </c>
      <c r="C5602" t="n">
        <v>1</v>
      </c>
      <c r="D5602" t="inlineStr">
        <is>
          <t>IPCA</t>
        </is>
      </c>
      <c r="E5602" t="n">
        <v>0</v>
      </c>
      <c r="F5602" t="inlineStr">
        <is>
          <t>MENSAL</t>
        </is>
      </c>
      <c r="G5602" t="n">
        <v>44701</v>
      </c>
      <c r="H5602" t="n">
        <v>44701</v>
      </c>
      <c r="I5602" t="inlineStr">
        <is>
          <t>011</t>
        </is>
      </c>
      <c r="J5602" t="inlineStr">
        <is>
          <t>CARTEIRA</t>
        </is>
      </c>
      <c r="K5602" t="inlineStr">
        <is>
          <t>CONTRATO</t>
        </is>
      </c>
      <c r="L5602" t="n">
        <v>7504.53</v>
      </c>
      <c r="M5602" t="inlineStr"/>
      <c r="N5602" t="inlineStr"/>
      <c r="O5602" s="142">
        <f>DATE(YEAR(H5602),MONTH(H5602),1)</f>
        <v/>
      </c>
      <c r="P5602" s="132">
        <f>IF(H5602&gt;$L$3,"Futuro","Atraso")</f>
        <v/>
      </c>
      <c r="Q5602">
        <f>12*(YEAR(H5602)-YEAR($L$3))+(MONTH(H5602)-MONTH($L$3))</f>
        <v/>
      </c>
      <c r="R5602" s="366">
        <f>IF(N5602="IBIRAPITANGA FASE 3",IF(P5602="Atraso",M5602,M5602/(1+$J$2)^Q5602),IF(P5602="Atraso",M5602,M5602/(1+$J$1)^Q5602))</f>
        <v/>
      </c>
    </row>
    <row r="5603">
      <c r="A5603" t="inlineStr">
        <is>
          <t>Q024L06</t>
        </is>
      </c>
      <c r="B5603" t="inlineStr">
        <is>
          <t>ALESSANDRA BARBIZAN CYRILLO</t>
        </is>
      </c>
      <c r="C5603" t="n">
        <v>1</v>
      </c>
      <c r="D5603" t="inlineStr">
        <is>
          <t>IPCA</t>
        </is>
      </c>
      <c r="E5603" t="n">
        <v>0</v>
      </c>
      <c r="F5603" t="inlineStr">
        <is>
          <t>MENSAL</t>
        </is>
      </c>
      <c r="G5603" t="n">
        <v>44732</v>
      </c>
      <c r="H5603" t="n">
        <v>44732</v>
      </c>
      <c r="I5603" t="inlineStr">
        <is>
          <t>012</t>
        </is>
      </c>
      <c r="J5603" t="inlineStr">
        <is>
          <t>CARTEIRA</t>
        </is>
      </c>
      <c r="K5603" t="inlineStr">
        <is>
          <t>CONTRATO</t>
        </is>
      </c>
      <c r="L5603" t="n">
        <v>7439.15</v>
      </c>
      <c r="M5603" t="inlineStr"/>
      <c r="N5603" t="inlineStr"/>
      <c r="O5603" s="142">
        <f>DATE(YEAR(H5603),MONTH(H5603),1)</f>
        <v/>
      </c>
      <c r="P5603" s="132">
        <f>IF(H5603&gt;$L$3,"Futuro","Atraso")</f>
        <v/>
      </c>
      <c r="Q5603">
        <f>12*(YEAR(H5603)-YEAR($L$3))+(MONTH(H5603)-MONTH($L$3))</f>
        <v/>
      </c>
      <c r="R5603" s="366">
        <f>IF(N5603="IBIRAPITANGA FASE 3",IF(P5603="Atraso",M5603,M5603/(1+$J$2)^Q5603),IF(P5603="Atraso",M5603,M5603/(1+$J$1)^Q5603))</f>
        <v/>
      </c>
    </row>
    <row r="5604">
      <c r="A5604" t="inlineStr">
        <is>
          <t>Q024L06</t>
        </is>
      </c>
      <c r="B5604" t="inlineStr">
        <is>
          <t>ALESSANDRA BARBIZAN CYRILLO</t>
        </is>
      </c>
      <c r="C5604" t="n">
        <v>1</v>
      </c>
      <c r="D5604" t="inlineStr">
        <is>
          <t>IPCA</t>
        </is>
      </c>
      <c r="E5604" t="n">
        <v>0</v>
      </c>
      <c r="F5604" t="inlineStr">
        <is>
          <t>MENSAL</t>
        </is>
      </c>
      <c r="G5604" t="n">
        <v>44762</v>
      </c>
      <c r="H5604" t="n">
        <v>44762</v>
      </c>
      <c r="I5604" t="inlineStr">
        <is>
          <t>013</t>
        </is>
      </c>
      <c r="J5604" t="inlineStr">
        <is>
          <t>CARTEIRA</t>
        </is>
      </c>
      <c r="K5604" t="inlineStr">
        <is>
          <t>CONTRATO</t>
        </is>
      </c>
      <c r="L5604" t="n">
        <v>7375.87</v>
      </c>
      <c r="M5604" t="inlineStr"/>
      <c r="N5604" t="inlineStr"/>
      <c r="O5604" s="142">
        <f>DATE(YEAR(H5604),MONTH(H5604),1)</f>
        <v/>
      </c>
      <c r="P5604" s="132">
        <f>IF(H5604&gt;$L$3,"Futuro","Atraso")</f>
        <v/>
      </c>
      <c r="Q5604">
        <f>12*(YEAR(H5604)-YEAR($L$3))+(MONTH(H5604)-MONTH($L$3))</f>
        <v/>
      </c>
      <c r="R5604" s="366">
        <f>IF(N5604="IBIRAPITANGA FASE 3",IF(P5604="Atraso",M5604,M5604/(1+$J$2)^Q5604),IF(P5604="Atraso",M5604,M5604/(1+$J$1)^Q5604))</f>
        <v/>
      </c>
    </row>
    <row r="5605">
      <c r="A5605" t="inlineStr">
        <is>
          <t>Q024L06</t>
        </is>
      </c>
      <c r="B5605" t="inlineStr">
        <is>
          <t>ALESSANDRA BARBIZAN CYRILLO</t>
        </is>
      </c>
      <c r="C5605" t="n">
        <v>1</v>
      </c>
      <c r="D5605" t="inlineStr">
        <is>
          <t>IPCA</t>
        </is>
      </c>
      <c r="E5605" t="n">
        <v>0</v>
      </c>
      <c r="F5605" t="inlineStr">
        <is>
          <t>MENSAL</t>
        </is>
      </c>
      <c r="G5605" t="n">
        <v>44793</v>
      </c>
      <c r="H5605" t="n">
        <v>44793</v>
      </c>
      <c r="I5605" t="inlineStr">
        <is>
          <t>014</t>
        </is>
      </c>
      <c r="J5605" t="inlineStr">
        <is>
          <t>CARTEIRA</t>
        </is>
      </c>
      <c r="K5605" t="inlineStr">
        <is>
          <t>CONTRATO</t>
        </is>
      </c>
      <c r="L5605" t="n">
        <v>7310.49</v>
      </c>
      <c r="M5605" t="inlineStr"/>
      <c r="N5605" t="inlineStr"/>
      <c r="O5605" s="142">
        <f>DATE(YEAR(H5605),MONTH(H5605),1)</f>
        <v/>
      </c>
      <c r="P5605" s="132">
        <f>IF(H5605&gt;$L$3,"Futuro","Atraso")</f>
        <v/>
      </c>
      <c r="Q5605">
        <f>12*(YEAR(H5605)-YEAR($L$3))+(MONTH(H5605)-MONTH($L$3))</f>
        <v/>
      </c>
      <c r="R5605" s="366">
        <f>IF(N5605="IBIRAPITANGA FASE 3",IF(P5605="Atraso",M5605,M5605/(1+$J$2)^Q5605),IF(P5605="Atraso",M5605,M5605/(1+$J$1)^Q5605))</f>
        <v/>
      </c>
    </row>
    <row r="5606">
      <c r="A5606" t="inlineStr">
        <is>
          <t>Q024L06</t>
        </is>
      </c>
      <c r="B5606" t="inlineStr">
        <is>
          <t>ALESSANDRA BARBIZAN CYRILLO</t>
        </is>
      </c>
      <c r="C5606" t="n">
        <v>1</v>
      </c>
      <c r="D5606" t="inlineStr">
        <is>
          <t>IPCA</t>
        </is>
      </c>
      <c r="E5606" t="n">
        <v>0</v>
      </c>
      <c r="F5606" t="inlineStr">
        <is>
          <t>MENSAL</t>
        </is>
      </c>
      <c r="G5606" t="n">
        <v>44824</v>
      </c>
      <c r="H5606" t="n">
        <v>44824</v>
      </c>
      <c r="I5606" t="inlineStr">
        <is>
          <t>015</t>
        </is>
      </c>
      <c r="J5606" t="inlineStr">
        <is>
          <t>CARTEIRA</t>
        </is>
      </c>
      <c r="K5606" t="inlineStr">
        <is>
          <t>CONTRATO</t>
        </is>
      </c>
      <c r="L5606" t="n">
        <v>7245.1</v>
      </c>
      <c r="M5606" t="inlineStr"/>
      <c r="N5606" t="inlineStr"/>
      <c r="O5606" s="142">
        <f>DATE(YEAR(H5606),MONTH(H5606),1)</f>
        <v/>
      </c>
      <c r="P5606" s="132">
        <f>IF(H5606&gt;$L$3,"Futuro","Atraso")</f>
        <v/>
      </c>
      <c r="Q5606">
        <f>12*(YEAR(H5606)-YEAR($L$3))+(MONTH(H5606)-MONTH($L$3))</f>
        <v/>
      </c>
      <c r="R5606" s="366">
        <f>IF(N5606="IBIRAPITANGA FASE 3",IF(P5606="Atraso",M5606,M5606/(1+$J$2)^Q5606),IF(P5606="Atraso",M5606,M5606/(1+$J$1)^Q5606))</f>
        <v/>
      </c>
    </row>
    <row r="5607">
      <c r="A5607" t="inlineStr">
        <is>
          <t>Q024L06</t>
        </is>
      </c>
      <c r="B5607" t="inlineStr">
        <is>
          <t>ALESSANDRA BARBIZAN CYRILLO</t>
        </is>
      </c>
      <c r="C5607" t="n">
        <v>1</v>
      </c>
      <c r="D5607" t="inlineStr">
        <is>
          <t>IPCA</t>
        </is>
      </c>
      <c r="E5607" t="n">
        <v>0</v>
      </c>
      <c r="F5607" t="inlineStr">
        <is>
          <t>MENSAL</t>
        </is>
      </c>
      <c r="G5607" t="n">
        <v>44854</v>
      </c>
      <c r="H5607" t="n">
        <v>44854</v>
      </c>
      <c r="I5607" t="inlineStr">
        <is>
          <t>016</t>
        </is>
      </c>
      <c r="J5607" t="inlineStr">
        <is>
          <t>CARTEIRA</t>
        </is>
      </c>
      <c r="K5607" t="inlineStr">
        <is>
          <t>CONTRATO</t>
        </is>
      </c>
      <c r="L5607" t="n">
        <v>7181.84</v>
      </c>
      <c r="M5607" t="inlineStr"/>
      <c r="N5607" t="inlineStr"/>
      <c r="O5607" s="142">
        <f>DATE(YEAR(H5607),MONTH(H5607),1)</f>
        <v/>
      </c>
      <c r="P5607" s="132">
        <f>IF(H5607&gt;$L$3,"Futuro","Atraso")</f>
        <v/>
      </c>
      <c r="Q5607">
        <f>12*(YEAR(H5607)-YEAR($L$3))+(MONTH(H5607)-MONTH($L$3))</f>
        <v/>
      </c>
      <c r="R5607" s="366">
        <f>IF(N5607="IBIRAPITANGA FASE 3",IF(P5607="Atraso",M5607,M5607/(1+$J$2)^Q5607),IF(P5607="Atraso",M5607,M5607/(1+$J$1)^Q5607))</f>
        <v/>
      </c>
    </row>
    <row r="5608">
      <c r="A5608" t="inlineStr">
        <is>
          <t>Q024L06</t>
        </is>
      </c>
      <c r="B5608" t="inlineStr">
        <is>
          <t>ALESSANDRA BARBIZAN CYRILLO</t>
        </is>
      </c>
      <c r="C5608" t="n">
        <v>1</v>
      </c>
      <c r="D5608" t="inlineStr">
        <is>
          <t>IPCA</t>
        </is>
      </c>
      <c r="E5608" t="n">
        <v>0</v>
      </c>
      <c r="F5608" t="inlineStr">
        <is>
          <t>MENSAL</t>
        </is>
      </c>
      <c r="G5608" t="n">
        <v>44885</v>
      </c>
      <c r="H5608" t="n">
        <v>44885</v>
      </c>
      <c r="I5608" t="inlineStr">
        <is>
          <t>017</t>
        </is>
      </c>
      <c r="J5608" t="inlineStr">
        <is>
          <t>CARTEIRA</t>
        </is>
      </c>
      <c r="K5608" t="inlineStr">
        <is>
          <t>CONTRATO</t>
        </is>
      </c>
      <c r="L5608" t="n">
        <v>7116.44</v>
      </c>
      <c r="M5608" t="inlineStr"/>
      <c r="N5608" t="inlineStr"/>
      <c r="O5608" s="142">
        <f>DATE(YEAR(H5608),MONTH(H5608),1)</f>
        <v/>
      </c>
      <c r="P5608" s="132">
        <f>IF(H5608&gt;$L$3,"Futuro","Atraso")</f>
        <v/>
      </c>
      <c r="Q5608">
        <f>12*(YEAR(H5608)-YEAR($L$3))+(MONTH(H5608)-MONTH($L$3))</f>
        <v/>
      </c>
      <c r="R5608" s="366">
        <f>IF(N5608="IBIRAPITANGA FASE 3",IF(P5608="Atraso",M5608,M5608/(1+$J$2)^Q5608),IF(P5608="Atraso",M5608,M5608/(1+$J$1)^Q5608))</f>
        <v/>
      </c>
    </row>
    <row r="5609">
      <c r="A5609" t="inlineStr">
        <is>
          <t>Q024L06</t>
        </is>
      </c>
      <c r="B5609" t="inlineStr">
        <is>
          <t>ALESSANDRA BARBIZAN CYRILLO</t>
        </is>
      </c>
      <c r="C5609" t="n">
        <v>1</v>
      </c>
      <c r="D5609" t="inlineStr">
        <is>
          <t>IPCA</t>
        </is>
      </c>
      <c r="E5609" t="n">
        <v>0</v>
      </c>
      <c r="F5609" t="inlineStr">
        <is>
          <t>MENSAL</t>
        </is>
      </c>
      <c r="G5609" t="n">
        <v>44915</v>
      </c>
      <c r="H5609" t="n">
        <v>44915</v>
      </c>
      <c r="I5609" t="inlineStr">
        <is>
          <t>018</t>
        </is>
      </c>
      <c r="J5609" t="inlineStr">
        <is>
          <t>CARTEIRA</t>
        </is>
      </c>
      <c r="K5609" t="inlineStr">
        <is>
          <t>CONTRATO</t>
        </is>
      </c>
      <c r="L5609" t="n">
        <v>7053.16</v>
      </c>
      <c r="M5609" t="inlineStr"/>
      <c r="N5609" t="inlineStr"/>
      <c r="O5609" s="142">
        <f>DATE(YEAR(H5609),MONTH(H5609),1)</f>
        <v/>
      </c>
      <c r="P5609" s="132">
        <f>IF(H5609&gt;$L$3,"Futuro","Atraso")</f>
        <v/>
      </c>
      <c r="Q5609">
        <f>12*(YEAR(H5609)-YEAR($L$3))+(MONTH(H5609)-MONTH($L$3))</f>
        <v/>
      </c>
      <c r="R5609" s="366">
        <f>IF(N5609="IBIRAPITANGA FASE 3",IF(P5609="Atraso",M5609,M5609/(1+$J$2)^Q5609),IF(P5609="Atraso",M5609,M5609/(1+$J$1)^Q5609))</f>
        <v/>
      </c>
    </row>
    <row r="5610">
      <c r="A5610" t="inlineStr">
        <is>
          <t>Q024L06</t>
        </is>
      </c>
      <c r="B5610" t="inlineStr">
        <is>
          <t>ALESSANDRA BARBIZAN CYRILLO</t>
        </is>
      </c>
      <c r="C5610" t="n">
        <v>1</v>
      </c>
      <c r="D5610" t="inlineStr">
        <is>
          <t>IPCA</t>
        </is>
      </c>
      <c r="E5610" t="n">
        <v>0</v>
      </c>
      <c r="F5610" t="inlineStr">
        <is>
          <t>MENSAL</t>
        </is>
      </c>
      <c r="G5610" t="n">
        <v>44946</v>
      </c>
      <c r="H5610" t="n">
        <v>44946</v>
      </c>
      <c r="I5610" t="inlineStr">
        <is>
          <t>019</t>
        </is>
      </c>
      <c r="J5610" t="inlineStr">
        <is>
          <t>CARTEIRA</t>
        </is>
      </c>
      <c r="K5610" t="inlineStr">
        <is>
          <t>CONTRATO</t>
        </is>
      </c>
      <c r="L5610" t="n">
        <v>6987.78</v>
      </c>
      <c r="M5610" t="inlineStr"/>
      <c r="N5610" t="inlineStr"/>
      <c r="O5610" s="142">
        <f>DATE(YEAR(H5610),MONTH(H5610),1)</f>
        <v/>
      </c>
      <c r="P5610" s="132">
        <f>IF(H5610&gt;$L$3,"Futuro","Atraso")</f>
        <v/>
      </c>
      <c r="Q5610">
        <f>12*(YEAR(H5610)-YEAR($L$3))+(MONTH(H5610)-MONTH($L$3))</f>
        <v/>
      </c>
      <c r="R5610" s="366">
        <f>IF(N5610="IBIRAPITANGA FASE 3",IF(P5610="Atraso",M5610,M5610/(1+$J$2)^Q5610),IF(P5610="Atraso",M5610,M5610/(1+$J$1)^Q5610))</f>
        <v/>
      </c>
    </row>
    <row r="5611">
      <c r="A5611" t="inlineStr">
        <is>
          <t>Q024L06</t>
        </is>
      </c>
      <c r="B5611" t="inlineStr">
        <is>
          <t>ALESSANDRA BARBIZAN CYRILLO</t>
        </is>
      </c>
      <c r="C5611" t="n">
        <v>1</v>
      </c>
      <c r="D5611" t="inlineStr">
        <is>
          <t>IPCA</t>
        </is>
      </c>
      <c r="E5611" t="n">
        <v>0</v>
      </c>
      <c r="F5611" t="inlineStr">
        <is>
          <t>MENSAL</t>
        </is>
      </c>
      <c r="G5611" t="n">
        <v>44977</v>
      </c>
      <c r="H5611" t="n">
        <v>44977</v>
      </c>
      <c r="I5611" t="inlineStr">
        <is>
          <t>020</t>
        </is>
      </c>
      <c r="J5611" t="inlineStr">
        <is>
          <t>CARTEIRA</t>
        </is>
      </c>
      <c r="K5611" t="inlineStr">
        <is>
          <t>CONTRATO</t>
        </is>
      </c>
      <c r="L5611" t="n">
        <v>6922.4</v>
      </c>
      <c r="M5611" t="inlineStr"/>
      <c r="N5611" t="inlineStr"/>
      <c r="O5611" s="142">
        <f>DATE(YEAR(H5611),MONTH(H5611),1)</f>
        <v/>
      </c>
      <c r="P5611" s="132">
        <f>IF(H5611&gt;$L$3,"Futuro","Atraso")</f>
        <v/>
      </c>
      <c r="Q5611">
        <f>12*(YEAR(H5611)-YEAR($L$3))+(MONTH(H5611)-MONTH($L$3))</f>
        <v/>
      </c>
      <c r="R5611" s="366">
        <f>IF(N5611="IBIRAPITANGA FASE 3",IF(P5611="Atraso",M5611,M5611/(1+$J$2)^Q5611),IF(P5611="Atraso",M5611,M5611/(1+$J$1)^Q5611))</f>
        <v/>
      </c>
    </row>
    <row r="5612">
      <c r="A5612" t="inlineStr">
        <is>
          <t>Q024L06</t>
        </is>
      </c>
      <c r="B5612" t="inlineStr">
        <is>
          <t>ALESSANDRA BARBIZAN CYRILLO</t>
        </is>
      </c>
      <c r="C5612" t="n">
        <v>1</v>
      </c>
      <c r="D5612" t="inlineStr">
        <is>
          <t>IPCA</t>
        </is>
      </c>
      <c r="E5612" t="n">
        <v>0</v>
      </c>
      <c r="F5612" t="inlineStr">
        <is>
          <t>MENSAL</t>
        </is>
      </c>
      <c r="G5612" t="n">
        <v>45005</v>
      </c>
      <c r="H5612" t="n">
        <v>45005</v>
      </c>
      <c r="I5612" t="inlineStr">
        <is>
          <t>021</t>
        </is>
      </c>
      <c r="J5612" t="inlineStr">
        <is>
          <t>CARTEIRA</t>
        </is>
      </c>
      <c r="K5612" t="inlineStr">
        <is>
          <t>CONTRATO</t>
        </is>
      </c>
      <c r="L5612" t="n">
        <v>6863.33</v>
      </c>
      <c r="M5612" t="inlineStr"/>
      <c r="N5612" t="inlineStr"/>
      <c r="O5612" s="142">
        <f>DATE(YEAR(H5612),MONTH(H5612),1)</f>
        <v/>
      </c>
      <c r="P5612" s="132">
        <f>IF(H5612&gt;$L$3,"Futuro","Atraso")</f>
        <v/>
      </c>
      <c r="Q5612">
        <f>12*(YEAR(H5612)-YEAR($L$3))+(MONTH(H5612)-MONTH($L$3))</f>
        <v/>
      </c>
      <c r="R5612" s="366">
        <f>IF(N5612="IBIRAPITANGA FASE 3",IF(P5612="Atraso",M5612,M5612/(1+$J$2)^Q5612),IF(P5612="Atraso",M5612,M5612/(1+$J$1)^Q5612))</f>
        <v/>
      </c>
    </row>
    <row r="5613">
      <c r="A5613" t="inlineStr">
        <is>
          <t>Q024L06</t>
        </is>
      </c>
      <c r="B5613" t="inlineStr">
        <is>
          <t>ALESSANDRA BARBIZAN CYRILLO</t>
        </is>
      </c>
      <c r="C5613" t="n">
        <v>1</v>
      </c>
      <c r="D5613" t="inlineStr">
        <is>
          <t>IPCA</t>
        </is>
      </c>
      <c r="E5613" t="n">
        <v>0</v>
      </c>
      <c r="F5613" t="inlineStr">
        <is>
          <t>MENSAL</t>
        </is>
      </c>
      <c r="G5613" t="n">
        <v>45036</v>
      </c>
      <c r="H5613" t="n">
        <v>45036</v>
      </c>
      <c r="I5613" t="inlineStr">
        <is>
          <t>022</t>
        </is>
      </c>
      <c r="J5613" t="inlineStr">
        <is>
          <t>CARTEIRA</t>
        </is>
      </c>
      <c r="K5613" t="inlineStr">
        <is>
          <t>CONTRATO</t>
        </is>
      </c>
      <c r="L5613" t="n">
        <v>6797.95</v>
      </c>
      <c r="M5613" t="inlineStr"/>
      <c r="N5613" t="inlineStr"/>
      <c r="O5613" s="142">
        <f>DATE(YEAR(H5613),MONTH(H5613),1)</f>
        <v/>
      </c>
      <c r="P5613" s="132">
        <f>IF(H5613&gt;$L$3,"Futuro","Atraso")</f>
        <v/>
      </c>
      <c r="Q5613">
        <f>12*(YEAR(H5613)-YEAR($L$3))+(MONTH(H5613)-MONTH($L$3))</f>
        <v/>
      </c>
      <c r="R5613" s="366">
        <f>IF(N5613="IBIRAPITANGA FASE 3",IF(P5613="Atraso",M5613,M5613/(1+$J$2)^Q5613),IF(P5613="Atraso",M5613,M5613/(1+$J$1)^Q5613))</f>
        <v/>
      </c>
    </row>
    <row r="5614">
      <c r="A5614" t="inlineStr">
        <is>
          <t>Q024L06</t>
        </is>
      </c>
      <c r="B5614" t="inlineStr">
        <is>
          <t>ALESSANDRA BARBIZAN CYRILLO</t>
        </is>
      </c>
      <c r="C5614" t="n">
        <v>1</v>
      </c>
      <c r="D5614" t="inlineStr">
        <is>
          <t>IPCA</t>
        </is>
      </c>
      <c r="E5614" t="n">
        <v>0</v>
      </c>
      <c r="F5614" t="inlineStr">
        <is>
          <t>MENSAL</t>
        </is>
      </c>
      <c r="G5614" t="n">
        <v>45036</v>
      </c>
      <c r="H5614" t="n">
        <v>45036</v>
      </c>
      <c r="I5614" t="inlineStr">
        <is>
          <t>002</t>
        </is>
      </c>
      <c r="J5614" t="inlineStr">
        <is>
          <t>CARTEIRA</t>
        </is>
      </c>
      <c r="K5614" t="inlineStr">
        <is>
          <t>CONTRATO</t>
        </is>
      </c>
      <c r="L5614" t="n">
        <v>25492.34</v>
      </c>
      <c r="M5614" t="inlineStr"/>
      <c r="N5614" t="inlineStr"/>
      <c r="O5614" s="142">
        <f>DATE(YEAR(H5614),MONTH(H5614),1)</f>
        <v/>
      </c>
      <c r="P5614" s="132">
        <f>IF(H5614&gt;$L$3,"Futuro","Atraso")</f>
        <v/>
      </c>
      <c r="Q5614">
        <f>12*(YEAR(H5614)-YEAR($L$3))+(MONTH(H5614)-MONTH($L$3))</f>
        <v/>
      </c>
      <c r="R5614" s="366">
        <f>IF(N5614="IBIRAPITANGA FASE 3",IF(P5614="Atraso",M5614,M5614/(1+$J$2)^Q5614),IF(P5614="Atraso",M5614,M5614/(1+$J$1)^Q5614))</f>
        <v/>
      </c>
    </row>
    <row r="5615">
      <c r="A5615" t="inlineStr">
        <is>
          <t>Q024L06</t>
        </is>
      </c>
      <c r="B5615" t="inlineStr">
        <is>
          <t>ALESSANDRA BARBIZAN CYRILLO</t>
        </is>
      </c>
      <c r="C5615" t="n">
        <v>1</v>
      </c>
      <c r="D5615" t="inlineStr">
        <is>
          <t>IPCA</t>
        </is>
      </c>
      <c r="E5615" t="n">
        <v>0</v>
      </c>
      <c r="F5615" t="inlineStr">
        <is>
          <t>MENSAL</t>
        </is>
      </c>
      <c r="G5615" t="n">
        <v>45066</v>
      </c>
      <c r="H5615" t="n">
        <v>45066</v>
      </c>
      <c r="I5615" t="inlineStr">
        <is>
          <t>023</t>
        </is>
      </c>
      <c r="J5615" t="inlineStr">
        <is>
          <t>CARTEIRA</t>
        </is>
      </c>
      <c r="K5615" t="inlineStr">
        <is>
          <t>CONTRATO</t>
        </is>
      </c>
      <c r="L5615" t="n">
        <v>6734.67</v>
      </c>
      <c r="M5615" t="inlineStr"/>
      <c r="N5615" t="inlineStr"/>
      <c r="O5615" s="142">
        <f>DATE(YEAR(H5615),MONTH(H5615),1)</f>
        <v/>
      </c>
      <c r="P5615" s="132">
        <f>IF(H5615&gt;$L$3,"Futuro","Atraso")</f>
        <v/>
      </c>
      <c r="Q5615">
        <f>12*(YEAR(H5615)-YEAR($L$3))+(MONTH(H5615)-MONTH($L$3))</f>
        <v/>
      </c>
      <c r="R5615" s="366">
        <f>IF(N5615="IBIRAPITANGA FASE 3",IF(P5615="Atraso",M5615,M5615/(1+$J$2)^Q5615),IF(P5615="Atraso",M5615,M5615/(1+$J$1)^Q5615))</f>
        <v/>
      </c>
    </row>
    <row r="5616">
      <c r="A5616" t="inlineStr">
        <is>
          <t>Q024L06</t>
        </is>
      </c>
      <c r="B5616" t="inlineStr">
        <is>
          <t>ALESSANDRA BARBIZAN CYRILLO</t>
        </is>
      </c>
      <c r="C5616" t="n">
        <v>1</v>
      </c>
      <c r="D5616" t="inlineStr">
        <is>
          <t>IPCA</t>
        </is>
      </c>
      <c r="E5616" t="n">
        <v>0</v>
      </c>
      <c r="F5616" t="inlineStr">
        <is>
          <t>MENSAL</t>
        </is>
      </c>
      <c r="G5616" t="n">
        <v>45097</v>
      </c>
      <c r="H5616" t="n">
        <v>45097</v>
      </c>
      <c r="I5616" t="inlineStr">
        <is>
          <t>024</t>
        </is>
      </c>
      <c r="J5616" t="inlineStr">
        <is>
          <t>CARTEIRA</t>
        </is>
      </c>
      <c r="K5616" t="inlineStr">
        <is>
          <t>CONTRATO</t>
        </is>
      </c>
      <c r="L5616" t="n">
        <v>6669.29</v>
      </c>
      <c r="M5616" t="inlineStr"/>
      <c r="N5616" t="inlineStr"/>
      <c r="O5616" s="142">
        <f>DATE(YEAR(H5616),MONTH(H5616),1)</f>
        <v/>
      </c>
      <c r="P5616" s="132">
        <f>IF(H5616&gt;$L$3,"Futuro","Atraso")</f>
        <v/>
      </c>
      <c r="Q5616">
        <f>12*(YEAR(H5616)-YEAR($L$3))+(MONTH(H5616)-MONTH($L$3))</f>
        <v/>
      </c>
      <c r="R5616" s="366">
        <f>IF(N5616="IBIRAPITANGA FASE 3",IF(P5616="Atraso",M5616,M5616/(1+$J$2)^Q5616),IF(P5616="Atraso",M5616,M5616/(1+$J$1)^Q5616))</f>
        <v/>
      </c>
    </row>
    <row r="5617">
      <c r="A5617" t="inlineStr">
        <is>
          <t>Q024L06</t>
        </is>
      </c>
      <c r="B5617" t="inlineStr">
        <is>
          <t>ALESSANDRA BARBIZAN CYRILLO</t>
        </is>
      </c>
      <c r="C5617" t="n">
        <v>1</v>
      </c>
      <c r="D5617" t="inlineStr">
        <is>
          <t>IPCA</t>
        </is>
      </c>
      <c r="E5617" t="n">
        <v>0</v>
      </c>
      <c r="F5617" t="inlineStr">
        <is>
          <t>MENSAL</t>
        </is>
      </c>
      <c r="G5617" t="n">
        <v>45127</v>
      </c>
      <c r="H5617" t="n">
        <v>45127</v>
      </c>
      <c r="I5617" t="inlineStr">
        <is>
          <t>025</t>
        </is>
      </c>
      <c r="J5617" t="inlineStr">
        <is>
          <t>CARTEIRA</t>
        </is>
      </c>
      <c r="K5617" t="inlineStr">
        <is>
          <t>CONTRATO</t>
        </is>
      </c>
      <c r="L5617" t="n">
        <v>6606.01</v>
      </c>
      <c r="M5617" t="inlineStr"/>
      <c r="N5617" t="inlineStr"/>
      <c r="O5617" s="142">
        <f>DATE(YEAR(H5617),MONTH(H5617),1)</f>
        <v/>
      </c>
      <c r="P5617" s="132">
        <f>IF(H5617&gt;$L$3,"Futuro","Atraso")</f>
        <v/>
      </c>
      <c r="Q5617">
        <f>12*(YEAR(H5617)-YEAR($L$3))+(MONTH(H5617)-MONTH($L$3))</f>
        <v/>
      </c>
      <c r="R5617" s="366">
        <f>IF(N5617="IBIRAPITANGA FASE 3",IF(P5617="Atraso",M5617,M5617/(1+$J$2)^Q5617),IF(P5617="Atraso",M5617,M5617/(1+$J$1)^Q5617))</f>
        <v/>
      </c>
    </row>
    <row r="5618">
      <c r="A5618" t="inlineStr">
        <is>
          <t>Q024L06</t>
        </is>
      </c>
      <c r="B5618" t="inlineStr">
        <is>
          <t>ALESSANDRA BARBIZAN CYRILLO</t>
        </is>
      </c>
      <c r="C5618" t="n">
        <v>1</v>
      </c>
      <c r="D5618" t="inlineStr">
        <is>
          <t>IPCA</t>
        </is>
      </c>
      <c r="E5618" t="n">
        <v>0</v>
      </c>
      <c r="F5618" t="inlineStr">
        <is>
          <t>MENSAL</t>
        </is>
      </c>
      <c r="G5618" t="n">
        <v>45158</v>
      </c>
      <c r="H5618" t="n">
        <v>45158</v>
      </c>
      <c r="I5618" t="inlineStr">
        <is>
          <t>026</t>
        </is>
      </c>
      <c r="J5618" t="inlineStr">
        <is>
          <t>CARTEIRA</t>
        </is>
      </c>
      <c r="K5618" t="inlineStr">
        <is>
          <t>CONTRATO</t>
        </is>
      </c>
      <c r="L5618" t="n">
        <v>6540.63</v>
      </c>
      <c r="M5618" t="inlineStr"/>
      <c r="N5618" t="inlineStr"/>
      <c r="O5618" s="142">
        <f>DATE(YEAR(H5618),MONTH(H5618),1)</f>
        <v/>
      </c>
      <c r="P5618" s="132">
        <f>IF(H5618&gt;$L$3,"Futuro","Atraso")</f>
        <v/>
      </c>
      <c r="Q5618">
        <f>12*(YEAR(H5618)-YEAR($L$3))+(MONTH(H5618)-MONTH($L$3))</f>
        <v/>
      </c>
      <c r="R5618" s="366">
        <f>IF(N5618="IBIRAPITANGA FASE 3",IF(P5618="Atraso",M5618,M5618/(1+$J$2)^Q5618),IF(P5618="Atraso",M5618,M5618/(1+$J$1)^Q5618))</f>
        <v/>
      </c>
    </row>
    <row r="5619">
      <c r="A5619" t="inlineStr">
        <is>
          <t>Q024L06</t>
        </is>
      </c>
      <c r="B5619" t="inlineStr">
        <is>
          <t>ALESSANDRA BARBIZAN CYRILLO</t>
        </is>
      </c>
      <c r="C5619" t="n">
        <v>1</v>
      </c>
      <c r="D5619" t="inlineStr">
        <is>
          <t>IPCA</t>
        </is>
      </c>
      <c r="E5619" t="n">
        <v>0</v>
      </c>
      <c r="F5619" t="inlineStr">
        <is>
          <t>MENSAL</t>
        </is>
      </c>
      <c r="G5619" t="n">
        <v>45189</v>
      </c>
      <c r="H5619" t="n">
        <v>45189</v>
      </c>
      <c r="I5619" t="inlineStr">
        <is>
          <t>027</t>
        </is>
      </c>
      <c r="J5619" t="inlineStr">
        <is>
          <t>CARTEIRA</t>
        </is>
      </c>
      <c r="K5619" t="inlineStr">
        <is>
          <t>CONTRATO</t>
        </is>
      </c>
      <c r="L5619" t="n">
        <v>6475.24</v>
      </c>
      <c r="M5619" t="inlineStr"/>
      <c r="N5619" t="inlineStr"/>
      <c r="O5619" s="142">
        <f>DATE(YEAR(H5619),MONTH(H5619),1)</f>
        <v/>
      </c>
      <c r="P5619" s="132">
        <f>IF(H5619&gt;$L$3,"Futuro","Atraso")</f>
        <v/>
      </c>
      <c r="Q5619">
        <f>12*(YEAR(H5619)-YEAR($L$3))+(MONTH(H5619)-MONTH($L$3))</f>
        <v/>
      </c>
      <c r="R5619" s="366">
        <f>IF(N5619="IBIRAPITANGA FASE 3",IF(P5619="Atraso",M5619,M5619/(1+$J$2)^Q5619),IF(P5619="Atraso",M5619,M5619/(1+$J$1)^Q5619))</f>
        <v/>
      </c>
    </row>
    <row r="5620">
      <c r="A5620" t="inlineStr">
        <is>
          <t>Q024L06</t>
        </is>
      </c>
      <c r="B5620" t="inlineStr">
        <is>
          <t>ALESSANDRA BARBIZAN CYRILLO</t>
        </is>
      </c>
      <c r="C5620" t="n">
        <v>1</v>
      </c>
      <c r="D5620" t="inlineStr">
        <is>
          <t>IPCA</t>
        </is>
      </c>
      <c r="E5620" t="n">
        <v>0</v>
      </c>
      <c r="F5620" t="inlineStr">
        <is>
          <t>MENSAL</t>
        </is>
      </c>
      <c r="G5620" t="n">
        <v>45219</v>
      </c>
      <c r="H5620" t="n">
        <v>45219</v>
      </c>
      <c r="I5620" t="inlineStr">
        <is>
          <t>028</t>
        </is>
      </c>
      <c r="J5620" t="inlineStr">
        <is>
          <t>CARTEIRA</t>
        </is>
      </c>
      <c r="K5620" t="inlineStr">
        <is>
          <t>CONTRATO</t>
        </is>
      </c>
      <c r="L5620" t="n">
        <v>6339.62</v>
      </c>
      <c r="M5620" t="inlineStr"/>
      <c r="N5620" t="inlineStr"/>
      <c r="O5620" s="142">
        <f>DATE(YEAR(H5620),MONTH(H5620),1)</f>
        <v/>
      </c>
      <c r="P5620" s="132">
        <f>IF(H5620&gt;$L$3,"Futuro","Atraso")</f>
        <v/>
      </c>
      <c r="Q5620">
        <f>12*(YEAR(H5620)-YEAR($L$3))+(MONTH(H5620)-MONTH($L$3))</f>
        <v/>
      </c>
      <c r="R5620" s="366">
        <f>IF(N5620="IBIRAPITANGA FASE 3",IF(P5620="Atraso",M5620,M5620/(1+$J$2)^Q5620),IF(P5620="Atraso",M5620,M5620/(1+$J$1)^Q5620))</f>
        <v/>
      </c>
    </row>
    <row r="5621">
      <c r="A5621" t="inlineStr">
        <is>
          <t>Q024L06</t>
        </is>
      </c>
      <c r="B5621" t="inlineStr">
        <is>
          <t>ALESSANDRA BARBIZAN CYRILLO</t>
        </is>
      </c>
      <c r="C5621" t="n">
        <v>1</v>
      </c>
      <c r="D5621" t="inlineStr">
        <is>
          <t>IPCA</t>
        </is>
      </c>
      <c r="E5621" t="n">
        <v>0</v>
      </c>
      <c r="F5621" t="inlineStr">
        <is>
          <t>MENSAL</t>
        </is>
      </c>
      <c r="G5621" t="n">
        <v>45250</v>
      </c>
      <c r="H5621" t="n">
        <v>45250</v>
      </c>
      <c r="I5621" t="inlineStr">
        <is>
          <t>029</t>
        </is>
      </c>
      <c r="J5621" t="inlineStr">
        <is>
          <t>CARTEIRA</t>
        </is>
      </c>
      <c r="K5621" t="inlineStr">
        <is>
          <t>CONTRATO</t>
        </is>
      </c>
      <c r="L5621" t="n">
        <v>6339.62</v>
      </c>
      <c r="M5621" t="inlineStr"/>
      <c r="N5621" t="inlineStr"/>
      <c r="O5621" s="142">
        <f>DATE(YEAR(H5621),MONTH(H5621),1)</f>
        <v/>
      </c>
      <c r="P5621" s="132">
        <f>IF(H5621&gt;$L$3,"Futuro","Atraso")</f>
        <v/>
      </c>
      <c r="Q5621">
        <f>12*(YEAR(H5621)-YEAR($L$3))+(MONTH(H5621)-MONTH($L$3))</f>
        <v/>
      </c>
      <c r="R5621" s="366">
        <f>IF(N5621="IBIRAPITANGA FASE 3",IF(P5621="Atraso",M5621,M5621/(1+$J$2)^Q5621),IF(P5621="Atraso",M5621,M5621/(1+$J$1)^Q5621))</f>
        <v/>
      </c>
    </row>
    <row r="5622">
      <c r="A5622" t="inlineStr">
        <is>
          <t>Q024L06</t>
        </is>
      </c>
      <c r="B5622" t="inlineStr">
        <is>
          <t>ALESSANDRA BARBIZAN CYRILLO</t>
        </is>
      </c>
      <c r="C5622" t="n">
        <v>1</v>
      </c>
      <c r="D5622" t="inlineStr">
        <is>
          <t>IPCA</t>
        </is>
      </c>
      <c r="E5622" t="n">
        <v>0</v>
      </c>
      <c r="F5622" t="inlineStr">
        <is>
          <t>MENSAL</t>
        </is>
      </c>
      <c r="G5622" t="n">
        <v>45280</v>
      </c>
      <c r="H5622" t="n">
        <v>45280</v>
      </c>
      <c r="I5622" t="inlineStr">
        <is>
          <t>030</t>
        </is>
      </c>
      <c r="J5622" t="inlineStr">
        <is>
          <t>CARTEIRA</t>
        </is>
      </c>
      <c r="K5622" t="inlineStr">
        <is>
          <t>CONTRATO</t>
        </is>
      </c>
      <c r="L5622" t="n">
        <v>6339.62</v>
      </c>
      <c r="M5622" t="inlineStr"/>
      <c r="N5622" t="inlineStr"/>
      <c r="O5622" s="142">
        <f>DATE(YEAR(H5622),MONTH(H5622),1)</f>
        <v/>
      </c>
      <c r="P5622" s="132">
        <f>IF(H5622&gt;$L$3,"Futuro","Atraso")</f>
        <v/>
      </c>
      <c r="Q5622">
        <f>12*(YEAR(H5622)-YEAR($L$3))+(MONTH(H5622)-MONTH($L$3))</f>
        <v/>
      </c>
      <c r="R5622" s="366">
        <f>IF(N5622="IBIRAPITANGA FASE 3",IF(P5622="Atraso",M5622,M5622/(1+$J$2)^Q5622),IF(P5622="Atraso",M5622,M5622/(1+$J$1)^Q5622))</f>
        <v/>
      </c>
    </row>
    <row r="5623">
      <c r="A5623" t="inlineStr">
        <is>
          <t>Q024L06</t>
        </is>
      </c>
      <c r="B5623" t="inlineStr">
        <is>
          <t>ALESSANDRA BARBIZAN CYRILLO</t>
        </is>
      </c>
      <c r="C5623" t="n">
        <v>1</v>
      </c>
      <c r="D5623" t="inlineStr">
        <is>
          <t>IPCA</t>
        </is>
      </c>
      <c r="E5623" t="n">
        <v>0</v>
      </c>
      <c r="F5623" t="inlineStr">
        <is>
          <t>MENSAL</t>
        </is>
      </c>
      <c r="G5623" t="n">
        <v>45311</v>
      </c>
      <c r="H5623" t="n">
        <v>45311</v>
      </c>
      <c r="I5623" t="inlineStr">
        <is>
          <t>031</t>
        </is>
      </c>
      <c r="J5623" t="inlineStr">
        <is>
          <t>CARTEIRA</t>
        </is>
      </c>
      <c r="K5623" t="inlineStr">
        <is>
          <t>CONTRATO</t>
        </is>
      </c>
      <c r="L5623" t="n">
        <v>6339.62</v>
      </c>
      <c r="M5623" t="inlineStr"/>
      <c r="N5623" t="inlineStr"/>
      <c r="O5623" s="142">
        <f>DATE(YEAR(H5623),MONTH(H5623),1)</f>
        <v/>
      </c>
      <c r="P5623" s="132">
        <f>IF(H5623&gt;$L$3,"Futuro","Atraso")</f>
        <v/>
      </c>
      <c r="Q5623">
        <f>12*(YEAR(H5623)-YEAR($L$3))+(MONTH(H5623)-MONTH($L$3))</f>
        <v/>
      </c>
      <c r="R5623" s="366">
        <f>IF(N5623="IBIRAPITANGA FASE 3",IF(P5623="Atraso",M5623,M5623/(1+$J$2)^Q5623),IF(P5623="Atraso",M5623,M5623/(1+$J$1)^Q5623))</f>
        <v/>
      </c>
    </row>
    <row r="5624">
      <c r="A5624" t="inlineStr">
        <is>
          <t>Q024L06</t>
        </is>
      </c>
      <c r="B5624" t="inlineStr">
        <is>
          <t>ALESSANDRA BARBIZAN CYRILLO</t>
        </is>
      </c>
      <c r="C5624" t="n">
        <v>1</v>
      </c>
      <c r="D5624" t="inlineStr">
        <is>
          <t>IPCA</t>
        </is>
      </c>
      <c r="E5624" t="n">
        <v>0</v>
      </c>
      <c r="F5624" t="inlineStr">
        <is>
          <t>MENSAL</t>
        </is>
      </c>
      <c r="G5624" t="n">
        <v>45342</v>
      </c>
      <c r="H5624" t="n">
        <v>45342</v>
      </c>
      <c r="I5624" t="inlineStr">
        <is>
          <t>032</t>
        </is>
      </c>
      <c r="J5624" t="inlineStr">
        <is>
          <t>CARTEIRA</t>
        </is>
      </c>
      <c r="K5624" t="inlineStr">
        <is>
          <t>CONTRATO</t>
        </is>
      </c>
      <c r="L5624" t="n">
        <v>6339.62</v>
      </c>
      <c r="M5624" t="inlineStr"/>
      <c r="N5624" t="inlineStr"/>
      <c r="O5624" s="142">
        <f>DATE(YEAR(H5624),MONTH(H5624),1)</f>
        <v/>
      </c>
      <c r="P5624" s="132">
        <f>IF(H5624&gt;$L$3,"Futuro","Atraso")</f>
        <v/>
      </c>
      <c r="Q5624">
        <f>12*(YEAR(H5624)-YEAR($L$3))+(MONTH(H5624)-MONTH($L$3))</f>
        <v/>
      </c>
      <c r="R5624" s="366">
        <f>IF(N5624="IBIRAPITANGA FASE 3",IF(P5624="Atraso",M5624,M5624/(1+$J$2)^Q5624),IF(P5624="Atraso",M5624,M5624/(1+$J$1)^Q5624))</f>
        <v/>
      </c>
    </row>
    <row r="5625">
      <c r="A5625" t="inlineStr">
        <is>
          <t>Q024L06</t>
        </is>
      </c>
      <c r="B5625" t="inlineStr">
        <is>
          <t>ALESSANDRA BARBIZAN CYRILLO</t>
        </is>
      </c>
      <c r="C5625" t="n">
        <v>1</v>
      </c>
      <c r="D5625" t="inlineStr">
        <is>
          <t>IPCA</t>
        </is>
      </c>
      <c r="E5625" t="n">
        <v>0</v>
      </c>
      <c r="F5625" t="inlineStr">
        <is>
          <t>MENSAL</t>
        </is>
      </c>
      <c r="G5625" t="n">
        <v>45371</v>
      </c>
      <c r="H5625" t="n">
        <v>45371</v>
      </c>
      <c r="I5625" t="inlineStr">
        <is>
          <t>033</t>
        </is>
      </c>
      <c r="J5625" t="inlineStr">
        <is>
          <t>CARTEIRA</t>
        </is>
      </c>
      <c r="K5625" t="inlineStr">
        <is>
          <t>CONTRATO</t>
        </is>
      </c>
      <c r="L5625" t="n">
        <v>6339.62</v>
      </c>
      <c r="M5625" t="inlineStr"/>
      <c r="N5625" t="inlineStr"/>
      <c r="O5625" s="142">
        <f>DATE(YEAR(H5625),MONTH(H5625),1)</f>
        <v/>
      </c>
      <c r="P5625" s="132">
        <f>IF(H5625&gt;$L$3,"Futuro","Atraso")</f>
        <v/>
      </c>
      <c r="Q5625">
        <f>12*(YEAR(H5625)-YEAR($L$3))+(MONTH(H5625)-MONTH($L$3))</f>
        <v/>
      </c>
      <c r="R5625" s="366">
        <f>IF(N5625="IBIRAPITANGA FASE 3",IF(P5625="Atraso",M5625,M5625/(1+$J$2)^Q5625),IF(P5625="Atraso",M5625,M5625/(1+$J$1)^Q5625))</f>
        <v/>
      </c>
    </row>
    <row r="5626">
      <c r="A5626" t="inlineStr">
        <is>
          <t>Q024L06</t>
        </is>
      </c>
      <c r="B5626" t="inlineStr">
        <is>
          <t>ALESSANDRA BARBIZAN CYRILLO</t>
        </is>
      </c>
      <c r="C5626" t="n">
        <v>1</v>
      </c>
      <c r="D5626" t="inlineStr">
        <is>
          <t>IPCA</t>
        </is>
      </c>
      <c r="E5626" t="n">
        <v>0</v>
      </c>
      <c r="F5626" t="inlineStr">
        <is>
          <t>MENSAL</t>
        </is>
      </c>
      <c r="G5626" t="n">
        <v>45402</v>
      </c>
      <c r="H5626" t="n">
        <v>45402</v>
      </c>
      <c r="I5626" t="inlineStr">
        <is>
          <t>034</t>
        </is>
      </c>
      <c r="J5626" t="inlineStr">
        <is>
          <t>CARTEIRA</t>
        </is>
      </c>
      <c r="K5626" t="inlineStr">
        <is>
          <t>CONTRATO</t>
        </is>
      </c>
      <c r="L5626" t="n">
        <v>6339.62</v>
      </c>
      <c r="M5626" t="inlineStr"/>
      <c r="N5626" t="inlineStr"/>
      <c r="O5626" s="142">
        <f>DATE(YEAR(H5626),MONTH(H5626),1)</f>
        <v/>
      </c>
      <c r="P5626" s="132">
        <f>IF(H5626&gt;$L$3,"Futuro","Atraso")</f>
        <v/>
      </c>
      <c r="Q5626">
        <f>12*(YEAR(H5626)-YEAR($L$3))+(MONTH(H5626)-MONTH($L$3))</f>
        <v/>
      </c>
      <c r="R5626" s="366">
        <f>IF(N5626="IBIRAPITANGA FASE 3",IF(P5626="Atraso",M5626,M5626/(1+$J$2)^Q5626),IF(P5626="Atraso",M5626,M5626/(1+$J$1)^Q5626))</f>
        <v/>
      </c>
    </row>
    <row r="5627">
      <c r="A5627" t="inlineStr">
        <is>
          <t>Q024L06</t>
        </is>
      </c>
      <c r="B5627" t="inlineStr">
        <is>
          <t>ALESSANDRA BARBIZAN CYRILLO</t>
        </is>
      </c>
      <c r="C5627" t="n">
        <v>1</v>
      </c>
      <c r="D5627" t="inlineStr">
        <is>
          <t>IPCA</t>
        </is>
      </c>
      <c r="E5627" t="n">
        <v>0</v>
      </c>
      <c r="F5627" t="inlineStr">
        <is>
          <t>MENSAL</t>
        </is>
      </c>
      <c r="G5627" t="n">
        <v>45402</v>
      </c>
      <c r="H5627" t="n">
        <v>45402</v>
      </c>
      <c r="I5627" t="inlineStr">
        <is>
          <t>003</t>
        </is>
      </c>
      <c r="J5627" t="inlineStr">
        <is>
          <t>CARTEIRA</t>
        </is>
      </c>
      <c r="K5627" t="inlineStr">
        <is>
          <t>CONTRATO</t>
        </is>
      </c>
      <c r="L5627" t="n">
        <v>23773.59</v>
      </c>
      <c r="M5627" t="inlineStr"/>
      <c r="N5627" t="inlineStr"/>
      <c r="O5627" s="142">
        <f>DATE(YEAR(H5627),MONTH(H5627),1)</f>
        <v/>
      </c>
      <c r="P5627" s="132">
        <f>IF(H5627&gt;$L$3,"Futuro","Atraso")</f>
        <v/>
      </c>
      <c r="Q5627">
        <f>12*(YEAR(H5627)-YEAR($L$3))+(MONTH(H5627)-MONTH($L$3))</f>
        <v/>
      </c>
      <c r="R5627" s="366">
        <f>IF(N5627="IBIRAPITANGA FASE 3",IF(P5627="Atraso",M5627,M5627/(1+$J$2)^Q5627),IF(P5627="Atraso",M5627,M5627/(1+$J$1)^Q5627))</f>
        <v/>
      </c>
    </row>
    <row r="5628">
      <c r="A5628" t="inlineStr">
        <is>
          <t>Q024L06</t>
        </is>
      </c>
      <c r="B5628" t="inlineStr">
        <is>
          <t>ALESSANDRA BARBIZAN CYRILLO</t>
        </is>
      </c>
      <c r="C5628" t="n">
        <v>1</v>
      </c>
      <c r="D5628" t="inlineStr">
        <is>
          <t>IPCA</t>
        </is>
      </c>
      <c r="E5628" t="n">
        <v>0</v>
      </c>
      <c r="F5628" t="inlineStr">
        <is>
          <t>MENSAL</t>
        </is>
      </c>
      <c r="G5628" t="n">
        <v>45432</v>
      </c>
      <c r="H5628" t="n">
        <v>45432</v>
      </c>
      <c r="I5628" t="inlineStr">
        <is>
          <t>035</t>
        </is>
      </c>
      <c r="J5628" t="inlineStr">
        <is>
          <t>CARTEIRA</t>
        </is>
      </c>
      <c r="K5628" t="inlineStr">
        <is>
          <t>CONTRATO</t>
        </is>
      </c>
      <c r="L5628" t="n">
        <v>6339.62</v>
      </c>
      <c r="M5628" t="inlineStr"/>
      <c r="N5628" t="inlineStr"/>
      <c r="O5628" s="142">
        <f>DATE(YEAR(H5628),MONTH(H5628),1)</f>
        <v/>
      </c>
      <c r="P5628" s="132">
        <f>IF(H5628&gt;$L$3,"Futuro","Atraso")</f>
        <v/>
      </c>
      <c r="Q5628">
        <f>12*(YEAR(H5628)-YEAR($L$3))+(MONTH(H5628)-MONTH($L$3))</f>
        <v/>
      </c>
      <c r="R5628" s="366">
        <f>IF(N5628="IBIRAPITANGA FASE 3",IF(P5628="Atraso",M5628,M5628/(1+$J$2)^Q5628),IF(P5628="Atraso",M5628,M5628/(1+$J$1)^Q5628))</f>
        <v/>
      </c>
    </row>
    <row r="5629">
      <c r="A5629" t="inlineStr">
        <is>
          <t>Q024L06</t>
        </is>
      </c>
      <c r="B5629" t="inlineStr">
        <is>
          <t>ALESSANDRA BARBIZAN CYRILLO</t>
        </is>
      </c>
      <c r="C5629" t="n">
        <v>1</v>
      </c>
      <c r="D5629" t="inlineStr">
        <is>
          <t>IPCA</t>
        </is>
      </c>
      <c r="E5629" t="n">
        <v>0</v>
      </c>
      <c r="F5629" t="inlineStr">
        <is>
          <t>MENSAL</t>
        </is>
      </c>
      <c r="G5629" t="n">
        <v>45463</v>
      </c>
      <c r="H5629" t="n">
        <v>45463</v>
      </c>
      <c r="I5629" t="inlineStr">
        <is>
          <t>036</t>
        </is>
      </c>
      <c r="J5629" t="inlineStr">
        <is>
          <t>CARTEIRA</t>
        </is>
      </c>
      <c r="K5629" t="inlineStr">
        <is>
          <t>CONTRATO</t>
        </is>
      </c>
      <c r="L5629" t="n">
        <v>6339.62</v>
      </c>
      <c r="M5629" t="inlineStr"/>
      <c r="N5629" t="inlineStr"/>
      <c r="O5629" s="142">
        <f>DATE(YEAR(H5629),MONTH(H5629),1)</f>
        <v/>
      </c>
      <c r="P5629" s="132">
        <f>IF(H5629&gt;$L$3,"Futuro","Atraso")</f>
        <v/>
      </c>
      <c r="Q5629">
        <f>12*(YEAR(H5629)-YEAR($L$3))+(MONTH(H5629)-MONTH($L$3))</f>
        <v/>
      </c>
      <c r="R5629" s="366">
        <f>IF(N5629="IBIRAPITANGA FASE 3",IF(P5629="Atraso",M5629,M5629/(1+$J$2)^Q5629),IF(P5629="Atraso",M5629,M5629/(1+$J$1)^Q5629))</f>
        <v/>
      </c>
    </row>
    <row r="5630">
      <c r="A5630" t="inlineStr">
        <is>
          <t>Q024L06</t>
        </is>
      </c>
      <c r="B5630" t="inlineStr">
        <is>
          <t>ALESSANDRA BARBIZAN CYRILLO</t>
        </is>
      </c>
      <c r="C5630" t="n">
        <v>1</v>
      </c>
      <c r="D5630" t="inlineStr">
        <is>
          <t>IPCA</t>
        </is>
      </c>
      <c r="E5630" t="n">
        <v>0</v>
      </c>
      <c r="F5630" t="inlineStr">
        <is>
          <t>MENSAL</t>
        </is>
      </c>
      <c r="G5630" t="n">
        <v>45493</v>
      </c>
      <c r="H5630" t="n">
        <v>45493</v>
      </c>
      <c r="I5630" t="inlineStr">
        <is>
          <t>037</t>
        </is>
      </c>
      <c r="J5630" t="inlineStr">
        <is>
          <t>CARTEIRA</t>
        </is>
      </c>
      <c r="K5630" t="inlineStr">
        <is>
          <t>CONTRATO</t>
        </is>
      </c>
      <c r="L5630" t="n">
        <v>6339.62</v>
      </c>
      <c r="M5630" t="inlineStr"/>
      <c r="N5630" t="inlineStr"/>
      <c r="O5630" s="142">
        <f>DATE(YEAR(H5630),MONTH(H5630),1)</f>
        <v/>
      </c>
      <c r="P5630" s="132">
        <f>IF(H5630&gt;$L$3,"Futuro","Atraso")</f>
        <v/>
      </c>
      <c r="Q5630">
        <f>12*(YEAR(H5630)-YEAR($L$3))+(MONTH(H5630)-MONTH($L$3))</f>
        <v/>
      </c>
      <c r="R5630" s="366">
        <f>IF(N5630="IBIRAPITANGA FASE 3",IF(P5630="Atraso",M5630,M5630/(1+$J$2)^Q5630),IF(P5630="Atraso",M5630,M5630/(1+$J$1)^Q5630))</f>
        <v/>
      </c>
    </row>
    <row r="5631">
      <c r="A5631" t="inlineStr">
        <is>
          <t>Q024L06</t>
        </is>
      </c>
      <c r="B5631" t="inlineStr">
        <is>
          <t>ALESSANDRA BARBIZAN CYRILLO</t>
        </is>
      </c>
      <c r="C5631" t="n">
        <v>1</v>
      </c>
      <c r="D5631" t="inlineStr">
        <is>
          <t>IPCA</t>
        </is>
      </c>
      <c r="E5631" t="n">
        <v>0</v>
      </c>
      <c r="F5631" t="inlineStr">
        <is>
          <t>MENSAL</t>
        </is>
      </c>
      <c r="G5631" t="n">
        <v>45524</v>
      </c>
      <c r="H5631" t="n">
        <v>45524</v>
      </c>
      <c r="I5631" t="inlineStr">
        <is>
          <t>038</t>
        </is>
      </c>
      <c r="J5631" t="inlineStr">
        <is>
          <t>CARTEIRA</t>
        </is>
      </c>
      <c r="K5631" t="inlineStr">
        <is>
          <t>CONTRATO</t>
        </is>
      </c>
      <c r="L5631" t="n">
        <v>6339.62</v>
      </c>
      <c r="M5631" t="inlineStr"/>
      <c r="N5631" t="inlineStr"/>
      <c r="O5631" s="142">
        <f>DATE(YEAR(H5631),MONTH(H5631),1)</f>
        <v/>
      </c>
      <c r="P5631" s="132">
        <f>IF(H5631&gt;$L$3,"Futuro","Atraso")</f>
        <v/>
      </c>
      <c r="Q5631">
        <f>12*(YEAR(H5631)-YEAR($L$3))+(MONTH(H5631)-MONTH($L$3))</f>
        <v/>
      </c>
      <c r="R5631" s="366">
        <f>IF(N5631="IBIRAPITANGA FASE 3",IF(P5631="Atraso",M5631,M5631/(1+$J$2)^Q5631),IF(P5631="Atraso",M5631,M5631/(1+$J$1)^Q5631))</f>
        <v/>
      </c>
    </row>
    <row r="5632">
      <c r="A5632" t="inlineStr">
        <is>
          <t>Q024L06</t>
        </is>
      </c>
      <c r="B5632" t="inlineStr">
        <is>
          <t>ALESSANDRA BARBIZAN CYRILLO</t>
        </is>
      </c>
      <c r="C5632" t="n">
        <v>1</v>
      </c>
      <c r="D5632" t="inlineStr">
        <is>
          <t>IPCA</t>
        </is>
      </c>
      <c r="E5632" t="n">
        <v>0</v>
      </c>
      <c r="F5632" t="inlineStr">
        <is>
          <t>MENSAL</t>
        </is>
      </c>
      <c r="G5632" t="n">
        <v>45555</v>
      </c>
      <c r="H5632" t="n">
        <v>45555</v>
      </c>
      <c r="I5632" t="inlineStr">
        <is>
          <t>039</t>
        </is>
      </c>
      <c r="J5632" t="inlineStr">
        <is>
          <t>CARTEIRA</t>
        </is>
      </c>
      <c r="K5632" t="inlineStr">
        <is>
          <t>CONTRATO</t>
        </is>
      </c>
      <c r="L5632" t="n">
        <v>6339.62</v>
      </c>
      <c r="M5632" t="inlineStr"/>
      <c r="N5632" t="inlineStr"/>
      <c r="O5632" s="142">
        <f>DATE(YEAR(H5632),MONTH(H5632),1)</f>
        <v/>
      </c>
      <c r="P5632" s="132">
        <f>IF(H5632&gt;$L$3,"Futuro","Atraso")</f>
        <v/>
      </c>
      <c r="Q5632">
        <f>12*(YEAR(H5632)-YEAR($L$3))+(MONTH(H5632)-MONTH($L$3))</f>
        <v/>
      </c>
      <c r="R5632" s="366">
        <f>IF(N5632="IBIRAPITANGA FASE 3",IF(P5632="Atraso",M5632,M5632/(1+$J$2)^Q5632),IF(P5632="Atraso",M5632,M5632/(1+$J$1)^Q5632))</f>
        <v/>
      </c>
    </row>
    <row r="5633">
      <c r="A5633" t="inlineStr">
        <is>
          <t>Q024L06</t>
        </is>
      </c>
      <c r="B5633" t="inlineStr">
        <is>
          <t>ALESSANDRA BARBIZAN CYRILLO</t>
        </is>
      </c>
      <c r="C5633" t="n">
        <v>1</v>
      </c>
      <c r="D5633" t="inlineStr">
        <is>
          <t>IPCA</t>
        </is>
      </c>
      <c r="E5633" t="n">
        <v>0</v>
      </c>
      <c r="F5633" t="inlineStr">
        <is>
          <t>MENSAL</t>
        </is>
      </c>
      <c r="G5633" t="n">
        <v>45585</v>
      </c>
      <c r="H5633" t="n">
        <v>45585</v>
      </c>
      <c r="I5633" t="inlineStr">
        <is>
          <t>040</t>
        </is>
      </c>
      <c r="J5633" t="inlineStr">
        <is>
          <t>CARTEIRA</t>
        </is>
      </c>
      <c r="K5633" t="inlineStr">
        <is>
          <t>CONTRATO</t>
        </is>
      </c>
      <c r="L5633" t="n">
        <v>6339.62</v>
      </c>
      <c r="M5633" t="inlineStr"/>
      <c r="N5633" t="inlineStr"/>
      <c r="O5633" s="142">
        <f>DATE(YEAR(H5633),MONTH(H5633),1)</f>
        <v/>
      </c>
      <c r="P5633" s="132">
        <f>IF(H5633&gt;$L$3,"Futuro","Atraso")</f>
        <v/>
      </c>
      <c r="Q5633">
        <f>12*(YEAR(H5633)-YEAR($L$3))+(MONTH(H5633)-MONTH($L$3))</f>
        <v/>
      </c>
      <c r="R5633" s="366">
        <f>IF(N5633="IBIRAPITANGA FASE 3",IF(P5633="Atraso",M5633,M5633/(1+$J$2)^Q5633),IF(P5633="Atraso",M5633,M5633/(1+$J$1)^Q5633))</f>
        <v/>
      </c>
    </row>
    <row r="5634">
      <c r="A5634" t="inlineStr">
        <is>
          <t>Q024L06</t>
        </is>
      </c>
      <c r="B5634" t="inlineStr">
        <is>
          <t>ALESSANDRA BARBIZAN CYRILLO</t>
        </is>
      </c>
      <c r="C5634" t="n">
        <v>1</v>
      </c>
      <c r="D5634" t="inlineStr">
        <is>
          <t>IPCA</t>
        </is>
      </c>
      <c r="E5634" t="n">
        <v>0</v>
      </c>
      <c r="F5634" t="inlineStr">
        <is>
          <t>MENSAL</t>
        </is>
      </c>
      <c r="G5634" t="n">
        <v>45616</v>
      </c>
      <c r="H5634" t="n">
        <v>45616</v>
      </c>
      <c r="I5634" t="inlineStr">
        <is>
          <t>041</t>
        </is>
      </c>
      <c r="J5634" t="inlineStr">
        <is>
          <t>CARTEIRA</t>
        </is>
      </c>
      <c r="K5634" t="inlineStr">
        <is>
          <t>CONTRATO</t>
        </is>
      </c>
      <c r="L5634" t="n">
        <v>6339.62</v>
      </c>
      <c r="M5634" t="inlineStr"/>
      <c r="N5634" t="inlineStr"/>
      <c r="O5634" s="142">
        <f>DATE(YEAR(H5634),MONTH(H5634),1)</f>
        <v/>
      </c>
      <c r="P5634" s="132">
        <f>IF(H5634&gt;$L$3,"Futuro","Atraso")</f>
        <v/>
      </c>
      <c r="Q5634">
        <f>12*(YEAR(H5634)-YEAR($L$3))+(MONTH(H5634)-MONTH($L$3))</f>
        <v/>
      </c>
      <c r="R5634" s="366">
        <f>IF(N5634="IBIRAPITANGA FASE 3",IF(P5634="Atraso",M5634,M5634/(1+$J$2)^Q5634),IF(P5634="Atraso",M5634,M5634/(1+$J$1)^Q5634))</f>
        <v/>
      </c>
    </row>
    <row r="5635">
      <c r="A5635" t="inlineStr">
        <is>
          <t>Q024L06</t>
        </is>
      </c>
      <c r="B5635" t="inlineStr">
        <is>
          <t>ALESSANDRA BARBIZAN CYRILLO</t>
        </is>
      </c>
      <c r="C5635" t="n">
        <v>1</v>
      </c>
      <c r="D5635" t="inlineStr">
        <is>
          <t>IPCA</t>
        </is>
      </c>
      <c r="E5635" t="n">
        <v>0</v>
      </c>
      <c r="F5635" t="inlineStr">
        <is>
          <t>MENSAL</t>
        </is>
      </c>
      <c r="G5635" t="n">
        <v>45646</v>
      </c>
      <c r="H5635" t="n">
        <v>45646</v>
      </c>
      <c r="I5635" t="inlineStr">
        <is>
          <t>042</t>
        </is>
      </c>
      <c r="J5635" t="inlineStr">
        <is>
          <t>CARTEIRA</t>
        </is>
      </c>
      <c r="K5635" t="inlineStr">
        <is>
          <t>CONTRATO</t>
        </is>
      </c>
      <c r="L5635" t="n">
        <v>6339.62</v>
      </c>
      <c r="M5635" t="inlineStr"/>
      <c r="N5635" t="inlineStr"/>
      <c r="O5635" s="142">
        <f>DATE(YEAR(H5635),MONTH(H5635),1)</f>
        <v/>
      </c>
      <c r="P5635" s="132">
        <f>IF(H5635&gt;$L$3,"Futuro","Atraso")</f>
        <v/>
      </c>
      <c r="Q5635">
        <f>12*(YEAR(H5635)-YEAR($L$3))+(MONTH(H5635)-MONTH($L$3))</f>
        <v/>
      </c>
      <c r="R5635" s="366">
        <f>IF(N5635="IBIRAPITANGA FASE 3",IF(P5635="Atraso",M5635,M5635/(1+$J$2)^Q5635),IF(P5635="Atraso",M5635,M5635/(1+$J$1)^Q5635))</f>
        <v/>
      </c>
    </row>
    <row r="5636">
      <c r="A5636" t="inlineStr">
        <is>
          <t>Q024L06</t>
        </is>
      </c>
      <c r="B5636" t="inlineStr">
        <is>
          <t>ALESSANDRA BARBIZAN CYRILLO</t>
        </is>
      </c>
      <c r="C5636" t="n">
        <v>1</v>
      </c>
      <c r="D5636" t="inlineStr">
        <is>
          <t>IPCA</t>
        </is>
      </c>
      <c r="E5636" t="n">
        <v>0</v>
      </c>
      <c r="F5636" t="inlineStr">
        <is>
          <t>MENSAL</t>
        </is>
      </c>
      <c r="G5636" t="n">
        <v>45677</v>
      </c>
      <c r="H5636" t="n">
        <v>45677</v>
      </c>
      <c r="I5636" t="inlineStr">
        <is>
          <t>043</t>
        </is>
      </c>
      <c r="J5636" t="inlineStr">
        <is>
          <t>CARTEIRA</t>
        </is>
      </c>
      <c r="K5636" t="inlineStr">
        <is>
          <t>CONTRATO</t>
        </is>
      </c>
      <c r="L5636" t="n">
        <v>6339.62</v>
      </c>
      <c r="M5636" t="inlineStr"/>
      <c r="N5636" t="inlineStr"/>
      <c r="O5636" s="142">
        <f>DATE(YEAR(H5636),MONTH(H5636),1)</f>
        <v/>
      </c>
      <c r="P5636" s="132">
        <f>IF(H5636&gt;$L$3,"Futuro","Atraso")</f>
        <v/>
      </c>
      <c r="Q5636">
        <f>12*(YEAR(H5636)-YEAR($L$3))+(MONTH(H5636)-MONTH($L$3))</f>
        <v/>
      </c>
      <c r="R5636" s="366">
        <f>IF(N5636="IBIRAPITANGA FASE 3",IF(P5636="Atraso",M5636,M5636/(1+$J$2)^Q5636),IF(P5636="Atraso",M5636,M5636/(1+$J$1)^Q5636))</f>
        <v/>
      </c>
    </row>
    <row r="5637">
      <c r="A5637" t="inlineStr">
        <is>
          <t>Q024L06</t>
        </is>
      </c>
      <c r="B5637" t="inlineStr">
        <is>
          <t>ALESSANDRA BARBIZAN CYRILLO</t>
        </is>
      </c>
      <c r="C5637" t="n">
        <v>1</v>
      </c>
      <c r="D5637" t="inlineStr">
        <is>
          <t>IPCA</t>
        </is>
      </c>
      <c r="E5637" t="n">
        <v>0</v>
      </c>
      <c r="F5637" t="inlineStr">
        <is>
          <t>MENSAL</t>
        </is>
      </c>
      <c r="G5637" t="n">
        <v>45708</v>
      </c>
      <c r="H5637" t="n">
        <v>45708</v>
      </c>
      <c r="I5637" t="inlineStr">
        <is>
          <t>044</t>
        </is>
      </c>
      <c r="J5637" t="inlineStr">
        <is>
          <t>CARTEIRA</t>
        </is>
      </c>
      <c r="K5637" t="inlineStr">
        <is>
          <t>CONTRATO</t>
        </is>
      </c>
      <c r="L5637" t="n">
        <v>6339.62</v>
      </c>
      <c r="M5637" t="inlineStr"/>
      <c r="N5637" t="inlineStr"/>
      <c r="O5637" s="142">
        <f>DATE(YEAR(H5637),MONTH(H5637),1)</f>
        <v/>
      </c>
      <c r="P5637" s="132">
        <f>IF(H5637&gt;$L$3,"Futuro","Atraso")</f>
        <v/>
      </c>
      <c r="Q5637">
        <f>12*(YEAR(H5637)-YEAR($L$3))+(MONTH(H5637)-MONTH($L$3))</f>
        <v/>
      </c>
      <c r="R5637" s="366">
        <f>IF(N5637="IBIRAPITANGA FASE 3",IF(P5637="Atraso",M5637,M5637/(1+$J$2)^Q5637),IF(P5637="Atraso",M5637,M5637/(1+$J$1)^Q5637))</f>
        <v/>
      </c>
    </row>
    <row r="5638">
      <c r="A5638" t="inlineStr">
        <is>
          <t>Q024L06</t>
        </is>
      </c>
      <c r="B5638" t="inlineStr">
        <is>
          <t>ALESSANDRA BARBIZAN CYRILLO</t>
        </is>
      </c>
      <c r="C5638" t="n">
        <v>1</v>
      </c>
      <c r="D5638" t="inlineStr">
        <is>
          <t>IPCA</t>
        </is>
      </c>
      <c r="E5638" t="n">
        <v>0</v>
      </c>
      <c r="F5638" t="inlineStr">
        <is>
          <t>MENSAL</t>
        </is>
      </c>
      <c r="G5638" t="n">
        <v>45736</v>
      </c>
      <c r="H5638" t="n">
        <v>45736</v>
      </c>
      <c r="I5638" t="inlineStr">
        <is>
          <t>045</t>
        </is>
      </c>
      <c r="J5638" t="inlineStr">
        <is>
          <t>CARTEIRA</t>
        </is>
      </c>
      <c r="K5638" t="inlineStr">
        <is>
          <t>CONTRATO</t>
        </is>
      </c>
      <c r="L5638" t="n">
        <v>6339.62</v>
      </c>
      <c r="M5638" t="inlineStr"/>
      <c r="N5638" t="inlineStr"/>
      <c r="O5638" s="142">
        <f>DATE(YEAR(H5638),MONTH(H5638),1)</f>
        <v/>
      </c>
      <c r="P5638" s="132">
        <f>IF(H5638&gt;$L$3,"Futuro","Atraso")</f>
        <v/>
      </c>
      <c r="Q5638">
        <f>12*(YEAR(H5638)-YEAR($L$3))+(MONTH(H5638)-MONTH($L$3))</f>
        <v/>
      </c>
      <c r="R5638" s="366">
        <f>IF(N5638="IBIRAPITANGA FASE 3",IF(P5638="Atraso",M5638,M5638/(1+$J$2)^Q5638),IF(P5638="Atraso",M5638,M5638/(1+$J$1)^Q5638))</f>
        <v/>
      </c>
    </row>
    <row r="5639">
      <c r="A5639" t="inlineStr">
        <is>
          <t>Q024L06</t>
        </is>
      </c>
      <c r="B5639" t="inlineStr">
        <is>
          <t>ALESSANDRA BARBIZAN CYRILLO</t>
        </is>
      </c>
      <c r="C5639" t="n">
        <v>1</v>
      </c>
      <c r="D5639" t="inlineStr">
        <is>
          <t>IPCA</t>
        </is>
      </c>
      <c r="E5639" t="n">
        <v>0</v>
      </c>
      <c r="F5639" t="inlineStr">
        <is>
          <t>MENSAL</t>
        </is>
      </c>
      <c r="G5639" t="n">
        <v>45767</v>
      </c>
      <c r="H5639" t="n">
        <v>45767</v>
      </c>
      <c r="I5639" t="inlineStr">
        <is>
          <t>004</t>
        </is>
      </c>
      <c r="J5639" t="inlineStr">
        <is>
          <t>CARTEIRA</t>
        </is>
      </c>
      <c r="K5639" t="inlineStr">
        <is>
          <t>CONTRATO</t>
        </is>
      </c>
      <c r="L5639" t="n">
        <v>23773.59</v>
      </c>
      <c r="M5639" t="inlineStr"/>
      <c r="N5639" t="inlineStr"/>
      <c r="O5639" s="142">
        <f>DATE(YEAR(H5639),MONTH(H5639),1)</f>
        <v/>
      </c>
      <c r="P5639" s="132">
        <f>IF(H5639&gt;$L$3,"Futuro","Atraso")</f>
        <v/>
      </c>
      <c r="Q5639">
        <f>12*(YEAR(H5639)-YEAR($L$3))+(MONTH(H5639)-MONTH($L$3))</f>
        <v/>
      </c>
      <c r="R5639" s="366">
        <f>IF(N5639="IBIRAPITANGA FASE 3",IF(P5639="Atraso",M5639,M5639/(1+$J$2)^Q5639),IF(P5639="Atraso",M5639,M5639/(1+$J$1)^Q5639))</f>
        <v/>
      </c>
    </row>
    <row r="5640">
      <c r="A5640" t="inlineStr">
        <is>
          <t>Q024L07</t>
        </is>
      </c>
      <c r="B5640" t="inlineStr">
        <is>
          <t>JOSMAIANDRO BARBOSA DOS SANTOS</t>
        </is>
      </c>
      <c r="C5640" t="n">
        <v>1</v>
      </c>
      <c r="D5640" t="inlineStr">
        <is>
          <t>IPCA</t>
        </is>
      </c>
      <c r="E5640" t="n">
        <v>0</v>
      </c>
      <c r="F5640" t="inlineStr">
        <is>
          <t>MENSAL</t>
        </is>
      </c>
      <c r="G5640" t="n">
        <v>44711</v>
      </c>
      <c r="H5640" t="n">
        <v>44711</v>
      </c>
      <c r="I5640" t="inlineStr">
        <is>
          <t>009</t>
        </is>
      </c>
      <c r="J5640" t="inlineStr">
        <is>
          <t>CARTEIRA</t>
        </is>
      </c>
      <c r="K5640" t="inlineStr">
        <is>
          <t>CONTRATO</t>
        </is>
      </c>
      <c r="L5640" t="n">
        <v>6212.66</v>
      </c>
      <c r="M5640" t="inlineStr"/>
      <c r="N5640" t="inlineStr"/>
      <c r="O5640" s="142">
        <f>DATE(YEAR(H5640),MONTH(H5640),1)</f>
        <v/>
      </c>
      <c r="P5640" s="132">
        <f>IF(H5640&gt;$L$3,"Futuro","Atraso")</f>
        <v/>
      </c>
      <c r="Q5640">
        <f>12*(YEAR(H5640)-YEAR($L$3))+(MONTH(H5640)-MONTH($L$3))</f>
        <v/>
      </c>
      <c r="R5640" s="366">
        <f>IF(N5640="IBIRAPITANGA FASE 3",IF(P5640="Atraso",M5640,M5640/(1+$J$2)^Q5640),IF(P5640="Atraso",M5640,M5640/(1+$J$1)^Q5640))</f>
        <v/>
      </c>
    </row>
    <row r="5641">
      <c r="A5641" t="inlineStr">
        <is>
          <t>Q024L07</t>
        </is>
      </c>
      <c r="B5641" t="inlineStr">
        <is>
          <t>JOSMAIANDRO BARBOSA DOS SANTOS</t>
        </is>
      </c>
      <c r="C5641" t="n">
        <v>1</v>
      </c>
      <c r="D5641" t="inlineStr">
        <is>
          <t>IPCA</t>
        </is>
      </c>
      <c r="E5641" t="n">
        <v>0</v>
      </c>
      <c r="F5641" t="inlineStr">
        <is>
          <t>MENSAL</t>
        </is>
      </c>
      <c r="G5641" t="n">
        <v>44742</v>
      </c>
      <c r="H5641" t="n">
        <v>44742</v>
      </c>
      <c r="I5641" t="inlineStr">
        <is>
          <t>010</t>
        </is>
      </c>
      <c r="J5641" t="inlineStr">
        <is>
          <t>CARTEIRA</t>
        </is>
      </c>
      <c r="K5641" t="inlineStr">
        <is>
          <t>CONTRATO</t>
        </is>
      </c>
      <c r="L5641" t="n">
        <v>6160.11</v>
      </c>
      <c r="M5641" t="inlineStr"/>
      <c r="N5641" t="inlineStr"/>
      <c r="O5641" s="142">
        <f>DATE(YEAR(H5641),MONTH(H5641),1)</f>
        <v/>
      </c>
      <c r="P5641" s="132">
        <f>IF(H5641&gt;$L$3,"Futuro","Atraso")</f>
        <v/>
      </c>
      <c r="Q5641">
        <f>12*(YEAR(H5641)-YEAR($L$3))+(MONTH(H5641)-MONTH($L$3))</f>
        <v/>
      </c>
      <c r="R5641" s="366">
        <f>IF(N5641="IBIRAPITANGA FASE 3",IF(P5641="Atraso",M5641,M5641/(1+$J$2)^Q5641),IF(P5641="Atraso",M5641,M5641/(1+$J$1)^Q5641))</f>
        <v/>
      </c>
    </row>
    <row r="5642">
      <c r="A5642" t="inlineStr">
        <is>
          <t>Q024L07</t>
        </is>
      </c>
      <c r="B5642" t="inlineStr">
        <is>
          <t>JOSMAIANDRO BARBOSA DOS SANTOS</t>
        </is>
      </c>
      <c r="C5642" t="n">
        <v>1</v>
      </c>
      <c r="D5642" t="inlineStr">
        <is>
          <t>IPCA</t>
        </is>
      </c>
      <c r="E5642" t="n">
        <v>0</v>
      </c>
      <c r="F5642" t="inlineStr">
        <is>
          <t>MENSAL</t>
        </is>
      </c>
      <c r="G5642" t="n">
        <v>44772</v>
      </c>
      <c r="H5642" t="n">
        <v>44772</v>
      </c>
      <c r="I5642" t="inlineStr">
        <is>
          <t>011</t>
        </is>
      </c>
      <c r="J5642" t="inlineStr">
        <is>
          <t>CARTEIRA</t>
        </is>
      </c>
      <c r="K5642" t="inlineStr">
        <is>
          <t>CONTRATO</t>
        </is>
      </c>
      <c r="L5642" t="n">
        <v>6105.85</v>
      </c>
      <c r="M5642" t="inlineStr"/>
      <c r="N5642" t="inlineStr"/>
      <c r="O5642" s="142">
        <f>DATE(YEAR(H5642),MONTH(H5642),1)</f>
        <v/>
      </c>
      <c r="P5642" s="132">
        <f>IF(H5642&gt;$L$3,"Futuro","Atraso")</f>
        <v/>
      </c>
      <c r="Q5642">
        <f>12*(YEAR(H5642)-YEAR($L$3))+(MONTH(H5642)-MONTH($L$3))</f>
        <v/>
      </c>
      <c r="R5642" s="366">
        <f>IF(N5642="IBIRAPITANGA FASE 3",IF(P5642="Atraso",M5642,M5642/(1+$J$2)^Q5642),IF(P5642="Atraso",M5642,M5642/(1+$J$1)^Q5642))</f>
        <v/>
      </c>
    </row>
    <row r="5643">
      <c r="A5643" t="inlineStr">
        <is>
          <t>Q024L07</t>
        </is>
      </c>
      <c r="B5643" t="inlineStr">
        <is>
          <t>JOSMAIANDRO BARBOSA DOS SANTOS</t>
        </is>
      </c>
      <c r="C5643" t="n">
        <v>1</v>
      </c>
      <c r="D5643" t="inlineStr">
        <is>
          <t>IPCA</t>
        </is>
      </c>
      <c r="E5643" t="n">
        <v>0</v>
      </c>
      <c r="F5643" t="inlineStr">
        <is>
          <t>MENSAL</t>
        </is>
      </c>
      <c r="G5643" t="n">
        <v>44803</v>
      </c>
      <c r="H5643" t="n">
        <v>44803</v>
      </c>
      <c r="I5643" t="inlineStr">
        <is>
          <t>012</t>
        </is>
      </c>
      <c r="J5643" t="inlineStr">
        <is>
          <t>CARTEIRA</t>
        </is>
      </c>
      <c r="K5643" t="inlineStr">
        <is>
          <t>CONTRATO</t>
        </is>
      </c>
      <c r="L5643" t="n">
        <v>6051.57</v>
      </c>
      <c r="M5643" t="inlineStr"/>
      <c r="N5643" t="inlineStr"/>
      <c r="O5643" s="142">
        <f>DATE(YEAR(H5643),MONTH(H5643),1)</f>
        <v/>
      </c>
      <c r="P5643" s="132">
        <f>IF(H5643&gt;$L$3,"Futuro","Atraso")</f>
        <v/>
      </c>
      <c r="Q5643">
        <f>12*(YEAR(H5643)-YEAR($L$3))+(MONTH(H5643)-MONTH($L$3))</f>
        <v/>
      </c>
      <c r="R5643" s="366">
        <f>IF(N5643="IBIRAPITANGA FASE 3",IF(P5643="Atraso",M5643,M5643/(1+$J$2)^Q5643),IF(P5643="Atraso",M5643,M5643/(1+$J$1)^Q5643))</f>
        <v/>
      </c>
    </row>
    <row r="5644">
      <c r="A5644" t="inlineStr">
        <is>
          <t>Q024L07</t>
        </is>
      </c>
      <c r="B5644" t="inlineStr">
        <is>
          <t>JOSMAIANDRO BARBOSA DOS SANTOS</t>
        </is>
      </c>
      <c r="C5644" t="n">
        <v>1</v>
      </c>
      <c r="D5644" t="inlineStr">
        <is>
          <t>IPCA</t>
        </is>
      </c>
      <c r="E5644" t="n">
        <v>0</v>
      </c>
      <c r="F5644" t="inlineStr">
        <is>
          <t>MENSAL</t>
        </is>
      </c>
      <c r="G5644" t="n">
        <v>44834</v>
      </c>
      <c r="H5644" t="n">
        <v>44834</v>
      </c>
      <c r="I5644" t="inlineStr">
        <is>
          <t>013</t>
        </is>
      </c>
      <c r="J5644" t="inlineStr">
        <is>
          <t>CARTEIRA</t>
        </is>
      </c>
      <c r="K5644" t="inlineStr">
        <is>
          <t>CONTRATO</t>
        </is>
      </c>
      <c r="L5644" t="n">
        <v>5997.29</v>
      </c>
      <c r="M5644" t="inlineStr"/>
      <c r="N5644" t="inlineStr"/>
      <c r="O5644" s="142">
        <f>DATE(YEAR(H5644),MONTH(H5644),1)</f>
        <v/>
      </c>
      <c r="P5644" s="132">
        <f>IF(H5644&gt;$L$3,"Futuro","Atraso")</f>
        <v/>
      </c>
      <c r="Q5644">
        <f>12*(YEAR(H5644)-YEAR($L$3))+(MONTH(H5644)-MONTH($L$3))</f>
        <v/>
      </c>
      <c r="R5644" s="366">
        <f>IF(N5644="IBIRAPITANGA FASE 3",IF(P5644="Atraso",M5644,M5644/(1+$J$2)^Q5644),IF(P5644="Atraso",M5644,M5644/(1+$J$1)^Q5644))</f>
        <v/>
      </c>
    </row>
    <row r="5645">
      <c r="A5645" t="inlineStr">
        <is>
          <t>Q024L07</t>
        </is>
      </c>
      <c r="B5645" t="inlineStr">
        <is>
          <t>JOSMAIANDRO BARBOSA DOS SANTOS</t>
        </is>
      </c>
      <c r="C5645" t="n">
        <v>1</v>
      </c>
      <c r="D5645" t="inlineStr">
        <is>
          <t>IPCA</t>
        </is>
      </c>
      <c r="E5645" t="n">
        <v>0</v>
      </c>
      <c r="F5645" t="inlineStr">
        <is>
          <t>MENSAL</t>
        </is>
      </c>
      <c r="G5645" t="n">
        <v>44864</v>
      </c>
      <c r="H5645" t="n">
        <v>44864</v>
      </c>
      <c r="I5645" t="inlineStr">
        <is>
          <t>014</t>
        </is>
      </c>
      <c r="J5645" t="inlineStr">
        <is>
          <t>CARTEIRA</t>
        </is>
      </c>
      <c r="K5645" t="inlineStr">
        <is>
          <t>CONTRATO</t>
        </is>
      </c>
      <c r="L5645" t="n">
        <v>5944.76</v>
      </c>
      <c r="M5645" t="inlineStr"/>
      <c r="N5645" t="inlineStr"/>
      <c r="O5645" s="142">
        <f>DATE(YEAR(H5645),MONTH(H5645),1)</f>
        <v/>
      </c>
      <c r="P5645" s="132">
        <f>IF(H5645&gt;$L$3,"Futuro","Atraso")</f>
        <v/>
      </c>
      <c r="Q5645">
        <f>12*(YEAR(H5645)-YEAR($L$3))+(MONTH(H5645)-MONTH($L$3))</f>
        <v/>
      </c>
      <c r="R5645" s="366">
        <f>IF(N5645="IBIRAPITANGA FASE 3",IF(P5645="Atraso",M5645,M5645/(1+$J$2)^Q5645),IF(P5645="Atraso",M5645,M5645/(1+$J$1)^Q5645))</f>
        <v/>
      </c>
    </row>
    <row r="5646">
      <c r="A5646" t="inlineStr">
        <is>
          <t>Q024L07</t>
        </is>
      </c>
      <c r="B5646" t="inlineStr">
        <is>
          <t>JOSMAIANDRO BARBOSA DOS SANTOS</t>
        </is>
      </c>
      <c r="C5646" t="n">
        <v>1</v>
      </c>
      <c r="D5646" t="inlineStr">
        <is>
          <t>IPCA</t>
        </is>
      </c>
      <c r="E5646" t="n">
        <v>0</v>
      </c>
      <c r="F5646" t="inlineStr">
        <is>
          <t>MENSAL</t>
        </is>
      </c>
      <c r="G5646" t="n">
        <v>44895</v>
      </c>
      <c r="H5646" t="n">
        <v>44895</v>
      </c>
      <c r="I5646" t="inlineStr">
        <is>
          <t>015</t>
        </is>
      </c>
      <c r="J5646" t="inlineStr">
        <is>
          <t>CARTEIRA</t>
        </is>
      </c>
      <c r="K5646" t="inlineStr">
        <is>
          <t>CONTRATO</t>
        </is>
      </c>
      <c r="L5646" t="n">
        <v>5890.47</v>
      </c>
      <c r="M5646" t="inlineStr"/>
      <c r="N5646" t="inlineStr"/>
      <c r="O5646" s="142">
        <f>DATE(YEAR(H5646),MONTH(H5646),1)</f>
        <v/>
      </c>
      <c r="P5646" s="132">
        <f>IF(H5646&gt;$L$3,"Futuro","Atraso")</f>
        <v/>
      </c>
      <c r="Q5646">
        <f>12*(YEAR(H5646)-YEAR($L$3))+(MONTH(H5646)-MONTH($L$3))</f>
        <v/>
      </c>
      <c r="R5646" s="366">
        <f>IF(N5646="IBIRAPITANGA FASE 3",IF(P5646="Atraso",M5646,M5646/(1+$J$2)^Q5646),IF(P5646="Atraso",M5646,M5646/(1+$J$1)^Q5646))</f>
        <v/>
      </c>
    </row>
    <row r="5647">
      <c r="A5647" t="inlineStr">
        <is>
          <t>Q024L07</t>
        </is>
      </c>
      <c r="B5647" t="inlineStr">
        <is>
          <t>JOSMAIANDRO BARBOSA DOS SANTOS</t>
        </is>
      </c>
      <c r="C5647" t="n">
        <v>1</v>
      </c>
      <c r="D5647" t="inlineStr">
        <is>
          <t>IPCA</t>
        </is>
      </c>
      <c r="E5647" t="n">
        <v>0</v>
      </c>
      <c r="F5647" t="inlineStr">
        <is>
          <t>MENSAL</t>
        </is>
      </c>
      <c r="G5647" t="n">
        <v>44925</v>
      </c>
      <c r="H5647" t="n">
        <v>44925</v>
      </c>
      <c r="I5647" t="inlineStr">
        <is>
          <t>016</t>
        </is>
      </c>
      <c r="J5647" t="inlineStr">
        <is>
          <t>CARTEIRA</t>
        </is>
      </c>
      <c r="K5647" t="inlineStr">
        <is>
          <t>CONTRATO</t>
        </is>
      </c>
      <c r="L5647" t="n">
        <v>5837.94</v>
      </c>
      <c r="M5647" t="inlineStr"/>
      <c r="N5647" t="inlineStr"/>
      <c r="O5647" s="142">
        <f>DATE(YEAR(H5647),MONTH(H5647),1)</f>
        <v/>
      </c>
      <c r="P5647" s="132">
        <f>IF(H5647&gt;$L$3,"Futuro","Atraso")</f>
        <v/>
      </c>
      <c r="Q5647">
        <f>12*(YEAR(H5647)-YEAR($L$3))+(MONTH(H5647)-MONTH($L$3))</f>
        <v/>
      </c>
      <c r="R5647" s="366">
        <f>IF(N5647="IBIRAPITANGA FASE 3",IF(P5647="Atraso",M5647,M5647/(1+$J$2)^Q5647),IF(P5647="Atraso",M5647,M5647/(1+$J$1)^Q5647))</f>
        <v/>
      </c>
    </row>
    <row r="5648">
      <c r="A5648" t="inlineStr">
        <is>
          <t>Q024L07</t>
        </is>
      </c>
      <c r="B5648" t="inlineStr">
        <is>
          <t>JOSMAIANDRO BARBOSA DOS SANTOS</t>
        </is>
      </c>
      <c r="C5648" t="n">
        <v>1</v>
      </c>
      <c r="D5648" t="inlineStr">
        <is>
          <t>IPCA</t>
        </is>
      </c>
      <c r="E5648" t="n">
        <v>0</v>
      </c>
      <c r="F5648" t="inlineStr">
        <is>
          <t>MENSAL</t>
        </is>
      </c>
      <c r="G5648" t="n">
        <v>44956</v>
      </c>
      <c r="H5648" t="n">
        <v>44956</v>
      </c>
      <c r="I5648" t="inlineStr">
        <is>
          <t>017</t>
        </is>
      </c>
      <c r="J5648" t="inlineStr">
        <is>
          <t>CARTEIRA</t>
        </is>
      </c>
      <c r="K5648" t="inlineStr">
        <is>
          <t>CONTRATO</t>
        </is>
      </c>
      <c r="L5648" t="n">
        <v>5783.66</v>
      </c>
      <c r="M5648" t="inlineStr"/>
      <c r="N5648" t="inlineStr"/>
      <c r="O5648" s="142">
        <f>DATE(YEAR(H5648),MONTH(H5648),1)</f>
        <v/>
      </c>
      <c r="P5648" s="132">
        <f>IF(H5648&gt;$L$3,"Futuro","Atraso")</f>
        <v/>
      </c>
      <c r="Q5648">
        <f>12*(YEAR(H5648)-YEAR($L$3))+(MONTH(H5648)-MONTH($L$3))</f>
        <v/>
      </c>
      <c r="R5648" s="366">
        <f>IF(N5648="IBIRAPITANGA FASE 3",IF(P5648="Atraso",M5648,M5648/(1+$J$2)^Q5648),IF(P5648="Atraso",M5648,M5648/(1+$J$1)^Q5648))</f>
        <v/>
      </c>
    </row>
    <row r="5649">
      <c r="A5649" t="inlineStr">
        <is>
          <t>Q024L07</t>
        </is>
      </c>
      <c r="B5649" t="inlineStr">
        <is>
          <t>JOSMAIANDRO BARBOSA DOS SANTOS</t>
        </is>
      </c>
      <c r="C5649" t="n">
        <v>1</v>
      </c>
      <c r="D5649" t="inlineStr">
        <is>
          <t>IPCA</t>
        </is>
      </c>
      <c r="E5649" t="n">
        <v>0</v>
      </c>
      <c r="F5649" t="inlineStr">
        <is>
          <t>MENSAL</t>
        </is>
      </c>
      <c r="G5649" t="n">
        <v>44985</v>
      </c>
      <c r="H5649" t="n">
        <v>44985</v>
      </c>
      <c r="I5649" t="inlineStr">
        <is>
          <t>018</t>
        </is>
      </c>
      <c r="J5649" t="inlineStr">
        <is>
          <t>CARTEIRA</t>
        </is>
      </c>
      <c r="K5649" t="inlineStr">
        <is>
          <t>CONTRATO</t>
        </is>
      </c>
      <c r="L5649" t="n">
        <v>5733.34</v>
      </c>
      <c r="M5649" t="inlineStr"/>
      <c r="N5649" t="inlineStr"/>
      <c r="O5649" s="142">
        <f>DATE(YEAR(H5649),MONTH(H5649),1)</f>
        <v/>
      </c>
      <c r="P5649" s="132">
        <f>IF(H5649&gt;$L$3,"Futuro","Atraso")</f>
        <v/>
      </c>
      <c r="Q5649">
        <f>12*(YEAR(H5649)-YEAR($L$3))+(MONTH(H5649)-MONTH($L$3))</f>
        <v/>
      </c>
      <c r="R5649" s="366">
        <f>IF(N5649="IBIRAPITANGA FASE 3",IF(P5649="Atraso",M5649,M5649/(1+$J$2)^Q5649),IF(P5649="Atraso",M5649,M5649/(1+$J$1)^Q5649))</f>
        <v/>
      </c>
    </row>
    <row r="5650">
      <c r="A5650" t="inlineStr">
        <is>
          <t>Q024L07</t>
        </is>
      </c>
      <c r="B5650" t="inlineStr">
        <is>
          <t>JOSMAIANDRO BARBOSA DOS SANTOS</t>
        </is>
      </c>
      <c r="C5650" t="n">
        <v>1</v>
      </c>
      <c r="D5650" t="inlineStr">
        <is>
          <t>IPCA</t>
        </is>
      </c>
      <c r="E5650" t="n">
        <v>0</v>
      </c>
      <c r="F5650" t="inlineStr">
        <is>
          <t>MENSAL</t>
        </is>
      </c>
      <c r="G5650" t="n">
        <v>45015</v>
      </c>
      <c r="H5650" t="n">
        <v>45015</v>
      </c>
      <c r="I5650" t="inlineStr">
        <is>
          <t>019</t>
        </is>
      </c>
      <c r="J5650" t="inlineStr">
        <is>
          <t>CARTEIRA</t>
        </is>
      </c>
      <c r="K5650" t="inlineStr">
        <is>
          <t>CONTRATO</t>
        </is>
      </c>
      <c r="L5650" t="n">
        <v>5680.35</v>
      </c>
      <c r="M5650" t="inlineStr"/>
      <c r="N5650" t="inlineStr"/>
      <c r="O5650" s="142">
        <f>DATE(YEAR(H5650),MONTH(H5650),1)</f>
        <v/>
      </c>
      <c r="P5650" s="132">
        <f>IF(H5650&gt;$L$3,"Futuro","Atraso")</f>
        <v/>
      </c>
      <c r="Q5650">
        <f>12*(YEAR(H5650)-YEAR($L$3))+(MONTH(H5650)-MONTH($L$3))</f>
        <v/>
      </c>
      <c r="R5650" s="366">
        <f>IF(N5650="IBIRAPITANGA FASE 3",IF(P5650="Atraso",M5650,M5650/(1+$J$2)^Q5650),IF(P5650="Atraso",M5650,M5650/(1+$J$1)^Q5650))</f>
        <v/>
      </c>
    </row>
    <row r="5651">
      <c r="A5651" t="inlineStr">
        <is>
          <t>Q024L07</t>
        </is>
      </c>
      <c r="B5651" t="inlineStr">
        <is>
          <t>JOSMAIANDRO BARBOSA DOS SANTOS</t>
        </is>
      </c>
      <c r="C5651" t="n">
        <v>1</v>
      </c>
      <c r="D5651" t="inlineStr">
        <is>
          <t>IPCA</t>
        </is>
      </c>
      <c r="E5651" t="n">
        <v>0</v>
      </c>
      <c r="F5651" t="inlineStr">
        <is>
          <t>MENSAL</t>
        </is>
      </c>
      <c r="G5651" t="n">
        <v>45046</v>
      </c>
      <c r="H5651" t="n">
        <v>45046</v>
      </c>
      <c r="I5651" t="inlineStr">
        <is>
          <t>020</t>
        </is>
      </c>
      <c r="J5651" t="inlineStr">
        <is>
          <t>CARTEIRA</t>
        </is>
      </c>
      <c r="K5651" t="inlineStr">
        <is>
          <t>CONTRATO</t>
        </is>
      </c>
      <c r="L5651" t="n">
        <v>5626.07</v>
      </c>
      <c r="M5651" t="inlineStr"/>
      <c r="N5651" t="inlineStr"/>
      <c r="O5651" s="142">
        <f>DATE(YEAR(H5651),MONTH(H5651),1)</f>
        <v/>
      </c>
      <c r="P5651" s="132">
        <f>IF(H5651&gt;$L$3,"Futuro","Atraso")</f>
        <v/>
      </c>
      <c r="Q5651">
        <f>12*(YEAR(H5651)-YEAR($L$3))+(MONTH(H5651)-MONTH($L$3))</f>
        <v/>
      </c>
      <c r="R5651" s="366">
        <f>IF(N5651="IBIRAPITANGA FASE 3",IF(P5651="Atraso",M5651,M5651/(1+$J$2)^Q5651),IF(P5651="Atraso",M5651,M5651/(1+$J$1)^Q5651))</f>
        <v/>
      </c>
    </row>
    <row r="5652">
      <c r="A5652" t="inlineStr">
        <is>
          <t>Q024L07</t>
        </is>
      </c>
      <c r="B5652" t="inlineStr">
        <is>
          <t>JOSMAIANDRO BARBOSA DOS SANTOS</t>
        </is>
      </c>
      <c r="C5652" t="n">
        <v>1</v>
      </c>
      <c r="D5652" t="inlineStr">
        <is>
          <t>IPCA</t>
        </is>
      </c>
      <c r="E5652" t="n">
        <v>0</v>
      </c>
      <c r="F5652" t="inlineStr">
        <is>
          <t>MENSAL</t>
        </is>
      </c>
      <c r="G5652" t="n">
        <v>45046</v>
      </c>
      <c r="H5652" t="n">
        <v>45046</v>
      </c>
      <c r="I5652" t="inlineStr">
        <is>
          <t>002</t>
        </is>
      </c>
      <c r="J5652" t="inlineStr">
        <is>
          <t>CARTEIRA</t>
        </is>
      </c>
      <c r="K5652" t="inlineStr">
        <is>
          <t>CONTRATO</t>
        </is>
      </c>
      <c r="L5652" t="n">
        <v>25317.52</v>
      </c>
      <c r="M5652" t="inlineStr"/>
      <c r="N5652" t="inlineStr"/>
      <c r="O5652" s="142">
        <f>DATE(YEAR(H5652),MONTH(H5652),1)</f>
        <v/>
      </c>
      <c r="P5652" s="132">
        <f>IF(H5652&gt;$L$3,"Futuro","Atraso")</f>
        <v/>
      </c>
      <c r="Q5652">
        <f>12*(YEAR(H5652)-YEAR($L$3))+(MONTH(H5652)-MONTH($L$3))</f>
        <v/>
      </c>
      <c r="R5652" s="366">
        <f>IF(N5652="IBIRAPITANGA FASE 3",IF(P5652="Atraso",M5652,M5652/(1+$J$2)^Q5652),IF(P5652="Atraso",M5652,M5652/(1+$J$1)^Q5652))</f>
        <v/>
      </c>
    </row>
    <row r="5653">
      <c r="A5653" t="inlineStr">
        <is>
          <t>Q024L07</t>
        </is>
      </c>
      <c r="B5653" t="inlineStr">
        <is>
          <t>JOSMAIANDRO BARBOSA DOS SANTOS</t>
        </is>
      </c>
      <c r="C5653" t="n">
        <v>1</v>
      </c>
      <c r="D5653" t="inlineStr">
        <is>
          <t>IPCA</t>
        </is>
      </c>
      <c r="E5653" t="n">
        <v>0</v>
      </c>
      <c r="F5653" t="inlineStr">
        <is>
          <t>MENSAL</t>
        </is>
      </c>
      <c r="G5653" t="n">
        <v>45076</v>
      </c>
      <c r="H5653" t="n">
        <v>45076</v>
      </c>
      <c r="I5653" t="inlineStr">
        <is>
          <t>021</t>
        </is>
      </c>
      <c r="J5653" t="inlineStr">
        <is>
          <t>CARTEIRA</t>
        </is>
      </c>
      <c r="K5653" t="inlineStr">
        <is>
          <t>CONTRATO</t>
        </is>
      </c>
      <c r="L5653" t="n">
        <v>5573.54</v>
      </c>
      <c r="M5653" t="inlineStr"/>
      <c r="N5653" t="inlineStr"/>
      <c r="O5653" s="142">
        <f>DATE(YEAR(H5653),MONTH(H5653),1)</f>
        <v/>
      </c>
      <c r="P5653" s="132">
        <f>IF(H5653&gt;$L$3,"Futuro","Atraso")</f>
        <v/>
      </c>
      <c r="Q5653">
        <f>12*(YEAR(H5653)-YEAR($L$3))+(MONTH(H5653)-MONTH($L$3))</f>
        <v/>
      </c>
      <c r="R5653" s="366">
        <f>IF(N5653="IBIRAPITANGA FASE 3",IF(P5653="Atraso",M5653,M5653/(1+$J$2)^Q5653),IF(P5653="Atraso",M5653,M5653/(1+$J$1)^Q5653))</f>
        <v/>
      </c>
    </row>
    <row r="5654">
      <c r="A5654" t="inlineStr">
        <is>
          <t>Q024L07</t>
        </is>
      </c>
      <c r="B5654" t="inlineStr">
        <is>
          <t>JOSMAIANDRO BARBOSA DOS SANTOS</t>
        </is>
      </c>
      <c r="C5654" t="n">
        <v>1</v>
      </c>
      <c r="D5654" t="inlineStr">
        <is>
          <t>IPCA</t>
        </is>
      </c>
      <c r="E5654" t="n">
        <v>0</v>
      </c>
      <c r="F5654" t="inlineStr">
        <is>
          <t>MENSAL</t>
        </is>
      </c>
      <c r="G5654" t="n">
        <v>45107</v>
      </c>
      <c r="H5654" t="n">
        <v>45107</v>
      </c>
      <c r="I5654" t="inlineStr">
        <is>
          <t>022</t>
        </is>
      </c>
      <c r="J5654" t="inlineStr">
        <is>
          <t>CARTEIRA</t>
        </is>
      </c>
      <c r="K5654" t="inlineStr">
        <is>
          <t>CONTRATO</t>
        </is>
      </c>
      <c r="L5654" t="n">
        <v>5519.26</v>
      </c>
      <c r="M5654" t="inlineStr"/>
      <c r="N5654" t="inlineStr"/>
      <c r="O5654" s="142">
        <f>DATE(YEAR(H5654),MONTH(H5654),1)</f>
        <v/>
      </c>
      <c r="P5654" s="132">
        <f>IF(H5654&gt;$L$3,"Futuro","Atraso")</f>
        <v/>
      </c>
      <c r="Q5654">
        <f>12*(YEAR(H5654)-YEAR($L$3))+(MONTH(H5654)-MONTH($L$3))</f>
        <v/>
      </c>
      <c r="R5654" s="366">
        <f>IF(N5654="IBIRAPITANGA FASE 3",IF(P5654="Atraso",M5654,M5654/(1+$J$2)^Q5654),IF(P5654="Atraso",M5654,M5654/(1+$J$1)^Q5654))</f>
        <v/>
      </c>
    </row>
    <row r="5655">
      <c r="A5655" t="inlineStr">
        <is>
          <t>Q024L07</t>
        </is>
      </c>
      <c r="B5655" t="inlineStr">
        <is>
          <t>JOSMAIANDRO BARBOSA DOS SANTOS</t>
        </is>
      </c>
      <c r="C5655" t="n">
        <v>1</v>
      </c>
      <c r="D5655" t="inlineStr">
        <is>
          <t>IPCA</t>
        </is>
      </c>
      <c r="E5655" t="n">
        <v>0</v>
      </c>
      <c r="F5655" t="inlineStr">
        <is>
          <t>MENSAL</t>
        </is>
      </c>
      <c r="G5655" t="n">
        <v>45137</v>
      </c>
      <c r="H5655" t="n">
        <v>45137</v>
      </c>
      <c r="I5655" t="inlineStr">
        <is>
          <t>023</t>
        </is>
      </c>
      <c r="J5655" t="inlineStr">
        <is>
          <t>CARTEIRA</t>
        </is>
      </c>
      <c r="K5655" t="inlineStr">
        <is>
          <t>CONTRATO</t>
        </is>
      </c>
      <c r="L5655" t="n">
        <v>5466.72</v>
      </c>
      <c r="M5655" t="inlineStr"/>
      <c r="N5655" t="inlineStr"/>
      <c r="O5655" s="142">
        <f>DATE(YEAR(H5655),MONTH(H5655),1)</f>
        <v/>
      </c>
      <c r="P5655" s="132">
        <f>IF(H5655&gt;$L$3,"Futuro","Atraso")</f>
        <v/>
      </c>
      <c r="Q5655">
        <f>12*(YEAR(H5655)-YEAR($L$3))+(MONTH(H5655)-MONTH($L$3))</f>
        <v/>
      </c>
      <c r="R5655" s="366">
        <f>IF(N5655="IBIRAPITANGA FASE 3",IF(P5655="Atraso",M5655,M5655/(1+$J$2)^Q5655),IF(P5655="Atraso",M5655,M5655/(1+$J$1)^Q5655))</f>
        <v/>
      </c>
    </row>
    <row r="5656">
      <c r="A5656" t="inlineStr">
        <is>
          <t>Q024L07</t>
        </is>
      </c>
      <c r="B5656" t="inlineStr">
        <is>
          <t>JOSMAIANDRO BARBOSA DOS SANTOS</t>
        </is>
      </c>
      <c r="C5656" t="n">
        <v>1</v>
      </c>
      <c r="D5656" t="inlineStr">
        <is>
          <t>IPCA</t>
        </is>
      </c>
      <c r="E5656" t="n">
        <v>0</v>
      </c>
      <c r="F5656" t="inlineStr">
        <is>
          <t>MENSAL</t>
        </is>
      </c>
      <c r="G5656" t="n">
        <v>45168</v>
      </c>
      <c r="H5656" t="n">
        <v>45168</v>
      </c>
      <c r="I5656" t="inlineStr">
        <is>
          <t>024</t>
        </is>
      </c>
      <c r="J5656" t="inlineStr">
        <is>
          <t>CARTEIRA</t>
        </is>
      </c>
      <c r="K5656" t="inlineStr">
        <is>
          <t>CONTRATO</t>
        </is>
      </c>
      <c r="L5656" t="n">
        <v>5412.44</v>
      </c>
      <c r="M5656" t="inlineStr"/>
      <c r="N5656" t="inlineStr"/>
      <c r="O5656" s="142">
        <f>DATE(YEAR(H5656),MONTH(H5656),1)</f>
        <v/>
      </c>
      <c r="P5656" s="132">
        <f>IF(H5656&gt;$L$3,"Futuro","Atraso")</f>
        <v/>
      </c>
      <c r="Q5656">
        <f>12*(YEAR(H5656)-YEAR($L$3))+(MONTH(H5656)-MONTH($L$3))</f>
        <v/>
      </c>
      <c r="R5656" s="366">
        <f>IF(N5656="IBIRAPITANGA FASE 3",IF(P5656="Atraso",M5656,M5656/(1+$J$2)^Q5656),IF(P5656="Atraso",M5656,M5656/(1+$J$1)^Q5656))</f>
        <v/>
      </c>
    </row>
    <row r="5657">
      <c r="A5657" t="inlineStr">
        <is>
          <t>Q024L07</t>
        </is>
      </c>
      <c r="B5657" t="inlineStr">
        <is>
          <t>JOSMAIANDRO BARBOSA DOS SANTOS</t>
        </is>
      </c>
      <c r="C5657" t="n">
        <v>1</v>
      </c>
      <c r="D5657" t="inlineStr">
        <is>
          <t>IPCA</t>
        </is>
      </c>
      <c r="E5657" t="n">
        <v>0</v>
      </c>
      <c r="F5657" t="inlineStr">
        <is>
          <t>MENSAL</t>
        </is>
      </c>
      <c r="G5657" t="n">
        <v>45229</v>
      </c>
      <c r="H5657" t="n">
        <v>45229</v>
      </c>
      <c r="I5657" t="inlineStr">
        <is>
          <t>026</t>
        </is>
      </c>
      <c r="J5657" t="inlineStr">
        <is>
          <t>CARTEIRA</t>
        </is>
      </c>
      <c r="K5657" t="inlineStr">
        <is>
          <t>CONTRATO</t>
        </is>
      </c>
      <c r="L5657" t="n">
        <v>5265.18</v>
      </c>
      <c r="M5657" t="inlineStr"/>
      <c r="N5657" t="inlineStr"/>
      <c r="O5657" s="142">
        <f>DATE(YEAR(H5657),MONTH(H5657),1)</f>
        <v/>
      </c>
      <c r="P5657" s="132">
        <f>IF(H5657&gt;$L$3,"Futuro","Atraso")</f>
        <v/>
      </c>
      <c r="Q5657">
        <f>12*(YEAR(H5657)-YEAR($L$3))+(MONTH(H5657)-MONTH($L$3))</f>
        <v/>
      </c>
      <c r="R5657" s="366">
        <f>IF(N5657="IBIRAPITANGA FASE 3",IF(P5657="Atraso",M5657,M5657/(1+$J$2)^Q5657),IF(P5657="Atraso",M5657,M5657/(1+$J$1)^Q5657))</f>
        <v/>
      </c>
    </row>
    <row r="5658">
      <c r="A5658" t="inlineStr">
        <is>
          <t>Q024L07</t>
        </is>
      </c>
      <c r="B5658" t="inlineStr">
        <is>
          <t>JOSMAIANDRO BARBOSA DOS SANTOS</t>
        </is>
      </c>
      <c r="C5658" t="n">
        <v>1</v>
      </c>
      <c r="D5658" t="inlineStr">
        <is>
          <t>IPCA</t>
        </is>
      </c>
      <c r="E5658" t="n">
        <v>0</v>
      </c>
      <c r="F5658" t="inlineStr">
        <is>
          <t>MENSAL</t>
        </is>
      </c>
      <c r="G5658" t="n">
        <v>45260</v>
      </c>
      <c r="H5658" t="n">
        <v>45260</v>
      </c>
      <c r="I5658" t="inlineStr">
        <is>
          <t>027</t>
        </is>
      </c>
      <c r="J5658" t="inlineStr">
        <is>
          <t>CARTEIRA</t>
        </is>
      </c>
      <c r="K5658" t="inlineStr">
        <is>
          <t>CONTRATO</t>
        </is>
      </c>
      <c r="L5658" t="n">
        <v>5265.18</v>
      </c>
      <c r="M5658" t="inlineStr"/>
      <c r="N5658" t="inlineStr"/>
      <c r="O5658" s="142">
        <f>DATE(YEAR(H5658),MONTH(H5658),1)</f>
        <v/>
      </c>
      <c r="P5658" s="132">
        <f>IF(H5658&gt;$L$3,"Futuro","Atraso")</f>
        <v/>
      </c>
      <c r="Q5658">
        <f>12*(YEAR(H5658)-YEAR($L$3))+(MONTH(H5658)-MONTH($L$3))</f>
        <v/>
      </c>
      <c r="R5658" s="366">
        <f>IF(N5658="IBIRAPITANGA FASE 3",IF(P5658="Atraso",M5658,M5658/(1+$J$2)^Q5658),IF(P5658="Atraso",M5658,M5658/(1+$J$1)^Q5658))</f>
        <v/>
      </c>
    </row>
    <row r="5659">
      <c r="A5659" t="inlineStr">
        <is>
          <t>Q024L07</t>
        </is>
      </c>
      <c r="B5659" t="inlineStr">
        <is>
          <t>JOSMAIANDRO BARBOSA DOS SANTOS</t>
        </is>
      </c>
      <c r="C5659" t="n">
        <v>1</v>
      </c>
      <c r="D5659" t="inlineStr">
        <is>
          <t>IPCA</t>
        </is>
      </c>
      <c r="E5659" t="n">
        <v>0</v>
      </c>
      <c r="F5659" t="inlineStr">
        <is>
          <t>MENSAL</t>
        </is>
      </c>
      <c r="G5659" t="n">
        <v>45290</v>
      </c>
      <c r="H5659" t="n">
        <v>45290</v>
      </c>
      <c r="I5659" t="inlineStr">
        <is>
          <t>028</t>
        </is>
      </c>
      <c r="J5659" t="inlineStr">
        <is>
          <t>CARTEIRA</t>
        </is>
      </c>
      <c r="K5659" t="inlineStr">
        <is>
          <t>CONTRATO</t>
        </is>
      </c>
      <c r="L5659" t="n">
        <v>5265.18</v>
      </c>
      <c r="M5659" t="inlineStr"/>
      <c r="N5659" t="inlineStr"/>
      <c r="O5659" s="142">
        <f>DATE(YEAR(H5659),MONTH(H5659),1)</f>
        <v/>
      </c>
      <c r="P5659" s="132">
        <f>IF(H5659&gt;$L$3,"Futuro","Atraso")</f>
        <v/>
      </c>
      <c r="Q5659">
        <f>12*(YEAR(H5659)-YEAR($L$3))+(MONTH(H5659)-MONTH($L$3))</f>
        <v/>
      </c>
      <c r="R5659" s="366">
        <f>IF(N5659="IBIRAPITANGA FASE 3",IF(P5659="Atraso",M5659,M5659/(1+$J$2)^Q5659),IF(P5659="Atraso",M5659,M5659/(1+$J$1)^Q5659))</f>
        <v/>
      </c>
    </row>
    <row r="5660">
      <c r="A5660" t="inlineStr">
        <is>
          <t>Q024L07</t>
        </is>
      </c>
      <c r="B5660" t="inlineStr">
        <is>
          <t>JOSMAIANDRO BARBOSA DOS SANTOS</t>
        </is>
      </c>
      <c r="C5660" t="n">
        <v>1</v>
      </c>
      <c r="D5660" t="inlineStr">
        <is>
          <t>IPCA</t>
        </is>
      </c>
      <c r="E5660" t="n">
        <v>0</v>
      </c>
      <c r="F5660" t="inlineStr">
        <is>
          <t>MENSAL</t>
        </is>
      </c>
      <c r="G5660" t="n">
        <v>45321</v>
      </c>
      <c r="H5660" t="n">
        <v>45321</v>
      </c>
      <c r="I5660" t="inlineStr">
        <is>
          <t>029</t>
        </is>
      </c>
      <c r="J5660" t="inlineStr">
        <is>
          <t>CARTEIRA</t>
        </is>
      </c>
      <c r="K5660" t="inlineStr">
        <is>
          <t>CONTRATO</t>
        </is>
      </c>
      <c r="L5660" t="n">
        <v>5265.18</v>
      </c>
      <c r="M5660" t="inlineStr"/>
      <c r="N5660" t="inlineStr"/>
      <c r="O5660" s="142">
        <f>DATE(YEAR(H5660),MONTH(H5660),1)</f>
        <v/>
      </c>
      <c r="P5660" s="132">
        <f>IF(H5660&gt;$L$3,"Futuro","Atraso")</f>
        <v/>
      </c>
      <c r="Q5660">
        <f>12*(YEAR(H5660)-YEAR($L$3))+(MONTH(H5660)-MONTH($L$3))</f>
        <v/>
      </c>
      <c r="R5660" s="366">
        <f>IF(N5660="IBIRAPITANGA FASE 3",IF(P5660="Atraso",M5660,M5660/(1+$J$2)^Q5660),IF(P5660="Atraso",M5660,M5660/(1+$J$1)^Q5660))</f>
        <v/>
      </c>
    </row>
    <row r="5661">
      <c r="A5661" t="inlineStr">
        <is>
          <t>Q024L07</t>
        </is>
      </c>
      <c r="B5661" t="inlineStr">
        <is>
          <t>JOSMAIANDRO BARBOSA DOS SANTOS</t>
        </is>
      </c>
      <c r="C5661" t="n">
        <v>1</v>
      </c>
      <c r="D5661" t="inlineStr">
        <is>
          <t>IPCA</t>
        </is>
      </c>
      <c r="E5661" t="n">
        <v>0</v>
      </c>
      <c r="F5661" t="inlineStr">
        <is>
          <t>MENSAL</t>
        </is>
      </c>
      <c r="G5661" t="n">
        <v>45351</v>
      </c>
      <c r="H5661" t="n">
        <v>45351</v>
      </c>
      <c r="I5661" t="inlineStr">
        <is>
          <t>030</t>
        </is>
      </c>
      <c r="J5661" t="inlineStr">
        <is>
          <t>CARTEIRA</t>
        </is>
      </c>
      <c r="K5661" t="inlineStr">
        <is>
          <t>CONTRATO</t>
        </is>
      </c>
      <c r="L5661" t="n">
        <v>5265.18</v>
      </c>
      <c r="M5661" t="inlineStr"/>
      <c r="N5661" t="inlineStr"/>
      <c r="O5661" s="142">
        <f>DATE(YEAR(H5661),MONTH(H5661),1)</f>
        <v/>
      </c>
      <c r="P5661" s="132">
        <f>IF(H5661&gt;$L$3,"Futuro","Atraso")</f>
        <v/>
      </c>
      <c r="Q5661">
        <f>12*(YEAR(H5661)-YEAR($L$3))+(MONTH(H5661)-MONTH($L$3))</f>
        <v/>
      </c>
      <c r="R5661" s="366">
        <f>IF(N5661="IBIRAPITANGA FASE 3",IF(P5661="Atraso",M5661,M5661/(1+$J$2)^Q5661),IF(P5661="Atraso",M5661,M5661/(1+$J$1)^Q5661))</f>
        <v/>
      </c>
    </row>
    <row r="5662">
      <c r="A5662" t="inlineStr">
        <is>
          <t>Q024L07</t>
        </is>
      </c>
      <c r="B5662" t="inlineStr">
        <is>
          <t>JOSMAIANDRO BARBOSA DOS SANTOS</t>
        </is>
      </c>
      <c r="C5662" t="n">
        <v>1</v>
      </c>
      <c r="D5662" t="inlineStr">
        <is>
          <t>IPCA</t>
        </is>
      </c>
      <c r="E5662" t="n">
        <v>0</v>
      </c>
      <c r="F5662" t="inlineStr">
        <is>
          <t>MENSAL</t>
        </is>
      </c>
      <c r="G5662" t="n">
        <v>45381</v>
      </c>
      <c r="H5662" t="n">
        <v>45381</v>
      </c>
      <c r="I5662" t="inlineStr">
        <is>
          <t>031</t>
        </is>
      </c>
      <c r="J5662" t="inlineStr">
        <is>
          <t>CARTEIRA</t>
        </is>
      </c>
      <c r="K5662" t="inlineStr">
        <is>
          <t>CONTRATO</t>
        </is>
      </c>
      <c r="L5662" t="n">
        <v>5265.18</v>
      </c>
      <c r="M5662" t="inlineStr"/>
      <c r="N5662" t="inlineStr"/>
      <c r="O5662" s="142">
        <f>DATE(YEAR(H5662),MONTH(H5662),1)</f>
        <v/>
      </c>
      <c r="P5662" s="132">
        <f>IF(H5662&gt;$L$3,"Futuro","Atraso")</f>
        <v/>
      </c>
      <c r="Q5662">
        <f>12*(YEAR(H5662)-YEAR($L$3))+(MONTH(H5662)-MONTH($L$3))</f>
        <v/>
      </c>
      <c r="R5662" s="366">
        <f>IF(N5662="IBIRAPITANGA FASE 3",IF(P5662="Atraso",M5662,M5662/(1+$J$2)^Q5662),IF(P5662="Atraso",M5662,M5662/(1+$J$1)^Q5662))</f>
        <v/>
      </c>
    </row>
    <row r="5663">
      <c r="A5663" t="inlineStr">
        <is>
          <t>Q024L07</t>
        </is>
      </c>
      <c r="B5663" t="inlineStr">
        <is>
          <t>JOSMAIANDRO BARBOSA DOS SANTOS</t>
        </is>
      </c>
      <c r="C5663" t="n">
        <v>1</v>
      </c>
      <c r="D5663" t="inlineStr">
        <is>
          <t>IPCA</t>
        </is>
      </c>
      <c r="E5663" t="n">
        <v>0</v>
      </c>
      <c r="F5663" t="inlineStr">
        <is>
          <t>MENSAL</t>
        </is>
      </c>
      <c r="G5663" t="n">
        <v>45412</v>
      </c>
      <c r="H5663" t="n">
        <v>45412</v>
      </c>
      <c r="I5663" t="inlineStr">
        <is>
          <t>032</t>
        </is>
      </c>
      <c r="J5663" t="inlineStr">
        <is>
          <t>CARTEIRA</t>
        </is>
      </c>
      <c r="K5663" t="inlineStr">
        <is>
          <t>CONTRATO</t>
        </is>
      </c>
      <c r="L5663" t="n">
        <v>5265.18</v>
      </c>
      <c r="M5663" t="inlineStr"/>
      <c r="N5663" t="inlineStr"/>
      <c r="O5663" s="142">
        <f>DATE(YEAR(H5663),MONTH(H5663),1)</f>
        <v/>
      </c>
      <c r="P5663" s="132">
        <f>IF(H5663&gt;$L$3,"Futuro","Atraso")</f>
        <v/>
      </c>
      <c r="Q5663">
        <f>12*(YEAR(H5663)-YEAR($L$3))+(MONTH(H5663)-MONTH($L$3))</f>
        <v/>
      </c>
      <c r="R5663" s="366">
        <f>IF(N5663="IBIRAPITANGA FASE 3",IF(P5663="Atraso",M5663,M5663/(1+$J$2)^Q5663),IF(P5663="Atraso",M5663,M5663/(1+$J$1)^Q5663))</f>
        <v/>
      </c>
    </row>
    <row r="5664">
      <c r="A5664" t="inlineStr">
        <is>
          <t>Q024L07</t>
        </is>
      </c>
      <c r="B5664" t="inlineStr">
        <is>
          <t>JOSMAIANDRO BARBOSA DOS SANTOS</t>
        </is>
      </c>
      <c r="C5664" t="n">
        <v>1</v>
      </c>
      <c r="D5664" t="inlineStr">
        <is>
          <t>IPCA</t>
        </is>
      </c>
      <c r="E5664" t="n">
        <v>0</v>
      </c>
      <c r="F5664" t="inlineStr">
        <is>
          <t>MENSAL</t>
        </is>
      </c>
      <c r="G5664" t="n">
        <v>45412</v>
      </c>
      <c r="H5664" t="n">
        <v>45412</v>
      </c>
      <c r="I5664" t="inlineStr">
        <is>
          <t>003</t>
        </is>
      </c>
      <c r="J5664" t="inlineStr">
        <is>
          <t>CARTEIRA</t>
        </is>
      </c>
      <c r="K5664" t="inlineStr">
        <is>
          <t>CONTRATO</t>
        </is>
      </c>
      <c r="L5664" t="n">
        <v>23693.51</v>
      </c>
      <c r="M5664" t="inlineStr"/>
      <c r="N5664" t="inlineStr"/>
      <c r="O5664" s="142">
        <f>DATE(YEAR(H5664),MONTH(H5664),1)</f>
        <v/>
      </c>
      <c r="P5664" s="132">
        <f>IF(H5664&gt;$L$3,"Futuro","Atraso")</f>
        <v/>
      </c>
      <c r="Q5664">
        <f>12*(YEAR(H5664)-YEAR($L$3))+(MONTH(H5664)-MONTH($L$3))</f>
        <v/>
      </c>
      <c r="R5664" s="366">
        <f>IF(N5664="IBIRAPITANGA FASE 3",IF(P5664="Atraso",M5664,M5664/(1+$J$2)^Q5664),IF(P5664="Atraso",M5664,M5664/(1+$J$1)^Q5664))</f>
        <v/>
      </c>
    </row>
    <row r="5665">
      <c r="A5665" t="inlineStr">
        <is>
          <t>Q024L07</t>
        </is>
      </c>
      <c r="B5665" t="inlineStr">
        <is>
          <t>JOSMAIANDRO BARBOSA DOS SANTOS</t>
        </is>
      </c>
      <c r="C5665" t="n">
        <v>1</v>
      </c>
      <c r="D5665" t="inlineStr">
        <is>
          <t>IPCA</t>
        </is>
      </c>
      <c r="E5665" t="n">
        <v>0</v>
      </c>
      <c r="F5665" t="inlineStr">
        <is>
          <t>MENSAL</t>
        </is>
      </c>
      <c r="G5665" t="n">
        <v>45442</v>
      </c>
      <c r="H5665" t="n">
        <v>45442</v>
      </c>
      <c r="I5665" t="inlineStr">
        <is>
          <t>033</t>
        </is>
      </c>
      <c r="J5665" t="inlineStr">
        <is>
          <t>CARTEIRA</t>
        </is>
      </c>
      <c r="K5665" t="inlineStr">
        <is>
          <t>CONTRATO</t>
        </is>
      </c>
      <c r="L5665" t="n">
        <v>5265.18</v>
      </c>
      <c r="M5665" t="inlineStr"/>
      <c r="N5665" t="inlineStr"/>
      <c r="O5665" s="142">
        <f>DATE(YEAR(H5665),MONTH(H5665),1)</f>
        <v/>
      </c>
      <c r="P5665" s="132">
        <f>IF(H5665&gt;$L$3,"Futuro","Atraso")</f>
        <v/>
      </c>
      <c r="Q5665">
        <f>12*(YEAR(H5665)-YEAR($L$3))+(MONTH(H5665)-MONTH($L$3))</f>
        <v/>
      </c>
      <c r="R5665" s="366">
        <f>IF(N5665="IBIRAPITANGA FASE 3",IF(P5665="Atraso",M5665,M5665/(1+$J$2)^Q5665),IF(P5665="Atraso",M5665,M5665/(1+$J$1)^Q5665))</f>
        <v/>
      </c>
    </row>
    <row r="5666">
      <c r="A5666" t="inlineStr">
        <is>
          <t>Q024L07</t>
        </is>
      </c>
      <c r="B5666" t="inlineStr">
        <is>
          <t>JOSMAIANDRO BARBOSA DOS SANTOS</t>
        </is>
      </c>
      <c r="C5666" t="n">
        <v>1</v>
      </c>
      <c r="D5666" t="inlineStr">
        <is>
          <t>IPCA</t>
        </is>
      </c>
      <c r="E5666" t="n">
        <v>0</v>
      </c>
      <c r="F5666" t="inlineStr">
        <is>
          <t>MENSAL</t>
        </is>
      </c>
      <c r="G5666" t="n">
        <v>45473</v>
      </c>
      <c r="H5666" t="n">
        <v>45473</v>
      </c>
      <c r="I5666" t="inlineStr">
        <is>
          <t>034</t>
        </is>
      </c>
      <c r="J5666" t="inlineStr">
        <is>
          <t>CARTEIRA</t>
        </is>
      </c>
      <c r="K5666" t="inlineStr">
        <is>
          <t>CONTRATO</t>
        </is>
      </c>
      <c r="L5666" t="n">
        <v>5265.18</v>
      </c>
      <c r="M5666" t="inlineStr"/>
      <c r="N5666" t="inlineStr"/>
      <c r="O5666" s="142">
        <f>DATE(YEAR(H5666),MONTH(H5666),1)</f>
        <v/>
      </c>
      <c r="P5666" s="132">
        <f>IF(H5666&gt;$L$3,"Futuro","Atraso")</f>
        <v/>
      </c>
      <c r="Q5666">
        <f>12*(YEAR(H5666)-YEAR($L$3))+(MONTH(H5666)-MONTH($L$3))</f>
        <v/>
      </c>
      <c r="R5666" s="366">
        <f>IF(N5666="IBIRAPITANGA FASE 3",IF(P5666="Atraso",M5666,M5666/(1+$J$2)^Q5666),IF(P5666="Atraso",M5666,M5666/(1+$J$1)^Q5666))</f>
        <v/>
      </c>
    </row>
    <row r="5667">
      <c r="A5667" t="inlineStr">
        <is>
          <t>Q024L07</t>
        </is>
      </c>
      <c r="B5667" t="inlineStr">
        <is>
          <t>JOSMAIANDRO BARBOSA DOS SANTOS</t>
        </is>
      </c>
      <c r="C5667" t="n">
        <v>1</v>
      </c>
      <c r="D5667" t="inlineStr">
        <is>
          <t>IPCA</t>
        </is>
      </c>
      <c r="E5667" t="n">
        <v>0</v>
      </c>
      <c r="F5667" t="inlineStr">
        <is>
          <t>MENSAL</t>
        </is>
      </c>
      <c r="G5667" t="n">
        <v>45503</v>
      </c>
      <c r="H5667" t="n">
        <v>45503</v>
      </c>
      <c r="I5667" t="inlineStr">
        <is>
          <t>035</t>
        </is>
      </c>
      <c r="J5667" t="inlineStr">
        <is>
          <t>CARTEIRA</t>
        </is>
      </c>
      <c r="K5667" t="inlineStr">
        <is>
          <t>CONTRATO</t>
        </is>
      </c>
      <c r="L5667" t="n">
        <v>5265.18</v>
      </c>
      <c r="M5667" t="inlineStr"/>
      <c r="N5667" t="inlineStr"/>
      <c r="O5667" s="142">
        <f>DATE(YEAR(H5667),MONTH(H5667),1)</f>
        <v/>
      </c>
      <c r="P5667" s="132">
        <f>IF(H5667&gt;$L$3,"Futuro","Atraso")</f>
        <v/>
      </c>
      <c r="Q5667">
        <f>12*(YEAR(H5667)-YEAR($L$3))+(MONTH(H5667)-MONTH($L$3))</f>
        <v/>
      </c>
      <c r="R5667" s="366">
        <f>IF(N5667="IBIRAPITANGA FASE 3",IF(P5667="Atraso",M5667,M5667/(1+$J$2)^Q5667),IF(P5667="Atraso",M5667,M5667/(1+$J$1)^Q5667))</f>
        <v/>
      </c>
    </row>
    <row r="5668">
      <c r="A5668" t="inlineStr">
        <is>
          <t>Q024L07</t>
        </is>
      </c>
      <c r="B5668" t="inlineStr">
        <is>
          <t>JOSMAIANDRO BARBOSA DOS SANTOS</t>
        </is>
      </c>
      <c r="C5668" t="n">
        <v>1</v>
      </c>
      <c r="D5668" t="inlineStr">
        <is>
          <t>IPCA</t>
        </is>
      </c>
      <c r="E5668" t="n">
        <v>0</v>
      </c>
      <c r="F5668" t="inlineStr">
        <is>
          <t>MENSAL</t>
        </is>
      </c>
      <c r="G5668" t="n">
        <v>45534</v>
      </c>
      <c r="H5668" t="n">
        <v>45534</v>
      </c>
      <c r="I5668" t="inlineStr">
        <is>
          <t>036</t>
        </is>
      </c>
      <c r="J5668" t="inlineStr">
        <is>
          <t>CARTEIRA</t>
        </is>
      </c>
      <c r="K5668" t="inlineStr">
        <is>
          <t>CONTRATO</t>
        </is>
      </c>
      <c r="L5668" t="n">
        <v>5265.18</v>
      </c>
      <c r="M5668" t="inlineStr"/>
      <c r="N5668" t="inlineStr"/>
      <c r="O5668" s="142">
        <f>DATE(YEAR(H5668),MONTH(H5668),1)</f>
        <v/>
      </c>
      <c r="P5668" s="132">
        <f>IF(H5668&gt;$L$3,"Futuro","Atraso")</f>
        <v/>
      </c>
      <c r="Q5668">
        <f>12*(YEAR(H5668)-YEAR($L$3))+(MONTH(H5668)-MONTH($L$3))</f>
        <v/>
      </c>
      <c r="R5668" s="366">
        <f>IF(N5668="IBIRAPITANGA FASE 3",IF(P5668="Atraso",M5668,M5668/(1+$J$2)^Q5668),IF(P5668="Atraso",M5668,M5668/(1+$J$1)^Q5668))</f>
        <v/>
      </c>
    </row>
    <row r="5669">
      <c r="A5669" t="inlineStr">
        <is>
          <t>Q024L07</t>
        </is>
      </c>
      <c r="B5669" t="inlineStr">
        <is>
          <t>JOSMAIANDRO BARBOSA DOS SANTOS</t>
        </is>
      </c>
      <c r="C5669" t="n">
        <v>1</v>
      </c>
      <c r="D5669" t="inlineStr">
        <is>
          <t>IPCA</t>
        </is>
      </c>
      <c r="E5669" t="n">
        <v>0</v>
      </c>
      <c r="F5669" t="inlineStr">
        <is>
          <t>MENSAL</t>
        </is>
      </c>
      <c r="G5669" t="n">
        <v>45565</v>
      </c>
      <c r="H5669" t="n">
        <v>45565</v>
      </c>
      <c r="I5669" t="inlineStr">
        <is>
          <t>037</t>
        </is>
      </c>
      <c r="J5669" t="inlineStr">
        <is>
          <t>CARTEIRA</t>
        </is>
      </c>
      <c r="K5669" t="inlineStr">
        <is>
          <t>CONTRATO</t>
        </is>
      </c>
      <c r="L5669" t="n">
        <v>5265.18</v>
      </c>
      <c r="M5669" t="inlineStr"/>
      <c r="N5669" t="inlineStr"/>
      <c r="O5669" s="142">
        <f>DATE(YEAR(H5669),MONTH(H5669),1)</f>
        <v/>
      </c>
      <c r="P5669" s="132">
        <f>IF(H5669&gt;$L$3,"Futuro","Atraso")</f>
        <v/>
      </c>
      <c r="Q5669">
        <f>12*(YEAR(H5669)-YEAR($L$3))+(MONTH(H5669)-MONTH($L$3))</f>
        <v/>
      </c>
      <c r="R5669" s="366">
        <f>IF(N5669="IBIRAPITANGA FASE 3",IF(P5669="Atraso",M5669,M5669/(1+$J$2)^Q5669),IF(P5669="Atraso",M5669,M5669/(1+$J$1)^Q5669))</f>
        <v/>
      </c>
    </row>
    <row r="5670">
      <c r="A5670" t="inlineStr">
        <is>
          <t>Q024L07</t>
        </is>
      </c>
      <c r="B5670" t="inlineStr">
        <is>
          <t>JOSMAIANDRO BARBOSA DOS SANTOS</t>
        </is>
      </c>
      <c r="C5670" t="n">
        <v>1</v>
      </c>
      <c r="D5670" t="inlineStr">
        <is>
          <t>IPCA</t>
        </is>
      </c>
      <c r="E5670" t="n">
        <v>0</v>
      </c>
      <c r="F5670" t="inlineStr">
        <is>
          <t>MENSAL</t>
        </is>
      </c>
      <c r="G5670" t="n">
        <v>45595</v>
      </c>
      <c r="H5670" t="n">
        <v>45595</v>
      </c>
      <c r="I5670" t="inlineStr">
        <is>
          <t>038</t>
        </is>
      </c>
      <c r="J5670" t="inlineStr">
        <is>
          <t>CARTEIRA</t>
        </is>
      </c>
      <c r="K5670" t="inlineStr">
        <is>
          <t>CONTRATO</t>
        </is>
      </c>
      <c r="L5670" t="n">
        <v>5265.18</v>
      </c>
      <c r="M5670" t="inlineStr"/>
      <c r="N5670" t="inlineStr"/>
      <c r="O5670" s="142">
        <f>DATE(YEAR(H5670),MONTH(H5670),1)</f>
        <v/>
      </c>
      <c r="P5670" s="132">
        <f>IF(H5670&gt;$L$3,"Futuro","Atraso")</f>
        <v/>
      </c>
      <c r="Q5670">
        <f>12*(YEAR(H5670)-YEAR($L$3))+(MONTH(H5670)-MONTH($L$3))</f>
        <v/>
      </c>
      <c r="R5670" s="366">
        <f>IF(N5670="IBIRAPITANGA FASE 3",IF(P5670="Atraso",M5670,M5670/(1+$J$2)^Q5670),IF(P5670="Atraso",M5670,M5670/(1+$J$1)^Q5670))</f>
        <v/>
      </c>
    </row>
    <row r="5671">
      <c r="A5671" t="inlineStr">
        <is>
          <t>Q024L07</t>
        </is>
      </c>
      <c r="B5671" t="inlineStr">
        <is>
          <t>JOSMAIANDRO BARBOSA DOS SANTOS</t>
        </is>
      </c>
      <c r="C5671" t="n">
        <v>1</v>
      </c>
      <c r="D5671" t="inlineStr">
        <is>
          <t>IPCA</t>
        </is>
      </c>
      <c r="E5671" t="n">
        <v>0</v>
      </c>
      <c r="F5671" t="inlineStr">
        <is>
          <t>MENSAL</t>
        </is>
      </c>
      <c r="G5671" t="n">
        <v>45626</v>
      </c>
      <c r="H5671" t="n">
        <v>45626</v>
      </c>
      <c r="I5671" t="inlineStr">
        <is>
          <t>039</t>
        </is>
      </c>
      <c r="J5671" t="inlineStr">
        <is>
          <t>CARTEIRA</t>
        </is>
      </c>
      <c r="K5671" t="inlineStr">
        <is>
          <t>CONTRATO</t>
        </is>
      </c>
      <c r="L5671" t="n">
        <v>5265.18</v>
      </c>
      <c r="M5671" t="inlineStr"/>
      <c r="N5671" t="inlineStr"/>
      <c r="O5671" s="142">
        <f>DATE(YEAR(H5671),MONTH(H5671),1)</f>
        <v/>
      </c>
      <c r="P5671" s="132">
        <f>IF(H5671&gt;$L$3,"Futuro","Atraso")</f>
        <v/>
      </c>
      <c r="Q5671">
        <f>12*(YEAR(H5671)-YEAR($L$3))+(MONTH(H5671)-MONTH($L$3))</f>
        <v/>
      </c>
      <c r="R5671" s="366">
        <f>IF(N5671="IBIRAPITANGA FASE 3",IF(P5671="Atraso",M5671,M5671/(1+$J$2)^Q5671),IF(P5671="Atraso",M5671,M5671/(1+$J$1)^Q5671))</f>
        <v/>
      </c>
    </row>
    <row r="5672">
      <c r="A5672" t="inlineStr">
        <is>
          <t>Q024L07</t>
        </is>
      </c>
      <c r="B5672" t="inlineStr">
        <is>
          <t>JOSMAIANDRO BARBOSA DOS SANTOS</t>
        </is>
      </c>
      <c r="C5672" t="n">
        <v>1</v>
      </c>
      <c r="D5672" t="inlineStr">
        <is>
          <t>IPCA</t>
        </is>
      </c>
      <c r="E5672" t="n">
        <v>0</v>
      </c>
      <c r="F5672" t="inlineStr">
        <is>
          <t>MENSAL</t>
        </is>
      </c>
      <c r="G5672" t="n">
        <v>45656</v>
      </c>
      <c r="H5672" t="n">
        <v>45656</v>
      </c>
      <c r="I5672" t="inlineStr">
        <is>
          <t>040</t>
        </is>
      </c>
      <c r="J5672" t="inlineStr">
        <is>
          <t>CARTEIRA</t>
        </is>
      </c>
      <c r="K5672" t="inlineStr">
        <is>
          <t>CONTRATO</t>
        </is>
      </c>
      <c r="L5672" t="n">
        <v>5265.18</v>
      </c>
      <c r="M5672" t="inlineStr"/>
      <c r="N5672" t="inlineStr"/>
      <c r="O5672" s="142">
        <f>DATE(YEAR(H5672),MONTH(H5672),1)</f>
        <v/>
      </c>
      <c r="P5672" s="132">
        <f>IF(H5672&gt;$L$3,"Futuro","Atraso")</f>
        <v/>
      </c>
      <c r="Q5672">
        <f>12*(YEAR(H5672)-YEAR($L$3))+(MONTH(H5672)-MONTH($L$3))</f>
        <v/>
      </c>
      <c r="R5672" s="366">
        <f>IF(N5672="IBIRAPITANGA FASE 3",IF(P5672="Atraso",M5672,M5672/(1+$J$2)^Q5672),IF(P5672="Atraso",M5672,M5672/(1+$J$1)^Q5672))</f>
        <v/>
      </c>
    </row>
    <row r="5673">
      <c r="A5673" t="inlineStr">
        <is>
          <t>Q024L07</t>
        </is>
      </c>
      <c r="B5673" t="inlineStr">
        <is>
          <t>JOSMAIANDRO BARBOSA DOS SANTOS</t>
        </is>
      </c>
      <c r="C5673" t="n">
        <v>1</v>
      </c>
      <c r="D5673" t="inlineStr">
        <is>
          <t>IPCA</t>
        </is>
      </c>
      <c r="E5673" t="n">
        <v>0</v>
      </c>
      <c r="F5673" t="inlineStr">
        <is>
          <t>MENSAL</t>
        </is>
      </c>
      <c r="G5673" t="n">
        <v>45687</v>
      </c>
      <c r="H5673" t="n">
        <v>45687</v>
      </c>
      <c r="I5673" t="inlineStr">
        <is>
          <t>041</t>
        </is>
      </c>
      <c r="J5673" t="inlineStr">
        <is>
          <t>CARTEIRA</t>
        </is>
      </c>
      <c r="K5673" t="inlineStr">
        <is>
          <t>CONTRATO</t>
        </is>
      </c>
      <c r="L5673" t="n">
        <v>5265.18</v>
      </c>
      <c r="M5673" t="inlineStr"/>
      <c r="N5673" t="inlineStr"/>
      <c r="O5673" s="142">
        <f>DATE(YEAR(H5673),MONTH(H5673),1)</f>
        <v/>
      </c>
      <c r="P5673" s="132">
        <f>IF(H5673&gt;$L$3,"Futuro","Atraso")</f>
        <v/>
      </c>
      <c r="Q5673">
        <f>12*(YEAR(H5673)-YEAR($L$3))+(MONTH(H5673)-MONTH($L$3))</f>
        <v/>
      </c>
      <c r="R5673" s="366">
        <f>IF(N5673="IBIRAPITANGA FASE 3",IF(P5673="Atraso",M5673,M5673/(1+$J$2)^Q5673),IF(P5673="Atraso",M5673,M5673/(1+$J$1)^Q5673))</f>
        <v/>
      </c>
    </row>
    <row r="5674">
      <c r="A5674" t="inlineStr">
        <is>
          <t>Q024L07</t>
        </is>
      </c>
      <c r="B5674" t="inlineStr">
        <is>
          <t>JOSMAIANDRO BARBOSA DOS SANTOS</t>
        </is>
      </c>
      <c r="C5674" t="n">
        <v>1</v>
      </c>
      <c r="D5674" t="inlineStr">
        <is>
          <t>IPCA</t>
        </is>
      </c>
      <c r="E5674" t="n">
        <v>0</v>
      </c>
      <c r="F5674" t="inlineStr">
        <is>
          <t>MENSAL</t>
        </is>
      </c>
      <c r="G5674" t="n">
        <v>45716</v>
      </c>
      <c r="H5674" t="n">
        <v>45716</v>
      </c>
      <c r="I5674" t="inlineStr">
        <is>
          <t>042</t>
        </is>
      </c>
      <c r="J5674" t="inlineStr">
        <is>
          <t>CARTEIRA</t>
        </is>
      </c>
      <c r="K5674" t="inlineStr">
        <is>
          <t>CONTRATO</t>
        </is>
      </c>
      <c r="L5674" t="n">
        <v>5265.18</v>
      </c>
      <c r="M5674" t="inlineStr"/>
      <c r="N5674" t="inlineStr"/>
      <c r="O5674" s="142">
        <f>DATE(YEAR(H5674),MONTH(H5674),1)</f>
        <v/>
      </c>
      <c r="P5674" s="132">
        <f>IF(H5674&gt;$L$3,"Futuro","Atraso")</f>
        <v/>
      </c>
      <c r="Q5674">
        <f>12*(YEAR(H5674)-YEAR($L$3))+(MONTH(H5674)-MONTH($L$3))</f>
        <v/>
      </c>
      <c r="R5674" s="366">
        <f>IF(N5674="IBIRAPITANGA FASE 3",IF(P5674="Atraso",M5674,M5674/(1+$J$2)^Q5674),IF(P5674="Atraso",M5674,M5674/(1+$J$1)^Q5674))</f>
        <v/>
      </c>
    </row>
    <row r="5675">
      <c r="A5675" t="inlineStr">
        <is>
          <t>Q024L07</t>
        </is>
      </c>
      <c r="B5675" t="inlineStr">
        <is>
          <t>JOSMAIANDRO BARBOSA DOS SANTOS</t>
        </is>
      </c>
      <c r="C5675" t="n">
        <v>1</v>
      </c>
      <c r="D5675" t="inlineStr">
        <is>
          <t>IPCA</t>
        </is>
      </c>
      <c r="E5675" t="n">
        <v>0</v>
      </c>
      <c r="F5675" t="inlineStr">
        <is>
          <t>MENSAL</t>
        </is>
      </c>
      <c r="G5675" t="n">
        <v>45777</v>
      </c>
      <c r="H5675" t="n">
        <v>45777</v>
      </c>
      <c r="I5675" t="inlineStr">
        <is>
          <t>004</t>
        </is>
      </c>
      <c r="J5675" t="inlineStr">
        <is>
          <t>CARTEIRA</t>
        </is>
      </c>
      <c r="K5675" t="inlineStr">
        <is>
          <t>CONTRATO</t>
        </is>
      </c>
      <c r="L5675" t="n">
        <v>23693.51</v>
      </c>
      <c r="M5675" t="inlineStr"/>
      <c r="N5675" t="inlineStr"/>
      <c r="O5675" s="142">
        <f>DATE(YEAR(H5675),MONTH(H5675),1)</f>
        <v/>
      </c>
      <c r="P5675" s="132">
        <f>IF(H5675&gt;$L$3,"Futuro","Atraso")</f>
        <v/>
      </c>
      <c r="Q5675">
        <f>12*(YEAR(H5675)-YEAR($L$3))+(MONTH(H5675)-MONTH($L$3))</f>
        <v/>
      </c>
      <c r="R5675" s="366">
        <f>IF(N5675="IBIRAPITANGA FASE 3",IF(P5675="Atraso",M5675,M5675/(1+$J$2)^Q5675),IF(P5675="Atraso",M5675,M5675/(1+$J$1)^Q5675))</f>
        <v/>
      </c>
    </row>
    <row r="5676">
      <c r="A5676" t="inlineStr">
        <is>
          <t>Q024L010</t>
        </is>
      </c>
      <c r="B5676" t="inlineStr">
        <is>
          <t>LUCAS DE SOUSA SANTOS</t>
        </is>
      </c>
      <c r="C5676" t="n">
        <v>1</v>
      </c>
      <c r="D5676" t="inlineStr">
        <is>
          <t>IPCA</t>
        </is>
      </c>
      <c r="E5676" t="n">
        <v>0</v>
      </c>
      <c r="F5676" t="inlineStr">
        <is>
          <t>MENSAL</t>
        </is>
      </c>
      <c r="G5676" t="n">
        <v>45224</v>
      </c>
      <c r="H5676" t="n">
        <v>45224</v>
      </c>
      <c r="I5676" t="inlineStr">
        <is>
          <t>039</t>
        </is>
      </c>
      <c r="J5676" t="inlineStr">
        <is>
          <t>CARTEIRA</t>
        </is>
      </c>
      <c r="K5676" t="inlineStr">
        <is>
          <t>CONTRATO</t>
        </is>
      </c>
      <c r="L5676" t="n">
        <v>4057.25</v>
      </c>
      <c r="M5676" t="inlineStr"/>
      <c r="N5676" t="inlineStr"/>
      <c r="O5676" s="142">
        <f>DATE(YEAR(H5676),MONTH(H5676),1)</f>
        <v/>
      </c>
      <c r="P5676" s="132">
        <f>IF(H5676&gt;$L$3,"Futuro","Atraso")</f>
        <v/>
      </c>
      <c r="Q5676">
        <f>12*(YEAR(H5676)-YEAR($L$3))+(MONTH(H5676)-MONTH($L$3))</f>
        <v/>
      </c>
      <c r="R5676" s="366">
        <f>IF(N5676="IBIRAPITANGA FASE 3",IF(P5676="Atraso",M5676,M5676/(1+$J$2)^Q5676),IF(P5676="Atraso",M5676,M5676/(1+$J$1)^Q5676))</f>
        <v/>
      </c>
    </row>
    <row r="5677">
      <c r="A5677" t="inlineStr">
        <is>
          <t>Q024L010</t>
        </is>
      </c>
      <c r="B5677" t="inlineStr">
        <is>
          <t>LUCAS DE SOUSA SANTOS</t>
        </is>
      </c>
      <c r="C5677" t="n">
        <v>1</v>
      </c>
      <c r="D5677" t="inlineStr">
        <is>
          <t>IPCA</t>
        </is>
      </c>
      <c r="E5677" t="n">
        <v>0</v>
      </c>
      <c r="F5677" t="inlineStr">
        <is>
          <t>MENSAL</t>
        </is>
      </c>
      <c r="G5677" t="n">
        <v>45255</v>
      </c>
      <c r="H5677" t="n">
        <v>45255</v>
      </c>
      <c r="I5677" t="inlineStr">
        <is>
          <t>040</t>
        </is>
      </c>
      <c r="J5677" t="inlineStr">
        <is>
          <t>CARTEIRA</t>
        </is>
      </c>
      <c r="K5677" t="inlineStr">
        <is>
          <t>CONTRATO</t>
        </is>
      </c>
      <c r="L5677" t="n">
        <v>3977.2</v>
      </c>
      <c r="M5677" t="inlineStr"/>
      <c r="N5677" t="inlineStr"/>
      <c r="O5677" s="142">
        <f>DATE(YEAR(H5677),MONTH(H5677),1)</f>
        <v/>
      </c>
      <c r="P5677" s="132">
        <f>IF(H5677&gt;$L$3,"Futuro","Atraso")</f>
        <v/>
      </c>
      <c r="Q5677">
        <f>12*(YEAR(H5677)-YEAR($L$3))+(MONTH(H5677)-MONTH($L$3))</f>
        <v/>
      </c>
      <c r="R5677" s="366">
        <f>IF(N5677="IBIRAPITANGA FASE 3",IF(P5677="Atraso",M5677,M5677/(1+$J$2)^Q5677),IF(P5677="Atraso",M5677,M5677/(1+$J$1)^Q5677))</f>
        <v/>
      </c>
    </row>
    <row r="5678">
      <c r="A5678" t="inlineStr">
        <is>
          <t>Q024L010</t>
        </is>
      </c>
      <c r="B5678" t="inlineStr">
        <is>
          <t>LUCAS DE SOUSA SANTOS</t>
        </is>
      </c>
      <c r="C5678" t="n">
        <v>1</v>
      </c>
      <c r="D5678" t="inlineStr">
        <is>
          <t>IPCA</t>
        </is>
      </c>
      <c r="E5678" t="n">
        <v>0</v>
      </c>
      <c r="F5678" t="inlineStr">
        <is>
          <t>MENSAL</t>
        </is>
      </c>
      <c r="G5678" t="n">
        <v>45285</v>
      </c>
      <c r="H5678" t="n">
        <v>45285</v>
      </c>
      <c r="I5678" t="inlineStr">
        <is>
          <t>041</t>
        </is>
      </c>
      <c r="J5678" t="inlineStr">
        <is>
          <t>CARTEIRA</t>
        </is>
      </c>
      <c r="K5678" t="inlineStr">
        <is>
          <t>CONTRATO</t>
        </is>
      </c>
      <c r="L5678" t="n">
        <v>3977.2</v>
      </c>
      <c r="M5678" t="inlineStr"/>
      <c r="N5678" t="inlineStr"/>
      <c r="O5678" s="142">
        <f>DATE(YEAR(H5678),MONTH(H5678),1)</f>
        <v/>
      </c>
      <c r="P5678" s="132">
        <f>IF(H5678&gt;$L$3,"Futuro","Atraso")</f>
        <v/>
      </c>
      <c r="Q5678">
        <f>12*(YEAR(H5678)-YEAR($L$3))+(MONTH(H5678)-MONTH($L$3))</f>
        <v/>
      </c>
      <c r="R5678" s="366">
        <f>IF(N5678="IBIRAPITANGA FASE 3",IF(P5678="Atraso",M5678,M5678/(1+$J$2)^Q5678),IF(P5678="Atraso",M5678,M5678/(1+$J$1)^Q5678))</f>
        <v/>
      </c>
    </row>
    <row r="5679">
      <c r="A5679" t="inlineStr">
        <is>
          <t>Q024L010</t>
        </is>
      </c>
      <c r="B5679" t="inlineStr">
        <is>
          <t>LUCAS DE SOUSA SANTOS</t>
        </is>
      </c>
      <c r="C5679" t="n">
        <v>1</v>
      </c>
      <c r="D5679" t="inlineStr">
        <is>
          <t>IPCA</t>
        </is>
      </c>
      <c r="E5679" t="n">
        <v>0</v>
      </c>
      <c r="F5679" t="inlineStr">
        <is>
          <t>MENSAL</t>
        </is>
      </c>
      <c r="G5679" t="n">
        <v>45316</v>
      </c>
      <c r="H5679" t="n">
        <v>45316</v>
      </c>
      <c r="I5679" t="inlineStr">
        <is>
          <t>042</t>
        </is>
      </c>
      <c r="J5679" t="inlineStr">
        <is>
          <t>CARTEIRA</t>
        </is>
      </c>
      <c r="K5679" t="inlineStr">
        <is>
          <t>CONTRATO</t>
        </is>
      </c>
      <c r="L5679" t="n">
        <v>3977.2</v>
      </c>
      <c r="M5679" t="inlineStr"/>
      <c r="N5679" t="inlineStr"/>
      <c r="O5679" s="142">
        <f>DATE(YEAR(H5679),MONTH(H5679),1)</f>
        <v/>
      </c>
      <c r="P5679" s="132">
        <f>IF(H5679&gt;$L$3,"Futuro","Atraso")</f>
        <v/>
      </c>
      <c r="Q5679">
        <f>12*(YEAR(H5679)-YEAR($L$3))+(MONTH(H5679)-MONTH($L$3))</f>
        <v/>
      </c>
      <c r="R5679" s="366">
        <f>IF(N5679="IBIRAPITANGA FASE 3",IF(P5679="Atraso",M5679,M5679/(1+$J$2)^Q5679),IF(P5679="Atraso",M5679,M5679/(1+$J$1)^Q5679))</f>
        <v/>
      </c>
    </row>
    <row r="5680">
      <c r="A5680" t="inlineStr">
        <is>
          <t>Q024L010</t>
        </is>
      </c>
      <c r="B5680" t="inlineStr">
        <is>
          <t>LUCAS DE SOUSA SANTOS</t>
        </is>
      </c>
      <c r="C5680" t="n">
        <v>1</v>
      </c>
      <c r="D5680" t="inlineStr">
        <is>
          <t>IPCA</t>
        </is>
      </c>
      <c r="E5680" t="n">
        <v>0</v>
      </c>
      <c r="F5680" t="inlineStr">
        <is>
          <t>MENSAL</t>
        </is>
      </c>
      <c r="G5680" t="n">
        <v>45347</v>
      </c>
      <c r="H5680" t="n">
        <v>45347</v>
      </c>
      <c r="I5680" t="inlineStr">
        <is>
          <t>043</t>
        </is>
      </c>
      <c r="J5680" t="inlineStr">
        <is>
          <t>CARTEIRA</t>
        </is>
      </c>
      <c r="K5680" t="inlineStr">
        <is>
          <t>CONTRATO</t>
        </is>
      </c>
      <c r="L5680" t="n">
        <v>3977.2</v>
      </c>
      <c r="M5680" t="inlineStr"/>
      <c r="N5680" t="inlineStr"/>
      <c r="O5680" s="142">
        <f>DATE(YEAR(H5680),MONTH(H5680),1)</f>
        <v/>
      </c>
      <c r="P5680" s="132">
        <f>IF(H5680&gt;$L$3,"Futuro","Atraso")</f>
        <v/>
      </c>
      <c r="Q5680">
        <f>12*(YEAR(H5680)-YEAR($L$3))+(MONTH(H5680)-MONTH($L$3))</f>
        <v/>
      </c>
      <c r="R5680" s="366">
        <f>IF(N5680="IBIRAPITANGA FASE 3",IF(P5680="Atraso",M5680,M5680/(1+$J$2)^Q5680),IF(P5680="Atraso",M5680,M5680/(1+$J$1)^Q5680))</f>
        <v/>
      </c>
    </row>
    <row r="5681">
      <c r="A5681" t="inlineStr">
        <is>
          <t>Q024L010</t>
        </is>
      </c>
      <c r="B5681" t="inlineStr">
        <is>
          <t>LUCAS DE SOUSA SANTOS</t>
        </is>
      </c>
      <c r="C5681" t="n">
        <v>1</v>
      </c>
      <c r="D5681" t="inlineStr">
        <is>
          <t>IPCA</t>
        </is>
      </c>
      <c r="E5681" t="n">
        <v>0</v>
      </c>
      <c r="F5681" t="inlineStr">
        <is>
          <t>MENSAL</t>
        </is>
      </c>
      <c r="G5681" t="n">
        <v>45376</v>
      </c>
      <c r="H5681" t="n">
        <v>45376</v>
      </c>
      <c r="I5681" t="inlineStr">
        <is>
          <t>044</t>
        </is>
      </c>
      <c r="J5681" t="inlineStr">
        <is>
          <t>CARTEIRA</t>
        </is>
      </c>
      <c r="K5681" t="inlineStr">
        <is>
          <t>CONTRATO</t>
        </is>
      </c>
      <c r="L5681" t="n">
        <v>3977.2</v>
      </c>
      <c r="M5681" t="inlineStr"/>
      <c r="N5681" t="inlineStr"/>
      <c r="O5681" s="142">
        <f>DATE(YEAR(H5681),MONTH(H5681),1)</f>
        <v/>
      </c>
      <c r="P5681" s="132">
        <f>IF(H5681&gt;$L$3,"Futuro","Atraso")</f>
        <v/>
      </c>
      <c r="Q5681">
        <f>12*(YEAR(H5681)-YEAR($L$3))+(MONTH(H5681)-MONTH($L$3))</f>
        <v/>
      </c>
      <c r="R5681" s="366">
        <f>IF(N5681="IBIRAPITANGA FASE 3",IF(P5681="Atraso",M5681,M5681/(1+$J$2)^Q5681),IF(P5681="Atraso",M5681,M5681/(1+$J$1)^Q5681))</f>
        <v/>
      </c>
    </row>
    <row r="5682">
      <c r="A5682" t="inlineStr">
        <is>
          <t>Q024L013</t>
        </is>
      </c>
      <c r="B5682" t="inlineStr">
        <is>
          <t>RICHARD MCNAUGHT</t>
        </is>
      </c>
      <c r="C5682" t="n">
        <v>1</v>
      </c>
      <c r="D5682" t="inlineStr">
        <is>
          <t>IPCA</t>
        </is>
      </c>
      <c r="E5682" t="n">
        <v>0</v>
      </c>
      <c r="F5682" t="inlineStr">
        <is>
          <t>MENSAL</t>
        </is>
      </c>
      <c r="G5682" t="n">
        <v>45214</v>
      </c>
      <c r="H5682" t="n">
        <v>45214</v>
      </c>
      <c r="I5682" t="inlineStr">
        <is>
          <t>030</t>
        </is>
      </c>
      <c r="J5682" t="inlineStr">
        <is>
          <t>CARTEIRA</t>
        </is>
      </c>
      <c r="K5682" t="inlineStr">
        <is>
          <t>CONTRATO</t>
        </is>
      </c>
      <c r="L5682" t="n">
        <v>4745.65</v>
      </c>
      <c r="M5682" t="inlineStr"/>
      <c r="N5682" t="inlineStr"/>
      <c r="O5682" s="142">
        <f>DATE(YEAR(H5682),MONTH(H5682),1)</f>
        <v/>
      </c>
      <c r="P5682" s="132">
        <f>IF(H5682&gt;$L$3,"Futuro","Atraso")</f>
        <v/>
      </c>
      <c r="Q5682">
        <f>12*(YEAR(H5682)-YEAR($L$3))+(MONTH(H5682)-MONTH($L$3))</f>
        <v/>
      </c>
      <c r="R5682" s="366">
        <f>IF(N5682="IBIRAPITANGA FASE 3",IF(P5682="Atraso",M5682,M5682/(1+$J$2)^Q5682),IF(P5682="Atraso",M5682,M5682/(1+$J$1)^Q5682))</f>
        <v/>
      </c>
    </row>
    <row r="5683">
      <c r="A5683" t="inlineStr">
        <is>
          <t>Q024L013</t>
        </is>
      </c>
      <c r="B5683" t="inlineStr">
        <is>
          <t>RICHARD MCNAUGHT</t>
        </is>
      </c>
      <c r="C5683" t="n">
        <v>1</v>
      </c>
      <c r="D5683" t="inlineStr">
        <is>
          <t>IPCA</t>
        </is>
      </c>
      <c r="E5683" t="n">
        <v>0</v>
      </c>
      <c r="F5683" t="inlineStr">
        <is>
          <t>MENSAL</t>
        </is>
      </c>
      <c r="G5683" t="n">
        <v>45245</v>
      </c>
      <c r="H5683" t="n">
        <v>45245</v>
      </c>
      <c r="I5683" t="inlineStr">
        <is>
          <t>031</t>
        </is>
      </c>
      <c r="J5683" t="inlineStr">
        <is>
          <t>CARTEIRA</t>
        </is>
      </c>
      <c r="K5683" t="inlineStr">
        <is>
          <t>CONTRATO</t>
        </is>
      </c>
      <c r="L5683" t="n">
        <v>4745.65</v>
      </c>
      <c r="M5683" t="inlineStr"/>
      <c r="N5683" t="inlineStr"/>
      <c r="O5683" s="142">
        <f>DATE(YEAR(H5683),MONTH(H5683),1)</f>
        <v/>
      </c>
      <c r="P5683" s="132">
        <f>IF(H5683&gt;$L$3,"Futuro","Atraso")</f>
        <v/>
      </c>
      <c r="Q5683">
        <f>12*(YEAR(H5683)-YEAR($L$3))+(MONTH(H5683)-MONTH($L$3))</f>
        <v/>
      </c>
      <c r="R5683" s="366">
        <f>IF(N5683="IBIRAPITANGA FASE 3",IF(P5683="Atraso",M5683,M5683/(1+$J$2)^Q5683),IF(P5683="Atraso",M5683,M5683/(1+$J$1)^Q5683))</f>
        <v/>
      </c>
    </row>
    <row r="5684">
      <c r="A5684" t="inlineStr">
        <is>
          <t>Q024L013</t>
        </is>
      </c>
      <c r="B5684" t="inlineStr">
        <is>
          <t>RICHARD MCNAUGHT</t>
        </is>
      </c>
      <c r="C5684" t="n">
        <v>1</v>
      </c>
      <c r="D5684" t="inlineStr">
        <is>
          <t>IPCA</t>
        </is>
      </c>
      <c r="E5684" t="n">
        <v>0</v>
      </c>
      <c r="F5684" t="inlineStr">
        <is>
          <t>MENSAL</t>
        </is>
      </c>
      <c r="G5684" t="n">
        <v>45275</v>
      </c>
      <c r="H5684" t="n">
        <v>45275</v>
      </c>
      <c r="I5684" t="inlineStr">
        <is>
          <t>032</t>
        </is>
      </c>
      <c r="J5684" t="inlineStr">
        <is>
          <t>CARTEIRA</t>
        </is>
      </c>
      <c r="K5684" t="inlineStr">
        <is>
          <t>CONTRATO</t>
        </is>
      </c>
      <c r="L5684" t="n">
        <v>4745.65</v>
      </c>
      <c r="M5684" t="inlineStr"/>
      <c r="N5684" t="inlineStr"/>
      <c r="O5684" s="142">
        <f>DATE(YEAR(H5684),MONTH(H5684),1)</f>
        <v/>
      </c>
      <c r="P5684" s="132">
        <f>IF(H5684&gt;$L$3,"Futuro","Atraso")</f>
        <v/>
      </c>
      <c r="Q5684">
        <f>12*(YEAR(H5684)-YEAR($L$3))+(MONTH(H5684)-MONTH($L$3))</f>
        <v/>
      </c>
      <c r="R5684" s="366">
        <f>IF(N5684="IBIRAPITANGA FASE 3",IF(P5684="Atraso",M5684,M5684/(1+$J$2)^Q5684),IF(P5684="Atraso",M5684,M5684/(1+$J$1)^Q5684))</f>
        <v/>
      </c>
    </row>
    <row r="5685">
      <c r="A5685" t="inlineStr">
        <is>
          <t>Q024L013</t>
        </is>
      </c>
      <c r="B5685" t="inlineStr">
        <is>
          <t>RICHARD MCNAUGHT</t>
        </is>
      </c>
      <c r="C5685" t="n">
        <v>1</v>
      </c>
      <c r="D5685" t="inlineStr">
        <is>
          <t>IPCA</t>
        </is>
      </c>
      <c r="E5685" t="n">
        <v>0</v>
      </c>
      <c r="F5685" t="inlineStr">
        <is>
          <t>MENSAL</t>
        </is>
      </c>
      <c r="G5685" t="n">
        <v>45306</v>
      </c>
      <c r="H5685" t="n">
        <v>45306</v>
      </c>
      <c r="I5685" t="inlineStr">
        <is>
          <t>033</t>
        </is>
      </c>
      <c r="J5685" t="inlineStr">
        <is>
          <t>CARTEIRA</t>
        </is>
      </c>
      <c r="K5685" t="inlineStr">
        <is>
          <t>CONTRATO</t>
        </is>
      </c>
      <c r="L5685" t="n">
        <v>4745.65</v>
      </c>
      <c r="M5685" t="inlineStr"/>
      <c r="N5685" t="inlineStr"/>
      <c r="O5685" s="142">
        <f>DATE(YEAR(H5685),MONTH(H5685),1)</f>
        <v/>
      </c>
      <c r="P5685" s="132">
        <f>IF(H5685&gt;$L$3,"Futuro","Atraso")</f>
        <v/>
      </c>
      <c r="Q5685">
        <f>12*(YEAR(H5685)-YEAR($L$3))+(MONTH(H5685)-MONTH($L$3))</f>
        <v/>
      </c>
      <c r="R5685" s="366">
        <f>IF(N5685="IBIRAPITANGA FASE 3",IF(P5685="Atraso",M5685,M5685/(1+$J$2)^Q5685),IF(P5685="Atraso",M5685,M5685/(1+$J$1)^Q5685))</f>
        <v/>
      </c>
    </row>
    <row r="5686">
      <c r="A5686" t="inlineStr">
        <is>
          <t>Q024L013</t>
        </is>
      </c>
      <c r="B5686" t="inlineStr">
        <is>
          <t>RICHARD MCNAUGHT</t>
        </is>
      </c>
      <c r="C5686" t="n">
        <v>1</v>
      </c>
      <c r="D5686" t="inlineStr">
        <is>
          <t>IPCA</t>
        </is>
      </c>
      <c r="E5686" t="n">
        <v>0</v>
      </c>
      <c r="F5686" t="inlineStr">
        <is>
          <t>MENSAL</t>
        </is>
      </c>
      <c r="G5686" t="n">
        <v>45337</v>
      </c>
      <c r="H5686" t="n">
        <v>45337</v>
      </c>
      <c r="I5686" t="inlineStr">
        <is>
          <t>034</t>
        </is>
      </c>
      <c r="J5686" t="inlineStr">
        <is>
          <t>CARTEIRA</t>
        </is>
      </c>
      <c r="K5686" t="inlineStr">
        <is>
          <t>CONTRATO</t>
        </is>
      </c>
      <c r="L5686" t="n">
        <v>4745.65</v>
      </c>
      <c r="M5686" t="inlineStr"/>
      <c r="N5686" t="inlineStr"/>
      <c r="O5686" s="142">
        <f>DATE(YEAR(H5686),MONTH(H5686),1)</f>
        <v/>
      </c>
      <c r="P5686" s="132">
        <f>IF(H5686&gt;$L$3,"Futuro","Atraso")</f>
        <v/>
      </c>
      <c r="Q5686">
        <f>12*(YEAR(H5686)-YEAR($L$3))+(MONTH(H5686)-MONTH($L$3))</f>
        <v/>
      </c>
      <c r="R5686" s="366">
        <f>IF(N5686="IBIRAPITANGA FASE 3",IF(P5686="Atraso",M5686,M5686/(1+$J$2)^Q5686),IF(P5686="Atraso",M5686,M5686/(1+$J$1)^Q5686))</f>
        <v/>
      </c>
    </row>
    <row r="5687">
      <c r="A5687" t="inlineStr">
        <is>
          <t>Q024L013</t>
        </is>
      </c>
      <c r="B5687" t="inlineStr">
        <is>
          <t>RICHARD MCNAUGHT</t>
        </is>
      </c>
      <c r="C5687" t="n">
        <v>1</v>
      </c>
      <c r="D5687" t="inlineStr">
        <is>
          <t>IPCA</t>
        </is>
      </c>
      <c r="E5687" t="n">
        <v>0</v>
      </c>
      <c r="F5687" t="inlineStr">
        <is>
          <t>MENSAL</t>
        </is>
      </c>
      <c r="G5687" t="n">
        <v>45366</v>
      </c>
      <c r="H5687" t="n">
        <v>45366</v>
      </c>
      <c r="I5687" t="inlineStr">
        <is>
          <t>035</t>
        </is>
      </c>
      <c r="J5687" t="inlineStr">
        <is>
          <t>CARTEIRA</t>
        </is>
      </c>
      <c r="K5687" t="inlineStr">
        <is>
          <t>CONTRATO</t>
        </is>
      </c>
      <c r="L5687" t="n">
        <v>4745.65</v>
      </c>
      <c r="M5687" t="inlineStr"/>
      <c r="N5687" t="inlineStr"/>
      <c r="O5687" s="142">
        <f>DATE(YEAR(H5687),MONTH(H5687),1)</f>
        <v/>
      </c>
      <c r="P5687" s="132">
        <f>IF(H5687&gt;$L$3,"Futuro","Atraso")</f>
        <v/>
      </c>
      <c r="Q5687">
        <f>12*(YEAR(H5687)-YEAR($L$3))+(MONTH(H5687)-MONTH($L$3))</f>
        <v/>
      </c>
      <c r="R5687" s="366">
        <f>IF(N5687="IBIRAPITANGA FASE 3",IF(P5687="Atraso",M5687,M5687/(1+$J$2)^Q5687),IF(P5687="Atraso",M5687,M5687/(1+$J$1)^Q5687))</f>
        <v/>
      </c>
    </row>
    <row r="5688">
      <c r="A5688" t="inlineStr">
        <is>
          <t>Q024L013</t>
        </is>
      </c>
      <c r="B5688" t="inlineStr">
        <is>
          <t>RICHARD MCNAUGHT</t>
        </is>
      </c>
      <c r="C5688" t="n">
        <v>1</v>
      </c>
      <c r="D5688" t="inlineStr">
        <is>
          <t>IPCA</t>
        </is>
      </c>
      <c r="E5688" t="n">
        <v>0</v>
      </c>
      <c r="F5688" t="inlineStr">
        <is>
          <t>MENSAL</t>
        </is>
      </c>
      <c r="G5688" t="n">
        <v>45397</v>
      </c>
      <c r="H5688" t="n">
        <v>45397</v>
      </c>
      <c r="I5688" t="inlineStr">
        <is>
          <t>036</t>
        </is>
      </c>
      <c r="J5688" t="inlineStr">
        <is>
          <t>CARTEIRA</t>
        </is>
      </c>
      <c r="K5688" t="inlineStr">
        <is>
          <t>CONTRATO</t>
        </is>
      </c>
      <c r="L5688" t="n">
        <v>4745.65</v>
      </c>
      <c r="M5688" t="inlineStr"/>
      <c r="N5688" t="inlineStr"/>
      <c r="O5688" s="142">
        <f>DATE(YEAR(H5688),MONTH(H5688),1)</f>
        <v/>
      </c>
      <c r="P5688" s="132">
        <f>IF(H5688&gt;$L$3,"Futuro","Atraso")</f>
        <v/>
      </c>
      <c r="Q5688">
        <f>12*(YEAR(H5688)-YEAR($L$3))+(MONTH(H5688)-MONTH($L$3))</f>
        <v/>
      </c>
      <c r="R5688" s="366">
        <f>IF(N5688="IBIRAPITANGA FASE 3",IF(P5688="Atraso",M5688,M5688/(1+$J$2)^Q5688),IF(P5688="Atraso",M5688,M5688/(1+$J$1)^Q5688))</f>
        <v/>
      </c>
    </row>
    <row r="5689">
      <c r="A5689" t="inlineStr">
        <is>
          <t>Q024L013</t>
        </is>
      </c>
      <c r="B5689" t="inlineStr">
        <is>
          <t>RICHARD MCNAUGHT</t>
        </is>
      </c>
      <c r="C5689" t="n">
        <v>1</v>
      </c>
      <c r="D5689" t="inlineStr">
        <is>
          <t>IPCA</t>
        </is>
      </c>
      <c r="E5689" t="n">
        <v>0</v>
      </c>
      <c r="F5689" t="inlineStr">
        <is>
          <t>MENSAL</t>
        </is>
      </c>
      <c r="G5689" t="n">
        <v>45427</v>
      </c>
      <c r="H5689" t="n">
        <v>45427</v>
      </c>
      <c r="I5689" t="inlineStr">
        <is>
          <t>037</t>
        </is>
      </c>
      <c r="J5689" t="inlineStr">
        <is>
          <t>CARTEIRA</t>
        </is>
      </c>
      <c r="K5689" t="inlineStr">
        <is>
          <t>CONTRATO</t>
        </is>
      </c>
      <c r="L5689" t="n">
        <v>4745.65</v>
      </c>
      <c r="M5689" t="inlineStr"/>
      <c r="N5689" t="inlineStr"/>
      <c r="O5689" s="142">
        <f>DATE(YEAR(H5689),MONTH(H5689),1)</f>
        <v/>
      </c>
      <c r="P5689" s="132">
        <f>IF(H5689&gt;$L$3,"Futuro","Atraso")</f>
        <v/>
      </c>
      <c r="Q5689">
        <f>12*(YEAR(H5689)-YEAR($L$3))+(MONTH(H5689)-MONTH($L$3))</f>
        <v/>
      </c>
      <c r="R5689" s="366">
        <f>IF(N5689="IBIRAPITANGA FASE 3",IF(P5689="Atraso",M5689,M5689/(1+$J$2)^Q5689),IF(P5689="Atraso",M5689,M5689/(1+$J$1)^Q5689))</f>
        <v/>
      </c>
    </row>
    <row r="5690">
      <c r="A5690" t="inlineStr">
        <is>
          <t>Q024L013</t>
        </is>
      </c>
      <c r="B5690" t="inlineStr">
        <is>
          <t>RICHARD MCNAUGHT</t>
        </is>
      </c>
      <c r="C5690" t="n">
        <v>1</v>
      </c>
      <c r="D5690" t="inlineStr">
        <is>
          <t>IPCA</t>
        </is>
      </c>
      <c r="E5690" t="n">
        <v>0</v>
      </c>
      <c r="F5690" t="inlineStr">
        <is>
          <t>MENSAL</t>
        </is>
      </c>
      <c r="G5690" t="n">
        <v>45458</v>
      </c>
      <c r="H5690" t="n">
        <v>45458</v>
      </c>
      <c r="I5690" t="inlineStr">
        <is>
          <t>038</t>
        </is>
      </c>
      <c r="J5690" t="inlineStr">
        <is>
          <t>CARTEIRA</t>
        </is>
      </c>
      <c r="K5690" t="inlineStr">
        <is>
          <t>CONTRATO</t>
        </is>
      </c>
      <c r="L5690" t="n">
        <v>4745.65</v>
      </c>
      <c r="M5690" t="inlineStr"/>
      <c r="N5690" t="inlineStr"/>
      <c r="O5690" s="142">
        <f>DATE(YEAR(H5690),MONTH(H5690),1)</f>
        <v/>
      </c>
      <c r="P5690" s="132">
        <f>IF(H5690&gt;$L$3,"Futuro","Atraso")</f>
        <v/>
      </c>
      <c r="Q5690">
        <f>12*(YEAR(H5690)-YEAR($L$3))+(MONTH(H5690)-MONTH($L$3))</f>
        <v/>
      </c>
      <c r="R5690" s="366">
        <f>IF(N5690="IBIRAPITANGA FASE 3",IF(P5690="Atraso",M5690,M5690/(1+$J$2)^Q5690),IF(P5690="Atraso",M5690,M5690/(1+$J$1)^Q5690))</f>
        <v/>
      </c>
    </row>
    <row r="5691">
      <c r="A5691" t="inlineStr">
        <is>
          <t>Q024L013</t>
        </is>
      </c>
      <c r="B5691" t="inlineStr">
        <is>
          <t>RICHARD MCNAUGHT</t>
        </is>
      </c>
      <c r="C5691" t="n">
        <v>1</v>
      </c>
      <c r="D5691" t="inlineStr">
        <is>
          <t>IPCA</t>
        </is>
      </c>
      <c r="E5691" t="n">
        <v>0</v>
      </c>
      <c r="F5691" t="inlineStr">
        <is>
          <t>MENSAL</t>
        </is>
      </c>
      <c r="G5691" t="n">
        <v>45488</v>
      </c>
      <c r="H5691" t="n">
        <v>45488</v>
      </c>
      <c r="I5691" t="inlineStr">
        <is>
          <t>039</t>
        </is>
      </c>
      <c r="J5691" t="inlineStr">
        <is>
          <t>CARTEIRA</t>
        </is>
      </c>
      <c r="K5691" t="inlineStr">
        <is>
          <t>CONTRATO</t>
        </is>
      </c>
      <c r="L5691" t="n">
        <v>4745.65</v>
      </c>
      <c r="M5691" t="inlineStr"/>
      <c r="N5691" t="inlineStr"/>
      <c r="O5691" s="142">
        <f>DATE(YEAR(H5691),MONTH(H5691),1)</f>
        <v/>
      </c>
      <c r="P5691" s="132">
        <f>IF(H5691&gt;$L$3,"Futuro","Atraso")</f>
        <v/>
      </c>
      <c r="Q5691">
        <f>12*(YEAR(H5691)-YEAR($L$3))+(MONTH(H5691)-MONTH($L$3))</f>
        <v/>
      </c>
      <c r="R5691" s="366">
        <f>IF(N5691="IBIRAPITANGA FASE 3",IF(P5691="Atraso",M5691,M5691/(1+$J$2)^Q5691),IF(P5691="Atraso",M5691,M5691/(1+$J$1)^Q5691))</f>
        <v/>
      </c>
    </row>
    <row r="5692">
      <c r="A5692" t="inlineStr">
        <is>
          <t>Q024L013</t>
        </is>
      </c>
      <c r="B5692" t="inlineStr">
        <is>
          <t>RICHARD MCNAUGHT</t>
        </is>
      </c>
      <c r="C5692" t="n">
        <v>1</v>
      </c>
      <c r="D5692" t="inlineStr">
        <is>
          <t>IPCA</t>
        </is>
      </c>
      <c r="E5692" t="n">
        <v>0</v>
      </c>
      <c r="F5692" t="inlineStr">
        <is>
          <t>MENSAL</t>
        </is>
      </c>
      <c r="G5692" t="n">
        <v>45519</v>
      </c>
      <c r="H5692" t="n">
        <v>45519</v>
      </c>
      <c r="I5692" t="inlineStr">
        <is>
          <t>040</t>
        </is>
      </c>
      <c r="J5692" t="inlineStr">
        <is>
          <t>CARTEIRA</t>
        </is>
      </c>
      <c r="K5692" t="inlineStr">
        <is>
          <t>CONTRATO</t>
        </is>
      </c>
      <c r="L5692" t="n">
        <v>4745.65</v>
      </c>
      <c r="M5692" t="inlineStr"/>
      <c r="N5692" t="inlineStr"/>
      <c r="O5692" s="142">
        <f>DATE(YEAR(H5692),MONTH(H5692),1)</f>
        <v/>
      </c>
      <c r="P5692" s="132">
        <f>IF(H5692&gt;$L$3,"Futuro","Atraso")</f>
        <v/>
      </c>
      <c r="Q5692">
        <f>12*(YEAR(H5692)-YEAR($L$3))+(MONTH(H5692)-MONTH($L$3))</f>
        <v/>
      </c>
      <c r="R5692" s="366">
        <f>IF(N5692="IBIRAPITANGA FASE 3",IF(P5692="Atraso",M5692,M5692/(1+$J$2)^Q5692),IF(P5692="Atraso",M5692,M5692/(1+$J$1)^Q5692))</f>
        <v/>
      </c>
    </row>
    <row r="5693">
      <c r="A5693" t="inlineStr">
        <is>
          <t>Q024L013</t>
        </is>
      </c>
      <c r="B5693" t="inlineStr">
        <is>
          <t>RICHARD MCNAUGHT</t>
        </is>
      </c>
      <c r="C5693" t="n">
        <v>1</v>
      </c>
      <c r="D5693" t="inlineStr">
        <is>
          <t>IPCA</t>
        </is>
      </c>
      <c r="E5693" t="n">
        <v>0</v>
      </c>
      <c r="F5693" t="inlineStr">
        <is>
          <t>MENSAL</t>
        </is>
      </c>
      <c r="G5693" t="n">
        <v>45550</v>
      </c>
      <c r="H5693" t="n">
        <v>45550</v>
      </c>
      <c r="I5693" t="inlineStr">
        <is>
          <t>041</t>
        </is>
      </c>
      <c r="J5693" t="inlineStr">
        <is>
          <t>CARTEIRA</t>
        </is>
      </c>
      <c r="K5693" t="inlineStr">
        <is>
          <t>CONTRATO</t>
        </is>
      </c>
      <c r="L5693" t="n">
        <v>4745.65</v>
      </c>
      <c r="M5693" t="inlineStr"/>
      <c r="N5693" t="inlineStr"/>
      <c r="O5693" s="142">
        <f>DATE(YEAR(H5693),MONTH(H5693),1)</f>
        <v/>
      </c>
      <c r="P5693" s="132">
        <f>IF(H5693&gt;$L$3,"Futuro","Atraso")</f>
        <v/>
      </c>
      <c r="Q5693">
        <f>12*(YEAR(H5693)-YEAR($L$3))+(MONTH(H5693)-MONTH($L$3))</f>
        <v/>
      </c>
      <c r="R5693" s="366">
        <f>IF(N5693="IBIRAPITANGA FASE 3",IF(P5693="Atraso",M5693,M5693/(1+$J$2)^Q5693),IF(P5693="Atraso",M5693,M5693/(1+$J$1)^Q5693))</f>
        <v/>
      </c>
    </row>
    <row r="5694">
      <c r="A5694" t="inlineStr">
        <is>
          <t>Q024L013</t>
        </is>
      </c>
      <c r="B5694" t="inlineStr">
        <is>
          <t>RICHARD MCNAUGHT</t>
        </is>
      </c>
      <c r="C5694" t="n">
        <v>1</v>
      </c>
      <c r="D5694" t="inlineStr">
        <is>
          <t>IPCA</t>
        </is>
      </c>
      <c r="E5694" t="n">
        <v>0</v>
      </c>
      <c r="F5694" t="inlineStr">
        <is>
          <t>MENSAL</t>
        </is>
      </c>
      <c r="G5694" t="n">
        <v>45580</v>
      </c>
      <c r="H5694" t="n">
        <v>45580</v>
      </c>
      <c r="I5694" t="inlineStr">
        <is>
          <t>042</t>
        </is>
      </c>
      <c r="J5694" t="inlineStr">
        <is>
          <t>CARTEIRA</t>
        </is>
      </c>
      <c r="K5694" t="inlineStr">
        <is>
          <t>CONTRATO</t>
        </is>
      </c>
      <c r="L5694" t="n">
        <v>4745.65</v>
      </c>
      <c r="M5694" t="inlineStr"/>
      <c r="N5694" t="inlineStr"/>
      <c r="O5694" s="142">
        <f>DATE(YEAR(H5694),MONTH(H5694),1)</f>
        <v/>
      </c>
      <c r="P5694" s="132">
        <f>IF(H5694&gt;$L$3,"Futuro","Atraso")</f>
        <v/>
      </c>
      <c r="Q5694">
        <f>12*(YEAR(H5694)-YEAR($L$3))+(MONTH(H5694)-MONTH($L$3))</f>
        <v/>
      </c>
      <c r="R5694" s="366">
        <f>IF(N5694="IBIRAPITANGA FASE 3",IF(P5694="Atraso",M5694,M5694/(1+$J$2)^Q5694),IF(P5694="Atraso",M5694,M5694/(1+$J$1)^Q5694))</f>
        <v/>
      </c>
    </row>
    <row r="5695">
      <c r="A5695" t="inlineStr">
        <is>
          <t>Q024L013</t>
        </is>
      </c>
      <c r="B5695" t="inlineStr">
        <is>
          <t>RICHARD MCNAUGHT</t>
        </is>
      </c>
      <c r="C5695" t="n">
        <v>1</v>
      </c>
      <c r="D5695" t="inlineStr">
        <is>
          <t>IPCA</t>
        </is>
      </c>
      <c r="E5695" t="n">
        <v>0</v>
      </c>
      <c r="F5695" t="inlineStr">
        <is>
          <t>MENSAL</t>
        </is>
      </c>
      <c r="G5695" t="n">
        <v>45611</v>
      </c>
      <c r="H5695" t="n">
        <v>45611</v>
      </c>
      <c r="I5695" t="inlineStr">
        <is>
          <t>043</t>
        </is>
      </c>
      <c r="J5695" t="inlineStr">
        <is>
          <t>CARTEIRA</t>
        </is>
      </c>
      <c r="K5695" t="inlineStr">
        <is>
          <t>CONTRATO</t>
        </is>
      </c>
      <c r="L5695" t="n">
        <v>4745.65</v>
      </c>
      <c r="M5695" t="inlineStr"/>
      <c r="N5695" t="inlineStr"/>
      <c r="O5695" s="142">
        <f>DATE(YEAR(H5695),MONTH(H5695),1)</f>
        <v/>
      </c>
      <c r="P5695" s="132">
        <f>IF(H5695&gt;$L$3,"Futuro","Atraso")</f>
        <v/>
      </c>
      <c r="Q5695">
        <f>12*(YEAR(H5695)-YEAR($L$3))+(MONTH(H5695)-MONTH($L$3))</f>
        <v/>
      </c>
      <c r="R5695" s="366">
        <f>IF(N5695="IBIRAPITANGA FASE 3",IF(P5695="Atraso",M5695,M5695/(1+$J$2)^Q5695),IF(P5695="Atraso",M5695,M5695/(1+$J$1)^Q5695))</f>
        <v/>
      </c>
    </row>
    <row r="5696">
      <c r="A5696" t="inlineStr">
        <is>
          <t>Q024L013</t>
        </is>
      </c>
      <c r="B5696" t="inlineStr">
        <is>
          <t>RICHARD MCNAUGHT</t>
        </is>
      </c>
      <c r="C5696" t="n">
        <v>1</v>
      </c>
      <c r="D5696" t="inlineStr">
        <is>
          <t>IPCA</t>
        </is>
      </c>
      <c r="E5696" t="n">
        <v>0</v>
      </c>
      <c r="F5696" t="inlineStr">
        <is>
          <t>MENSAL</t>
        </is>
      </c>
      <c r="G5696" t="n">
        <v>45641</v>
      </c>
      <c r="H5696" t="n">
        <v>45641</v>
      </c>
      <c r="I5696" t="inlineStr">
        <is>
          <t>044</t>
        </is>
      </c>
      <c r="J5696" t="inlineStr">
        <is>
          <t>CARTEIRA</t>
        </is>
      </c>
      <c r="K5696" t="inlineStr">
        <is>
          <t>CONTRATO</t>
        </is>
      </c>
      <c r="L5696" t="n">
        <v>4745.65</v>
      </c>
      <c r="M5696" t="inlineStr"/>
      <c r="N5696" t="inlineStr"/>
      <c r="O5696" s="142">
        <f>DATE(YEAR(H5696),MONTH(H5696),1)</f>
        <v/>
      </c>
      <c r="P5696" s="132">
        <f>IF(H5696&gt;$L$3,"Futuro","Atraso")</f>
        <v/>
      </c>
      <c r="Q5696">
        <f>12*(YEAR(H5696)-YEAR($L$3))+(MONTH(H5696)-MONTH($L$3))</f>
        <v/>
      </c>
      <c r="R5696" s="366">
        <f>IF(N5696="IBIRAPITANGA FASE 3",IF(P5696="Atraso",M5696,M5696/(1+$J$2)^Q5696),IF(P5696="Atraso",M5696,M5696/(1+$J$1)^Q5696))</f>
        <v/>
      </c>
    </row>
    <row r="5697">
      <c r="A5697" t="inlineStr">
        <is>
          <t>Q024L013</t>
        </is>
      </c>
      <c r="B5697" t="inlineStr">
        <is>
          <t>RICHARD MCNAUGHT</t>
        </is>
      </c>
      <c r="C5697" t="n">
        <v>1</v>
      </c>
      <c r="D5697" t="inlineStr">
        <is>
          <t>IPCA</t>
        </is>
      </c>
      <c r="E5697" t="n">
        <v>0</v>
      </c>
      <c r="F5697" t="inlineStr">
        <is>
          <t>MENSAL</t>
        </is>
      </c>
      <c r="G5697" t="n">
        <v>45672</v>
      </c>
      <c r="H5697" t="n">
        <v>45672</v>
      </c>
      <c r="I5697" t="inlineStr">
        <is>
          <t>045</t>
        </is>
      </c>
      <c r="J5697" t="inlineStr">
        <is>
          <t>CARTEIRA</t>
        </is>
      </c>
      <c r="K5697" t="inlineStr">
        <is>
          <t>CONTRATO</t>
        </is>
      </c>
      <c r="L5697" t="n">
        <v>4745.65</v>
      </c>
      <c r="M5697" t="inlineStr"/>
      <c r="N5697" t="inlineStr"/>
      <c r="O5697" s="142">
        <f>DATE(YEAR(H5697),MONTH(H5697),1)</f>
        <v/>
      </c>
      <c r="P5697" s="132">
        <f>IF(H5697&gt;$L$3,"Futuro","Atraso")</f>
        <v/>
      </c>
      <c r="Q5697">
        <f>12*(YEAR(H5697)-YEAR($L$3))+(MONTH(H5697)-MONTH($L$3))</f>
        <v/>
      </c>
      <c r="R5697" s="366">
        <f>IF(N5697="IBIRAPITANGA FASE 3",IF(P5697="Atraso",M5697,M5697/(1+$J$2)^Q5697),IF(P5697="Atraso",M5697,M5697/(1+$J$1)^Q5697))</f>
        <v/>
      </c>
    </row>
    <row r="5698">
      <c r="A5698" t="inlineStr">
        <is>
          <t>Q024L013</t>
        </is>
      </c>
      <c r="B5698" t="inlineStr">
        <is>
          <t>RICHARD MCNAUGHT</t>
        </is>
      </c>
      <c r="C5698" t="n">
        <v>1</v>
      </c>
      <c r="D5698" t="inlineStr">
        <is>
          <t>IPCA</t>
        </is>
      </c>
      <c r="E5698" t="n">
        <v>0</v>
      </c>
      <c r="F5698" t="inlineStr">
        <is>
          <t>MENSAL</t>
        </is>
      </c>
      <c r="G5698" t="n">
        <v>45703</v>
      </c>
      <c r="H5698" t="n">
        <v>45703</v>
      </c>
      <c r="I5698" t="inlineStr">
        <is>
          <t>046</t>
        </is>
      </c>
      <c r="J5698" t="inlineStr">
        <is>
          <t>CARTEIRA</t>
        </is>
      </c>
      <c r="K5698" t="inlineStr">
        <is>
          <t>CONTRATO</t>
        </is>
      </c>
      <c r="L5698" t="n">
        <v>4745.65</v>
      </c>
      <c r="M5698" t="inlineStr"/>
      <c r="N5698" t="inlineStr"/>
      <c r="O5698" s="142">
        <f>DATE(YEAR(H5698),MONTH(H5698),1)</f>
        <v/>
      </c>
      <c r="P5698" s="132">
        <f>IF(H5698&gt;$L$3,"Futuro","Atraso")</f>
        <v/>
      </c>
      <c r="Q5698">
        <f>12*(YEAR(H5698)-YEAR($L$3))+(MONTH(H5698)-MONTH($L$3))</f>
        <v/>
      </c>
      <c r="R5698" s="366">
        <f>IF(N5698="IBIRAPITANGA FASE 3",IF(P5698="Atraso",M5698,M5698/(1+$J$2)^Q5698),IF(P5698="Atraso",M5698,M5698/(1+$J$1)^Q5698))</f>
        <v/>
      </c>
    </row>
    <row r="5699">
      <c r="A5699" t="inlineStr">
        <is>
          <t>Q024L013</t>
        </is>
      </c>
      <c r="B5699" t="inlineStr">
        <is>
          <t>RICHARD MCNAUGHT</t>
        </is>
      </c>
      <c r="C5699" t="n">
        <v>1</v>
      </c>
      <c r="D5699" t="inlineStr">
        <is>
          <t>IPCA</t>
        </is>
      </c>
      <c r="E5699" t="n">
        <v>0</v>
      </c>
      <c r="F5699" t="inlineStr">
        <is>
          <t>MENSAL</t>
        </is>
      </c>
      <c r="G5699" t="n">
        <v>45731</v>
      </c>
      <c r="H5699" t="n">
        <v>45731</v>
      </c>
      <c r="I5699" t="inlineStr">
        <is>
          <t>047</t>
        </is>
      </c>
      <c r="J5699" t="inlineStr">
        <is>
          <t>CARTEIRA</t>
        </is>
      </c>
      <c r="K5699" t="inlineStr">
        <is>
          <t>CONTRATO</t>
        </is>
      </c>
      <c r="L5699" t="n">
        <v>4745.65</v>
      </c>
      <c r="M5699" t="inlineStr"/>
      <c r="N5699" t="inlineStr"/>
      <c r="O5699" s="142">
        <f>DATE(YEAR(H5699),MONTH(H5699),1)</f>
        <v/>
      </c>
      <c r="P5699" s="132">
        <f>IF(H5699&gt;$L$3,"Futuro","Atraso")</f>
        <v/>
      </c>
      <c r="Q5699">
        <f>12*(YEAR(H5699)-YEAR($L$3))+(MONTH(H5699)-MONTH($L$3))</f>
        <v/>
      </c>
      <c r="R5699" s="366">
        <f>IF(N5699="IBIRAPITANGA FASE 3",IF(P5699="Atraso",M5699,M5699/(1+$J$2)^Q5699),IF(P5699="Atraso",M5699,M5699/(1+$J$1)^Q5699))</f>
        <v/>
      </c>
    </row>
    <row r="5700">
      <c r="A5700" t="inlineStr">
        <is>
          <t>Q024L013</t>
        </is>
      </c>
      <c r="B5700" t="inlineStr">
        <is>
          <t>RICHARD MCNAUGHT</t>
        </is>
      </c>
      <c r="C5700" t="n">
        <v>1</v>
      </c>
      <c r="D5700" t="inlineStr">
        <is>
          <t>IPCA</t>
        </is>
      </c>
      <c r="E5700" t="n">
        <v>0</v>
      </c>
      <c r="F5700" t="inlineStr">
        <is>
          <t>MENSAL</t>
        </is>
      </c>
      <c r="G5700" t="n">
        <v>45762</v>
      </c>
      <c r="H5700" t="n">
        <v>45762</v>
      </c>
      <c r="I5700" t="inlineStr">
        <is>
          <t>048</t>
        </is>
      </c>
      <c r="J5700" t="inlineStr">
        <is>
          <t>CARTEIRA</t>
        </is>
      </c>
      <c r="K5700" t="inlineStr">
        <is>
          <t>CONTRATO</t>
        </is>
      </c>
      <c r="L5700" t="n">
        <v>4745.65</v>
      </c>
      <c r="M5700" t="inlineStr"/>
      <c r="N5700" t="inlineStr"/>
      <c r="O5700" s="142">
        <f>DATE(YEAR(H5700),MONTH(H5700),1)</f>
        <v/>
      </c>
      <c r="P5700" s="132">
        <f>IF(H5700&gt;$L$3,"Futuro","Atraso")</f>
        <v/>
      </c>
      <c r="Q5700">
        <f>12*(YEAR(H5700)-YEAR($L$3))+(MONTH(H5700)-MONTH($L$3))</f>
        <v/>
      </c>
      <c r="R5700" s="366">
        <f>IF(N5700="IBIRAPITANGA FASE 3",IF(P5700="Atraso",M5700,M5700/(1+$J$2)^Q5700),IF(P5700="Atraso",M5700,M5700/(1+$J$1)^Q5700))</f>
        <v/>
      </c>
    </row>
    <row r="5701">
      <c r="A5701" t="inlineStr">
        <is>
          <t>Q024L014</t>
        </is>
      </c>
      <c r="B5701" t="inlineStr">
        <is>
          <t>PAULO HENRIQUE BORNATO DA SILVA</t>
        </is>
      </c>
      <c r="C5701" t="n">
        <v>1</v>
      </c>
      <c r="D5701" t="inlineStr">
        <is>
          <t>IPCA</t>
        </is>
      </c>
      <c r="E5701" t="n">
        <v>0</v>
      </c>
      <c r="F5701" t="inlineStr">
        <is>
          <t>MENSAL</t>
        </is>
      </c>
      <c r="G5701" t="n">
        <v>44885</v>
      </c>
      <c r="H5701" t="n">
        <v>44885</v>
      </c>
      <c r="I5701" t="inlineStr">
        <is>
          <t>002</t>
        </is>
      </c>
      <c r="J5701" t="inlineStr">
        <is>
          <t>CARTEIRA</t>
        </is>
      </c>
      <c r="K5701" t="inlineStr">
        <is>
          <t>CONTRATO</t>
        </is>
      </c>
      <c r="L5701" t="n">
        <v>18391.29</v>
      </c>
      <c r="M5701" t="inlineStr"/>
      <c r="N5701" t="inlineStr"/>
      <c r="O5701" s="142">
        <f>DATE(YEAR(H5701),MONTH(H5701),1)</f>
        <v/>
      </c>
      <c r="P5701" s="132">
        <f>IF(H5701&gt;$L$3,"Futuro","Atraso")</f>
        <v/>
      </c>
      <c r="Q5701">
        <f>12*(YEAR(H5701)-YEAR($L$3))+(MONTH(H5701)-MONTH($L$3))</f>
        <v/>
      </c>
      <c r="R5701" s="366">
        <f>IF(N5701="IBIRAPITANGA FASE 3",IF(P5701="Atraso",M5701,M5701/(1+$J$2)^Q5701),IF(P5701="Atraso",M5701,M5701/(1+$J$1)^Q5701))</f>
        <v/>
      </c>
    </row>
    <row r="5702">
      <c r="A5702" t="inlineStr">
        <is>
          <t>Q024L014</t>
        </is>
      </c>
      <c r="B5702" t="inlineStr">
        <is>
          <t>PAULO HENRIQUE BORNATO DA SILVA</t>
        </is>
      </c>
      <c r="C5702" t="n">
        <v>1</v>
      </c>
      <c r="D5702" t="inlineStr">
        <is>
          <t>IPCA</t>
        </is>
      </c>
      <c r="E5702" t="n">
        <v>0</v>
      </c>
      <c r="F5702" t="inlineStr">
        <is>
          <t>MENSAL</t>
        </is>
      </c>
      <c r="G5702" t="n">
        <v>44915</v>
      </c>
      <c r="H5702" t="n">
        <v>44915</v>
      </c>
      <c r="I5702" t="inlineStr">
        <is>
          <t>025</t>
        </is>
      </c>
      <c r="J5702" t="inlineStr">
        <is>
          <t>CARTEIRA</t>
        </is>
      </c>
      <c r="K5702" t="inlineStr">
        <is>
          <t>CONTRATO</t>
        </is>
      </c>
      <c r="L5702" t="n">
        <v>4556.94</v>
      </c>
      <c r="M5702" t="inlineStr"/>
      <c r="N5702" t="inlineStr"/>
      <c r="O5702" s="142">
        <f>DATE(YEAR(H5702),MONTH(H5702),1)</f>
        <v/>
      </c>
      <c r="P5702" s="132">
        <f>IF(H5702&gt;$L$3,"Futuro","Atraso")</f>
        <v/>
      </c>
      <c r="Q5702">
        <f>12*(YEAR(H5702)-YEAR($L$3))+(MONTH(H5702)-MONTH($L$3))</f>
        <v/>
      </c>
      <c r="R5702" s="366">
        <f>IF(N5702="IBIRAPITANGA FASE 3",IF(P5702="Atraso",M5702,M5702/(1+$J$2)^Q5702),IF(P5702="Atraso",M5702,M5702/(1+$J$1)^Q5702))</f>
        <v/>
      </c>
    </row>
    <row r="5703">
      <c r="A5703" t="inlineStr">
        <is>
          <t>Q024L014</t>
        </is>
      </c>
      <c r="B5703" t="inlineStr">
        <is>
          <t>PAULO HENRIQUE BORNATO DA SILVA</t>
        </is>
      </c>
      <c r="C5703" t="n">
        <v>1</v>
      </c>
      <c r="D5703" t="inlineStr">
        <is>
          <t>IPCA</t>
        </is>
      </c>
      <c r="E5703" t="n">
        <v>0</v>
      </c>
      <c r="F5703" t="inlineStr">
        <is>
          <t>MENSAL</t>
        </is>
      </c>
      <c r="G5703" t="n">
        <v>44946</v>
      </c>
      <c r="H5703" t="n">
        <v>44946</v>
      </c>
      <c r="I5703" t="inlineStr">
        <is>
          <t>026</t>
        </is>
      </c>
      <c r="J5703" t="inlineStr">
        <is>
          <t>CARTEIRA</t>
        </is>
      </c>
      <c r="K5703" t="inlineStr">
        <is>
          <t>CONTRATO</t>
        </is>
      </c>
      <c r="L5703" t="n">
        <v>4514.69</v>
      </c>
      <c r="M5703" t="inlineStr"/>
      <c r="N5703" t="inlineStr"/>
      <c r="O5703" s="142">
        <f>DATE(YEAR(H5703),MONTH(H5703),1)</f>
        <v/>
      </c>
      <c r="P5703" s="132">
        <f>IF(H5703&gt;$L$3,"Futuro","Atraso")</f>
        <v/>
      </c>
      <c r="Q5703">
        <f>12*(YEAR(H5703)-YEAR($L$3))+(MONTH(H5703)-MONTH($L$3))</f>
        <v/>
      </c>
      <c r="R5703" s="366">
        <f>IF(N5703="IBIRAPITANGA FASE 3",IF(P5703="Atraso",M5703,M5703/(1+$J$2)^Q5703),IF(P5703="Atraso",M5703,M5703/(1+$J$1)^Q5703))</f>
        <v/>
      </c>
    </row>
    <row r="5704">
      <c r="A5704" t="inlineStr">
        <is>
          <t>Q024L014</t>
        </is>
      </c>
      <c r="B5704" t="inlineStr">
        <is>
          <t>PAULO HENRIQUE BORNATO DA SILVA</t>
        </is>
      </c>
      <c r="C5704" t="n">
        <v>1</v>
      </c>
      <c r="D5704" t="inlineStr">
        <is>
          <t>IPCA</t>
        </is>
      </c>
      <c r="E5704" t="n">
        <v>0</v>
      </c>
      <c r="F5704" t="inlineStr">
        <is>
          <t>MENSAL</t>
        </is>
      </c>
      <c r="G5704" t="n">
        <v>44977</v>
      </c>
      <c r="H5704" t="n">
        <v>44977</v>
      </c>
      <c r="I5704" t="inlineStr">
        <is>
          <t>027</t>
        </is>
      </c>
      <c r="J5704" t="inlineStr">
        <is>
          <t>CARTEIRA</t>
        </is>
      </c>
      <c r="K5704" t="inlineStr">
        <is>
          <t>CONTRATO</t>
        </is>
      </c>
      <c r="L5704" t="n">
        <v>4472.45</v>
      </c>
      <c r="M5704" t="inlineStr"/>
      <c r="N5704" t="inlineStr"/>
      <c r="O5704" s="142">
        <f>DATE(YEAR(H5704),MONTH(H5704),1)</f>
        <v/>
      </c>
      <c r="P5704" s="132">
        <f>IF(H5704&gt;$L$3,"Futuro","Atraso")</f>
        <v/>
      </c>
      <c r="Q5704">
        <f>12*(YEAR(H5704)-YEAR($L$3))+(MONTH(H5704)-MONTH($L$3))</f>
        <v/>
      </c>
      <c r="R5704" s="366">
        <f>IF(N5704="IBIRAPITANGA FASE 3",IF(P5704="Atraso",M5704,M5704/(1+$J$2)^Q5704),IF(P5704="Atraso",M5704,M5704/(1+$J$1)^Q5704))</f>
        <v/>
      </c>
    </row>
    <row r="5705">
      <c r="A5705" t="inlineStr">
        <is>
          <t>Q024L014</t>
        </is>
      </c>
      <c r="B5705" t="inlineStr">
        <is>
          <t>PAULO HENRIQUE BORNATO DA SILVA</t>
        </is>
      </c>
      <c r="C5705" t="n">
        <v>1</v>
      </c>
      <c r="D5705" t="inlineStr">
        <is>
          <t>IPCA</t>
        </is>
      </c>
      <c r="E5705" t="n">
        <v>0</v>
      </c>
      <c r="F5705" t="inlineStr">
        <is>
          <t>MENSAL</t>
        </is>
      </c>
      <c r="G5705" t="n">
        <v>45005</v>
      </c>
      <c r="H5705" t="n">
        <v>45005</v>
      </c>
      <c r="I5705" t="inlineStr">
        <is>
          <t>028</t>
        </is>
      </c>
      <c r="J5705" t="inlineStr">
        <is>
          <t>CARTEIRA</t>
        </is>
      </c>
      <c r="K5705" t="inlineStr">
        <is>
          <t>CONTRATO</t>
        </is>
      </c>
      <c r="L5705" t="n">
        <v>4434.3</v>
      </c>
      <c r="M5705" t="inlineStr"/>
      <c r="N5705" t="inlineStr"/>
      <c r="O5705" s="142">
        <f>DATE(YEAR(H5705),MONTH(H5705),1)</f>
        <v/>
      </c>
      <c r="P5705" s="132">
        <f>IF(H5705&gt;$L$3,"Futuro","Atraso")</f>
        <v/>
      </c>
      <c r="Q5705">
        <f>12*(YEAR(H5705)-YEAR($L$3))+(MONTH(H5705)-MONTH($L$3))</f>
        <v/>
      </c>
      <c r="R5705" s="366">
        <f>IF(N5705="IBIRAPITANGA FASE 3",IF(P5705="Atraso",M5705,M5705/(1+$J$2)^Q5705),IF(P5705="Atraso",M5705,M5705/(1+$J$1)^Q5705))</f>
        <v/>
      </c>
    </row>
    <row r="5706">
      <c r="A5706" t="inlineStr">
        <is>
          <t>Q024L014</t>
        </is>
      </c>
      <c r="B5706" t="inlineStr">
        <is>
          <t>PAULO HENRIQUE BORNATO DA SILVA</t>
        </is>
      </c>
      <c r="C5706" t="n">
        <v>1</v>
      </c>
      <c r="D5706" t="inlineStr">
        <is>
          <t>IPCA</t>
        </is>
      </c>
      <c r="E5706" t="n">
        <v>0</v>
      </c>
      <c r="F5706" t="inlineStr">
        <is>
          <t>MENSAL</t>
        </is>
      </c>
      <c r="G5706" t="n">
        <v>45036</v>
      </c>
      <c r="H5706" t="n">
        <v>45036</v>
      </c>
      <c r="I5706" t="inlineStr">
        <is>
          <t>029</t>
        </is>
      </c>
      <c r="J5706" t="inlineStr">
        <is>
          <t>CARTEIRA</t>
        </is>
      </c>
      <c r="K5706" t="inlineStr">
        <is>
          <t>CONTRATO</t>
        </is>
      </c>
      <c r="L5706" t="n">
        <v>4392.04</v>
      </c>
      <c r="M5706" t="inlineStr"/>
      <c r="N5706" t="inlineStr"/>
      <c r="O5706" s="142">
        <f>DATE(YEAR(H5706),MONTH(H5706),1)</f>
        <v/>
      </c>
      <c r="P5706" s="132">
        <f>IF(H5706&gt;$L$3,"Futuro","Atraso")</f>
        <v/>
      </c>
      <c r="Q5706">
        <f>12*(YEAR(H5706)-YEAR($L$3))+(MONTH(H5706)-MONTH($L$3))</f>
        <v/>
      </c>
      <c r="R5706" s="366">
        <f>IF(N5706="IBIRAPITANGA FASE 3",IF(P5706="Atraso",M5706,M5706/(1+$J$2)^Q5706),IF(P5706="Atraso",M5706,M5706/(1+$J$1)^Q5706))</f>
        <v/>
      </c>
    </row>
    <row r="5707">
      <c r="A5707" t="inlineStr">
        <is>
          <t>Q024L014</t>
        </is>
      </c>
      <c r="B5707" t="inlineStr">
        <is>
          <t>PAULO HENRIQUE BORNATO DA SILVA</t>
        </is>
      </c>
      <c r="C5707" t="n">
        <v>1</v>
      </c>
      <c r="D5707" t="inlineStr">
        <is>
          <t>IPCA</t>
        </is>
      </c>
      <c r="E5707" t="n">
        <v>0</v>
      </c>
      <c r="F5707" t="inlineStr">
        <is>
          <t>MENSAL</t>
        </is>
      </c>
      <c r="G5707" t="n">
        <v>45066</v>
      </c>
      <c r="H5707" t="n">
        <v>45066</v>
      </c>
      <c r="I5707" t="inlineStr">
        <is>
          <t>030</t>
        </is>
      </c>
      <c r="J5707" t="inlineStr">
        <is>
          <t>CARTEIRA</t>
        </is>
      </c>
      <c r="K5707" t="inlineStr">
        <is>
          <t>CONTRATO</t>
        </is>
      </c>
      <c r="L5707" t="n">
        <v>4351.16</v>
      </c>
      <c r="M5707" t="inlineStr"/>
      <c r="N5707" t="inlineStr"/>
      <c r="O5707" s="142">
        <f>DATE(YEAR(H5707),MONTH(H5707),1)</f>
        <v/>
      </c>
      <c r="P5707" s="132">
        <f>IF(H5707&gt;$L$3,"Futuro","Atraso")</f>
        <v/>
      </c>
      <c r="Q5707">
        <f>12*(YEAR(H5707)-YEAR($L$3))+(MONTH(H5707)-MONTH($L$3))</f>
        <v/>
      </c>
      <c r="R5707" s="366">
        <f>IF(N5707="IBIRAPITANGA FASE 3",IF(P5707="Atraso",M5707,M5707/(1+$J$2)^Q5707),IF(P5707="Atraso",M5707,M5707/(1+$J$1)^Q5707))</f>
        <v/>
      </c>
    </row>
    <row r="5708">
      <c r="A5708" t="inlineStr">
        <is>
          <t>Q024L014</t>
        </is>
      </c>
      <c r="B5708" t="inlineStr">
        <is>
          <t>PAULO HENRIQUE BORNATO DA SILVA</t>
        </is>
      </c>
      <c r="C5708" t="n">
        <v>1</v>
      </c>
      <c r="D5708" t="inlineStr">
        <is>
          <t>IPCA</t>
        </is>
      </c>
      <c r="E5708" t="n">
        <v>0</v>
      </c>
      <c r="F5708" t="inlineStr">
        <is>
          <t>MENSAL</t>
        </is>
      </c>
      <c r="G5708" t="n">
        <v>45097</v>
      </c>
      <c r="H5708" t="n">
        <v>45097</v>
      </c>
      <c r="I5708" t="inlineStr">
        <is>
          <t>031</t>
        </is>
      </c>
      <c r="J5708" t="inlineStr">
        <is>
          <t>CARTEIRA</t>
        </is>
      </c>
      <c r="K5708" t="inlineStr">
        <is>
          <t>CONTRATO</t>
        </is>
      </c>
      <c r="L5708" t="n">
        <v>4308.92</v>
      </c>
      <c r="M5708" t="inlineStr"/>
      <c r="N5708" t="inlineStr"/>
      <c r="O5708" s="142">
        <f>DATE(YEAR(H5708),MONTH(H5708),1)</f>
        <v/>
      </c>
      <c r="P5708" s="132">
        <f>IF(H5708&gt;$L$3,"Futuro","Atraso")</f>
        <v/>
      </c>
      <c r="Q5708">
        <f>12*(YEAR(H5708)-YEAR($L$3))+(MONTH(H5708)-MONTH($L$3))</f>
        <v/>
      </c>
      <c r="R5708" s="366">
        <f>IF(N5708="IBIRAPITANGA FASE 3",IF(P5708="Atraso",M5708,M5708/(1+$J$2)^Q5708),IF(P5708="Atraso",M5708,M5708/(1+$J$1)^Q5708))</f>
        <v/>
      </c>
    </row>
    <row r="5709">
      <c r="A5709" t="inlineStr">
        <is>
          <t>Q024L014</t>
        </is>
      </c>
      <c r="B5709" t="inlineStr">
        <is>
          <t>PAULO HENRIQUE BORNATO DA SILVA</t>
        </is>
      </c>
      <c r="C5709" t="n">
        <v>1</v>
      </c>
      <c r="D5709" t="inlineStr">
        <is>
          <t>IPCA</t>
        </is>
      </c>
      <c r="E5709" t="n">
        <v>0</v>
      </c>
      <c r="F5709" t="inlineStr">
        <is>
          <t>MENSAL</t>
        </is>
      </c>
      <c r="G5709" t="n">
        <v>45127</v>
      </c>
      <c r="H5709" t="n">
        <v>45127</v>
      </c>
      <c r="I5709" t="inlineStr">
        <is>
          <t>032</t>
        </is>
      </c>
      <c r="J5709" t="inlineStr">
        <is>
          <t>CARTEIRA</t>
        </is>
      </c>
      <c r="K5709" t="inlineStr">
        <is>
          <t>CONTRATO</t>
        </is>
      </c>
      <c r="L5709" t="n">
        <v>4268.04</v>
      </c>
      <c r="M5709" t="inlineStr"/>
      <c r="N5709" t="inlineStr"/>
      <c r="O5709" s="142">
        <f>DATE(YEAR(H5709),MONTH(H5709),1)</f>
        <v/>
      </c>
      <c r="P5709" s="132">
        <f>IF(H5709&gt;$L$3,"Futuro","Atraso")</f>
        <v/>
      </c>
      <c r="Q5709">
        <f>12*(YEAR(H5709)-YEAR($L$3))+(MONTH(H5709)-MONTH($L$3))</f>
        <v/>
      </c>
      <c r="R5709" s="366">
        <f>IF(N5709="IBIRAPITANGA FASE 3",IF(P5709="Atraso",M5709,M5709/(1+$J$2)^Q5709),IF(P5709="Atraso",M5709,M5709/(1+$J$1)^Q5709))</f>
        <v/>
      </c>
    </row>
    <row r="5710">
      <c r="A5710" t="inlineStr">
        <is>
          <t>Q024L014</t>
        </is>
      </c>
      <c r="B5710" t="inlineStr">
        <is>
          <t>PAULO HENRIQUE BORNATO DA SILVA</t>
        </is>
      </c>
      <c r="C5710" t="n">
        <v>1</v>
      </c>
      <c r="D5710" t="inlineStr">
        <is>
          <t>IPCA</t>
        </is>
      </c>
      <c r="E5710" t="n">
        <v>0</v>
      </c>
      <c r="F5710" t="inlineStr">
        <is>
          <t>MENSAL</t>
        </is>
      </c>
      <c r="G5710" t="n">
        <v>45158</v>
      </c>
      <c r="H5710" t="n">
        <v>45158</v>
      </c>
      <c r="I5710" t="inlineStr">
        <is>
          <t>033</t>
        </is>
      </c>
      <c r="J5710" t="inlineStr">
        <is>
          <t>CARTEIRA</t>
        </is>
      </c>
      <c r="K5710" t="inlineStr">
        <is>
          <t>CONTRATO</t>
        </is>
      </c>
      <c r="L5710" t="n">
        <v>4225.8</v>
      </c>
      <c r="M5710" t="inlineStr"/>
      <c r="N5710" t="inlineStr"/>
      <c r="O5710" s="142">
        <f>DATE(YEAR(H5710),MONTH(H5710),1)</f>
        <v/>
      </c>
      <c r="P5710" s="132">
        <f>IF(H5710&gt;$L$3,"Futuro","Atraso")</f>
        <v/>
      </c>
      <c r="Q5710">
        <f>12*(YEAR(H5710)-YEAR($L$3))+(MONTH(H5710)-MONTH($L$3))</f>
        <v/>
      </c>
      <c r="R5710" s="366">
        <f>IF(N5710="IBIRAPITANGA FASE 3",IF(P5710="Atraso",M5710,M5710/(1+$J$2)^Q5710),IF(P5710="Atraso",M5710,M5710/(1+$J$1)^Q5710))</f>
        <v/>
      </c>
    </row>
    <row r="5711">
      <c r="A5711" t="inlineStr">
        <is>
          <t>Q024L014</t>
        </is>
      </c>
      <c r="B5711" t="inlineStr">
        <is>
          <t>PAULO HENRIQUE BORNATO DA SILVA</t>
        </is>
      </c>
      <c r="C5711" t="n">
        <v>1</v>
      </c>
      <c r="D5711" t="inlineStr">
        <is>
          <t>IPCA</t>
        </is>
      </c>
      <c r="E5711" t="n">
        <v>0</v>
      </c>
      <c r="F5711" t="inlineStr">
        <is>
          <t>MENSAL</t>
        </is>
      </c>
      <c r="G5711" t="n">
        <v>45189</v>
      </c>
      <c r="H5711" t="n">
        <v>45189</v>
      </c>
      <c r="I5711" t="inlineStr">
        <is>
          <t>034</t>
        </is>
      </c>
      <c r="J5711" t="inlineStr">
        <is>
          <t>CARTEIRA</t>
        </is>
      </c>
      <c r="K5711" t="inlineStr">
        <is>
          <t>CONTRATO</t>
        </is>
      </c>
      <c r="L5711" t="n">
        <v>4183.55</v>
      </c>
      <c r="M5711" t="inlineStr"/>
      <c r="N5711" t="inlineStr"/>
      <c r="O5711" s="142">
        <f>DATE(YEAR(H5711),MONTH(H5711),1)</f>
        <v/>
      </c>
      <c r="P5711" s="132">
        <f>IF(H5711&gt;$L$3,"Futuro","Atraso")</f>
        <v/>
      </c>
      <c r="Q5711">
        <f>12*(YEAR(H5711)-YEAR($L$3))+(MONTH(H5711)-MONTH($L$3))</f>
        <v/>
      </c>
      <c r="R5711" s="366">
        <f>IF(N5711="IBIRAPITANGA FASE 3",IF(P5711="Atraso",M5711,M5711/(1+$J$2)^Q5711),IF(P5711="Atraso",M5711,M5711/(1+$J$1)^Q5711))</f>
        <v/>
      </c>
    </row>
    <row r="5712">
      <c r="A5712" t="inlineStr">
        <is>
          <t>Q024L014</t>
        </is>
      </c>
      <c r="B5712" t="inlineStr">
        <is>
          <t>PAULO HENRIQUE BORNATO DA SILVA</t>
        </is>
      </c>
      <c r="C5712" t="n">
        <v>1</v>
      </c>
      <c r="D5712" t="inlineStr">
        <is>
          <t>IPCA</t>
        </is>
      </c>
      <c r="E5712" t="n">
        <v>0</v>
      </c>
      <c r="F5712" t="inlineStr">
        <is>
          <t>MENSAL</t>
        </is>
      </c>
      <c r="G5712" t="n">
        <v>45219</v>
      </c>
      <c r="H5712" t="n">
        <v>45219</v>
      </c>
      <c r="I5712" t="inlineStr">
        <is>
          <t>035</t>
        </is>
      </c>
      <c r="J5712" t="inlineStr">
        <is>
          <t>CARTEIRA</t>
        </is>
      </c>
      <c r="K5712" t="inlineStr">
        <is>
          <t>CONTRATO</t>
        </is>
      </c>
      <c r="L5712" t="n">
        <v>4095.93</v>
      </c>
      <c r="M5712" t="inlineStr"/>
      <c r="N5712" t="inlineStr"/>
      <c r="O5712" s="142">
        <f>DATE(YEAR(H5712),MONTH(H5712),1)</f>
        <v/>
      </c>
      <c r="P5712" s="132">
        <f>IF(H5712&gt;$L$3,"Futuro","Atraso")</f>
        <v/>
      </c>
      <c r="Q5712">
        <f>12*(YEAR(H5712)-YEAR($L$3))+(MONTH(H5712)-MONTH($L$3))</f>
        <v/>
      </c>
      <c r="R5712" s="366">
        <f>IF(N5712="IBIRAPITANGA FASE 3",IF(P5712="Atraso",M5712,M5712/(1+$J$2)^Q5712),IF(P5712="Atraso",M5712,M5712/(1+$J$1)^Q5712))</f>
        <v/>
      </c>
    </row>
    <row r="5713">
      <c r="A5713" t="inlineStr">
        <is>
          <t>Q024L014</t>
        </is>
      </c>
      <c r="B5713" t="inlineStr">
        <is>
          <t>PAULO HENRIQUE BORNATO DA SILVA</t>
        </is>
      </c>
      <c r="C5713" t="n">
        <v>1</v>
      </c>
      <c r="D5713" t="inlineStr">
        <is>
          <t>IPCA</t>
        </is>
      </c>
      <c r="E5713" t="n">
        <v>0</v>
      </c>
      <c r="F5713" t="inlineStr">
        <is>
          <t>MENSAL</t>
        </is>
      </c>
      <c r="G5713" t="n">
        <v>45250</v>
      </c>
      <c r="H5713" t="n">
        <v>45250</v>
      </c>
      <c r="I5713" t="inlineStr">
        <is>
          <t>036</t>
        </is>
      </c>
      <c r="J5713" t="inlineStr">
        <is>
          <t>CARTEIRA</t>
        </is>
      </c>
      <c r="K5713" t="inlineStr">
        <is>
          <t>CONTRATO</t>
        </is>
      </c>
      <c r="L5713" t="n">
        <v>4095.93</v>
      </c>
      <c r="M5713" t="inlineStr"/>
      <c r="N5713" t="inlineStr"/>
      <c r="O5713" s="142">
        <f>DATE(YEAR(H5713),MONTH(H5713),1)</f>
        <v/>
      </c>
      <c r="P5713" s="132">
        <f>IF(H5713&gt;$L$3,"Futuro","Atraso")</f>
        <v/>
      </c>
      <c r="Q5713">
        <f>12*(YEAR(H5713)-YEAR($L$3))+(MONTH(H5713)-MONTH($L$3))</f>
        <v/>
      </c>
      <c r="R5713" s="366">
        <f>IF(N5713="IBIRAPITANGA FASE 3",IF(P5713="Atraso",M5713,M5713/(1+$J$2)^Q5713),IF(P5713="Atraso",M5713,M5713/(1+$J$1)^Q5713))</f>
        <v/>
      </c>
    </row>
    <row r="5714">
      <c r="A5714" t="inlineStr">
        <is>
          <t>Q024L014</t>
        </is>
      </c>
      <c r="B5714" t="inlineStr">
        <is>
          <t>PAULO HENRIQUE BORNATO DA SILVA</t>
        </is>
      </c>
      <c r="C5714" t="n">
        <v>1</v>
      </c>
      <c r="D5714" t="inlineStr">
        <is>
          <t>IPCA</t>
        </is>
      </c>
      <c r="E5714" t="n">
        <v>0</v>
      </c>
      <c r="F5714" t="inlineStr">
        <is>
          <t>MENSAL</t>
        </is>
      </c>
      <c r="G5714" t="n">
        <v>45250</v>
      </c>
      <c r="H5714" t="n">
        <v>45250</v>
      </c>
      <c r="I5714" t="inlineStr">
        <is>
          <t>003</t>
        </is>
      </c>
      <c r="J5714" t="inlineStr">
        <is>
          <t>CARTEIRA</t>
        </is>
      </c>
      <c r="K5714" t="inlineStr">
        <is>
          <t>CONTRATO</t>
        </is>
      </c>
      <c r="L5714" t="n">
        <v>16383.72</v>
      </c>
      <c r="M5714" t="inlineStr"/>
      <c r="N5714" t="inlineStr"/>
      <c r="O5714" s="142">
        <f>DATE(YEAR(H5714),MONTH(H5714),1)</f>
        <v/>
      </c>
      <c r="P5714" s="132">
        <f>IF(H5714&gt;$L$3,"Futuro","Atraso")</f>
        <v/>
      </c>
      <c r="Q5714">
        <f>12*(YEAR(H5714)-YEAR($L$3))+(MONTH(H5714)-MONTH($L$3))</f>
        <v/>
      </c>
      <c r="R5714" s="366">
        <f>IF(N5714="IBIRAPITANGA FASE 3",IF(P5714="Atraso",M5714,M5714/(1+$J$2)^Q5714),IF(P5714="Atraso",M5714,M5714/(1+$J$1)^Q5714))</f>
        <v/>
      </c>
    </row>
    <row r="5715">
      <c r="A5715" t="inlineStr">
        <is>
          <t>Q024L014</t>
        </is>
      </c>
      <c r="B5715" t="inlineStr">
        <is>
          <t>PAULO HENRIQUE BORNATO DA SILVA</t>
        </is>
      </c>
      <c r="C5715" t="n">
        <v>1</v>
      </c>
      <c r="D5715" t="inlineStr">
        <is>
          <t>IPCA</t>
        </is>
      </c>
      <c r="E5715" t="n">
        <v>0</v>
      </c>
      <c r="F5715" t="inlineStr">
        <is>
          <t>MENSAL</t>
        </is>
      </c>
      <c r="G5715" t="n">
        <v>45280</v>
      </c>
      <c r="H5715" t="n">
        <v>45280</v>
      </c>
      <c r="I5715" t="inlineStr">
        <is>
          <t>037</t>
        </is>
      </c>
      <c r="J5715" t="inlineStr">
        <is>
          <t>CARTEIRA</t>
        </is>
      </c>
      <c r="K5715" t="inlineStr">
        <is>
          <t>CONTRATO</t>
        </is>
      </c>
      <c r="L5715" t="n">
        <v>4095.93</v>
      </c>
      <c r="M5715" t="inlineStr"/>
      <c r="N5715" t="inlineStr"/>
      <c r="O5715" s="142">
        <f>DATE(YEAR(H5715),MONTH(H5715),1)</f>
        <v/>
      </c>
      <c r="P5715" s="132">
        <f>IF(H5715&gt;$L$3,"Futuro","Atraso")</f>
        <v/>
      </c>
      <c r="Q5715">
        <f>12*(YEAR(H5715)-YEAR($L$3))+(MONTH(H5715)-MONTH($L$3))</f>
        <v/>
      </c>
      <c r="R5715" s="366">
        <f>IF(N5715="IBIRAPITANGA FASE 3",IF(P5715="Atraso",M5715,M5715/(1+$J$2)^Q5715),IF(P5715="Atraso",M5715,M5715/(1+$J$1)^Q5715))</f>
        <v/>
      </c>
    </row>
    <row r="5716">
      <c r="A5716" t="inlineStr">
        <is>
          <t>Q024L014</t>
        </is>
      </c>
      <c r="B5716" t="inlineStr">
        <is>
          <t>PAULO HENRIQUE BORNATO DA SILVA</t>
        </is>
      </c>
      <c r="C5716" t="n">
        <v>1</v>
      </c>
      <c r="D5716" t="inlineStr">
        <is>
          <t>IPCA</t>
        </is>
      </c>
      <c r="E5716" t="n">
        <v>0</v>
      </c>
      <c r="F5716" t="inlineStr">
        <is>
          <t>MENSAL</t>
        </is>
      </c>
      <c r="G5716" t="n">
        <v>45311</v>
      </c>
      <c r="H5716" t="n">
        <v>45311</v>
      </c>
      <c r="I5716" t="inlineStr">
        <is>
          <t>038</t>
        </is>
      </c>
      <c r="J5716" t="inlineStr">
        <is>
          <t>CARTEIRA</t>
        </is>
      </c>
      <c r="K5716" t="inlineStr">
        <is>
          <t>CONTRATO</t>
        </is>
      </c>
      <c r="L5716" t="n">
        <v>4095.93</v>
      </c>
      <c r="M5716" t="inlineStr"/>
      <c r="N5716" t="inlineStr"/>
      <c r="O5716" s="142">
        <f>DATE(YEAR(H5716),MONTH(H5716),1)</f>
        <v/>
      </c>
      <c r="P5716" s="132">
        <f>IF(H5716&gt;$L$3,"Futuro","Atraso")</f>
        <v/>
      </c>
      <c r="Q5716">
        <f>12*(YEAR(H5716)-YEAR($L$3))+(MONTH(H5716)-MONTH($L$3))</f>
        <v/>
      </c>
      <c r="R5716" s="366">
        <f>IF(N5716="IBIRAPITANGA FASE 3",IF(P5716="Atraso",M5716,M5716/(1+$J$2)^Q5716),IF(P5716="Atraso",M5716,M5716/(1+$J$1)^Q5716))</f>
        <v/>
      </c>
    </row>
    <row r="5717">
      <c r="A5717" t="inlineStr">
        <is>
          <t>Q024L014</t>
        </is>
      </c>
      <c r="B5717" t="inlineStr">
        <is>
          <t>PAULO HENRIQUE BORNATO DA SILVA</t>
        </is>
      </c>
      <c r="C5717" t="n">
        <v>1</v>
      </c>
      <c r="D5717" t="inlineStr">
        <is>
          <t>IPCA</t>
        </is>
      </c>
      <c r="E5717" t="n">
        <v>0</v>
      </c>
      <c r="F5717" t="inlineStr">
        <is>
          <t>MENSAL</t>
        </is>
      </c>
      <c r="G5717" t="n">
        <v>45342</v>
      </c>
      <c r="H5717" t="n">
        <v>45342</v>
      </c>
      <c r="I5717" t="inlineStr">
        <is>
          <t>039</t>
        </is>
      </c>
      <c r="J5717" t="inlineStr">
        <is>
          <t>CARTEIRA</t>
        </is>
      </c>
      <c r="K5717" t="inlineStr">
        <is>
          <t>CONTRATO</t>
        </is>
      </c>
      <c r="L5717" t="n">
        <v>4095.93</v>
      </c>
      <c r="M5717" t="inlineStr"/>
      <c r="N5717" t="inlineStr"/>
      <c r="O5717" s="142">
        <f>DATE(YEAR(H5717),MONTH(H5717),1)</f>
        <v/>
      </c>
      <c r="P5717" s="132">
        <f>IF(H5717&gt;$L$3,"Futuro","Atraso")</f>
        <v/>
      </c>
      <c r="Q5717">
        <f>12*(YEAR(H5717)-YEAR($L$3))+(MONTH(H5717)-MONTH($L$3))</f>
        <v/>
      </c>
      <c r="R5717" s="366">
        <f>IF(N5717="IBIRAPITANGA FASE 3",IF(P5717="Atraso",M5717,M5717/(1+$J$2)^Q5717),IF(P5717="Atraso",M5717,M5717/(1+$J$1)^Q5717))</f>
        <v/>
      </c>
    </row>
    <row r="5718">
      <c r="A5718" t="inlineStr">
        <is>
          <t>Q024L014</t>
        </is>
      </c>
      <c r="B5718" t="inlineStr">
        <is>
          <t>PAULO HENRIQUE BORNATO DA SILVA</t>
        </is>
      </c>
      <c r="C5718" t="n">
        <v>1</v>
      </c>
      <c r="D5718" t="inlineStr">
        <is>
          <t>IPCA</t>
        </is>
      </c>
      <c r="E5718" t="n">
        <v>0</v>
      </c>
      <c r="F5718" t="inlineStr">
        <is>
          <t>MENSAL</t>
        </is>
      </c>
      <c r="G5718" t="n">
        <v>45371</v>
      </c>
      <c r="H5718" t="n">
        <v>45371</v>
      </c>
      <c r="I5718" t="inlineStr">
        <is>
          <t>040</t>
        </is>
      </c>
      <c r="J5718" t="inlineStr">
        <is>
          <t>CARTEIRA</t>
        </is>
      </c>
      <c r="K5718" t="inlineStr">
        <is>
          <t>CONTRATO</t>
        </is>
      </c>
      <c r="L5718" t="n">
        <v>4095.93</v>
      </c>
      <c r="M5718" t="inlineStr"/>
      <c r="N5718" t="inlineStr"/>
      <c r="O5718" s="142">
        <f>DATE(YEAR(H5718),MONTH(H5718),1)</f>
        <v/>
      </c>
      <c r="P5718" s="132">
        <f>IF(H5718&gt;$L$3,"Futuro","Atraso")</f>
        <v/>
      </c>
      <c r="Q5718">
        <f>12*(YEAR(H5718)-YEAR($L$3))+(MONTH(H5718)-MONTH($L$3))</f>
        <v/>
      </c>
      <c r="R5718" s="366">
        <f>IF(N5718="IBIRAPITANGA FASE 3",IF(P5718="Atraso",M5718,M5718/(1+$J$2)^Q5718),IF(P5718="Atraso",M5718,M5718/(1+$J$1)^Q5718))</f>
        <v/>
      </c>
    </row>
    <row r="5719">
      <c r="A5719" t="inlineStr">
        <is>
          <t>Q024L014</t>
        </is>
      </c>
      <c r="B5719" t="inlineStr">
        <is>
          <t>PAULO HENRIQUE BORNATO DA SILVA</t>
        </is>
      </c>
      <c r="C5719" t="n">
        <v>1</v>
      </c>
      <c r="D5719" t="inlineStr">
        <is>
          <t>IPCA</t>
        </is>
      </c>
      <c r="E5719" t="n">
        <v>0</v>
      </c>
      <c r="F5719" t="inlineStr">
        <is>
          <t>MENSAL</t>
        </is>
      </c>
      <c r="G5719" t="n">
        <v>45402</v>
      </c>
      <c r="H5719" t="n">
        <v>45402</v>
      </c>
      <c r="I5719" t="inlineStr">
        <is>
          <t>041</t>
        </is>
      </c>
      <c r="J5719" t="inlineStr">
        <is>
          <t>CARTEIRA</t>
        </is>
      </c>
      <c r="K5719" t="inlineStr">
        <is>
          <t>CONTRATO</t>
        </is>
      </c>
      <c r="L5719" t="n">
        <v>4095.93</v>
      </c>
      <c r="M5719" t="inlineStr"/>
      <c r="N5719" t="inlineStr"/>
      <c r="O5719" s="142">
        <f>DATE(YEAR(H5719),MONTH(H5719),1)</f>
        <v/>
      </c>
      <c r="P5719" s="132">
        <f>IF(H5719&gt;$L$3,"Futuro","Atraso")</f>
        <v/>
      </c>
      <c r="Q5719">
        <f>12*(YEAR(H5719)-YEAR($L$3))+(MONTH(H5719)-MONTH($L$3))</f>
        <v/>
      </c>
      <c r="R5719" s="366">
        <f>IF(N5719="IBIRAPITANGA FASE 3",IF(P5719="Atraso",M5719,M5719/(1+$J$2)^Q5719),IF(P5719="Atraso",M5719,M5719/(1+$J$1)^Q5719))</f>
        <v/>
      </c>
    </row>
    <row r="5720">
      <c r="A5720" t="inlineStr">
        <is>
          <t>Q024L014</t>
        </is>
      </c>
      <c r="B5720" t="inlineStr">
        <is>
          <t>PAULO HENRIQUE BORNATO DA SILVA</t>
        </is>
      </c>
      <c r="C5720" t="n">
        <v>1</v>
      </c>
      <c r="D5720" t="inlineStr">
        <is>
          <t>IPCA</t>
        </is>
      </c>
      <c r="E5720" t="n">
        <v>0</v>
      </c>
      <c r="F5720" t="inlineStr">
        <is>
          <t>MENSAL</t>
        </is>
      </c>
      <c r="G5720" t="n">
        <v>45432</v>
      </c>
      <c r="H5720" t="n">
        <v>45432</v>
      </c>
      <c r="I5720" t="inlineStr">
        <is>
          <t>042</t>
        </is>
      </c>
      <c r="J5720" t="inlineStr">
        <is>
          <t>CARTEIRA</t>
        </is>
      </c>
      <c r="K5720" t="inlineStr">
        <is>
          <t>CONTRATO</t>
        </is>
      </c>
      <c r="L5720" t="n">
        <v>4095.93</v>
      </c>
      <c r="M5720" t="inlineStr"/>
      <c r="N5720" t="inlineStr"/>
      <c r="O5720" s="142">
        <f>DATE(YEAR(H5720),MONTH(H5720),1)</f>
        <v/>
      </c>
      <c r="P5720" s="132">
        <f>IF(H5720&gt;$L$3,"Futuro","Atraso")</f>
        <v/>
      </c>
      <c r="Q5720">
        <f>12*(YEAR(H5720)-YEAR($L$3))+(MONTH(H5720)-MONTH($L$3))</f>
        <v/>
      </c>
      <c r="R5720" s="366">
        <f>IF(N5720="IBIRAPITANGA FASE 3",IF(P5720="Atraso",M5720,M5720/(1+$J$2)^Q5720),IF(P5720="Atraso",M5720,M5720/(1+$J$1)^Q5720))</f>
        <v/>
      </c>
    </row>
    <row r="5721">
      <c r="A5721" t="inlineStr">
        <is>
          <t>Q024L014</t>
        </is>
      </c>
      <c r="B5721" t="inlineStr">
        <is>
          <t>PAULO HENRIQUE BORNATO DA SILVA</t>
        </is>
      </c>
      <c r="C5721" t="n">
        <v>1</v>
      </c>
      <c r="D5721" t="inlineStr">
        <is>
          <t>IPCA</t>
        </is>
      </c>
      <c r="E5721" t="n">
        <v>0</v>
      </c>
      <c r="F5721" t="inlineStr">
        <is>
          <t>MENSAL</t>
        </is>
      </c>
      <c r="G5721" t="n">
        <v>45463</v>
      </c>
      <c r="H5721" t="n">
        <v>45463</v>
      </c>
      <c r="I5721" t="inlineStr">
        <is>
          <t>043</t>
        </is>
      </c>
      <c r="J5721" t="inlineStr">
        <is>
          <t>CARTEIRA</t>
        </is>
      </c>
      <c r="K5721" t="inlineStr">
        <is>
          <t>CONTRATO</t>
        </is>
      </c>
      <c r="L5721" t="n">
        <v>4095.93</v>
      </c>
      <c r="M5721" t="inlineStr"/>
      <c r="N5721" t="inlineStr"/>
      <c r="O5721" s="142">
        <f>DATE(YEAR(H5721),MONTH(H5721),1)</f>
        <v/>
      </c>
      <c r="P5721" s="132">
        <f>IF(H5721&gt;$L$3,"Futuro","Atraso")</f>
        <v/>
      </c>
      <c r="Q5721">
        <f>12*(YEAR(H5721)-YEAR($L$3))+(MONTH(H5721)-MONTH($L$3))</f>
        <v/>
      </c>
      <c r="R5721" s="366">
        <f>IF(N5721="IBIRAPITANGA FASE 3",IF(P5721="Atraso",M5721,M5721/(1+$J$2)^Q5721),IF(P5721="Atraso",M5721,M5721/(1+$J$1)^Q5721))</f>
        <v/>
      </c>
    </row>
    <row r="5722">
      <c r="A5722" t="inlineStr">
        <is>
          <t>Q024L014</t>
        </is>
      </c>
      <c r="B5722" t="inlineStr">
        <is>
          <t>PAULO HENRIQUE BORNATO DA SILVA</t>
        </is>
      </c>
      <c r="C5722" t="n">
        <v>1</v>
      </c>
      <c r="D5722" t="inlineStr">
        <is>
          <t>IPCA</t>
        </is>
      </c>
      <c r="E5722" t="n">
        <v>0</v>
      </c>
      <c r="F5722" t="inlineStr">
        <is>
          <t>MENSAL</t>
        </is>
      </c>
      <c r="G5722" t="n">
        <v>45493</v>
      </c>
      <c r="H5722" t="n">
        <v>45493</v>
      </c>
      <c r="I5722" t="inlineStr">
        <is>
          <t>044</t>
        </is>
      </c>
      <c r="J5722" t="inlineStr">
        <is>
          <t>CARTEIRA</t>
        </is>
      </c>
      <c r="K5722" t="inlineStr">
        <is>
          <t>CONTRATO</t>
        </is>
      </c>
      <c r="L5722" t="n">
        <v>4095.93</v>
      </c>
      <c r="M5722" t="inlineStr"/>
      <c r="N5722" t="inlineStr"/>
      <c r="O5722" s="142">
        <f>DATE(YEAR(H5722),MONTH(H5722),1)</f>
        <v/>
      </c>
      <c r="P5722" s="132">
        <f>IF(H5722&gt;$L$3,"Futuro","Atraso")</f>
        <v/>
      </c>
      <c r="Q5722">
        <f>12*(YEAR(H5722)-YEAR($L$3))+(MONTH(H5722)-MONTH($L$3))</f>
        <v/>
      </c>
      <c r="R5722" s="366">
        <f>IF(N5722="IBIRAPITANGA FASE 3",IF(P5722="Atraso",M5722,M5722/(1+$J$2)^Q5722),IF(P5722="Atraso",M5722,M5722/(1+$J$1)^Q5722))</f>
        <v/>
      </c>
    </row>
    <row r="5723">
      <c r="A5723" t="inlineStr">
        <is>
          <t>Q024L014</t>
        </is>
      </c>
      <c r="B5723" t="inlineStr">
        <is>
          <t>PAULO HENRIQUE BORNATO DA SILVA</t>
        </is>
      </c>
      <c r="C5723" t="n">
        <v>1</v>
      </c>
      <c r="D5723" t="inlineStr">
        <is>
          <t>IPCA</t>
        </is>
      </c>
      <c r="E5723" t="n">
        <v>0</v>
      </c>
      <c r="F5723" t="inlineStr">
        <is>
          <t>MENSAL</t>
        </is>
      </c>
      <c r="G5723" t="n">
        <v>45524</v>
      </c>
      <c r="H5723" t="n">
        <v>45524</v>
      </c>
      <c r="I5723" t="inlineStr">
        <is>
          <t>045</t>
        </is>
      </c>
      <c r="J5723" t="inlineStr">
        <is>
          <t>CARTEIRA</t>
        </is>
      </c>
      <c r="K5723" t="inlineStr">
        <is>
          <t>CONTRATO</t>
        </is>
      </c>
      <c r="L5723" t="n">
        <v>4095.93</v>
      </c>
      <c r="M5723" t="inlineStr"/>
      <c r="N5723" t="inlineStr"/>
      <c r="O5723" s="142">
        <f>DATE(YEAR(H5723),MONTH(H5723),1)</f>
        <v/>
      </c>
      <c r="P5723" s="132">
        <f>IF(H5723&gt;$L$3,"Futuro","Atraso")</f>
        <v/>
      </c>
      <c r="Q5723">
        <f>12*(YEAR(H5723)-YEAR($L$3))+(MONTH(H5723)-MONTH($L$3))</f>
        <v/>
      </c>
      <c r="R5723" s="366">
        <f>IF(N5723="IBIRAPITANGA FASE 3",IF(P5723="Atraso",M5723,M5723/(1+$J$2)^Q5723),IF(P5723="Atraso",M5723,M5723/(1+$J$1)^Q5723))</f>
        <v/>
      </c>
    </row>
    <row r="5724">
      <c r="A5724" t="inlineStr">
        <is>
          <t>Q024L014</t>
        </is>
      </c>
      <c r="B5724" t="inlineStr">
        <is>
          <t>PAULO HENRIQUE BORNATO DA SILVA</t>
        </is>
      </c>
      <c r="C5724" t="n">
        <v>1</v>
      </c>
      <c r="D5724" t="inlineStr">
        <is>
          <t>IPCA</t>
        </is>
      </c>
      <c r="E5724" t="n">
        <v>0</v>
      </c>
      <c r="F5724" t="inlineStr">
        <is>
          <t>MENSAL</t>
        </is>
      </c>
      <c r="G5724" t="n">
        <v>45555</v>
      </c>
      <c r="H5724" t="n">
        <v>45555</v>
      </c>
      <c r="I5724" t="inlineStr">
        <is>
          <t>046</t>
        </is>
      </c>
      <c r="J5724" t="inlineStr">
        <is>
          <t>CARTEIRA</t>
        </is>
      </c>
      <c r="K5724" t="inlineStr">
        <is>
          <t>CONTRATO</t>
        </is>
      </c>
      <c r="L5724" t="n">
        <v>4095.93</v>
      </c>
      <c r="M5724" t="inlineStr"/>
      <c r="N5724" t="inlineStr"/>
      <c r="O5724" s="142">
        <f>DATE(YEAR(H5724),MONTH(H5724),1)</f>
        <v/>
      </c>
      <c r="P5724" s="132">
        <f>IF(H5724&gt;$L$3,"Futuro","Atraso")</f>
        <v/>
      </c>
      <c r="Q5724">
        <f>12*(YEAR(H5724)-YEAR($L$3))+(MONTH(H5724)-MONTH($L$3))</f>
        <v/>
      </c>
      <c r="R5724" s="366">
        <f>IF(N5724="IBIRAPITANGA FASE 3",IF(P5724="Atraso",M5724,M5724/(1+$J$2)^Q5724),IF(P5724="Atraso",M5724,M5724/(1+$J$1)^Q5724))</f>
        <v/>
      </c>
    </row>
    <row r="5725">
      <c r="A5725" t="inlineStr">
        <is>
          <t>Q024L014</t>
        </is>
      </c>
      <c r="B5725" t="inlineStr">
        <is>
          <t>PAULO HENRIQUE BORNATO DA SILVA</t>
        </is>
      </c>
      <c r="C5725" t="n">
        <v>1</v>
      </c>
      <c r="D5725" t="inlineStr">
        <is>
          <t>IPCA</t>
        </is>
      </c>
      <c r="E5725" t="n">
        <v>0</v>
      </c>
      <c r="F5725" t="inlineStr">
        <is>
          <t>MENSAL</t>
        </is>
      </c>
      <c r="G5725" t="n">
        <v>45585</v>
      </c>
      <c r="H5725" t="n">
        <v>45585</v>
      </c>
      <c r="I5725" t="inlineStr">
        <is>
          <t>047</t>
        </is>
      </c>
      <c r="J5725" t="inlineStr">
        <is>
          <t>CARTEIRA</t>
        </is>
      </c>
      <c r="K5725" t="inlineStr">
        <is>
          <t>CONTRATO</t>
        </is>
      </c>
      <c r="L5725" t="n">
        <v>4095.93</v>
      </c>
      <c r="M5725" t="inlineStr"/>
      <c r="N5725" t="inlineStr"/>
      <c r="O5725" s="142">
        <f>DATE(YEAR(H5725),MONTH(H5725),1)</f>
        <v/>
      </c>
      <c r="P5725" s="132">
        <f>IF(H5725&gt;$L$3,"Futuro","Atraso")</f>
        <v/>
      </c>
      <c r="Q5725">
        <f>12*(YEAR(H5725)-YEAR($L$3))+(MONTH(H5725)-MONTH($L$3))</f>
        <v/>
      </c>
      <c r="R5725" s="366">
        <f>IF(N5725="IBIRAPITANGA FASE 3",IF(P5725="Atraso",M5725,M5725/(1+$J$2)^Q5725),IF(P5725="Atraso",M5725,M5725/(1+$J$1)^Q5725))</f>
        <v/>
      </c>
    </row>
    <row r="5726">
      <c r="A5726" t="inlineStr">
        <is>
          <t>Q024L014</t>
        </is>
      </c>
      <c r="B5726" t="inlineStr">
        <is>
          <t>PAULO HENRIQUE BORNATO DA SILVA</t>
        </is>
      </c>
      <c r="C5726" t="n">
        <v>1</v>
      </c>
      <c r="D5726" t="inlineStr">
        <is>
          <t>IPCA</t>
        </is>
      </c>
      <c r="E5726" t="n">
        <v>0</v>
      </c>
      <c r="F5726" t="inlineStr">
        <is>
          <t>MENSAL</t>
        </is>
      </c>
      <c r="G5726" t="n">
        <v>45616</v>
      </c>
      <c r="H5726" t="n">
        <v>45616</v>
      </c>
      <c r="I5726" t="inlineStr">
        <is>
          <t>048</t>
        </is>
      </c>
      <c r="J5726" t="inlineStr">
        <is>
          <t>CARTEIRA</t>
        </is>
      </c>
      <c r="K5726" t="inlineStr">
        <is>
          <t>CONTRATO</t>
        </is>
      </c>
      <c r="L5726" t="n">
        <v>4095.93</v>
      </c>
      <c r="M5726" t="inlineStr"/>
      <c r="N5726" t="inlineStr"/>
      <c r="O5726" s="142">
        <f>DATE(YEAR(H5726),MONTH(H5726),1)</f>
        <v/>
      </c>
      <c r="P5726" s="132">
        <f>IF(H5726&gt;$L$3,"Futuro","Atraso")</f>
        <v/>
      </c>
      <c r="Q5726">
        <f>12*(YEAR(H5726)-YEAR($L$3))+(MONTH(H5726)-MONTH($L$3))</f>
        <v/>
      </c>
      <c r="R5726" s="366">
        <f>IF(N5726="IBIRAPITANGA FASE 3",IF(P5726="Atraso",M5726,M5726/(1+$J$2)^Q5726),IF(P5726="Atraso",M5726,M5726/(1+$J$1)^Q5726))</f>
        <v/>
      </c>
    </row>
    <row r="5727">
      <c r="A5727" t="inlineStr">
        <is>
          <t>Q024L014</t>
        </is>
      </c>
      <c r="B5727" t="inlineStr">
        <is>
          <t>PAULO HENRIQUE BORNATO DA SILVA</t>
        </is>
      </c>
      <c r="C5727" t="n">
        <v>1</v>
      </c>
      <c r="D5727" t="inlineStr">
        <is>
          <t>IPCA</t>
        </is>
      </c>
      <c r="E5727" t="n">
        <v>0</v>
      </c>
      <c r="F5727" t="inlineStr">
        <is>
          <t>MENSAL</t>
        </is>
      </c>
      <c r="G5727" t="n">
        <v>45616</v>
      </c>
      <c r="H5727" t="n">
        <v>45616</v>
      </c>
      <c r="I5727" t="inlineStr">
        <is>
          <t>004</t>
        </is>
      </c>
      <c r="J5727" t="inlineStr">
        <is>
          <t>CARTEIRA</t>
        </is>
      </c>
      <c r="K5727" t="inlineStr">
        <is>
          <t>CONTRATO</t>
        </is>
      </c>
      <c r="L5727" t="n">
        <v>16383.72</v>
      </c>
      <c r="M5727" t="inlineStr"/>
      <c r="N5727" t="inlineStr"/>
      <c r="O5727" s="142">
        <f>DATE(YEAR(H5727),MONTH(H5727),1)</f>
        <v/>
      </c>
      <c r="P5727" s="132">
        <f>IF(H5727&gt;$L$3,"Futuro","Atraso")</f>
        <v/>
      </c>
      <c r="Q5727">
        <f>12*(YEAR(H5727)-YEAR($L$3))+(MONTH(H5727)-MONTH($L$3))</f>
        <v/>
      </c>
      <c r="R5727" s="366">
        <f>IF(N5727="IBIRAPITANGA FASE 3",IF(P5727="Atraso",M5727,M5727/(1+$J$2)^Q5727),IF(P5727="Atraso",M5727,M5727/(1+$J$1)^Q5727))</f>
        <v/>
      </c>
    </row>
    <row r="5728">
      <c r="A5728" t="inlineStr">
        <is>
          <t>Q024L015</t>
        </is>
      </c>
      <c r="B5728" t="inlineStr">
        <is>
          <t>ANA PAULA OLIVEIRA DA SILVA</t>
        </is>
      </c>
      <c r="C5728" t="n">
        <v>1</v>
      </c>
      <c r="D5728" t="inlineStr">
        <is>
          <t>IPCA</t>
        </is>
      </c>
      <c r="E5728" t="n">
        <v>0</v>
      </c>
      <c r="F5728" t="inlineStr">
        <is>
          <t>MENSAL</t>
        </is>
      </c>
      <c r="G5728" t="n">
        <v>45219</v>
      </c>
      <c r="H5728" t="n">
        <v>45219</v>
      </c>
      <c r="I5728" t="inlineStr">
        <is>
          <t>034</t>
        </is>
      </c>
      <c r="J5728" t="inlineStr">
        <is>
          <t>CARTEIRA</t>
        </is>
      </c>
      <c r="K5728" t="inlineStr">
        <is>
          <t>CONTRATO</t>
        </is>
      </c>
      <c r="L5728" t="n">
        <v>5942.53</v>
      </c>
      <c r="M5728" t="inlineStr"/>
      <c r="N5728" t="inlineStr"/>
      <c r="O5728" s="142">
        <f>DATE(YEAR(H5728),MONTH(H5728),1)</f>
        <v/>
      </c>
      <c r="P5728" s="132">
        <f>IF(H5728&gt;$L$3,"Futuro","Atraso")</f>
        <v/>
      </c>
      <c r="Q5728">
        <f>12*(YEAR(H5728)-YEAR($L$3))+(MONTH(H5728)-MONTH($L$3))</f>
        <v/>
      </c>
      <c r="R5728" s="366">
        <f>IF(N5728="IBIRAPITANGA FASE 3",IF(P5728="Atraso",M5728,M5728/(1+$J$2)^Q5728),IF(P5728="Atraso",M5728,M5728/(1+$J$1)^Q5728))</f>
        <v/>
      </c>
    </row>
    <row r="5729">
      <c r="A5729" t="inlineStr">
        <is>
          <t>Q024L015</t>
        </is>
      </c>
      <c r="B5729" t="inlineStr">
        <is>
          <t>ANA PAULA OLIVEIRA DA SILVA</t>
        </is>
      </c>
      <c r="C5729" t="n">
        <v>1</v>
      </c>
      <c r="D5729" t="inlineStr">
        <is>
          <t>IPCA</t>
        </is>
      </c>
      <c r="E5729" t="n">
        <v>0</v>
      </c>
      <c r="F5729" t="inlineStr">
        <is>
          <t>MENSAL</t>
        </is>
      </c>
      <c r="G5729" t="n">
        <v>45250</v>
      </c>
      <c r="H5729" t="n">
        <v>45250</v>
      </c>
      <c r="I5729" t="inlineStr">
        <is>
          <t>035</t>
        </is>
      </c>
      <c r="J5729" t="inlineStr">
        <is>
          <t>CARTEIRA</t>
        </is>
      </c>
      <c r="K5729" t="inlineStr">
        <is>
          <t>CONTRATO</t>
        </is>
      </c>
      <c r="L5729" t="n">
        <v>5942.53</v>
      </c>
      <c r="M5729" t="inlineStr"/>
      <c r="N5729" t="inlineStr"/>
      <c r="O5729" s="142">
        <f>DATE(YEAR(H5729),MONTH(H5729),1)</f>
        <v/>
      </c>
      <c r="P5729" s="132">
        <f>IF(H5729&gt;$L$3,"Futuro","Atraso")</f>
        <v/>
      </c>
      <c r="Q5729">
        <f>12*(YEAR(H5729)-YEAR($L$3))+(MONTH(H5729)-MONTH($L$3))</f>
        <v/>
      </c>
      <c r="R5729" s="366">
        <f>IF(N5729="IBIRAPITANGA FASE 3",IF(P5729="Atraso",M5729,M5729/(1+$J$2)^Q5729),IF(P5729="Atraso",M5729,M5729/(1+$J$1)^Q5729))</f>
        <v/>
      </c>
    </row>
    <row r="5730">
      <c r="A5730" t="inlineStr">
        <is>
          <t>Q024L015</t>
        </is>
      </c>
      <c r="B5730" t="inlineStr">
        <is>
          <t>ANA PAULA OLIVEIRA DA SILVA</t>
        </is>
      </c>
      <c r="C5730" t="n">
        <v>1</v>
      </c>
      <c r="D5730" t="inlineStr">
        <is>
          <t>IPCA</t>
        </is>
      </c>
      <c r="E5730" t="n">
        <v>0</v>
      </c>
      <c r="F5730" t="inlineStr">
        <is>
          <t>MENSAL</t>
        </is>
      </c>
      <c r="G5730" t="n">
        <v>45280</v>
      </c>
      <c r="H5730" t="n">
        <v>45280</v>
      </c>
      <c r="I5730" t="inlineStr">
        <is>
          <t>036</t>
        </is>
      </c>
      <c r="J5730" t="inlineStr">
        <is>
          <t>CARTEIRA</t>
        </is>
      </c>
      <c r="K5730" t="inlineStr">
        <is>
          <t>CONTRATO</t>
        </is>
      </c>
      <c r="L5730" t="n">
        <v>5942.53</v>
      </c>
      <c r="M5730" t="inlineStr"/>
      <c r="N5730" t="inlineStr"/>
      <c r="O5730" s="142">
        <f>DATE(YEAR(H5730),MONTH(H5730),1)</f>
        <v/>
      </c>
      <c r="P5730" s="132">
        <f>IF(H5730&gt;$L$3,"Futuro","Atraso")</f>
        <v/>
      </c>
      <c r="Q5730">
        <f>12*(YEAR(H5730)-YEAR($L$3))+(MONTH(H5730)-MONTH($L$3))</f>
        <v/>
      </c>
      <c r="R5730" s="366">
        <f>IF(N5730="IBIRAPITANGA FASE 3",IF(P5730="Atraso",M5730,M5730/(1+$J$2)^Q5730),IF(P5730="Atraso",M5730,M5730/(1+$J$1)^Q5730))</f>
        <v/>
      </c>
    </row>
    <row r="5731">
      <c r="A5731" t="inlineStr">
        <is>
          <t>Q024L015</t>
        </is>
      </c>
      <c r="B5731" t="inlineStr">
        <is>
          <t>ANA PAULA OLIVEIRA DA SILVA</t>
        </is>
      </c>
      <c r="C5731" t="n">
        <v>1</v>
      </c>
      <c r="D5731" t="inlineStr">
        <is>
          <t>IPCA</t>
        </is>
      </c>
      <c r="E5731" t="n">
        <v>0</v>
      </c>
      <c r="F5731" t="inlineStr">
        <is>
          <t>MENSAL</t>
        </is>
      </c>
      <c r="G5731" t="n">
        <v>45311</v>
      </c>
      <c r="H5731" t="n">
        <v>45311</v>
      </c>
      <c r="I5731" t="inlineStr">
        <is>
          <t>037</t>
        </is>
      </c>
      <c r="J5731" t="inlineStr">
        <is>
          <t>CARTEIRA</t>
        </is>
      </c>
      <c r="K5731" t="inlineStr">
        <is>
          <t>CONTRATO</t>
        </is>
      </c>
      <c r="L5731" t="n">
        <v>5942.53</v>
      </c>
      <c r="M5731" t="inlineStr"/>
      <c r="N5731" t="inlineStr"/>
      <c r="O5731" s="142">
        <f>DATE(YEAR(H5731),MONTH(H5731),1)</f>
        <v/>
      </c>
      <c r="P5731" s="132">
        <f>IF(H5731&gt;$L$3,"Futuro","Atraso")</f>
        <v/>
      </c>
      <c r="Q5731">
        <f>12*(YEAR(H5731)-YEAR($L$3))+(MONTH(H5731)-MONTH($L$3))</f>
        <v/>
      </c>
      <c r="R5731" s="366">
        <f>IF(N5731="IBIRAPITANGA FASE 3",IF(P5731="Atraso",M5731,M5731/(1+$J$2)^Q5731),IF(P5731="Atraso",M5731,M5731/(1+$J$1)^Q5731))</f>
        <v/>
      </c>
    </row>
    <row r="5732">
      <c r="A5732" t="inlineStr">
        <is>
          <t>Q024L015</t>
        </is>
      </c>
      <c r="B5732" t="inlineStr">
        <is>
          <t>ANA PAULA OLIVEIRA DA SILVA</t>
        </is>
      </c>
      <c r="C5732" t="n">
        <v>1</v>
      </c>
      <c r="D5732" t="inlineStr">
        <is>
          <t>IPCA</t>
        </is>
      </c>
      <c r="E5732" t="n">
        <v>0</v>
      </c>
      <c r="F5732" t="inlineStr">
        <is>
          <t>MENSAL</t>
        </is>
      </c>
      <c r="G5732" t="n">
        <v>45342</v>
      </c>
      <c r="H5732" t="n">
        <v>45342</v>
      </c>
      <c r="I5732" t="inlineStr">
        <is>
          <t>038</t>
        </is>
      </c>
      <c r="J5732" t="inlineStr">
        <is>
          <t>CARTEIRA</t>
        </is>
      </c>
      <c r="K5732" t="inlineStr">
        <is>
          <t>CONTRATO</t>
        </is>
      </c>
      <c r="L5732" t="n">
        <v>5942.53</v>
      </c>
      <c r="M5732" t="inlineStr"/>
      <c r="N5732" t="inlineStr"/>
      <c r="O5732" s="142">
        <f>DATE(YEAR(H5732),MONTH(H5732),1)</f>
        <v/>
      </c>
      <c r="P5732" s="132">
        <f>IF(H5732&gt;$L$3,"Futuro","Atraso")</f>
        <v/>
      </c>
      <c r="Q5732">
        <f>12*(YEAR(H5732)-YEAR($L$3))+(MONTH(H5732)-MONTH($L$3))</f>
        <v/>
      </c>
      <c r="R5732" s="366">
        <f>IF(N5732="IBIRAPITANGA FASE 3",IF(P5732="Atraso",M5732,M5732/(1+$J$2)^Q5732),IF(P5732="Atraso",M5732,M5732/(1+$J$1)^Q5732))</f>
        <v/>
      </c>
    </row>
    <row r="5733">
      <c r="A5733" t="inlineStr">
        <is>
          <t>Q024L015</t>
        </is>
      </c>
      <c r="B5733" t="inlineStr">
        <is>
          <t>ANA PAULA OLIVEIRA DA SILVA</t>
        </is>
      </c>
      <c r="C5733" t="n">
        <v>1</v>
      </c>
      <c r="D5733" t="inlineStr">
        <is>
          <t>IPCA</t>
        </is>
      </c>
      <c r="E5733" t="n">
        <v>0</v>
      </c>
      <c r="F5733" t="inlineStr">
        <is>
          <t>MENSAL</t>
        </is>
      </c>
      <c r="G5733" t="n">
        <v>45371</v>
      </c>
      <c r="H5733" t="n">
        <v>45371</v>
      </c>
      <c r="I5733" t="inlineStr">
        <is>
          <t>039</t>
        </is>
      </c>
      <c r="J5733" t="inlineStr">
        <is>
          <t>CARTEIRA</t>
        </is>
      </c>
      <c r="K5733" t="inlineStr">
        <is>
          <t>CONTRATO</t>
        </is>
      </c>
      <c r="L5733" t="n">
        <v>5942.53</v>
      </c>
      <c r="M5733" t="inlineStr"/>
      <c r="N5733" t="inlineStr"/>
      <c r="O5733" s="142">
        <f>DATE(YEAR(H5733),MONTH(H5733),1)</f>
        <v/>
      </c>
      <c r="P5733" s="132">
        <f>IF(H5733&gt;$L$3,"Futuro","Atraso")</f>
        <v/>
      </c>
      <c r="Q5733">
        <f>12*(YEAR(H5733)-YEAR($L$3))+(MONTH(H5733)-MONTH($L$3))</f>
        <v/>
      </c>
      <c r="R5733" s="366">
        <f>IF(N5733="IBIRAPITANGA FASE 3",IF(P5733="Atraso",M5733,M5733/(1+$J$2)^Q5733),IF(P5733="Atraso",M5733,M5733/(1+$J$1)^Q5733))</f>
        <v/>
      </c>
    </row>
    <row r="5734">
      <c r="A5734" t="inlineStr">
        <is>
          <t>Q024L015</t>
        </is>
      </c>
      <c r="B5734" t="inlineStr">
        <is>
          <t>ANA PAULA OLIVEIRA DA SILVA</t>
        </is>
      </c>
      <c r="C5734" t="n">
        <v>1</v>
      </c>
      <c r="D5734" t="inlineStr">
        <is>
          <t>IPCA</t>
        </is>
      </c>
      <c r="E5734" t="n">
        <v>0</v>
      </c>
      <c r="F5734" t="inlineStr">
        <is>
          <t>MENSAL</t>
        </is>
      </c>
      <c r="G5734" t="n">
        <v>45402</v>
      </c>
      <c r="H5734" t="n">
        <v>45402</v>
      </c>
      <c r="I5734" t="inlineStr">
        <is>
          <t>040</t>
        </is>
      </c>
      <c r="J5734" t="inlineStr">
        <is>
          <t>CARTEIRA</t>
        </is>
      </c>
      <c r="K5734" t="inlineStr">
        <is>
          <t>CONTRATO</t>
        </is>
      </c>
      <c r="L5734" t="n">
        <v>5942.53</v>
      </c>
      <c r="M5734" t="inlineStr"/>
      <c r="N5734" t="inlineStr"/>
      <c r="O5734" s="142">
        <f>DATE(YEAR(H5734),MONTH(H5734),1)</f>
        <v/>
      </c>
      <c r="P5734" s="132">
        <f>IF(H5734&gt;$L$3,"Futuro","Atraso")</f>
        <v/>
      </c>
      <c r="Q5734">
        <f>12*(YEAR(H5734)-YEAR($L$3))+(MONTH(H5734)-MONTH($L$3))</f>
        <v/>
      </c>
      <c r="R5734" s="366">
        <f>IF(N5734="IBIRAPITANGA FASE 3",IF(P5734="Atraso",M5734,M5734/(1+$J$2)^Q5734),IF(P5734="Atraso",M5734,M5734/(1+$J$1)^Q5734))</f>
        <v/>
      </c>
    </row>
    <row r="5735">
      <c r="A5735" t="inlineStr">
        <is>
          <t>Q024L015</t>
        </is>
      </c>
      <c r="B5735" t="inlineStr">
        <is>
          <t>ANA PAULA OLIVEIRA DA SILVA</t>
        </is>
      </c>
      <c r="C5735" t="n">
        <v>1</v>
      </c>
      <c r="D5735" t="inlineStr">
        <is>
          <t>IPCA</t>
        </is>
      </c>
      <c r="E5735" t="n">
        <v>0</v>
      </c>
      <c r="F5735" t="inlineStr">
        <is>
          <t>MENSAL</t>
        </is>
      </c>
      <c r="G5735" t="n">
        <v>45432</v>
      </c>
      <c r="H5735" t="n">
        <v>45432</v>
      </c>
      <c r="I5735" t="inlineStr">
        <is>
          <t>041</t>
        </is>
      </c>
      <c r="J5735" t="inlineStr">
        <is>
          <t>CARTEIRA</t>
        </is>
      </c>
      <c r="K5735" t="inlineStr">
        <is>
          <t>CONTRATO</t>
        </is>
      </c>
      <c r="L5735" t="n">
        <v>5942.53</v>
      </c>
      <c r="M5735" t="inlineStr"/>
      <c r="N5735" t="inlineStr"/>
      <c r="O5735" s="142">
        <f>DATE(YEAR(H5735),MONTH(H5735),1)</f>
        <v/>
      </c>
      <c r="P5735" s="132">
        <f>IF(H5735&gt;$L$3,"Futuro","Atraso")</f>
        <v/>
      </c>
      <c r="Q5735">
        <f>12*(YEAR(H5735)-YEAR($L$3))+(MONTH(H5735)-MONTH($L$3))</f>
        <v/>
      </c>
      <c r="R5735" s="366">
        <f>IF(N5735="IBIRAPITANGA FASE 3",IF(P5735="Atraso",M5735,M5735/(1+$J$2)^Q5735),IF(P5735="Atraso",M5735,M5735/(1+$J$1)^Q5735))</f>
        <v/>
      </c>
    </row>
    <row r="5736">
      <c r="A5736" t="inlineStr">
        <is>
          <t>Q024L015</t>
        </is>
      </c>
      <c r="B5736" t="inlineStr">
        <is>
          <t>ANA PAULA OLIVEIRA DA SILVA</t>
        </is>
      </c>
      <c r="C5736" t="n">
        <v>1</v>
      </c>
      <c r="D5736" t="inlineStr">
        <is>
          <t>IPCA</t>
        </is>
      </c>
      <c r="E5736" t="n">
        <v>0</v>
      </c>
      <c r="F5736" t="inlineStr">
        <is>
          <t>MENSAL</t>
        </is>
      </c>
      <c r="G5736" t="n">
        <v>45463</v>
      </c>
      <c r="H5736" t="n">
        <v>45463</v>
      </c>
      <c r="I5736" t="inlineStr">
        <is>
          <t>042</t>
        </is>
      </c>
      <c r="J5736" t="inlineStr">
        <is>
          <t>CARTEIRA</t>
        </is>
      </c>
      <c r="K5736" t="inlineStr">
        <is>
          <t>CONTRATO</t>
        </is>
      </c>
      <c r="L5736" t="n">
        <v>5942.53</v>
      </c>
      <c r="M5736" t="inlineStr"/>
      <c r="N5736" t="inlineStr"/>
      <c r="O5736" s="142">
        <f>DATE(YEAR(H5736),MONTH(H5736),1)</f>
        <v/>
      </c>
      <c r="P5736" s="132">
        <f>IF(H5736&gt;$L$3,"Futuro","Atraso")</f>
        <v/>
      </c>
      <c r="Q5736">
        <f>12*(YEAR(H5736)-YEAR($L$3))+(MONTH(H5736)-MONTH($L$3))</f>
        <v/>
      </c>
      <c r="R5736" s="366">
        <f>IF(N5736="IBIRAPITANGA FASE 3",IF(P5736="Atraso",M5736,M5736/(1+$J$2)^Q5736),IF(P5736="Atraso",M5736,M5736/(1+$J$1)^Q5736))</f>
        <v/>
      </c>
    </row>
    <row r="5737">
      <c r="A5737" t="inlineStr">
        <is>
          <t>Q024L015</t>
        </is>
      </c>
      <c r="B5737" t="inlineStr">
        <is>
          <t>ANA PAULA OLIVEIRA DA SILVA</t>
        </is>
      </c>
      <c r="C5737" t="n">
        <v>1</v>
      </c>
      <c r="D5737" t="inlineStr">
        <is>
          <t>IPCA</t>
        </is>
      </c>
      <c r="E5737" t="n">
        <v>0</v>
      </c>
      <c r="F5737" t="inlineStr">
        <is>
          <t>MENSAL</t>
        </is>
      </c>
      <c r="G5737" t="n">
        <v>45493</v>
      </c>
      <c r="H5737" t="n">
        <v>45493</v>
      </c>
      <c r="I5737" t="inlineStr">
        <is>
          <t>043</t>
        </is>
      </c>
      <c r="J5737" t="inlineStr">
        <is>
          <t>CARTEIRA</t>
        </is>
      </c>
      <c r="K5737" t="inlineStr">
        <is>
          <t>CONTRATO</t>
        </is>
      </c>
      <c r="L5737" t="n">
        <v>5942.53</v>
      </c>
      <c r="M5737" t="inlineStr"/>
      <c r="N5737" t="inlineStr"/>
      <c r="O5737" s="142">
        <f>DATE(YEAR(H5737),MONTH(H5737),1)</f>
        <v/>
      </c>
      <c r="P5737" s="132">
        <f>IF(H5737&gt;$L$3,"Futuro","Atraso")</f>
        <v/>
      </c>
      <c r="Q5737">
        <f>12*(YEAR(H5737)-YEAR($L$3))+(MONTH(H5737)-MONTH($L$3))</f>
        <v/>
      </c>
      <c r="R5737" s="366">
        <f>IF(N5737="IBIRAPITANGA FASE 3",IF(P5737="Atraso",M5737,M5737/(1+$J$2)^Q5737),IF(P5737="Atraso",M5737,M5737/(1+$J$1)^Q5737))</f>
        <v/>
      </c>
    </row>
    <row r="5738">
      <c r="A5738" t="inlineStr">
        <is>
          <t>Q024L015</t>
        </is>
      </c>
      <c r="B5738" t="inlineStr">
        <is>
          <t>ANA PAULA OLIVEIRA DA SILVA</t>
        </is>
      </c>
      <c r="C5738" t="n">
        <v>1</v>
      </c>
      <c r="D5738" t="inlineStr">
        <is>
          <t>IPCA</t>
        </is>
      </c>
      <c r="E5738" t="n">
        <v>0</v>
      </c>
      <c r="F5738" t="inlineStr">
        <is>
          <t>MENSAL</t>
        </is>
      </c>
      <c r="G5738" t="n">
        <v>45524</v>
      </c>
      <c r="H5738" t="n">
        <v>45524</v>
      </c>
      <c r="I5738" t="inlineStr">
        <is>
          <t>044</t>
        </is>
      </c>
      <c r="J5738" t="inlineStr">
        <is>
          <t>CARTEIRA</t>
        </is>
      </c>
      <c r="K5738" t="inlineStr">
        <is>
          <t>CONTRATO</t>
        </is>
      </c>
      <c r="L5738" t="n">
        <v>5942.53</v>
      </c>
      <c r="M5738" t="inlineStr"/>
      <c r="N5738" t="inlineStr"/>
      <c r="O5738" s="142">
        <f>DATE(YEAR(H5738),MONTH(H5738),1)</f>
        <v/>
      </c>
      <c r="P5738" s="132">
        <f>IF(H5738&gt;$L$3,"Futuro","Atraso")</f>
        <v/>
      </c>
      <c r="Q5738">
        <f>12*(YEAR(H5738)-YEAR($L$3))+(MONTH(H5738)-MONTH($L$3))</f>
        <v/>
      </c>
      <c r="R5738" s="366">
        <f>IF(N5738="IBIRAPITANGA FASE 3",IF(P5738="Atraso",M5738,M5738/(1+$J$2)^Q5738),IF(P5738="Atraso",M5738,M5738/(1+$J$1)^Q5738))</f>
        <v/>
      </c>
    </row>
    <row r="5739">
      <c r="A5739" t="inlineStr">
        <is>
          <t>Q025L01</t>
        </is>
      </c>
      <c r="B5739" t="inlineStr">
        <is>
          <t>GABRIEL CARREIRO DA SILVA</t>
        </is>
      </c>
      <c r="C5739" t="n">
        <v>1</v>
      </c>
      <c r="D5739" t="inlineStr">
        <is>
          <t>IPCA</t>
        </is>
      </c>
      <c r="E5739" t="n">
        <v>0.009488792934583046</v>
      </c>
      <c r="F5739" t="inlineStr">
        <is>
          <t>MENSAL</t>
        </is>
      </c>
      <c r="G5739" t="n">
        <v>45107</v>
      </c>
      <c r="H5739" t="n">
        <v>45107</v>
      </c>
      <c r="I5739" t="inlineStr">
        <is>
          <t>025</t>
        </is>
      </c>
      <c r="J5739" t="inlineStr">
        <is>
          <t>CARTEIRA</t>
        </is>
      </c>
      <c r="K5739" t="inlineStr">
        <is>
          <t>CONTRATO</t>
        </is>
      </c>
      <c r="L5739" t="n">
        <v>2235.31</v>
      </c>
      <c r="M5739" t="inlineStr"/>
      <c r="N5739" t="inlineStr"/>
      <c r="O5739" s="142">
        <f>DATE(YEAR(H5739),MONTH(H5739),1)</f>
        <v/>
      </c>
      <c r="P5739" s="132">
        <f>IF(H5739&gt;$L$3,"Futuro","Atraso")</f>
        <v/>
      </c>
      <c r="Q5739">
        <f>12*(YEAR(H5739)-YEAR($L$3))+(MONTH(H5739)-MONTH($L$3))</f>
        <v/>
      </c>
      <c r="R5739" s="366">
        <f>IF(N5739="IBIRAPITANGA FASE 3",IF(P5739="Atraso",M5739,M5739/(1+$J$2)^Q5739),IF(P5739="Atraso",M5739,M5739/(1+$J$1)^Q5739))</f>
        <v/>
      </c>
    </row>
    <row r="5740">
      <c r="A5740" t="inlineStr">
        <is>
          <t>Q025L01</t>
        </is>
      </c>
      <c r="B5740" t="inlineStr">
        <is>
          <t>GABRIEL CARREIRO DA SILVA</t>
        </is>
      </c>
      <c r="C5740" t="n">
        <v>1</v>
      </c>
      <c r="D5740" t="inlineStr">
        <is>
          <t>IPCA</t>
        </is>
      </c>
      <c r="E5740" t="n">
        <v>0.009488792934583046</v>
      </c>
      <c r="F5740" t="inlineStr">
        <is>
          <t>MENSAL</t>
        </is>
      </c>
      <c r="G5740" t="n">
        <v>45137</v>
      </c>
      <c r="H5740" t="n">
        <v>45137</v>
      </c>
      <c r="I5740" t="inlineStr">
        <is>
          <t>026</t>
        </is>
      </c>
      <c r="J5740" t="inlineStr">
        <is>
          <t>CARTEIRA</t>
        </is>
      </c>
      <c r="K5740" t="inlineStr">
        <is>
          <t>CONTRATO</t>
        </is>
      </c>
      <c r="L5740" t="n">
        <v>2193.22</v>
      </c>
      <c r="M5740" t="inlineStr"/>
      <c r="N5740" t="inlineStr"/>
      <c r="O5740" s="142">
        <f>DATE(YEAR(H5740),MONTH(H5740),1)</f>
        <v/>
      </c>
      <c r="P5740" s="132">
        <f>IF(H5740&gt;$L$3,"Futuro","Atraso")</f>
        <v/>
      </c>
      <c r="Q5740">
        <f>12*(YEAR(H5740)-YEAR($L$3))+(MONTH(H5740)-MONTH($L$3))</f>
        <v/>
      </c>
      <c r="R5740" s="366">
        <f>IF(N5740="IBIRAPITANGA FASE 3",IF(P5740="Atraso",M5740,M5740/(1+$J$2)^Q5740),IF(P5740="Atraso",M5740,M5740/(1+$J$1)^Q5740))</f>
        <v/>
      </c>
    </row>
    <row r="5741">
      <c r="A5741" t="inlineStr">
        <is>
          <t>Q025L01</t>
        </is>
      </c>
      <c r="B5741" t="inlineStr">
        <is>
          <t>GABRIEL CARREIRO DA SILVA</t>
        </is>
      </c>
      <c r="C5741" t="n">
        <v>1</v>
      </c>
      <c r="D5741" t="inlineStr">
        <is>
          <t>IPCA</t>
        </is>
      </c>
      <c r="E5741" t="n">
        <v>0.009488792934583046</v>
      </c>
      <c r="F5741" t="inlineStr">
        <is>
          <t>MENSAL</t>
        </is>
      </c>
      <c r="G5741" t="n">
        <v>45168</v>
      </c>
      <c r="H5741" t="n">
        <v>45168</v>
      </c>
      <c r="I5741" t="inlineStr">
        <is>
          <t>027</t>
        </is>
      </c>
      <c r="J5741" t="inlineStr">
        <is>
          <t>CARTEIRA</t>
        </is>
      </c>
      <c r="K5741" t="inlineStr">
        <is>
          <t>CONTRATO</t>
        </is>
      </c>
      <c r="L5741" t="n">
        <v>2151.03</v>
      </c>
      <c r="M5741" t="inlineStr"/>
      <c r="N5741" t="inlineStr"/>
      <c r="O5741" s="142">
        <f>DATE(YEAR(H5741),MONTH(H5741),1)</f>
        <v/>
      </c>
      <c r="P5741" s="132">
        <f>IF(H5741&gt;$L$3,"Futuro","Atraso")</f>
        <v/>
      </c>
      <c r="Q5741">
        <f>12*(YEAR(H5741)-YEAR($L$3))+(MONTH(H5741)-MONTH($L$3))</f>
        <v/>
      </c>
      <c r="R5741" s="366">
        <f>IF(N5741="IBIRAPITANGA FASE 3",IF(P5741="Atraso",M5741,M5741/(1+$J$2)^Q5741),IF(P5741="Atraso",M5741,M5741/(1+$J$1)^Q5741))</f>
        <v/>
      </c>
    </row>
    <row r="5742">
      <c r="A5742" t="inlineStr">
        <is>
          <t>Q025L01</t>
        </is>
      </c>
      <c r="B5742" t="inlineStr">
        <is>
          <t>GABRIEL CARREIRO DA SILVA</t>
        </is>
      </c>
      <c r="C5742" t="n">
        <v>1</v>
      </c>
      <c r="D5742" t="inlineStr">
        <is>
          <t>IPCA</t>
        </is>
      </c>
      <c r="E5742" t="n">
        <v>0.009488792934583046</v>
      </c>
      <c r="F5742" t="inlineStr">
        <is>
          <t>MENSAL</t>
        </is>
      </c>
      <c r="G5742" t="n">
        <v>45229</v>
      </c>
      <c r="H5742" t="n">
        <v>45229</v>
      </c>
      <c r="I5742" t="inlineStr">
        <is>
          <t>029</t>
        </is>
      </c>
      <c r="J5742" t="inlineStr">
        <is>
          <t>CARTEIRA</t>
        </is>
      </c>
      <c r="K5742" t="inlineStr">
        <is>
          <t>CONTRATO</t>
        </is>
      </c>
      <c r="L5742" t="n">
        <v>2072.85</v>
      </c>
      <c r="M5742" t="inlineStr"/>
      <c r="N5742" t="inlineStr"/>
      <c r="O5742" s="142">
        <f>DATE(YEAR(H5742),MONTH(H5742),1)</f>
        <v/>
      </c>
      <c r="P5742" s="132">
        <f>IF(H5742&gt;$L$3,"Futuro","Atraso")</f>
        <v/>
      </c>
      <c r="Q5742">
        <f>12*(YEAR(H5742)-YEAR($L$3))+(MONTH(H5742)-MONTH($L$3))</f>
        <v/>
      </c>
      <c r="R5742" s="366">
        <f>IF(N5742="IBIRAPITANGA FASE 3",IF(P5742="Atraso",M5742,M5742/(1+$J$2)^Q5742),IF(P5742="Atraso",M5742,M5742/(1+$J$1)^Q5742))</f>
        <v/>
      </c>
    </row>
    <row r="5743">
      <c r="A5743" t="inlineStr">
        <is>
          <t>Q025L01</t>
        </is>
      </c>
      <c r="B5743" t="inlineStr">
        <is>
          <t>GABRIEL CARREIRO DA SILVA</t>
        </is>
      </c>
      <c r="C5743" t="n">
        <v>1</v>
      </c>
      <c r="D5743" t="inlineStr">
        <is>
          <t>IPCA</t>
        </is>
      </c>
      <c r="E5743" t="n">
        <v>0.009488792934583046</v>
      </c>
      <c r="F5743" t="inlineStr">
        <is>
          <t>MENSAL</t>
        </is>
      </c>
      <c r="G5743" t="n">
        <v>45260</v>
      </c>
      <c r="H5743" t="n">
        <v>45260</v>
      </c>
      <c r="I5743" t="inlineStr">
        <is>
          <t>030</t>
        </is>
      </c>
      <c r="J5743" t="inlineStr">
        <is>
          <t>CARTEIRA</t>
        </is>
      </c>
      <c r="K5743" t="inlineStr">
        <is>
          <t>CONTRATO</t>
        </is>
      </c>
      <c r="L5743" t="n">
        <v>2072.85</v>
      </c>
      <c r="M5743" t="inlineStr"/>
      <c r="N5743" t="inlineStr"/>
      <c r="O5743" s="142">
        <f>DATE(YEAR(H5743),MONTH(H5743),1)</f>
        <v/>
      </c>
      <c r="P5743" s="132">
        <f>IF(H5743&gt;$L$3,"Futuro","Atraso")</f>
        <v/>
      </c>
      <c r="Q5743">
        <f>12*(YEAR(H5743)-YEAR($L$3))+(MONTH(H5743)-MONTH($L$3))</f>
        <v/>
      </c>
      <c r="R5743" s="366">
        <f>IF(N5743="IBIRAPITANGA FASE 3",IF(P5743="Atraso",M5743,M5743/(1+$J$2)^Q5743),IF(P5743="Atraso",M5743,M5743/(1+$J$1)^Q5743))</f>
        <v/>
      </c>
    </row>
    <row r="5744">
      <c r="A5744" t="inlineStr">
        <is>
          <t>Q025L01</t>
        </is>
      </c>
      <c r="B5744" t="inlineStr">
        <is>
          <t>GABRIEL CARREIRO DA SILVA</t>
        </is>
      </c>
      <c r="C5744" t="n">
        <v>1</v>
      </c>
      <c r="D5744" t="inlineStr">
        <is>
          <t>IPCA</t>
        </is>
      </c>
      <c r="E5744" t="n">
        <v>0.009488792934583046</v>
      </c>
      <c r="F5744" t="inlineStr">
        <is>
          <t>MENSAL</t>
        </is>
      </c>
      <c r="G5744" t="n">
        <v>45290</v>
      </c>
      <c r="H5744" t="n">
        <v>45290</v>
      </c>
      <c r="I5744" t="inlineStr">
        <is>
          <t>031</t>
        </is>
      </c>
      <c r="J5744" t="inlineStr">
        <is>
          <t>CARTEIRA</t>
        </is>
      </c>
      <c r="K5744" t="inlineStr">
        <is>
          <t>CONTRATO</t>
        </is>
      </c>
      <c r="L5744" t="n">
        <v>2072.85</v>
      </c>
      <c r="M5744" t="inlineStr"/>
      <c r="N5744" t="inlineStr"/>
      <c r="O5744" s="142">
        <f>DATE(YEAR(H5744),MONTH(H5744),1)</f>
        <v/>
      </c>
      <c r="P5744" s="132">
        <f>IF(H5744&gt;$L$3,"Futuro","Atraso")</f>
        <v/>
      </c>
      <c r="Q5744">
        <f>12*(YEAR(H5744)-YEAR($L$3))+(MONTH(H5744)-MONTH($L$3))</f>
        <v/>
      </c>
      <c r="R5744" s="366">
        <f>IF(N5744="IBIRAPITANGA FASE 3",IF(P5744="Atraso",M5744,M5744/(1+$J$2)^Q5744),IF(P5744="Atraso",M5744,M5744/(1+$J$1)^Q5744))</f>
        <v/>
      </c>
    </row>
    <row r="5745">
      <c r="A5745" t="inlineStr">
        <is>
          <t>Q025L01</t>
        </is>
      </c>
      <c r="B5745" t="inlineStr">
        <is>
          <t>GABRIEL CARREIRO DA SILVA</t>
        </is>
      </c>
      <c r="C5745" t="n">
        <v>1</v>
      </c>
      <c r="D5745" t="inlineStr">
        <is>
          <t>IPCA</t>
        </is>
      </c>
      <c r="E5745" t="n">
        <v>0.009488792934583046</v>
      </c>
      <c r="F5745" t="inlineStr">
        <is>
          <t>MENSAL</t>
        </is>
      </c>
      <c r="G5745" t="n">
        <v>45321</v>
      </c>
      <c r="H5745" t="n">
        <v>45321</v>
      </c>
      <c r="I5745" t="inlineStr">
        <is>
          <t>032</t>
        </is>
      </c>
      <c r="J5745" t="inlineStr">
        <is>
          <t>CARTEIRA</t>
        </is>
      </c>
      <c r="K5745" t="inlineStr">
        <is>
          <t>CONTRATO</t>
        </is>
      </c>
      <c r="L5745" t="n">
        <v>2072.85</v>
      </c>
      <c r="M5745" t="inlineStr"/>
      <c r="N5745" t="inlineStr"/>
      <c r="O5745" s="142">
        <f>DATE(YEAR(H5745),MONTH(H5745),1)</f>
        <v/>
      </c>
      <c r="P5745" s="132">
        <f>IF(H5745&gt;$L$3,"Futuro","Atraso")</f>
        <v/>
      </c>
      <c r="Q5745">
        <f>12*(YEAR(H5745)-YEAR($L$3))+(MONTH(H5745)-MONTH($L$3))</f>
        <v/>
      </c>
      <c r="R5745" s="366">
        <f>IF(N5745="IBIRAPITANGA FASE 3",IF(P5745="Atraso",M5745,M5745/(1+$J$2)^Q5745),IF(P5745="Atraso",M5745,M5745/(1+$J$1)^Q5745))</f>
        <v/>
      </c>
    </row>
    <row r="5746">
      <c r="A5746" t="inlineStr">
        <is>
          <t>Q025L01</t>
        </is>
      </c>
      <c r="B5746" t="inlineStr">
        <is>
          <t>GABRIEL CARREIRO DA SILVA</t>
        </is>
      </c>
      <c r="C5746" t="n">
        <v>1</v>
      </c>
      <c r="D5746" t="inlineStr">
        <is>
          <t>IPCA</t>
        </is>
      </c>
      <c r="E5746" t="n">
        <v>0.009488792934583046</v>
      </c>
      <c r="F5746" t="inlineStr">
        <is>
          <t>MENSAL</t>
        </is>
      </c>
      <c r="G5746" t="n">
        <v>45351</v>
      </c>
      <c r="H5746" t="n">
        <v>45351</v>
      </c>
      <c r="I5746" t="inlineStr">
        <is>
          <t>033</t>
        </is>
      </c>
      <c r="J5746" t="inlineStr">
        <is>
          <t>CARTEIRA</t>
        </is>
      </c>
      <c r="K5746" t="inlineStr">
        <is>
          <t>CONTRATO</t>
        </is>
      </c>
      <c r="L5746" t="n">
        <v>2072.85</v>
      </c>
      <c r="M5746" t="inlineStr"/>
      <c r="N5746" t="inlineStr"/>
      <c r="O5746" s="142">
        <f>DATE(YEAR(H5746),MONTH(H5746),1)</f>
        <v/>
      </c>
      <c r="P5746" s="132">
        <f>IF(H5746&gt;$L$3,"Futuro","Atraso")</f>
        <v/>
      </c>
      <c r="Q5746">
        <f>12*(YEAR(H5746)-YEAR($L$3))+(MONTH(H5746)-MONTH($L$3))</f>
        <v/>
      </c>
      <c r="R5746" s="366">
        <f>IF(N5746="IBIRAPITANGA FASE 3",IF(P5746="Atraso",M5746,M5746/(1+$J$2)^Q5746),IF(P5746="Atraso",M5746,M5746/(1+$J$1)^Q5746))</f>
        <v/>
      </c>
    </row>
    <row r="5747">
      <c r="A5747" t="inlineStr">
        <is>
          <t>Q025L01</t>
        </is>
      </c>
      <c r="B5747" t="inlineStr">
        <is>
          <t>GABRIEL CARREIRO DA SILVA</t>
        </is>
      </c>
      <c r="C5747" t="n">
        <v>1</v>
      </c>
      <c r="D5747" t="inlineStr">
        <is>
          <t>IPCA</t>
        </is>
      </c>
      <c r="E5747" t="n">
        <v>0.009488792934583046</v>
      </c>
      <c r="F5747" t="inlineStr">
        <is>
          <t>MENSAL</t>
        </is>
      </c>
      <c r="G5747" t="n">
        <v>45381</v>
      </c>
      <c r="H5747" t="n">
        <v>45381</v>
      </c>
      <c r="I5747" t="inlineStr">
        <is>
          <t>034</t>
        </is>
      </c>
      <c r="J5747" t="inlineStr">
        <is>
          <t>CARTEIRA</t>
        </is>
      </c>
      <c r="K5747" t="inlineStr">
        <is>
          <t>CONTRATO</t>
        </is>
      </c>
      <c r="L5747" t="n">
        <v>2072.85</v>
      </c>
      <c r="M5747" t="inlineStr"/>
      <c r="N5747" t="inlineStr"/>
      <c r="O5747" s="142">
        <f>DATE(YEAR(H5747),MONTH(H5747),1)</f>
        <v/>
      </c>
      <c r="P5747" s="132">
        <f>IF(H5747&gt;$L$3,"Futuro","Atraso")</f>
        <v/>
      </c>
      <c r="Q5747">
        <f>12*(YEAR(H5747)-YEAR($L$3))+(MONTH(H5747)-MONTH($L$3))</f>
        <v/>
      </c>
      <c r="R5747" s="366">
        <f>IF(N5747="IBIRAPITANGA FASE 3",IF(P5747="Atraso",M5747,M5747/(1+$J$2)^Q5747),IF(P5747="Atraso",M5747,M5747/(1+$J$1)^Q5747))</f>
        <v/>
      </c>
    </row>
    <row r="5748">
      <c r="A5748" t="inlineStr">
        <is>
          <t>Q025L01</t>
        </is>
      </c>
      <c r="B5748" t="inlineStr">
        <is>
          <t>GABRIEL CARREIRO DA SILVA</t>
        </is>
      </c>
      <c r="C5748" t="n">
        <v>1</v>
      </c>
      <c r="D5748" t="inlineStr">
        <is>
          <t>IPCA</t>
        </is>
      </c>
      <c r="E5748" t="n">
        <v>0.009488792934583046</v>
      </c>
      <c r="F5748" t="inlineStr">
        <is>
          <t>MENSAL</t>
        </is>
      </c>
      <c r="G5748" t="n">
        <v>45412</v>
      </c>
      <c r="H5748" t="n">
        <v>45412</v>
      </c>
      <c r="I5748" t="inlineStr">
        <is>
          <t>035</t>
        </is>
      </c>
      <c r="J5748" t="inlineStr">
        <is>
          <t>CARTEIRA</t>
        </is>
      </c>
      <c r="K5748" t="inlineStr">
        <is>
          <t>CONTRATO</t>
        </is>
      </c>
      <c r="L5748" t="n">
        <v>2072.85</v>
      </c>
      <c r="M5748" t="inlineStr"/>
      <c r="N5748" t="inlineStr"/>
      <c r="O5748" s="142">
        <f>DATE(YEAR(H5748),MONTH(H5748),1)</f>
        <v/>
      </c>
      <c r="P5748" s="132">
        <f>IF(H5748&gt;$L$3,"Futuro","Atraso")</f>
        <v/>
      </c>
      <c r="Q5748">
        <f>12*(YEAR(H5748)-YEAR($L$3))+(MONTH(H5748)-MONTH($L$3))</f>
        <v/>
      </c>
      <c r="R5748" s="366">
        <f>IF(N5748="IBIRAPITANGA FASE 3",IF(P5748="Atraso",M5748,M5748/(1+$J$2)^Q5748),IF(P5748="Atraso",M5748,M5748/(1+$J$1)^Q5748))</f>
        <v/>
      </c>
    </row>
    <row r="5749">
      <c r="A5749" t="inlineStr">
        <is>
          <t>Q025L01</t>
        </is>
      </c>
      <c r="B5749" t="inlineStr">
        <is>
          <t>GABRIEL CARREIRO DA SILVA</t>
        </is>
      </c>
      <c r="C5749" t="n">
        <v>1</v>
      </c>
      <c r="D5749" t="inlineStr">
        <is>
          <t>IPCA</t>
        </is>
      </c>
      <c r="E5749" t="n">
        <v>0.009488792934583046</v>
      </c>
      <c r="F5749" t="inlineStr">
        <is>
          <t>MENSAL</t>
        </is>
      </c>
      <c r="G5749" t="n">
        <v>45442</v>
      </c>
      <c r="H5749" t="n">
        <v>45442</v>
      </c>
      <c r="I5749" t="inlineStr">
        <is>
          <t>036</t>
        </is>
      </c>
      <c r="J5749" t="inlineStr">
        <is>
          <t>CARTEIRA</t>
        </is>
      </c>
      <c r="K5749" t="inlineStr">
        <is>
          <t>CONTRATO</t>
        </is>
      </c>
      <c r="L5749" t="n">
        <v>2072.85</v>
      </c>
      <c r="M5749" t="inlineStr"/>
      <c r="N5749" t="inlineStr"/>
      <c r="O5749" s="142">
        <f>DATE(YEAR(H5749),MONTH(H5749),1)</f>
        <v/>
      </c>
      <c r="P5749" s="132">
        <f>IF(H5749&gt;$L$3,"Futuro","Atraso")</f>
        <v/>
      </c>
      <c r="Q5749">
        <f>12*(YEAR(H5749)-YEAR($L$3))+(MONTH(H5749)-MONTH($L$3))</f>
        <v/>
      </c>
      <c r="R5749" s="366">
        <f>IF(N5749="IBIRAPITANGA FASE 3",IF(P5749="Atraso",M5749,M5749/(1+$J$2)^Q5749),IF(P5749="Atraso",M5749,M5749/(1+$J$1)^Q5749))</f>
        <v/>
      </c>
    </row>
    <row r="5750">
      <c r="A5750" t="inlineStr">
        <is>
          <t>Q025L01</t>
        </is>
      </c>
      <c r="B5750" t="inlineStr">
        <is>
          <t>GABRIEL CARREIRO DA SILVA</t>
        </is>
      </c>
      <c r="C5750" t="n">
        <v>1</v>
      </c>
      <c r="D5750" t="inlineStr">
        <is>
          <t>IPCA</t>
        </is>
      </c>
      <c r="E5750" t="n">
        <v>0.009488792934583046</v>
      </c>
      <c r="F5750" t="inlineStr">
        <is>
          <t>MENSAL</t>
        </is>
      </c>
      <c r="G5750" t="n">
        <v>45473</v>
      </c>
      <c r="H5750" t="n">
        <v>45473</v>
      </c>
      <c r="I5750" t="inlineStr">
        <is>
          <t>037</t>
        </is>
      </c>
      <c r="J5750" t="inlineStr">
        <is>
          <t>CARTEIRA</t>
        </is>
      </c>
      <c r="K5750" t="inlineStr">
        <is>
          <t>CONTRATO</t>
        </is>
      </c>
      <c r="L5750" t="n">
        <v>2072.85</v>
      </c>
      <c r="M5750" t="inlineStr"/>
      <c r="N5750" t="inlineStr"/>
      <c r="O5750" s="142">
        <f>DATE(YEAR(H5750),MONTH(H5750),1)</f>
        <v/>
      </c>
      <c r="P5750" s="132">
        <f>IF(H5750&gt;$L$3,"Futuro","Atraso")</f>
        <v/>
      </c>
      <c r="Q5750">
        <f>12*(YEAR(H5750)-YEAR($L$3))+(MONTH(H5750)-MONTH($L$3))</f>
        <v/>
      </c>
      <c r="R5750" s="366">
        <f>IF(N5750="IBIRAPITANGA FASE 3",IF(P5750="Atraso",M5750,M5750/(1+$J$2)^Q5750),IF(P5750="Atraso",M5750,M5750/(1+$J$1)^Q5750))</f>
        <v/>
      </c>
    </row>
    <row r="5751">
      <c r="A5751" t="inlineStr">
        <is>
          <t>Q025L01</t>
        </is>
      </c>
      <c r="B5751" t="inlineStr">
        <is>
          <t>GABRIEL CARREIRO DA SILVA</t>
        </is>
      </c>
      <c r="C5751" t="n">
        <v>1</v>
      </c>
      <c r="D5751" t="inlineStr">
        <is>
          <t>IPCA</t>
        </is>
      </c>
      <c r="E5751" t="n">
        <v>0.009488792934583046</v>
      </c>
      <c r="F5751" t="inlineStr">
        <is>
          <t>MENSAL</t>
        </is>
      </c>
      <c r="G5751" t="n">
        <v>45503</v>
      </c>
      <c r="H5751" t="n">
        <v>45503</v>
      </c>
      <c r="I5751" t="inlineStr">
        <is>
          <t>038</t>
        </is>
      </c>
      <c r="J5751" t="inlineStr">
        <is>
          <t>CARTEIRA</t>
        </is>
      </c>
      <c r="K5751" t="inlineStr">
        <is>
          <t>CONTRATO</t>
        </is>
      </c>
      <c r="L5751" t="n">
        <v>2072.85</v>
      </c>
      <c r="M5751" t="inlineStr"/>
      <c r="N5751" t="inlineStr"/>
      <c r="O5751" s="142">
        <f>DATE(YEAR(H5751),MONTH(H5751),1)</f>
        <v/>
      </c>
      <c r="P5751" s="132">
        <f>IF(H5751&gt;$L$3,"Futuro","Atraso")</f>
        <v/>
      </c>
      <c r="Q5751">
        <f>12*(YEAR(H5751)-YEAR($L$3))+(MONTH(H5751)-MONTH($L$3))</f>
        <v/>
      </c>
      <c r="R5751" s="366">
        <f>IF(N5751="IBIRAPITANGA FASE 3",IF(P5751="Atraso",M5751,M5751/(1+$J$2)^Q5751),IF(P5751="Atraso",M5751,M5751/(1+$J$1)^Q5751))</f>
        <v/>
      </c>
    </row>
    <row r="5752">
      <c r="A5752" t="inlineStr">
        <is>
          <t>Q025L01</t>
        </is>
      </c>
      <c r="B5752" t="inlineStr">
        <is>
          <t>GABRIEL CARREIRO DA SILVA</t>
        </is>
      </c>
      <c r="C5752" t="n">
        <v>1</v>
      </c>
      <c r="D5752" t="inlineStr">
        <is>
          <t>IPCA</t>
        </is>
      </c>
      <c r="E5752" t="n">
        <v>0.009488792934583046</v>
      </c>
      <c r="F5752" t="inlineStr">
        <is>
          <t>MENSAL</t>
        </is>
      </c>
      <c r="G5752" t="n">
        <v>45534</v>
      </c>
      <c r="H5752" t="n">
        <v>45534</v>
      </c>
      <c r="I5752" t="inlineStr">
        <is>
          <t>039</t>
        </is>
      </c>
      <c r="J5752" t="inlineStr">
        <is>
          <t>CARTEIRA</t>
        </is>
      </c>
      <c r="K5752" t="inlineStr">
        <is>
          <t>CONTRATO</t>
        </is>
      </c>
      <c r="L5752" t="n">
        <v>2072.85</v>
      </c>
      <c r="M5752" t="inlineStr"/>
      <c r="N5752" t="inlineStr"/>
      <c r="O5752" s="142">
        <f>DATE(YEAR(H5752),MONTH(H5752),1)</f>
        <v/>
      </c>
      <c r="P5752" s="132">
        <f>IF(H5752&gt;$L$3,"Futuro","Atraso")</f>
        <v/>
      </c>
      <c r="Q5752">
        <f>12*(YEAR(H5752)-YEAR($L$3))+(MONTH(H5752)-MONTH($L$3))</f>
        <v/>
      </c>
      <c r="R5752" s="366">
        <f>IF(N5752="IBIRAPITANGA FASE 3",IF(P5752="Atraso",M5752,M5752/(1+$J$2)^Q5752),IF(P5752="Atraso",M5752,M5752/(1+$J$1)^Q5752))</f>
        <v/>
      </c>
    </row>
    <row r="5753">
      <c r="A5753" t="inlineStr">
        <is>
          <t>Q025L01</t>
        </is>
      </c>
      <c r="B5753" t="inlineStr">
        <is>
          <t>GABRIEL CARREIRO DA SILVA</t>
        </is>
      </c>
      <c r="C5753" t="n">
        <v>1</v>
      </c>
      <c r="D5753" t="inlineStr">
        <is>
          <t>IPCA</t>
        </is>
      </c>
      <c r="E5753" t="n">
        <v>0.009488792934583046</v>
      </c>
      <c r="F5753" t="inlineStr">
        <is>
          <t>MENSAL</t>
        </is>
      </c>
      <c r="G5753" t="n">
        <v>45565</v>
      </c>
      <c r="H5753" t="n">
        <v>45565</v>
      </c>
      <c r="I5753" t="inlineStr">
        <is>
          <t>040</t>
        </is>
      </c>
      <c r="J5753" t="inlineStr">
        <is>
          <t>CARTEIRA</t>
        </is>
      </c>
      <c r="K5753" t="inlineStr">
        <is>
          <t>CONTRATO</t>
        </is>
      </c>
      <c r="L5753" t="n">
        <v>2072.85</v>
      </c>
      <c r="M5753" t="inlineStr"/>
      <c r="N5753" t="inlineStr"/>
      <c r="O5753" s="142">
        <f>DATE(YEAR(H5753),MONTH(H5753),1)</f>
        <v/>
      </c>
      <c r="P5753" s="132">
        <f>IF(H5753&gt;$L$3,"Futuro","Atraso")</f>
        <v/>
      </c>
      <c r="Q5753">
        <f>12*(YEAR(H5753)-YEAR($L$3))+(MONTH(H5753)-MONTH($L$3))</f>
        <v/>
      </c>
      <c r="R5753" s="366">
        <f>IF(N5753="IBIRAPITANGA FASE 3",IF(P5753="Atraso",M5753,M5753/(1+$J$2)^Q5753),IF(P5753="Atraso",M5753,M5753/(1+$J$1)^Q5753))</f>
        <v/>
      </c>
    </row>
    <row r="5754">
      <c r="A5754" t="inlineStr">
        <is>
          <t>Q025L01</t>
        </is>
      </c>
      <c r="B5754" t="inlineStr">
        <is>
          <t>GABRIEL CARREIRO DA SILVA</t>
        </is>
      </c>
      <c r="C5754" t="n">
        <v>1</v>
      </c>
      <c r="D5754" t="inlineStr">
        <is>
          <t>IPCA</t>
        </is>
      </c>
      <c r="E5754" t="n">
        <v>0.009488792934583046</v>
      </c>
      <c r="F5754" t="inlineStr">
        <is>
          <t>MENSAL</t>
        </is>
      </c>
      <c r="G5754" t="n">
        <v>45595</v>
      </c>
      <c r="H5754" t="n">
        <v>45595</v>
      </c>
      <c r="I5754" t="inlineStr">
        <is>
          <t>041</t>
        </is>
      </c>
      <c r="J5754" t="inlineStr">
        <is>
          <t>CARTEIRA</t>
        </is>
      </c>
      <c r="K5754" t="inlineStr">
        <is>
          <t>CONTRATO</t>
        </is>
      </c>
      <c r="L5754" t="n">
        <v>2072.85</v>
      </c>
      <c r="M5754" t="inlineStr"/>
      <c r="N5754" t="inlineStr"/>
      <c r="O5754" s="142">
        <f>DATE(YEAR(H5754),MONTH(H5754),1)</f>
        <v/>
      </c>
      <c r="P5754" s="132">
        <f>IF(H5754&gt;$L$3,"Futuro","Atraso")</f>
        <v/>
      </c>
      <c r="Q5754">
        <f>12*(YEAR(H5754)-YEAR($L$3))+(MONTH(H5754)-MONTH($L$3))</f>
        <v/>
      </c>
      <c r="R5754" s="366">
        <f>IF(N5754="IBIRAPITANGA FASE 3",IF(P5754="Atraso",M5754,M5754/(1+$J$2)^Q5754),IF(P5754="Atraso",M5754,M5754/(1+$J$1)^Q5754))</f>
        <v/>
      </c>
    </row>
    <row r="5755">
      <c r="A5755" t="inlineStr">
        <is>
          <t>Q025L01</t>
        </is>
      </c>
      <c r="B5755" t="inlineStr">
        <is>
          <t>GABRIEL CARREIRO DA SILVA</t>
        </is>
      </c>
      <c r="C5755" t="n">
        <v>1</v>
      </c>
      <c r="D5755" t="inlineStr">
        <is>
          <t>IPCA</t>
        </is>
      </c>
      <c r="E5755" t="n">
        <v>0.009488792934583046</v>
      </c>
      <c r="F5755" t="inlineStr">
        <is>
          <t>MENSAL</t>
        </is>
      </c>
      <c r="G5755" t="n">
        <v>45626</v>
      </c>
      <c r="H5755" t="n">
        <v>45626</v>
      </c>
      <c r="I5755" t="inlineStr">
        <is>
          <t>042</t>
        </is>
      </c>
      <c r="J5755" t="inlineStr">
        <is>
          <t>CARTEIRA</t>
        </is>
      </c>
      <c r="K5755" t="inlineStr">
        <is>
          <t>CONTRATO</t>
        </is>
      </c>
      <c r="L5755" t="n">
        <v>2072.85</v>
      </c>
      <c r="M5755" t="inlineStr"/>
      <c r="N5755" t="inlineStr"/>
      <c r="O5755" s="142">
        <f>DATE(YEAR(H5755),MONTH(H5755),1)</f>
        <v/>
      </c>
      <c r="P5755" s="132">
        <f>IF(H5755&gt;$L$3,"Futuro","Atraso")</f>
        <v/>
      </c>
      <c r="Q5755">
        <f>12*(YEAR(H5755)-YEAR($L$3))+(MONTH(H5755)-MONTH($L$3))</f>
        <v/>
      </c>
      <c r="R5755" s="366">
        <f>IF(N5755="IBIRAPITANGA FASE 3",IF(P5755="Atraso",M5755,M5755/(1+$J$2)^Q5755),IF(P5755="Atraso",M5755,M5755/(1+$J$1)^Q5755))</f>
        <v/>
      </c>
    </row>
    <row r="5756">
      <c r="A5756" t="inlineStr">
        <is>
          <t>Q025L01</t>
        </is>
      </c>
      <c r="B5756" t="inlineStr">
        <is>
          <t>GABRIEL CARREIRO DA SILVA</t>
        </is>
      </c>
      <c r="C5756" t="n">
        <v>1</v>
      </c>
      <c r="D5756" t="inlineStr">
        <is>
          <t>IPCA</t>
        </is>
      </c>
      <c r="E5756" t="n">
        <v>0.009488792934583046</v>
      </c>
      <c r="F5756" t="inlineStr">
        <is>
          <t>MENSAL</t>
        </is>
      </c>
      <c r="G5756" t="n">
        <v>45656</v>
      </c>
      <c r="H5756" t="n">
        <v>45656</v>
      </c>
      <c r="I5756" t="inlineStr">
        <is>
          <t>043</t>
        </is>
      </c>
      <c r="J5756" t="inlineStr">
        <is>
          <t>CARTEIRA</t>
        </is>
      </c>
      <c r="K5756" t="inlineStr">
        <is>
          <t>CONTRATO</t>
        </is>
      </c>
      <c r="L5756" t="n">
        <v>2072.85</v>
      </c>
      <c r="M5756" t="inlineStr"/>
      <c r="N5756" t="inlineStr"/>
      <c r="O5756" s="142">
        <f>DATE(YEAR(H5756),MONTH(H5756),1)</f>
        <v/>
      </c>
      <c r="P5756" s="132">
        <f>IF(H5756&gt;$L$3,"Futuro","Atraso")</f>
        <v/>
      </c>
      <c r="Q5756">
        <f>12*(YEAR(H5756)-YEAR($L$3))+(MONTH(H5756)-MONTH($L$3))</f>
        <v/>
      </c>
      <c r="R5756" s="366">
        <f>IF(N5756="IBIRAPITANGA FASE 3",IF(P5756="Atraso",M5756,M5756/(1+$J$2)^Q5756),IF(P5756="Atraso",M5756,M5756/(1+$J$1)^Q5756))</f>
        <v/>
      </c>
    </row>
    <row r="5757">
      <c r="A5757" t="inlineStr">
        <is>
          <t>Q025L01</t>
        </is>
      </c>
      <c r="B5757" t="inlineStr">
        <is>
          <t>GABRIEL CARREIRO DA SILVA</t>
        </is>
      </c>
      <c r="C5757" t="n">
        <v>1</v>
      </c>
      <c r="D5757" t="inlineStr">
        <is>
          <t>IPCA</t>
        </is>
      </c>
      <c r="E5757" t="n">
        <v>0.009488792934583046</v>
      </c>
      <c r="F5757" t="inlineStr">
        <is>
          <t>MENSAL</t>
        </is>
      </c>
      <c r="G5757" t="n">
        <v>45687</v>
      </c>
      <c r="H5757" t="n">
        <v>45687</v>
      </c>
      <c r="I5757" t="inlineStr">
        <is>
          <t>044</t>
        </is>
      </c>
      <c r="J5757" t="inlineStr">
        <is>
          <t>CARTEIRA</t>
        </is>
      </c>
      <c r="K5757" t="inlineStr">
        <is>
          <t>CONTRATO</t>
        </is>
      </c>
      <c r="L5757" t="n">
        <v>2072.85</v>
      </c>
      <c r="M5757" t="inlineStr"/>
      <c r="N5757" t="inlineStr"/>
      <c r="O5757" s="142">
        <f>DATE(YEAR(H5757),MONTH(H5757),1)</f>
        <v/>
      </c>
      <c r="P5757" s="132">
        <f>IF(H5757&gt;$L$3,"Futuro","Atraso")</f>
        <v/>
      </c>
      <c r="Q5757">
        <f>12*(YEAR(H5757)-YEAR($L$3))+(MONTH(H5757)-MONTH($L$3))</f>
        <v/>
      </c>
      <c r="R5757" s="366">
        <f>IF(N5757="IBIRAPITANGA FASE 3",IF(P5757="Atraso",M5757,M5757/(1+$J$2)^Q5757),IF(P5757="Atraso",M5757,M5757/(1+$J$1)^Q5757))</f>
        <v/>
      </c>
    </row>
    <row r="5758">
      <c r="A5758" t="inlineStr">
        <is>
          <t>Q025L01</t>
        </is>
      </c>
      <c r="B5758" t="inlineStr">
        <is>
          <t>GABRIEL CARREIRO DA SILVA</t>
        </is>
      </c>
      <c r="C5758" t="n">
        <v>1</v>
      </c>
      <c r="D5758" t="inlineStr">
        <is>
          <t>IPCA</t>
        </is>
      </c>
      <c r="E5758" t="n">
        <v>0.009488792934583046</v>
      </c>
      <c r="F5758" t="inlineStr">
        <is>
          <t>MENSAL</t>
        </is>
      </c>
      <c r="G5758" t="n">
        <v>45716</v>
      </c>
      <c r="H5758" t="n">
        <v>45716</v>
      </c>
      <c r="I5758" t="inlineStr">
        <is>
          <t>045</t>
        </is>
      </c>
      <c r="J5758" t="inlineStr">
        <is>
          <t>CARTEIRA</t>
        </is>
      </c>
      <c r="K5758" t="inlineStr">
        <is>
          <t>CONTRATO</t>
        </is>
      </c>
      <c r="L5758" t="n">
        <v>2072.85</v>
      </c>
      <c r="M5758" t="inlineStr"/>
      <c r="N5758" t="inlineStr"/>
      <c r="O5758" s="142">
        <f>DATE(YEAR(H5758),MONTH(H5758),1)</f>
        <v/>
      </c>
      <c r="P5758" s="132">
        <f>IF(H5758&gt;$L$3,"Futuro","Atraso")</f>
        <v/>
      </c>
      <c r="Q5758">
        <f>12*(YEAR(H5758)-YEAR($L$3))+(MONTH(H5758)-MONTH($L$3))</f>
        <v/>
      </c>
      <c r="R5758" s="366">
        <f>IF(N5758="IBIRAPITANGA FASE 3",IF(P5758="Atraso",M5758,M5758/(1+$J$2)^Q5758),IF(P5758="Atraso",M5758,M5758/(1+$J$1)^Q5758))</f>
        <v/>
      </c>
    </row>
    <row r="5759">
      <c r="A5759" t="inlineStr">
        <is>
          <t>Q025L01</t>
        </is>
      </c>
      <c r="B5759" t="inlineStr">
        <is>
          <t>GABRIEL CARREIRO DA SILVA</t>
        </is>
      </c>
      <c r="C5759" t="n">
        <v>1</v>
      </c>
      <c r="D5759" t="inlineStr">
        <is>
          <t>IPCA</t>
        </is>
      </c>
      <c r="E5759" t="n">
        <v>0.009488792934583046</v>
      </c>
      <c r="F5759" t="inlineStr">
        <is>
          <t>MENSAL</t>
        </is>
      </c>
      <c r="G5759" t="n">
        <v>45746</v>
      </c>
      <c r="H5759" t="n">
        <v>45746</v>
      </c>
      <c r="I5759" t="inlineStr">
        <is>
          <t>046</t>
        </is>
      </c>
      <c r="J5759" t="inlineStr">
        <is>
          <t>CARTEIRA</t>
        </is>
      </c>
      <c r="K5759" t="inlineStr">
        <is>
          <t>CONTRATO</t>
        </is>
      </c>
      <c r="L5759" t="n">
        <v>2072.85</v>
      </c>
      <c r="M5759" t="inlineStr"/>
      <c r="N5759" t="inlineStr"/>
      <c r="O5759" s="142">
        <f>DATE(YEAR(H5759),MONTH(H5759),1)</f>
        <v/>
      </c>
      <c r="P5759" s="132">
        <f>IF(H5759&gt;$L$3,"Futuro","Atraso")</f>
        <v/>
      </c>
      <c r="Q5759">
        <f>12*(YEAR(H5759)-YEAR($L$3))+(MONTH(H5759)-MONTH($L$3))</f>
        <v/>
      </c>
      <c r="R5759" s="366">
        <f>IF(N5759="IBIRAPITANGA FASE 3",IF(P5759="Atraso",M5759,M5759/(1+$J$2)^Q5759),IF(P5759="Atraso",M5759,M5759/(1+$J$1)^Q5759))</f>
        <v/>
      </c>
    </row>
    <row r="5760">
      <c r="A5760" t="inlineStr">
        <is>
          <t>Q025L01</t>
        </is>
      </c>
      <c r="B5760" t="inlineStr">
        <is>
          <t>GABRIEL CARREIRO DA SILVA</t>
        </is>
      </c>
      <c r="C5760" t="n">
        <v>1</v>
      </c>
      <c r="D5760" t="inlineStr">
        <is>
          <t>IPCA</t>
        </is>
      </c>
      <c r="E5760" t="n">
        <v>0.009488792934583046</v>
      </c>
      <c r="F5760" t="inlineStr">
        <is>
          <t>MENSAL</t>
        </is>
      </c>
      <c r="G5760" t="n">
        <v>45777</v>
      </c>
      <c r="H5760" t="n">
        <v>45777</v>
      </c>
      <c r="I5760" t="inlineStr">
        <is>
          <t>047</t>
        </is>
      </c>
      <c r="J5760" t="inlineStr">
        <is>
          <t>CARTEIRA</t>
        </is>
      </c>
      <c r="K5760" t="inlineStr">
        <is>
          <t>CONTRATO</t>
        </is>
      </c>
      <c r="L5760" t="n">
        <v>2072.85</v>
      </c>
      <c r="M5760" t="inlineStr"/>
      <c r="N5760" t="inlineStr"/>
      <c r="O5760" s="142">
        <f>DATE(YEAR(H5760),MONTH(H5760),1)</f>
        <v/>
      </c>
      <c r="P5760" s="132">
        <f>IF(H5760&gt;$L$3,"Futuro","Atraso")</f>
        <v/>
      </c>
      <c r="Q5760">
        <f>12*(YEAR(H5760)-YEAR($L$3))+(MONTH(H5760)-MONTH($L$3))</f>
        <v/>
      </c>
      <c r="R5760" s="366">
        <f>IF(N5760="IBIRAPITANGA FASE 3",IF(P5760="Atraso",M5760,M5760/(1+$J$2)^Q5760),IF(P5760="Atraso",M5760,M5760/(1+$J$1)^Q5760))</f>
        <v/>
      </c>
    </row>
    <row r="5761">
      <c r="A5761" t="inlineStr">
        <is>
          <t>Q025L01</t>
        </is>
      </c>
      <c r="B5761" t="inlineStr">
        <is>
          <t>GABRIEL CARREIRO DA SILVA</t>
        </is>
      </c>
      <c r="C5761" t="n">
        <v>1</v>
      </c>
      <c r="D5761" t="inlineStr">
        <is>
          <t>IPCA</t>
        </is>
      </c>
      <c r="E5761" t="n">
        <v>0.009488792934583046</v>
      </c>
      <c r="F5761" t="inlineStr">
        <is>
          <t>MENSAL</t>
        </is>
      </c>
      <c r="G5761" t="n">
        <v>45807</v>
      </c>
      <c r="H5761" t="n">
        <v>45807</v>
      </c>
      <c r="I5761" t="inlineStr">
        <is>
          <t>048</t>
        </is>
      </c>
      <c r="J5761" t="inlineStr">
        <is>
          <t>CARTEIRA</t>
        </is>
      </c>
      <c r="K5761" t="inlineStr">
        <is>
          <t>CONTRATO</t>
        </is>
      </c>
      <c r="L5761" t="n">
        <v>2072.85</v>
      </c>
      <c r="M5761" t="inlineStr"/>
      <c r="N5761" t="inlineStr"/>
      <c r="O5761" s="142">
        <f>DATE(YEAR(H5761),MONTH(H5761),1)</f>
        <v/>
      </c>
      <c r="P5761" s="132">
        <f>IF(H5761&gt;$L$3,"Futuro","Atraso")</f>
        <v/>
      </c>
      <c r="Q5761">
        <f>12*(YEAR(H5761)-YEAR($L$3))+(MONTH(H5761)-MONTH($L$3))</f>
        <v/>
      </c>
      <c r="R5761" s="366">
        <f>IF(N5761="IBIRAPITANGA FASE 3",IF(P5761="Atraso",M5761,M5761/(1+$J$2)^Q5761),IF(P5761="Atraso",M5761,M5761/(1+$J$1)^Q5761))</f>
        <v/>
      </c>
    </row>
    <row r="5762">
      <c r="A5762" t="inlineStr">
        <is>
          <t>Q025L01</t>
        </is>
      </c>
      <c r="B5762" t="inlineStr">
        <is>
          <t>GABRIEL CARREIRO DA SILVA</t>
        </is>
      </c>
      <c r="C5762" t="n">
        <v>1</v>
      </c>
      <c r="D5762" t="inlineStr">
        <is>
          <t>IPCA</t>
        </is>
      </c>
      <c r="E5762" t="n">
        <v>0.009488792934583046</v>
      </c>
      <c r="F5762" t="inlineStr">
        <is>
          <t>MENSAL</t>
        </is>
      </c>
      <c r="G5762" t="n">
        <v>45838</v>
      </c>
      <c r="H5762" t="n">
        <v>45838</v>
      </c>
      <c r="I5762" t="inlineStr">
        <is>
          <t>049</t>
        </is>
      </c>
      <c r="J5762" t="inlineStr">
        <is>
          <t>CARTEIRA</t>
        </is>
      </c>
      <c r="K5762" t="inlineStr">
        <is>
          <t>CONTRATO</t>
        </is>
      </c>
      <c r="L5762" t="n">
        <v>2072.85</v>
      </c>
      <c r="M5762" t="inlineStr"/>
      <c r="N5762" t="inlineStr"/>
      <c r="O5762" s="142">
        <f>DATE(YEAR(H5762),MONTH(H5762),1)</f>
        <v/>
      </c>
      <c r="P5762" s="132">
        <f>IF(H5762&gt;$L$3,"Futuro","Atraso")</f>
        <v/>
      </c>
      <c r="Q5762">
        <f>12*(YEAR(H5762)-YEAR($L$3))+(MONTH(H5762)-MONTH($L$3))</f>
        <v/>
      </c>
      <c r="R5762" s="366">
        <f>IF(N5762="IBIRAPITANGA FASE 3",IF(P5762="Atraso",M5762,M5762/(1+$J$2)^Q5762),IF(P5762="Atraso",M5762,M5762/(1+$J$1)^Q5762))</f>
        <v/>
      </c>
    </row>
    <row r="5763">
      <c r="A5763" t="inlineStr">
        <is>
          <t>Q025L01</t>
        </is>
      </c>
      <c r="B5763" t="inlineStr">
        <is>
          <t>GABRIEL CARREIRO DA SILVA</t>
        </is>
      </c>
      <c r="C5763" t="n">
        <v>1</v>
      </c>
      <c r="D5763" t="inlineStr">
        <is>
          <t>IPCA</t>
        </is>
      </c>
      <c r="E5763" t="n">
        <v>0.009488792934583046</v>
      </c>
      <c r="F5763" t="inlineStr">
        <is>
          <t>MENSAL</t>
        </is>
      </c>
      <c r="G5763" t="n">
        <v>45868</v>
      </c>
      <c r="H5763" t="n">
        <v>45868</v>
      </c>
      <c r="I5763" t="inlineStr">
        <is>
          <t>050</t>
        </is>
      </c>
      <c r="J5763" t="inlineStr">
        <is>
          <t>CARTEIRA</t>
        </is>
      </c>
      <c r="K5763" t="inlineStr">
        <is>
          <t>CONTRATO</t>
        </is>
      </c>
      <c r="L5763" t="n">
        <v>2072.85</v>
      </c>
      <c r="M5763" t="inlineStr"/>
      <c r="N5763" t="inlineStr"/>
      <c r="O5763" s="142">
        <f>DATE(YEAR(H5763),MONTH(H5763),1)</f>
        <v/>
      </c>
      <c r="P5763" s="132">
        <f>IF(H5763&gt;$L$3,"Futuro","Atraso")</f>
        <v/>
      </c>
      <c r="Q5763">
        <f>12*(YEAR(H5763)-YEAR($L$3))+(MONTH(H5763)-MONTH($L$3))</f>
        <v/>
      </c>
      <c r="R5763" s="366">
        <f>IF(N5763="IBIRAPITANGA FASE 3",IF(P5763="Atraso",M5763,M5763/(1+$J$2)^Q5763),IF(P5763="Atraso",M5763,M5763/(1+$J$1)^Q5763))</f>
        <v/>
      </c>
    </row>
    <row r="5764">
      <c r="A5764" t="inlineStr">
        <is>
          <t>Q025L01</t>
        </is>
      </c>
      <c r="B5764" t="inlineStr">
        <is>
          <t>GABRIEL CARREIRO DA SILVA</t>
        </is>
      </c>
      <c r="C5764" t="n">
        <v>1</v>
      </c>
      <c r="D5764" t="inlineStr">
        <is>
          <t>IPCA</t>
        </is>
      </c>
      <c r="E5764" t="n">
        <v>0.009488792934583046</v>
      </c>
      <c r="F5764" t="inlineStr">
        <is>
          <t>MENSAL</t>
        </is>
      </c>
      <c r="G5764" t="n">
        <v>45899</v>
      </c>
      <c r="H5764" t="n">
        <v>45899</v>
      </c>
      <c r="I5764" t="inlineStr">
        <is>
          <t>051</t>
        </is>
      </c>
      <c r="J5764" t="inlineStr">
        <is>
          <t>CARTEIRA</t>
        </is>
      </c>
      <c r="K5764" t="inlineStr">
        <is>
          <t>CONTRATO</t>
        </is>
      </c>
      <c r="L5764" t="n">
        <v>2072.85</v>
      </c>
      <c r="M5764" t="inlineStr"/>
      <c r="N5764" t="inlineStr"/>
      <c r="O5764" s="142">
        <f>DATE(YEAR(H5764),MONTH(H5764),1)</f>
        <v/>
      </c>
      <c r="P5764" s="132">
        <f>IF(H5764&gt;$L$3,"Futuro","Atraso")</f>
        <v/>
      </c>
      <c r="Q5764">
        <f>12*(YEAR(H5764)-YEAR($L$3))+(MONTH(H5764)-MONTH($L$3))</f>
        <v/>
      </c>
      <c r="R5764" s="366">
        <f>IF(N5764="IBIRAPITANGA FASE 3",IF(P5764="Atraso",M5764,M5764/(1+$J$2)^Q5764),IF(P5764="Atraso",M5764,M5764/(1+$J$1)^Q5764))</f>
        <v/>
      </c>
    </row>
    <row r="5765">
      <c r="A5765" t="inlineStr">
        <is>
          <t>Q025L01</t>
        </is>
      </c>
      <c r="B5765" t="inlineStr">
        <is>
          <t>GABRIEL CARREIRO DA SILVA</t>
        </is>
      </c>
      <c r="C5765" t="n">
        <v>1</v>
      </c>
      <c r="D5765" t="inlineStr">
        <is>
          <t>IPCA</t>
        </is>
      </c>
      <c r="E5765" t="n">
        <v>0.009488792934583046</v>
      </c>
      <c r="F5765" t="inlineStr">
        <is>
          <t>MENSAL</t>
        </is>
      </c>
      <c r="G5765" t="n">
        <v>45930</v>
      </c>
      <c r="H5765" t="n">
        <v>45930</v>
      </c>
      <c r="I5765" t="inlineStr">
        <is>
          <t>052</t>
        </is>
      </c>
      <c r="J5765" t="inlineStr">
        <is>
          <t>CARTEIRA</t>
        </is>
      </c>
      <c r="K5765" t="inlineStr">
        <is>
          <t>CONTRATO</t>
        </is>
      </c>
      <c r="L5765" t="n">
        <v>2072.85</v>
      </c>
      <c r="M5765" t="inlineStr"/>
      <c r="N5765" t="inlineStr"/>
      <c r="O5765" s="142">
        <f>DATE(YEAR(H5765),MONTH(H5765),1)</f>
        <v/>
      </c>
      <c r="P5765" s="132">
        <f>IF(H5765&gt;$L$3,"Futuro","Atraso")</f>
        <v/>
      </c>
      <c r="Q5765">
        <f>12*(YEAR(H5765)-YEAR($L$3))+(MONTH(H5765)-MONTH($L$3))</f>
        <v/>
      </c>
      <c r="R5765" s="366">
        <f>IF(N5765="IBIRAPITANGA FASE 3",IF(P5765="Atraso",M5765,M5765/(1+$J$2)^Q5765),IF(P5765="Atraso",M5765,M5765/(1+$J$1)^Q5765))</f>
        <v/>
      </c>
    </row>
    <row r="5766">
      <c r="A5766" t="inlineStr">
        <is>
          <t>Q025L01</t>
        </is>
      </c>
      <c r="B5766" t="inlineStr">
        <is>
          <t>GABRIEL CARREIRO DA SILVA</t>
        </is>
      </c>
      <c r="C5766" t="n">
        <v>1</v>
      </c>
      <c r="D5766" t="inlineStr">
        <is>
          <t>IPCA</t>
        </is>
      </c>
      <c r="E5766" t="n">
        <v>0.009488792934583046</v>
      </c>
      <c r="F5766" t="inlineStr">
        <is>
          <t>MENSAL</t>
        </is>
      </c>
      <c r="G5766" t="n">
        <v>45960</v>
      </c>
      <c r="H5766" t="n">
        <v>45960</v>
      </c>
      <c r="I5766" t="inlineStr">
        <is>
          <t>053</t>
        </is>
      </c>
      <c r="J5766" t="inlineStr">
        <is>
          <t>CARTEIRA</t>
        </is>
      </c>
      <c r="K5766" t="inlineStr">
        <is>
          <t>CONTRATO</t>
        </is>
      </c>
      <c r="L5766" t="n">
        <v>2072.85</v>
      </c>
      <c r="M5766" t="inlineStr"/>
      <c r="N5766" t="inlineStr"/>
      <c r="O5766" s="142">
        <f>DATE(YEAR(H5766),MONTH(H5766),1)</f>
        <v/>
      </c>
      <c r="P5766" s="132">
        <f>IF(H5766&gt;$L$3,"Futuro","Atraso")</f>
        <v/>
      </c>
      <c r="Q5766">
        <f>12*(YEAR(H5766)-YEAR($L$3))+(MONTH(H5766)-MONTH($L$3))</f>
        <v/>
      </c>
      <c r="R5766" s="366">
        <f>IF(N5766="IBIRAPITANGA FASE 3",IF(P5766="Atraso",M5766,M5766/(1+$J$2)^Q5766),IF(P5766="Atraso",M5766,M5766/(1+$J$1)^Q5766))</f>
        <v/>
      </c>
    </row>
    <row r="5767">
      <c r="A5767" t="inlineStr">
        <is>
          <t>Q025L01</t>
        </is>
      </c>
      <c r="B5767" t="inlineStr">
        <is>
          <t>GABRIEL CARREIRO DA SILVA</t>
        </is>
      </c>
      <c r="C5767" t="n">
        <v>1</v>
      </c>
      <c r="D5767" t="inlineStr">
        <is>
          <t>IPCA</t>
        </is>
      </c>
      <c r="E5767" t="n">
        <v>0.009488792934583046</v>
      </c>
      <c r="F5767" t="inlineStr">
        <is>
          <t>MENSAL</t>
        </is>
      </c>
      <c r="G5767" t="n">
        <v>45991</v>
      </c>
      <c r="H5767" t="n">
        <v>45991</v>
      </c>
      <c r="I5767" t="inlineStr">
        <is>
          <t>054</t>
        </is>
      </c>
      <c r="J5767" t="inlineStr">
        <is>
          <t>CARTEIRA</t>
        </is>
      </c>
      <c r="K5767" t="inlineStr">
        <is>
          <t>CONTRATO</t>
        </is>
      </c>
      <c r="L5767" t="n">
        <v>2072.85</v>
      </c>
      <c r="M5767" t="inlineStr"/>
      <c r="N5767" t="inlineStr"/>
      <c r="O5767" s="142">
        <f>DATE(YEAR(H5767),MONTH(H5767),1)</f>
        <v/>
      </c>
      <c r="P5767" s="132">
        <f>IF(H5767&gt;$L$3,"Futuro","Atraso")</f>
        <v/>
      </c>
      <c r="Q5767">
        <f>12*(YEAR(H5767)-YEAR($L$3))+(MONTH(H5767)-MONTH($L$3))</f>
        <v/>
      </c>
      <c r="R5767" s="366">
        <f>IF(N5767="IBIRAPITANGA FASE 3",IF(P5767="Atraso",M5767,M5767/(1+$J$2)^Q5767),IF(P5767="Atraso",M5767,M5767/(1+$J$1)^Q5767))</f>
        <v/>
      </c>
    </row>
    <row r="5768">
      <c r="A5768" t="inlineStr">
        <is>
          <t>Q025L01</t>
        </is>
      </c>
      <c r="B5768" t="inlineStr">
        <is>
          <t>GABRIEL CARREIRO DA SILVA</t>
        </is>
      </c>
      <c r="C5768" t="n">
        <v>1</v>
      </c>
      <c r="D5768" t="inlineStr">
        <is>
          <t>IPCA</t>
        </is>
      </c>
      <c r="E5768" t="n">
        <v>0.009488792934583046</v>
      </c>
      <c r="F5768" t="inlineStr">
        <is>
          <t>MENSAL</t>
        </is>
      </c>
      <c r="G5768" t="n">
        <v>46021</v>
      </c>
      <c r="H5768" t="n">
        <v>46021</v>
      </c>
      <c r="I5768" t="inlineStr">
        <is>
          <t>055</t>
        </is>
      </c>
      <c r="J5768" t="inlineStr">
        <is>
          <t>CARTEIRA</t>
        </is>
      </c>
      <c r="K5768" t="inlineStr">
        <is>
          <t>CONTRATO</t>
        </is>
      </c>
      <c r="L5768" t="n">
        <v>2072.85</v>
      </c>
      <c r="M5768" t="inlineStr"/>
      <c r="N5768" t="inlineStr"/>
      <c r="O5768" s="142">
        <f>DATE(YEAR(H5768),MONTH(H5768),1)</f>
        <v/>
      </c>
      <c r="P5768" s="132">
        <f>IF(H5768&gt;$L$3,"Futuro","Atraso")</f>
        <v/>
      </c>
      <c r="Q5768">
        <f>12*(YEAR(H5768)-YEAR($L$3))+(MONTH(H5768)-MONTH($L$3))</f>
        <v/>
      </c>
      <c r="R5768" s="366">
        <f>IF(N5768="IBIRAPITANGA FASE 3",IF(P5768="Atraso",M5768,M5768/(1+$J$2)^Q5768),IF(P5768="Atraso",M5768,M5768/(1+$J$1)^Q5768))</f>
        <v/>
      </c>
    </row>
    <row r="5769">
      <c r="A5769" t="inlineStr">
        <is>
          <t>Q025L01</t>
        </is>
      </c>
      <c r="B5769" t="inlineStr">
        <is>
          <t>GABRIEL CARREIRO DA SILVA</t>
        </is>
      </c>
      <c r="C5769" t="n">
        <v>1</v>
      </c>
      <c r="D5769" t="inlineStr">
        <is>
          <t>IPCA</t>
        </is>
      </c>
      <c r="E5769" t="n">
        <v>0.009488792934583046</v>
      </c>
      <c r="F5769" t="inlineStr">
        <is>
          <t>MENSAL</t>
        </is>
      </c>
      <c r="G5769" t="n">
        <v>46052</v>
      </c>
      <c r="H5769" t="n">
        <v>46052</v>
      </c>
      <c r="I5769" t="inlineStr">
        <is>
          <t>056</t>
        </is>
      </c>
      <c r="J5769" t="inlineStr">
        <is>
          <t>CARTEIRA</t>
        </is>
      </c>
      <c r="K5769" t="inlineStr">
        <is>
          <t>CONTRATO</t>
        </is>
      </c>
      <c r="L5769" t="n">
        <v>2072.85</v>
      </c>
      <c r="M5769" t="inlineStr"/>
      <c r="N5769" t="inlineStr"/>
      <c r="O5769" s="142">
        <f>DATE(YEAR(H5769),MONTH(H5769),1)</f>
        <v/>
      </c>
      <c r="P5769" s="132">
        <f>IF(H5769&gt;$L$3,"Futuro","Atraso")</f>
        <v/>
      </c>
      <c r="Q5769">
        <f>12*(YEAR(H5769)-YEAR($L$3))+(MONTH(H5769)-MONTH($L$3))</f>
        <v/>
      </c>
      <c r="R5769" s="366">
        <f>IF(N5769="IBIRAPITANGA FASE 3",IF(P5769="Atraso",M5769,M5769/(1+$J$2)^Q5769),IF(P5769="Atraso",M5769,M5769/(1+$J$1)^Q5769))</f>
        <v/>
      </c>
    </row>
    <row r="5770">
      <c r="A5770" t="inlineStr">
        <is>
          <t>Q025L01</t>
        </is>
      </c>
      <c r="B5770" t="inlineStr">
        <is>
          <t>GABRIEL CARREIRO DA SILVA</t>
        </is>
      </c>
      <c r="C5770" t="n">
        <v>1</v>
      </c>
      <c r="D5770" t="inlineStr">
        <is>
          <t>IPCA</t>
        </is>
      </c>
      <c r="E5770" t="n">
        <v>0.009488792934583046</v>
      </c>
      <c r="F5770" t="inlineStr">
        <is>
          <t>MENSAL</t>
        </is>
      </c>
      <c r="G5770" t="n">
        <v>46081</v>
      </c>
      <c r="H5770" t="n">
        <v>46081</v>
      </c>
      <c r="I5770" t="inlineStr">
        <is>
          <t>057</t>
        </is>
      </c>
      <c r="J5770" t="inlineStr">
        <is>
          <t>CARTEIRA</t>
        </is>
      </c>
      <c r="K5770" t="inlineStr">
        <is>
          <t>CONTRATO</t>
        </is>
      </c>
      <c r="L5770" t="n">
        <v>2072.85</v>
      </c>
      <c r="M5770" t="inlineStr"/>
      <c r="N5770" t="inlineStr"/>
      <c r="O5770" s="142">
        <f>DATE(YEAR(H5770),MONTH(H5770),1)</f>
        <v/>
      </c>
      <c r="P5770" s="132">
        <f>IF(H5770&gt;$L$3,"Futuro","Atraso")</f>
        <v/>
      </c>
      <c r="Q5770">
        <f>12*(YEAR(H5770)-YEAR($L$3))+(MONTH(H5770)-MONTH($L$3))</f>
        <v/>
      </c>
      <c r="R5770" s="366">
        <f>IF(N5770="IBIRAPITANGA FASE 3",IF(P5770="Atraso",M5770,M5770/(1+$J$2)^Q5770),IF(P5770="Atraso",M5770,M5770/(1+$J$1)^Q5770))</f>
        <v/>
      </c>
    </row>
    <row r="5771">
      <c r="A5771" t="inlineStr">
        <is>
          <t>Q025L01</t>
        </is>
      </c>
      <c r="B5771" t="inlineStr">
        <is>
          <t>GABRIEL CARREIRO DA SILVA</t>
        </is>
      </c>
      <c r="C5771" t="n">
        <v>1</v>
      </c>
      <c r="D5771" t="inlineStr">
        <is>
          <t>IPCA</t>
        </is>
      </c>
      <c r="E5771" t="n">
        <v>0.009488792934583046</v>
      </c>
      <c r="F5771" t="inlineStr">
        <is>
          <t>MENSAL</t>
        </is>
      </c>
      <c r="G5771" t="n">
        <v>46111</v>
      </c>
      <c r="H5771" t="n">
        <v>46111</v>
      </c>
      <c r="I5771" t="inlineStr">
        <is>
          <t>058</t>
        </is>
      </c>
      <c r="J5771" t="inlineStr">
        <is>
          <t>CARTEIRA</t>
        </is>
      </c>
      <c r="K5771" t="inlineStr">
        <is>
          <t>CONTRATO</t>
        </is>
      </c>
      <c r="L5771" t="n">
        <v>2072.85</v>
      </c>
      <c r="M5771" t="inlineStr"/>
      <c r="N5771" t="inlineStr"/>
      <c r="O5771" s="142">
        <f>DATE(YEAR(H5771),MONTH(H5771),1)</f>
        <v/>
      </c>
      <c r="P5771" s="132">
        <f>IF(H5771&gt;$L$3,"Futuro","Atraso")</f>
        <v/>
      </c>
      <c r="Q5771">
        <f>12*(YEAR(H5771)-YEAR($L$3))+(MONTH(H5771)-MONTH($L$3))</f>
        <v/>
      </c>
      <c r="R5771" s="366">
        <f>IF(N5771="IBIRAPITANGA FASE 3",IF(P5771="Atraso",M5771,M5771/(1+$J$2)^Q5771),IF(P5771="Atraso",M5771,M5771/(1+$J$1)^Q5771))</f>
        <v/>
      </c>
    </row>
    <row r="5772">
      <c r="A5772" t="inlineStr">
        <is>
          <t>Q025L01</t>
        </is>
      </c>
      <c r="B5772" t="inlineStr">
        <is>
          <t>GABRIEL CARREIRO DA SILVA</t>
        </is>
      </c>
      <c r="C5772" t="n">
        <v>1</v>
      </c>
      <c r="D5772" t="inlineStr">
        <is>
          <t>IPCA</t>
        </is>
      </c>
      <c r="E5772" t="n">
        <v>0.009488792934583046</v>
      </c>
      <c r="F5772" t="inlineStr">
        <is>
          <t>MENSAL</t>
        </is>
      </c>
      <c r="G5772" t="n">
        <v>46142</v>
      </c>
      <c r="H5772" t="n">
        <v>46142</v>
      </c>
      <c r="I5772" t="inlineStr">
        <is>
          <t>059</t>
        </is>
      </c>
      <c r="J5772" t="inlineStr">
        <is>
          <t>CARTEIRA</t>
        </is>
      </c>
      <c r="K5772" t="inlineStr">
        <is>
          <t>CONTRATO</t>
        </is>
      </c>
      <c r="L5772" t="n">
        <v>2072.85</v>
      </c>
      <c r="M5772" t="inlineStr"/>
      <c r="N5772" t="inlineStr"/>
      <c r="O5772" s="142">
        <f>DATE(YEAR(H5772),MONTH(H5772),1)</f>
        <v/>
      </c>
      <c r="P5772" s="132">
        <f>IF(H5772&gt;$L$3,"Futuro","Atraso")</f>
        <v/>
      </c>
      <c r="Q5772">
        <f>12*(YEAR(H5772)-YEAR($L$3))+(MONTH(H5772)-MONTH($L$3))</f>
        <v/>
      </c>
      <c r="R5772" s="366">
        <f>IF(N5772="IBIRAPITANGA FASE 3",IF(P5772="Atraso",M5772,M5772/(1+$J$2)^Q5772),IF(P5772="Atraso",M5772,M5772/(1+$J$1)^Q5772))</f>
        <v/>
      </c>
    </row>
    <row r="5773">
      <c r="A5773" t="inlineStr">
        <is>
          <t>Q025L01</t>
        </is>
      </c>
      <c r="B5773" t="inlineStr">
        <is>
          <t>GABRIEL CARREIRO DA SILVA</t>
        </is>
      </c>
      <c r="C5773" t="n">
        <v>1</v>
      </c>
      <c r="D5773" t="inlineStr">
        <is>
          <t>IPCA</t>
        </is>
      </c>
      <c r="E5773" t="n">
        <v>0.009488792934583046</v>
      </c>
      <c r="F5773" t="inlineStr">
        <is>
          <t>MENSAL</t>
        </is>
      </c>
      <c r="G5773" t="n">
        <v>46172</v>
      </c>
      <c r="H5773" t="n">
        <v>46172</v>
      </c>
      <c r="I5773" t="inlineStr">
        <is>
          <t>060</t>
        </is>
      </c>
      <c r="J5773" t="inlineStr">
        <is>
          <t>CARTEIRA</t>
        </is>
      </c>
      <c r="K5773" t="inlineStr">
        <is>
          <t>CONTRATO</t>
        </is>
      </c>
      <c r="L5773" t="n">
        <v>2072.85</v>
      </c>
      <c r="M5773" t="inlineStr"/>
      <c r="N5773" t="inlineStr"/>
      <c r="O5773" s="142">
        <f>DATE(YEAR(H5773),MONTH(H5773),1)</f>
        <v/>
      </c>
      <c r="P5773" s="132">
        <f>IF(H5773&gt;$L$3,"Futuro","Atraso")</f>
        <v/>
      </c>
      <c r="Q5773">
        <f>12*(YEAR(H5773)-YEAR($L$3))+(MONTH(H5773)-MONTH($L$3))</f>
        <v/>
      </c>
      <c r="R5773" s="366">
        <f>IF(N5773="IBIRAPITANGA FASE 3",IF(P5773="Atraso",M5773,M5773/(1+$J$2)^Q5773),IF(P5773="Atraso",M5773,M5773/(1+$J$1)^Q5773))</f>
        <v/>
      </c>
    </row>
    <row r="5774">
      <c r="A5774" t="inlineStr">
        <is>
          <t>Q025L01</t>
        </is>
      </c>
      <c r="B5774" t="inlineStr">
        <is>
          <t>GABRIEL CARREIRO DA SILVA</t>
        </is>
      </c>
      <c r="C5774" t="n">
        <v>1</v>
      </c>
      <c r="D5774" t="inlineStr">
        <is>
          <t>IPCA</t>
        </is>
      </c>
      <c r="E5774" t="n">
        <v>0.009488792934583046</v>
      </c>
      <c r="F5774" t="inlineStr">
        <is>
          <t>MENSAL</t>
        </is>
      </c>
      <c r="G5774" t="n">
        <v>46203</v>
      </c>
      <c r="H5774" t="n">
        <v>46203</v>
      </c>
      <c r="I5774" t="inlineStr">
        <is>
          <t>061</t>
        </is>
      </c>
      <c r="J5774" t="inlineStr">
        <is>
          <t>CARTEIRA</t>
        </is>
      </c>
      <c r="K5774" t="inlineStr">
        <is>
          <t>CONTRATO</t>
        </is>
      </c>
      <c r="L5774" t="n">
        <v>2072.85</v>
      </c>
      <c r="M5774" t="inlineStr"/>
      <c r="N5774" t="inlineStr"/>
      <c r="O5774" s="142">
        <f>DATE(YEAR(H5774),MONTH(H5774),1)</f>
        <v/>
      </c>
      <c r="P5774" s="132">
        <f>IF(H5774&gt;$L$3,"Futuro","Atraso")</f>
        <v/>
      </c>
      <c r="Q5774">
        <f>12*(YEAR(H5774)-YEAR($L$3))+(MONTH(H5774)-MONTH($L$3))</f>
        <v/>
      </c>
      <c r="R5774" s="366">
        <f>IF(N5774="IBIRAPITANGA FASE 3",IF(P5774="Atraso",M5774,M5774/(1+$J$2)^Q5774),IF(P5774="Atraso",M5774,M5774/(1+$J$1)^Q5774))</f>
        <v/>
      </c>
    </row>
    <row r="5775">
      <c r="A5775" t="inlineStr">
        <is>
          <t>Q025L01</t>
        </is>
      </c>
      <c r="B5775" t="inlineStr">
        <is>
          <t>GABRIEL CARREIRO DA SILVA</t>
        </is>
      </c>
      <c r="C5775" t="n">
        <v>1</v>
      </c>
      <c r="D5775" t="inlineStr">
        <is>
          <t>IPCA</t>
        </is>
      </c>
      <c r="E5775" t="n">
        <v>0.009488792934583046</v>
      </c>
      <c r="F5775" t="inlineStr">
        <is>
          <t>MENSAL</t>
        </is>
      </c>
      <c r="G5775" t="n">
        <v>46233</v>
      </c>
      <c r="H5775" t="n">
        <v>46233</v>
      </c>
      <c r="I5775" t="inlineStr">
        <is>
          <t>062</t>
        </is>
      </c>
      <c r="J5775" t="inlineStr">
        <is>
          <t>CARTEIRA</t>
        </is>
      </c>
      <c r="K5775" t="inlineStr">
        <is>
          <t>CONTRATO</t>
        </is>
      </c>
      <c r="L5775" t="n">
        <v>2072.85</v>
      </c>
      <c r="M5775" t="inlineStr"/>
      <c r="N5775" t="inlineStr"/>
      <c r="O5775" s="142">
        <f>DATE(YEAR(H5775),MONTH(H5775),1)</f>
        <v/>
      </c>
      <c r="P5775" s="132">
        <f>IF(H5775&gt;$L$3,"Futuro","Atraso")</f>
        <v/>
      </c>
      <c r="Q5775">
        <f>12*(YEAR(H5775)-YEAR($L$3))+(MONTH(H5775)-MONTH($L$3))</f>
        <v/>
      </c>
      <c r="R5775" s="366">
        <f>IF(N5775="IBIRAPITANGA FASE 3",IF(P5775="Atraso",M5775,M5775/(1+$J$2)^Q5775),IF(P5775="Atraso",M5775,M5775/(1+$J$1)^Q5775))</f>
        <v/>
      </c>
    </row>
    <row r="5776">
      <c r="A5776" t="inlineStr">
        <is>
          <t>Q025L01</t>
        </is>
      </c>
      <c r="B5776" t="inlineStr">
        <is>
          <t>GABRIEL CARREIRO DA SILVA</t>
        </is>
      </c>
      <c r="C5776" t="n">
        <v>1</v>
      </c>
      <c r="D5776" t="inlineStr">
        <is>
          <t>IPCA</t>
        </is>
      </c>
      <c r="E5776" t="n">
        <v>0.009488792934583046</v>
      </c>
      <c r="F5776" t="inlineStr">
        <is>
          <t>MENSAL</t>
        </is>
      </c>
      <c r="G5776" t="n">
        <v>46264</v>
      </c>
      <c r="H5776" t="n">
        <v>46264</v>
      </c>
      <c r="I5776" t="inlineStr">
        <is>
          <t>063</t>
        </is>
      </c>
      <c r="J5776" t="inlineStr">
        <is>
          <t>CARTEIRA</t>
        </is>
      </c>
      <c r="K5776" t="inlineStr">
        <is>
          <t>CONTRATO</t>
        </is>
      </c>
      <c r="L5776" t="n">
        <v>2072.85</v>
      </c>
      <c r="M5776" t="inlineStr"/>
      <c r="N5776" t="inlineStr"/>
      <c r="O5776" s="142">
        <f>DATE(YEAR(H5776),MONTH(H5776),1)</f>
        <v/>
      </c>
      <c r="P5776" s="132">
        <f>IF(H5776&gt;$L$3,"Futuro","Atraso")</f>
        <v/>
      </c>
      <c r="Q5776">
        <f>12*(YEAR(H5776)-YEAR($L$3))+(MONTH(H5776)-MONTH($L$3))</f>
        <v/>
      </c>
      <c r="R5776" s="366">
        <f>IF(N5776="IBIRAPITANGA FASE 3",IF(P5776="Atraso",M5776,M5776/(1+$J$2)^Q5776),IF(P5776="Atraso",M5776,M5776/(1+$J$1)^Q5776))</f>
        <v/>
      </c>
    </row>
    <row r="5777">
      <c r="A5777" t="inlineStr">
        <is>
          <t>Q025L01</t>
        </is>
      </c>
      <c r="B5777" t="inlineStr">
        <is>
          <t>GABRIEL CARREIRO DA SILVA</t>
        </is>
      </c>
      <c r="C5777" t="n">
        <v>1</v>
      </c>
      <c r="D5777" t="inlineStr">
        <is>
          <t>IPCA</t>
        </is>
      </c>
      <c r="E5777" t="n">
        <v>0.009488792934583046</v>
      </c>
      <c r="F5777" t="inlineStr">
        <is>
          <t>MENSAL</t>
        </is>
      </c>
      <c r="G5777" t="n">
        <v>46295</v>
      </c>
      <c r="H5777" t="n">
        <v>46295</v>
      </c>
      <c r="I5777" t="inlineStr">
        <is>
          <t>064</t>
        </is>
      </c>
      <c r="J5777" t="inlineStr">
        <is>
          <t>CARTEIRA</t>
        </is>
      </c>
      <c r="K5777" t="inlineStr">
        <is>
          <t>CONTRATO</t>
        </is>
      </c>
      <c r="L5777" t="n">
        <v>2072.85</v>
      </c>
      <c r="M5777" t="inlineStr"/>
      <c r="N5777" t="inlineStr"/>
      <c r="O5777" s="142">
        <f>DATE(YEAR(H5777),MONTH(H5777),1)</f>
        <v/>
      </c>
      <c r="P5777" s="132">
        <f>IF(H5777&gt;$L$3,"Futuro","Atraso")</f>
        <v/>
      </c>
      <c r="Q5777">
        <f>12*(YEAR(H5777)-YEAR($L$3))+(MONTH(H5777)-MONTH($L$3))</f>
        <v/>
      </c>
      <c r="R5777" s="366">
        <f>IF(N5777="IBIRAPITANGA FASE 3",IF(P5777="Atraso",M5777,M5777/(1+$J$2)^Q5777),IF(P5777="Atraso",M5777,M5777/(1+$J$1)^Q5777))</f>
        <v/>
      </c>
    </row>
    <row r="5778">
      <c r="A5778" t="inlineStr">
        <is>
          <t>Q025L01</t>
        </is>
      </c>
      <c r="B5778" t="inlineStr">
        <is>
          <t>GABRIEL CARREIRO DA SILVA</t>
        </is>
      </c>
      <c r="C5778" t="n">
        <v>1</v>
      </c>
      <c r="D5778" t="inlineStr">
        <is>
          <t>IPCA</t>
        </is>
      </c>
      <c r="E5778" t="n">
        <v>0.009488792934583046</v>
      </c>
      <c r="F5778" t="inlineStr">
        <is>
          <t>MENSAL</t>
        </is>
      </c>
      <c r="G5778" t="n">
        <v>46325</v>
      </c>
      <c r="H5778" t="n">
        <v>46325</v>
      </c>
      <c r="I5778" t="inlineStr">
        <is>
          <t>065</t>
        </is>
      </c>
      <c r="J5778" t="inlineStr">
        <is>
          <t>CARTEIRA</t>
        </is>
      </c>
      <c r="K5778" t="inlineStr">
        <is>
          <t>CONTRATO</t>
        </is>
      </c>
      <c r="L5778" t="n">
        <v>2072.85</v>
      </c>
      <c r="M5778" t="inlineStr"/>
      <c r="N5778" t="inlineStr"/>
      <c r="O5778" s="142">
        <f>DATE(YEAR(H5778),MONTH(H5778),1)</f>
        <v/>
      </c>
      <c r="P5778" s="132">
        <f>IF(H5778&gt;$L$3,"Futuro","Atraso")</f>
        <v/>
      </c>
      <c r="Q5778">
        <f>12*(YEAR(H5778)-YEAR($L$3))+(MONTH(H5778)-MONTH($L$3))</f>
        <v/>
      </c>
      <c r="R5778" s="366">
        <f>IF(N5778="IBIRAPITANGA FASE 3",IF(P5778="Atraso",M5778,M5778/(1+$J$2)^Q5778),IF(P5778="Atraso",M5778,M5778/(1+$J$1)^Q5778))</f>
        <v/>
      </c>
    </row>
    <row r="5779">
      <c r="A5779" t="inlineStr">
        <is>
          <t>Q025L01</t>
        </is>
      </c>
      <c r="B5779" t="inlineStr">
        <is>
          <t>GABRIEL CARREIRO DA SILVA</t>
        </is>
      </c>
      <c r="C5779" t="n">
        <v>1</v>
      </c>
      <c r="D5779" t="inlineStr">
        <is>
          <t>IPCA</t>
        </is>
      </c>
      <c r="E5779" t="n">
        <v>0.009488792934583046</v>
      </c>
      <c r="F5779" t="inlineStr">
        <is>
          <t>MENSAL</t>
        </is>
      </c>
      <c r="G5779" t="n">
        <v>46356</v>
      </c>
      <c r="H5779" t="n">
        <v>46356</v>
      </c>
      <c r="I5779" t="inlineStr">
        <is>
          <t>066</t>
        </is>
      </c>
      <c r="J5779" t="inlineStr">
        <is>
          <t>CARTEIRA</t>
        </is>
      </c>
      <c r="K5779" t="inlineStr">
        <is>
          <t>CONTRATO</t>
        </is>
      </c>
      <c r="L5779" t="n">
        <v>2072.85</v>
      </c>
      <c r="M5779" t="inlineStr"/>
      <c r="N5779" t="inlineStr"/>
      <c r="O5779" s="142">
        <f>DATE(YEAR(H5779),MONTH(H5779),1)</f>
        <v/>
      </c>
      <c r="P5779" s="132">
        <f>IF(H5779&gt;$L$3,"Futuro","Atraso")</f>
        <v/>
      </c>
      <c r="Q5779">
        <f>12*(YEAR(H5779)-YEAR($L$3))+(MONTH(H5779)-MONTH($L$3))</f>
        <v/>
      </c>
      <c r="R5779" s="366">
        <f>IF(N5779="IBIRAPITANGA FASE 3",IF(P5779="Atraso",M5779,M5779/(1+$J$2)^Q5779),IF(P5779="Atraso",M5779,M5779/(1+$J$1)^Q5779))</f>
        <v/>
      </c>
    </row>
    <row r="5780">
      <c r="A5780" t="inlineStr">
        <is>
          <t>Q025L01</t>
        </is>
      </c>
      <c r="B5780" t="inlineStr">
        <is>
          <t>GABRIEL CARREIRO DA SILVA</t>
        </is>
      </c>
      <c r="C5780" t="n">
        <v>1</v>
      </c>
      <c r="D5780" t="inlineStr">
        <is>
          <t>IPCA</t>
        </is>
      </c>
      <c r="E5780" t="n">
        <v>0.009488792934583046</v>
      </c>
      <c r="F5780" t="inlineStr">
        <is>
          <t>MENSAL</t>
        </is>
      </c>
      <c r="G5780" t="n">
        <v>46386</v>
      </c>
      <c r="H5780" t="n">
        <v>46386</v>
      </c>
      <c r="I5780" t="inlineStr">
        <is>
          <t>067</t>
        </is>
      </c>
      <c r="J5780" t="inlineStr">
        <is>
          <t>CARTEIRA</t>
        </is>
      </c>
      <c r="K5780" t="inlineStr">
        <is>
          <t>CONTRATO</t>
        </is>
      </c>
      <c r="L5780" t="n">
        <v>2072.85</v>
      </c>
      <c r="M5780" t="inlineStr"/>
      <c r="N5780" t="inlineStr"/>
      <c r="O5780" s="142">
        <f>DATE(YEAR(H5780),MONTH(H5780),1)</f>
        <v/>
      </c>
      <c r="P5780" s="132">
        <f>IF(H5780&gt;$L$3,"Futuro","Atraso")</f>
        <v/>
      </c>
      <c r="Q5780">
        <f>12*(YEAR(H5780)-YEAR($L$3))+(MONTH(H5780)-MONTH($L$3))</f>
        <v/>
      </c>
      <c r="R5780" s="366">
        <f>IF(N5780="IBIRAPITANGA FASE 3",IF(P5780="Atraso",M5780,M5780/(1+$J$2)^Q5780),IF(P5780="Atraso",M5780,M5780/(1+$J$1)^Q5780))</f>
        <v/>
      </c>
    </row>
    <row r="5781">
      <c r="A5781" t="inlineStr">
        <is>
          <t>Q025L01</t>
        </is>
      </c>
      <c r="B5781" t="inlineStr">
        <is>
          <t>GABRIEL CARREIRO DA SILVA</t>
        </is>
      </c>
      <c r="C5781" t="n">
        <v>1</v>
      </c>
      <c r="D5781" t="inlineStr">
        <is>
          <t>IPCA</t>
        </is>
      </c>
      <c r="E5781" t="n">
        <v>0.009488792934583046</v>
      </c>
      <c r="F5781" t="inlineStr">
        <is>
          <t>MENSAL</t>
        </is>
      </c>
      <c r="G5781" t="n">
        <v>46417</v>
      </c>
      <c r="H5781" t="n">
        <v>46417</v>
      </c>
      <c r="I5781" t="inlineStr">
        <is>
          <t>068</t>
        </is>
      </c>
      <c r="J5781" t="inlineStr">
        <is>
          <t>CARTEIRA</t>
        </is>
      </c>
      <c r="K5781" t="inlineStr">
        <is>
          <t>CONTRATO</t>
        </is>
      </c>
      <c r="L5781" t="n">
        <v>2072.85</v>
      </c>
      <c r="M5781" t="inlineStr"/>
      <c r="N5781" t="inlineStr"/>
      <c r="O5781" s="142">
        <f>DATE(YEAR(H5781),MONTH(H5781),1)</f>
        <v/>
      </c>
      <c r="P5781" s="132">
        <f>IF(H5781&gt;$L$3,"Futuro","Atraso")</f>
        <v/>
      </c>
      <c r="Q5781">
        <f>12*(YEAR(H5781)-YEAR($L$3))+(MONTH(H5781)-MONTH($L$3))</f>
        <v/>
      </c>
      <c r="R5781" s="366">
        <f>IF(N5781="IBIRAPITANGA FASE 3",IF(P5781="Atraso",M5781,M5781/(1+$J$2)^Q5781),IF(P5781="Atraso",M5781,M5781/(1+$J$1)^Q5781))</f>
        <v/>
      </c>
    </row>
    <row r="5782">
      <c r="A5782" t="inlineStr">
        <is>
          <t>Q025L01</t>
        </is>
      </c>
      <c r="B5782" t="inlineStr">
        <is>
          <t>GABRIEL CARREIRO DA SILVA</t>
        </is>
      </c>
      <c r="C5782" t="n">
        <v>1</v>
      </c>
      <c r="D5782" t="inlineStr">
        <is>
          <t>IPCA</t>
        </is>
      </c>
      <c r="E5782" t="n">
        <v>0.009488792934583046</v>
      </c>
      <c r="F5782" t="inlineStr">
        <is>
          <t>MENSAL</t>
        </is>
      </c>
      <c r="G5782" t="n">
        <v>46446</v>
      </c>
      <c r="H5782" t="n">
        <v>46446</v>
      </c>
      <c r="I5782" t="inlineStr">
        <is>
          <t>069</t>
        </is>
      </c>
      <c r="J5782" t="inlineStr">
        <is>
          <t>CARTEIRA</t>
        </is>
      </c>
      <c r="K5782" t="inlineStr">
        <is>
          <t>CONTRATO</t>
        </is>
      </c>
      <c r="L5782" t="n">
        <v>2072.85</v>
      </c>
      <c r="M5782" t="inlineStr"/>
      <c r="N5782" t="inlineStr"/>
      <c r="O5782" s="142">
        <f>DATE(YEAR(H5782),MONTH(H5782),1)</f>
        <v/>
      </c>
      <c r="P5782" s="132">
        <f>IF(H5782&gt;$L$3,"Futuro","Atraso")</f>
        <v/>
      </c>
      <c r="Q5782">
        <f>12*(YEAR(H5782)-YEAR($L$3))+(MONTH(H5782)-MONTH($L$3))</f>
        <v/>
      </c>
      <c r="R5782" s="366">
        <f>IF(N5782="IBIRAPITANGA FASE 3",IF(P5782="Atraso",M5782,M5782/(1+$J$2)^Q5782),IF(P5782="Atraso",M5782,M5782/(1+$J$1)^Q5782))</f>
        <v/>
      </c>
    </row>
    <row r="5783">
      <c r="A5783" t="inlineStr">
        <is>
          <t>Q025L01</t>
        </is>
      </c>
      <c r="B5783" t="inlineStr">
        <is>
          <t>GABRIEL CARREIRO DA SILVA</t>
        </is>
      </c>
      <c r="C5783" t="n">
        <v>1</v>
      </c>
      <c r="D5783" t="inlineStr">
        <is>
          <t>IPCA</t>
        </is>
      </c>
      <c r="E5783" t="n">
        <v>0.009488792934583046</v>
      </c>
      <c r="F5783" t="inlineStr">
        <is>
          <t>MENSAL</t>
        </is>
      </c>
      <c r="G5783" t="n">
        <v>46476</v>
      </c>
      <c r="H5783" t="n">
        <v>46476</v>
      </c>
      <c r="I5783" t="inlineStr">
        <is>
          <t>070</t>
        </is>
      </c>
      <c r="J5783" t="inlineStr">
        <is>
          <t>CARTEIRA</t>
        </is>
      </c>
      <c r="K5783" t="inlineStr">
        <is>
          <t>CONTRATO</t>
        </is>
      </c>
      <c r="L5783" t="n">
        <v>2072.85</v>
      </c>
      <c r="M5783" t="inlineStr"/>
      <c r="N5783" t="inlineStr"/>
      <c r="O5783" s="142">
        <f>DATE(YEAR(H5783),MONTH(H5783),1)</f>
        <v/>
      </c>
      <c r="P5783" s="132">
        <f>IF(H5783&gt;$L$3,"Futuro","Atraso")</f>
        <v/>
      </c>
      <c r="Q5783">
        <f>12*(YEAR(H5783)-YEAR($L$3))+(MONTH(H5783)-MONTH($L$3))</f>
        <v/>
      </c>
      <c r="R5783" s="366">
        <f>IF(N5783="IBIRAPITANGA FASE 3",IF(P5783="Atraso",M5783,M5783/(1+$J$2)^Q5783),IF(P5783="Atraso",M5783,M5783/(1+$J$1)^Q5783))</f>
        <v/>
      </c>
    </row>
    <row r="5784">
      <c r="A5784" t="inlineStr">
        <is>
          <t>Q025L01</t>
        </is>
      </c>
      <c r="B5784" t="inlineStr">
        <is>
          <t>GABRIEL CARREIRO DA SILVA</t>
        </is>
      </c>
      <c r="C5784" t="n">
        <v>1</v>
      </c>
      <c r="D5784" t="inlineStr">
        <is>
          <t>IPCA</t>
        </is>
      </c>
      <c r="E5784" t="n">
        <v>0.009488792934583046</v>
      </c>
      <c r="F5784" t="inlineStr">
        <is>
          <t>MENSAL</t>
        </is>
      </c>
      <c r="G5784" t="n">
        <v>46507</v>
      </c>
      <c r="H5784" t="n">
        <v>46507</v>
      </c>
      <c r="I5784" t="inlineStr">
        <is>
          <t>071</t>
        </is>
      </c>
      <c r="J5784" t="inlineStr">
        <is>
          <t>CARTEIRA</t>
        </is>
      </c>
      <c r="K5784" t="inlineStr">
        <is>
          <t>CONTRATO</t>
        </is>
      </c>
      <c r="L5784" t="n">
        <v>2072.85</v>
      </c>
      <c r="M5784" t="inlineStr"/>
      <c r="N5784" t="inlineStr"/>
      <c r="O5784" s="142">
        <f>DATE(YEAR(H5784),MONTH(H5784),1)</f>
        <v/>
      </c>
      <c r="P5784" s="132">
        <f>IF(H5784&gt;$L$3,"Futuro","Atraso")</f>
        <v/>
      </c>
      <c r="Q5784">
        <f>12*(YEAR(H5784)-YEAR($L$3))+(MONTH(H5784)-MONTH($L$3))</f>
        <v/>
      </c>
      <c r="R5784" s="366">
        <f>IF(N5784="IBIRAPITANGA FASE 3",IF(P5784="Atraso",M5784,M5784/(1+$J$2)^Q5784),IF(P5784="Atraso",M5784,M5784/(1+$J$1)^Q5784))</f>
        <v/>
      </c>
    </row>
    <row r="5785">
      <c r="A5785" t="inlineStr">
        <is>
          <t>Q025L01</t>
        </is>
      </c>
      <c r="B5785" t="inlineStr">
        <is>
          <t>GABRIEL CARREIRO DA SILVA</t>
        </is>
      </c>
      <c r="C5785" t="n">
        <v>1</v>
      </c>
      <c r="D5785" t="inlineStr">
        <is>
          <t>IPCA</t>
        </is>
      </c>
      <c r="E5785" t="n">
        <v>0.009488792934583046</v>
      </c>
      <c r="F5785" t="inlineStr">
        <is>
          <t>MENSAL</t>
        </is>
      </c>
      <c r="G5785" t="n">
        <v>46537</v>
      </c>
      <c r="H5785" t="n">
        <v>46537</v>
      </c>
      <c r="I5785" t="inlineStr">
        <is>
          <t>072</t>
        </is>
      </c>
      <c r="J5785" t="inlineStr">
        <is>
          <t>CARTEIRA</t>
        </is>
      </c>
      <c r="K5785" t="inlineStr">
        <is>
          <t>CONTRATO</t>
        </is>
      </c>
      <c r="L5785" t="n">
        <v>2072.85</v>
      </c>
      <c r="M5785" t="inlineStr"/>
      <c r="N5785" t="inlineStr"/>
      <c r="O5785" s="142">
        <f>DATE(YEAR(H5785),MONTH(H5785),1)</f>
        <v/>
      </c>
      <c r="P5785" s="132">
        <f>IF(H5785&gt;$L$3,"Futuro","Atraso")</f>
        <v/>
      </c>
      <c r="Q5785">
        <f>12*(YEAR(H5785)-YEAR($L$3))+(MONTH(H5785)-MONTH($L$3))</f>
        <v/>
      </c>
      <c r="R5785" s="366">
        <f>IF(N5785="IBIRAPITANGA FASE 3",IF(P5785="Atraso",M5785,M5785/(1+$J$2)^Q5785),IF(P5785="Atraso",M5785,M5785/(1+$J$1)^Q5785))</f>
        <v/>
      </c>
    </row>
    <row r="5786">
      <c r="A5786" t="inlineStr">
        <is>
          <t>Q025L01</t>
        </is>
      </c>
      <c r="B5786" t="inlineStr">
        <is>
          <t>GABRIEL CARREIRO DA SILVA</t>
        </is>
      </c>
      <c r="C5786" t="n">
        <v>1</v>
      </c>
      <c r="D5786" t="inlineStr">
        <is>
          <t>IPCA</t>
        </is>
      </c>
      <c r="E5786" t="n">
        <v>0.009488792934583046</v>
      </c>
      <c r="F5786" t="inlineStr">
        <is>
          <t>MENSAL</t>
        </is>
      </c>
      <c r="G5786" t="n">
        <v>46568</v>
      </c>
      <c r="H5786" t="n">
        <v>46568</v>
      </c>
      <c r="I5786" t="inlineStr">
        <is>
          <t>073</t>
        </is>
      </c>
      <c r="J5786" t="inlineStr">
        <is>
          <t>CARTEIRA</t>
        </is>
      </c>
      <c r="K5786" t="inlineStr">
        <is>
          <t>CONTRATO</t>
        </is>
      </c>
      <c r="L5786" t="n">
        <v>2072.85</v>
      </c>
      <c r="M5786" t="inlineStr"/>
      <c r="N5786" t="inlineStr"/>
      <c r="O5786" s="142">
        <f>DATE(YEAR(H5786),MONTH(H5786),1)</f>
        <v/>
      </c>
      <c r="P5786" s="132">
        <f>IF(H5786&gt;$L$3,"Futuro","Atraso")</f>
        <v/>
      </c>
      <c r="Q5786">
        <f>12*(YEAR(H5786)-YEAR($L$3))+(MONTH(H5786)-MONTH($L$3))</f>
        <v/>
      </c>
      <c r="R5786" s="366">
        <f>IF(N5786="IBIRAPITANGA FASE 3",IF(P5786="Atraso",M5786,M5786/(1+$J$2)^Q5786),IF(P5786="Atraso",M5786,M5786/(1+$J$1)^Q5786))</f>
        <v/>
      </c>
    </row>
    <row r="5787">
      <c r="A5787" t="inlineStr">
        <is>
          <t>Q025L01</t>
        </is>
      </c>
      <c r="B5787" t="inlineStr">
        <is>
          <t>GABRIEL CARREIRO DA SILVA</t>
        </is>
      </c>
      <c r="C5787" t="n">
        <v>1</v>
      </c>
      <c r="D5787" t="inlineStr">
        <is>
          <t>IPCA</t>
        </is>
      </c>
      <c r="E5787" t="n">
        <v>0.009488792934583046</v>
      </c>
      <c r="F5787" t="inlineStr">
        <is>
          <t>MENSAL</t>
        </is>
      </c>
      <c r="G5787" t="n">
        <v>46598</v>
      </c>
      <c r="H5787" t="n">
        <v>46598</v>
      </c>
      <c r="I5787" t="inlineStr">
        <is>
          <t>074</t>
        </is>
      </c>
      <c r="J5787" t="inlineStr">
        <is>
          <t>CARTEIRA</t>
        </is>
      </c>
      <c r="K5787" t="inlineStr">
        <is>
          <t>CONTRATO</t>
        </is>
      </c>
      <c r="L5787" t="n">
        <v>2072.85</v>
      </c>
      <c r="M5787" t="inlineStr"/>
      <c r="N5787" t="inlineStr"/>
      <c r="O5787" s="142">
        <f>DATE(YEAR(H5787),MONTH(H5787),1)</f>
        <v/>
      </c>
      <c r="P5787" s="132">
        <f>IF(H5787&gt;$L$3,"Futuro","Atraso")</f>
        <v/>
      </c>
      <c r="Q5787">
        <f>12*(YEAR(H5787)-YEAR($L$3))+(MONTH(H5787)-MONTH($L$3))</f>
        <v/>
      </c>
      <c r="R5787" s="366">
        <f>IF(N5787="IBIRAPITANGA FASE 3",IF(P5787="Atraso",M5787,M5787/(1+$J$2)^Q5787),IF(P5787="Atraso",M5787,M5787/(1+$J$1)^Q5787))</f>
        <v/>
      </c>
    </row>
    <row r="5788">
      <c r="A5788" t="inlineStr">
        <is>
          <t>Q025L01</t>
        </is>
      </c>
      <c r="B5788" t="inlineStr">
        <is>
          <t>GABRIEL CARREIRO DA SILVA</t>
        </is>
      </c>
      <c r="C5788" t="n">
        <v>1</v>
      </c>
      <c r="D5788" t="inlineStr">
        <is>
          <t>IPCA</t>
        </is>
      </c>
      <c r="E5788" t="n">
        <v>0.009488792934583046</v>
      </c>
      <c r="F5788" t="inlineStr">
        <is>
          <t>MENSAL</t>
        </is>
      </c>
      <c r="G5788" t="n">
        <v>46629</v>
      </c>
      <c r="H5788" t="n">
        <v>46629</v>
      </c>
      <c r="I5788" t="inlineStr">
        <is>
          <t>075</t>
        </is>
      </c>
      <c r="J5788" t="inlineStr">
        <is>
          <t>CARTEIRA</t>
        </is>
      </c>
      <c r="K5788" t="inlineStr">
        <is>
          <t>CONTRATO</t>
        </is>
      </c>
      <c r="L5788" t="n">
        <v>2072.85</v>
      </c>
      <c r="M5788" t="inlineStr"/>
      <c r="N5788" t="inlineStr"/>
      <c r="O5788" s="142">
        <f>DATE(YEAR(H5788),MONTH(H5788),1)</f>
        <v/>
      </c>
      <c r="P5788" s="132">
        <f>IF(H5788&gt;$L$3,"Futuro","Atraso")</f>
        <v/>
      </c>
      <c r="Q5788">
        <f>12*(YEAR(H5788)-YEAR($L$3))+(MONTH(H5788)-MONTH($L$3))</f>
        <v/>
      </c>
      <c r="R5788" s="366">
        <f>IF(N5788="IBIRAPITANGA FASE 3",IF(P5788="Atraso",M5788,M5788/(1+$J$2)^Q5788),IF(P5788="Atraso",M5788,M5788/(1+$J$1)^Q5788))</f>
        <v/>
      </c>
    </row>
    <row r="5789">
      <c r="A5789" t="inlineStr">
        <is>
          <t>Q025L01</t>
        </is>
      </c>
      <c r="B5789" t="inlineStr">
        <is>
          <t>GABRIEL CARREIRO DA SILVA</t>
        </is>
      </c>
      <c r="C5789" t="n">
        <v>1</v>
      </c>
      <c r="D5789" t="inlineStr">
        <is>
          <t>IPCA</t>
        </is>
      </c>
      <c r="E5789" t="n">
        <v>0.009488792934583046</v>
      </c>
      <c r="F5789" t="inlineStr">
        <is>
          <t>MENSAL</t>
        </is>
      </c>
      <c r="G5789" t="n">
        <v>46660</v>
      </c>
      <c r="H5789" t="n">
        <v>46660</v>
      </c>
      <c r="I5789" t="inlineStr">
        <is>
          <t>076</t>
        </is>
      </c>
      <c r="J5789" t="inlineStr">
        <is>
          <t>CARTEIRA</t>
        </is>
      </c>
      <c r="K5789" t="inlineStr">
        <is>
          <t>CONTRATO</t>
        </is>
      </c>
      <c r="L5789" t="n">
        <v>2072.85</v>
      </c>
      <c r="M5789" t="inlineStr"/>
      <c r="N5789" t="inlineStr"/>
      <c r="O5789" s="142">
        <f>DATE(YEAR(H5789),MONTH(H5789),1)</f>
        <v/>
      </c>
      <c r="P5789" s="132">
        <f>IF(H5789&gt;$L$3,"Futuro","Atraso")</f>
        <v/>
      </c>
      <c r="Q5789">
        <f>12*(YEAR(H5789)-YEAR($L$3))+(MONTH(H5789)-MONTH($L$3))</f>
        <v/>
      </c>
      <c r="R5789" s="366">
        <f>IF(N5789="IBIRAPITANGA FASE 3",IF(P5789="Atraso",M5789,M5789/(1+$J$2)^Q5789),IF(P5789="Atraso",M5789,M5789/(1+$J$1)^Q5789))</f>
        <v/>
      </c>
    </row>
    <row r="5790">
      <c r="A5790" t="inlineStr">
        <is>
          <t>Q025L01</t>
        </is>
      </c>
      <c r="B5790" t="inlineStr">
        <is>
          <t>GABRIEL CARREIRO DA SILVA</t>
        </is>
      </c>
      <c r="C5790" t="n">
        <v>1</v>
      </c>
      <c r="D5790" t="inlineStr">
        <is>
          <t>IPCA</t>
        </is>
      </c>
      <c r="E5790" t="n">
        <v>0.009488792934583046</v>
      </c>
      <c r="F5790" t="inlineStr">
        <is>
          <t>MENSAL</t>
        </is>
      </c>
      <c r="G5790" t="n">
        <v>46690</v>
      </c>
      <c r="H5790" t="n">
        <v>46690</v>
      </c>
      <c r="I5790" t="inlineStr">
        <is>
          <t>077</t>
        </is>
      </c>
      <c r="J5790" t="inlineStr">
        <is>
          <t>CARTEIRA</t>
        </is>
      </c>
      <c r="K5790" t="inlineStr">
        <is>
          <t>CONTRATO</t>
        </is>
      </c>
      <c r="L5790" t="n">
        <v>2072.85</v>
      </c>
      <c r="M5790" t="inlineStr"/>
      <c r="N5790" t="inlineStr"/>
      <c r="O5790" s="142">
        <f>DATE(YEAR(H5790),MONTH(H5790),1)</f>
        <v/>
      </c>
      <c r="P5790" s="132">
        <f>IF(H5790&gt;$L$3,"Futuro","Atraso")</f>
        <v/>
      </c>
      <c r="Q5790">
        <f>12*(YEAR(H5790)-YEAR($L$3))+(MONTH(H5790)-MONTH($L$3))</f>
        <v/>
      </c>
      <c r="R5790" s="366">
        <f>IF(N5790="IBIRAPITANGA FASE 3",IF(P5790="Atraso",M5790,M5790/(1+$J$2)^Q5790),IF(P5790="Atraso",M5790,M5790/(1+$J$1)^Q5790))</f>
        <v/>
      </c>
    </row>
    <row r="5791">
      <c r="A5791" t="inlineStr">
        <is>
          <t>Q025L01</t>
        </is>
      </c>
      <c r="B5791" t="inlineStr">
        <is>
          <t>GABRIEL CARREIRO DA SILVA</t>
        </is>
      </c>
      <c r="C5791" t="n">
        <v>1</v>
      </c>
      <c r="D5791" t="inlineStr">
        <is>
          <t>IPCA</t>
        </is>
      </c>
      <c r="E5791" t="n">
        <v>0.009488792934583046</v>
      </c>
      <c r="F5791" t="inlineStr">
        <is>
          <t>MENSAL</t>
        </is>
      </c>
      <c r="G5791" t="n">
        <v>46721</v>
      </c>
      <c r="H5791" t="n">
        <v>46721</v>
      </c>
      <c r="I5791" t="inlineStr">
        <is>
          <t>078</t>
        </is>
      </c>
      <c r="J5791" t="inlineStr">
        <is>
          <t>CARTEIRA</t>
        </is>
      </c>
      <c r="K5791" t="inlineStr">
        <is>
          <t>CONTRATO</t>
        </is>
      </c>
      <c r="L5791" t="n">
        <v>2072.85</v>
      </c>
      <c r="M5791" t="inlineStr"/>
      <c r="N5791" t="inlineStr"/>
      <c r="O5791" s="142">
        <f>DATE(YEAR(H5791),MONTH(H5791),1)</f>
        <v/>
      </c>
      <c r="P5791" s="132">
        <f>IF(H5791&gt;$L$3,"Futuro","Atraso")</f>
        <v/>
      </c>
      <c r="Q5791">
        <f>12*(YEAR(H5791)-YEAR($L$3))+(MONTH(H5791)-MONTH($L$3))</f>
        <v/>
      </c>
      <c r="R5791" s="366">
        <f>IF(N5791="IBIRAPITANGA FASE 3",IF(P5791="Atraso",M5791,M5791/(1+$J$2)^Q5791),IF(P5791="Atraso",M5791,M5791/(1+$J$1)^Q5791))</f>
        <v/>
      </c>
    </row>
    <row r="5792">
      <c r="A5792" t="inlineStr">
        <is>
          <t>Q025L01</t>
        </is>
      </c>
      <c r="B5792" t="inlineStr">
        <is>
          <t>GABRIEL CARREIRO DA SILVA</t>
        </is>
      </c>
      <c r="C5792" t="n">
        <v>1</v>
      </c>
      <c r="D5792" t="inlineStr">
        <is>
          <t>IPCA</t>
        </is>
      </c>
      <c r="E5792" t="n">
        <v>0.009488792934583046</v>
      </c>
      <c r="F5792" t="inlineStr">
        <is>
          <t>MENSAL</t>
        </is>
      </c>
      <c r="G5792" t="n">
        <v>46751</v>
      </c>
      <c r="H5792" t="n">
        <v>46751</v>
      </c>
      <c r="I5792" t="inlineStr">
        <is>
          <t>079</t>
        </is>
      </c>
      <c r="J5792" t="inlineStr">
        <is>
          <t>CARTEIRA</t>
        </is>
      </c>
      <c r="K5792" t="inlineStr">
        <is>
          <t>CONTRATO</t>
        </is>
      </c>
      <c r="L5792" t="n">
        <v>2072.85</v>
      </c>
      <c r="M5792" t="inlineStr"/>
      <c r="N5792" t="inlineStr"/>
      <c r="O5792" s="142">
        <f>DATE(YEAR(H5792),MONTH(H5792),1)</f>
        <v/>
      </c>
      <c r="P5792" s="132">
        <f>IF(H5792&gt;$L$3,"Futuro","Atraso")</f>
        <v/>
      </c>
      <c r="Q5792">
        <f>12*(YEAR(H5792)-YEAR($L$3))+(MONTH(H5792)-MONTH($L$3))</f>
        <v/>
      </c>
      <c r="R5792" s="366">
        <f>IF(N5792="IBIRAPITANGA FASE 3",IF(P5792="Atraso",M5792,M5792/(1+$J$2)^Q5792),IF(P5792="Atraso",M5792,M5792/(1+$J$1)^Q5792))</f>
        <v/>
      </c>
    </row>
    <row r="5793">
      <c r="A5793" t="inlineStr">
        <is>
          <t>Q025L01</t>
        </is>
      </c>
      <c r="B5793" t="inlineStr">
        <is>
          <t>GABRIEL CARREIRO DA SILVA</t>
        </is>
      </c>
      <c r="C5793" t="n">
        <v>1</v>
      </c>
      <c r="D5793" t="inlineStr">
        <is>
          <t>IPCA</t>
        </is>
      </c>
      <c r="E5793" t="n">
        <v>0.009488792934583046</v>
      </c>
      <c r="F5793" t="inlineStr">
        <is>
          <t>MENSAL</t>
        </is>
      </c>
      <c r="G5793" t="n">
        <v>46782</v>
      </c>
      <c r="H5793" t="n">
        <v>46782</v>
      </c>
      <c r="I5793" t="inlineStr">
        <is>
          <t>080</t>
        </is>
      </c>
      <c r="J5793" t="inlineStr">
        <is>
          <t>CARTEIRA</t>
        </is>
      </c>
      <c r="K5793" t="inlineStr">
        <is>
          <t>CONTRATO</t>
        </is>
      </c>
      <c r="L5793" t="n">
        <v>2072.85</v>
      </c>
      <c r="M5793" t="inlineStr"/>
      <c r="N5793" t="inlineStr"/>
      <c r="O5793" s="142">
        <f>DATE(YEAR(H5793),MONTH(H5793),1)</f>
        <v/>
      </c>
      <c r="P5793" s="132">
        <f>IF(H5793&gt;$L$3,"Futuro","Atraso")</f>
        <v/>
      </c>
      <c r="Q5793">
        <f>12*(YEAR(H5793)-YEAR($L$3))+(MONTH(H5793)-MONTH($L$3))</f>
        <v/>
      </c>
      <c r="R5793" s="366">
        <f>IF(N5793="IBIRAPITANGA FASE 3",IF(P5793="Atraso",M5793,M5793/(1+$J$2)^Q5793),IF(P5793="Atraso",M5793,M5793/(1+$J$1)^Q5793))</f>
        <v/>
      </c>
    </row>
    <row r="5794">
      <c r="A5794" t="inlineStr">
        <is>
          <t>Q025L01</t>
        </is>
      </c>
      <c r="B5794" t="inlineStr">
        <is>
          <t>GABRIEL CARREIRO DA SILVA</t>
        </is>
      </c>
      <c r="C5794" t="n">
        <v>1</v>
      </c>
      <c r="D5794" t="inlineStr">
        <is>
          <t>IPCA</t>
        </is>
      </c>
      <c r="E5794" t="n">
        <v>0.009488792934583046</v>
      </c>
      <c r="F5794" t="inlineStr">
        <is>
          <t>MENSAL</t>
        </is>
      </c>
      <c r="G5794" t="n">
        <v>46812</v>
      </c>
      <c r="H5794" t="n">
        <v>46812</v>
      </c>
      <c r="I5794" t="inlineStr">
        <is>
          <t>081</t>
        </is>
      </c>
      <c r="J5794" t="inlineStr">
        <is>
          <t>CARTEIRA</t>
        </is>
      </c>
      <c r="K5794" t="inlineStr">
        <is>
          <t>CONTRATO</t>
        </is>
      </c>
      <c r="L5794" t="n">
        <v>2072.85</v>
      </c>
      <c r="M5794" t="inlineStr"/>
      <c r="N5794" t="inlineStr"/>
      <c r="O5794" s="142">
        <f>DATE(YEAR(H5794),MONTH(H5794),1)</f>
        <v/>
      </c>
      <c r="P5794" s="132">
        <f>IF(H5794&gt;$L$3,"Futuro","Atraso")</f>
        <v/>
      </c>
      <c r="Q5794">
        <f>12*(YEAR(H5794)-YEAR($L$3))+(MONTH(H5794)-MONTH($L$3))</f>
        <v/>
      </c>
      <c r="R5794" s="366">
        <f>IF(N5794="IBIRAPITANGA FASE 3",IF(P5794="Atraso",M5794,M5794/(1+$J$2)^Q5794),IF(P5794="Atraso",M5794,M5794/(1+$J$1)^Q5794))</f>
        <v/>
      </c>
    </row>
    <row r="5795">
      <c r="A5795" t="inlineStr">
        <is>
          <t>Q025L01</t>
        </is>
      </c>
      <c r="B5795" t="inlineStr">
        <is>
          <t>GABRIEL CARREIRO DA SILVA</t>
        </is>
      </c>
      <c r="C5795" t="n">
        <v>1</v>
      </c>
      <c r="D5795" t="inlineStr">
        <is>
          <t>IPCA</t>
        </is>
      </c>
      <c r="E5795" t="n">
        <v>0.009488792934583046</v>
      </c>
      <c r="F5795" t="inlineStr">
        <is>
          <t>MENSAL</t>
        </is>
      </c>
      <c r="G5795" t="n">
        <v>46842</v>
      </c>
      <c r="H5795" t="n">
        <v>46842</v>
      </c>
      <c r="I5795" t="inlineStr">
        <is>
          <t>082</t>
        </is>
      </c>
      <c r="J5795" t="inlineStr">
        <is>
          <t>CARTEIRA</t>
        </is>
      </c>
      <c r="K5795" t="inlineStr">
        <is>
          <t>CONTRATO</t>
        </is>
      </c>
      <c r="L5795" t="n">
        <v>2072.85</v>
      </c>
      <c r="M5795" t="inlineStr"/>
      <c r="N5795" t="inlineStr"/>
      <c r="O5795" s="142">
        <f>DATE(YEAR(H5795),MONTH(H5795),1)</f>
        <v/>
      </c>
      <c r="P5795" s="132">
        <f>IF(H5795&gt;$L$3,"Futuro","Atraso")</f>
        <v/>
      </c>
      <c r="Q5795">
        <f>12*(YEAR(H5795)-YEAR($L$3))+(MONTH(H5795)-MONTH($L$3))</f>
        <v/>
      </c>
      <c r="R5795" s="366">
        <f>IF(N5795="IBIRAPITANGA FASE 3",IF(P5795="Atraso",M5795,M5795/(1+$J$2)^Q5795),IF(P5795="Atraso",M5795,M5795/(1+$J$1)^Q5795))</f>
        <v/>
      </c>
    </row>
    <row r="5796">
      <c r="A5796" t="inlineStr">
        <is>
          <t>Q025L01</t>
        </is>
      </c>
      <c r="B5796" t="inlineStr">
        <is>
          <t>GABRIEL CARREIRO DA SILVA</t>
        </is>
      </c>
      <c r="C5796" t="n">
        <v>1</v>
      </c>
      <c r="D5796" t="inlineStr">
        <is>
          <t>IPCA</t>
        </is>
      </c>
      <c r="E5796" t="n">
        <v>0.009488792934583046</v>
      </c>
      <c r="F5796" t="inlineStr">
        <is>
          <t>MENSAL</t>
        </is>
      </c>
      <c r="G5796" t="n">
        <v>46873</v>
      </c>
      <c r="H5796" t="n">
        <v>46873</v>
      </c>
      <c r="I5796" t="inlineStr">
        <is>
          <t>083</t>
        </is>
      </c>
      <c r="J5796" t="inlineStr">
        <is>
          <t>CARTEIRA</t>
        </is>
      </c>
      <c r="K5796" t="inlineStr">
        <is>
          <t>CONTRATO</t>
        </is>
      </c>
      <c r="L5796" t="n">
        <v>2072.85</v>
      </c>
      <c r="M5796" t="inlineStr"/>
      <c r="N5796" t="inlineStr"/>
      <c r="O5796" s="142">
        <f>DATE(YEAR(H5796),MONTH(H5796),1)</f>
        <v/>
      </c>
      <c r="P5796" s="132">
        <f>IF(H5796&gt;$L$3,"Futuro","Atraso")</f>
        <v/>
      </c>
      <c r="Q5796">
        <f>12*(YEAR(H5796)-YEAR($L$3))+(MONTH(H5796)-MONTH($L$3))</f>
        <v/>
      </c>
      <c r="R5796" s="366">
        <f>IF(N5796="IBIRAPITANGA FASE 3",IF(P5796="Atraso",M5796,M5796/(1+$J$2)^Q5796),IF(P5796="Atraso",M5796,M5796/(1+$J$1)^Q5796))</f>
        <v/>
      </c>
    </row>
    <row r="5797">
      <c r="A5797" t="inlineStr">
        <is>
          <t>Q025L01</t>
        </is>
      </c>
      <c r="B5797" t="inlineStr">
        <is>
          <t>GABRIEL CARREIRO DA SILVA</t>
        </is>
      </c>
      <c r="C5797" t="n">
        <v>1</v>
      </c>
      <c r="D5797" t="inlineStr">
        <is>
          <t>IPCA</t>
        </is>
      </c>
      <c r="E5797" t="n">
        <v>0.009488792934583046</v>
      </c>
      <c r="F5797" t="inlineStr">
        <is>
          <t>MENSAL</t>
        </is>
      </c>
      <c r="G5797" t="n">
        <v>46903</v>
      </c>
      <c r="H5797" t="n">
        <v>46903</v>
      </c>
      <c r="I5797" t="inlineStr">
        <is>
          <t>084</t>
        </is>
      </c>
      <c r="J5797" t="inlineStr">
        <is>
          <t>CARTEIRA</t>
        </is>
      </c>
      <c r="K5797" t="inlineStr">
        <is>
          <t>CONTRATO</t>
        </is>
      </c>
      <c r="L5797" t="n">
        <v>2072.85</v>
      </c>
      <c r="M5797" t="inlineStr"/>
      <c r="N5797" t="inlineStr"/>
      <c r="O5797" s="142">
        <f>DATE(YEAR(H5797),MONTH(H5797),1)</f>
        <v/>
      </c>
      <c r="P5797" s="132">
        <f>IF(H5797&gt;$L$3,"Futuro","Atraso")</f>
        <v/>
      </c>
      <c r="Q5797">
        <f>12*(YEAR(H5797)-YEAR($L$3))+(MONTH(H5797)-MONTH($L$3))</f>
        <v/>
      </c>
      <c r="R5797" s="366">
        <f>IF(N5797="IBIRAPITANGA FASE 3",IF(P5797="Atraso",M5797,M5797/(1+$J$2)^Q5797),IF(P5797="Atraso",M5797,M5797/(1+$J$1)^Q5797))</f>
        <v/>
      </c>
    </row>
    <row r="5798">
      <c r="A5798" t="inlineStr">
        <is>
          <t>Q025L01</t>
        </is>
      </c>
      <c r="B5798" t="inlineStr">
        <is>
          <t>GABRIEL CARREIRO DA SILVA</t>
        </is>
      </c>
      <c r="C5798" t="n">
        <v>1</v>
      </c>
      <c r="D5798" t="inlineStr">
        <is>
          <t>IPCA</t>
        </is>
      </c>
      <c r="E5798" t="n">
        <v>0.009488792934583046</v>
      </c>
      <c r="F5798" t="inlineStr">
        <is>
          <t>MENSAL</t>
        </is>
      </c>
      <c r="G5798" t="n">
        <v>46934</v>
      </c>
      <c r="H5798" t="n">
        <v>46934</v>
      </c>
      <c r="I5798" t="inlineStr">
        <is>
          <t>085</t>
        </is>
      </c>
      <c r="J5798" t="inlineStr">
        <is>
          <t>CARTEIRA</t>
        </is>
      </c>
      <c r="K5798" t="inlineStr">
        <is>
          <t>CONTRATO</t>
        </is>
      </c>
      <c r="L5798" t="n">
        <v>2072.85</v>
      </c>
      <c r="M5798" t="inlineStr"/>
      <c r="N5798" t="inlineStr"/>
      <c r="O5798" s="142">
        <f>DATE(YEAR(H5798),MONTH(H5798),1)</f>
        <v/>
      </c>
      <c r="P5798" s="132">
        <f>IF(H5798&gt;$L$3,"Futuro","Atraso")</f>
        <v/>
      </c>
      <c r="Q5798">
        <f>12*(YEAR(H5798)-YEAR($L$3))+(MONTH(H5798)-MONTH($L$3))</f>
        <v/>
      </c>
      <c r="R5798" s="366">
        <f>IF(N5798="IBIRAPITANGA FASE 3",IF(P5798="Atraso",M5798,M5798/(1+$J$2)^Q5798),IF(P5798="Atraso",M5798,M5798/(1+$J$1)^Q5798))</f>
        <v/>
      </c>
    </row>
    <row r="5799">
      <c r="A5799" t="inlineStr">
        <is>
          <t>Q025L01</t>
        </is>
      </c>
      <c r="B5799" t="inlineStr">
        <is>
          <t>GABRIEL CARREIRO DA SILVA</t>
        </is>
      </c>
      <c r="C5799" t="n">
        <v>1</v>
      </c>
      <c r="D5799" t="inlineStr">
        <is>
          <t>IPCA</t>
        </is>
      </c>
      <c r="E5799" t="n">
        <v>0.009488792934583046</v>
      </c>
      <c r="F5799" t="inlineStr">
        <is>
          <t>MENSAL</t>
        </is>
      </c>
      <c r="G5799" t="n">
        <v>46964</v>
      </c>
      <c r="H5799" t="n">
        <v>46964</v>
      </c>
      <c r="I5799" t="inlineStr">
        <is>
          <t>086</t>
        </is>
      </c>
      <c r="J5799" t="inlineStr">
        <is>
          <t>CARTEIRA</t>
        </is>
      </c>
      <c r="K5799" t="inlineStr">
        <is>
          <t>CONTRATO</t>
        </is>
      </c>
      <c r="L5799" t="n">
        <v>2072.85</v>
      </c>
      <c r="M5799" t="inlineStr"/>
      <c r="N5799" t="inlineStr"/>
      <c r="O5799" s="142">
        <f>DATE(YEAR(H5799),MONTH(H5799),1)</f>
        <v/>
      </c>
      <c r="P5799" s="132">
        <f>IF(H5799&gt;$L$3,"Futuro","Atraso")</f>
        <v/>
      </c>
      <c r="Q5799">
        <f>12*(YEAR(H5799)-YEAR($L$3))+(MONTH(H5799)-MONTH($L$3))</f>
        <v/>
      </c>
      <c r="R5799" s="366">
        <f>IF(N5799="IBIRAPITANGA FASE 3",IF(P5799="Atraso",M5799,M5799/(1+$J$2)^Q5799),IF(P5799="Atraso",M5799,M5799/(1+$J$1)^Q5799))</f>
        <v/>
      </c>
    </row>
    <row r="5800">
      <c r="A5800" t="inlineStr">
        <is>
          <t>Q025L01</t>
        </is>
      </c>
      <c r="B5800" t="inlineStr">
        <is>
          <t>GABRIEL CARREIRO DA SILVA</t>
        </is>
      </c>
      <c r="C5800" t="n">
        <v>1</v>
      </c>
      <c r="D5800" t="inlineStr">
        <is>
          <t>IPCA</t>
        </is>
      </c>
      <c r="E5800" t="n">
        <v>0.009488792934583046</v>
      </c>
      <c r="F5800" t="inlineStr">
        <is>
          <t>MENSAL</t>
        </is>
      </c>
      <c r="G5800" t="n">
        <v>46995</v>
      </c>
      <c r="H5800" t="n">
        <v>46995</v>
      </c>
      <c r="I5800" t="inlineStr">
        <is>
          <t>087</t>
        </is>
      </c>
      <c r="J5800" t="inlineStr">
        <is>
          <t>CARTEIRA</t>
        </is>
      </c>
      <c r="K5800" t="inlineStr">
        <is>
          <t>CONTRATO</t>
        </is>
      </c>
      <c r="L5800" t="n">
        <v>2072.85</v>
      </c>
      <c r="M5800" t="inlineStr"/>
      <c r="N5800" t="inlineStr"/>
      <c r="O5800" s="142">
        <f>DATE(YEAR(H5800),MONTH(H5800),1)</f>
        <v/>
      </c>
      <c r="P5800" s="132">
        <f>IF(H5800&gt;$L$3,"Futuro","Atraso")</f>
        <v/>
      </c>
      <c r="Q5800">
        <f>12*(YEAR(H5800)-YEAR($L$3))+(MONTH(H5800)-MONTH($L$3))</f>
        <v/>
      </c>
      <c r="R5800" s="366">
        <f>IF(N5800="IBIRAPITANGA FASE 3",IF(P5800="Atraso",M5800,M5800/(1+$J$2)^Q5800),IF(P5800="Atraso",M5800,M5800/(1+$J$1)^Q5800))</f>
        <v/>
      </c>
    </row>
    <row r="5801">
      <c r="A5801" t="inlineStr">
        <is>
          <t>Q025L01</t>
        </is>
      </c>
      <c r="B5801" t="inlineStr">
        <is>
          <t>GABRIEL CARREIRO DA SILVA</t>
        </is>
      </c>
      <c r="C5801" t="n">
        <v>1</v>
      </c>
      <c r="D5801" t="inlineStr">
        <is>
          <t>IPCA</t>
        </is>
      </c>
      <c r="E5801" t="n">
        <v>0.009488792934583046</v>
      </c>
      <c r="F5801" t="inlineStr">
        <is>
          <t>MENSAL</t>
        </is>
      </c>
      <c r="G5801" t="n">
        <v>47026</v>
      </c>
      <c r="H5801" t="n">
        <v>47026</v>
      </c>
      <c r="I5801" t="inlineStr">
        <is>
          <t>088</t>
        </is>
      </c>
      <c r="J5801" t="inlineStr">
        <is>
          <t>CARTEIRA</t>
        </is>
      </c>
      <c r="K5801" t="inlineStr">
        <is>
          <t>CONTRATO</t>
        </is>
      </c>
      <c r="L5801" t="n">
        <v>2072.85</v>
      </c>
      <c r="M5801" t="inlineStr"/>
      <c r="N5801" t="inlineStr"/>
      <c r="O5801" s="142">
        <f>DATE(YEAR(H5801),MONTH(H5801),1)</f>
        <v/>
      </c>
      <c r="P5801" s="132">
        <f>IF(H5801&gt;$L$3,"Futuro","Atraso")</f>
        <v/>
      </c>
      <c r="Q5801">
        <f>12*(YEAR(H5801)-YEAR($L$3))+(MONTH(H5801)-MONTH($L$3))</f>
        <v/>
      </c>
      <c r="R5801" s="366">
        <f>IF(N5801="IBIRAPITANGA FASE 3",IF(P5801="Atraso",M5801,M5801/(1+$J$2)^Q5801),IF(P5801="Atraso",M5801,M5801/(1+$J$1)^Q5801))</f>
        <v/>
      </c>
    </row>
    <row r="5802">
      <c r="A5802" t="inlineStr">
        <is>
          <t>Q025L01</t>
        </is>
      </c>
      <c r="B5802" t="inlineStr">
        <is>
          <t>GABRIEL CARREIRO DA SILVA</t>
        </is>
      </c>
      <c r="C5802" t="n">
        <v>1</v>
      </c>
      <c r="D5802" t="inlineStr">
        <is>
          <t>IPCA</t>
        </is>
      </c>
      <c r="E5802" t="n">
        <v>0.009488792934583046</v>
      </c>
      <c r="F5802" t="inlineStr">
        <is>
          <t>MENSAL</t>
        </is>
      </c>
      <c r="G5802" t="n">
        <v>47056</v>
      </c>
      <c r="H5802" t="n">
        <v>47056</v>
      </c>
      <c r="I5802" t="inlineStr">
        <is>
          <t>089</t>
        </is>
      </c>
      <c r="J5802" t="inlineStr">
        <is>
          <t>CARTEIRA</t>
        </is>
      </c>
      <c r="K5802" t="inlineStr">
        <is>
          <t>CONTRATO</t>
        </is>
      </c>
      <c r="L5802" t="n">
        <v>2072.85</v>
      </c>
      <c r="M5802" t="inlineStr"/>
      <c r="N5802" t="inlineStr"/>
      <c r="O5802" s="142">
        <f>DATE(YEAR(H5802),MONTH(H5802),1)</f>
        <v/>
      </c>
      <c r="P5802" s="132">
        <f>IF(H5802&gt;$L$3,"Futuro","Atraso")</f>
        <v/>
      </c>
      <c r="Q5802">
        <f>12*(YEAR(H5802)-YEAR($L$3))+(MONTH(H5802)-MONTH($L$3))</f>
        <v/>
      </c>
      <c r="R5802" s="366">
        <f>IF(N5802="IBIRAPITANGA FASE 3",IF(P5802="Atraso",M5802,M5802/(1+$J$2)^Q5802),IF(P5802="Atraso",M5802,M5802/(1+$J$1)^Q5802))</f>
        <v/>
      </c>
    </row>
    <row r="5803">
      <c r="A5803" t="inlineStr">
        <is>
          <t>Q025L01</t>
        </is>
      </c>
      <c r="B5803" t="inlineStr">
        <is>
          <t>GABRIEL CARREIRO DA SILVA</t>
        </is>
      </c>
      <c r="C5803" t="n">
        <v>1</v>
      </c>
      <c r="D5803" t="inlineStr">
        <is>
          <t>IPCA</t>
        </is>
      </c>
      <c r="E5803" t="n">
        <v>0.009488792934583046</v>
      </c>
      <c r="F5803" t="inlineStr">
        <is>
          <t>MENSAL</t>
        </is>
      </c>
      <c r="G5803" t="n">
        <v>47087</v>
      </c>
      <c r="H5803" t="n">
        <v>47087</v>
      </c>
      <c r="I5803" t="inlineStr">
        <is>
          <t>090</t>
        </is>
      </c>
      <c r="J5803" t="inlineStr">
        <is>
          <t>CARTEIRA</t>
        </is>
      </c>
      <c r="K5803" t="inlineStr">
        <is>
          <t>CONTRATO</t>
        </is>
      </c>
      <c r="L5803" t="n">
        <v>2072.85</v>
      </c>
      <c r="M5803" t="inlineStr"/>
      <c r="N5803" t="inlineStr"/>
      <c r="O5803" s="142">
        <f>DATE(YEAR(H5803),MONTH(H5803),1)</f>
        <v/>
      </c>
      <c r="P5803" s="132">
        <f>IF(H5803&gt;$L$3,"Futuro","Atraso")</f>
        <v/>
      </c>
      <c r="Q5803">
        <f>12*(YEAR(H5803)-YEAR($L$3))+(MONTH(H5803)-MONTH($L$3))</f>
        <v/>
      </c>
      <c r="R5803" s="366">
        <f>IF(N5803="IBIRAPITANGA FASE 3",IF(P5803="Atraso",M5803,M5803/(1+$J$2)^Q5803),IF(P5803="Atraso",M5803,M5803/(1+$J$1)^Q5803))</f>
        <v/>
      </c>
    </row>
    <row r="5804">
      <c r="A5804" t="inlineStr">
        <is>
          <t>Q025L01</t>
        </is>
      </c>
      <c r="B5804" t="inlineStr">
        <is>
          <t>GABRIEL CARREIRO DA SILVA</t>
        </is>
      </c>
      <c r="C5804" t="n">
        <v>1</v>
      </c>
      <c r="D5804" t="inlineStr">
        <is>
          <t>IPCA</t>
        </is>
      </c>
      <c r="E5804" t="n">
        <v>0.009488792934583046</v>
      </c>
      <c r="F5804" t="inlineStr">
        <is>
          <t>MENSAL</t>
        </is>
      </c>
      <c r="G5804" t="n">
        <v>47117</v>
      </c>
      <c r="H5804" t="n">
        <v>47117</v>
      </c>
      <c r="I5804" t="inlineStr">
        <is>
          <t>091</t>
        </is>
      </c>
      <c r="J5804" t="inlineStr">
        <is>
          <t>CARTEIRA</t>
        </is>
      </c>
      <c r="K5804" t="inlineStr">
        <is>
          <t>CONTRATO</t>
        </is>
      </c>
      <c r="L5804" t="n">
        <v>2072.85</v>
      </c>
      <c r="M5804" t="inlineStr"/>
      <c r="N5804" t="inlineStr"/>
      <c r="O5804" s="142">
        <f>DATE(YEAR(H5804),MONTH(H5804),1)</f>
        <v/>
      </c>
      <c r="P5804" s="132">
        <f>IF(H5804&gt;$L$3,"Futuro","Atraso")</f>
        <v/>
      </c>
      <c r="Q5804">
        <f>12*(YEAR(H5804)-YEAR($L$3))+(MONTH(H5804)-MONTH($L$3))</f>
        <v/>
      </c>
      <c r="R5804" s="366">
        <f>IF(N5804="IBIRAPITANGA FASE 3",IF(P5804="Atraso",M5804,M5804/(1+$J$2)^Q5804),IF(P5804="Atraso",M5804,M5804/(1+$J$1)^Q5804))</f>
        <v/>
      </c>
    </row>
    <row r="5805">
      <c r="A5805" t="inlineStr">
        <is>
          <t>Q025L01</t>
        </is>
      </c>
      <c r="B5805" t="inlineStr">
        <is>
          <t>GABRIEL CARREIRO DA SILVA</t>
        </is>
      </c>
      <c r="C5805" t="n">
        <v>1</v>
      </c>
      <c r="D5805" t="inlineStr">
        <is>
          <t>IPCA</t>
        </is>
      </c>
      <c r="E5805" t="n">
        <v>0.009488792934583046</v>
      </c>
      <c r="F5805" t="inlineStr">
        <is>
          <t>MENSAL</t>
        </is>
      </c>
      <c r="G5805" t="n">
        <v>47148</v>
      </c>
      <c r="H5805" t="n">
        <v>47148</v>
      </c>
      <c r="I5805" t="inlineStr">
        <is>
          <t>092</t>
        </is>
      </c>
      <c r="J5805" t="inlineStr">
        <is>
          <t>CARTEIRA</t>
        </is>
      </c>
      <c r="K5805" t="inlineStr">
        <is>
          <t>CONTRATO</t>
        </is>
      </c>
      <c r="L5805" t="n">
        <v>2072.85</v>
      </c>
      <c r="M5805" t="inlineStr"/>
      <c r="N5805" t="inlineStr"/>
      <c r="O5805" s="142">
        <f>DATE(YEAR(H5805),MONTH(H5805),1)</f>
        <v/>
      </c>
      <c r="P5805" s="132">
        <f>IF(H5805&gt;$L$3,"Futuro","Atraso")</f>
        <v/>
      </c>
      <c r="Q5805">
        <f>12*(YEAR(H5805)-YEAR($L$3))+(MONTH(H5805)-MONTH($L$3))</f>
        <v/>
      </c>
      <c r="R5805" s="366">
        <f>IF(N5805="IBIRAPITANGA FASE 3",IF(P5805="Atraso",M5805,M5805/(1+$J$2)^Q5805),IF(P5805="Atraso",M5805,M5805/(1+$J$1)^Q5805))</f>
        <v/>
      </c>
    </row>
    <row r="5806">
      <c r="A5806" t="inlineStr">
        <is>
          <t>Q025L01</t>
        </is>
      </c>
      <c r="B5806" t="inlineStr">
        <is>
          <t>GABRIEL CARREIRO DA SILVA</t>
        </is>
      </c>
      <c r="C5806" t="n">
        <v>1</v>
      </c>
      <c r="D5806" t="inlineStr">
        <is>
          <t>IPCA</t>
        </is>
      </c>
      <c r="E5806" t="n">
        <v>0.009488792934583046</v>
      </c>
      <c r="F5806" t="inlineStr">
        <is>
          <t>MENSAL</t>
        </is>
      </c>
      <c r="G5806" t="n">
        <v>47177</v>
      </c>
      <c r="H5806" t="n">
        <v>47177</v>
      </c>
      <c r="I5806" t="inlineStr">
        <is>
          <t>093</t>
        </is>
      </c>
      <c r="J5806" t="inlineStr">
        <is>
          <t>CARTEIRA</t>
        </is>
      </c>
      <c r="K5806" t="inlineStr">
        <is>
          <t>CONTRATO</t>
        </is>
      </c>
      <c r="L5806" t="n">
        <v>2072.85</v>
      </c>
      <c r="M5806" t="inlineStr"/>
      <c r="N5806" t="inlineStr"/>
      <c r="O5806" s="142">
        <f>DATE(YEAR(H5806),MONTH(H5806),1)</f>
        <v/>
      </c>
      <c r="P5806" s="132">
        <f>IF(H5806&gt;$L$3,"Futuro","Atraso")</f>
        <v/>
      </c>
      <c r="Q5806">
        <f>12*(YEAR(H5806)-YEAR($L$3))+(MONTH(H5806)-MONTH($L$3))</f>
        <v/>
      </c>
      <c r="R5806" s="366">
        <f>IF(N5806="IBIRAPITANGA FASE 3",IF(P5806="Atraso",M5806,M5806/(1+$J$2)^Q5806),IF(P5806="Atraso",M5806,M5806/(1+$J$1)^Q5806))</f>
        <v/>
      </c>
    </row>
    <row r="5807">
      <c r="A5807" t="inlineStr">
        <is>
          <t>Q025L01</t>
        </is>
      </c>
      <c r="B5807" t="inlineStr">
        <is>
          <t>GABRIEL CARREIRO DA SILVA</t>
        </is>
      </c>
      <c r="C5807" t="n">
        <v>1</v>
      </c>
      <c r="D5807" t="inlineStr">
        <is>
          <t>IPCA</t>
        </is>
      </c>
      <c r="E5807" t="n">
        <v>0.009488792934583046</v>
      </c>
      <c r="F5807" t="inlineStr">
        <is>
          <t>MENSAL</t>
        </is>
      </c>
      <c r="G5807" t="n">
        <v>47207</v>
      </c>
      <c r="H5807" t="n">
        <v>47207</v>
      </c>
      <c r="I5807" t="inlineStr">
        <is>
          <t>094</t>
        </is>
      </c>
      <c r="J5807" t="inlineStr">
        <is>
          <t>CARTEIRA</t>
        </is>
      </c>
      <c r="K5807" t="inlineStr">
        <is>
          <t>CONTRATO</t>
        </is>
      </c>
      <c r="L5807" t="n">
        <v>2072.85</v>
      </c>
      <c r="M5807" t="inlineStr"/>
      <c r="N5807" t="inlineStr"/>
      <c r="O5807" s="142">
        <f>DATE(YEAR(H5807),MONTH(H5807),1)</f>
        <v/>
      </c>
      <c r="P5807" s="132">
        <f>IF(H5807&gt;$L$3,"Futuro","Atraso")</f>
        <v/>
      </c>
      <c r="Q5807">
        <f>12*(YEAR(H5807)-YEAR($L$3))+(MONTH(H5807)-MONTH($L$3))</f>
        <v/>
      </c>
      <c r="R5807" s="366">
        <f>IF(N5807="IBIRAPITANGA FASE 3",IF(P5807="Atraso",M5807,M5807/(1+$J$2)^Q5807),IF(P5807="Atraso",M5807,M5807/(1+$J$1)^Q5807))</f>
        <v/>
      </c>
    </row>
    <row r="5808">
      <c r="A5808" t="inlineStr">
        <is>
          <t>Q025L01</t>
        </is>
      </c>
      <c r="B5808" t="inlineStr">
        <is>
          <t>GABRIEL CARREIRO DA SILVA</t>
        </is>
      </c>
      <c r="C5808" t="n">
        <v>1</v>
      </c>
      <c r="D5808" t="inlineStr">
        <is>
          <t>IPCA</t>
        </is>
      </c>
      <c r="E5808" t="n">
        <v>0.009488792934583046</v>
      </c>
      <c r="F5808" t="inlineStr">
        <is>
          <t>MENSAL</t>
        </is>
      </c>
      <c r="G5808" t="n">
        <v>47238</v>
      </c>
      <c r="H5808" t="n">
        <v>47238</v>
      </c>
      <c r="I5808" t="inlineStr">
        <is>
          <t>095</t>
        </is>
      </c>
      <c r="J5808" t="inlineStr">
        <is>
          <t>CARTEIRA</t>
        </is>
      </c>
      <c r="K5808" t="inlineStr">
        <is>
          <t>CONTRATO</t>
        </is>
      </c>
      <c r="L5808" t="n">
        <v>2072.85</v>
      </c>
      <c r="M5808" t="inlineStr"/>
      <c r="N5808" t="inlineStr"/>
      <c r="O5808" s="142">
        <f>DATE(YEAR(H5808),MONTH(H5808),1)</f>
        <v/>
      </c>
      <c r="P5808" s="132">
        <f>IF(H5808&gt;$L$3,"Futuro","Atraso")</f>
        <v/>
      </c>
      <c r="Q5808">
        <f>12*(YEAR(H5808)-YEAR($L$3))+(MONTH(H5808)-MONTH($L$3))</f>
        <v/>
      </c>
      <c r="R5808" s="366">
        <f>IF(N5808="IBIRAPITANGA FASE 3",IF(P5808="Atraso",M5808,M5808/(1+$J$2)^Q5808),IF(P5808="Atraso",M5808,M5808/(1+$J$1)^Q5808))</f>
        <v/>
      </c>
    </row>
    <row r="5809">
      <c r="A5809" t="inlineStr">
        <is>
          <t>Q025L01</t>
        </is>
      </c>
      <c r="B5809" t="inlineStr">
        <is>
          <t>GABRIEL CARREIRO DA SILVA</t>
        </is>
      </c>
      <c r="C5809" t="n">
        <v>1</v>
      </c>
      <c r="D5809" t="inlineStr">
        <is>
          <t>IPCA</t>
        </is>
      </c>
      <c r="E5809" t="n">
        <v>0.009488792934583046</v>
      </c>
      <c r="F5809" t="inlineStr">
        <is>
          <t>MENSAL</t>
        </is>
      </c>
      <c r="G5809" t="n">
        <v>47268</v>
      </c>
      <c r="H5809" t="n">
        <v>47268</v>
      </c>
      <c r="I5809" t="inlineStr">
        <is>
          <t>096</t>
        </is>
      </c>
      <c r="J5809" t="inlineStr">
        <is>
          <t>CARTEIRA</t>
        </is>
      </c>
      <c r="K5809" t="inlineStr">
        <is>
          <t>CONTRATO</t>
        </is>
      </c>
      <c r="L5809" t="n">
        <v>2072.85</v>
      </c>
      <c r="M5809" t="inlineStr"/>
      <c r="N5809" t="inlineStr"/>
      <c r="O5809" s="142">
        <f>DATE(YEAR(H5809),MONTH(H5809),1)</f>
        <v/>
      </c>
      <c r="P5809" s="132">
        <f>IF(H5809&gt;$L$3,"Futuro","Atraso")</f>
        <v/>
      </c>
      <c r="Q5809">
        <f>12*(YEAR(H5809)-YEAR($L$3))+(MONTH(H5809)-MONTH($L$3))</f>
        <v/>
      </c>
      <c r="R5809" s="366">
        <f>IF(N5809="IBIRAPITANGA FASE 3",IF(P5809="Atraso",M5809,M5809/(1+$J$2)^Q5809),IF(P5809="Atraso",M5809,M5809/(1+$J$1)^Q5809))</f>
        <v/>
      </c>
    </row>
    <row r="5810">
      <c r="A5810" t="inlineStr">
        <is>
          <t>Q025L01</t>
        </is>
      </c>
      <c r="B5810" t="inlineStr">
        <is>
          <t>GABRIEL CARREIRO DA SILVA</t>
        </is>
      </c>
      <c r="C5810" t="n">
        <v>1</v>
      </c>
      <c r="D5810" t="inlineStr">
        <is>
          <t>IPCA</t>
        </is>
      </c>
      <c r="E5810" t="n">
        <v>0.009488792934583046</v>
      </c>
      <c r="F5810" t="inlineStr">
        <is>
          <t>MENSAL</t>
        </is>
      </c>
      <c r="G5810" t="n">
        <v>47299</v>
      </c>
      <c r="H5810" t="n">
        <v>47299</v>
      </c>
      <c r="I5810" t="inlineStr">
        <is>
          <t>097</t>
        </is>
      </c>
      <c r="J5810" t="inlineStr">
        <is>
          <t>CARTEIRA</t>
        </is>
      </c>
      <c r="K5810" t="inlineStr">
        <is>
          <t>CONTRATO</t>
        </is>
      </c>
      <c r="L5810" t="n">
        <v>2072.85</v>
      </c>
      <c r="M5810" t="inlineStr"/>
      <c r="N5810" t="inlineStr"/>
      <c r="O5810" s="142">
        <f>DATE(YEAR(H5810),MONTH(H5810),1)</f>
        <v/>
      </c>
      <c r="P5810" s="132">
        <f>IF(H5810&gt;$L$3,"Futuro","Atraso")</f>
        <v/>
      </c>
      <c r="Q5810">
        <f>12*(YEAR(H5810)-YEAR($L$3))+(MONTH(H5810)-MONTH($L$3))</f>
        <v/>
      </c>
      <c r="R5810" s="366">
        <f>IF(N5810="IBIRAPITANGA FASE 3",IF(P5810="Atraso",M5810,M5810/(1+$J$2)^Q5810),IF(P5810="Atraso",M5810,M5810/(1+$J$1)^Q5810))</f>
        <v/>
      </c>
    </row>
    <row r="5811">
      <c r="A5811" t="inlineStr">
        <is>
          <t>Q025L01</t>
        </is>
      </c>
      <c r="B5811" t="inlineStr">
        <is>
          <t>GABRIEL CARREIRO DA SILVA</t>
        </is>
      </c>
      <c r="C5811" t="n">
        <v>1</v>
      </c>
      <c r="D5811" t="inlineStr">
        <is>
          <t>IPCA</t>
        </is>
      </c>
      <c r="E5811" t="n">
        <v>0.009488792934583046</v>
      </c>
      <c r="F5811" t="inlineStr">
        <is>
          <t>MENSAL</t>
        </is>
      </c>
      <c r="G5811" t="n">
        <v>47329</v>
      </c>
      <c r="H5811" t="n">
        <v>47329</v>
      </c>
      <c r="I5811" t="inlineStr">
        <is>
          <t>098</t>
        </is>
      </c>
      <c r="J5811" t="inlineStr">
        <is>
          <t>CARTEIRA</t>
        </is>
      </c>
      <c r="K5811" t="inlineStr">
        <is>
          <t>CONTRATO</t>
        </is>
      </c>
      <c r="L5811" t="n">
        <v>2072.85</v>
      </c>
      <c r="M5811" t="inlineStr"/>
      <c r="N5811" t="inlineStr"/>
      <c r="O5811" s="142">
        <f>DATE(YEAR(H5811),MONTH(H5811),1)</f>
        <v/>
      </c>
      <c r="P5811" s="132">
        <f>IF(H5811&gt;$L$3,"Futuro","Atraso")</f>
        <v/>
      </c>
      <c r="Q5811">
        <f>12*(YEAR(H5811)-YEAR($L$3))+(MONTH(H5811)-MONTH($L$3))</f>
        <v/>
      </c>
      <c r="R5811" s="366">
        <f>IF(N5811="IBIRAPITANGA FASE 3",IF(P5811="Atraso",M5811,M5811/(1+$J$2)^Q5811),IF(P5811="Atraso",M5811,M5811/(1+$J$1)^Q5811))</f>
        <v/>
      </c>
    </row>
    <row r="5812">
      <c r="A5812" t="inlineStr">
        <is>
          <t>Q025L01</t>
        </is>
      </c>
      <c r="B5812" t="inlineStr">
        <is>
          <t>GABRIEL CARREIRO DA SILVA</t>
        </is>
      </c>
      <c r="C5812" t="n">
        <v>1</v>
      </c>
      <c r="D5812" t="inlineStr">
        <is>
          <t>IPCA</t>
        </is>
      </c>
      <c r="E5812" t="n">
        <v>0.009488792934583046</v>
      </c>
      <c r="F5812" t="inlineStr">
        <is>
          <t>MENSAL</t>
        </is>
      </c>
      <c r="G5812" t="n">
        <v>47360</v>
      </c>
      <c r="H5812" t="n">
        <v>47360</v>
      </c>
      <c r="I5812" t="inlineStr">
        <is>
          <t>099</t>
        </is>
      </c>
      <c r="J5812" t="inlineStr">
        <is>
          <t>CARTEIRA</t>
        </is>
      </c>
      <c r="K5812" t="inlineStr">
        <is>
          <t>CONTRATO</t>
        </is>
      </c>
      <c r="L5812" t="n">
        <v>2072.85</v>
      </c>
      <c r="M5812" t="inlineStr"/>
      <c r="N5812" t="inlineStr"/>
      <c r="O5812" s="142">
        <f>DATE(YEAR(H5812),MONTH(H5812),1)</f>
        <v/>
      </c>
      <c r="P5812" s="132">
        <f>IF(H5812&gt;$L$3,"Futuro","Atraso")</f>
        <v/>
      </c>
      <c r="Q5812">
        <f>12*(YEAR(H5812)-YEAR($L$3))+(MONTH(H5812)-MONTH($L$3))</f>
        <v/>
      </c>
      <c r="R5812" s="366">
        <f>IF(N5812="IBIRAPITANGA FASE 3",IF(P5812="Atraso",M5812,M5812/(1+$J$2)^Q5812),IF(P5812="Atraso",M5812,M5812/(1+$J$1)^Q5812))</f>
        <v/>
      </c>
    </row>
    <row r="5813">
      <c r="A5813" t="inlineStr">
        <is>
          <t>Q025L01</t>
        </is>
      </c>
      <c r="B5813" t="inlineStr">
        <is>
          <t>GABRIEL CARREIRO DA SILVA</t>
        </is>
      </c>
      <c r="C5813" t="n">
        <v>1</v>
      </c>
      <c r="D5813" t="inlineStr">
        <is>
          <t>IPCA</t>
        </is>
      </c>
      <c r="E5813" t="n">
        <v>0.009488792934583046</v>
      </c>
      <c r="F5813" t="inlineStr">
        <is>
          <t>MENSAL</t>
        </is>
      </c>
      <c r="G5813" t="n">
        <v>47391</v>
      </c>
      <c r="H5813" t="n">
        <v>47391</v>
      </c>
      <c r="I5813" t="inlineStr">
        <is>
          <t>100</t>
        </is>
      </c>
      <c r="J5813" t="inlineStr">
        <is>
          <t>CARTEIRA</t>
        </is>
      </c>
      <c r="K5813" t="inlineStr">
        <is>
          <t>CONTRATO</t>
        </is>
      </c>
      <c r="L5813" t="n">
        <v>2072.85</v>
      </c>
      <c r="M5813" t="inlineStr"/>
      <c r="N5813" t="inlineStr"/>
      <c r="O5813" s="142">
        <f>DATE(YEAR(H5813),MONTH(H5813),1)</f>
        <v/>
      </c>
      <c r="P5813" s="132">
        <f>IF(H5813&gt;$L$3,"Futuro","Atraso")</f>
        <v/>
      </c>
      <c r="Q5813">
        <f>12*(YEAR(H5813)-YEAR($L$3))+(MONTH(H5813)-MONTH($L$3))</f>
        <v/>
      </c>
      <c r="R5813" s="366">
        <f>IF(N5813="IBIRAPITANGA FASE 3",IF(P5813="Atraso",M5813,M5813/(1+$J$2)^Q5813),IF(P5813="Atraso",M5813,M5813/(1+$J$1)^Q5813))</f>
        <v/>
      </c>
    </row>
    <row r="5814">
      <c r="A5814" t="inlineStr">
        <is>
          <t>Q025L01</t>
        </is>
      </c>
      <c r="B5814" t="inlineStr">
        <is>
          <t>GABRIEL CARREIRO DA SILVA</t>
        </is>
      </c>
      <c r="C5814" t="n">
        <v>1</v>
      </c>
      <c r="D5814" t="inlineStr">
        <is>
          <t>IPCA</t>
        </is>
      </c>
      <c r="E5814" t="n">
        <v>0.009488792934583046</v>
      </c>
      <c r="F5814" t="inlineStr">
        <is>
          <t>MENSAL</t>
        </is>
      </c>
      <c r="G5814" t="n">
        <v>47421</v>
      </c>
      <c r="H5814" t="n">
        <v>47421</v>
      </c>
      <c r="I5814" t="inlineStr">
        <is>
          <t>101</t>
        </is>
      </c>
      <c r="J5814" t="inlineStr">
        <is>
          <t>CARTEIRA</t>
        </is>
      </c>
      <c r="K5814" t="inlineStr">
        <is>
          <t>CONTRATO</t>
        </is>
      </c>
      <c r="L5814" t="n">
        <v>2072.85</v>
      </c>
      <c r="M5814" t="inlineStr"/>
      <c r="N5814" t="inlineStr"/>
      <c r="O5814" s="142">
        <f>DATE(YEAR(H5814),MONTH(H5814),1)</f>
        <v/>
      </c>
      <c r="P5814" s="132">
        <f>IF(H5814&gt;$L$3,"Futuro","Atraso")</f>
        <v/>
      </c>
      <c r="Q5814">
        <f>12*(YEAR(H5814)-YEAR($L$3))+(MONTH(H5814)-MONTH($L$3))</f>
        <v/>
      </c>
      <c r="R5814" s="366">
        <f>IF(N5814="IBIRAPITANGA FASE 3",IF(P5814="Atraso",M5814,M5814/(1+$J$2)^Q5814),IF(P5814="Atraso",M5814,M5814/(1+$J$1)^Q5814))</f>
        <v/>
      </c>
    </row>
    <row r="5815">
      <c r="A5815" t="inlineStr">
        <is>
          <t>Q025L01</t>
        </is>
      </c>
      <c r="B5815" t="inlineStr">
        <is>
          <t>GABRIEL CARREIRO DA SILVA</t>
        </is>
      </c>
      <c r="C5815" t="n">
        <v>1</v>
      </c>
      <c r="D5815" t="inlineStr">
        <is>
          <t>IPCA</t>
        </is>
      </c>
      <c r="E5815" t="n">
        <v>0.009488792934583046</v>
      </c>
      <c r="F5815" t="inlineStr">
        <is>
          <t>MENSAL</t>
        </is>
      </c>
      <c r="G5815" t="n">
        <v>47452</v>
      </c>
      <c r="H5815" t="n">
        <v>47452</v>
      </c>
      <c r="I5815" t="inlineStr">
        <is>
          <t>102</t>
        </is>
      </c>
      <c r="J5815" t="inlineStr">
        <is>
          <t>CARTEIRA</t>
        </is>
      </c>
      <c r="K5815" t="inlineStr">
        <is>
          <t>CONTRATO</t>
        </is>
      </c>
      <c r="L5815" t="n">
        <v>2072.85</v>
      </c>
      <c r="M5815" t="inlineStr"/>
      <c r="N5815" t="inlineStr"/>
      <c r="O5815" s="142">
        <f>DATE(YEAR(H5815),MONTH(H5815),1)</f>
        <v/>
      </c>
      <c r="P5815" s="132">
        <f>IF(H5815&gt;$L$3,"Futuro","Atraso")</f>
        <v/>
      </c>
      <c r="Q5815">
        <f>12*(YEAR(H5815)-YEAR($L$3))+(MONTH(H5815)-MONTH($L$3))</f>
        <v/>
      </c>
      <c r="R5815" s="366">
        <f>IF(N5815="IBIRAPITANGA FASE 3",IF(P5815="Atraso",M5815,M5815/(1+$J$2)^Q5815),IF(P5815="Atraso",M5815,M5815/(1+$J$1)^Q5815))</f>
        <v/>
      </c>
    </row>
    <row r="5816">
      <c r="A5816" t="inlineStr">
        <is>
          <t>Q025L01</t>
        </is>
      </c>
      <c r="B5816" t="inlineStr">
        <is>
          <t>GABRIEL CARREIRO DA SILVA</t>
        </is>
      </c>
      <c r="C5816" t="n">
        <v>1</v>
      </c>
      <c r="D5816" t="inlineStr">
        <is>
          <t>IPCA</t>
        </is>
      </c>
      <c r="E5816" t="n">
        <v>0.009488792934583046</v>
      </c>
      <c r="F5816" t="inlineStr">
        <is>
          <t>MENSAL</t>
        </is>
      </c>
      <c r="G5816" t="n">
        <v>47482</v>
      </c>
      <c r="H5816" t="n">
        <v>47482</v>
      </c>
      <c r="I5816" t="inlineStr">
        <is>
          <t>103</t>
        </is>
      </c>
      <c r="J5816" t="inlineStr">
        <is>
          <t>CARTEIRA</t>
        </is>
      </c>
      <c r="K5816" t="inlineStr">
        <is>
          <t>CONTRATO</t>
        </is>
      </c>
      <c r="L5816" t="n">
        <v>2072.85</v>
      </c>
      <c r="M5816" t="inlineStr"/>
      <c r="N5816" t="inlineStr"/>
      <c r="O5816" s="142">
        <f>DATE(YEAR(H5816),MONTH(H5816),1)</f>
        <v/>
      </c>
      <c r="P5816" s="132">
        <f>IF(H5816&gt;$L$3,"Futuro","Atraso")</f>
        <v/>
      </c>
      <c r="Q5816">
        <f>12*(YEAR(H5816)-YEAR($L$3))+(MONTH(H5816)-MONTH($L$3))</f>
        <v/>
      </c>
      <c r="R5816" s="366">
        <f>IF(N5816="IBIRAPITANGA FASE 3",IF(P5816="Atraso",M5816,M5816/(1+$J$2)^Q5816),IF(P5816="Atraso",M5816,M5816/(1+$J$1)^Q5816))</f>
        <v/>
      </c>
    </row>
    <row r="5817">
      <c r="A5817" t="inlineStr">
        <is>
          <t>Q025L01</t>
        </is>
      </c>
      <c r="B5817" t="inlineStr">
        <is>
          <t>GABRIEL CARREIRO DA SILVA</t>
        </is>
      </c>
      <c r="C5817" t="n">
        <v>1</v>
      </c>
      <c r="D5817" t="inlineStr">
        <is>
          <t>IPCA</t>
        </is>
      </c>
      <c r="E5817" t="n">
        <v>0.009488792934583046</v>
      </c>
      <c r="F5817" t="inlineStr">
        <is>
          <t>MENSAL</t>
        </is>
      </c>
      <c r="G5817" t="n">
        <v>47513</v>
      </c>
      <c r="H5817" t="n">
        <v>47513</v>
      </c>
      <c r="I5817" t="inlineStr">
        <is>
          <t>104</t>
        </is>
      </c>
      <c r="J5817" t="inlineStr">
        <is>
          <t>CARTEIRA</t>
        </is>
      </c>
      <c r="K5817" t="inlineStr">
        <is>
          <t>CONTRATO</t>
        </is>
      </c>
      <c r="L5817" t="n">
        <v>2072.85</v>
      </c>
      <c r="M5817" t="inlineStr"/>
      <c r="N5817" t="inlineStr"/>
      <c r="O5817" s="142">
        <f>DATE(YEAR(H5817),MONTH(H5817),1)</f>
        <v/>
      </c>
      <c r="P5817" s="132">
        <f>IF(H5817&gt;$L$3,"Futuro","Atraso")</f>
        <v/>
      </c>
      <c r="Q5817">
        <f>12*(YEAR(H5817)-YEAR($L$3))+(MONTH(H5817)-MONTH($L$3))</f>
        <v/>
      </c>
      <c r="R5817" s="366">
        <f>IF(N5817="IBIRAPITANGA FASE 3",IF(P5817="Atraso",M5817,M5817/(1+$J$2)^Q5817),IF(P5817="Atraso",M5817,M5817/(1+$J$1)^Q5817))</f>
        <v/>
      </c>
    </row>
    <row r="5818">
      <c r="A5818" t="inlineStr">
        <is>
          <t>Q025L01</t>
        </is>
      </c>
      <c r="B5818" t="inlineStr">
        <is>
          <t>GABRIEL CARREIRO DA SILVA</t>
        </is>
      </c>
      <c r="C5818" t="n">
        <v>1</v>
      </c>
      <c r="D5818" t="inlineStr">
        <is>
          <t>IPCA</t>
        </is>
      </c>
      <c r="E5818" t="n">
        <v>0.009488792934583046</v>
      </c>
      <c r="F5818" t="inlineStr">
        <is>
          <t>MENSAL</t>
        </is>
      </c>
      <c r="G5818" t="n">
        <v>47542</v>
      </c>
      <c r="H5818" t="n">
        <v>47542</v>
      </c>
      <c r="I5818" t="inlineStr">
        <is>
          <t>105</t>
        </is>
      </c>
      <c r="J5818" t="inlineStr">
        <is>
          <t>CARTEIRA</t>
        </is>
      </c>
      <c r="K5818" t="inlineStr">
        <is>
          <t>CONTRATO</t>
        </is>
      </c>
      <c r="L5818" t="n">
        <v>2072.85</v>
      </c>
      <c r="M5818" t="inlineStr"/>
      <c r="N5818" t="inlineStr"/>
      <c r="O5818" s="142">
        <f>DATE(YEAR(H5818),MONTH(H5818),1)</f>
        <v/>
      </c>
      <c r="P5818" s="132">
        <f>IF(H5818&gt;$L$3,"Futuro","Atraso")</f>
        <v/>
      </c>
      <c r="Q5818">
        <f>12*(YEAR(H5818)-YEAR($L$3))+(MONTH(H5818)-MONTH($L$3))</f>
        <v/>
      </c>
      <c r="R5818" s="366">
        <f>IF(N5818="IBIRAPITANGA FASE 3",IF(P5818="Atraso",M5818,M5818/(1+$J$2)^Q5818),IF(P5818="Atraso",M5818,M5818/(1+$J$1)^Q5818))</f>
        <v/>
      </c>
    </row>
    <row r="5819">
      <c r="A5819" t="inlineStr">
        <is>
          <t>Q025L01</t>
        </is>
      </c>
      <c r="B5819" t="inlineStr">
        <is>
          <t>GABRIEL CARREIRO DA SILVA</t>
        </is>
      </c>
      <c r="C5819" t="n">
        <v>1</v>
      </c>
      <c r="D5819" t="inlineStr">
        <is>
          <t>IPCA</t>
        </is>
      </c>
      <c r="E5819" t="n">
        <v>0.009488792934583046</v>
      </c>
      <c r="F5819" t="inlineStr">
        <is>
          <t>MENSAL</t>
        </is>
      </c>
      <c r="G5819" t="n">
        <v>47572</v>
      </c>
      <c r="H5819" t="n">
        <v>47572</v>
      </c>
      <c r="I5819" t="inlineStr">
        <is>
          <t>106</t>
        </is>
      </c>
      <c r="J5819" t="inlineStr">
        <is>
          <t>CARTEIRA</t>
        </is>
      </c>
      <c r="K5819" t="inlineStr">
        <is>
          <t>CONTRATO</t>
        </is>
      </c>
      <c r="L5819" t="n">
        <v>2072.85</v>
      </c>
      <c r="M5819" t="inlineStr"/>
      <c r="N5819" t="inlineStr"/>
      <c r="O5819" s="142">
        <f>DATE(YEAR(H5819),MONTH(H5819),1)</f>
        <v/>
      </c>
      <c r="P5819" s="132">
        <f>IF(H5819&gt;$L$3,"Futuro","Atraso")</f>
        <v/>
      </c>
      <c r="Q5819">
        <f>12*(YEAR(H5819)-YEAR($L$3))+(MONTH(H5819)-MONTH($L$3))</f>
        <v/>
      </c>
      <c r="R5819" s="366">
        <f>IF(N5819="IBIRAPITANGA FASE 3",IF(P5819="Atraso",M5819,M5819/(1+$J$2)^Q5819),IF(P5819="Atraso",M5819,M5819/(1+$J$1)^Q5819))</f>
        <v/>
      </c>
    </row>
    <row r="5820">
      <c r="A5820" t="inlineStr">
        <is>
          <t>Q025L01</t>
        </is>
      </c>
      <c r="B5820" t="inlineStr">
        <is>
          <t>GABRIEL CARREIRO DA SILVA</t>
        </is>
      </c>
      <c r="C5820" t="n">
        <v>1</v>
      </c>
      <c r="D5820" t="inlineStr">
        <is>
          <t>IPCA</t>
        </is>
      </c>
      <c r="E5820" t="n">
        <v>0.009488792934583046</v>
      </c>
      <c r="F5820" t="inlineStr">
        <is>
          <t>MENSAL</t>
        </is>
      </c>
      <c r="G5820" t="n">
        <v>47603</v>
      </c>
      <c r="H5820" t="n">
        <v>47603</v>
      </c>
      <c r="I5820" t="inlineStr">
        <is>
          <t>107</t>
        </is>
      </c>
      <c r="J5820" t="inlineStr">
        <is>
          <t>CARTEIRA</t>
        </is>
      </c>
      <c r="K5820" t="inlineStr">
        <is>
          <t>CONTRATO</t>
        </is>
      </c>
      <c r="L5820" t="n">
        <v>2072.85</v>
      </c>
      <c r="M5820" t="inlineStr"/>
      <c r="N5820" t="inlineStr"/>
      <c r="O5820" s="142">
        <f>DATE(YEAR(H5820),MONTH(H5820),1)</f>
        <v/>
      </c>
      <c r="P5820" s="132">
        <f>IF(H5820&gt;$L$3,"Futuro","Atraso")</f>
        <v/>
      </c>
      <c r="Q5820">
        <f>12*(YEAR(H5820)-YEAR($L$3))+(MONTH(H5820)-MONTH($L$3))</f>
        <v/>
      </c>
      <c r="R5820" s="366">
        <f>IF(N5820="IBIRAPITANGA FASE 3",IF(P5820="Atraso",M5820,M5820/(1+$J$2)^Q5820),IF(P5820="Atraso",M5820,M5820/(1+$J$1)^Q5820))</f>
        <v/>
      </c>
    </row>
    <row r="5821">
      <c r="A5821" t="inlineStr">
        <is>
          <t>Q025L01</t>
        </is>
      </c>
      <c r="B5821" t="inlineStr">
        <is>
          <t>GABRIEL CARREIRO DA SILVA</t>
        </is>
      </c>
      <c r="C5821" t="n">
        <v>1</v>
      </c>
      <c r="D5821" t="inlineStr">
        <is>
          <t>IPCA</t>
        </is>
      </c>
      <c r="E5821" t="n">
        <v>0.009488792934583046</v>
      </c>
      <c r="F5821" t="inlineStr">
        <is>
          <t>MENSAL</t>
        </is>
      </c>
      <c r="G5821" t="n">
        <v>47633</v>
      </c>
      <c r="H5821" t="n">
        <v>47633</v>
      </c>
      <c r="I5821" t="inlineStr">
        <is>
          <t>108</t>
        </is>
      </c>
      <c r="J5821" t="inlineStr">
        <is>
          <t>CARTEIRA</t>
        </is>
      </c>
      <c r="K5821" t="inlineStr">
        <is>
          <t>CONTRATO</t>
        </is>
      </c>
      <c r="L5821" t="n">
        <v>2072.85</v>
      </c>
      <c r="M5821" t="inlineStr"/>
      <c r="N5821" t="inlineStr"/>
      <c r="O5821" s="142">
        <f>DATE(YEAR(H5821),MONTH(H5821),1)</f>
        <v/>
      </c>
      <c r="P5821" s="132">
        <f>IF(H5821&gt;$L$3,"Futuro","Atraso")</f>
        <v/>
      </c>
      <c r="Q5821">
        <f>12*(YEAR(H5821)-YEAR($L$3))+(MONTH(H5821)-MONTH($L$3))</f>
        <v/>
      </c>
      <c r="R5821" s="366">
        <f>IF(N5821="IBIRAPITANGA FASE 3",IF(P5821="Atraso",M5821,M5821/(1+$J$2)^Q5821),IF(P5821="Atraso",M5821,M5821/(1+$J$1)^Q5821))</f>
        <v/>
      </c>
    </row>
    <row r="5822">
      <c r="A5822" t="inlineStr">
        <is>
          <t>Q025L01</t>
        </is>
      </c>
      <c r="B5822" t="inlineStr">
        <is>
          <t>GABRIEL CARREIRO DA SILVA</t>
        </is>
      </c>
      <c r="C5822" t="n">
        <v>1</v>
      </c>
      <c r="D5822" t="inlineStr">
        <is>
          <t>IPCA</t>
        </is>
      </c>
      <c r="E5822" t="n">
        <v>0.009488792934583046</v>
      </c>
      <c r="F5822" t="inlineStr">
        <is>
          <t>MENSAL</t>
        </is>
      </c>
      <c r="G5822" t="n">
        <v>47664</v>
      </c>
      <c r="H5822" t="n">
        <v>47664</v>
      </c>
      <c r="I5822" t="inlineStr">
        <is>
          <t>109</t>
        </is>
      </c>
      <c r="J5822" t="inlineStr">
        <is>
          <t>CARTEIRA</t>
        </is>
      </c>
      <c r="K5822" t="inlineStr">
        <is>
          <t>CONTRATO</t>
        </is>
      </c>
      <c r="L5822" t="n">
        <v>2072.85</v>
      </c>
      <c r="M5822" t="inlineStr"/>
      <c r="N5822" t="inlineStr"/>
      <c r="O5822" s="142">
        <f>DATE(YEAR(H5822),MONTH(H5822),1)</f>
        <v/>
      </c>
      <c r="P5822" s="132">
        <f>IF(H5822&gt;$L$3,"Futuro","Atraso")</f>
        <v/>
      </c>
      <c r="Q5822">
        <f>12*(YEAR(H5822)-YEAR($L$3))+(MONTH(H5822)-MONTH($L$3))</f>
        <v/>
      </c>
      <c r="R5822" s="366">
        <f>IF(N5822="IBIRAPITANGA FASE 3",IF(P5822="Atraso",M5822,M5822/(1+$J$2)^Q5822),IF(P5822="Atraso",M5822,M5822/(1+$J$1)^Q5822))</f>
        <v/>
      </c>
    </row>
    <row r="5823">
      <c r="A5823" t="inlineStr">
        <is>
          <t>Q025L01</t>
        </is>
      </c>
      <c r="B5823" t="inlineStr">
        <is>
          <t>GABRIEL CARREIRO DA SILVA</t>
        </is>
      </c>
      <c r="C5823" t="n">
        <v>1</v>
      </c>
      <c r="D5823" t="inlineStr">
        <is>
          <t>IPCA</t>
        </is>
      </c>
      <c r="E5823" t="n">
        <v>0.009488792934583046</v>
      </c>
      <c r="F5823" t="inlineStr">
        <is>
          <t>MENSAL</t>
        </is>
      </c>
      <c r="G5823" t="n">
        <v>47694</v>
      </c>
      <c r="H5823" t="n">
        <v>47694</v>
      </c>
      <c r="I5823" t="inlineStr">
        <is>
          <t>110</t>
        </is>
      </c>
      <c r="J5823" t="inlineStr">
        <is>
          <t>CARTEIRA</t>
        </is>
      </c>
      <c r="K5823" t="inlineStr">
        <is>
          <t>CONTRATO</t>
        </is>
      </c>
      <c r="L5823" t="n">
        <v>2072.85</v>
      </c>
      <c r="M5823" t="inlineStr"/>
      <c r="N5823" t="inlineStr"/>
      <c r="O5823" s="142">
        <f>DATE(YEAR(H5823),MONTH(H5823),1)</f>
        <v/>
      </c>
      <c r="P5823" s="132">
        <f>IF(H5823&gt;$L$3,"Futuro","Atraso")</f>
        <v/>
      </c>
      <c r="Q5823">
        <f>12*(YEAR(H5823)-YEAR($L$3))+(MONTH(H5823)-MONTH($L$3))</f>
        <v/>
      </c>
      <c r="R5823" s="366">
        <f>IF(N5823="IBIRAPITANGA FASE 3",IF(P5823="Atraso",M5823,M5823/(1+$J$2)^Q5823),IF(P5823="Atraso",M5823,M5823/(1+$J$1)^Q5823))</f>
        <v/>
      </c>
    </row>
    <row r="5824">
      <c r="A5824" t="inlineStr">
        <is>
          <t>Q025L01</t>
        </is>
      </c>
      <c r="B5824" t="inlineStr">
        <is>
          <t>GABRIEL CARREIRO DA SILVA</t>
        </is>
      </c>
      <c r="C5824" t="n">
        <v>1</v>
      </c>
      <c r="D5824" t="inlineStr">
        <is>
          <t>IPCA</t>
        </is>
      </c>
      <c r="E5824" t="n">
        <v>0.009488792934583046</v>
      </c>
      <c r="F5824" t="inlineStr">
        <is>
          <t>MENSAL</t>
        </is>
      </c>
      <c r="G5824" t="n">
        <v>47725</v>
      </c>
      <c r="H5824" t="n">
        <v>47725</v>
      </c>
      <c r="I5824" t="inlineStr">
        <is>
          <t>111</t>
        </is>
      </c>
      <c r="J5824" t="inlineStr">
        <is>
          <t>CARTEIRA</t>
        </is>
      </c>
      <c r="K5824" t="inlineStr">
        <is>
          <t>CONTRATO</t>
        </is>
      </c>
      <c r="L5824" t="n">
        <v>2072.85</v>
      </c>
      <c r="M5824" t="inlineStr"/>
      <c r="N5824" t="inlineStr"/>
      <c r="O5824" s="142">
        <f>DATE(YEAR(H5824),MONTH(H5824),1)</f>
        <v/>
      </c>
      <c r="P5824" s="132">
        <f>IF(H5824&gt;$L$3,"Futuro","Atraso")</f>
        <v/>
      </c>
      <c r="Q5824">
        <f>12*(YEAR(H5824)-YEAR($L$3))+(MONTH(H5824)-MONTH($L$3))</f>
        <v/>
      </c>
      <c r="R5824" s="366">
        <f>IF(N5824="IBIRAPITANGA FASE 3",IF(P5824="Atraso",M5824,M5824/(1+$J$2)^Q5824),IF(P5824="Atraso",M5824,M5824/(1+$J$1)^Q5824))</f>
        <v/>
      </c>
    </row>
    <row r="5825">
      <c r="A5825" t="inlineStr">
        <is>
          <t>Q025L01</t>
        </is>
      </c>
      <c r="B5825" t="inlineStr">
        <is>
          <t>GABRIEL CARREIRO DA SILVA</t>
        </is>
      </c>
      <c r="C5825" t="n">
        <v>1</v>
      </c>
      <c r="D5825" t="inlineStr">
        <is>
          <t>IPCA</t>
        </is>
      </c>
      <c r="E5825" t="n">
        <v>0.009488792934583046</v>
      </c>
      <c r="F5825" t="inlineStr">
        <is>
          <t>MENSAL</t>
        </is>
      </c>
      <c r="G5825" t="n">
        <v>47756</v>
      </c>
      <c r="H5825" t="n">
        <v>47756</v>
      </c>
      <c r="I5825" t="inlineStr">
        <is>
          <t>112</t>
        </is>
      </c>
      <c r="J5825" t="inlineStr">
        <is>
          <t>CARTEIRA</t>
        </is>
      </c>
      <c r="K5825" t="inlineStr">
        <is>
          <t>CONTRATO</t>
        </is>
      </c>
      <c r="L5825" t="n">
        <v>2072.85</v>
      </c>
      <c r="M5825" t="inlineStr"/>
      <c r="N5825" t="inlineStr"/>
      <c r="O5825" s="142">
        <f>DATE(YEAR(H5825),MONTH(H5825),1)</f>
        <v/>
      </c>
      <c r="P5825" s="132">
        <f>IF(H5825&gt;$L$3,"Futuro","Atraso")</f>
        <v/>
      </c>
      <c r="Q5825">
        <f>12*(YEAR(H5825)-YEAR($L$3))+(MONTH(H5825)-MONTH($L$3))</f>
        <v/>
      </c>
      <c r="R5825" s="366">
        <f>IF(N5825="IBIRAPITANGA FASE 3",IF(P5825="Atraso",M5825,M5825/(1+$J$2)^Q5825),IF(P5825="Atraso",M5825,M5825/(1+$J$1)^Q5825))</f>
        <v/>
      </c>
    </row>
    <row r="5826">
      <c r="A5826" t="inlineStr">
        <is>
          <t>Q025L01</t>
        </is>
      </c>
      <c r="B5826" t="inlineStr">
        <is>
          <t>GABRIEL CARREIRO DA SILVA</t>
        </is>
      </c>
      <c r="C5826" t="n">
        <v>1</v>
      </c>
      <c r="D5826" t="inlineStr">
        <is>
          <t>IPCA</t>
        </is>
      </c>
      <c r="E5826" t="n">
        <v>0.009488792934583046</v>
      </c>
      <c r="F5826" t="inlineStr">
        <is>
          <t>MENSAL</t>
        </is>
      </c>
      <c r="G5826" t="n">
        <v>47786</v>
      </c>
      <c r="H5826" t="n">
        <v>47786</v>
      </c>
      <c r="I5826" t="inlineStr">
        <is>
          <t>113</t>
        </is>
      </c>
      <c r="J5826" t="inlineStr">
        <is>
          <t>CARTEIRA</t>
        </is>
      </c>
      <c r="K5826" t="inlineStr">
        <is>
          <t>CONTRATO</t>
        </is>
      </c>
      <c r="L5826" t="n">
        <v>2072.85</v>
      </c>
      <c r="M5826" t="inlineStr"/>
      <c r="N5826" t="inlineStr"/>
      <c r="O5826" s="142">
        <f>DATE(YEAR(H5826),MONTH(H5826),1)</f>
        <v/>
      </c>
      <c r="P5826" s="132">
        <f>IF(H5826&gt;$L$3,"Futuro","Atraso")</f>
        <v/>
      </c>
      <c r="Q5826">
        <f>12*(YEAR(H5826)-YEAR($L$3))+(MONTH(H5826)-MONTH($L$3))</f>
        <v/>
      </c>
      <c r="R5826" s="366">
        <f>IF(N5826="IBIRAPITANGA FASE 3",IF(P5826="Atraso",M5826,M5826/(1+$J$2)^Q5826),IF(P5826="Atraso",M5826,M5826/(1+$J$1)^Q5826))</f>
        <v/>
      </c>
    </row>
    <row r="5827">
      <c r="A5827" t="inlineStr">
        <is>
          <t>Q025L01</t>
        </is>
      </c>
      <c r="B5827" t="inlineStr">
        <is>
          <t>GABRIEL CARREIRO DA SILVA</t>
        </is>
      </c>
      <c r="C5827" t="n">
        <v>1</v>
      </c>
      <c r="D5827" t="inlineStr">
        <is>
          <t>IPCA</t>
        </is>
      </c>
      <c r="E5827" t="n">
        <v>0.009488792934583046</v>
      </c>
      <c r="F5827" t="inlineStr">
        <is>
          <t>MENSAL</t>
        </is>
      </c>
      <c r="G5827" t="n">
        <v>47817</v>
      </c>
      <c r="H5827" t="n">
        <v>47817</v>
      </c>
      <c r="I5827" t="inlineStr">
        <is>
          <t>114</t>
        </is>
      </c>
      <c r="J5827" t="inlineStr">
        <is>
          <t>CARTEIRA</t>
        </is>
      </c>
      <c r="K5827" t="inlineStr">
        <is>
          <t>CONTRATO</t>
        </is>
      </c>
      <c r="L5827" t="n">
        <v>2072.85</v>
      </c>
      <c r="M5827" t="inlineStr"/>
      <c r="N5827" t="inlineStr"/>
      <c r="O5827" s="142">
        <f>DATE(YEAR(H5827),MONTH(H5827),1)</f>
        <v/>
      </c>
      <c r="P5827" s="132">
        <f>IF(H5827&gt;$L$3,"Futuro","Atraso")</f>
        <v/>
      </c>
      <c r="Q5827">
        <f>12*(YEAR(H5827)-YEAR($L$3))+(MONTH(H5827)-MONTH($L$3))</f>
        <v/>
      </c>
      <c r="R5827" s="366">
        <f>IF(N5827="IBIRAPITANGA FASE 3",IF(P5827="Atraso",M5827,M5827/(1+$J$2)^Q5827),IF(P5827="Atraso",M5827,M5827/(1+$J$1)^Q5827))</f>
        <v/>
      </c>
    </row>
    <row r="5828">
      <c r="A5828" t="inlineStr">
        <is>
          <t>Q025L01</t>
        </is>
      </c>
      <c r="B5828" t="inlineStr">
        <is>
          <t>GABRIEL CARREIRO DA SILVA</t>
        </is>
      </c>
      <c r="C5828" t="n">
        <v>1</v>
      </c>
      <c r="D5828" t="inlineStr">
        <is>
          <t>IPCA</t>
        </is>
      </c>
      <c r="E5828" t="n">
        <v>0.009488792934583046</v>
      </c>
      <c r="F5828" t="inlineStr">
        <is>
          <t>MENSAL</t>
        </is>
      </c>
      <c r="G5828" t="n">
        <v>47847</v>
      </c>
      <c r="H5828" t="n">
        <v>47847</v>
      </c>
      <c r="I5828" t="inlineStr">
        <is>
          <t>115</t>
        </is>
      </c>
      <c r="J5828" t="inlineStr">
        <is>
          <t>CARTEIRA</t>
        </is>
      </c>
      <c r="K5828" t="inlineStr">
        <is>
          <t>CONTRATO</t>
        </is>
      </c>
      <c r="L5828" t="n">
        <v>2072.85</v>
      </c>
      <c r="M5828" t="inlineStr"/>
      <c r="N5828" t="inlineStr"/>
      <c r="O5828" s="142">
        <f>DATE(YEAR(H5828),MONTH(H5828),1)</f>
        <v/>
      </c>
      <c r="P5828" s="132">
        <f>IF(H5828&gt;$L$3,"Futuro","Atraso")</f>
        <v/>
      </c>
      <c r="Q5828">
        <f>12*(YEAR(H5828)-YEAR($L$3))+(MONTH(H5828)-MONTH($L$3))</f>
        <v/>
      </c>
      <c r="R5828" s="366">
        <f>IF(N5828="IBIRAPITANGA FASE 3",IF(P5828="Atraso",M5828,M5828/(1+$J$2)^Q5828),IF(P5828="Atraso",M5828,M5828/(1+$J$1)^Q5828))</f>
        <v/>
      </c>
    </row>
    <row r="5829">
      <c r="A5829" t="inlineStr">
        <is>
          <t>Q025L01</t>
        </is>
      </c>
      <c r="B5829" t="inlineStr">
        <is>
          <t>GABRIEL CARREIRO DA SILVA</t>
        </is>
      </c>
      <c r="C5829" t="n">
        <v>1</v>
      </c>
      <c r="D5829" t="inlineStr">
        <is>
          <t>IPCA</t>
        </is>
      </c>
      <c r="E5829" t="n">
        <v>0.009488792934583046</v>
      </c>
      <c r="F5829" t="inlineStr">
        <is>
          <t>MENSAL</t>
        </is>
      </c>
      <c r="G5829" t="n">
        <v>47878</v>
      </c>
      <c r="H5829" t="n">
        <v>47878</v>
      </c>
      <c r="I5829" t="inlineStr">
        <is>
          <t>116</t>
        </is>
      </c>
      <c r="J5829" t="inlineStr">
        <is>
          <t>CARTEIRA</t>
        </is>
      </c>
      <c r="K5829" t="inlineStr">
        <is>
          <t>CONTRATO</t>
        </is>
      </c>
      <c r="L5829" t="n">
        <v>2072.85</v>
      </c>
      <c r="M5829" t="inlineStr"/>
      <c r="N5829" t="inlineStr"/>
      <c r="O5829" s="142">
        <f>DATE(YEAR(H5829),MONTH(H5829),1)</f>
        <v/>
      </c>
      <c r="P5829" s="132">
        <f>IF(H5829&gt;$L$3,"Futuro","Atraso")</f>
        <v/>
      </c>
      <c r="Q5829">
        <f>12*(YEAR(H5829)-YEAR($L$3))+(MONTH(H5829)-MONTH($L$3))</f>
        <v/>
      </c>
      <c r="R5829" s="366">
        <f>IF(N5829="IBIRAPITANGA FASE 3",IF(P5829="Atraso",M5829,M5829/(1+$J$2)^Q5829),IF(P5829="Atraso",M5829,M5829/(1+$J$1)^Q5829))</f>
        <v/>
      </c>
    </row>
    <row r="5830">
      <c r="A5830" t="inlineStr">
        <is>
          <t>Q025L01</t>
        </is>
      </c>
      <c r="B5830" t="inlineStr">
        <is>
          <t>GABRIEL CARREIRO DA SILVA</t>
        </is>
      </c>
      <c r="C5830" t="n">
        <v>1</v>
      </c>
      <c r="D5830" t="inlineStr">
        <is>
          <t>IPCA</t>
        </is>
      </c>
      <c r="E5830" t="n">
        <v>0.009488792934583046</v>
      </c>
      <c r="F5830" t="inlineStr">
        <is>
          <t>MENSAL</t>
        </is>
      </c>
      <c r="G5830" t="n">
        <v>47907</v>
      </c>
      <c r="H5830" t="n">
        <v>47907</v>
      </c>
      <c r="I5830" t="inlineStr">
        <is>
          <t>117</t>
        </is>
      </c>
      <c r="J5830" t="inlineStr">
        <is>
          <t>CARTEIRA</t>
        </is>
      </c>
      <c r="K5830" t="inlineStr">
        <is>
          <t>CONTRATO</t>
        </is>
      </c>
      <c r="L5830" t="n">
        <v>2072.85</v>
      </c>
      <c r="M5830" t="inlineStr"/>
      <c r="N5830" t="inlineStr"/>
      <c r="O5830" s="142">
        <f>DATE(YEAR(H5830),MONTH(H5830),1)</f>
        <v/>
      </c>
      <c r="P5830" s="132">
        <f>IF(H5830&gt;$L$3,"Futuro","Atraso")</f>
        <v/>
      </c>
      <c r="Q5830">
        <f>12*(YEAR(H5830)-YEAR($L$3))+(MONTH(H5830)-MONTH($L$3))</f>
        <v/>
      </c>
      <c r="R5830" s="366">
        <f>IF(N5830="IBIRAPITANGA FASE 3",IF(P5830="Atraso",M5830,M5830/(1+$J$2)^Q5830),IF(P5830="Atraso",M5830,M5830/(1+$J$1)^Q5830))</f>
        <v/>
      </c>
    </row>
    <row r="5831">
      <c r="A5831" t="inlineStr">
        <is>
          <t>Q025L01</t>
        </is>
      </c>
      <c r="B5831" t="inlineStr">
        <is>
          <t>GABRIEL CARREIRO DA SILVA</t>
        </is>
      </c>
      <c r="C5831" t="n">
        <v>1</v>
      </c>
      <c r="D5831" t="inlineStr">
        <is>
          <t>IPCA</t>
        </is>
      </c>
      <c r="E5831" t="n">
        <v>0.009488792934583046</v>
      </c>
      <c r="F5831" t="inlineStr">
        <is>
          <t>MENSAL</t>
        </is>
      </c>
      <c r="G5831" t="n">
        <v>47937</v>
      </c>
      <c r="H5831" t="n">
        <v>47937</v>
      </c>
      <c r="I5831" t="inlineStr">
        <is>
          <t>118</t>
        </is>
      </c>
      <c r="J5831" t="inlineStr">
        <is>
          <t>CARTEIRA</t>
        </is>
      </c>
      <c r="K5831" t="inlineStr">
        <is>
          <t>CONTRATO</t>
        </is>
      </c>
      <c r="L5831" t="n">
        <v>2072.85</v>
      </c>
      <c r="M5831" t="inlineStr"/>
      <c r="N5831" t="inlineStr"/>
      <c r="O5831" s="142">
        <f>DATE(YEAR(H5831),MONTH(H5831),1)</f>
        <v/>
      </c>
      <c r="P5831" s="132">
        <f>IF(H5831&gt;$L$3,"Futuro","Atraso")</f>
        <v/>
      </c>
      <c r="Q5831">
        <f>12*(YEAR(H5831)-YEAR($L$3))+(MONTH(H5831)-MONTH($L$3))</f>
        <v/>
      </c>
      <c r="R5831" s="366">
        <f>IF(N5831="IBIRAPITANGA FASE 3",IF(P5831="Atraso",M5831,M5831/(1+$J$2)^Q5831),IF(P5831="Atraso",M5831,M5831/(1+$J$1)^Q5831))</f>
        <v/>
      </c>
    </row>
    <row r="5832">
      <c r="A5832" t="inlineStr">
        <is>
          <t>Q025L01</t>
        </is>
      </c>
      <c r="B5832" t="inlineStr">
        <is>
          <t>GABRIEL CARREIRO DA SILVA</t>
        </is>
      </c>
      <c r="C5832" t="n">
        <v>1</v>
      </c>
      <c r="D5832" t="inlineStr">
        <is>
          <t>IPCA</t>
        </is>
      </c>
      <c r="E5832" t="n">
        <v>0.009488792934583046</v>
      </c>
      <c r="F5832" t="inlineStr">
        <is>
          <t>MENSAL</t>
        </is>
      </c>
      <c r="G5832" t="n">
        <v>47968</v>
      </c>
      <c r="H5832" t="n">
        <v>47968</v>
      </c>
      <c r="I5832" t="inlineStr">
        <is>
          <t>119</t>
        </is>
      </c>
      <c r="J5832" t="inlineStr">
        <is>
          <t>CARTEIRA</t>
        </is>
      </c>
      <c r="K5832" t="inlineStr">
        <is>
          <t>CONTRATO</t>
        </is>
      </c>
      <c r="L5832" t="n">
        <v>2072.85</v>
      </c>
      <c r="M5832" t="inlineStr"/>
      <c r="N5832" t="inlineStr"/>
      <c r="O5832" s="142">
        <f>DATE(YEAR(H5832),MONTH(H5832),1)</f>
        <v/>
      </c>
      <c r="P5832" s="132">
        <f>IF(H5832&gt;$L$3,"Futuro","Atraso")</f>
        <v/>
      </c>
      <c r="Q5832">
        <f>12*(YEAR(H5832)-YEAR($L$3))+(MONTH(H5832)-MONTH($L$3))</f>
        <v/>
      </c>
      <c r="R5832" s="366">
        <f>IF(N5832="IBIRAPITANGA FASE 3",IF(P5832="Atraso",M5832,M5832/(1+$J$2)^Q5832),IF(P5832="Atraso",M5832,M5832/(1+$J$1)^Q5832))</f>
        <v/>
      </c>
    </row>
    <row r="5833">
      <c r="A5833" t="inlineStr">
        <is>
          <t>Q025L01</t>
        </is>
      </c>
      <c r="B5833" t="inlineStr">
        <is>
          <t>GABRIEL CARREIRO DA SILVA</t>
        </is>
      </c>
      <c r="C5833" t="n">
        <v>1</v>
      </c>
      <c r="D5833" t="inlineStr">
        <is>
          <t>IPCA</t>
        </is>
      </c>
      <c r="E5833" t="n">
        <v>0.009488792934583046</v>
      </c>
      <c r="F5833" t="inlineStr">
        <is>
          <t>MENSAL</t>
        </is>
      </c>
      <c r="G5833" t="n">
        <v>47998</v>
      </c>
      <c r="H5833" t="n">
        <v>47998</v>
      </c>
      <c r="I5833" t="inlineStr">
        <is>
          <t>120</t>
        </is>
      </c>
      <c r="J5833" t="inlineStr">
        <is>
          <t>CARTEIRA</t>
        </is>
      </c>
      <c r="K5833" t="inlineStr">
        <is>
          <t>CONTRATO</t>
        </is>
      </c>
      <c r="L5833" t="n">
        <v>2072.85</v>
      </c>
      <c r="M5833" t="inlineStr"/>
      <c r="N5833" t="inlineStr"/>
      <c r="O5833" s="142">
        <f>DATE(YEAR(H5833),MONTH(H5833),1)</f>
        <v/>
      </c>
      <c r="P5833" s="132">
        <f>IF(H5833&gt;$L$3,"Futuro","Atraso")</f>
        <v/>
      </c>
      <c r="Q5833">
        <f>12*(YEAR(H5833)-YEAR($L$3))+(MONTH(H5833)-MONTH($L$3))</f>
        <v/>
      </c>
      <c r="R5833" s="366">
        <f>IF(N5833="IBIRAPITANGA FASE 3",IF(P5833="Atraso",M5833,M5833/(1+$J$2)^Q5833),IF(P5833="Atraso",M5833,M5833/(1+$J$1)^Q5833))</f>
        <v/>
      </c>
    </row>
    <row r="5834">
      <c r="A5834" t="inlineStr">
        <is>
          <t>Q025L01</t>
        </is>
      </c>
      <c r="B5834" t="inlineStr">
        <is>
          <t>GABRIEL CARREIRO DA SILVA</t>
        </is>
      </c>
      <c r="C5834" t="n">
        <v>1</v>
      </c>
      <c r="D5834" t="inlineStr">
        <is>
          <t>IPCA</t>
        </is>
      </c>
      <c r="E5834" t="n">
        <v>0.009488792934583046</v>
      </c>
      <c r="F5834" t="inlineStr">
        <is>
          <t>MENSAL</t>
        </is>
      </c>
      <c r="G5834" t="n">
        <v>48029</v>
      </c>
      <c r="H5834" t="n">
        <v>48029</v>
      </c>
      <c r="I5834" t="inlineStr">
        <is>
          <t>121</t>
        </is>
      </c>
      <c r="J5834" t="inlineStr">
        <is>
          <t>CARTEIRA</t>
        </is>
      </c>
      <c r="K5834" t="inlineStr">
        <is>
          <t>CONTRATO</t>
        </is>
      </c>
      <c r="L5834" t="n">
        <v>2072.85</v>
      </c>
      <c r="M5834" t="inlineStr"/>
      <c r="N5834" t="inlineStr"/>
      <c r="O5834" s="142">
        <f>DATE(YEAR(H5834),MONTH(H5834),1)</f>
        <v/>
      </c>
      <c r="P5834" s="132">
        <f>IF(H5834&gt;$L$3,"Futuro","Atraso")</f>
        <v/>
      </c>
      <c r="Q5834">
        <f>12*(YEAR(H5834)-YEAR($L$3))+(MONTH(H5834)-MONTH($L$3))</f>
        <v/>
      </c>
      <c r="R5834" s="366">
        <f>IF(N5834="IBIRAPITANGA FASE 3",IF(P5834="Atraso",M5834,M5834/(1+$J$2)^Q5834),IF(P5834="Atraso",M5834,M5834/(1+$J$1)^Q5834))</f>
        <v/>
      </c>
    </row>
    <row r="5835">
      <c r="A5835" t="inlineStr">
        <is>
          <t>Q025L01</t>
        </is>
      </c>
      <c r="B5835" t="inlineStr">
        <is>
          <t>GABRIEL CARREIRO DA SILVA</t>
        </is>
      </c>
      <c r="C5835" t="n">
        <v>1</v>
      </c>
      <c r="D5835" t="inlineStr">
        <is>
          <t>IPCA</t>
        </is>
      </c>
      <c r="E5835" t="n">
        <v>0.009488792934583046</v>
      </c>
      <c r="F5835" t="inlineStr">
        <is>
          <t>MENSAL</t>
        </is>
      </c>
      <c r="G5835" t="n">
        <v>48059</v>
      </c>
      <c r="H5835" t="n">
        <v>48059</v>
      </c>
      <c r="I5835" t="inlineStr">
        <is>
          <t>122</t>
        </is>
      </c>
      <c r="J5835" t="inlineStr">
        <is>
          <t>CARTEIRA</t>
        </is>
      </c>
      <c r="K5835" t="inlineStr">
        <is>
          <t>CONTRATO</t>
        </is>
      </c>
      <c r="L5835" t="n">
        <v>2072.85</v>
      </c>
      <c r="M5835" t="inlineStr"/>
      <c r="N5835" t="inlineStr"/>
      <c r="O5835" s="142">
        <f>DATE(YEAR(H5835),MONTH(H5835),1)</f>
        <v/>
      </c>
      <c r="P5835" s="132">
        <f>IF(H5835&gt;$L$3,"Futuro","Atraso")</f>
        <v/>
      </c>
      <c r="Q5835">
        <f>12*(YEAR(H5835)-YEAR($L$3))+(MONTH(H5835)-MONTH($L$3))</f>
        <v/>
      </c>
      <c r="R5835" s="366">
        <f>IF(N5835="IBIRAPITANGA FASE 3",IF(P5835="Atraso",M5835,M5835/(1+$J$2)^Q5835),IF(P5835="Atraso",M5835,M5835/(1+$J$1)^Q5835))</f>
        <v/>
      </c>
    </row>
    <row r="5836">
      <c r="A5836" t="inlineStr">
        <is>
          <t>Q025L01</t>
        </is>
      </c>
      <c r="B5836" t="inlineStr">
        <is>
          <t>GABRIEL CARREIRO DA SILVA</t>
        </is>
      </c>
      <c r="C5836" t="n">
        <v>1</v>
      </c>
      <c r="D5836" t="inlineStr">
        <is>
          <t>IPCA</t>
        </is>
      </c>
      <c r="E5836" t="n">
        <v>0.009488792934583046</v>
      </c>
      <c r="F5836" t="inlineStr">
        <is>
          <t>MENSAL</t>
        </is>
      </c>
      <c r="G5836" t="n">
        <v>48090</v>
      </c>
      <c r="H5836" t="n">
        <v>48090</v>
      </c>
      <c r="I5836" t="inlineStr">
        <is>
          <t>123</t>
        </is>
      </c>
      <c r="J5836" t="inlineStr">
        <is>
          <t>CARTEIRA</t>
        </is>
      </c>
      <c r="K5836" t="inlineStr">
        <is>
          <t>CONTRATO</t>
        </is>
      </c>
      <c r="L5836" t="n">
        <v>2072.85</v>
      </c>
      <c r="M5836" t="inlineStr"/>
      <c r="N5836" t="inlineStr"/>
      <c r="O5836" s="142">
        <f>DATE(YEAR(H5836),MONTH(H5836),1)</f>
        <v/>
      </c>
      <c r="P5836" s="132">
        <f>IF(H5836&gt;$L$3,"Futuro","Atraso")</f>
        <v/>
      </c>
      <c r="Q5836">
        <f>12*(YEAR(H5836)-YEAR($L$3))+(MONTH(H5836)-MONTH($L$3))</f>
        <v/>
      </c>
      <c r="R5836" s="366">
        <f>IF(N5836="IBIRAPITANGA FASE 3",IF(P5836="Atraso",M5836,M5836/(1+$J$2)^Q5836),IF(P5836="Atraso",M5836,M5836/(1+$J$1)^Q5836))</f>
        <v/>
      </c>
    </row>
    <row r="5837">
      <c r="A5837" t="inlineStr">
        <is>
          <t>Q025L01</t>
        </is>
      </c>
      <c r="B5837" t="inlineStr">
        <is>
          <t>GABRIEL CARREIRO DA SILVA</t>
        </is>
      </c>
      <c r="C5837" t="n">
        <v>1</v>
      </c>
      <c r="D5837" t="inlineStr">
        <is>
          <t>IPCA</t>
        </is>
      </c>
      <c r="E5837" t="n">
        <v>0.009488792934583046</v>
      </c>
      <c r="F5837" t="inlineStr">
        <is>
          <t>MENSAL</t>
        </is>
      </c>
      <c r="G5837" t="n">
        <v>48121</v>
      </c>
      <c r="H5837" t="n">
        <v>48121</v>
      </c>
      <c r="I5837" t="inlineStr">
        <is>
          <t>124</t>
        </is>
      </c>
      <c r="J5837" t="inlineStr">
        <is>
          <t>CARTEIRA</t>
        </is>
      </c>
      <c r="K5837" t="inlineStr">
        <is>
          <t>CONTRATO</t>
        </is>
      </c>
      <c r="L5837" t="n">
        <v>2072.85</v>
      </c>
      <c r="M5837" t="inlineStr"/>
      <c r="N5837" t="inlineStr"/>
      <c r="O5837" s="142">
        <f>DATE(YEAR(H5837),MONTH(H5837),1)</f>
        <v/>
      </c>
      <c r="P5837" s="132">
        <f>IF(H5837&gt;$L$3,"Futuro","Atraso")</f>
        <v/>
      </c>
      <c r="Q5837">
        <f>12*(YEAR(H5837)-YEAR($L$3))+(MONTH(H5837)-MONTH($L$3))</f>
        <v/>
      </c>
      <c r="R5837" s="366">
        <f>IF(N5837="IBIRAPITANGA FASE 3",IF(P5837="Atraso",M5837,M5837/(1+$J$2)^Q5837),IF(P5837="Atraso",M5837,M5837/(1+$J$1)^Q5837))</f>
        <v/>
      </c>
    </row>
    <row r="5838">
      <c r="A5838" t="inlineStr">
        <is>
          <t>Q025L01</t>
        </is>
      </c>
      <c r="B5838" t="inlineStr">
        <is>
          <t>GABRIEL CARREIRO DA SILVA</t>
        </is>
      </c>
      <c r="C5838" t="n">
        <v>1</v>
      </c>
      <c r="D5838" t="inlineStr">
        <is>
          <t>IPCA</t>
        </is>
      </c>
      <c r="E5838" t="n">
        <v>0.009488792934583046</v>
      </c>
      <c r="F5838" t="inlineStr">
        <is>
          <t>MENSAL</t>
        </is>
      </c>
      <c r="G5838" t="n">
        <v>48151</v>
      </c>
      <c r="H5838" t="n">
        <v>48151</v>
      </c>
      <c r="I5838" t="inlineStr">
        <is>
          <t>125</t>
        </is>
      </c>
      <c r="J5838" t="inlineStr">
        <is>
          <t>CARTEIRA</t>
        </is>
      </c>
      <c r="K5838" t="inlineStr">
        <is>
          <t>CONTRATO</t>
        </is>
      </c>
      <c r="L5838" t="n">
        <v>2072.85</v>
      </c>
      <c r="M5838" t="inlineStr"/>
      <c r="N5838" t="inlineStr"/>
      <c r="O5838" s="142">
        <f>DATE(YEAR(H5838),MONTH(H5838),1)</f>
        <v/>
      </c>
      <c r="P5838" s="132">
        <f>IF(H5838&gt;$L$3,"Futuro","Atraso")</f>
        <v/>
      </c>
      <c r="Q5838">
        <f>12*(YEAR(H5838)-YEAR($L$3))+(MONTH(H5838)-MONTH($L$3))</f>
        <v/>
      </c>
      <c r="R5838" s="366">
        <f>IF(N5838="IBIRAPITANGA FASE 3",IF(P5838="Atraso",M5838,M5838/(1+$J$2)^Q5838),IF(P5838="Atraso",M5838,M5838/(1+$J$1)^Q5838))</f>
        <v/>
      </c>
    </row>
    <row r="5839">
      <c r="A5839" t="inlineStr">
        <is>
          <t>Q025L01</t>
        </is>
      </c>
      <c r="B5839" t="inlineStr">
        <is>
          <t>GABRIEL CARREIRO DA SILVA</t>
        </is>
      </c>
      <c r="C5839" t="n">
        <v>1</v>
      </c>
      <c r="D5839" t="inlineStr">
        <is>
          <t>IPCA</t>
        </is>
      </c>
      <c r="E5839" t="n">
        <v>0.009488792934583046</v>
      </c>
      <c r="F5839" t="inlineStr">
        <is>
          <t>MENSAL</t>
        </is>
      </c>
      <c r="G5839" t="n">
        <v>48182</v>
      </c>
      <c r="H5839" t="n">
        <v>48182</v>
      </c>
      <c r="I5839" t="inlineStr">
        <is>
          <t>126</t>
        </is>
      </c>
      <c r="J5839" t="inlineStr">
        <is>
          <t>CARTEIRA</t>
        </is>
      </c>
      <c r="K5839" t="inlineStr">
        <is>
          <t>CONTRATO</t>
        </is>
      </c>
      <c r="L5839" t="n">
        <v>2072.85</v>
      </c>
      <c r="M5839" t="inlineStr"/>
      <c r="N5839" t="inlineStr"/>
      <c r="O5839" s="142">
        <f>DATE(YEAR(H5839),MONTH(H5839),1)</f>
        <v/>
      </c>
      <c r="P5839" s="132">
        <f>IF(H5839&gt;$L$3,"Futuro","Atraso")</f>
        <v/>
      </c>
      <c r="Q5839">
        <f>12*(YEAR(H5839)-YEAR($L$3))+(MONTH(H5839)-MONTH($L$3))</f>
        <v/>
      </c>
      <c r="R5839" s="366">
        <f>IF(N5839="IBIRAPITANGA FASE 3",IF(P5839="Atraso",M5839,M5839/(1+$J$2)^Q5839),IF(P5839="Atraso",M5839,M5839/(1+$J$1)^Q5839))</f>
        <v/>
      </c>
    </row>
    <row r="5840">
      <c r="A5840" t="inlineStr">
        <is>
          <t>Q025L01</t>
        </is>
      </c>
      <c r="B5840" t="inlineStr">
        <is>
          <t>GABRIEL CARREIRO DA SILVA</t>
        </is>
      </c>
      <c r="C5840" t="n">
        <v>1</v>
      </c>
      <c r="D5840" t="inlineStr">
        <is>
          <t>IPCA</t>
        </is>
      </c>
      <c r="E5840" t="n">
        <v>0.009488792934583046</v>
      </c>
      <c r="F5840" t="inlineStr">
        <is>
          <t>MENSAL</t>
        </is>
      </c>
      <c r="G5840" t="n">
        <v>48212</v>
      </c>
      <c r="H5840" t="n">
        <v>48212</v>
      </c>
      <c r="I5840" t="inlineStr">
        <is>
          <t>127</t>
        </is>
      </c>
      <c r="J5840" t="inlineStr">
        <is>
          <t>CARTEIRA</t>
        </is>
      </c>
      <c r="K5840" t="inlineStr">
        <is>
          <t>CONTRATO</t>
        </is>
      </c>
      <c r="L5840" t="n">
        <v>2072.85</v>
      </c>
      <c r="M5840" t="inlineStr"/>
      <c r="N5840" t="inlineStr"/>
      <c r="O5840" s="142">
        <f>DATE(YEAR(H5840),MONTH(H5840),1)</f>
        <v/>
      </c>
      <c r="P5840" s="132">
        <f>IF(H5840&gt;$L$3,"Futuro","Atraso")</f>
        <v/>
      </c>
      <c r="Q5840">
        <f>12*(YEAR(H5840)-YEAR($L$3))+(MONTH(H5840)-MONTH($L$3))</f>
        <v/>
      </c>
      <c r="R5840" s="366">
        <f>IF(N5840="IBIRAPITANGA FASE 3",IF(P5840="Atraso",M5840,M5840/(1+$J$2)^Q5840),IF(P5840="Atraso",M5840,M5840/(1+$J$1)^Q5840))</f>
        <v/>
      </c>
    </row>
    <row r="5841">
      <c r="A5841" t="inlineStr">
        <is>
          <t>Q025L01</t>
        </is>
      </c>
      <c r="B5841" t="inlineStr">
        <is>
          <t>GABRIEL CARREIRO DA SILVA</t>
        </is>
      </c>
      <c r="C5841" t="n">
        <v>1</v>
      </c>
      <c r="D5841" t="inlineStr">
        <is>
          <t>IPCA</t>
        </is>
      </c>
      <c r="E5841" t="n">
        <v>0.009488792934583046</v>
      </c>
      <c r="F5841" t="inlineStr">
        <is>
          <t>MENSAL</t>
        </is>
      </c>
      <c r="G5841" t="n">
        <v>48243</v>
      </c>
      <c r="H5841" t="n">
        <v>48243</v>
      </c>
      <c r="I5841" t="inlineStr">
        <is>
          <t>128</t>
        </is>
      </c>
      <c r="J5841" t="inlineStr">
        <is>
          <t>CARTEIRA</t>
        </is>
      </c>
      <c r="K5841" t="inlineStr">
        <is>
          <t>CONTRATO</t>
        </is>
      </c>
      <c r="L5841" t="n">
        <v>2072.85</v>
      </c>
      <c r="M5841" t="inlineStr"/>
      <c r="N5841" t="inlineStr"/>
      <c r="O5841" s="142">
        <f>DATE(YEAR(H5841),MONTH(H5841),1)</f>
        <v/>
      </c>
      <c r="P5841" s="132">
        <f>IF(H5841&gt;$L$3,"Futuro","Atraso")</f>
        <v/>
      </c>
      <c r="Q5841">
        <f>12*(YEAR(H5841)-YEAR($L$3))+(MONTH(H5841)-MONTH($L$3))</f>
        <v/>
      </c>
      <c r="R5841" s="366">
        <f>IF(N5841="IBIRAPITANGA FASE 3",IF(P5841="Atraso",M5841,M5841/(1+$J$2)^Q5841),IF(P5841="Atraso",M5841,M5841/(1+$J$1)^Q5841))</f>
        <v/>
      </c>
    </row>
    <row r="5842">
      <c r="A5842" t="inlineStr">
        <is>
          <t>Q025L01</t>
        </is>
      </c>
      <c r="B5842" t="inlineStr">
        <is>
          <t>GABRIEL CARREIRO DA SILVA</t>
        </is>
      </c>
      <c r="C5842" t="n">
        <v>1</v>
      </c>
      <c r="D5842" t="inlineStr">
        <is>
          <t>IPCA</t>
        </is>
      </c>
      <c r="E5842" t="n">
        <v>0.009488792934583046</v>
      </c>
      <c r="F5842" t="inlineStr">
        <is>
          <t>MENSAL</t>
        </is>
      </c>
      <c r="G5842" t="n">
        <v>48273</v>
      </c>
      <c r="H5842" t="n">
        <v>48273</v>
      </c>
      <c r="I5842" t="inlineStr">
        <is>
          <t>129</t>
        </is>
      </c>
      <c r="J5842" t="inlineStr">
        <is>
          <t>CARTEIRA</t>
        </is>
      </c>
      <c r="K5842" t="inlineStr">
        <is>
          <t>CONTRATO</t>
        </is>
      </c>
      <c r="L5842" t="n">
        <v>2072.85</v>
      </c>
      <c r="M5842" t="inlineStr"/>
      <c r="N5842" t="inlineStr"/>
      <c r="O5842" s="142">
        <f>DATE(YEAR(H5842),MONTH(H5842),1)</f>
        <v/>
      </c>
      <c r="P5842" s="132">
        <f>IF(H5842&gt;$L$3,"Futuro","Atraso")</f>
        <v/>
      </c>
      <c r="Q5842">
        <f>12*(YEAR(H5842)-YEAR($L$3))+(MONTH(H5842)-MONTH($L$3))</f>
        <v/>
      </c>
      <c r="R5842" s="366">
        <f>IF(N5842="IBIRAPITANGA FASE 3",IF(P5842="Atraso",M5842,M5842/(1+$J$2)^Q5842),IF(P5842="Atraso",M5842,M5842/(1+$J$1)^Q5842))</f>
        <v/>
      </c>
    </row>
    <row r="5843">
      <c r="A5843" t="inlineStr">
        <is>
          <t>Q025L01</t>
        </is>
      </c>
      <c r="B5843" t="inlineStr">
        <is>
          <t>GABRIEL CARREIRO DA SILVA</t>
        </is>
      </c>
      <c r="C5843" t="n">
        <v>1</v>
      </c>
      <c r="D5843" t="inlineStr">
        <is>
          <t>IPCA</t>
        </is>
      </c>
      <c r="E5843" t="n">
        <v>0.009488792934583046</v>
      </c>
      <c r="F5843" t="inlineStr">
        <is>
          <t>MENSAL</t>
        </is>
      </c>
      <c r="G5843" t="n">
        <v>48303</v>
      </c>
      <c r="H5843" t="n">
        <v>48303</v>
      </c>
      <c r="I5843" t="inlineStr">
        <is>
          <t>130</t>
        </is>
      </c>
      <c r="J5843" t="inlineStr">
        <is>
          <t>CARTEIRA</t>
        </is>
      </c>
      <c r="K5843" t="inlineStr">
        <is>
          <t>CONTRATO</t>
        </is>
      </c>
      <c r="L5843" t="n">
        <v>2072.85</v>
      </c>
      <c r="M5843" t="inlineStr"/>
      <c r="N5843" t="inlineStr"/>
      <c r="O5843" s="142">
        <f>DATE(YEAR(H5843),MONTH(H5843),1)</f>
        <v/>
      </c>
      <c r="P5843" s="132">
        <f>IF(H5843&gt;$L$3,"Futuro","Atraso")</f>
        <v/>
      </c>
      <c r="Q5843">
        <f>12*(YEAR(H5843)-YEAR($L$3))+(MONTH(H5843)-MONTH($L$3))</f>
        <v/>
      </c>
      <c r="R5843" s="366">
        <f>IF(N5843="IBIRAPITANGA FASE 3",IF(P5843="Atraso",M5843,M5843/(1+$J$2)^Q5843),IF(P5843="Atraso",M5843,M5843/(1+$J$1)^Q5843))</f>
        <v/>
      </c>
    </row>
    <row r="5844">
      <c r="A5844" t="inlineStr">
        <is>
          <t>Q025L01</t>
        </is>
      </c>
      <c r="B5844" t="inlineStr">
        <is>
          <t>GABRIEL CARREIRO DA SILVA</t>
        </is>
      </c>
      <c r="C5844" t="n">
        <v>1</v>
      </c>
      <c r="D5844" t="inlineStr">
        <is>
          <t>IPCA</t>
        </is>
      </c>
      <c r="E5844" t="n">
        <v>0.009488792934583046</v>
      </c>
      <c r="F5844" t="inlineStr">
        <is>
          <t>MENSAL</t>
        </is>
      </c>
      <c r="G5844" t="n">
        <v>48334</v>
      </c>
      <c r="H5844" t="n">
        <v>48334</v>
      </c>
      <c r="I5844" t="inlineStr">
        <is>
          <t>131</t>
        </is>
      </c>
      <c r="J5844" t="inlineStr">
        <is>
          <t>CARTEIRA</t>
        </is>
      </c>
      <c r="K5844" t="inlineStr">
        <is>
          <t>CONTRATO</t>
        </is>
      </c>
      <c r="L5844" t="n">
        <v>2072.85</v>
      </c>
      <c r="M5844" t="inlineStr"/>
      <c r="N5844" t="inlineStr"/>
      <c r="O5844" s="142">
        <f>DATE(YEAR(H5844),MONTH(H5844),1)</f>
        <v/>
      </c>
      <c r="P5844" s="132">
        <f>IF(H5844&gt;$L$3,"Futuro","Atraso")</f>
        <v/>
      </c>
      <c r="Q5844">
        <f>12*(YEAR(H5844)-YEAR($L$3))+(MONTH(H5844)-MONTH($L$3))</f>
        <v/>
      </c>
      <c r="R5844" s="366">
        <f>IF(N5844="IBIRAPITANGA FASE 3",IF(P5844="Atraso",M5844,M5844/(1+$J$2)^Q5844),IF(P5844="Atraso",M5844,M5844/(1+$J$1)^Q5844))</f>
        <v/>
      </c>
    </row>
    <row r="5845">
      <c r="A5845" t="inlineStr">
        <is>
          <t>Q025L01</t>
        </is>
      </c>
      <c r="B5845" t="inlineStr">
        <is>
          <t>GABRIEL CARREIRO DA SILVA</t>
        </is>
      </c>
      <c r="C5845" t="n">
        <v>1</v>
      </c>
      <c r="D5845" t="inlineStr">
        <is>
          <t>IPCA</t>
        </is>
      </c>
      <c r="E5845" t="n">
        <v>0.009488792934583046</v>
      </c>
      <c r="F5845" t="inlineStr">
        <is>
          <t>MENSAL</t>
        </is>
      </c>
      <c r="G5845" t="n">
        <v>48364</v>
      </c>
      <c r="H5845" t="n">
        <v>48364</v>
      </c>
      <c r="I5845" t="inlineStr">
        <is>
          <t>132</t>
        </is>
      </c>
      <c r="J5845" t="inlineStr">
        <is>
          <t>CARTEIRA</t>
        </is>
      </c>
      <c r="K5845" t="inlineStr">
        <is>
          <t>CONTRATO</t>
        </is>
      </c>
      <c r="L5845" t="n">
        <v>2072.85</v>
      </c>
      <c r="M5845" t="inlineStr"/>
      <c r="N5845" t="inlineStr"/>
      <c r="O5845" s="142">
        <f>DATE(YEAR(H5845),MONTH(H5845),1)</f>
        <v/>
      </c>
      <c r="P5845" s="132">
        <f>IF(H5845&gt;$L$3,"Futuro","Atraso")</f>
        <v/>
      </c>
      <c r="Q5845">
        <f>12*(YEAR(H5845)-YEAR($L$3))+(MONTH(H5845)-MONTH($L$3))</f>
        <v/>
      </c>
      <c r="R5845" s="366">
        <f>IF(N5845="IBIRAPITANGA FASE 3",IF(P5845="Atraso",M5845,M5845/(1+$J$2)^Q5845),IF(P5845="Atraso",M5845,M5845/(1+$J$1)^Q5845))</f>
        <v/>
      </c>
    </row>
    <row r="5846">
      <c r="A5846" t="inlineStr">
        <is>
          <t>Q025L01</t>
        </is>
      </c>
      <c r="B5846" t="inlineStr">
        <is>
          <t>GABRIEL CARREIRO DA SILVA</t>
        </is>
      </c>
      <c r="C5846" t="n">
        <v>1</v>
      </c>
      <c r="D5846" t="inlineStr">
        <is>
          <t>IPCA</t>
        </is>
      </c>
      <c r="E5846" t="n">
        <v>0.009488792934583046</v>
      </c>
      <c r="F5846" t="inlineStr">
        <is>
          <t>MENSAL</t>
        </is>
      </c>
      <c r="G5846" t="n">
        <v>48395</v>
      </c>
      <c r="H5846" t="n">
        <v>48395</v>
      </c>
      <c r="I5846" t="inlineStr">
        <is>
          <t>133</t>
        </is>
      </c>
      <c r="J5846" t="inlineStr">
        <is>
          <t>CARTEIRA</t>
        </is>
      </c>
      <c r="K5846" t="inlineStr">
        <is>
          <t>CONTRATO</t>
        </is>
      </c>
      <c r="L5846" t="n">
        <v>2072.85</v>
      </c>
      <c r="M5846" t="inlineStr"/>
      <c r="N5846" t="inlineStr"/>
      <c r="O5846" s="142">
        <f>DATE(YEAR(H5846),MONTH(H5846),1)</f>
        <v/>
      </c>
      <c r="P5846" s="132">
        <f>IF(H5846&gt;$L$3,"Futuro","Atraso")</f>
        <v/>
      </c>
      <c r="Q5846">
        <f>12*(YEAR(H5846)-YEAR($L$3))+(MONTH(H5846)-MONTH($L$3))</f>
        <v/>
      </c>
      <c r="R5846" s="366">
        <f>IF(N5846="IBIRAPITANGA FASE 3",IF(P5846="Atraso",M5846,M5846/(1+$J$2)^Q5846),IF(P5846="Atraso",M5846,M5846/(1+$J$1)^Q5846))</f>
        <v/>
      </c>
    </row>
    <row r="5847">
      <c r="A5847" t="inlineStr">
        <is>
          <t>Q025L01</t>
        </is>
      </c>
      <c r="B5847" t="inlineStr">
        <is>
          <t>GABRIEL CARREIRO DA SILVA</t>
        </is>
      </c>
      <c r="C5847" t="n">
        <v>1</v>
      </c>
      <c r="D5847" t="inlineStr">
        <is>
          <t>IPCA</t>
        </is>
      </c>
      <c r="E5847" t="n">
        <v>0.009488792934583046</v>
      </c>
      <c r="F5847" t="inlineStr">
        <is>
          <t>MENSAL</t>
        </is>
      </c>
      <c r="G5847" t="n">
        <v>48425</v>
      </c>
      <c r="H5847" t="n">
        <v>48425</v>
      </c>
      <c r="I5847" t="inlineStr">
        <is>
          <t>134</t>
        </is>
      </c>
      <c r="J5847" t="inlineStr">
        <is>
          <t>CARTEIRA</t>
        </is>
      </c>
      <c r="K5847" t="inlineStr">
        <is>
          <t>CONTRATO</t>
        </is>
      </c>
      <c r="L5847" t="n">
        <v>2072.85</v>
      </c>
      <c r="M5847" t="inlineStr"/>
      <c r="N5847" t="inlineStr"/>
      <c r="O5847" s="142">
        <f>DATE(YEAR(H5847),MONTH(H5847),1)</f>
        <v/>
      </c>
      <c r="P5847" s="132">
        <f>IF(H5847&gt;$L$3,"Futuro","Atraso")</f>
        <v/>
      </c>
      <c r="Q5847">
        <f>12*(YEAR(H5847)-YEAR($L$3))+(MONTH(H5847)-MONTH($L$3))</f>
        <v/>
      </c>
      <c r="R5847" s="366">
        <f>IF(N5847="IBIRAPITANGA FASE 3",IF(P5847="Atraso",M5847,M5847/(1+$J$2)^Q5847),IF(P5847="Atraso",M5847,M5847/(1+$J$1)^Q5847))</f>
        <v/>
      </c>
    </row>
    <row r="5848">
      <c r="A5848" t="inlineStr">
        <is>
          <t>Q025L01</t>
        </is>
      </c>
      <c r="B5848" t="inlineStr">
        <is>
          <t>GABRIEL CARREIRO DA SILVA</t>
        </is>
      </c>
      <c r="C5848" t="n">
        <v>1</v>
      </c>
      <c r="D5848" t="inlineStr">
        <is>
          <t>IPCA</t>
        </is>
      </c>
      <c r="E5848" t="n">
        <v>0.009488792934583046</v>
      </c>
      <c r="F5848" t="inlineStr">
        <is>
          <t>MENSAL</t>
        </is>
      </c>
      <c r="G5848" t="n">
        <v>48456</v>
      </c>
      <c r="H5848" t="n">
        <v>48456</v>
      </c>
      <c r="I5848" t="inlineStr">
        <is>
          <t>135</t>
        </is>
      </c>
      <c r="J5848" t="inlineStr">
        <is>
          <t>CARTEIRA</t>
        </is>
      </c>
      <c r="K5848" t="inlineStr">
        <is>
          <t>CONTRATO</t>
        </is>
      </c>
      <c r="L5848" t="n">
        <v>2072.85</v>
      </c>
      <c r="M5848" t="inlineStr"/>
      <c r="N5848" t="inlineStr"/>
      <c r="O5848" s="142">
        <f>DATE(YEAR(H5848),MONTH(H5848),1)</f>
        <v/>
      </c>
      <c r="P5848" s="132">
        <f>IF(H5848&gt;$L$3,"Futuro","Atraso")</f>
        <v/>
      </c>
      <c r="Q5848">
        <f>12*(YEAR(H5848)-YEAR($L$3))+(MONTH(H5848)-MONTH($L$3))</f>
        <v/>
      </c>
      <c r="R5848" s="366">
        <f>IF(N5848="IBIRAPITANGA FASE 3",IF(P5848="Atraso",M5848,M5848/(1+$J$2)^Q5848),IF(P5848="Atraso",M5848,M5848/(1+$J$1)^Q5848))</f>
        <v/>
      </c>
    </row>
    <row r="5849">
      <c r="A5849" t="inlineStr">
        <is>
          <t>Q025L01</t>
        </is>
      </c>
      <c r="B5849" t="inlineStr">
        <is>
          <t>GABRIEL CARREIRO DA SILVA</t>
        </is>
      </c>
      <c r="C5849" t="n">
        <v>1</v>
      </c>
      <c r="D5849" t="inlineStr">
        <is>
          <t>IPCA</t>
        </is>
      </c>
      <c r="E5849" t="n">
        <v>0.009488792934583046</v>
      </c>
      <c r="F5849" t="inlineStr">
        <is>
          <t>MENSAL</t>
        </is>
      </c>
      <c r="G5849" t="n">
        <v>48487</v>
      </c>
      <c r="H5849" t="n">
        <v>48487</v>
      </c>
      <c r="I5849" t="inlineStr">
        <is>
          <t>136</t>
        </is>
      </c>
      <c r="J5849" t="inlineStr">
        <is>
          <t>CARTEIRA</t>
        </is>
      </c>
      <c r="K5849" t="inlineStr">
        <is>
          <t>CONTRATO</t>
        </is>
      </c>
      <c r="L5849" t="n">
        <v>2072.85</v>
      </c>
      <c r="M5849" t="inlineStr"/>
      <c r="N5849" t="inlineStr"/>
      <c r="O5849" s="142">
        <f>DATE(YEAR(H5849),MONTH(H5849),1)</f>
        <v/>
      </c>
      <c r="P5849" s="132">
        <f>IF(H5849&gt;$L$3,"Futuro","Atraso")</f>
        <v/>
      </c>
      <c r="Q5849">
        <f>12*(YEAR(H5849)-YEAR($L$3))+(MONTH(H5849)-MONTH($L$3))</f>
        <v/>
      </c>
      <c r="R5849" s="366">
        <f>IF(N5849="IBIRAPITANGA FASE 3",IF(P5849="Atraso",M5849,M5849/(1+$J$2)^Q5849),IF(P5849="Atraso",M5849,M5849/(1+$J$1)^Q5849))</f>
        <v/>
      </c>
    </row>
    <row r="5850">
      <c r="A5850" t="inlineStr">
        <is>
          <t>Q025L01</t>
        </is>
      </c>
      <c r="B5850" t="inlineStr">
        <is>
          <t>GABRIEL CARREIRO DA SILVA</t>
        </is>
      </c>
      <c r="C5850" t="n">
        <v>1</v>
      </c>
      <c r="D5850" t="inlineStr">
        <is>
          <t>IPCA</t>
        </is>
      </c>
      <c r="E5850" t="n">
        <v>0.009488792934583046</v>
      </c>
      <c r="F5850" t="inlineStr">
        <is>
          <t>MENSAL</t>
        </is>
      </c>
      <c r="G5850" t="n">
        <v>48517</v>
      </c>
      <c r="H5850" t="n">
        <v>48517</v>
      </c>
      <c r="I5850" t="inlineStr">
        <is>
          <t>137</t>
        </is>
      </c>
      <c r="J5850" t="inlineStr">
        <is>
          <t>CARTEIRA</t>
        </is>
      </c>
      <c r="K5850" t="inlineStr">
        <is>
          <t>CONTRATO</t>
        </is>
      </c>
      <c r="L5850" t="n">
        <v>2072.85</v>
      </c>
      <c r="M5850" t="inlineStr"/>
      <c r="N5850" t="inlineStr"/>
      <c r="O5850" s="142">
        <f>DATE(YEAR(H5850),MONTH(H5850),1)</f>
        <v/>
      </c>
      <c r="P5850" s="132">
        <f>IF(H5850&gt;$L$3,"Futuro","Atraso")</f>
        <v/>
      </c>
      <c r="Q5850">
        <f>12*(YEAR(H5850)-YEAR($L$3))+(MONTH(H5850)-MONTH($L$3))</f>
        <v/>
      </c>
      <c r="R5850" s="366">
        <f>IF(N5850="IBIRAPITANGA FASE 3",IF(P5850="Atraso",M5850,M5850/(1+$J$2)^Q5850),IF(P5850="Atraso",M5850,M5850/(1+$J$1)^Q5850))</f>
        <v/>
      </c>
    </row>
    <row r="5851">
      <c r="A5851" t="inlineStr">
        <is>
          <t>Q025L01</t>
        </is>
      </c>
      <c r="B5851" t="inlineStr">
        <is>
          <t>GABRIEL CARREIRO DA SILVA</t>
        </is>
      </c>
      <c r="C5851" t="n">
        <v>1</v>
      </c>
      <c r="D5851" t="inlineStr">
        <is>
          <t>IPCA</t>
        </is>
      </c>
      <c r="E5851" t="n">
        <v>0.009488792934583046</v>
      </c>
      <c r="F5851" t="inlineStr">
        <is>
          <t>MENSAL</t>
        </is>
      </c>
      <c r="G5851" t="n">
        <v>48548</v>
      </c>
      <c r="H5851" t="n">
        <v>48548</v>
      </c>
      <c r="I5851" t="inlineStr">
        <is>
          <t>138</t>
        </is>
      </c>
      <c r="J5851" t="inlineStr">
        <is>
          <t>CARTEIRA</t>
        </is>
      </c>
      <c r="K5851" t="inlineStr">
        <is>
          <t>CONTRATO</t>
        </is>
      </c>
      <c r="L5851" t="n">
        <v>2072.85</v>
      </c>
      <c r="M5851" t="inlineStr"/>
      <c r="N5851" t="inlineStr"/>
      <c r="O5851" s="142">
        <f>DATE(YEAR(H5851),MONTH(H5851),1)</f>
        <v/>
      </c>
      <c r="P5851" s="132">
        <f>IF(H5851&gt;$L$3,"Futuro","Atraso")</f>
        <v/>
      </c>
      <c r="Q5851">
        <f>12*(YEAR(H5851)-YEAR($L$3))+(MONTH(H5851)-MONTH($L$3))</f>
        <v/>
      </c>
      <c r="R5851" s="366">
        <f>IF(N5851="IBIRAPITANGA FASE 3",IF(P5851="Atraso",M5851,M5851/(1+$J$2)^Q5851),IF(P5851="Atraso",M5851,M5851/(1+$J$1)^Q5851))</f>
        <v/>
      </c>
    </row>
    <row r="5852">
      <c r="A5852" t="inlineStr">
        <is>
          <t>Q025L01</t>
        </is>
      </c>
      <c r="B5852" t="inlineStr">
        <is>
          <t>GABRIEL CARREIRO DA SILVA</t>
        </is>
      </c>
      <c r="C5852" t="n">
        <v>1</v>
      </c>
      <c r="D5852" t="inlineStr">
        <is>
          <t>IPCA</t>
        </is>
      </c>
      <c r="E5852" t="n">
        <v>0.009488792934583046</v>
      </c>
      <c r="F5852" t="inlineStr">
        <is>
          <t>MENSAL</t>
        </is>
      </c>
      <c r="G5852" t="n">
        <v>48578</v>
      </c>
      <c r="H5852" t="n">
        <v>48578</v>
      </c>
      <c r="I5852" t="inlineStr">
        <is>
          <t>139</t>
        </is>
      </c>
      <c r="J5852" t="inlineStr">
        <is>
          <t>CARTEIRA</t>
        </is>
      </c>
      <c r="K5852" t="inlineStr">
        <is>
          <t>CONTRATO</t>
        </is>
      </c>
      <c r="L5852" t="n">
        <v>2072.85</v>
      </c>
      <c r="M5852" t="inlineStr"/>
      <c r="N5852" t="inlineStr"/>
      <c r="O5852" s="142">
        <f>DATE(YEAR(H5852),MONTH(H5852),1)</f>
        <v/>
      </c>
      <c r="P5852" s="132">
        <f>IF(H5852&gt;$L$3,"Futuro","Atraso")</f>
        <v/>
      </c>
      <c r="Q5852">
        <f>12*(YEAR(H5852)-YEAR($L$3))+(MONTH(H5852)-MONTH($L$3))</f>
        <v/>
      </c>
      <c r="R5852" s="366">
        <f>IF(N5852="IBIRAPITANGA FASE 3",IF(P5852="Atraso",M5852,M5852/(1+$J$2)^Q5852),IF(P5852="Atraso",M5852,M5852/(1+$J$1)^Q5852))</f>
        <v/>
      </c>
    </row>
    <row r="5853">
      <c r="A5853" t="inlineStr">
        <is>
          <t>Q025L01</t>
        </is>
      </c>
      <c r="B5853" t="inlineStr">
        <is>
          <t>GABRIEL CARREIRO DA SILVA</t>
        </is>
      </c>
      <c r="C5853" t="n">
        <v>1</v>
      </c>
      <c r="D5853" t="inlineStr">
        <is>
          <t>IPCA</t>
        </is>
      </c>
      <c r="E5853" t="n">
        <v>0.009488792934583046</v>
      </c>
      <c r="F5853" t="inlineStr">
        <is>
          <t>MENSAL</t>
        </is>
      </c>
      <c r="G5853" t="n">
        <v>48609</v>
      </c>
      <c r="H5853" t="n">
        <v>48609</v>
      </c>
      <c r="I5853" t="inlineStr">
        <is>
          <t>140</t>
        </is>
      </c>
      <c r="J5853" t="inlineStr">
        <is>
          <t>CARTEIRA</t>
        </is>
      </c>
      <c r="K5853" t="inlineStr">
        <is>
          <t>CONTRATO</t>
        </is>
      </c>
      <c r="L5853" t="n">
        <v>2072.85</v>
      </c>
      <c r="M5853" t="inlineStr"/>
      <c r="N5853" t="inlineStr"/>
      <c r="O5853" s="142">
        <f>DATE(YEAR(H5853),MONTH(H5853),1)</f>
        <v/>
      </c>
      <c r="P5853" s="132">
        <f>IF(H5853&gt;$L$3,"Futuro","Atraso")</f>
        <v/>
      </c>
      <c r="Q5853">
        <f>12*(YEAR(H5853)-YEAR($L$3))+(MONTH(H5853)-MONTH($L$3))</f>
        <v/>
      </c>
      <c r="R5853" s="366">
        <f>IF(N5853="IBIRAPITANGA FASE 3",IF(P5853="Atraso",M5853,M5853/(1+$J$2)^Q5853),IF(P5853="Atraso",M5853,M5853/(1+$J$1)^Q5853))</f>
        <v/>
      </c>
    </row>
    <row r="5854">
      <c r="A5854" t="inlineStr">
        <is>
          <t>Q025L01</t>
        </is>
      </c>
      <c r="B5854" t="inlineStr">
        <is>
          <t>GABRIEL CARREIRO DA SILVA</t>
        </is>
      </c>
      <c r="C5854" t="n">
        <v>1</v>
      </c>
      <c r="D5854" t="inlineStr">
        <is>
          <t>IPCA</t>
        </is>
      </c>
      <c r="E5854" t="n">
        <v>0.009488792934583046</v>
      </c>
      <c r="F5854" t="inlineStr">
        <is>
          <t>MENSAL</t>
        </is>
      </c>
      <c r="G5854" t="n">
        <v>48638</v>
      </c>
      <c r="H5854" t="n">
        <v>48638</v>
      </c>
      <c r="I5854" t="inlineStr">
        <is>
          <t>141</t>
        </is>
      </c>
      <c r="J5854" t="inlineStr">
        <is>
          <t>CARTEIRA</t>
        </is>
      </c>
      <c r="K5854" t="inlineStr">
        <is>
          <t>CONTRATO</t>
        </is>
      </c>
      <c r="L5854" t="n">
        <v>2072.85</v>
      </c>
      <c r="M5854" t="inlineStr"/>
      <c r="N5854" t="inlineStr"/>
      <c r="O5854" s="142">
        <f>DATE(YEAR(H5854),MONTH(H5854),1)</f>
        <v/>
      </c>
      <c r="P5854" s="132">
        <f>IF(H5854&gt;$L$3,"Futuro","Atraso")</f>
        <v/>
      </c>
      <c r="Q5854">
        <f>12*(YEAR(H5854)-YEAR($L$3))+(MONTH(H5854)-MONTH($L$3))</f>
        <v/>
      </c>
      <c r="R5854" s="366">
        <f>IF(N5854="IBIRAPITANGA FASE 3",IF(P5854="Atraso",M5854,M5854/(1+$J$2)^Q5854),IF(P5854="Atraso",M5854,M5854/(1+$J$1)^Q5854))</f>
        <v/>
      </c>
    </row>
    <row r="5855">
      <c r="A5855" t="inlineStr">
        <is>
          <t>Q025L01</t>
        </is>
      </c>
      <c r="B5855" t="inlineStr">
        <is>
          <t>GABRIEL CARREIRO DA SILVA</t>
        </is>
      </c>
      <c r="C5855" t="n">
        <v>1</v>
      </c>
      <c r="D5855" t="inlineStr">
        <is>
          <t>IPCA</t>
        </is>
      </c>
      <c r="E5855" t="n">
        <v>0.009488792934583046</v>
      </c>
      <c r="F5855" t="inlineStr">
        <is>
          <t>MENSAL</t>
        </is>
      </c>
      <c r="G5855" t="n">
        <v>48668</v>
      </c>
      <c r="H5855" t="n">
        <v>48668</v>
      </c>
      <c r="I5855" t="inlineStr">
        <is>
          <t>142</t>
        </is>
      </c>
      <c r="J5855" t="inlineStr">
        <is>
          <t>CARTEIRA</t>
        </is>
      </c>
      <c r="K5855" t="inlineStr">
        <is>
          <t>CONTRATO</t>
        </is>
      </c>
      <c r="L5855" t="n">
        <v>2072.85</v>
      </c>
      <c r="M5855" t="inlineStr"/>
      <c r="N5855" t="inlineStr"/>
      <c r="O5855" s="142">
        <f>DATE(YEAR(H5855),MONTH(H5855),1)</f>
        <v/>
      </c>
      <c r="P5855" s="132">
        <f>IF(H5855&gt;$L$3,"Futuro","Atraso")</f>
        <v/>
      </c>
      <c r="Q5855">
        <f>12*(YEAR(H5855)-YEAR($L$3))+(MONTH(H5855)-MONTH($L$3))</f>
        <v/>
      </c>
      <c r="R5855" s="366">
        <f>IF(N5855="IBIRAPITANGA FASE 3",IF(P5855="Atraso",M5855,M5855/(1+$J$2)^Q5855),IF(P5855="Atraso",M5855,M5855/(1+$J$1)^Q5855))</f>
        <v/>
      </c>
    </row>
    <row r="5856">
      <c r="A5856" t="inlineStr">
        <is>
          <t>Q025L01</t>
        </is>
      </c>
      <c r="B5856" t="inlineStr">
        <is>
          <t>GABRIEL CARREIRO DA SILVA</t>
        </is>
      </c>
      <c r="C5856" t="n">
        <v>1</v>
      </c>
      <c r="D5856" t="inlineStr">
        <is>
          <t>IPCA</t>
        </is>
      </c>
      <c r="E5856" t="n">
        <v>0.009488792934583046</v>
      </c>
      <c r="F5856" t="inlineStr">
        <is>
          <t>MENSAL</t>
        </is>
      </c>
      <c r="G5856" t="n">
        <v>48699</v>
      </c>
      <c r="H5856" t="n">
        <v>48699</v>
      </c>
      <c r="I5856" t="inlineStr">
        <is>
          <t>143</t>
        </is>
      </c>
      <c r="J5856" t="inlineStr">
        <is>
          <t>CARTEIRA</t>
        </is>
      </c>
      <c r="K5856" t="inlineStr">
        <is>
          <t>CONTRATO</t>
        </is>
      </c>
      <c r="L5856" t="n">
        <v>2072.85</v>
      </c>
      <c r="M5856" t="inlineStr"/>
      <c r="N5856" t="inlineStr"/>
      <c r="O5856" s="142">
        <f>DATE(YEAR(H5856),MONTH(H5856),1)</f>
        <v/>
      </c>
      <c r="P5856" s="132">
        <f>IF(H5856&gt;$L$3,"Futuro","Atraso")</f>
        <v/>
      </c>
      <c r="Q5856">
        <f>12*(YEAR(H5856)-YEAR($L$3))+(MONTH(H5856)-MONTH($L$3))</f>
        <v/>
      </c>
      <c r="R5856" s="366">
        <f>IF(N5856="IBIRAPITANGA FASE 3",IF(P5856="Atraso",M5856,M5856/(1+$J$2)^Q5856),IF(P5856="Atraso",M5856,M5856/(1+$J$1)^Q5856))</f>
        <v/>
      </c>
    </row>
    <row r="5857">
      <c r="A5857" t="inlineStr">
        <is>
          <t>Q025L01</t>
        </is>
      </c>
      <c r="B5857" t="inlineStr">
        <is>
          <t>GABRIEL CARREIRO DA SILVA</t>
        </is>
      </c>
      <c r="C5857" t="n">
        <v>1</v>
      </c>
      <c r="D5857" t="inlineStr">
        <is>
          <t>IPCA</t>
        </is>
      </c>
      <c r="E5857" t="n">
        <v>0.009488792934583046</v>
      </c>
      <c r="F5857" t="inlineStr">
        <is>
          <t>MENSAL</t>
        </is>
      </c>
      <c r="G5857" t="n">
        <v>48729</v>
      </c>
      <c r="H5857" t="n">
        <v>48729</v>
      </c>
      <c r="I5857" t="inlineStr">
        <is>
          <t>144</t>
        </is>
      </c>
      <c r="J5857" t="inlineStr">
        <is>
          <t>CARTEIRA</t>
        </is>
      </c>
      <c r="K5857" t="inlineStr">
        <is>
          <t>CONTRATO</t>
        </is>
      </c>
      <c r="L5857" t="n">
        <v>2072.85</v>
      </c>
      <c r="M5857" t="inlineStr"/>
      <c r="N5857" t="inlineStr"/>
      <c r="O5857" s="142">
        <f>DATE(YEAR(H5857),MONTH(H5857),1)</f>
        <v/>
      </c>
      <c r="P5857" s="132">
        <f>IF(H5857&gt;$L$3,"Futuro","Atraso")</f>
        <v/>
      </c>
      <c r="Q5857">
        <f>12*(YEAR(H5857)-YEAR($L$3))+(MONTH(H5857)-MONTH($L$3))</f>
        <v/>
      </c>
      <c r="R5857" s="366">
        <f>IF(N5857="IBIRAPITANGA FASE 3",IF(P5857="Atraso",M5857,M5857/(1+$J$2)^Q5857),IF(P5857="Atraso",M5857,M5857/(1+$J$1)^Q5857))</f>
        <v/>
      </c>
    </row>
    <row r="5858">
      <c r="A5858" t="inlineStr">
        <is>
          <t>Q025L01</t>
        </is>
      </c>
      <c r="B5858" t="inlineStr">
        <is>
          <t>GABRIEL CARREIRO DA SILVA</t>
        </is>
      </c>
      <c r="C5858" t="n">
        <v>1</v>
      </c>
      <c r="D5858" t="inlineStr">
        <is>
          <t>IPCA</t>
        </is>
      </c>
      <c r="E5858" t="n">
        <v>0.009488792934583046</v>
      </c>
      <c r="F5858" t="inlineStr">
        <is>
          <t>MENSAL</t>
        </is>
      </c>
      <c r="G5858" t="n">
        <v>48760</v>
      </c>
      <c r="H5858" t="n">
        <v>48760</v>
      </c>
      <c r="I5858" t="inlineStr">
        <is>
          <t>145</t>
        </is>
      </c>
      <c r="J5858" t="inlineStr">
        <is>
          <t>CARTEIRA</t>
        </is>
      </c>
      <c r="K5858" t="inlineStr">
        <is>
          <t>CONTRATO</t>
        </is>
      </c>
      <c r="L5858" t="n">
        <v>2072.85</v>
      </c>
      <c r="M5858" t="inlineStr"/>
      <c r="N5858" t="inlineStr"/>
      <c r="O5858" s="142">
        <f>DATE(YEAR(H5858),MONTH(H5858),1)</f>
        <v/>
      </c>
      <c r="P5858" s="132">
        <f>IF(H5858&gt;$L$3,"Futuro","Atraso")</f>
        <v/>
      </c>
      <c r="Q5858">
        <f>12*(YEAR(H5858)-YEAR($L$3))+(MONTH(H5858)-MONTH($L$3))</f>
        <v/>
      </c>
      <c r="R5858" s="366">
        <f>IF(N5858="IBIRAPITANGA FASE 3",IF(P5858="Atraso",M5858,M5858/(1+$J$2)^Q5858),IF(P5858="Atraso",M5858,M5858/(1+$J$1)^Q5858))</f>
        <v/>
      </c>
    </row>
    <row r="5859">
      <c r="A5859" t="inlineStr">
        <is>
          <t>Q025L01</t>
        </is>
      </c>
      <c r="B5859" t="inlineStr">
        <is>
          <t>GABRIEL CARREIRO DA SILVA</t>
        </is>
      </c>
      <c r="C5859" t="n">
        <v>1</v>
      </c>
      <c r="D5859" t="inlineStr">
        <is>
          <t>IPCA</t>
        </is>
      </c>
      <c r="E5859" t="n">
        <v>0.009488792934583046</v>
      </c>
      <c r="F5859" t="inlineStr">
        <is>
          <t>MENSAL</t>
        </is>
      </c>
      <c r="G5859" t="n">
        <v>48790</v>
      </c>
      <c r="H5859" t="n">
        <v>48790</v>
      </c>
      <c r="I5859" t="inlineStr">
        <is>
          <t>146</t>
        </is>
      </c>
      <c r="J5859" t="inlineStr">
        <is>
          <t>CARTEIRA</t>
        </is>
      </c>
      <c r="K5859" t="inlineStr">
        <is>
          <t>CONTRATO</t>
        </is>
      </c>
      <c r="L5859" t="n">
        <v>2072.85</v>
      </c>
      <c r="M5859" t="inlineStr"/>
      <c r="N5859" t="inlineStr"/>
      <c r="O5859" s="142">
        <f>DATE(YEAR(H5859),MONTH(H5859),1)</f>
        <v/>
      </c>
      <c r="P5859" s="132">
        <f>IF(H5859&gt;$L$3,"Futuro","Atraso")</f>
        <v/>
      </c>
      <c r="Q5859">
        <f>12*(YEAR(H5859)-YEAR($L$3))+(MONTH(H5859)-MONTH($L$3))</f>
        <v/>
      </c>
      <c r="R5859" s="366">
        <f>IF(N5859="IBIRAPITANGA FASE 3",IF(P5859="Atraso",M5859,M5859/(1+$J$2)^Q5859),IF(P5859="Atraso",M5859,M5859/(1+$J$1)^Q5859))</f>
        <v/>
      </c>
    </row>
    <row r="5860">
      <c r="A5860" t="inlineStr">
        <is>
          <t>Q025L01</t>
        </is>
      </c>
      <c r="B5860" t="inlineStr">
        <is>
          <t>GABRIEL CARREIRO DA SILVA</t>
        </is>
      </c>
      <c r="C5860" t="n">
        <v>1</v>
      </c>
      <c r="D5860" t="inlineStr">
        <is>
          <t>IPCA</t>
        </is>
      </c>
      <c r="E5860" t="n">
        <v>0.009488792934583046</v>
      </c>
      <c r="F5860" t="inlineStr">
        <is>
          <t>MENSAL</t>
        </is>
      </c>
      <c r="G5860" t="n">
        <v>48821</v>
      </c>
      <c r="H5860" t="n">
        <v>48821</v>
      </c>
      <c r="I5860" t="inlineStr">
        <is>
          <t>147</t>
        </is>
      </c>
      <c r="J5860" t="inlineStr">
        <is>
          <t>CARTEIRA</t>
        </is>
      </c>
      <c r="K5860" t="inlineStr">
        <is>
          <t>CONTRATO</t>
        </is>
      </c>
      <c r="L5860" t="n">
        <v>2072.85</v>
      </c>
      <c r="M5860" t="inlineStr"/>
      <c r="N5860" t="inlineStr"/>
      <c r="O5860" s="142">
        <f>DATE(YEAR(H5860),MONTH(H5860),1)</f>
        <v/>
      </c>
      <c r="P5860" s="132">
        <f>IF(H5860&gt;$L$3,"Futuro","Atraso")</f>
        <v/>
      </c>
      <c r="Q5860">
        <f>12*(YEAR(H5860)-YEAR($L$3))+(MONTH(H5860)-MONTH($L$3))</f>
        <v/>
      </c>
      <c r="R5860" s="366">
        <f>IF(N5860="IBIRAPITANGA FASE 3",IF(P5860="Atraso",M5860,M5860/(1+$J$2)^Q5860),IF(P5860="Atraso",M5860,M5860/(1+$J$1)^Q5860))</f>
        <v/>
      </c>
    </row>
    <row r="5861">
      <c r="A5861" t="inlineStr">
        <is>
          <t>Q025L01</t>
        </is>
      </c>
      <c r="B5861" t="inlineStr">
        <is>
          <t>GABRIEL CARREIRO DA SILVA</t>
        </is>
      </c>
      <c r="C5861" t="n">
        <v>1</v>
      </c>
      <c r="D5861" t="inlineStr">
        <is>
          <t>IPCA</t>
        </is>
      </c>
      <c r="E5861" t="n">
        <v>0.009488792934583046</v>
      </c>
      <c r="F5861" t="inlineStr">
        <is>
          <t>MENSAL</t>
        </is>
      </c>
      <c r="G5861" t="n">
        <v>48852</v>
      </c>
      <c r="H5861" t="n">
        <v>48852</v>
      </c>
      <c r="I5861" t="inlineStr">
        <is>
          <t>148</t>
        </is>
      </c>
      <c r="J5861" t="inlineStr">
        <is>
          <t>CARTEIRA</t>
        </is>
      </c>
      <c r="K5861" t="inlineStr">
        <is>
          <t>CONTRATO</t>
        </is>
      </c>
      <c r="L5861" t="n">
        <v>2072.85</v>
      </c>
      <c r="M5861" t="inlineStr"/>
      <c r="N5861" t="inlineStr"/>
      <c r="O5861" s="142">
        <f>DATE(YEAR(H5861),MONTH(H5861),1)</f>
        <v/>
      </c>
      <c r="P5861" s="132">
        <f>IF(H5861&gt;$L$3,"Futuro","Atraso")</f>
        <v/>
      </c>
      <c r="Q5861">
        <f>12*(YEAR(H5861)-YEAR($L$3))+(MONTH(H5861)-MONTH($L$3))</f>
        <v/>
      </c>
      <c r="R5861" s="366">
        <f>IF(N5861="IBIRAPITANGA FASE 3",IF(P5861="Atraso",M5861,M5861/(1+$J$2)^Q5861),IF(P5861="Atraso",M5861,M5861/(1+$J$1)^Q5861))</f>
        <v/>
      </c>
    </row>
    <row r="5862">
      <c r="A5862" t="inlineStr">
        <is>
          <t>Q025L01</t>
        </is>
      </c>
      <c r="B5862" t="inlineStr">
        <is>
          <t>GABRIEL CARREIRO DA SILVA</t>
        </is>
      </c>
      <c r="C5862" t="n">
        <v>1</v>
      </c>
      <c r="D5862" t="inlineStr">
        <is>
          <t>IPCA</t>
        </is>
      </c>
      <c r="E5862" t="n">
        <v>0.009488792934583046</v>
      </c>
      <c r="F5862" t="inlineStr">
        <is>
          <t>MENSAL</t>
        </is>
      </c>
      <c r="G5862" t="n">
        <v>48882</v>
      </c>
      <c r="H5862" t="n">
        <v>48882</v>
      </c>
      <c r="I5862" t="inlineStr">
        <is>
          <t>149</t>
        </is>
      </c>
      <c r="J5862" t="inlineStr">
        <is>
          <t>CARTEIRA</t>
        </is>
      </c>
      <c r="K5862" t="inlineStr">
        <is>
          <t>CONTRATO</t>
        </is>
      </c>
      <c r="L5862" t="n">
        <v>2072.85</v>
      </c>
      <c r="M5862" t="inlineStr"/>
      <c r="N5862" t="inlineStr"/>
      <c r="O5862" s="142">
        <f>DATE(YEAR(H5862),MONTH(H5862),1)</f>
        <v/>
      </c>
      <c r="P5862" s="132">
        <f>IF(H5862&gt;$L$3,"Futuro","Atraso")</f>
        <v/>
      </c>
      <c r="Q5862">
        <f>12*(YEAR(H5862)-YEAR($L$3))+(MONTH(H5862)-MONTH($L$3))</f>
        <v/>
      </c>
      <c r="R5862" s="366">
        <f>IF(N5862="IBIRAPITANGA FASE 3",IF(P5862="Atraso",M5862,M5862/(1+$J$2)^Q5862),IF(P5862="Atraso",M5862,M5862/(1+$J$1)^Q5862))</f>
        <v/>
      </c>
    </row>
    <row r="5863">
      <c r="A5863" t="inlineStr">
        <is>
          <t>Q025L01</t>
        </is>
      </c>
      <c r="B5863" t="inlineStr">
        <is>
          <t>GABRIEL CARREIRO DA SILVA</t>
        </is>
      </c>
      <c r="C5863" t="n">
        <v>1</v>
      </c>
      <c r="D5863" t="inlineStr">
        <is>
          <t>IPCA</t>
        </is>
      </c>
      <c r="E5863" t="n">
        <v>0.009488792934583046</v>
      </c>
      <c r="F5863" t="inlineStr">
        <is>
          <t>MENSAL</t>
        </is>
      </c>
      <c r="G5863" t="n">
        <v>48913</v>
      </c>
      <c r="H5863" t="n">
        <v>48913</v>
      </c>
      <c r="I5863" t="inlineStr">
        <is>
          <t>150</t>
        </is>
      </c>
      <c r="J5863" t="inlineStr">
        <is>
          <t>CARTEIRA</t>
        </is>
      </c>
      <c r="K5863" t="inlineStr">
        <is>
          <t>CONTRATO</t>
        </is>
      </c>
      <c r="L5863" t="n">
        <v>2072.85</v>
      </c>
      <c r="M5863" t="inlineStr"/>
      <c r="N5863" t="inlineStr"/>
      <c r="O5863" s="142">
        <f>DATE(YEAR(H5863),MONTH(H5863),1)</f>
        <v/>
      </c>
      <c r="P5863" s="132">
        <f>IF(H5863&gt;$L$3,"Futuro","Atraso")</f>
        <v/>
      </c>
      <c r="Q5863">
        <f>12*(YEAR(H5863)-YEAR($L$3))+(MONTH(H5863)-MONTH($L$3))</f>
        <v/>
      </c>
      <c r="R5863" s="366">
        <f>IF(N5863="IBIRAPITANGA FASE 3",IF(P5863="Atraso",M5863,M5863/(1+$J$2)^Q5863),IF(P5863="Atraso",M5863,M5863/(1+$J$1)^Q5863))</f>
        <v/>
      </c>
    </row>
    <row r="5864">
      <c r="A5864" t="inlineStr">
        <is>
          <t>Q025L01</t>
        </is>
      </c>
      <c r="B5864" t="inlineStr">
        <is>
          <t>GABRIEL CARREIRO DA SILVA</t>
        </is>
      </c>
      <c r="C5864" t="n">
        <v>1</v>
      </c>
      <c r="D5864" t="inlineStr">
        <is>
          <t>IPCA</t>
        </is>
      </c>
      <c r="E5864" t="n">
        <v>0.009488792934583046</v>
      </c>
      <c r="F5864" t="inlineStr">
        <is>
          <t>MENSAL</t>
        </is>
      </c>
      <c r="G5864" t="n">
        <v>48943</v>
      </c>
      <c r="H5864" t="n">
        <v>48943</v>
      </c>
      <c r="I5864" t="inlineStr">
        <is>
          <t>151</t>
        </is>
      </c>
      <c r="J5864" t="inlineStr">
        <is>
          <t>CARTEIRA</t>
        </is>
      </c>
      <c r="K5864" t="inlineStr">
        <is>
          <t>CONTRATO</t>
        </is>
      </c>
      <c r="L5864" t="n">
        <v>2072.85</v>
      </c>
      <c r="M5864" t="inlineStr"/>
      <c r="N5864" t="inlineStr"/>
      <c r="O5864" s="142">
        <f>DATE(YEAR(H5864),MONTH(H5864),1)</f>
        <v/>
      </c>
      <c r="P5864" s="132">
        <f>IF(H5864&gt;$L$3,"Futuro","Atraso")</f>
        <v/>
      </c>
      <c r="Q5864">
        <f>12*(YEAR(H5864)-YEAR($L$3))+(MONTH(H5864)-MONTH($L$3))</f>
        <v/>
      </c>
      <c r="R5864" s="366">
        <f>IF(N5864="IBIRAPITANGA FASE 3",IF(P5864="Atraso",M5864,M5864/(1+$J$2)^Q5864),IF(P5864="Atraso",M5864,M5864/(1+$J$1)^Q5864))</f>
        <v/>
      </c>
    </row>
    <row r="5865">
      <c r="A5865" t="inlineStr">
        <is>
          <t>Q025L01</t>
        </is>
      </c>
      <c r="B5865" t="inlineStr">
        <is>
          <t>GABRIEL CARREIRO DA SILVA</t>
        </is>
      </c>
      <c r="C5865" t="n">
        <v>1</v>
      </c>
      <c r="D5865" t="inlineStr">
        <is>
          <t>IPCA</t>
        </is>
      </c>
      <c r="E5865" t="n">
        <v>0.009488792934583046</v>
      </c>
      <c r="F5865" t="inlineStr">
        <is>
          <t>MENSAL</t>
        </is>
      </c>
      <c r="G5865" t="n">
        <v>48974</v>
      </c>
      <c r="H5865" t="n">
        <v>48974</v>
      </c>
      <c r="I5865" t="inlineStr">
        <is>
          <t>152</t>
        </is>
      </c>
      <c r="J5865" t="inlineStr">
        <is>
          <t>CARTEIRA</t>
        </is>
      </c>
      <c r="K5865" t="inlineStr">
        <is>
          <t>CONTRATO</t>
        </is>
      </c>
      <c r="L5865" t="n">
        <v>2072.85</v>
      </c>
      <c r="M5865" t="inlineStr"/>
      <c r="N5865" t="inlineStr"/>
      <c r="O5865" s="142">
        <f>DATE(YEAR(H5865),MONTH(H5865),1)</f>
        <v/>
      </c>
      <c r="P5865" s="132">
        <f>IF(H5865&gt;$L$3,"Futuro","Atraso")</f>
        <v/>
      </c>
      <c r="Q5865">
        <f>12*(YEAR(H5865)-YEAR($L$3))+(MONTH(H5865)-MONTH($L$3))</f>
        <v/>
      </c>
      <c r="R5865" s="366">
        <f>IF(N5865="IBIRAPITANGA FASE 3",IF(P5865="Atraso",M5865,M5865/(1+$J$2)^Q5865),IF(P5865="Atraso",M5865,M5865/(1+$J$1)^Q5865))</f>
        <v/>
      </c>
    </row>
    <row r="5866">
      <c r="A5866" t="inlineStr">
        <is>
          <t>Q025L01</t>
        </is>
      </c>
      <c r="B5866" t="inlineStr">
        <is>
          <t>GABRIEL CARREIRO DA SILVA</t>
        </is>
      </c>
      <c r="C5866" t="n">
        <v>1</v>
      </c>
      <c r="D5866" t="inlineStr">
        <is>
          <t>IPCA</t>
        </is>
      </c>
      <c r="E5866" t="n">
        <v>0.009488792934583046</v>
      </c>
      <c r="F5866" t="inlineStr">
        <is>
          <t>MENSAL</t>
        </is>
      </c>
      <c r="G5866" t="n">
        <v>49003</v>
      </c>
      <c r="H5866" t="n">
        <v>49003</v>
      </c>
      <c r="I5866" t="inlineStr">
        <is>
          <t>153</t>
        </is>
      </c>
      <c r="J5866" t="inlineStr">
        <is>
          <t>CARTEIRA</t>
        </is>
      </c>
      <c r="K5866" t="inlineStr">
        <is>
          <t>CONTRATO</t>
        </is>
      </c>
      <c r="L5866" t="n">
        <v>2072.85</v>
      </c>
      <c r="M5866" t="inlineStr"/>
      <c r="N5866" t="inlineStr"/>
      <c r="O5866" s="142">
        <f>DATE(YEAR(H5866),MONTH(H5866),1)</f>
        <v/>
      </c>
      <c r="P5866" s="132">
        <f>IF(H5866&gt;$L$3,"Futuro","Atraso")</f>
        <v/>
      </c>
      <c r="Q5866">
        <f>12*(YEAR(H5866)-YEAR($L$3))+(MONTH(H5866)-MONTH($L$3))</f>
        <v/>
      </c>
      <c r="R5866" s="366">
        <f>IF(N5866="IBIRAPITANGA FASE 3",IF(P5866="Atraso",M5866,M5866/(1+$J$2)^Q5866),IF(P5866="Atraso",M5866,M5866/(1+$J$1)^Q5866))</f>
        <v/>
      </c>
    </row>
    <row r="5867">
      <c r="A5867" t="inlineStr">
        <is>
          <t>Q025L01</t>
        </is>
      </c>
      <c r="B5867" t="inlineStr">
        <is>
          <t>GABRIEL CARREIRO DA SILVA</t>
        </is>
      </c>
      <c r="C5867" t="n">
        <v>1</v>
      </c>
      <c r="D5867" t="inlineStr">
        <is>
          <t>IPCA</t>
        </is>
      </c>
      <c r="E5867" t="n">
        <v>0.009488792934583046</v>
      </c>
      <c r="F5867" t="inlineStr">
        <is>
          <t>MENSAL</t>
        </is>
      </c>
      <c r="G5867" t="n">
        <v>49033</v>
      </c>
      <c r="H5867" t="n">
        <v>49033</v>
      </c>
      <c r="I5867" t="inlineStr">
        <is>
          <t>154</t>
        </is>
      </c>
      <c r="J5867" t="inlineStr">
        <is>
          <t>CARTEIRA</t>
        </is>
      </c>
      <c r="K5867" t="inlineStr">
        <is>
          <t>CONTRATO</t>
        </is>
      </c>
      <c r="L5867" t="n">
        <v>2072.85</v>
      </c>
      <c r="M5867" t="inlineStr"/>
      <c r="N5867" t="inlineStr"/>
      <c r="O5867" s="142">
        <f>DATE(YEAR(H5867),MONTH(H5867),1)</f>
        <v/>
      </c>
      <c r="P5867" s="132">
        <f>IF(H5867&gt;$L$3,"Futuro","Atraso")</f>
        <v/>
      </c>
      <c r="Q5867">
        <f>12*(YEAR(H5867)-YEAR($L$3))+(MONTH(H5867)-MONTH($L$3))</f>
        <v/>
      </c>
      <c r="R5867" s="366">
        <f>IF(N5867="IBIRAPITANGA FASE 3",IF(P5867="Atraso",M5867,M5867/(1+$J$2)^Q5867),IF(P5867="Atraso",M5867,M5867/(1+$J$1)^Q5867))</f>
        <v/>
      </c>
    </row>
    <row r="5868">
      <c r="A5868" t="inlineStr">
        <is>
          <t>Q025L01</t>
        </is>
      </c>
      <c r="B5868" t="inlineStr">
        <is>
          <t>GABRIEL CARREIRO DA SILVA</t>
        </is>
      </c>
      <c r="C5868" t="n">
        <v>1</v>
      </c>
      <c r="D5868" t="inlineStr">
        <is>
          <t>IPCA</t>
        </is>
      </c>
      <c r="E5868" t="n">
        <v>0.009488792934583046</v>
      </c>
      <c r="F5868" t="inlineStr">
        <is>
          <t>MENSAL</t>
        </is>
      </c>
      <c r="G5868" t="n">
        <v>49064</v>
      </c>
      <c r="H5868" t="n">
        <v>49064</v>
      </c>
      <c r="I5868" t="inlineStr">
        <is>
          <t>155</t>
        </is>
      </c>
      <c r="J5868" t="inlineStr">
        <is>
          <t>CARTEIRA</t>
        </is>
      </c>
      <c r="K5868" t="inlineStr">
        <is>
          <t>CONTRATO</t>
        </is>
      </c>
      <c r="L5868" t="n">
        <v>2072.85</v>
      </c>
      <c r="M5868" t="inlineStr"/>
      <c r="N5868" t="inlineStr"/>
      <c r="O5868" s="142">
        <f>DATE(YEAR(H5868),MONTH(H5868),1)</f>
        <v/>
      </c>
      <c r="P5868" s="132">
        <f>IF(H5868&gt;$L$3,"Futuro","Atraso")</f>
        <v/>
      </c>
      <c r="Q5868">
        <f>12*(YEAR(H5868)-YEAR($L$3))+(MONTH(H5868)-MONTH($L$3))</f>
        <v/>
      </c>
      <c r="R5868" s="366">
        <f>IF(N5868="IBIRAPITANGA FASE 3",IF(P5868="Atraso",M5868,M5868/(1+$J$2)^Q5868),IF(P5868="Atraso",M5868,M5868/(1+$J$1)^Q5868))</f>
        <v/>
      </c>
    </row>
    <row r="5869">
      <c r="A5869" t="inlineStr">
        <is>
          <t>Q025L01</t>
        </is>
      </c>
      <c r="B5869" t="inlineStr">
        <is>
          <t>GABRIEL CARREIRO DA SILVA</t>
        </is>
      </c>
      <c r="C5869" t="n">
        <v>1</v>
      </c>
      <c r="D5869" t="inlineStr">
        <is>
          <t>IPCA</t>
        </is>
      </c>
      <c r="E5869" t="n">
        <v>0.009488792934583046</v>
      </c>
      <c r="F5869" t="inlineStr">
        <is>
          <t>MENSAL</t>
        </is>
      </c>
      <c r="G5869" t="n">
        <v>49094</v>
      </c>
      <c r="H5869" t="n">
        <v>49094</v>
      </c>
      <c r="I5869" t="inlineStr">
        <is>
          <t>156</t>
        </is>
      </c>
      <c r="J5869" t="inlineStr">
        <is>
          <t>CARTEIRA</t>
        </is>
      </c>
      <c r="K5869" t="inlineStr">
        <is>
          <t>CONTRATO</t>
        </is>
      </c>
      <c r="L5869" t="n">
        <v>2072.85</v>
      </c>
      <c r="M5869" t="inlineStr"/>
      <c r="N5869" t="inlineStr"/>
      <c r="O5869" s="142">
        <f>DATE(YEAR(H5869),MONTH(H5869),1)</f>
        <v/>
      </c>
      <c r="P5869" s="132">
        <f>IF(H5869&gt;$L$3,"Futuro","Atraso")</f>
        <v/>
      </c>
      <c r="Q5869">
        <f>12*(YEAR(H5869)-YEAR($L$3))+(MONTH(H5869)-MONTH($L$3))</f>
        <v/>
      </c>
      <c r="R5869" s="366">
        <f>IF(N5869="IBIRAPITANGA FASE 3",IF(P5869="Atraso",M5869,M5869/(1+$J$2)^Q5869),IF(P5869="Atraso",M5869,M5869/(1+$J$1)^Q5869))</f>
        <v/>
      </c>
    </row>
    <row r="5870">
      <c r="A5870" t="inlineStr">
        <is>
          <t>Q025L01</t>
        </is>
      </c>
      <c r="B5870" t="inlineStr">
        <is>
          <t>GABRIEL CARREIRO DA SILVA</t>
        </is>
      </c>
      <c r="C5870" t="n">
        <v>1</v>
      </c>
      <c r="D5870" t="inlineStr">
        <is>
          <t>IPCA</t>
        </is>
      </c>
      <c r="E5870" t="n">
        <v>0.009488792934583046</v>
      </c>
      <c r="F5870" t="inlineStr">
        <is>
          <t>MENSAL</t>
        </is>
      </c>
      <c r="G5870" t="n">
        <v>49125</v>
      </c>
      <c r="H5870" t="n">
        <v>49125</v>
      </c>
      <c r="I5870" t="inlineStr">
        <is>
          <t>157</t>
        </is>
      </c>
      <c r="J5870" t="inlineStr">
        <is>
          <t>CARTEIRA</t>
        </is>
      </c>
      <c r="K5870" t="inlineStr">
        <is>
          <t>CONTRATO</t>
        </is>
      </c>
      <c r="L5870" t="n">
        <v>2072.85</v>
      </c>
      <c r="M5870" t="inlineStr"/>
      <c r="N5870" t="inlineStr"/>
      <c r="O5870" s="142">
        <f>DATE(YEAR(H5870),MONTH(H5870),1)</f>
        <v/>
      </c>
      <c r="P5870" s="132">
        <f>IF(H5870&gt;$L$3,"Futuro","Atraso")</f>
        <v/>
      </c>
      <c r="Q5870">
        <f>12*(YEAR(H5870)-YEAR($L$3))+(MONTH(H5870)-MONTH($L$3))</f>
        <v/>
      </c>
      <c r="R5870" s="366">
        <f>IF(N5870="IBIRAPITANGA FASE 3",IF(P5870="Atraso",M5870,M5870/(1+$J$2)^Q5870),IF(P5870="Atraso",M5870,M5870/(1+$J$1)^Q5870))</f>
        <v/>
      </c>
    </row>
    <row r="5871">
      <c r="A5871" t="inlineStr">
        <is>
          <t>Q025L01</t>
        </is>
      </c>
      <c r="B5871" t="inlineStr">
        <is>
          <t>GABRIEL CARREIRO DA SILVA</t>
        </is>
      </c>
      <c r="C5871" t="n">
        <v>1</v>
      </c>
      <c r="D5871" t="inlineStr">
        <is>
          <t>IPCA</t>
        </is>
      </c>
      <c r="E5871" t="n">
        <v>0.009488792934583046</v>
      </c>
      <c r="F5871" t="inlineStr">
        <is>
          <t>MENSAL</t>
        </is>
      </c>
      <c r="G5871" t="n">
        <v>49155</v>
      </c>
      <c r="H5871" t="n">
        <v>49155</v>
      </c>
      <c r="I5871" t="inlineStr">
        <is>
          <t>158</t>
        </is>
      </c>
      <c r="J5871" t="inlineStr">
        <is>
          <t>CARTEIRA</t>
        </is>
      </c>
      <c r="K5871" t="inlineStr">
        <is>
          <t>CONTRATO</t>
        </is>
      </c>
      <c r="L5871" t="n">
        <v>2072.85</v>
      </c>
      <c r="M5871" t="inlineStr"/>
      <c r="N5871" t="inlineStr"/>
      <c r="O5871" s="142">
        <f>DATE(YEAR(H5871),MONTH(H5871),1)</f>
        <v/>
      </c>
      <c r="P5871" s="132">
        <f>IF(H5871&gt;$L$3,"Futuro","Atraso")</f>
        <v/>
      </c>
      <c r="Q5871">
        <f>12*(YEAR(H5871)-YEAR($L$3))+(MONTH(H5871)-MONTH($L$3))</f>
        <v/>
      </c>
      <c r="R5871" s="366">
        <f>IF(N5871="IBIRAPITANGA FASE 3",IF(P5871="Atraso",M5871,M5871/(1+$J$2)^Q5871),IF(P5871="Atraso",M5871,M5871/(1+$J$1)^Q5871))</f>
        <v/>
      </c>
    </row>
    <row r="5872">
      <c r="A5872" t="inlineStr">
        <is>
          <t>Q025L01</t>
        </is>
      </c>
      <c r="B5872" t="inlineStr">
        <is>
          <t>GABRIEL CARREIRO DA SILVA</t>
        </is>
      </c>
      <c r="C5872" t="n">
        <v>1</v>
      </c>
      <c r="D5872" t="inlineStr">
        <is>
          <t>IPCA</t>
        </is>
      </c>
      <c r="E5872" t="n">
        <v>0.009488792934583046</v>
      </c>
      <c r="F5872" t="inlineStr">
        <is>
          <t>MENSAL</t>
        </is>
      </c>
      <c r="G5872" t="n">
        <v>49186</v>
      </c>
      <c r="H5872" t="n">
        <v>49186</v>
      </c>
      <c r="I5872" t="inlineStr">
        <is>
          <t>159</t>
        </is>
      </c>
      <c r="J5872" t="inlineStr">
        <is>
          <t>CARTEIRA</t>
        </is>
      </c>
      <c r="K5872" t="inlineStr">
        <is>
          <t>CONTRATO</t>
        </is>
      </c>
      <c r="L5872" t="n">
        <v>2072.85</v>
      </c>
      <c r="M5872" t="inlineStr"/>
      <c r="N5872" t="inlineStr"/>
      <c r="O5872" s="142">
        <f>DATE(YEAR(H5872),MONTH(H5872),1)</f>
        <v/>
      </c>
      <c r="P5872" s="132">
        <f>IF(H5872&gt;$L$3,"Futuro","Atraso")</f>
        <v/>
      </c>
      <c r="Q5872">
        <f>12*(YEAR(H5872)-YEAR($L$3))+(MONTH(H5872)-MONTH($L$3))</f>
        <v/>
      </c>
      <c r="R5872" s="366">
        <f>IF(N5872="IBIRAPITANGA FASE 3",IF(P5872="Atraso",M5872,M5872/(1+$J$2)^Q5872),IF(P5872="Atraso",M5872,M5872/(1+$J$1)^Q5872))</f>
        <v/>
      </c>
    </row>
    <row r="5873">
      <c r="A5873" t="inlineStr">
        <is>
          <t>Q025L01</t>
        </is>
      </c>
      <c r="B5873" t="inlineStr">
        <is>
          <t>GABRIEL CARREIRO DA SILVA</t>
        </is>
      </c>
      <c r="C5873" t="n">
        <v>1</v>
      </c>
      <c r="D5873" t="inlineStr">
        <is>
          <t>IPCA</t>
        </is>
      </c>
      <c r="E5873" t="n">
        <v>0.009488792934583046</v>
      </c>
      <c r="F5873" t="inlineStr">
        <is>
          <t>MENSAL</t>
        </is>
      </c>
      <c r="G5873" t="n">
        <v>49217</v>
      </c>
      <c r="H5873" t="n">
        <v>49217</v>
      </c>
      <c r="I5873" t="inlineStr">
        <is>
          <t>160</t>
        </is>
      </c>
      <c r="J5873" t="inlineStr">
        <is>
          <t>CARTEIRA</t>
        </is>
      </c>
      <c r="K5873" t="inlineStr">
        <is>
          <t>CONTRATO</t>
        </is>
      </c>
      <c r="L5873" t="n">
        <v>2072.85</v>
      </c>
      <c r="M5873" t="inlineStr"/>
      <c r="N5873" t="inlineStr"/>
      <c r="O5873" s="142">
        <f>DATE(YEAR(H5873),MONTH(H5873),1)</f>
        <v/>
      </c>
      <c r="P5873" s="132">
        <f>IF(H5873&gt;$L$3,"Futuro","Atraso")</f>
        <v/>
      </c>
      <c r="Q5873">
        <f>12*(YEAR(H5873)-YEAR($L$3))+(MONTH(H5873)-MONTH($L$3))</f>
        <v/>
      </c>
      <c r="R5873" s="366">
        <f>IF(N5873="IBIRAPITANGA FASE 3",IF(P5873="Atraso",M5873,M5873/(1+$J$2)^Q5873),IF(P5873="Atraso",M5873,M5873/(1+$J$1)^Q5873))</f>
        <v/>
      </c>
    </row>
    <row r="5874">
      <c r="A5874" t="inlineStr">
        <is>
          <t>Q025L01</t>
        </is>
      </c>
      <c r="B5874" t="inlineStr">
        <is>
          <t>GABRIEL CARREIRO DA SILVA</t>
        </is>
      </c>
      <c r="C5874" t="n">
        <v>1</v>
      </c>
      <c r="D5874" t="inlineStr">
        <is>
          <t>IPCA</t>
        </is>
      </c>
      <c r="E5874" t="n">
        <v>0.009488792934583046</v>
      </c>
      <c r="F5874" t="inlineStr">
        <is>
          <t>MENSAL</t>
        </is>
      </c>
      <c r="G5874" t="n">
        <v>49247</v>
      </c>
      <c r="H5874" t="n">
        <v>49247</v>
      </c>
      <c r="I5874" t="inlineStr">
        <is>
          <t>161</t>
        </is>
      </c>
      <c r="J5874" t="inlineStr">
        <is>
          <t>CARTEIRA</t>
        </is>
      </c>
      <c r="K5874" t="inlineStr">
        <is>
          <t>CONTRATO</t>
        </is>
      </c>
      <c r="L5874" t="n">
        <v>2072.85</v>
      </c>
      <c r="M5874" t="inlineStr"/>
      <c r="N5874" t="inlineStr"/>
      <c r="O5874" s="142">
        <f>DATE(YEAR(H5874),MONTH(H5874),1)</f>
        <v/>
      </c>
      <c r="P5874" s="132">
        <f>IF(H5874&gt;$L$3,"Futuro","Atraso")</f>
        <v/>
      </c>
      <c r="Q5874">
        <f>12*(YEAR(H5874)-YEAR($L$3))+(MONTH(H5874)-MONTH($L$3))</f>
        <v/>
      </c>
      <c r="R5874" s="366">
        <f>IF(N5874="IBIRAPITANGA FASE 3",IF(P5874="Atraso",M5874,M5874/(1+$J$2)^Q5874),IF(P5874="Atraso",M5874,M5874/(1+$J$1)^Q5874))</f>
        <v/>
      </c>
    </row>
    <row r="5875">
      <c r="A5875" t="inlineStr">
        <is>
          <t>Q025L01</t>
        </is>
      </c>
      <c r="B5875" t="inlineStr">
        <is>
          <t>GABRIEL CARREIRO DA SILVA</t>
        </is>
      </c>
      <c r="C5875" t="n">
        <v>1</v>
      </c>
      <c r="D5875" t="inlineStr">
        <is>
          <t>IPCA</t>
        </is>
      </c>
      <c r="E5875" t="n">
        <v>0.009488792934583046</v>
      </c>
      <c r="F5875" t="inlineStr">
        <is>
          <t>MENSAL</t>
        </is>
      </c>
      <c r="G5875" t="n">
        <v>49278</v>
      </c>
      <c r="H5875" t="n">
        <v>49278</v>
      </c>
      <c r="I5875" t="inlineStr">
        <is>
          <t>162</t>
        </is>
      </c>
      <c r="J5875" t="inlineStr">
        <is>
          <t>CARTEIRA</t>
        </is>
      </c>
      <c r="K5875" t="inlineStr">
        <is>
          <t>CONTRATO</t>
        </is>
      </c>
      <c r="L5875" t="n">
        <v>2072.85</v>
      </c>
      <c r="M5875" t="inlineStr"/>
      <c r="N5875" t="inlineStr"/>
      <c r="O5875" s="142">
        <f>DATE(YEAR(H5875),MONTH(H5875),1)</f>
        <v/>
      </c>
      <c r="P5875" s="132">
        <f>IF(H5875&gt;$L$3,"Futuro","Atraso")</f>
        <v/>
      </c>
      <c r="Q5875">
        <f>12*(YEAR(H5875)-YEAR($L$3))+(MONTH(H5875)-MONTH($L$3))</f>
        <v/>
      </c>
      <c r="R5875" s="366">
        <f>IF(N5875="IBIRAPITANGA FASE 3",IF(P5875="Atraso",M5875,M5875/(1+$J$2)^Q5875),IF(P5875="Atraso",M5875,M5875/(1+$J$1)^Q5875))</f>
        <v/>
      </c>
    </row>
    <row r="5876">
      <c r="A5876" t="inlineStr">
        <is>
          <t>Q025L01</t>
        </is>
      </c>
      <c r="B5876" t="inlineStr">
        <is>
          <t>GABRIEL CARREIRO DA SILVA</t>
        </is>
      </c>
      <c r="C5876" t="n">
        <v>1</v>
      </c>
      <c r="D5876" t="inlineStr">
        <is>
          <t>IPCA</t>
        </is>
      </c>
      <c r="E5876" t="n">
        <v>0.009488792934583046</v>
      </c>
      <c r="F5876" t="inlineStr">
        <is>
          <t>MENSAL</t>
        </is>
      </c>
      <c r="G5876" t="n">
        <v>49308</v>
      </c>
      <c r="H5876" t="n">
        <v>49308</v>
      </c>
      <c r="I5876" t="inlineStr">
        <is>
          <t>163</t>
        </is>
      </c>
      <c r="J5876" t="inlineStr">
        <is>
          <t>CARTEIRA</t>
        </is>
      </c>
      <c r="K5876" t="inlineStr">
        <is>
          <t>CONTRATO</t>
        </is>
      </c>
      <c r="L5876" t="n">
        <v>2072.85</v>
      </c>
      <c r="M5876" t="inlineStr"/>
      <c r="N5876" t="inlineStr"/>
      <c r="O5876" s="142">
        <f>DATE(YEAR(H5876),MONTH(H5876),1)</f>
        <v/>
      </c>
      <c r="P5876" s="132">
        <f>IF(H5876&gt;$L$3,"Futuro","Atraso")</f>
        <v/>
      </c>
      <c r="Q5876">
        <f>12*(YEAR(H5876)-YEAR($L$3))+(MONTH(H5876)-MONTH($L$3))</f>
        <v/>
      </c>
      <c r="R5876" s="366">
        <f>IF(N5876="IBIRAPITANGA FASE 3",IF(P5876="Atraso",M5876,M5876/(1+$J$2)^Q5876),IF(P5876="Atraso",M5876,M5876/(1+$J$1)^Q5876))</f>
        <v/>
      </c>
    </row>
    <row r="5877">
      <c r="A5877" t="inlineStr">
        <is>
          <t>Q025L01</t>
        </is>
      </c>
      <c r="B5877" t="inlineStr">
        <is>
          <t>GABRIEL CARREIRO DA SILVA</t>
        </is>
      </c>
      <c r="C5877" t="n">
        <v>1</v>
      </c>
      <c r="D5877" t="inlineStr">
        <is>
          <t>IPCA</t>
        </is>
      </c>
      <c r="E5877" t="n">
        <v>0.009488792934583046</v>
      </c>
      <c r="F5877" t="inlineStr">
        <is>
          <t>MENSAL</t>
        </is>
      </c>
      <c r="G5877" t="n">
        <v>49339</v>
      </c>
      <c r="H5877" t="n">
        <v>49339</v>
      </c>
      <c r="I5877" t="inlineStr">
        <is>
          <t>164</t>
        </is>
      </c>
      <c r="J5877" t="inlineStr">
        <is>
          <t>CARTEIRA</t>
        </is>
      </c>
      <c r="K5877" t="inlineStr">
        <is>
          <t>CONTRATO</t>
        </is>
      </c>
      <c r="L5877" t="n">
        <v>2072.85</v>
      </c>
      <c r="M5877" t="inlineStr"/>
      <c r="N5877" t="inlineStr"/>
      <c r="O5877" s="142">
        <f>DATE(YEAR(H5877),MONTH(H5877),1)</f>
        <v/>
      </c>
      <c r="P5877" s="132">
        <f>IF(H5877&gt;$L$3,"Futuro","Atraso")</f>
        <v/>
      </c>
      <c r="Q5877">
        <f>12*(YEAR(H5877)-YEAR($L$3))+(MONTH(H5877)-MONTH($L$3))</f>
        <v/>
      </c>
      <c r="R5877" s="366">
        <f>IF(N5877="IBIRAPITANGA FASE 3",IF(P5877="Atraso",M5877,M5877/(1+$J$2)^Q5877),IF(P5877="Atraso",M5877,M5877/(1+$J$1)^Q5877))</f>
        <v/>
      </c>
    </row>
    <row r="5878">
      <c r="A5878" t="inlineStr">
        <is>
          <t>Q025L01</t>
        </is>
      </c>
      <c r="B5878" t="inlineStr">
        <is>
          <t>GABRIEL CARREIRO DA SILVA</t>
        </is>
      </c>
      <c r="C5878" t="n">
        <v>1</v>
      </c>
      <c r="D5878" t="inlineStr">
        <is>
          <t>IPCA</t>
        </is>
      </c>
      <c r="E5878" t="n">
        <v>0.009488792934583046</v>
      </c>
      <c r="F5878" t="inlineStr">
        <is>
          <t>MENSAL</t>
        </is>
      </c>
      <c r="G5878" t="n">
        <v>49368</v>
      </c>
      <c r="H5878" t="n">
        <v>49368</v>
      </c>
      <c r="I5878" t="inlineStr">
        <is>
          <t>165</t>
        </is>
      </c>
      <c r="J5878" t="inlineStr">
        <is>
          <t>CARTEIRA</t>
        </is>
      </c>
      <c r="K5878" t="inlineStr">
        <is>
          <t>CONTRATO</t>
        </is>
      </c>
      <c r="L5878" t="n">
        <v>2072.85</v>
      </c>
      <c r="M5878" t="inlineStr"/>
      <c r="N5878" t="inlineStr"/>
      <c r="O5878" s="142">
        <f>DATE(YEAR(H5878),MONTH(H5878),1)</f>
        <v/>
      </c>
      <c r="P5878" s="132">
        <f>IF(H5878&gt;$L$3,"Futuro","Atraso")</f>
        <v/>
      </c>
      <c r="Q5878">
        <f>12*(YEAR(H5878)-YEAR($L$3))+(MONTH(H5878)-MONTH($L$3))</f>
        <v/>
      </c>
      <c r="R5878" s="366">
        <f>IF(N5878="IBIRAPITANGA FASE 3",IF(P5878="Atraso",M5878,M5878/(1+$J$2)^Q5878),IF(P5878="Atraso",M5878,M5878/(1+$J$1)^Q5878))</f>
        <v/>
      </c>
    </row>
    <row r="5879">
      <c r="A5879" t="inlineStr">
        <is>
          <t>Q025L01</t>
        </is>
      </c>
      <c r="B5879" t="inlineStr">
        <is>
          <t>GABRIEL CARREIRO DA SILVA</t>
        </is>
      </c>
      <c r="C5879" t="n">
        <v>1</v>
      </c>
      <c r="D5879" t="inlineStr">
        <is>
          <t>IPCA</t>
        </is>
      </c>
      <c r="E5879" t="n">
        <v>0.009488792934583046</v>
      </c>
      <c r="F5879" t="inlineStr">
        <is>
          <t>MENSAL</t>
        </is>
      </c>
      <c r="G5879" t="n">
        <v>49398</v>
      </c>
      <c r="H5879" t="n">
        <v>49398</v>
      </c>
      <c r="I5879" t="inlineStr">
        <is>
          <t>166</t>
        </is>
      </c>
      <c r="J5879" t="inlineStr">
        <is>
          <t>CARTEIRA</t>
        </is>
      </c>
      <c r="K5879" t="inlineStr">
        <is>
          <t>CONTRATO</t>
        </is>
      </c>
      <c r="L5879" t="n">
        <v>2072.85</v>
      </c>
      <c r="M5879" t="inlineStr"/>
      <c r="N5879" t="inlineStr"/>
      <c r="O5879" s="142">
        <f>DATE(YEAR(H5879),MONTH(H5879),1)</f>
        <v/>
      </c>
      <c r="P5879" s="132">
        <f>IF(H5879&gt;$L$3,"Futuro","Atraso")</f>
        <v/>
      </c>
      <c r="Q5879">
        <f>12*(YEAR(H5879)-YEAR($L$3))+(MONTH(H5879)-MONTH($L$3))</f>
        <v/>
      </c>
      <c r="R5879" s="366">
        <f>IF(N5879="IBIRAPITANGA FASE 3",IF(P5879="Atraso",M5879,M5879/(1+$J$2)^Q5879),IF(P5879="Atraso",M5879,M5879/(1+$J$1)^Q5879))</f>
        <v/>
      </c>
    </row>
    <row r="5880">
      <c r="A5880" t="inlineStr">
        <is>
          <t>Q025L01</t>
        </is>
      </c>
      <c r="B5880" t="inlineStr">
        <is>
          <t>GABRIEL CARREIRO DA SILVA</t>
        </is>
      </c>
      <c r="C5880" t="n">
        <v>1</v>
      </c>
      <c r="D5880" t="inlineStr">
        <is>
          <t>IPCA</t>
        </is>
      </c>
      <c r="E5880" t="n">
        <v>0.009488792934583046</v>
      </c>
      <c r="F5880" t="inlineStr">
        <is>
          <t>MENSAL</t>
        </is>
      </c>
      <c r="G5880" t="n">
        <v>49429</v>
      </c>
      <c r="H5880" t="n">
        <v>49429</v>
      </c>
      <c r="I5880" t="inlineStr">
        <is>
          <t>167</t>
        </is>
      </c>
      <c r="J5880" t="inlineStr">
        <is>
          <t>CARTEIRA</t>
        </is>
      </c>
      <c r="K5880" t="inlineStr">
        <is>
          <t>CONTRATO</t>
        </is>
      </c>
      <c r="L5880" t="n">
        <v>2072.85</v>
      </c>
      <c r="M5880" t="inlineStr"/>
      <c r="N5880" t="inlineStr"/>
      <c r="O5880" s="142">
        <f>DATE(YEAR(H5880),MONTH(H5880),1)</f>
        <v/>
      </c>
      <c r="P5880" s="132">
        <f>IF(H5880&gt;$L$3,"Futuro","Atraso")</f>
        <v/>
      </c>
      <c r="Q5880">
        <f>12*(YEAR(H5880)-YEAR($L$3))+(MONTH(H5880)-MONTH($L$3))</f>
        <v/>
      </c>
      <c r="R5880" s="366">
        <f>IF(N5880="IBIRAPITANGA FASE 3",IF(P5880="Atraso",M5880,M5880/(1+$J$2)^Q5880),IF(P5880="Atraso",M5880,M5880/(1+$J$1)^Q5880))</f>
        <v/>
      </c>
    </row>
    <row r="5881">
      <c r="A5881" t="inlineStr">
        <is>
          <t>Q025L01</t>
        </is>
      </c>
      <c r="B5881" t="inlineStr">
        <is>
          <t>GABRIEL CARREIRO DA SILVA</t>
        </is>
      </c>
      <c r="C5881" t="n">
        <v>1</v>
      </c>
      <c r="D5881" t="inlineStr">
        <is>
          <t>IPCA</t>
        </is>
      </c>
      <c r="E5881" t="n">
        <v>0.009488792934583046</v>
      </c>
      <c r="F5881" t="inlineStr">
        <is>
          <t>MENSAL</t>
        </is>
      </c>
      <c r="G5881" t="n">
        <v>49459</v>
      </c>
      <c r="H5881" t="n">
        <v>49459</v>
      </c>
      <c r="I5881" t="inlineStr">
        <is>
          <t>168</t>
        </is>
      </c>
      <c r="J5881" t="inlineStr">
        <is>
          <t>CARTEIRA</t>
        </is>
      </c>
      <c r="K5881" t="inlineStr">
        <is>
          <t>CONTRATO</t>
        </is>
      </c>
      <c r="L5881" t="n">
        <v>2072.85</v>
      </c>
      <c r="M5881" t="inlineStr"/>
      <c r="N5881" t="inlineStr"/>
      <c r="O5881" s="142">
        <f>DATE(YEAR(H5881),MONTH(H5881),1)</f>
        <v/>
      </c>
      <c r="P5881" s="132">
        <f>IF(H5881&gt;$L$3,"Futuro","Atraso")</f>
        <v/>
      </c>
      <c r="Q5881">
        <f>12*(YEAR(H5881)-YEAR($L$3))+(MONTH(H5881)-MONTH($L$3))</f>
        <v/>
      </c>
      <c r="R5881" s="366">
        <f>IF(N5881="IBIRAPITANGA FASE 3",IF(P5881="Atraso",M5881,M5881/(1+$J$2)^Q5881),IF(P5881="Atraso",M5881,M5881/(1+$J$1)^Q5881))</f>
        <v/>
      </c>
    </row>
    <row r="5882">
      <c r="A5882" t="inlineStr">
        <is>
          <t>Q025L01</t>
        </is>
      </c>
      <c r="B5882" t="inlineStr">
        <is>
          <t>GABRIEL CARREIRO DA SILVA</t>
        </is>
      </c>
      <c r="C5882" t="n">
        <v>1</v>
      </c>
      <c r="D5882" t="inlineStr">
        <is>
          <t>IPCA</t>
        </is>
      </c>
      <c r="E5882" t="n">
        <v>0.009488792934583046</v>
      </c>
      <c r="F5882" t="inlineStr">
        <is>
          <t>MENSAL</t>
        </is>
      </c>
      <c r="G5882" t="n">
        <v>49490</v>
      </c>
      <c r="H5882" t="n">
        <v>49490</v>
      </c>
      <c r="I5882" t="inlineStr">
        <is>
          <t>169</t>
        </is>
      </c>
      <c r="J5882" t="inlineStr">
        <is>
          <t>CARTEIRA</t>
        </is>
      </c>
      <c r="K5882" t="inlineStr">
        <is>
          <t>CONTRATO</t>
        </is>
      </c>
      <c r="L5882" t="n">
        <v>2072.85</v>
      </c>
      <c r="M5882" t="inlineStr"/>
      <c r="N5882" t="inlineStr"/>
      <c r="O5882" s="142">
        <f>DATE(YEAR(H5882),MONTH(H5882),1)</f>
        <v/>
      </c>
      <c r="P5882" s="132">
        <f>IF(H5882&gt;$L$3,"Futuro","Atraso")</f>
        <v/>
      </c>
      <c r="Q5882">
        <f>12*(YEAR(H5882)-YEAR($L$3))+(MONTH(H5882)-MONTH($L$3))</f>
        <v/>
      </c>
      <c r="R5882" s="366">
        <f>IF(N5882="IBIRAPITANGA FASE 3",IF(P5882="Atraso",M5882,M5882/(1+$J$2)^Q5882),IF(P5882="Atraso",M5882,M5882/(1+$J$1)^Q5882))</f>
        <v/>
      </c>
    </row>
    <row r="5883">
      <c r="A5883" t="inlineStr">
        <is>
          <t>Q025L01</t>
        </is>
      </c>
      <c r="B5883" t="inlineStr">
        <is>
          <t>GABRIEL CARREIRO DA SILVA</t>
        </is>
      </c>
      <c r="C5883" t="n">
        <v>1</v>
      </c>
      <c r="D5883" t="inlineStr">
        <is>
          <t>IPCA</t>
        </is>
      </c>
      <c r="E5883" t="n">
        <v>0.009488792934583046</v>
      </c>
      <c r="F5883" t="inlineStr">
        <is>
          <t>MENSAL</t>
        </is>
      </c>
      <c r="G5883" t="n">
        <v>49520</v>
      </c>
      <c r="H5883" t="n">
        <v>49520</v>
      </c>
      <c r="I5883" t="inlineStr">
        <is>
          <t>170</t>
        </is>
      </c>
      <c r="J5883" t="inlineStr">
        <is>
          <t>CARTEIRA</t>
        </is>
      </c>
      <c r="K5883" t="inlineStr">
        <is>
          <t>CONTRATO</t>
        </is>
      </c>
      <c r="L5883" t="n">
        <v>2072.85</v>
      </c>
      <c r="M5883" t="inlineStr"/>
      <c r="N5883" t="inlineStr"/>
      <c r="O5883" s="142">
        <f>DATE(YEAR(H5883),MONTH(H5883),1)</f>
        <v/>
      </c>
      <c r="P5883" s="132">
        <f>IF(H5883&gt;$L$3,"Futuro","Atraso")</f>
        <v/>
      </c>
      <c r="Q5883">
        <f>12*(YEAR(H5883)-YEAR($L$3))+(MONTH(H5883)-MONTH($L$3))</f>
        <v/>
      </c>
      <c r="R5883" s="366">
        <f>IF(N5883="IBIRAPITANGA FASE 3",IF(P5883="Atraso",M5883,M5883/(1+$J$2)^Q5883),IF(P5883="Atraso",M5883,M5883/(1+$J$1)^Q5883))</f>
        <v/>
      </c>
    </row>
    <row r="5884">
      <c r="A5884" t="inlineStr">
        <is>
          <t>Q025L01</t>
        </is>
      </c>
      <c r="B5884" t="inlineStr">
        <is>
          <t>GABRIEL CARREIRO DA SILVA</t>
        </is>
      </c>
      <c r="C5884" t="n">
        <v>1</v>
      </c>
      <c r="D5884" t="inlineStr">
        <is>
          <t>IPCA</t>
        </is>
      </c>
      <c r="E5884" t="n">
        <v>0.009488792934583046</v>
      </c>
      <c r="F5884" t="inlineStr">
        <is>
          <t>MENSAL</t>
        </is>
      </c>
      <c r="G5884" t="n">
        <v>49551</v>
      </c>
      <c r="H5884" t="n">
        <v>49551</v>
      </c>
      <c r="I5884" t="inlineStr">
        <is>
          <t>171</t>
        </is>
      </c>
      <c r="J5884" t="inlineStr">
        <is>
          <t>CARTEIRA</t>
        </is>
      </c>
      <c r="K5884" t="inlineStr">
        <is>
          <t>CONTRATO</t>
        </is>
      </c>
      <c r="L5884" t="n">
        <v>2072.85</v>
      </c>
      <c r="M5884" t="inlineStr"/>
      <c r="N5884" t="inlineStr"/>
      <c r="O5884" s="142">
        <f>DATE(YEAR(H5884),MONTH(H5884),1)</f>
        <v/>
      </c>
      <c r="P5884" s="132">
        <f>IF(H5884&gt;$L$3,"Futuro","Atraso")</f>
        <v/>
      </c>
      <c r="Q5884">
        <f>12*(YEAR(H5884)-YEAR($L$3))+(MONTH(H5884)-MONTH($L$3))</f>
        <v/>
      </c>
      <c r="R5884" s="366">
        <f>IF(N5884="IBIRAPITANGA FASE 3",IF(P5884="Atraso",M5884,M5884/(1+$J$2)^Q5884),IF(P5884="Atraso",M5884,M5884/(1+$J$1)^Q5884))</f>
        <v/>
      </c>
    </row>
    <row r="5885">
      <c r="A5885" t="inlineStr">
        <is>
          <t>Q025L01</t>
        </is>
      </c>
      <c r="B5885" t="inlineStr">
        <is>
          <t>GABRIEL CARREIRO DA SILVA</t>
        </is>
      </c>
      <c r="C5885" t="n">
        <v>1</v>
      </c>
      <c r="D5885" t="inlineStr">
        <is>
          <t>IPCA</t>
        </is>
      </c>
      <c r="E5885" t="n">
        <v>0.009488792934583046</v>
      </c>
      <c r="F5885" t="inlineStr">
        <is>
          <t>MENSAL</t>
        </is>
      </c>
      <c r="G5885" t="n">
        <v>49582</v>
      </c>
      <c r="H5885" t="n">
        <v>49582</v>
      </c>
      <c r="I5885" t="inlineStr">
        <is>
          <t>172</t>
        </is>
      </c>
      <c r="J5885" t="inlineStr">
        <is>
          <t>CARTEIRA</t>
        </is>
      </c>
      <c r="K5885" t="inlineStr">
        <is>
          <t>CONTRATO</t>
        </is>
      </c>
      <c r="L5885" t="n">
        <v>2072.85</v>
      </c>
      <c r="M5885" t="inlineStr"/>
      <c r="N5885" t="inlineStr"/>
      <c r="O5885" s="142">
        <f>DATE(YEAR(H5885),MONTH(H5885),1)</f>
        <v/>
      </c>
      <c r="P5885" s="132">
        <f>IF(H5885&gt;$L$3,"Futuro","Atraso")</f>
        <v/>
      </c>
      <c r="Q5885">
        <f>12*(YEAR(H5885)-YEAR($L$3))+(MONTH(H5885)-MONTH($L$3))</f>
        <v/>
      </c>
      <c r="R5885" s="366">
        <f>IF(N5885="IBIRAPITANGA FASE 3",IF(P5885="Atraso",M5885,M5885/(1+$J$2)^Q5885),IF(P5885="Atraso",M5885,M5885/(1+$J$1)^Q5885))</f>
        <v/>
      </c>
    </row>
    <row r="5886">
      <c r="A5886" t="inlineStr">
        <is>
          <t>Q025L01</t>
        </is>
      </c>
      <c r="B5886" t="inlineStr">
        <is>
          <t>GABRIEL CARREIRO DA SILVA</t>
        </is>
      </c>
      <c r="C5886" t="n">
        <v>1</v>
      </c>
      <c r="D5886" t="inlineStr">
        <is>
          <t>IPCA</t>
        </is>
      </c>
      <c r="E5886" t="n">
        <v>0.009488792934583046</v>
      </c>
      <c r="F5886" t="inlineStr">
        <is>
          <t>MENSAL</t>
        </is>
      </c>
      <c r="G5886" t="n">
        <v>49612</v>
      </c>
      <c r="H5886" t="n">
        <v>49612</v>
      </c>
      <c r="I5886" t="inlineStr">
        <is>
          <t>173</t>
        </is>
      </c>
      <c r="J5886" t="inlineStr">
        <is>
          <t>CARTEIRA</t>
        </is>
      </c>
      <c r="K5886" t="inlineStr">
        <is>
          <t>CONTRATO</t>
        </is>
      </c>
      <c r="L5886" t="n">
        <v>2072.85</v>
      </c>
      <c r="M5886" t="inlineStr"/>
      <c r="N5886" t="inlineStr"/>
      <c r="O5886" s="142">
        <f>DATE(YEAR(H5886),MONTH(H5886),1)</f>
        <v/>
      </c>
      <c r="P5886" s="132">
        <f>IF(H5886&gt;$L$3,"Futuro","Atraso")</f>
        <v/>
      </c>
      <c r="Q5886">
        <f>12*(YEAR(H5886)-YEAR($L$3))+(MONTH(H5886)-MONTH($L$3))</f>
        <v/>
      </c>
      <c r="R5886" s="366">
        <f>IF(N5886="IBIRAPITANGA FASE 3",IF(P5886="Atraso",M5886,M5886/(1+$J$2)^Q5886),IF(P5886="Atraso",M5886,M5886/(1+$J$1)^Q5886))</f>
        <v/>
      </c>
    </row>
    <row r="5887">
      <c r="A5887" t="inlineStr">
        <is>
          <t>Q025L01</t>
        </is>
      </c>
      <c r="B5887" t="inlineStr">
        <is>
          <t>GABRIEL CARREIRO DA SILVA</t>
        </is>
      </c>
      <c r="C5887" t="n">
        <v>1</v>
      </c>
      <c r="D5887" t="inlineStr">
        <is>
          <t>IPCA</t>
        </is>
      </c>
      <c r="E5887" t="n">
        <v>0.009488792934583046</v>
      </c>
      <c r="F5887" t="inlineStr">
        <is>
          <t>MENSAL</t>
        </is>
      </c>
      <c r="G5887" t="n">
        <v>49643</v>
      </c>
      <c r="H5887" t="n">
        <v>49643</v>
      </c>
      <c r="I5887" t="inlineStr">
        <is>
          <t>174</t>
        </is>
      </c>
      <c r="J5887" t="inlineStr">
        <is>
          <t>CARTEIRA</t>
        </is>
      </c>
      <c r="K5887" t="inlineStr">
        <is>
          <t>CONTRATO</t>
        </is>
      </c>
      <c r="L5887" t="n">
        <v>2072.85</v>
      </c>
      <c r="M5887" t="inlineStr"/>
      <c r="N5887" t="inlineStr"/>
      <c r="O5887" s="142">
        <f>DATE(YEAR(H5887),MONTH(H5887),1)</f>
        <v/>
      </c>
      <c r="P5887" s="132">
        <f>IF(H5887&gt;$L$3,"Futuro","Atraso")</f>
        <v/>
      </c>
      <c r="Q5887">
        <f>12*(YEAR(H5887)-YEAR($L$3))+(MONTH(H5887)-MONTH($L$3))</f>
        <v/>
      </c>
      <c r="R5887" s="366">
        <f>IF(N5887="IBIRAPITANGA FASE 3",IF(P5887="Atraso",M5887,M5887/(1+$J$2)^Q5887),IF(P5887="Atraso",M5887,M5887/(1+$J$1)^Q5887))</f>
        <v/>
      </c>
    </row>
    <row r="5888">
      <c r="A5888" t="inlineStr">
        <is>
          <t>Q025L01</t>
        </is>
      </c>
      <c r="B5888" t="inlineStr">
        <is>
          <t>GABRIEL CARREIRO DA SILVA</t>
        </is>
      </c>
      <c r="C5888" t="n">
        <v>1</v>
      </c>
      <c r="D5888" t="inlineStr">
        <is>
          <t>IPCA</t>
        </is>
      </c>
      <c r="E5888" t="n">
        <v>0.009488792934583046</v>
      </c>
      <c r="F5888" t="inlineStr">
        <is>
          <t>MENSAL</t>
        </is>
      </c>
      <c r="G5888" t="n">
        <v>49673</v>
      </c>
      <c r="H5888" t="n">
        <v>49673</v>
      </c>
      <c r="I5888" t="inlineStr">
        <is>
          <t>175</t>
        </is>
      </c>
      <c r="J5888" t="inlineStr">
        <is>
          <t>CARTEIRA</t>
        </is>
      </c>
      <c r="K5888" t="inlineStr">
        <is>
          <t>CONTRATO</t>
        </is>
      </c>
      <c r="L5888" t="n">
        <v>2072.85</v>
      </c>
      <c r="M5888" t="inlineStr"/>
      <c r="N5888" t="inlineStr"/>
      <c r="O5888" s="142">
        <f>DATE(YEAR(H5888),MONTH(H5888),1)</f>
        <v/>
      </c>
      <c r="P5888" s="132">
        <f>IF(H5888&gt;$L$3,"Futuro","Atraso")</f>
        <v/>
      </c>
      <c r="Q5888">
        <f>12*(YEAR(H5888)-YEAR($L$3))+(MONTH(H5888)-MONTH($L$3))</f>
        <v/>
      </c>
      <c r="R5888" s="366">
        <f>IF(N5888="IBIRAPITANGA FASE 3",IF(P5888="Atraso",M5888,M5888/(1+$J$2)^Q5888),IF(P5888="Atraso",M5888,M5888/(1+$J$1)^Q5888))</f>
        <v/>
      </c>
    </row>
    <row r="5889">
      <c r="A5889" t="inlineStr">
        <is>
          <t>Q025L01</t>
        </is>
      </c>
      <c r="B5889" t="inlineStr">
        <is>
          <t>GABRIEL CARREIRO DA SILVA</t>
        </is>
      </c>
      <c r="C5889" t="n">
        <v>1</v>
      </c>
      <c r="D5889" t="inlineStr">
        <is>
          <t>IPCA</t>
        </is>
      </c>
      <c r="E5889" t="n">
        <v>0.009488792934583046</v>
      </c>
      <c r="F5889" t="inlineStr">
        <is>
          <t>MENSAL</t>
        </is>
      </c>
      <c r="G5889" t="n">
        <v>49704</v>
      </c>
      <c r="H5889" t="n">
        <v>49704</v>
      </c>
      <c r="I5889" t="inlineStr">
        <is>
          <t>176</t>
        </is>
      </c>
      <c r="J5889" t="inlineStr">
        <is>
          <t>CARTEIRA</t>
        </is>
      </c>
      <c r="K5889" t="inlineStr">
        <is>
          <t>CONTRATO</t>
        </is>
      </c>
      <c r="L5889" t="n">
        <v>2072.85</v>
      </c>
      <c r="M5889" t="inlineStr"/>
      <c r="N5889" t="inlineStr"/>
      <c r="O5889" s="142">
        <f>DATE(YEAR(H5889),MONTH(H5889),1)</f>
        <v/>
      </c>
      <c r="P5889" s="132">
        <f>IF(H5889&gt;$L$3,"Futuro","Atraso")</f>
        <v/>
      </c>
      <c r="Q5889">
        <f>12*(YEAR(H5889)-YEAR($L$3))+(MONTH(H5889)-MONTH($L$3))</f>
        <v/>
      </c>
      <c r="R5889" s="366">
        <f>IF(N5889="IBIRAPITANGA FASE 3",IF(P5889="Atraso",M5889,M5889/(1+$J$2)^Q5889),IF(P5889="Atraso",M5889,M5889/(1+$J$1)^Q5889))</f>
        <v/>
      </c>
    </row>
    <row r="5890">
      <c r="A5890" t="inlineStr">
        <is>
          <t>Q025L01</t>
        </is>
      </c>
      <c r="B5890" t="inlineStr">
        <is>
          <t>GABRIEL CARREIRO DA SILVA</t>
        </is>
      </c>
      <c r="C5890" t="n">
        <v>1</v>
      </c>
      <c r="D5890" t="inlineStr">
        <is>
          <t>IPCA</t>
        </is>
      </c>
      <c r="E5890" t="n">
        <v>0.009488792934583046</v>
      </c>
      <c r="F5890" t="inlineStr">
        <is>
          <t>MENSAL</t>
        </is>
      </c>
      <c r="G5890" t="n">
        <v>49734</v>
      </c>
      <c r="H5890" t="n">
        <v>49734</v>
      </c>
      <c r="I5890" t="inlineStr">
        <is>
          <t>177</t>
        </is>
      </c>
      <c r="J5890" t="inlineStr">
        <is>
          <t>CARTEIRA</t>
        </is>
      </c>
      <c r="K5890" t="inlineStr">
        <is>
          <t>CONTRATO</t>
        </is>
      </c>
      <c r="L5890" t="n">
        <v>2072.85</v>
      </c>
      <c r="M5890" t="inlineStr"/>
      <c r="N5890" t="inlineStr"/>
      <c r="O5890" s="142">
        <f>DATE(YEAR(H5890),MONTH(H5890),1)</f>
        <v/>
      </c>
      <c r="P5890" s="132">
        <f>IF(H5890&gt;$L$3,"Futuro","Atraso")</f>
        <v/>
      </c>
      <c r="Q5890">
        <f>12*(YEAR(H5890)-YEAR($L$3))+(MONTH(H5890)-MONTH($L$3))</f>
        <v/>
      </c>
      <c r="R5890" s="366">
        <f>IF(N5890="IBIRAPITANGA FASE 3",IF(P5890="Atraso",M5890,M5890/(1+$J$2)^Q5890),IF(P5890="Atraso",M5890,M5890/(1+$J$1)^Q5890))</f>
        <v/>
      </c>
    </row>
    <row r="5891">
      <c r="A5891" t="inlineStr">
        <is>
          <t>Q025L01</t>
        </is>
      </c>
      <c r="B5891" t="inlineStr">
        <is>
          <t>GABRIEL CARREIRO DA SILVA</t>
        </is>
      </c>
      <c r="C5891" t="n">
        <v>1</v>
      </c>
      <c r="D5891" t="inlineStr">
        <is>
          <t>IPCA</t>
        </is>
      </c>
      <c r="E5891" t="n">
        <v>0.009488792934583046</v>
      </c>
      <c r="F5891" t="inlineStr">
        <is>
          <t>MENSAL</t>
        </is>
      </c>
      <c r="G5891" t="n">
        <v>49764</v>
      </c>
      <c r="H5891" t="n">
        <v>49764</v>
      </c>
      <c r="I5891" t="inlineStr">
        <is>
          <t>178</t>
        </is>
      </c>
      <c r="J5891" t="inlineStr">
        <is>
          <t>CARTEIRA</t>
        </is>
      </c>
      <c r="K5891" t="inlineStr">
        <is>
          <t>CONTRATO</t>
        </is>
      </c>
      <c r="L5891" t="n">
        <v>2072.85</v>
      </c>
      <c r="M5891" t="inlineStr"/>
      <c r="N5891" t="inlineStr"/>
      <c r="O5891" s="142">
        <f>DATE(YEAR(H5891),MONTH(H5891),1)</f>
        <v/>
      </c>
      <c r="P5891" s="132">
        <f>IF(H5891&gt;$L$3,"Futuro","Atraso")</f>
        <v/>
      </c>
      <c r="Q5891">
        <f>12*(YEAR(H5891)-YEAR($L$3))+(MONTH(H5891)-MONTH($L$3))</f>
        <v/>
      </c>
      <c r="R5891" s="366">
        <f>IF(N5891="IBIRAPITANGA FASE 3",IF(P5891="Atraso",M5891,M5891/(1+$J$2)^Q5891),IF(P5891="Atraso",M5891,M5891/(1+$J$1)^Q5891))</f>
        <v/>
      </c>
    </row>
    <row r="5892">
      <c r="A5892" t="inlineStr">
        <is>
          <t>Q025L01</t>
        </is>
      </c>
      <c r="B5892" t="inlineStr">
        <is>
          <t>GABRIEL CARREIRO DA SILVA</t>
        </is>
      </c>
      <c r="C5892" t="n">
        <v>1</v>
      </c>
      <c r="D5892" t="inlineStr">
        <is>
          <t>IPCA</t>
        </is>
      </c>
      <c r="E5892" t="n">
        <v>0.009488792934583046</v>
      </c>
      <c r="F5892" t="inlineStr">
        <is>
          <t>MENSAL</t>
        </is>
      </c>
      <c r="G5892" t="n">
        <v>49795</v>
      </c>
      <c r="H5892" t="n">
        <v>49795</v>
      </c>
      <c r="I5892" t="inlineStr">
        <is>
          <t>179</t>
        </is>
      </c>
      <c r="J5892" t="inlineStr">
        <is>
          <t>CARTEIRA</t>
        </is>
      </c>
      <c r="K5892" t="inlineStr">
        <is>
          <t>CONTRATO</t>
        </is>
      </c>
      <c r="L5892" t="n">
        <v>2072.85</v>
      </c>
      <c r="M5892" t="inlineStr"/>
      <c r="N5892" t="inlineStr"/>
      <c r="O5892" s="142">
        <f>DATE(YEAR(H5892),MONTH(H5892),1)</f>
        <v/>
      </c>
      <c r="P5892" s="132">
        <f>IF(H5892&gt;$L$3,"Futuro","Atraso")</f>
        <v/>
      </c>
      <c r="Q5892">
        <f>12*(YEAR(H5892)-YEAR($L$3))+(MONTH(H5892)-MONTH($L$3))</f>
        <v/>
      </c>
      <c r="R5892" s="366">
        <f>IF(N5892="IBIRAPITANGA FASE 3",IF(P5892="Atraso",M5892,M5892/(1+$J$2)^Q5892),IF(P5892="Atraso",M5892,M5892/(1+$J$1)^Q5892))</f>
        <v/>
      </c>
    </row>
    <row r="5893">
      <c r="A5893" t="inlineStr">
        <is>
          <t>Q025L01</t>
        </is>
      </c>
      <c r="B5893" t="inlineStr">
        <is>
          <t>GABRIEL CARREIRO DA SILVA</t>
        </is>
      </c>
      <c r="C5893" t="n">
        <v>1</v>
      </c>
      <c r="D5893" t="inlineStr">
        <is>
          <t>IPCA</t>
        </is>
      </c>
      <c r="E5893" t="n">
        <v>0.009488792934583046</v>
      </c>
      <c r="F5893" t="inlineStr">
        <is>
          <t>MENSAL</t>
        </is>
      </c>
      <c r="G5893" t="n">
        <v>49825</v>
      </c>
      <c r="H5893" t="n">
        <v>49825</v>
      </c>
      <c r="I5893" t="inlineStr">
        <is>
          <t>180</t>
        </is>
      </c>
      <c r="J5893" t="inlineStr">
        <is>
          <t>CARTEIRA</t>
        </is>
      </c>
      <c r="K5893" t="inlineStr">
        <is>
          <t>CONTRATO</t>
        </is>
      </c>
      <c r="L5893" t="n">
        <v>2072.85</v>
      </c>
      <c r="M5893" t="inlineStr"/>
      <c r="N5893" t="inlineStr"/>
      <c r="O5893" s="142">
        <f>DATE(YEAR(H5893),MONTH(H5893),1)</f>
        <v/>
      </c>
      <c r="P5893" s="132">
        <f>IF(H5893&gt;$L$3,"Futuro","Atraso")</f>
        <v/>
      </c>
      <c r="Q5893">
        <f>12*(YEAR(H5893)-YEAR($L$3))+(MONTH(H5893)-MONTH($L$3))</f>
        <v/>
      </c>
      <c r="R5893" s="366">
        <f>IF(N5893="IBIRAPITANGA FASE 3",IF(P5893="Atraso",M5893,M5893/(1+$J$2)^Q5893),IF(P5893="Atraso",M5893,M5893/(1+$J$1)^Q5893))</f>
        <v/>
      </c>
    </row>
    <row r="5894">
      <c r="A5894" t="inlineStr">
        <is>
          <t>Q025L03</t>
        </is>
      </c>
      <c r="B5894" t="inlineStr">
        <is>
          <t>NOVA VISAO SERVICOS TEMPORARIOS LTDA</t>
        </is>
      </c>
      <c r="C5894" t="n">
        <v>1</v>
      </c>
      <c r="D5894" t="inlineStr">
        <is>
          <t>IPCA</t>
        </is>
      </c>
      <c r="E5894" t="n">
        <v>0.009488792934583046</v>
      </c>
      <c r="F5894" t="inlineStr">
        <is>
          <t>MENSAL</t>
        </is>
      </c>
      <c r="G5894" t="n">
        <v>45229</v>
      </c>
      <c r="H5894" t="n">
        <v>45229</v>
      </c>
      <c r="I5894" t="inlineStr">
        <is>
          <t>031</t>
        </is>
      </c>
      <c r="J5894" t="inlineStr">
        <is>
          <t>CARTEIRA</t>
        </is>
      </c>
      <c r="K5894" t="inlineStr">
        <is>
          <t>CONTRATO</t>
        </is>
      </c>
      <c r="L5894" t="n">
        <v>2524.26</v>
      </c>
      <c r="M5894" t="inlineStr"/>
      <c r="N5894" t="inlineStr"/>
      <c r="O5894" s="142">
        <f>DATE(YEAR(H5894),MONTH(H5894),1)</f>
        <v/>
      </c>
      <c r="P5894" s="132">
        <f>IF(H5894&gt;$L$3,"Futuro","Atraso")</f>
        <v/>
      </c>
      <c r="Q5894">
        <f>12*(YEAR(H5894)-YEAR($L$3))+(MONTH(H5894)-MONTH($L$3))</f>
        <v/>
      </c>
      <c r="R5894" s="366">
        <f>IF(N5894="IBIRAPITANGA FASE 3",IF(P5894="Atraso",M5894,M5894/(1+$J$2)^Q5894),IF(P5894="Atraso",M5894,M5894/(1+$J$1)^Q5894))</f>
        <v/>
      </c>
    </row>
    <row r="5895">
      <c r="A5895" t="inlineStr">
        <is>
          <t>Q025L03</t>
        </is>
      </c>
      <c r="B5895" t="inlineStr">
        <is>
          <t>NOVA VISAO SERVICOS TEMPORARIOS LTDA</t>
        </is>
      </c>
      <c r="C5895" t="n">
        <v>1</v>
      </c>
      <c r="D5895" t="inlineStr">
        <is>
          <t>IPCA</t>
        </is>
      </c>
      <c r="E5895" t="n">
        <v>0.009488792934583046</v>
      </c>
      <c r="F5895" t="inlineStr">
        <is>
          <t>MENSAL</t>
        </is>
      </c>
      <c r="G5895" t="n">
        <v>45260</v>
      </c>
      <c r="H5895" t="n">
        <v>45260</v>
      </c>
      <c r="I5895" t="inlineStr">
        <is>
          <t>032</t>
        </is>
      </c>
      <c r="J5895" t="inlineStr">
        <is>
          <t>CARTEIRA</t>
        </is>
      </c>
      <c r="K5895" t="inlineStr">
        <is>
          <t>CONTRATO</t>
        </is>
      </c>
      <c r="L5895" t="n">
        <v>2524.26</v>
      </c>
      <c r="M5895" t="inlineStr"/>
      <c r="N5895" t="inlineStr"/>
      <c r="O5895" s="142">
        <f>DATE(YEAR(H5895),MONTH(H5895),1)</f>
        <v/>
      </c>
      <c r="P5895" s="132">
        <f>IF(H5895&gt;$L$3,"Futuro","Atraso")</f>
        <v/>
      </c>
      <c r="Q5895">
        <f>12*(YEAR(H5895)-YEAR($L$3))+(MONTH(H5895)-MONTH($L$3))</f>
        <v/>
      </c>
      <c r="R5895" s="366">
        <f>IF(N5895="IBIRAPITANGA FASE 3",IF(P5895="Atraso",M5895,M5895/(1+$J$2)^Q5895),IF(P5895="Atraso",M5895,M5895/(1+$J$1)^Q5895))</f>
        <v/>
      </c>
    </row>
    <row r="5896">
      <c r="A5896" t="inlineStr">
        <is>
          <t>Q025L03</t>
        </is>
      </c>
      <c r="B5896" t="inlineStr">
        <is>
          <t>NOVA VISAO SERVICOS TEMPORARIOS LTDA</t>
        </is>
      </c>
      <c r="C5896" t="n">
        <v>1</v>
      </c>
      <c r="D5896" t="inlineStr">
        <is>
          <t>IPCA</t>
        </is>
      </c>
      <c r="E5896" t="n">
        <v>0.009488792934583046</v>
      </c>
      <c r="F5896" t="inlineStr">
        <is>
          <t>MENSAL</t>
        </is>
      </c>
      <c r="G5896" t="n">
        <v>45290</v>
      </c>
      <c r="H5896" t="n">
        <v>45290</v>
      </c>
      <c r="I5896" t="inlineStr">
        <is>
          <t>033</t>
        </is>
      </c>
      <c r="J5896" t="inlineStr">
        <is>
          <t>CARTEIRA</t>
        </is>
      </c>
      <c r="K5896" t="inlineStr">
        <is>
          <t>CONTRATO</t>
        </is>
      </c>
      <c r="L5896" t="n">
        <v>2524.26</v>
      </c>
      <c r="M5896" t="inlineStr"/>
      <c r="N5896" t="inlineStr"/>
      <c r="O5896" s="142">
        <f>DATE(YEAR(H5896),MONTH(H5896),1)</f>
        <v/>
      </c>
      <c r="P5896" s="132">
        <f>IF(H5896&gt;$L$3,"Futuro","Atraso")</f>
        <v/>
      </c>
      <c r="Q5896">
        <f>12*(YEAR(H5896)-YEAR($L$3))+(MONTH(H5896)-MONTH($L$3))</f>
        <v/>
      </c>
      <c r="R5896" s="366">
        <f>IF(N5896="IBIRAPITANGA FASE 3",IF(P5896="Atraso",M5896,M5896/(1+$J$2)^Q5896),IF(P5896="Atraso",M5896,M5896/(1+$J$1)^Q5896))</f>
        <v/>
      </c>
    </row>
    <row r="5897">
      <c r="A5897" t="inlineStr">
        <is>
          <t>Q025L03</t>
        </is>
      </c>
      <c r="B5897" t="inlineStr">
        <is>
          <t>NOVA VISAO SERVICOS TEMPORARIOS LTDA</t>
        </is>
      </c>
      <c r="C5897" t="n">
        <v>1</v>
      </c>
      <c r="D5897" t="inlineStr">
        <is>
          <t>IPCA</t>
        </is>
      </c>
      <c r="E5897" t="n">
        <v>0.009488792934583046</v>
      </c>
      <c r="F5897" t="inlineStr">
        <is>
          <t>MENSAL</t>
        </is>
      </c>
      <c r="G5897" t="n">
        <v>45321</v>
      </c>
      <c r="H5897" t="n">
        <v>45321</v>
      </c>
      <c r="I5897" t="inlineStr">
        <is>
          <t>034</t>
        </is>
      </c>
      <c r="J5897" t="inlineStr">
        <is>
          <t>CARTEIRA</t>
        </is>
      </c>
      <c r="K5897" t="inlineStr">
        <is>
          <t>CONTRATO</t>
        </is>
      </c>
      <c r="L5897" t="n">
        <v>2524.26</v>
      </c>
      <c r="M5897" t="inlineStr"/>
      <c r="N5897" t="inlineStr"/>
      <c r="O5897" s="142">
        <f>DATE(YEAR(H5897),MONTH(H5897),1)</f>
        <v/>
      </c>
      <c r="P5897" s="132">
        <f>IF(H5897&gt;$L$3,"Futuro","Atraso")</f>
        <v/>
      </c>
      <c r="Q5897">
        <f>12*(YEAR(H5897)-YEAR($L$3))+(MONTH(H5897)-MONTH($L$3))</f>
        <v/>
      </c>
      <c r="R5897" s="366">
        <f>IF(N5897="IBIRAPITANGA FASE 3",IF(P5897="Atraso",M5897,M5897/(1+$J$2)^Q5897),IF(P5897="Atraso",M5897,M5897/(1+$J$1)^Q5897))</f>
        <v/>
      </c>
    </row>
    <row r="5898">
      <c r="A5898" t="inlineStr">
        <is>
          <t>Q025L03</t>
        </is>
      </c>
      <c r="B5898" t="inlineStr">
        <is>
          <t>NOVA VISAO SERVICOS TEMPORARIOS LTDA</t>
        </is>
      </c>
      <c r="C5898" t="n">
        <v>1</v>
      </c>
      <c r="D5898" t="inlineStr">
        <is>
          <t>IPCA</t>
        </is>
      </c>
      <c r="E5898" t="n">
        <v>0.009488792934583046</v>
      </c>
      <c r="F5898" t="inlineStr">
        <is>
          <t>MENSAL</t>
        </is>
      </c>
      <c r="G5898" t="n">
        <v>45351</v>
      </c>
      <c r="H5898" t="n">
        <v>45351</v>
      </c>
      <c r="I5898" t="inlineStr">
        <is>
          <t>035</t>
        </is>
      </c>
      <c r="J5898" t="inlineStr">
        <is>
          <t>CARTEIRA</t>
        </is>
      </c>
      <c r="K5898" t="inlineStr">
        <is>
          <t>CONTRATO</t>
        </is>
      </c>
      <c r="L5898" t="n">
        <v>2524.26</v>
      </c>
      <c r="M5898" t="inlineStr"/>
      <c r="N5898" t="inlineStr"/>
      <c r="O5898" s="142">
        <f>DATE(YEAR(H5898),MONTH(H5898),1)</f>
        <v/>
      </c>
      <c r="P5898" s="132">
        <f>IF(H5898&gt;$L$3,"Futuro","Atraso")</f>
        <v/>
      </c>
      <c r="Q5898">
        <f>12*(YEAR(H5898)-YEAR($L$3))+(MONTH(H5898)-MONTH($L$3))</f>
        <v/>
      </c>
      <c r="R5898" s="366">
        <f>IF(N5898="IBIRAPITANGA FASE 3",IF(P5898="Atraso",M5898,M5898/(1+$J$2)^Q5898),IF(P5898="Atraso",M5898,M5898/(1+$J$1)^Q5898))</f>
        <v/>
      </c>
    </row>
    <row r="5899">
      <c r="A5899" t="inlineStr">
        <is>
          <t>Q025L03</t>
        </is>
      </c>
      <c r="B5899" t="inlineStr">
        <is>
          <t>NOVA VISAO SERVICOS TEMPORARIOS LTDA</t>
        </is>
      </c>
      <c r="C5899" t="n">
        <v>1</v>
      </c>
      <c r="D5899" t="inlineStr">
        <is>
          <t>IPCA</t>
        </is>
      </c>
      <c r="E5899" t="n">
        <v>0.009488792934583046</v>
      </c>
      <c r="F5899" t="inlineStr">
        <is>
          <t>MENSAL</t>
        </is>
      </c>
      <c r="G5899" t="n">
        <v>45381</v>
      </c>
      <c r="H5899" t="n">
        <v>45381</v>
      </c>
      <c r="I5899" t="inlineStr">
        <is>
          <t>036</t>
        </is>
      </c>
      <c r="J5899" t="inlineStr">
        <is>
          <t>CARTEIRA</t>
        </is>
      </c>
      <c r="K5899" t="inlineStr">
        <is>
          <t>CONTRATO</t>
        </is>
      </c>
      <c r="L5899" t="n">
        <v>2524.26</v>
      </c>
      <c r="M5899" t="inlineStr"/>
      <c r="N5899" t="inlineStr"/>
      <c r="O5899" s="142">
        <f>DATE(YEAR(H5899),MONTH(H5899),1)</f>
        <v/>
      </c>
      <c r="P5899" s="132">
        <f>IF(H5899&gt;$L$3,"Futuro","Atraso")</f>
        <v/>
      </c>
      <c r="Q5899">
        <f>12*(YEAR(H5899)-YEAR($L$3))+(MONTH(H5899)-MONTH($L$3))</f>
        <v/>
      </c>
      <c r="R5899" s="366">
        <f>IF(N5899="IBIRAPITANGA FASE 3",IF(P5899="Atraso",M5899,M5899/(1+$J$2)^Q5899),IF(P5899="Atraso",M5899,M5899/(1+$J$1)^Q5899))</f>
        <v/>
      </c>
    </row>
    <row r="5900">
      <c r="A5900" t="inlineStr">
        <is>
          <t>Q025L03</t>
        </is>
      </c>
      <c r="B5900" t="inlineStr">
        <is>
          <t>NOVA VISAO SERVICOS TEMPORARIOS LTDA</t>
        </is>
      </c>
      <c r="C5900" t="n">
        <v>1</v>
      </c>
      <c r="D5900" t="inlineStr">
        <is>
          <t>IPCA</t>
        </is>
      </c>
      <c r="E5900" t="n">
        <v>0.009488792934583046</v>
      </c>
      <c r="F5900" t="inlineStr">
        <is>
          <t>MENSAL</t>
        </is>
      </c>
      <c r="G5900" t="n">
        <v>45412</v>
      </c>
      <c r="H5900" t="n">
        <v>45412</v>
      </c>
      <c r="I5900" t="inlineStr">
        <is>
          <t>037</t>
        </is>
      </c>
      <c r="J5900" t="inlineStr">
        <is>
          <t>CARTEIRA</t>
        </is>
      </c>
      <c r="K5900" t="inlineStr">
        <is>
          <t>CONTRATO</t>
        </is>
      </c>
      <c r="L5900" t="n">
        <v>2524.26</v>
      </c>
      <c r="M5900" t="inlineStr"/>
      <c r="N5900" t="inlineStr"/>
      <c r="O5900" s="142">
        <f>DATE(YEAR(H5900),MONTH(H5900),1)</f>
        <v/>
      </c>
      <c r="P5900" s="132">
        <f>IF(H5900&gt;$L$3,"Futuro","Atraso")</f>
        <v/>
      </c>
      <c r="Q5900">
        <f>12*(YEAR(H5900)-YEAR($L$3))+(MONTH(H5900)-MONTH($L$3))</f>
        <v/>
      </c>
      <c r="R5900" s="366">
        <f>IF(N5900="IBIRAPITANGA FASE 3",IF(P5900="Atraso",M5900,M5900/(1+$J$2)^Q5900),IF(P5900="Atraso",M5900,M5900/(1+$J$1)^Q5900))</f>
        <v/>
      </c>
    </row>
    <row r="5901">
      <c r="A5901" t="inlineStr">
        <is>
          <t>Q025L03</t>
        </is>
      </c>
      <c r="B5901" t="inlineStr">
        <is>
          <t>NOVA VISAO SERVICOS TEMPORARIOS LTDA</t>
        </is>
      </c>
      <c r="C5901" t="n">
        <v>1</v>
      </c>
      <c r="D5901" t="inlineStr">
        <is>
          <t>IPCA</t>
        </is>
      </c>
      <c r="E5901" t="n">
        <v>0.009488792934583046</v>
      </c>
      <c r="F5901" t="inlineStr">
        <is>
          <t>MENSAL</t>
        </is>
      </c>
      <c r="G5901" t="n">
        <v>45412</v>
      </c>
      <c r="H5901" t="n">
        <v>45412</v>
      </c>
      <c r="I5901" t="inlineStr">
        <is>
          <t>003</t>
        </is>
      </c>
      <c r="J5901" t="inlineStr">
        <is>
          <t>CARTEIRA</t>
        </is>
      </c>
      <c r="K5901" t="inlineStr">
        <is>
          <t>CONTRATO</t>
        </is>
      </c>
      <c r="L5901" t="n">
        <v>13681.57</v>
      </c>
      <c r="M5901" t="inlineStr"/>
      <c r="N5901" t="inlineStr"/>
      <c r="O5901" s="142">
        <f>DATE(YEAR(H5901),MONTH(H5901),1)</f>
        <v/>
      </c>
      <c r="P5901" s="132">
        <f>IF(H5901&gt;$L$3,"Futuro","Atraso")</f>
        <v/>
      </c>
      <c r="Q5901">
        <f>12*(YEAR(H5901)-YEAR($L$3))+(MONTH(H5901)-MONTH($L$3))</f>
        <v/>
      </c>
      <c r="R5901" s="366">
        <f>IF(N5901="IBIRAPITANGA FASE 3",IF(P5901="Atraso",M5901,M5901/(1+$J$2)^Q5901),IF(P5901="Atraso",M5901,M5901/(1+$J$1)^Q5901))</f>
        <v/>
      </c>
    </row>
    <row r="5902">
      <c r="A5902" t="inlineStr">
        <is>
          <t>Q025L03</t>
        </is>
      </c>
      <c r="B5902" t="inlineStr">
        <is>
          <t>NOVA VISAO SERVICOS TEMPORARIOS LTDA</t>
        </is>
      </c>
      <c r="C5902" t="n">
        <v>1</v>
      </c>
      <c r="D5902" t="inlineStr">
        <is>
          <t>IPCA</t>
        </is>
      </c>
      <c r="E5902" t="n">
        <v>0.009488792934583046</v>
      </c>
      <c r="F5902" t="inlineStr">
        <is>
          <t>MENSAL</t>
        </is>
      </c>
      <c r="G5902" t="n">
        <v>45442</v>
      </c>
      <c r="H5902" t="n">
        <v>45442</v>
      </c>
      <c r="I5902" t="inlineStr">
        <is>
          <t>038</t>
        </is>
      </c>
      <c r="J5902" t="inlineStr">
        <is>
          <t>CARTEIRA</t>
        </is>
      </c>
      <c r="K5902" t="inlineStr">
        <is>
          <t>CONTRATO</t>
        </is>
      </c>
      <c r="L5902" t="n">
        <v>2524.26</v>
      </c>
      <c r="M5902" t="inlineStr"/>
      <c r="N5902" t="inlineStr"/>
      <c r="O5902" s="142">
        <f>DATE(YEAR(H5902),MONTH(H5902),1)</f>
        <v/>
      </c>
      <c r="P5902" s="132">
        <f>IF(H5902&gt;$L$3,"Futuro","Atraso")</f>
        <v/>
      </c>
      <c r="Q5902">
        <f>12*(YEAR(H5902)-YEAR($L$3))+(MONTH(H5902)-MONTH($L$3))</f>
        <v/>
      </c>
      <c r="R5902" s="366">
        <f>IF(N5902="IBIRAPITANGA FASE 3",IF(P5902="Atraso",M5902,M5902/(1+$J$2)^Q5902),IF(P5902="Atraso",M5902,M5902/(1+$J$1)^Q5902))</f>
        <v/>
      </c>
    </row>
    <row r="5903">
      <c r="A5903" t="inlineStr">
        <is>
          <t>Q025L03</t>
        </is>
      </c>
      <c r="B5903" t="inlineStr">
        <is>
          <t>NOVA VISAO SERVICOS TEMPORARIOS LTDA</t>
        </is>
      </c>
      <c r="C5903" t="n">
        <v>1</v>
      </c>
      <c r="D5903" t="inlineStr">
        <is>
          <t>IPCA</t>
        </is>
      </c>
      <c r="E5903" t="n">
        <v>0.009488792934583046</v>
      </c>
      <c r="F5903" t="inlineStr">
        <is>
          <t>MENSAL</t>
        </is>
      </c>
      <c r="G5903" t="n">
        <v>45473</v>
      </c>
      <c r="H5903" t="n">
        <v>45473</v>
      </c>
      <c r="I5903" t="inlineStr">
        <is>
          <t>039</t>
        </is>
      </c>
      <c r="J5903" t="inlineStr">
        <is>
          <t>CARTEIRA</t>
        </is>
      </c>
      <c r="K5903" t="inlineStr">
        <is>
          <t>CONTRATO</t>
        </is>
      </c>
      <c r="L5903" t="n">
        <v>2524.26</v>
      </c>
      <c r="M5903" t="inlineStr"/>
      <c r="N5903" t="inlineStr"/>
      <c r="O5903" s="142">
        <f>DATE(YEAR(H5903),MONTH(H5903),1)</f>
        <v/>
      </c>
      <c r="P5903" s="132">
        <f>IF(H5903&gt;$L$3,"Futuro","Atraso")</f>
        <v/>
      </c>
      <c r="Q5903">
        <f>12*(YEAR(H5903)-YEAR($L$3))+(MONTH(H5903)-MONTH($L$3))</f>
        <v/>
      </c>
      <c r="R5903" s="366">
        <f>IF(N5903="IBIRAPITANGA FASE 3",IF(P5903="Atraso",M5903,M5903/(1+$J$2)^Q5903),IF(P5903="Atraso",M5903,M5903/(1+$J$1)^Q5903))</f>
        <v/>
      </c>
    </row>
    <row r="5904">
      <c r="A5904" t="inlineStr">
        <is>
          <t>Q025L03</t>
        </is>
      </c>
      <c r="B5904" t="inlineStr">
        <is>
          <t>NOVA VISAO SERVICOS TEMPORARIOS LTDA</t>
        </is>
      </c>
      <c r="C5904" t="n">
        <v>1</v>
      </c>
      <c r="D5904" t="inlineStr">
        <is>
          <t>IPCA</t>
        </is>
      </c>
      <c r="E5904" t="n">
        <v>0.009488792934583046</v>
      </c>
      <c r="F5904" t="inlineStr">
        <is>
          <t>MENSAL</t>
        </is>
      </c>
      <c r="G5904" t="n">
        <v>45503</v>
      </c>
      <c r="H5904" t="n">
        <v>45503</v>
      </c>
      <c r="I5904" t="inlineStr">
        <is>
          <t>040</t>
        </is>
      </c>
      <c r="J5904" t="inlineStr">
        <is>
          <t>CARTEIRA</t>
        </is>
      </c>
      <c r="K5904" t="inlineStr">
        <is>
          <t>CONTRATO</t>
        </is>
      </c>
      <c r="L5904" t="n">
        <v>2524.26</v>
      </c>
      <c r="M5904" t="inlineStr"/>
      <c r="N5904" t="inlineStr"/>
      <c r="O5904" s="142">
        <f>DATE(YEAR(H5904),MONTH(H5904),1)</f>
        <v/>
      </c>
      <c r="P5904" s="132">
        <f>IF(H5904&gt;$L$3,"Futuro","Atraso")</f>
        <v/>
      </c>
      <c r="Q5904">
        <f>12*(YEAR(H5904)-YEAR($L$3))+(MONTH(H5904)-MONTH($L$3))</f>
        <v/>
      </c>
      <c r="R5904" s="366">
        <f>IF(N5904="IBIRAPITANGA FASE 3",IF(P5904="Atraso",M5904,M5904/(1+$J$2)^Q5904),IF(P5904="Atraso",M5904,M5904/(1+$J$1)^Q5904))</f>
        <v/>
      </c>
    </row>
    <row r="5905">
      <c r="A5905" t="inlineStr">
        <is>
          <t>Q025L03</t>
        </is>
      </c>
      <c r="B5905" t="inlineStr">
        <is>
          <t>NOVA VISAO SERVICOS TEMPORARIOS LTDA</t>
        </is>
      </c>
      <c r="C5905" t="n">
        <v>1</v>
      </c>
      <c r="D5905" t="inlineStr">
        <is>
          <t>IPCA</t>
        </is>
      </c>
      <c r="E5905" t="n">
        <v>0.009488792934583046</v>
      </c>
      <c r="F5905" t="inlineStr">
        <is>
          <t>MENSAL</t>
        </is>
      </c>
      <c r="G5905" t="n">
        <v>45534</v>
      </c>
      <c r="H5905" t="n">
        <v>45534</v>
      </c>
      <c r="I5905" t="inlineStr">
        <is>
          <t>041</t>
        </is>
      </c>
      <c r="J5905" t="inlineStr">
        <is>
          <t>CARTEIRA</t>
        </is>
      </c>
      <c r="K5905" t="inlineStr">
        <is>
          <t>CONTRATO</t>
        </is>
      </c>
      <c r="L5905" t="n">
        <v>2524.26</v>
      </c>
      <c r="M5905" t="inlineStr"/>
      <c r="N5905" t="inlineStr"/>
      <c r="O5905" s="142">
        <f>DATE(YEAR(H5905),MONTH(H5905),1)</f>
        <v/>
      </c>
      <c r="P5905" s="132">
        <f>IF(H5905&gt;$L$3,"Futuro","Atraso")</f>
        <v/>
      </c>
      <c r="Q5905">
        <f>12*(YEAR(H5905)-YEAR($L$3))+(MONTH(H5905)-MONTH($L$3))</f>
        <v/>
      </c>
      <c r="R5905" s="366">
        <f>IF(N5905="IBIRAPITANGA FASE 3",IF(P5905="Atraso",M5905,M5905/(1+$J$2)^Q5905),IF(P5905="Atraso",M5905,M5905/(1+$J$1)^Q5905))</f>
        <v/>
      </c>
    </row>
    <row r="5906">
      <c r="A5906" t="inlineStr">
        <is>
          <t>Q025L03</t>
        </is>
      </c>
      <c r="B5906" t="inlineStr">
        <is>
          <t>NOVA VISAO SERVICOS TEMPORARIOS LTDA</t>
        </is>
      </c>
      <c r="C5906" t="n">
        <v>1</v>
      </c>
      <c r="D5906" t="inlineStr">
        <is>
          <t>IPCA</t>
        </is>
      </c>
      <c r="E5906" t="n">
        <v>0.009488792934583046</v>
      </c>
      <c r="F5906" t="inlineStr">
        <is>
          <t>MENSAL</t>
        </is>
      </c>
      <c r="G5906" t="n">
        <v>45565</v>
      </c>
      <c r="H5906" t="n">
        <v>45565</v>
      </c>
      <c r="I5906" t="inlineStr">
        <is>
          <t>042</t>
        </is>
      </c>
      <c r="J5906" t="inlineStr">
        <is>
          <t>CARTEIRA</t>
        </is>
      </c>
      <c r="K5906" t="inlineStr">
        <is>
          <t>CONTRATO</t>
        </is>
      </c>
      <c r="L5906" t="n">
        <v>2524.26</v>
      </c>
      <c r="M5906" t="inlineStr"/>
      <c r="N5906" t="inlineStr"/>
      <c r="O5906" s="142">
        <f>DATE(YEAR(H5906),MONTH(H5906),1)</f>
        <v/>
      </c>
      <c r="P5906" s="132">
        <f>IF(H5906&gt;$L$3,"Futuro","Atraso")</f>
        <v/>
      </c>
      <c r="Q5906">
        <f>12*(YEAR(H5906)-YEAR($L$3))+(MONTH(H5906)-MONTH($L$3))</f>
        <v/>
      </c>
      <c r="R5906" s="366">
        <f>IF(N5906="IBIRAPITANGA FASE 3",IF(P5906="Atraso",M5906,M5906/(1+$J$2)^Q5906),IF(P5906="Atraso",M5906,M5906/(1+$J$1)^Q5906))</f>
        <v/>
      </c>
    </row>
    <row r="5907">
      <c r="A5907" t="inlineStr">
        <is>
          <t>Q025L03</t>
        </is>
      </c>
      <c r="B5907" t="inlineStr">
        <is>
          <t>NOVA VISAO SERVICOS TEMPORARIOS LTDA</t>
        </is>
      </c>
      <c r="C5907" t="n">
        <v>1</v>
      </c>
      <c r="D5907" t="inlineStr">
        <is>
          <t>IPCA</t>
        </is>
      </c>
      <c r="E5907" t="n">
        <v>0.009488792934583046</v>
      </c>
      <c r="F5907" t="inlineStr">
        <is>
          <t>MENSAL</t>
        </is>
      </c>
      <c r="G5907" t="n">
        <v>45595</v>
      </c>
      <c r="H5907" t="n">
        <v>45595</v>
      </c>
      <c r="I5907" t="inlineStr">
        <is>
          <t>043</t>
        </is>
      </c>
      <c r="J5907" t="inlineStr">
        <is>
          <t>CARTEIRA</t>
        </is>
      </c>
      <c r="K5907" t="inlineStr">
        <is>
          <t>CONTRATO</t>
        </is>
      </c>
      <c r="L5907" t="n">
        <v>2524.26</v>
      </c>
      <c r="M5907" t="inlineStr"/>
      <c r="N5907" t="inlineStr"/>
      <c r="O5907" s="142">
        <f>DATE(YEAR(H5907),MONTH(H5907),1)</f>
        <v/>
      </c>
      <c r="P5907" s="132">
        <f>IF(H5907&gt;$L$3,"Futuro","Atraso")</f>
        <v/>
      </c>
      <c r="Q5907">
        <f>12*(YEAR(H5907)-YEAR($L$3))+(MONTH(H5907)-MONTH($L$3))</f>
        <v/>
      </c>
      <c r="R5907" s="366">
        <f>IF(N5907="IBIRAPITANGA FASE 3",IF(P5907="Atraso",M5907,M5907/(1+$J$2)^Q5907),IF(P5907="Atraso",M5907,M5907/(1+$J$1)^Q5907))</f>
        <v/>
      </c>
    </row>
    <row r="5908">
      <c r="A5908" t="inlineStr">
        <is>
          <t>Q025L03</t>
        </is>
      </c>
      <c r="B5908" t="inlineStr">
        <is>
          <t>NOVA VISAO SERVICOS TEMPORARIOS LTDA</t>
        </is>
      </c>
      <c r="C5908" t="n">
        <v>1</v>
      </c>
      <c r="D5908" t="inlineStr">
        <is>
          <t>IPCA</t>
        </is>
      </c>
      <c r="E5908" t="n">
        <v>0.009488792934583046</v>
      </c>
      <c r="F5908" t="inlineStr">
        <is>
          <t>MENSAL</t>
        </is>
      </c>
      <c r="G5908" t="n">
        <v>45626</v>
      </c>
      <c r="H5908" t="n">
        <v>45626</v>
      </c>
      <c r="I5908" t="inlineStr">
        <is>
          <t>044</t>
        </is>
      </c>
      <c r="J5908" t="inlineStr">
        <is>
          <t>CARTEIRA</t>
        </is>
      </c>
      <c r="K5908" t="inlineStr">
        <is>
          <t>CONTRATO</t>
        </is>
      </c>
      <c r="L5908" t="n">
        <v>2524.26</v>
      </c>
      <c r="M5908" t="inlineStr"/>
      <c r="N5908" t="inlineStr"/>
      <c r="O5908" s="142">
        <f>DATE(YEAR(H5908),MONTH(H5908),1)</f>
        <v/>
      </c>
      <c r="P5908" s="132">
        <f>IF(H5908&gt;$L$3,"Futuro","Atraso")</f>
        <v/>
      </c>
      <c r="Q5908">
        <f>12*(YEAR(H5908)-YEAR($L$3))+(MONTH(H5908)-MONTH($L$3))</f>
        <v/>
      </c>
      <c r="R5908" s="366">
        <f>IF(N5908="IBIRAPITANGA FASE 3",IF(P5908="Atraso",M5908,M5908/(1+$J$2)^Q5908),IF(P5908="Atraso",M5908,M5908/(1+$J$1)^Q5908))</f>
        <v/>
      </c>
    </row>
    <row r="5909">
      <c r="A5909" t="inlineStr">
        <is>
          <t>Q025L03</t>
        </is>
      </c>
      <c r="B5909" t="inlineStr">
        <is>
          <t>NOVA VISAO SERVICOS TEMPORARIOS LTDA</t>
        </is>
      </c>
      <c r="C5909" t="n">
        <v>1</v>
      </c>
      <c r="D5909" t="inlineStr">
        <is>
          <t>IPCA</t>
        </is>
      </c>
      <c r="E5909" t="n">
        <v>0.009488792934583046</v>
      </c>
      <c r="F5909" t="inlineStr">
        <is>
          <t>MENSAL</t>
        </is>
      </c>
      <c r="G5909" t="n">
        <v>45656</v>
      </c>
      <c r="H5909" t="n">
        <v>45656</v>
      </c>
      <c r="I5909" t="inlineStr">
        <is>
          <t>045</t>
        </is>
      </c>
      <c r="J5909" t="inlineStr">
        <is>
          <t>CARTEIRA</t>
        </is>
      </c>
      <c r="K5909" t="inlineStr">
        <is>
          <t>CONTRATO</t>
        </is>
      </c>
      <c r="L5909" t="n">
        <v>2524.26</v>
      </c>
      <c r="M5909" t="inlineStr"/>
      <c r="N5909" t="inlineStr"/>
      <c r="O5909" s="142">
        <f>DATE(YEAR(H5909),MONTH(H5909),1)</f>
        <v/>
      </c>
      <c r="P5909" s="132">
        <f>IF(H5909&gt;$L$3,"Futuro","Atraso")</f>
        <v/>
      </c>
      <c r="Q5909">
        <f>12*(YEAR(H5909)-YEAR($L$3))+(MONTH(H5909)-MONTH($L$3))</f>
        <v/>
      </c>
      <c r="R5909" s="366">
        <f>IF(N5909="IBIRAPITANGA FASE 3",IF(P5909="Atraso",M5909,M5909/(1+$J$2)^Q5909),IF(P5909="Atraso",M5909,M5909/(1+$J$1)^Q5909))</f>
        <v/>
      </c>
    </row>
    <row r="5910">
      <c r="A5910" t="inlineStr">
        <is>
          <t>Q025L03</t>
        </is>
      </c>
      <c r="B5910" t="inlineStr">
        <is>
          <t>NOVA VISAO SERVICOS TEMPORARIOS LTDA</t>
        </is>
      </c>
      <c r="C5910" t="n">
        <v>1</v>
      </c>
      <c r="D5910" t="inlineStr">
        <is>
          <t>IPCA</t>
        </is>
      </c>
      <c r="E5910" t="n">
        <v>0.009488792934583046</v>
      </c>
      <c r="F5910" t="inlineStr">
        <is>
          <t>MENSAL</t>
        </is>
      </c>
      <c r="G5910" t="n">
        <v>45687</v>
      </c>
      <c r="H5910" t="n">
        <v>45687</v>
      </c>
      <c r="I5910" t="inlineStr">
        <is>
          <t>046</t>
        </is>
      </c>
      <c r="J5910" t="inlineStr">
        <is>
          <t>CARTEIRA</t>
        </is>
      </c>
      <c r="K5910" t="inlineStr">
        <is>
          <t>CONTRATO</t>
        </is>
      </c>
      <c r="L5910" t="n">
        <v>2524.26</v>
      </c>
      <c r="M5910" t="inlineStr"/>
      <c r="N5910" t="inlineStr"/>
      <c r="O5910" s="142">
        <f>DATE(YEAR(H5910),MONTH(H5910),1)</f>
        <v/>
      </c>
      <c r="P5910" s="132">
        <f>IF(H5910&gt;$L$3,"Futuro","Atraso")</f>
        <v/>
      </c>
      <c r="Q5910">
        <f>12*(YEAR(H5910)-YEAR($L$3))+(MONTH(H5910)-MONTH($L$3))</f>
        <v/>
      </c>
      <c r="R5910" s="366">
        <f>IF(N5910="IBIRAPITANGA FASE 3",IF(P5910="Atraso",M5910,M5910/(1+$J$2)^Q5910),IF(P5910="Atraso",M5910,M5910/(1+$J$1)^Q5910))</f>
        <v/>
      </c>
    </row>
    <row r="5911">
      <c r="A5911" t="inlineStr">
        <is>
          <t>Q025L03</t>
        </is>
      </c>
      <c r="B5911" t="inlineStr">
        <is>
          <t>NOVA VISAO SERVICOS TEMPORARIOS LTDA</t>
        </is>
      </c>
      <c r="C5911" t="n">
        <v>1</v>
      </c>
      <c r="D5911" t="inlineStr">
        <is>
          <t>IPCA</t>
        </is>
      </c>
      <c r="E5911" t="n">
        <v>0.009488792934583046</v>
      </c>
      <c r="F5911" t="inlineStr">
        <is>
          <t>MENSAL</t>
        </is>
      </c>
      <c r="G5911" t="n">
        <v>45716</v>
      </c>
      <c r="H5911" t="n">
        <v>45716</v>
      </c>
      <c r="I5911" t="inlineStr">
        <is>
          <t>047</t>
        </is>
      </c>
      <c r="J5911" t="inlineStr">
        <is>
          <t>CARTEIRA</t>
        </is>
      </c>
      <c r="K5911" t="inlineStr">
        <is>
          <t>CONTRATO</t>
        </is>
      </c>
      <c r="L5911" t="n">
        <v>2524.26</v>
      </c>
      <c r="M5911" t="inlineStr"/>
      <c r="N5911" t="inlineStr"/>
      <c r="O5911" s="142">
        <f>DATE(YEAR(H5911),MONTH(H5911),1)</f>
        <v/>
      </c>
      <c r="P5911" s="132">
        <f>IF(H5911&gt;$L$3,"Futuro","Atraso")</f>
        <v/>
      </c>
      <c r="Q5911">
        <f>12*(YEAR(H5911)-YEAR($L$3))+(MONTH(H5911)-MONTH($L$3))</f>
        <v/>
      </c>
      <c r="R5911" s="366">
        <f>IF(N5911="IBIRAPITANGA FASE 3",IF(P5911="Atraso",M5911,M5911/(1+$J$2)^Q5911),IF(P5911="Atraso",M5911,M5911/(1+$J$1)^Q5911))</f>
        <v/>
      </c>
    </row>
    <row r="5912">
      <c r="A5912" t="inlineStr">
        <is>
          <t>Q025L03</t>
        </is>
      </c>
      <c r="B5912" t="inlineStr">
        <is>
          <t>NOVA VISAO SERVICOS TEMPORARIOS LTDA</t>
        </is>
      </c>
      <c r="C5912" t="n">
        <v>1</v>
      </c>
      <c r="D5912" t="inlineStr">
        <is>
          <t>IPCA</t>
        </is>
      </c>
      <c r="E5912" t="n">
        <v>0.009488792934583046</v>
      </c>
      <c r="F5912" t="inlineStr">
        <is>
          <t>MENSAL</t>
        </is>
      </c>
      <c r="G5912" t="n">
        <v>45746</v>
      </c>
      <c r="H5912" t="n">
        <v>45746</v>
      </c>
      <c r="I5912" t="inlineStr">
        <is>
          <t>048</t>
        </is>
      </c>
      <c r="J5912" t="inlineStr">
        <is>
          <t>CARTEIRA</t>
        </is>
      </c>
      <c r="K5912" t="inlineStr">
        <is>
          <t>CONTRATO</t>
        </is>
      </c>
      <c r="L5912" t="n">
        <v>2524.26</v>
      </c>
      <c r="M5912" t="inlineStr"/>
      <c r="N5912" t="inlineStr"/>
      <c r="O5912" s="142">
        <f>DATE(YEAR(H5912),MONTH(H5912),1)</f>
        <v/>
      </c>
      <c r="P5912" s="132">
        <f>IF(H5912&gt;$L$3,"Futuro","Atraso")</f>
        <v/>
      </c>
      <c r="Q5912">
        <f>12*(YEAR(H5912)-YEAR($L$3))+(MONTH(H5912)-MONTH($L$3))</f>
        <v/>
      </c>
      <c r="R5912" s="366">
        <f>IF(N5912="IBIRAPITANGA FASE 3",IF(P5912="Atraso",M5912,M5912/(1+$J$2)^Q5912),IF(P5912="Atraso",M5912,M5912/(1+$J$1)^Q5912))</f>
        <v/>
      </c>
    </row>
    <row r="5913">
      <c r="A5913" t="inlineStr">
        <is>
          <t>Q025L03</t>
        </is>
      </c>
      <c r="B5913" t="inlineStr">
        <is>
          <t>NOVA VISAO SERVICOS TEMPORARIOS LTDA</t>
        </is>
      </c>
      <c r="C5913" t="n">
        <v>1</v>
      </c>
      <c r="D5913" t="inlineStr">
        <is>
          <t>IPCA</t>
        </is>
      </c>
      <c r="E5913" t="n">
        <v>0.009488792934583046</v>
      </c>
      <c r="F5913" t="inlineStr">
        <is>
          <t>MENSAL</t>
        </is>
      </c>
      <c r="G5913" t="n">
        <v>45777</v>
      </c>
      <c r="H5913" t="n">
        <v>45777</v>
      </c>
      <c r="I5913" t="inlineStr">
        <is>
          <t>049</t>
        </is>
      </c>
      <c r="J5913" t="inlineStr">
        <is>
          <t>CARTEIRA</t>
        </is>
      </c>
      <c r="K5913" t="inlineStr">
        <is>
          <t>CONTRATO</t>
        </is>
      </c>
      <c r="L5913" t="n">
        <v>2524.26</v>
      </c>
      <c r="M5913" t="inlineStr"/>
      <c r="N5913" t="inlineStr"/>
      <c r="O5913" s="142">
        <f>DATE(YEAR(H5913),MONTH(H5913),1)</f>
        <v/>
      </c>
      <c r="P5913" s="132">
        <f>IF(H5913&gt;$L$3,"Futuro","Atraso")</f>
        <v/>
      </c>
      <c r="Q5913">
        <f>12*(YEAR(H5913)-YEAR($L$3))+(MONTH(H5913)-MONTH($L$3))</f>
        <v/>
      </c>
      <c r="R5913" s="366">
        <f>IF(N5913="IBIRAPITANGA FASE 3",IF(P5913="Atraso",M5913,M5913/(1+$J$2)^Q5913),IF(P5913="Atraso",M5913,M5913/(1+$J$1)^Q5913))</f>
        <v/>
      </c>
    </row>
    <row r="5914">
      <c r="A5914" t="inlineStr">
        <is>
          <t>Q025L03</t>
        </is>
      </c>
      <c r="B5914" t="inlineStr">
        <is>
          <t>NOVA VISAO SERVICOS TEMPORARIOS LTDA</t>
        </is>
      </c>
      <c r="C5914" t="n">
        <v>1</v>
      </c>
      <c r="D5914" t="inlineStr">
        <is>
          <t>IPCA</t>
        </is>
      </c>
      <c r="E5914" t="n">
        <v>0.009488792934583046</v>
      </c>
      <c r="F5914" t="inlineStr">
        <is>
          <t>MENSAL</t>
        </is>
      </c>
      <c r="G5914" t="n">
        <v>45777</v>
      </c>
      <c r="H5914" t="n">
        <v>45777</v>
      </c>
      <c r="I5914" t="inlineStr">
        <is>
          <t>004</t>
        </is>
      </c>
      <c r="J5914" t="inlineStr">
        <is>
          <t>CARTEIRA</t>
        </is>
      </c>
      <c r="K5914" t="inlineStr">
        <is>
          <t>CONTRATO</t>
        </is>
      </c>
      <c r="L5914" t="n">
        <v>13681.57</v>
      </c>
      <c r="M5914" t="inlineStr"/>
      <c r="N5914" t="inlineStr"/>
      <c r="O5914" s="142">
        <f>DATE(YEAR(H5914),MONTH(H5914),1)</f>
        <v/>
      </c>
      <c r="P5914" s="132">
        <f>IF(H5914&gt;$L$3,"Futuro","Atraso")</f>
        <v/>
      </c>
      <c r="Q5914">
        <f>12*(YEAR(H5914)-YEAR($L$3))+(MONTH(H5914)-MONTH($L$3))</f>
        <v/>
      </c>
      <c r="R5914" s="366">
        <f>IF(N5914="IBIRAPITANGA FASE 3",IF(P5914="Atraso",M5914,M5914/(1+$J$2)^Q5914),IF(P5914="Atraso",M5914,M5914/(1+$J$1)^Q5914))</f>
        <v/>
      </c>
    </row>
    <row r="5915">
      <c r="A5915" t="inlineStr">
        <is>
          <t>Q025L03</t>
        </is>
      </c>
      <c r="B5915" t="inlineStr">
        <is>
          <t>NOVA VISAO SERVICOS TEMPORARIOS LTDA</t>
        </is>
      </c>
      <c r="C5915" t="n">
        <v>1</v>
      </c>
      <c r="D5915" t="inlineStr">
        <is>
          <t>IPCA</t>
        </is>
      </c>
      <c r="E5915" t="n">
        <v>0.009488792934583046</v>
      </c>
      <c r="F5915" t="inlineStr">
        <is>
          <t>MENSAL</t>
        </is>
      </c>
      <c r="G5915" t="n">
        <v>45807</v>
      </c>
      <c r="H5915" t="n">
        <v>45807</v>
      </c>
      <c r="I5915" t="inlineStr">
        <is>
          <t>050</t>
        </is>
      </c>
      <c r="J5915" t="inlineStr">
        <is>
          <t>CARTEIRA</t>
        </is>
      </c>
      <c r="K5915" t="inlineStr">
        <is>
          <t>CONTRATO</t>
        </is>
      </c>
      <c r="L5915" t="n">
        <v>2524.26</v>
      </c>
      <c r="M5915" t="inlineStr"/>
      <c r="N5915" t="inlineStr"/>
      <c r="O5915" s="142">
        <f>DATE(YEAR(H5915),MONTH(H5915),1)</f>
        <v/>
      </c>
      <c r="P5915" s="132">
        <f>IF(H5915&gt;$L$3,"Futuro","Atraso")</f>
        <v/>
      </c>
      <c r="Q5915">
        <f>12*(YEAR(H5915)-YEAR($L$3))+(MONTH(H5915)-MONTH($L$3))</f>
        <v/>
      </c>
      <c r="R5915" s="366">
        <f>IF(N5915="IBIRAPITANGA FASE 3",IF(P5915="Atraso",M5915,M5915/(1+$J$2)^Q5915),IF(P5915="Atraso",M5915,M5915/(1+$J$1)^Q5915))</f>
        <v/>
      </c>
    </row>
    <row r="5916">
      <c r="A5916" t="inlineStr">
        <is>
          <t>Q025L03</t>
        </is>
      </c>
      <c r="B5916" t="inlineStr">
        <is>
          <t>NOVA VISAO SERVICOS TEMPORARIOS LTDA</t>
        </is>
      </c>
      <c r="C5916" t="n">
        <v>1</v>
      </c>
      <c r="D5916" t="inlineStr">
        <is>
          <t>IPCA</t>
        </is>
      </c>
      <c r="E5916" t="n">
        <v>0.009488792934583046</v>
      </c>
      <c r="F5916" t="inlineStr">
        <is>
          <t>MENSAL</t>
        </is>
      </c>
      <c r="G5916" t="n">
        <v>45838</v>
      </c>
      <c r="H5916" t="n">
        <v>45838</v>
      </c>
      <c r="I5916" t="inlineStr">
        <is>
          <t>051</t>
        </is>
      </c>
      <c r="J5916" t="inlineStr">
        <is>
          <t>CARTEIRA</t>
        </is>
      </c>
      <c r="K5916" t="inlineStr">
        <is>
          <t>CONTRATO</t>
        </is>
      </c>
      <c r="L5916" t="n">
        <v>2524.26</v>
      </c>
      <c r="M5916" t="inlineStr"/>
      <c r="N5916" t="inlineStr"/>
      <c r="O5916" s="142">
        <f>DATE(YEAR(H5916),MONTH(H5916),1)</f>
        <v/>
      </c>
      <c r="P5916" s="132">
        <f>IF(H5916&gt;$L$3,"Futuro","Atraso")</f>
        <v/>
      </c>
      <c r="Q5916">
        <f>12*(YEAR(H5916)-YEAR($L$3))+(MONTH(H5916)-MONTH($L$3))</f>
        <v/>
      </c>
      <c r="R5916" s="366">
        <f>IF(N5916="IBIRAPITANGA FASE 3",IF(P5916="Atraso",M5916,M5916/(1+$J$2)^Q5916),IF(P5916="Atraso",M5916,M5916/(1+$J$1)^Q5916))</f>
        <v/>
      </c>
    </row>
    <row r="5917">
      <c r="A5917" t="inlineStr">
        <is>
          <t>Q025L03</t>
        </is>
      </c>
      <c r="B5917" t="inlineStr">
        <is>
          <t>NOVA VISAO SERVICOS TEMPORARIOS LTDA</t>
        </is>
      </c>
      <c r="C5917" t="n">
        <v>1</v>
      </c>
      <c r="D5917" t="inlineStr">
        <is>
          <t>IPCA</t>
        </is>
      </c>
      <c r="E5917" t="n">
        <v>0.009488792934583046</v>
      </c>
      <c r="F5917" t="inlineStr">
        <is>
          <t>MENSAL</t>
        </is>
      </c>
      <c r="G5917" t="n">
        <v>45868</v>
      </c>
      <c r="H5917" t="n">
        <v>45868</v>
      </c>
      <c r="I5917" t="inlineStr">
        <is>
          <t>052</t>
        </is>
      </c>
      <c r="J5917" t="inlineStr">
        <is>
          <t>CARTEIRA</t>
        </is>
      </c>
      <c r="K5917" t="inlineStr">
        <is>
          <t>CONTRATO</t>
        </is>
      </c>
      <c r="L5917" t="n">
        <v>2524.26</v>
      </c>
      <c r="M5917" t="inlineStr"/>
      <c r="N5917" t="inlineStr"/>
      <c r="O5917" s="142">
        <f>DATE(YEAR(H5917),MONTH(H5917),1)</f>
        <v/>
      </c>
      <c r="P5917" s="132">
        <f>IF(H5917&gt;$L$3,"Futuro","Atraso")</f>
        <v/>
      </c>
      <c r="Q5917">
        <f>12*(YEAR(H5917)-YEAR($L$3))+(MONTH(H5917)-MONTH($L$3))</f>
        <v/>
      </c>
      <c r="R5917" s="366">
        <f>IF(N5917="IBIRAPITANGA FASE 3",IF(P5917="Atraso",M5917,M5917/(1+$J$2)^Q5917),IF(P5917="Atraso",M5917,M5917/(1+$J$1)^Q5917))</f>
        <v/>
      </c>
    </row>
    <row r="5918">
      <c r="A5918" t="inlineStr">
        <is>
          <t>Q025L03</t>
        </is>
      </c>
      <c r="B5918" t="inlineStr">
        <is>
          <t>NOVA VISAO SERVICOS TEMPORARIOS LTDA</t>
        </is>
      </c>
      <c r="C5918" t="n">
        <v>1</v>
      </c>
      <c r="D5918" t="inlineStr">
        <is>
          <t>IPCA</t>
        </is>
      </c>
      <c r="E5918" t="n">
        <v>0.009488792934583046</v>
      </c>
      <c r="F5918" t="inlineStr">
        <is>
          <t>MENSAL</t>
        </is>
      </c>
      <c r="G5918" t="n">
        <v>45899</v>
      </c>
      <c r="H5918" t="n">
        <v>45899</v>
      </c>
      <c r="I5918" t="inlineStr">
        <is>
          <t>053</t>
        </is>
      </c>
      <c r="J5918" t="inlineStr">
        <is>
          <t>CARTEIRA</t>
        </is>
      </c>
      <c r="K5918" t="inlineStr">
        <is>
          <t>CONTRATO</t>
        </is>
      </c>
      <c r="L5918" t="n">
        <v>2524.26</v>
      </c>
      <c r="M5918" t="inlineStr"/>
      <c r="N5918" t="inlineStr"/>
      <c r="O5918" s="142">
        <f>DATE(YEAR(H5918),MONTH(H5918),1)</f>
        <v/>
      </c>
      <c r="P5918" s="132">
        <f>IF(H5918&gt;$L$3,"Futuro","Atraso")</f>
        <v/>
      </c>
      <c r="Q5918">
        <f>12*(YEAR(H5918)-YEAR($L$3))+(MONTH(H5918)-MONTH($L$3))</f>
        <v/>
      </c>
      <c r="R5918" s="366">
        <f>IF(N5918="IBIRAPITANGA FASE 3",IF(P5918="Atraso",M5918,M5918/(1+$J$2)^Q5918),IF(P5918="Atraso",M5918,M5918/(1+$J$1)^Q5918))</f>
        <v/>
      </c>
    </row>
    <row r="5919">
      <c r="A5919" t="inlineStr">
        <is>
          <t>Q025L03</t>
        </is>
      </c>
      <c r="B5919" t="inlineStr">
        <is>
          <t>NOVA VISAO SERVICOS TEMPORARIOS LTDA</t>
        </is>
      </c>
      <c r="C5919" t="n">
        <v>1</v>
      </c>
      <c r="D5919" t="inlineStr">
        <is>
          <t>IPCA</t>
        </is>
      </c>
      <c r="E5919" t="n">
        <v>0.009488792934583046</v>
      </c>
      <c r="F5919" t="inlineStr">
        <is>
          <t>MENSAL</t>
        </is>
      </c>
      <c r="G5919" t="n">
        <v>45930</v>
      </c>
      <c r="H5919" t="n">
        <v>45930</v>
      </c>
      <c r="I5919" t="inlineStr">
        <is>
          <t>054</t>
        </is>
      </c>
      <c r="J5919" t="inlineStr">
        <is>
          <t>CARTEIRA</t>
        </is>
      </c>
      <c r="K5919" t="inlineStr">
        <is>
          <t>CONTRATO</t>
        </is>
      </c>
      <c r="L5919" t="n">
        <v>2524.26</v>
      </c>
      <c r="M5919" t="inlineStr"/>
      <c r="N5919" t="inlineStr"/>
      <c r="O5919" s="142">
        <f>DATE(YEAR(H5919),MONTH(H5919),1)</f>
        <v/>
      </c>
      <c r="P5919" s="132">
        <f>IF(H5919&gt;$L$3,"Futuro","Atraso")</f>
        <v/>
      </c>
      <c r="Q5919">
        <f>12*(YEAR(H5919)-YEAR($L$3))+(MONTH(H5919)-MONTH($L$3))</f>
        <v/>
      </c>
      <c r="R5919" s="366">
        <f>IF(N5919="IBIRAPITANGA FASE 3",IF(P5919="Atraso",M5919,M5919/(1+$J$2)^Q5919),IF(P5919="Atraso",M5919,M5919/(1+$J$1)^Q5919))</f>
        <v/>
      </c>
    </row>
    <row r="5920">
      <c r="A5920" t="inlineStr">
        <is>
          <t>Q025L03</t>
        </is>
      </c>
      <c r="B5920" t="inlineStr">
        <is>
          <t>NOVA VISAO SERVICOS TEMPORARIOS LTDA</t>
        </is>
      </c>
      <c r="C5920" t="n">
        <v>1</v>
      </c>
      <c r="D5920" t="inlineStr">
        <is>
          <t>IPCA</t>
        </is>
      </c>
      <c r="E5920" t="n">
        <v>0.009488792934583046</v>
      </c>
      <c r="F5920" t="inlineStr">
        <is>
          <t>MENSAL</t>
        </is>
      </c>
      <c r="G5920" t="n">
        <v>45960</v>
      </c>
      <c r="H5920" t="n">
        <v>45960</v>
      </c>
      <c r="I5920" t="inlineStr">
        <is>
          <t>055</t>
        </is>
      </c>
      <c r="J5920" t="inlineStr">
        <is>
          <t>CARTEIRA</t>
        </is>
      </c>
      <c r="K5920" t="inlineStr">
        <is>
          <t>CONTRATO</t>
        </is>
      </c>
      <c r="L5920" t="n">
        <v>2524.26</v>
      </c>
      <c r="M5920" t="inlineStr"/>
      <c r="N5920" t="inlineStr"/>
      <c r="O5920" s="142">
        <f>DATE(YEAR(H5920),MONTH(H5920),1)</f>
        <v/>
      </c>
      <c r="P5920" s="132">
        <f>IF(H5920&gt;$L$3,"Futuro","Atraso")</f>
        <v/>
      </c>
      <c r="Q5920">
        <f>12*(YEAR(H5920)-YEAR($L$3))+(MONTH(H5920)-MONTH($L$3))</f>
        <v/>
      </c>
      <c r="R5920" s="366">
        <f>IF(N5920="IBIRAPITANGA FASE 3",IF(P5920="Atraso",M5920,M5920/(1+$J$2)^Q5920),IF(P5920="Atraso",M5920,M5920/(1+$J$1)^Q5920))</f>
        <v/>
      </c>
    </row>
    <row r="5921">
      <c r="A5921" t="inlineStr">
        <is>
          <t>Q025L03</t>
        </is>
      </c>
      <c r="B5921" t="inlineStr">
        <is>
          <t>NOVA VISAO SERVICOS TEMPORARIOS LTDA</t>
        </is>
      </c>
      <c r="C5921" t="n">
        <v>1</v>
      </c>
      <c r="D5921" t="inlineStr">
        <is>
          <t>IPCA</t>
        </is>
      </c>
      <c r="E5921" t="n">
        <v>0.009488792934583046</v>
      </c>
      <c r="F5921" t="inlineStr">
        <is>
          <t>MENSAL</t>
        </is>
      </c>
      <c r="G5921" t="n">
        <v>45991</v>
      </c>
      <c r="H5921" t="n">
        <v>45991</v>
      </c>
      <c r="I5921" t="inlineStr">
        <is>
          <t>056</t>
        </is>
      </c>
      <c r="J5921" t="inlineStr">
        <is>
          <t>CARTEIRA</t>
        </is>
      </c>
      <c r="K5921" t="inlineStr">
        <is>
          <t>CONTRATO</t>
        </is>
      </c>
      <c r="L5921" t="n">
        <v>2524.26</v>
      </c>
      <c r="M5921" t="inlineStr"/>
      <c r="N5921" t="inlineStr"/>
      <c r="O5921" s="142">
        <f>DATE(YEAR(H5921),MONTH(H5921),1)</f>
        <v/>
      </c>
      <c r="P5921" s="132">
        <f>IF(H5921&gt;$L$3,"Futuro","Atraso")</f>
        <v/>
      </c>
      <c r="Q5921">
        <f>12*(YEAR(H5921)-YEAR($L$3))+(MONTH(H5921)-MONTH($L$3))</f>
        <v/>
      </c>
      <c r="R5921" s="366">
        <f>IF(N5921="IBIRAPITANGA FASE 3",IF(P5921="Atraso",M5921,M5921/(1+$J$2)^Q5921),IF(P5921="Atraso",M5921,M5921/(1+$J$1)^Q5921))</f>
        <v/>
      </c>
    </row>
    <row r="5922">
      <c r="A5922" t="inlineStr">
        <is>
          <t>Q025L03</t>
        </is>
      </c>
      <c r="B5922" t="inlineStr">
        <is>
          <t>NOVA VISAO SERVICOS TEMPORARIOS LTDA</t>
        </is>
      </c>
      <c r="C5922" t="n">
        <v>1</v>
      </c>
      <c r="D5922" t="inlineStr">
        <is>
          <t>IPCA</t>
        </is>
      </c>
      <c r="E5922" t="n">
        <v>0.009488792934583046</v>
      </c>
      <c r="F5922" t="inlineStr">
        <is>
          <t>MENSAL</t>
        </is>
      </c>
      <c r="G5922" t="n">
        <v>46021</v>
      </c>
      <c r="H5922" t="n">
        <v>46021</v>
      </c>
      <c r="I5922" t="inlineStr">
        <is>
          <t>057</t>
        </is>
      </c>
      <c r="J5922" t="inlineStr">
        <is>
          <t>CARTEIRA</t>
        </is>
      </c>
      <c r="K5922" t="inlineStr">
        <is>
          <t>CONTRATO</t>
        </is>
      </c>
      <c r="L5922" t="n">
        <v>2524.26</v>
      </c>
      <c r="M5922" t="inlineStr"/>
      <c r="N5922" t="inlineStr"/>
      <c r="O5922" s="142">
        <f>DATE(YEAR(H5922),MONTH(H5922),1)</f>
        <v/>
      </c>
      <c r="P5922" s="132">
        <f>IF(H5922&gt;$L$3,"Futuro","Atraso")</f>
        <v/>
      </c>
      <c r="Q5922">
        <f>12*(YEAR(H5922)-YEAR($L$3))+(MONTH(H5922)-MONTH($L$3))</f>
        <v/>
      </c>
      <c r="R5922" s="366">
        <f>IF(N5922="IBIRAPITANGA FASE 3",IF(P5922="Atraso",M5922,M5922/(1+$J$2)^Q5922),IF(P5922="Atraso",M5922,M5922/(1+$J$1)^Q5922))</f>
        <v/>
      </c>
    </row>
    <row r="5923">
      <c r="A5923" t="inlineStr">
        <is>
          <t>Q025L03</t>
        </is>
      </c>
      <c r="B5923" t="inlineStr">
        <is>
          <t>NOVA VISAO SERVICOS TEMPORARIOS LTDA</t>
        </is>
      </c>
      <c r="C5923" t="n">
        <v>1</v>
      </c>
      <c r="D5923" t="inlineStr">
        <is>
          <t>IPCA</t>
        </is>
      </c>
      <c r="E5923" t="n">
        <v>0.009488792934583046</v>
      </c>
      <c r="F5923" t="inlineStr">
        <is>
          <t>MENSAL</t>
        </is>
      </c>
      <c r="G5923" t="n">
        <v>46052</v>
      </c>
      <c r="H5923" t="n">
        <v>46052</v>
      </c>
      <c r="I5923" t="inlineStr">
        <is>
          <t>058</t>
        </is>
      </c>
      <c r="J5923" t="inlineStr">
        <is>
          <t>CARTEIRA</t>
        </is>
      </c>
      <c r="K5923" t="inlineStr">
        <is>
          <t>CONTRATO</t>
        </is>
      </c>
      <c r="L5923" t="n">
        <v>2524.26</v>
      </c>
      <c r="M5923" t="inlineStr"/>
      <c r="N5923" t="inlineStr"/>
      <c r="O5923" s="142">
        <f>DATE(YEAR(H5923),MONTH(H5923),1)</f>
        <v/>
      </c>
      <c r="P5923" s="132">
        <f>IF(H5923&gt;$L$3,"Futuro","Atraso")</f>
        <v/>
      </c>
      <c r="Q5923">
        <f>12*(YEAR(H5923)-YEAR($L$3))+(MONTH(H5923)-MONTH($L$3))</f>
        <v/>
      </c>
      <c r="R5923" s="366">
        <f>IF(N5923="IBIRAPITANGA FASE 3",IF(P5923="Atraso",M5923,M5923/(1+$J$2)^Q5923),IF(P5923="Atraso",M5923,M5923/(1+$J$1)^Q5923))</f>
        <v/>
      </c>
    </row>
    <row r="5924">
      <c r="A5924" t="inlineStr">
        <is>
          <t>Q025L03</t>
        </is>
      </c>
      <c r="B5924" t="inlineStr">
        <is>
          <t>NOVA VISAO SERVICOS TEMPORARIOS LTDA</t>
        </is>
      </c>
      <c r="C5924" t="n">
        <v>1</v>
      </c>
      <c r="D5924" t="inlineStr">
        <is>
          <t>IPCA</t>
        </is>
      </c>
      <c r="E5924" t="n">
        <v>0.009488792934583046</v>
      </c>
      <c r="F5924" t="inlineStr">
        <is>
          <t>MENSAL</t>
        </is>
      </c>
      <c r="G5924" t="n">
        <v>46081</v>
      </c>
      <c r="H5924" t="n">
        <v>46081</v>
      </c>
      <c r="I5924" t="inlineStr">
        <is>
          <t>059</t>
        </is>
      </c>
      <c r="J5924" t="inlineStr">
        <is>
          <t>CARTEIRA</t>
        </is>
      </c>
      <c r="K5924" t="inlineStr">
        <is>
          <t>CONTRATO</t>
        </is>
      </c>
      <c r="L5924" t="n">
        <v>2524.26</v>
      </c>
      <c r="M5924" t="inlineStr"/>
      <c r="N5924" t="inlineStr"/>
      <c r="O5924" s="142">
        <f>DATE(YEAR(H5924),MONTH(H5924),1)</f>
        <v/>
      </c>
      <c r="P5924" s="132">
        <f>IF(H5924&gt;$L$3,"Futuro","Atraso")</f>
        <v/>
      </c>
      <c r="Q5924">
        <f>12*(YEAR(H5924)-YEAR($L$3))+(MONTH(H5924)-MONTH($L$3))</f>
        <v/>
      </c>
      <c r="R5924" s="366">
        <f>IF(N5924="IBIRAPITANGA FASE 3",IF(P5924="Atraso",M5924,M5924/(1+$J$2)^Q5924),IF(P5924="Atraso",M5924,M5924/(1+$J$1)^Q5924))</f>
        <v/>
      </c>
    </row>
    <row r="5925">
      <c r="A5925" t="inlineStr">
        <is>
          <t>Q025L03</t>
        </is>
      </c>
      <c r="B5925" t="inlineStr">
        <is>
          <t>NOVA VISAO SERVICOS TEMPORARIOS LTDA</t>
        </is>
      </c>
      <c r="C5925" t="n">
        <v>1</v>
      </c>
      <c r="D5925" t="inlineStr">
        <is>
          <t>IPCA</t>
        </is>
      </c>
      <c r="E5925" t="n">
        <v>0.009488792934583046</v>
      </c>
      <c r="F5925" t="inlineStr">
        <is>
          <t>MENSAL</t>
        </is>
      </c>
      <c r="G5925" t="n">
        <v>46111</v>
      </c>
      <c r="H5925" t="n">
        <v>46111</v>
      </c>
      <c r="I5925" t="inlineStr">
        <is>
          <t>060</t>
        </is>
      </c>
      <c r="J5925" t="inlineStr">
        <is>
          <t>CARTEIRA</t>
        </is>
      </c>
      <c r="K5925" t="inlineStr">
        <is>
          <t>CONTRATO</t>
        </is>
      </c>
      <c r="L5925" t="n">
        <v>2524.26</v>
      </c>
      <c r="M5925" t="inlineStr"/>
      <c r="N5925" t="inlineStr"/>
      <c r="O5925" s="142">
        <f>DATE(YEAR(H5925),MONTH(H5925),1)</f>
        <v/>
      </c>
      <c r="P5925" s="132">
        <f>IF(H5925&gt;$L$3,"Futuro","Atraso")</f>
        <v/>
      </c>
      <c r="Q5925">
        <f>12*(YEAR(H5925)-YEAR($L$3))+(MONTH(H5925)-MONTH($L$3))</f>
        <v/>
      </c>
      <c r="R5925" s="366">
        <f>IF(N5925="IBIRAPITANGA FASE 3",IF(P5925="Atraso",M5925,M5925/(1+$J$2)^Q5925),IF(P5925="Atraso",M5925,M5925/(1+$J$1)^Q5925))</f>
        <v/>
      </c>
    </row>
    <row r="5926">
      <c r="A5926" t="inlineStr">
        <is>
          <t>Q025L03</t>
        </is>
      </c>
      <c r="B5926" t="inlineStr">
        <is>
          <t>NOVA VISAO SERVICOS TEMPORARIOS LTDA</t>
        </is>
      </c>
      <c r="C5926" t="n">
        <v>1</v>
      </c>
      <c r="D5926" t="inlineStr">
        <is>
          <t>IPCA</t>
        </is>
      </c>
      <c r="E5926" t="n">
        <v>0.009488792934583046</v>
      </c>
      <c r="F5926" t="inlineStr">
        <is>
          <t>MENSAL</t>
        </is>
      </c>
      <c r="G5926" t="n">
        <v>46142</v>
      </c>
      <c r="H5926" t="n">
        <v>46142</v>
      </c>
      <c r="I5926" t="inlineStr">
        <is>
          <t>061</t>
        </is>
      </c>
      <c r="J5926" t="inlineStr">
        <is>
          <t>CARTEIRA</t>
        </is>
      </c>
      <c r="K5926" t="inlineStr">
        <is>
          <t>CONTRATO</t>
        </is>
      </c>
      <c r="L5926" t="n">
        <v>2524.26</v>
      </c>
      <c r="M5926" t="inlineStr"/>
      <c r="N5926" t="inlineStr"/>
      <c r="O5926" s="142">
        <f>DATE(YEAR(H5926),MONTH(H5926),1)</f>
        <v/>
      </c>
      <c r="P5926" s="132">
        <f>IF(H5926&gt;$L$3,"Futuro","Atraso")</f>
        <v/>
      </c>
      <c r="Q5926">
        <f>12*(YEAR(H5926)-YEAR($L$3))+(MONTH(H5926)-MONTH($L$3))</f>
        <v/>
      </c>
      <c r="R5926" s="366">
        <f>IF(N5926="IBIRAPITANGA FASE 3",IF(P5926="Atraso",M5926,M5926/(1+$J$2)^Q5926),IF(P5926="Atraso",M5926,M5926/(1+$J$1)^Q5926))</f>
        <v/>
      </c>
    </row>
    <row r="5927">
      <c r="A5927" t="inlineStr">
        <is>
          <t>Q025L03</t>
        </is>
      </c>
      <c r="B5927" t="inlineStr">
        <is>
          <t>NOVA VISAO SERVICOS TEMPORARIOS LTDA</t>
        </is>
      </c>
      <c r="C5927" t="n">
        <v>1</v>
      </c>
      <c r="D5927" t="inlineStr">
        <is>
          <t>IPCA</t>
        </is>
      </c>
      <c r="E5927" t="n">
        <v>0.009488792934583046</v>
      </c>
      <c r="F5927" t="inlineStr">
        <is>
          <t>MENSAL</t>
        </is>
      </c>
      <c r="G5927" t="n">
        <v>46142</v>
      </c>
      <c r="H5927" t="n">
        <v>46142</v>
      </c>
      <c r="I5927" t="inlineStr">
        <is>
          <t>005</t>
        </is>
      </c>
      <c r="J5927" t="inlineStr">
        <is>
          <t>CARTEIRA</t>
        </is>
      </c>
      <c r="K5927" t="inlineStr">
        <is>
          <t>CONTRATO</t>
        </is>
      </c>
      <c r="L5927" t="n">
        <v>13681.57</v>
      </c>
      <c r="M5927" t="inlineStr"/>
      <c r="N5927" t="inlineStr"/>
      <c r="O5927" s="142">
        <f>DATE(YEAR(H5927),MONTH(H5927),1)</f>
        <v/>
      </c>
      <c r="P5927" s="132">
        <f>IF(H5927&gt;$L$3,"Futuro","Atraso")</f>
        <v/>
      </c>
      <c r="Q5927">
        <f>12*(YEAR(H5927)-YEAR($L$3))+(MONTH(H5927)-MONTH($L$3))</f>
        <v/>
      </c>
      <c r="R5927" s="366">
        <f>IF(N5927="IBIRAPITANGA FASE 3",IF(P5927="Atraso",M5927,M5927/(1+$J$2)^Q5927),IF(P5927="Atraso",M5927,M5927/(1+$J$1)^Q5927))</f>
        <v/>
      </c>
    </row>
    <row r="5928">
      <c r="A5928" t="inlineStr">
        <is>
          <t>Q025L03</t>
        </is>
      </c>
      <c r="B5928" t="inlineStr">
        <is>
          <t>NOVA VISAO SERVICOS TEMPORARIOS LTDA</t>
        </is>
      </c>
      <c r="C5928" t="n">
        <v>1</v>
      </c>
      <c r="D5928" t="inlineStr">
        <is>
          <t>IPCA</t>
        </is>
      </c>
      <c r="E5928" t="n">
        <v>0.009488792934583046</v>
      </c>
      <c r="F5928" t="inlineStr">
        <is>
          <t>MENSAL</t>
        </is>
      </c>
      <c r="G5928" t="n">
        <v>46172</v>
      </c>
      <c r="H5928" t="n">
        <v>46172</v>
      </c>
      <c r="I5928" t="inlineStr">
        <is>
          <t>062</t>
        </is>
      </c>
      <c r="J5928" t="inlineStr">
        <is>
          <t>CARTEIRA</t>
        </is>
      </c>
      <c r="K5928" t="inlineStr">
        <is>
          <t>CONTRATO</t>
        </is>
      </c>
      <c r="L5928" t="n">
        <v>2524.26</v>
      </c>
      <c r="M5928" t="inlineStr"/>
      <c r="N5928" t="inlineStr"/>
      <c r="O5928" s="142">
        <f>DATE(YEAR(H5928),MONTH(H5928),1)</f>
        <v/>
      </c>
      <c r="P5928" s="132">
        <f>IF(H5928&gt;$L$3,"Futuro","Atraso")</f>
        <v/>
      </c>
      <c r="Q5928">
        <f>12*(YEAR(H5928)-YEAR($L$3))+(MONTH(H5928)-MONTH($L$3))</f>
        <v/>
      </c>
      <c r="R5928" s="366">
        <f>IF(N5928="IBIRAPITANGA FASE 3",IF(P5928="Atraso",M5928,M5928/(1+$J$2)^Q5928),IF(P5928="Atraso",M5928,M5928/(1+$J$1)^Q5928))</f>
        <v/>
      </c>
    </row>
    <row r="5929">
      <c r="A5929" t="inlineStr">
        <is>
          <t>Q025L03</t>
        </is>
      </c>
      <c r="B5929" t="inlineStr">
        <is>
          <t>NOVA VISAO SERVICOS TEMPORARIOS LTDA</t>
        </is>
      </c>
      <c r="C5929" t="n">
        <v>1</v>
      </c>
      <c r="D5929" t="inlineStr">
        <is>
          <t>IPCA</t>
        </is>
      </c>
      <c r="E5929" t="n">
        <v>0.009488792934583046</v>
      </c>
      <c r="F5929" t="inlineStr">
        <is>
          <t>MENSAL</t>
        </is>
      </c>
      <c r="G5929" t="n">
        <v>46203</v>
      </c>
      <c r="H5929" t="n">
        <v>46203</v>
      </c>
      <c r="I5929" t="inlineStr">
        <is>
          <t>063</t>
        </is>
      </c>
      <c r="J5929" t="inlineStr">
        <is>
          <t>CARTEIRA</t>
        </is>
      </c>
      <c r="K5929" t="inlineStr">
        <is>
          <t>CONTRATO</t>
        </is>
      </c>
      <c r="L5929" t="n">
        <v>2524.26</v>
      </c>
      <c r="M5929" t="inlineStr"/>
      <c r="N5929" t="inlineStr"/>
      <c r="O5929" s="142">
        <f>DATE(YEAR(H5929),MONTH(H5929),1)</f>
        <v/>
      </c>
      <c r="P5929" s="132">
        <f>IF(H5929&gt;$L$3,"Futuro","Atraso")</f>
        <v/>
      </c>
      <c r="Q5929">
        <f>12*(YEAR(H5929)-YEAR($L$3))+(MONTH(H5929)-MONTH($L$3))</f>
        <v/>
      </c>
      <c r="R5929" s="366">
        <f>IF(N5929="IBIRAPITANGA FASE 3",IF(P5929="Atraso",M5929,M5929/(1+$J$2)^Q5929),IF(P5929="Atraso",M5929,M5929/(1+$J$1)^Q5929))</f>
        <v/>
      </c>
    </row>
    <row r="5930">
      <c r="A5930" t="inlineStr">
        <is>
          <t>Q025L03</t>
        </is>
      </c>
      <c r="B5930" t="inlineStr">
        <is>
          <t>NOVA VISAO SERVICOS TEMPORARIOS LTDA</t>
        </is>
      </c>
      <c r="C5930" t="n">
        <v>1</v>
      </c>
      <c r="D5930" t="inlineStr">
        <is>
          <t>IPCA</t>
        </is>
      </c>
      <c r="E5930" t="n">
        <v>0.009488792934583046</v>
      </c>
      <c r="F5930" t="inlineStr">
        <is>
          <t>MENSAL</t>
        </is>
      </c>
      <c r="G5930" t="n">
        <v>46233</v>
      </c>
      <c r="H5930" t="n">
        <v>46233</v>
      </c>
      <c r="I5930" t="inlineStr">
        <is>
          <t>064</t>
        </is>
      </c>
      <c r="J5930" t="inlineStr">
        <is>
          <t>CARTEIRA</t>
        </is>
      </c>
      <c r="K5930" t="inlineStr">
        <is>
          <t>CONTRATO</t>
        </is>
      </c>
      <c r="L5930" t="n">
        <v>2524.26</v>
      </c>
      <c r="M5930" t="inlineStr"/>
      <c r="N5930" t="inlineStr"/>
      <c r="O5930" s="142">
        <f>DATE(YEAR(H5930),MONTH(H5930),1)</f>
        <v/>
      </c>
      <c r="P5930" s="132">
        <f>IF(H5930&gt;$L$3,"Futuro","Atraso")</f>
        <v/>
      </c>
      <c r="Q5930">
        <f>12*(YEAR(H5930)-YEAR($L$3))+(MONTH(H5930)-MONTH($L$3))</f>
        <v/>
      </c>
      <c r="R5930" s="366">
        <f>IF(N5930="IBIRAPITANGA FASE 3",IF(P5930="Atraso",M5930,M5930/(1+$J$2)^Q5930),IF(P5930="Atraso",M5930,M5930/(1+$J$1)^Q5930))</f>
        <v/>
      </c>
    </row>
    <row r="5931">
      <c r="A5931" t="inlineStr">
        <is>
          <t>Q025L03</t>
        </is>
      </c>
      <c r="B5931" t="inlineStr">
        <is>
          <t>NOVA VISAO SERVICOS TEMPORARIOS LTDA</t>
        </is>
      </c>
      <c r="C5931" t="n">
        <v>1</v>
      </c>
      <c r="D5931" t="inlineStr">
        <is>
          <t>IPCA</t>
        </is>
      </c>
      <c r="E5931" t="n">
        <v>0.009488792934583046</v>
      </c>
      <c r="F5931" t="inlineStr">
        <is>
          <t>MENSAL</t>
        </is>
      </c>
      <c r="G5931" t="n">
        <v>46264</v>
      </c>
      <c r="H5931" t="n">
        <v>46264</v>
      </c>
      <c r="I5931" t="inlineStr">
        <is>
          <t>065</t>
        </is>
      </c>
      <c r="J5931" t="inlineStr">
        <is>
          <t>CARTEIRA</t>
        </is>
      </c>
      <c r="K5931" t="inlineStr">
        <is>
          <t>CONTRATO</t>
        </is>
      </c>
      <c r="L5931" t="n">
        <v>2524.26</v>
      </c>
      <c r="M5931" t="inlineStr"/>
      <c r="N5931" t="inlineStr"/>
      <c r="O5931" s="142">
        <f>DATE(YEAR(H5931),MONTH(H5931),1)</f>
        <v/>
      </c>
      <c r="P5931" s="132">
        <f>IF(H5931&gt;$L$3,"Futuro","Atraso")</f>
        <v/>
      </c>
      <c r="Q5931">
        <f>12*(YEAR(H5931)-YEAR($L$3))+(MONTH(H5931)-MONTH($L$3))</f>
        <v/>
      </c>
      <c r="R5931" s="366">
        <f>IF(N5931="IBIRAPITANGA FASE 3",IF(P5931="Atraso",M5931,M5931/(1+$J$2)^Q5931),IF(P5931="Atraso",M5931,M5931/(1+$J$1)^Q5931))</f>
        <v/>
      </c>
    </row>
    <row r="5932">
      <c r="A5932" t="inlineStr">
        <is>
          <t>Q025L03</t>
        </is>
      </c>
      <c r="B5932" t="inlineStr">
        <is>
          <t>NOVA VISAO SERVICOS TEMPORARIOS LTDA</t>
        </is>
      </c>
      <c r="C5932" t="n">
        <v>1</v>
      </c>
      <c r="D5932" t="inlineStr">
        <is>
          <t>IPCA</t>
        </is>
      </c>
      <c r="E5932" t="n">
        <v>0.009488792934583046</v>
      </c>
      <c r="F5932" t="inlineStr">
        <is>
          <t>MENSAL</t>
        </is>
      </c>
      <c r="G5932" t="n">
        <v>46295</v>
      </c>
      <c r="H5932" t="n">
        <v>46295</v>
      </c>
      <c r="I5932" t="inlineStr">
        <is>
          <t>066</t>
        </is>
      </c>
      <c r="J5932" t="inlineStr">
        <is>
          <t>CARTEIRA</t>
        </is>
      </c>
      <c r="K5932" t="inlineStr">
        <is>
          <t>CONTRATO</t>
        </is>
      </c>
      <c r="L5932" t="n">
        <v>2524.26</v>
      </c>
      <c r="M5932" t="inlineStr"/>
      <c r="N5932" t="inlineStr"/>
      <c r="O5932" s="142">
        <f>DATE(YEAR(H5932),MONTH(H5932),1)</f>
        <v/>
      </c>
      <c r="P5932" s="132">
        <f>IF(H5932&gt;$L$3,"Futuro","Atraso")</f>
        <v/>
      </c>
      <c r="Q5932">
        <f>12*(YEAR(H5932)-YEAR($L$3))+(MONTH(H5932)-MONTH($L$3))</f>
        <v/>
      </c>
      <c r="R5932" s="366">
        <f>IF(N5932="IBIRAPITANGA FASE 3",IF(P5932="Atraso",M5932,M5932/(1+$J$2)^Q5932),IF(P5932="Atraso",M5932,M5932/(1+$J$1)^Q5932))</f>
        <v/>
      </c>
    </row>
    <row r="5933">
      <c r="A5933" t="inlineStr">
        <is>
          <t>Q025L03</t>
        </is>
      </c>
      <c r="B5933" t="inlineStr">
        <is>
          <t>NOVA VISAO SERVICOS TEMPORARIOS LTDA</t>
        </is>
      </c>
      <c r="C5933" t="n">
        <v>1</v>
      </c>
      <c r="D5933" t="inlineStr">
        <is>
          <t>IPCA</t>
        </is>
      </c>
      <c r="E5933" t="n">
        <v>0.009488792934583046</v>
      </c>
      <c r="F5933" t="inlineStr">
        <is>
          <t>MENSAL</t>
        </is>
      </c>
      <c r="G5933" t="n">
        <v>46325</v>
      </c>
      <c r="H5933" t="n">
        <v>46325</v>
      </c>
      <c r="I5933" t="inlineStr">
        <is>
          <t>067</t>
        </is>
      </c>
      <c r="J5933" t="inlineStr">
        <is>
          <t>CARTEIRA</t>
        </is>
      </c>
      <c r="K5933" t="inlineStr">
        <is>
          <t>CONTRATO</t>
        </is>
      </c>
      <c r="L5933" t="n">
        <v>2524.26</v>
      </c>
      <c r="M5933" t="inlineStr"/>
      <c r="N5933" t="inlineStr"/>
      <c r="O5933" s="142">
        <f>DATE(YEAR(H5933),MONTH(H5933),1)</f>
        <v/>
      </c>
      <c r="P5933" s="132">
        <f>IF(H5933&gt;$L$3,"Futuro","Atraso")</f>
        <v/>
      </c>
      <c r="Q5933">
        <f>12*(YEAR(H5933)-YEAR($L$3))+(MONTH(H5933)-MONTH($L$3))</f>
        <v/>
      </c>
      <c r="R5933" s="366">
        <f>IF(N5933="IBIRAPITANGA FASE 3",IF(P5933="Atraso",M5933,M5933/(1+$J$2)^Q5933),IF(P5933="Atraso",M5933,M5933/(1+$J$1)^Q5933))</f>
        <v/>
      </c>
    </row>
    <row r="5934">
      <c r="A5934" t="inlineStr">
        <is>
          <t>Q025L03</t>
        </is>
      </c>
      <c r="B5934" t="inlineStr">
        <is>
          <t>NOVA VISAO SERVICOS TEMPORARIOS LTDA</t>
        </is>
      </c>
      <c r="C5934" t="n">
        <v>1</v>
      </c>
      <c r="D5934" t="inlineStr">
        <is>
          <t>IPCA</t>
        </is>
      </c>
      <c r="E5934" t="n">
        <v>0.009488792934583046</v>
      </c>
      <c r="F5934" t="inlineStr">
        <is>
          <t>MENSAL</t>
        </is>
      </c>
      <c r="G5934" t="n">
        <v>46356</v>
      </c>
      <c r="H5934" t="n">
        <v>46356</v>
      </c>
      <c r="I5934" t="inlineStr">
        <is>
          <t>068</t>
        </is>
      </c>
      <c r="J5934" t="inlineStr">
        <is>
          <t>CARTEIRA</t>
        </is>
      </c>
      <c r="K5934" t="inlineStr">
        <is>
          <t>CONTRATO</t>
        </is>
      </c>
      <c r="L5934" t="n">
        <v>2524.26</v>
      </c>
      <c r="M5934" t="inlineStr"/>
      <c r="N5934" t="inlineStr"/>
      <c r="O5934" s="142">
        <f>DATE(YEAR(H5934),MONTH(H5934),1)</f>
        <v/>
      </c>
      <c r="P5934" s="132">
        <f>IF(H5934&gt;$L$3,"Futuro","Atraso")</f>
        <v/>
      </c>
      <c r="Q5934">
        <f>12*(YEAR(H5934)-YEAR($L$3))+(MONTH(H5934)-MONTH($L$3))</f>
        <v/>
      </c>
      <c r="R5934" s="366">
        <f>IF(N5934="IBIRAPITANGA FASE 3",IF(P5934="Atraso",M5934,M5934/(1+$J$2)^Q5934),IF(P5934="Atraso",M5934,M5934/(1+$J$1)^Q5934))</f>
        <v/>
      </c>
    </row>
    <row r="5935">
      <c r="A5935" t="inlineStr">
        <is>
          <t>Q025L03</t>
        </is>
      </c>
      <c r="B5935" t="inlineStr">
        <is>
          <t>NOVA VISAO SERVICOS TEMPORARIOS LTDA</t>
        </is>
      </c>
      <c r="C5935" t="n">
        <v>1</v>
      </c>
      <c r="D5935" t="inlineStr">
        <is>
          <t>IPCA</t>
        </is>
      </c>
      <c r="E5935" t="n">
        <v>0.009488792934583046</v>
      </c>
      <c r="F5935" t="inlineStr">
        <is>
          <t>MENSAL</t>
        </is>
      </c>
      <c r="G5935" t="n">
        <v>46386</v>
      </c>
      <c r="H5935" t="n">
        <v>46386</v>
      </c>
      <c r="I5935" t="inlineStr">
        <is>
          <t>069</t>
        </is>
      </c>
      <c r="J5935" t="inlineStr">
        <is>
          <t>CARTEIRA</t>
        </is>
      </c>
      <c r="K5935" t="inlineStr">
        <is>
          <t>CONTRATO</t>
        </is>
      </c>
      <c r="L5935" t="n">
        <v>2524.26</v>
      </c>
      <c r="M5935" t="inlineStr"/>
      <c r="N5935" t="inlineStr"/>
      <c r="O5935" s="142">
        <f>DATE(YEAR(H5935),MONTH(H5935),1)</f>
        <v/>
      </c>
      <c r="P5935" s="132">
        <f>IF(H5935&gt;$L$3,"Futuro","Atraso")</f>
        <v/>
      </c>
      <c r="Q5935">
        <f>12*(YEAR(H5935)-YEAR($L$3))+(MONTH(H5935)-MONTH($L$3))</f>
        <v/>
      </c>
      <c r="R5935" s="366">
        <f>IF(N5935="IBIRAPITANGA FASE 3",IF(P5935="Atraso",M5935,M5935/(1+$J$2)^Q5935),IF(P5935="Atraso",M5935,M5935/(1+$J$1)^Q5935))</f>
        <v/>
      </c>
    </row>
    <row r="5936">
      <c r="A5936" t="inlineStr">
        <is>
          <t>Q025L03</t>
        </is>
      </c>
      <c r="B5936" t="inlineStr">
        <is>
          <t>NOVA VISAO SERVICOS TEMPORARIOS LTDA</t>
        </is>
      </c>
      <c r="C5936" t="n">
        <v>1</v>
      </c>
      <c r="D5936" t="inlineStr">
        <is>
          <t>IPCA</t>
        </is>
      </c>
      <c r="E5936" t="n">
        <v>0.009488792934583046</v>
      </c>
      <c r="F5936" t="inlineStr">
        <is>
          <t>MENSAL</t>
        </is>
      </c>
      <c r="G5936" t="n">
        <v>46417</v>
      </c>
      <c r="H5936" t="n">
        <v>46417</v>
      </c>
      <c r="I5936" t="inlineStr">
        <is>
          <t>070</t>
        </is>
      </c>
      <c r="J5936" t="inlineStr">
        <is>
          <t>CARTEIRA</t>
        </is>
      </c>
      <c r="K5936" t="inlineStr">
        <is>
          <t>CONTRATO</t>
        </is>
      </c>
      <c r="L5936" t="n">
        <v>2524.26</v>
      </c>
      <c r="M5936" t="inlineStr"/>
      <c r="N5936" t="inlineStr"/>
      <c r="O5936" s="142">
        <f>DATE(YEAR(H5936),MONTH(H5936),1)</f>
        <v/>
      </c>
      <c r="P5936" s="132">
        <f>IF(H5936&gt;$L$3,"Futuro","Atraso")</f>
        <v/>
      </c>
      <c r="Q5936">
        <f>12*(YEAR(H5936)-YEAR($L$3))+(MONTH(H5936)-MONTH($L$3))</f>
        <v/>
      </c>
      <c r="R5936" s="366">
        <f>IF(N5936="IBIRAPITANGA FASE 3",IF(P5936="Atraso",M5936,M5936/(1+$J$2)^Q5936),IF(P5936="Atraso",M5936,M5936/(1+$J$1)^Q5936))</f>
        <v/>
      </c>
    </row>
    <row r="5937">
      <c r="A5937" t="inlineStr">
        <is>
          <t>Q025L03</t>
        </is>
      </c>
      <c r="B5937" t="inlineStr">
        <is>
          <t>NOVA VISAO SERVICOS TEMPORARIOS LTDA</t>
        </is>
      </c>
      <c r="C5937" t="n">
        <v>1</v>
      </c>
      <c r="D5937" t="inlineStr">
        <is>
          <t>IPCA</t>
        </is>
      </c>
      <c r="E5937" t="n">
        <v>0.009488792934583046</v>
      </c>
      <c r="F5937" t="inlineStr">
        <is>
          <t>MENSAL</t>
        </is>
      </c>
      <c r="G5937" t="n">
        <v>46446</v>
      </c>
      <c r="H5937" t="n">
        <v>46446</v>
      </c>
      <c r="I5937" t="inlineStr">
        <is>
          <t>071</t>
        </is>
      </c>
      <c r="J5937" t="inlineStr">
        <is>
          <t>CARTEIRA</t>
        </is>
      </c>
      <c r="K5937" t="inlineStr">
        <is>
          <t>CONTRATO</t>
        </is>
      </c>
      <c r="L5937" t="n">
        <v>2524.26</v>
      </c>
      <c r="M5937" t="inlineStr"/>
      <c r="N5937" t="inlineStr"/>
      <c r="O5937" s="142">
        <f>DATE(YEAR(H5937),MONTH(H5937),1)</f>
        <v/>
      </c>
      <c r="P5937" s="132">
        <f>IF(H5937&gt;$L$3,"Futuro","Atraso")</f>
        <v/>
      </c>
      <c r="Q5937">
        <f>12*(YEAR(H5937)-YEAR($L$3))+(MONTH(H5937)-MONTH($L$3))</f>
        <v/>
      </c>
      <c r="R5937" s="366">
        <f>IF(N5937="IBIRAPITANGA FASE 3",IF(P5937="Atraso",M5937,M5937/(1+$J$2)^Q5937),IF(P5937="Atraso",M5937,M5937/(1+$J$1)^Q5937))</f>
        <v/>
      </c>
    </row>
    <row r="5938">
      <c r="A5938" t="inlineStr">
        <is>
          <t>Q025L03</t>
        </is>
      </c>
      <c r="B5938" t="inlineStr">
        <is>
          <t>NOVA VISAO SERVICOS TEMPORARIOS LTDA</t>
        </is>
      </c>
      <c r="C5938" t="n">
        <v>1</v>
      </c>
      <c r="D5938" t="inlineStr">
        <is>
          <t>IPCA</t>
        </is>
      </c>
      <c r="E5938" t="n">
        <v>0.009488792934583046</v>
      </c>
      <c r="F5938" t="inlineStr">
        <is>
          <t>MENSAL</t>
        </is>
      </c>
      <c r="G5938" t="n">
        <v>46476</v>
      </c>
      <c r="H5938" t="n">
        <v>46476</v>
      </c>
      <c r="I5938" t="inlineStr">
        <is>
          <t>072</t>
        </is>
      </c>
      <c r="J5938" t="inlineStr">
        <is>
          <t>CARTEIRA</t>
        </is>
      </c>
      <c r="K5938" t="inlineStr">
        <is>
          <t>CONTRATO</t>
        </is>
      </c>
      <c r="L5938" t="n">
        <v>2524.26</v>
      </c>
      <c r="M5938" t="inlineStr"/>
      <c r="N5938" t="inlineStr"/>
      <c r="O5938" s="142">
        <f>DATE(YEAR(H5938),MONTH(H5938),1)</f>
        <v/>
      </c>
      <c r="P5938" s="132">
        <f>IF(H5938&gt;$L$3,"Futuro","Atraso")</f>
        <v/>
      </c>
      <c r="Q5938">
        <f>12*(YEAR(H5938)-YEAR($L$3))+(MONTH(H5938)-MONTH($L$3))</f>
        <v/>
      </c>
      <c r="R5938" s="366">
        <f>IF(N5938="IBIRAPITANGA FASE 3",IF(P5938="Atraso",M5938,M5938/(1+$J$2)^Q5938),IF(P5938="Atraso",M5938,M5938/(1+$J$1)^Q5938))</f>
        <v/>
      </c>
    </row>
    <row r="5939">
      <c r="A5939" t="inlineStr">
        <is>
          <t>Q025L03</t>
        </is>
      </c>
      <c r="B5939" t="inlineStr">
        <is>
          <t>NOVA VISAO SERVICOS TEMPORARIOS LTDA</t>
        </is>
      </c>
      <c r="C5939" t="n">
        <v>1</v>
      </c>
      <c r="D5939" t="inlineStr">
        <is>
          <t>IPCA</t>
        </is>
      </c>
      <c r="E5939" t="n">
        <v>0.009488792934583046</v>
      </c>
      <c r="F5939" t="inlineStr">
        <is>
          <t>MENSAL</t>
        </is>
      </c>
      <c r="G5939" t="n">
        <v>46507</v>
      </c>
      <c r="H5939" t="n">
        <v>46507</v>
      </c>
      <c r="I5939" t="inlineStr">
        <is>
          <t>073</t>
        </is>
      </c>
      <c r="J5939" t="inlineStr">
        <is>
          <t>CARTEIRA</t>
        </is>
      </c>
      <c r="K5939" t="inlineStr">
        <is>
          <t>CONTRATO</t>
        </is>
      </c>
      <c r="L5939" t="n">
        <v>2524.26</v>
      </c>
      <c r="M5939" t="inlineStr"/>
      <c r="N5939" t="inlineStr"/>
      <c r="O5939" s="142">
        <f>DATE(YEAR(H5939),MONTH(H5939),1)</f>
        <v/>
      </c>
      <c r="P5939" s="132">
        <f>IF(H5939&gt;$L$3,"Futuro","Atraso")</f>
        <v/>
      </c>
      <c r="Q5939">
        <f>12*(YEAR(H5939)-YEAR($L$3))+(MONTH(H5939)-MONTH($L$3))</f>
        <v/>
      </c>
      <c r="R5939" s="366">
        <f>IF(N5939="IBIRAPITANGA FASE 3",IF(P5939="Atraso",M5939,M5939/(1+$J$2)^Q5939),IF(P5939="Atraso",M5939,M5939/(1+$J$1)^Q5939))</f>
        <v/>
      </c>
    </row>
    <row r="5940">
      <c r="A5940" t="inlineStr">
        <is>
          <t>Q025L03</t>
        </is>
      </c>
      <c r="B5940" t="inlineStr">
        <is>
          <t>NOVA VISAO SERVICOS TEMPORARIOS LTDA</t>
        </is>
      </c>
      <c r="C5940" t="n">
        <v>1</v>
      </c>
      <c r="D5940" t="inlineStr">
        <is>
          <t>IPCA</t>
        </is>
      </c>
      <c r="E5940" t="n">
        <v>0.009488792934583046</v>
      </c>
      <c r="F5940" t="inlineStr">
        <is>
          <t>MENSAL</t>
        </is>
      </c>
      <c r="G5940" t="n">
        <v>46507</v>
      </c>
      <c r="H5940" t="n">
        <v>46507</v>
      </c>
      <c r="I5940" t="inlineStr">
        <is>
          <t>006</t>
        </is>
      </c>
      <c r="J5940" t="inlineStr">
        <is>
          <t>CARTEIRA</t>
        </is>
      </c>
      <c r="K5940" t="inlineStr">
        <is>
          <t>CONTRATO</t>
        </is>
      </c>
      <c r="L5940" t="n">
        <v>13681.57</v>
      </c>
      <c r="M5940" t="inlineStr"/>
      <c r="N5940" t="inlineStr"/>
      <c r="O5940" s="142">
        <f>DATE(YEAR(H5940),MONTH(H5940),1)</f>
        <v/>
      </c>
      <c r="P5940" s="132">
        <f>IF(H5940&gt;$L$3,"Futuro","Atraso")</f>
        <v/>
      </c>
      <c r="Q5940">
        <f>12*(YEAR(H5940)-YEAR($L$3))+(MONTH(H5940)-MONTH($L$3))</f>
        <v/>
      </c>
      <c r="R5940" s="366">
        <f>IF(N5940="IBIRAPITANGA FASE 3",IF(P5940="Atraso",M5940,M5940/(1+$J$2)^Q5940),IF(P5940="Atraso",M5940,M5940/(1+$J$1)^Q5940))</f>
        <v/>
      </c>
    </row>
    <row r="5941">
      <c r="A5941" t="inlineStr">
        <is>
          <t>Q025L03</t>
        </is>
      </c>
      <c r="B5941" t="inlineStr">
        <is>
          <t>NOVA VISAO SERVICOS TEMPORARIOS LTDA</t>
        </is>
      </c>
      <c r="C5941" t="n">
        <v>1</v>
      </c>
      <c r="D5941" t="inlineStr">
        <is>
          <t>IPCA</t>
        </is>
      </c>
      <c r="E5941" t="n">
        <v>0.009488792934583046</v>
      </c>
      <c r="F5941" t="inlineStr">
        <is>
          <t>MENSAL</t>
        </is>
      </c>
      <c r="G5941" t="n">
        <v>46537</v>
      </c>
      <c r="H5941" t="n">
        <v>46537</v>
      </c>
      <c r="I5941" t="inlineStr">
        <is>
          <t>074</t>
        </is>
      </c>
      <c r="J5941" t="inlineStr">
        <is>
          <t>CARTEIRA</t>
        </is>
      </c>
      <c r="K5941" t="inlineStr">
        <is>
          <t>CONTRATO</t>
        </is>
      </c>
      <c r="L5941" t="n">
        <v>2524.26</v>
      </c>
      <c r="M5941" t="inlineStr"/>
      <c r="N5941" t="inlineStr"/>
      <c r="O5941" s="142">
        <f>DATE(YEAR(H5941),MONTH(H5941),1)</f>
        <v/>
      </c>
      <c r="P5941" s="132">
        <f>IF(H5941&gt;$L$3,"Futuro","Atraso")</f>
        <v/>
      </c>
      <c r="Q5941">
        <f>12*(YEAR(H5941)-YEAR($L$3))+(MONTH(H5941)-MONTH($L$3))</f>
        <v/>
      </c>
      <c r="R5941" s="366">
        <f>IF(N5941="IBIRAPITANGA FASE 3",IF(P5941="Atraso",M5941,M5941/(1+$J$2)^Q5941),IF(P5941="Atraso",M5941,M5941/(1+$J$1)^Q5941))</f>
        <v/>
      </c>
    </row>
    <row r="5942">
      <c r="A5942" t="inlineStr">
        <is>
          <t>Q025L03</t>
        </is>
      </c>
      <c r="B5942" t="inlineStr">
        <is>
          <t>NOVA VISAO SERVICOS TEMPORARIOS LTDA</t>
        </is>
      </c>
      <c r="C5942" t="n">
        <v>1</v>
      </c>
      <c r="D5942" t="inlineStr">
        <is>
          <t>IPCA</t>
        </is>
      </c>
      <c r="E5942" t="n">
        <v>0.009488792934583046</v>
      </c>
      <c r="F5942" t="inlineStr">
        <is>
          <t>MENSAL</t>
        </is>
      </c>
      <c r="G5942" t="n">
        <v>46568</v>
      </c>
      <c r="H5942" t="n">
        <v>46568</v>
      </c>
      <c r="I5942" t="inlineStr">
        <is>
          <t>075</t>
        </is>
      </c>
      <c r="J5942" t="inlineStr">
        <is>
          <t>CARTEIRA</t>
        </is>
      </c>
      <c r="K5942" t="inlineStr">
        <is>
          <t>CONTRATO</t>
        </is>
      </c>
      <c r="L5942" t="n">
        <v>2524.26</v>
      </c>
      <c r="M5942" t="inlineStr"/>
      <c r="N5942" t="inlineStr"/>
      <c r="O5942" s="142">
        <f>DATE(YEAR(H5942),MONTH(H5942),1)</f>
        <v/>
      </c>
      <c r="P5942" s="132">
        <f>IF(H5942&gt;$L$3,"Futuro","Atraso")</f>
        <v/>
      </c>
      <c r="Q5942">
        <f>12*(YEAR(H5942)-YEAR($L$3))+(MONTH(H5942)-MONTH($L$3))</f>
        <v/>
      </c>
      <c r="R5942" s="366">
        <f>IF(N5942="IBIRAPITANGA FASE 3",IF(P5942="Atraso",M5942,M5942/(1+$J$2)^Q5942),IF(P5942="Atraso",M5942,M5942/(1+$J$1)^Q5942))</f>
        <v/>
      </c>
    </row>
    <row r="5943">
      <c r="A5943" t="inlineStr">
        <is>
          <t>Q025L03</t>
        </is>
      </c>
      <c r="B5943" t="inlineStr">
        <is>
          <t>NOVA VISAO SERVICOS TEMPORARIOS LTDA</t>
        </is>
      </c>
      <c r="C5943" t="n">
        <v>1</v>
      </c>
      <c r="D5943" t="inlineStr">
        <is>
          <t>IPCA</t>
        </is>
      </c>
      <c r="E5943" t="n">
        <v>0.009488792934583046</v>
      </c>
      <c r="F5943" t="inlineStr">
        <is>
          <t>MENSAL</t>
        </is>
      </c>
      <c r="G5943" t="n">
        <v>46598</v>
      </c>
      <c r="H5943" t="n">
        <v>46598</v>
      </c>
      <c r="I5943" t="inlineStr">
        <is>
          <t>076</t>
        </is>
      </c>
      <c r="J5943" t="inlineStr">
        <is>
          <t>CARTEIRA</t>
        </is>
      </c>
      <c r="K5943" t="inlineStr">
        <is>
          <t>CONTRATO</t>
        </is>
      </c>
      <c r="L5943" t="n">
        <v>2524.26</v>
      </c>
      <c r="M5943" t="inlineStr"/>
      <c r="N5943" t="inlineStr"/>
      <c r="O5943" s="142">
        <f>DATE(YEAR(H5943),MONTH(H5943),1)</f>
        <v/>
      </c>
      <c r="P5943" s="132">
        <f>IF(H5943&gt;$L$3,"Futuro","Atraso")</f>
        <v/>
      </c>
      <c r="Q5943">
        <f>12*(YEAR(H5943)-YEAR($L$3))+(MONTH(H5943)-MONTH($L$3))</f>
        <v/>
      </c>
      <c r="R5943" s="366">
        <f>IF(N5943="IBIRAPITANGA FASE 3",IF(P5943="Atraso",M5943,M5943/(1+$J$2)^Q5943),IF(P5943="Atraso",M5943,M5943/(1+$J$1)^Q5943))</f>
        <v/>
      </c>
    </row>
    <row r="5944">
      <c r="A5944" t="inlineStr">
        <is>
          <t>Q025L03</t>
        </is>
      </c>
      <c r="B5944" t="inlineStr">
        <is>
          <t>NOVA VISAO SERVICOS TEMPORARIOS LTDA</t>
        </is>
      </c>
      <c r="C5944" t="n">
        <v>1</v>
      </c>
      <c r="D5944" t="inlineStr">
        <is>
          <t>IPCA</t>
        </is>
      </c>
      <c r="E5944" t="n">
        <v>0.009488792934583046</v>
      </c>
      <c r="F5944" t="inlineStr">
        <is>
          <t>MENSAL</t>
        </is>
      </c>
      <c r="G5944" t="n">
        <v>46629</v>
      </c>
      <c r="H5944" t="n">
        <v>46629</v>
      </c>
      <c r="I5944" t="inlineStr">
        <is>
          <t>077</t>
        </is>
      </c>
      <c r="J5944" t="inlineStr">
        <is>
          <t>CARTEIRA</t>
        </is>
      </c>
      <c r="K5944" t="inlineStr">
        <is>
          <t>CONTRATO</t>
        </is>
      </c>
      <c r="L5944" t="n">
        <v>2524.26</v>
      </c>
      <c r="M5944" t="inlineStr"/>
      <c r="N5944" t="inlineStr"/>
      <c r="O5944" s="142">
        <f>DATE(YEAR(H5944),MONTH(H5944),1)</f>
        <v/>
      </c>
      <c r="P5944" s="132">
        <f>IF(H5944&gt;$L$3,"Futuro","Atraso")</f>
        <v/>
      </c>
      <c r="Q5944">
        <f>12*(YEAR(H5944)-YEAR($L$3))+(MONTH(H5944)-MONTH($L$3))</f>
        <v/>
      </c>
      <c r="R5944" s="366">
        <f>IF(N5944="IBIRAPITANGA FASE 3",IF(P5944="Atraso",M5944,M5944/(1+$J$2)^Q5944),IF(P5944="Atraso",M5944,M5944/(1+$J$1)^Q5944))</f>
        <v/>
      </c>
    </row>
    <row r="5945">
      <c r="A5945" t="inlineStr">
        <is>
          <t>Q025L03</t>
        </is>
      </c>
      <c r="B5945" t="inlineStr">
        <is>
          <t>NOVA VISAO SERVICOS TEMPORARIOS LTDA</t>
        </is>
      </c>
      <c r="C5945" t="n">
        <v>1</v>
      </c>
      <c r="D5945" t="inlineStr">
        <is>
          <t>IPCA</t>
        </is>
      </c>
      <c r="E5945" t="n">
        <v>0.009488792934583046</v>
      </c>
      <c r="F5945" t="inlineStr">
        <is>
          <t>MENSAL</t>
        </is>
      </c>
      <c r="G5945" t="n">
        <v>46660</v>
      </c>
      <c r="H5945" t="n">
        <v>46660</v>
      </c>
      <c r="I5945" t="inlineStr">
        <is>
          <t>078</t>
        </is>
      </c>
      <c r="J5945" t="inlineStr">
        <is>
          <t>CARTEIRA</t>
        </is>
      </c>
      <c r="K5945" t="inlineStr">
        <is>
          <t>CONTRATO</t>
        </is>
      </c>
      <c r="L5945" t="n">
        <v>2524.26</v>
      </c>
      <c r="M5945" t="inlineStr"/>
      <c r="N5945" t="inlineStr"/>
      <c r="O5945" s="142">
        <f>DATE(YEAR(H5945),MONTH(H5945),1)</f>
        <v/>
      </c>
      <c r="P5945" s="132">
        <f>IF(H5945&gt;$L$3,"Futuro","Atraso")</f>
        <v/>
      </c>
      <c r="Q5945">
        <f>12*(YEAR(H5945)-YEAR($L$3))+(MONTH(H5945)-MONTH($L$3))</f>
        <v/>
      </c>
      <c r="R5945" s="366">
        <f>IF(N5945="IBIRAPITANGA FASE 3",IF(P5945="Atraso",M5945,M5945/(1+$J$2)^Q5945),IF(P5945="Atraso",M5945,M5945/(1+$J$1)^Q5945))</f>
        <v/>
      </c>
    </row>
    <row r="5946">
      <c r="A5946" t="inlineStr">
        <is>
          <t>Q025L03</t>
        </is>
      </c>
      <c r="B5946" t="inlineStr">
        <is>
          <t>NOVA VISAO SERVICOS TEMPORARIOS LTDA</t>
        </is>
      </c>
      <c r="C5946" t="n">
        <v>1</v>
      </c>
      <c r="D5946" t="inlineStr">
        <is>
          <t>IPCA</t>
        </is>
      </c>
      <c r="E5946" t="n">
        <v>0.009488792934583046</v>
      </c>
      <c r="F5946" t="inlineStr">
        <is>
          <t>MENSAL</t>
        </is>
      </c>
      <c r="G5946" t="n">
        <v>46690</v>
      </c>
      <c r="H5946" t="n">
        <v>46690</v>
      </c>
      <c r="I5946" t="inlineStr">
        <is>
          <t>079</t>
        </is>
      </c>
      <c r="J5946" t="inlineStr">
        <is>
          <t>CARTEIRA</t>
        </is>
      </c>
      <c r="K5946" t="inlineStr">
        <is>
          <t>CONTRATO</t>
        </is>
      </c>
      <c r="L5946" t="n">
        <v>2524.26</v>
      </c>
      <c r="M5946" t="inlineStr"/>
      <c r="N5946" t="inlineStr"/>
      <c r="O5946" s="142">
        <f>DATE(YEAR(H5946),MONTH(H5946),1)</f>
        <v/>
      </c>
      <c r="P5946" s="132">
        <f>IF(H5946&gt;$L$3,"Futuro","Atraso")</f>
        <v/>
      </c>
      <c r="Q5946">
        <f>12*(YEAR(H5946)-YEAR($L$3))+(MONTH(H5946)-MONTH($L$3))</f>
        <v/>
      </c>
      <c r="R5946" s="366">
        <f>IF(N5946="IBIRAPITANGA FASE 3",IF(P5946="Atraso",M5946,M5946/(1+$J$2)^Q5946),IF(P5946="Atraso",M5946,M5946/(1+$J$1)^Q5946))</f>
        <v/>
      </c>
    </row>
    <row r="5947">
      <c r="A5947" t="inlineStr">
        <is>
          <t>Q025L03</t>
        </is>
      </c>
      <c r="B5947" t="inlineStr">
        <is>
          <t>NOVA VISAO SERVICOS TEMPORARIOS LTDA</t>
        </is>
      </c>
      <c r="C5947" t="n">
        <v>1</v>
      </c>
      <c r="D5947" t="inlineStr">
        <is>
          <t>IPCA</t>
        </is>
      </c>
      <c r="E5947" t="n">
        <v>0.009488792934583046</v>
      </c>
      <c r="F5947" t="inlineStr">
        <is>
          <t>MENSAL</t>
        </is>
      </c>
      <c r="G5947" t="n">
        <v>46721</v>
      </c>
      <c r="H5947" t="n">
        <v>46721</v>
      </c>
      <c r="I5947" t="inlineStr">
        <is>
          <t>080</t>
        </is>
      </c>
      <c r="J5947" t="inlineStr">
        <is>
          <t>CARTEIRA</t>
        </is>
      </c>
      <c r="K5947" t="inlineStr">
        <is>
          <t>CONTRATO</t>
        </is>
      </c>
      <c r="L5947" t="n">
        <v>2524.26</v>
      </c>
      <c r="M5947" t="inlineStr"/>
      <c r="N5947" t="inlineStr"/>
      <c r="O5947" s="142">
        <f>DATE(YEAR(H5947),MONTH(H5947),1)</f>
        <v/>
      </c>
      <c r="P5947" s="132">
        <f>IF(H5947&gt;$L$3,"Futuro","Atraso")</f>
        <v/>
      </c>
      <c r="Q5947">
        <f>12*(YEAR(H5947)-YEAR($L$3))+(MONTH(H5947)-MONTH($L$3))</f>
        <v/>
      </c>
      <c r="R5947" s="366">
        <f>IF(N5947="IBIRAPITANGA FASE 3",IF(P5947="Atraso",M5947,M5947/(1+$J$2)^Q5947),IF(P5947="Atraso",M5947,M5947/(1+$J$1)^Q5947))</f>
        <v/>
      </c>
    </row>
    <row r="5948">
      <c r="A5948" t="inlineStr">
        <is>
          <t>Q025L03</t>
        </is>
      </c>
      <c r="B5948" t="inlineStr">
        <is>
          <t>NOVA VISAO SERVICOS TEMPORARIOS LTDA</t>
        </is>
      </c>
      <c r="C5948" t="n">
        <v>1</v>
      </c>
      <c r="D5948" t="inlineStr">
        <is>
          <t>IPCA</t>
        </is>
      </c>
      <c r="E5948" t="n">
        <v>0.009488792934583046</v>
      </c>
      <c r="F5948" t="inlineStr">
        <is>
          <t>MENSAL</t>
        </is>
      </c>
      <c r="G5948" t="n">
        <v>46751</v>
      </c>
      <c r="H5948" t="n">
        <v>46751</v>
      </c>
      <c r="I5948" t="inlineStr">
        <is>
          <t>081</t>
        </is>
      </c>
      <c r="J5948" t="inlineStr">
        <is>
          <t>CARTEIRA</t>
        </is>
      </c>
      <c r="K5948" t="inlineStr">
        <is>
          <t>CONTRATO</t>
        </is>
      </c>
      <c r="L5948" t="n">
        <v>2524.26</v>
      </c>
      <c r="M5948" t="inlineStr"/>
      <c r="N5948" t="inlineStr"/>
      <c r="O5948" s="142">
        <f>DATE(YEAR(H5948),MONTH(H5948),1)</f>
        <v/>
      </c>
      <c r="P5948" s="132">
        <f>IF(H5948&gt;$L$3,"Futuro","Atraso")</f>
        <v/>
      </c>
      <c r="Q5948">
        <f>12*(YEAR(H5948)-YEAR($L$3))+(MONTH(H5948)-MONTH($L$3))</f>
        <v/>
      </c>
      <c r="R5948" s="366">
        <f>IF(N5948="IBIRAPITANGA FASE 3",IF(P5948="Atraso",M5948,M5948/(1+$J$2)^Q5948),IF(P5948="Atraso",M5948,M5948/(1+$J$1)^Q5948))</f>
        <v/>
      </c>
    </row>
    <row r="5949">
      <c r="A5949" t="inlineStr">
        <is>
          <t>Q025L03</t>
        </is>
      </c>
      <c r="B5949" t="inlineStr">
        <is>
          <t>NOVA VISAO SERVICOS TEMPORARIOS LTDA</t>
        </is>
      </c>
      <c r="C5949" t="n">
        <v>1</v>
      </c>
      <c r="D5949" t="inlineStr">
        <is>
          <t>IPCA</t>
        </is>
      </c>
      <c r="E5949" t="n">
        <v>0.009488792934583046</v>
      </c>
      <c r="F5949" t="inlineStr">
        <is>
          <t>MENSAL</t>
        </is>
      </c>
      <c r="G5949" t="n">
        <v>46782</v>
      </c>
      <c r="H5949" t="n">
        <v>46782</v>
      </c>
      <c r="I5949" t="inlineStr">
        <is>
          <t>082</t>
        </is>
      </c>
      <c r="J5949" t="inlineStr">
        <is>
          <t>CARTEIRA</t>
        </is>
      </c>
      <c r="K5949" t="inlineStr">
        <is>
          <t>CONTRATO</t>
        </is>
      </c>
      <c r="L5949" t="n">
        <v>2524.26</v>
      </c>
      <c r="M5949" t="inlineStr"/>
      <c r="N5949" t="inlineStr"/>
      <c r="O5949" s="142">
        <f>DATE(YEAR(H5949),MONTH(H5949),1)</f>
        <v/>
      </c>
      <c r="P5949" s="132">
        <f>IF(H5949&gt;$L$3,"Futuro","Atraso")</f>
        <v/>
      </c>
      <c r="Q5949">
        <f>12*(YEAR(H5949)-YEAR($L$3))+(MONTH(H5949)-MONTH($L$3))</f>
        <v/>
      </c>
      <c r="R5949" s="366">
        <f>IF(N5949="IBIRAPITANGA FASE 3",IF(P5949="Atraso",M5949,M5949/(1+$J$2)^Q5949),IF(P5949="Atraso",M5949,M5949/(1+$J$1)^Q5949))</f>
        <v/>
      </c>
    </row>
    <row r="5950">
      <c r="A5950" t="inlineStr">
        <is>
          <t>Q025L03</t>
        </is>
      </c>
      <c r="B5950" t="inlineStr">
        <is>
          <t>NOVA VISAO SERVICOS TEMPORARIOS LTDA</t>
        </is>
      </c>
      <c r="C5950" t="n">
        <v>1</v>
      </c>
      <c r="D5950" t="inlineStr">
        <is>
          <t>IPCA</t>
        </is>
      </c>
      <c r="E5950" t="n">
        <v>0.009488792934583046</v>
      </c>
      <c r="F5950" t="inlineStr">
        <is>
          <t>MENSAL</t>
        </is>
      </c>
      <c r="G5950" t="n">
        <v>46812</v>
      </c>
      <c r="H5950" t="n">
        <v>46812</v>
      </c>
      <c r="I5950" t="inlineStr">
        <is>
          <t>083</t>
        </is>
      </c>
      <c r="J5950" t="inlineStr">
        <is>
          <t>CARTEIRA</t>
        </is>
      </c>
      <c r="K5950" t="inlineStr">
        <is>
          <t>CONTRATO</t>
        </is>
      </c>
      <c r="L5950" t="n">
        <v>2524.26</v>
      </c>
      <c r="M5950" t="inlineStr"/>
      <c r="N5950" t="inlineStr"/>
      <c r="O5950" s="142">
        <f>DATE(YEAR(H5950),MONTH(H5950),1)</f>
        <v/>
      </c>
      <c r="P5950" s="132">
        <f>IF(H5950&gt;$L$3,"Futuro","Atraso")</f>
        <v/>
      </c>
      <c r="Q5950">
        <f>12*(YEAR(H5950)-YEAR($L$3))+(MONTH(H5950)-MONTH($L$3))</f>
        <v/>
      </c>
      <c r="R5950" s="366">
        <f>IF(N5950="IBIRAPITANGA FASE 3",IF(P5950="Atraso",M5950,M5950/(1+$J$2)^Q5950),IF(P5950="Atraso",M5950,M5950/(1+$J$1)^Q5950))</f>
        <v/>
      </c>
    </row>
    <row r="5951">
      <c r="A5951" t="inlineStr">
        <is>
          <t>Q025L03</t>
        </is>
      </c>
      <c r="B5951" t="inlineStr">
        <is>
          <t>NOVA VISAO SERVICOS TEMPORARIOS LTDA</t>
        </is>
      </c>
      <c r="C5951" t="n">
        <v>1</v>
      </c>
      <c r="D5951" t="inlineStr">
        <is>
          <t>IPCA</t>
        </is>
      </c>
      <c r="E5951" t="n">
        <v>0.009488792934583046</v>
      </c>
      <c r="F5951" t="inlineStr">
        <is>
          <t>MENSAL</t>
        </is>
      </c>
      <c r="G5951" t="n">
        <v>46842</v>
      </c>
      <c r="H5951" t="n">
        <v>46842</v>
      </c>
      <c r="I5951" t="inlineStr">
        <is>
          <t>084</t>
        </is>
      </c>
      <c r="J5951" t="inlineStr">
        <is>
          <t>CARTEIRA</t>
        </is>
      </c>
      <c r="K5951" t="inlineStr">
        <is>
          <t>CONTRATO</t>
        </is>
      </c>
      <c r="L5951" t="n">
        <v>2524.26</v>
      </c>
      <c r="M5951" t="inlineStr"/>
      <c r="N5951" t="inlineStr"/>
      <c r="O5951" s="142">
        <f>DATE(YEAR(H5951),MONTH(H5951),1)</f>
        <v/>
      </c>
      <c r="P5951" s="132">
        <f>IF(H5951&gt;$L$3,"Futuro","Atraso")</f>
        <v/>
      </c>
      <c r="Q5951">
        <f>12*(YEAR(H5951)-YEAR($L$3))+(MONTH(H5951)-MONTH($L$3))</f>
        <v/>
      </c>
      <c r="R5951" s="366">
        <f>IF(N5951="IBIRAPITANGA FASE 3",IF(P5951="Atraso",M5951,M5951/(1+$J$2)^Q5951),IF(P5951="Atraso",M5951,M5951/(1+$J$1)^Q5951))</f>
        <v/>
      </c>
    </row>
    <row r="5952">
      <c r="A5952" t="inlineStr">
        <is>
          <t>Q025L03</t>
        </is>
      </c>
      <c r="B5952" t="inlineStr">
        <is>
          <t>NOVA VISAO SERVICOS TEMPORARIOS LTDA</t>
        </is>
      </c>
      <c r="C5952" t="n">
        <v>1</v>
      </c>
      <c r="D5952" t="inlineStr">
        <is>
          <t>IPCA</t>
        </is>
      </c>
      <c r="E5952" t="n">
        <v>0.009488792934583046</v>
      </c>
      <c r="F5952" t="inlineStr">
        <is>
          <t>MENSAL</t>
        </is>
      </c>
      <c r="G5952" t="n">
        <v>46873</v>
      </c>
      <c r="H5952" t="n">
        <v>46873</v>
      </c>
      <c r="I5952" t="inlineStr">
        <is>
          <t>085</t>
        </is>
      </c>
      <c r="J5952" t="inlineStr">
        <is>
          <t>CARTEIRA</t>
        </is>
      </c>
      <c r="K5952" t="inlineStr">
        <is>
          <t>CONTRATO</t>
        </is>
      </c>
      <c r="L5952" t="n">
        <v>2524.26</v>
      </c>
      <c r="M5952" t="inlineStr"/>
      <c r="N5952" t="inlineStr"/>
      <c r="O5952" s="142">
        <f>DATE(YEAR(H5952),MONTH(H5952),1)</f>
        <v/>
      </c>
      <c r="P5952" s="132">
        <f>IF(H5952&gt;$L$3,"Futuro","Atraso")</f>
        <v/>
      </c>
      <c r="Q5952">
        <f>12*(YEAR(H5952)-YEAR($L$3))+(MONTH(H5952)-MONTH($L$3))</f>
        <v/>
      </c>
      <c r="R5952" s="366">
        <f>IF(N5952="IBIRAPITANGA FASE 3",IF(P5952="Atraso",M5952,M5952/(1+$J$2)^Q5952),IF(P5952="Atraso",M5952,M5952/(1+$J$1)^Q5952))</f>
        <v/>
      </c>
    </row>
    <row r="5953">
      <c r="A5953" t="inlineStr">
        <is>
          <t>Q025L03</t>
        </is>
      </c>
      <c r="B5953" t="inlineStr">
        <is>
          <t>NOVA VISAO SERVICOS TEMPORARIOS LTDA</t>
        </is>
      </c>
      <c r="C5953" t="n">
        <v>1</v>
      </c>
      <c r="D5953" t="inlineStr">
        <is>
          <t>IPCA</t>
        </is>
      </c>
      <c r="E5953" t="n">
        <v>0.009488792934583046</v>
      </c>
      <c r="F5953" t="inlineStr">
        <is>
          <t>MENSAL</t>
        </is>
      </c>
      <c r="G5953" t="n">
        <v>46873</v>
      </c>
      <c r="H5953" t="n">
        <v>46873</v>
      </c>
      <c r="I5953" t="inlineStr">
        <is>
          <t>007</t>
        </is>
      </c>
      <c r="J5953" t="inlineStr">
        <is>
          <t>CARTEIRA</t>
        </is>
      </c>
      <c r="K5953" t="inlineStr">
        <is>
          <t>CONTRATO</t>
        </is>
      </c>
      <c r="L5953" t="n">
        <v>13681.57</v>
      </c>
      <c r="M5953" t="inlineStr"/>
      <c r="N5953" t="inlineStr"/>
      <c r="O5953" s="142">
        <f>DATE(YEAR(H5953),MONTH(H5953),1)</f>
        <v/>
      </c>
      <c r="P5953" s="132">
        <f>IF(H5953&gt;$L$3,"Futuro","Atraso")</f>
        <v/>
      </c>
      <c r="Q5953">
        <f>12*(YEAR(H5953)-YEAR($L$3))+(MONTH(H5953)-MONTH($L$3))</f>
        <v/>
      </c>
      <c r="R5953" s="366">
        <f>IF(N5953="IBIRAPITANGA FASE 3",IF(P5953="Atraso",M5953,M5953/(1+$J$2)^Q5953),IF(P5953="Atraso",M5953,M5953/(1+$J$1)^Q5953))</f>
        <v/>
      </c>
    </row>
    <row r="5954">
      <c r="A5954" t="inlineStr">
        <is>
          <t>Q025L03</t>
        </is>
      </c>
      <c r="B5954" t="inlineStr">
        <is>
          <t>NOVA VISAO SERVICOS TEMPORARIOS LTDA</t>
        </is>
      </c>
      <c r="C5954" t="n">
        <v>1</v>
      </c>
      <c r="D5954" t="inlineStr">
        <is>
          <t>IPCA</t>
        </is>
      </c>
      <c r="E5954" t="n">
        <v>0.009488792934583046</v>
      </c>
      <c r="F5954" t="inlineStr">
        <is>
          <t>MENSAL</t>
        </is>
      </c>
      <c r="G5954" t="n">
        <v>46903</v>
      </c>
      <c r="H5954" t="n">
        <v>46903</v>
      </c>
      <c r="I5954" t="inlineStr">
        <is>
          <t>086</t>
        </is>
      </c>
      <c r="J5954" t="inlineStr">
        <is>
          <t>CARTEIRA</t>
        </is>
      </c>
      <c r="K5954" t="inlineStr">
        <is>
          <t>CONTRATO</t>
        </is>
      </c>
      <c r="L5954" t="n">
        <v>2524.26</v>
      </c>
      <c r="M5954" t="inlineStr"/>
      <c r="N5954" t="inlineStr"/>
      <c r="O5954" s="142">
        <f>DATE(YEAR(H5954),MONTH(H5954),1)</f>
        <v/>
      </c>
      <c r="P5954" s="132">
        <f>IF(H5954&gt;$L$3,"Futuro","Atraso")</f>
        <v/>
      </c>
      <c r="Q5954">
        <f>12*(YEAR(H5954)-YEAR($L$3))+(MONTH(H5954)-MONTH($L$3))</f>
        <v/>
      </c>
      <c r="R5954" s="366">
        <f>IF(N5954="IBIRAPITANGA FASE 3",IF(P5954="Atraso",M5954,M5954/(1+$J$2)^Q5954),IF(P5954="Atraso",M5954,M5954/(1+$J$1)^Q5954))</f>
        <v/>
      </c>
    </row>
    <row r="5955">
      <c r="A5955" t="inlineStr">
        <is>
          <t>Q025L03</t>
        </is>
      </c>
      <c r="B5955" t="inlineStr">
        <is>
          <t>NOVA VISAO SERVICOS TEMPORARIOS LTDA</t>
        </is>
      </c>
      <c r="C5955" t="n">
        <v>1</v>
      </c>
      <c r="D5955" t="inlineStr">
        <is>
          <t>IPCA</t>
        </is>
      </c>
      <c r="E5955" t="n">
        <v>0.009488792934583046</v>
      </c>
      <c r="F5955" t="inlineStr">
        <is>
          <t>MENSAL</t>
        </is>
      </c>
      <c r="G5955" t="n">
        <v>46934</v>
      </c>
      <c r="H5955" t="n">
        <v>46934</v>
      </c>
      <c r="I5955" t="inlineStr">
        <is>
          <t>087</t>
        </is>
      </c>
      <c r="J5955" t="inlineStr">
        <is>
          <t>CARTEIRA</t>
        </is>
      </c>
      <c r="K5955" t="inlineStr">
        <is>
          <t>CONTRATO</t>
        </is>
      </c>
      <c r="L5955" t="n">
        <v>2524.26</v>
      </c>
      <c r="M5955" t="inlineStr"/>
      <c r="N5955" t="inlineStr"/>
      <c r="O5955" s="142">
        <f>DATE(YEAR(H5955),MONTH(H5955),1)</f>
        <v/>
      </c>
      <c r="P5955" s="132">
        <f>IF(H5955&gt;$L$3,"Futuro","Atraso")</f>
        <v/>
      </c>
      <c r="Q5955">
        <f>12*(YEAR(H5955)-YEAR($L$3))+(MONTH(H5955)-MONTH($L$3))</f>
        <v/>
      </c>
      <c r="R5955" s="366">
        <f>IF(N5955="IBIRAPITANGA FASE 3",IF(P5955="Atraso",M5955,M5955/(1+$J$2)^Q5955),IF(P5955="Atraso",M5955,M5955/(1+$J$1)^Q5955))</f>
        <v/>
      </c>
    </row>
    <row r="5956">
      <c r="A5956" t="inlineStr">
        <is>
          <t>Q025L03</t>
        </is>
      </c>
      <c r="B5956" t="inlineStr">
        <is>
          <t>NOVA VISAO SERVICOS TEMPORARIOS LTDA</t>
        </is>
      </c>
      <c r="C5956" t="n">
        <v>1</v>
      </c>
      <c r="D5956" t="inlineStr">
        <is>
          <t>IPCA</t>
        </is>
      </c>
      <c r="E5956" t="n">
        <v>0.009488792934583046</v>
      </c>
      <c r="F5956" t="inlineStr">
        <is>
          <t>MENSAL</t>
        </is>
      </c>
      <c r="G5956" t="n">
        <v>46964</v>
      </c>
      <c r="H5956" t="n">
        <v>46964</v>
      </c>
      <c r="I5956" t="inlineStr">
        <is>
          <t>088</t>
        </is>
      </c>
      <c r="J5956" t="inlineStr">
        <is>
          <t>CARTEIRA</t>
        </is>
      </c>
      <c r="K5956" t="inlineStr">
        <is>
          <t>CONTRATO</t>
        </is>
      </c>
      <c r="L5956" t="n">
        <v>2524.26</v>
      </c>
      <c r="M5956" t="inlineStr"/>
      <c r="N5956" t="inlineStr"/>
      <c r="O5956" s="142">
        <f>DATE(YEAR(H5956),MONTH(H5956),1)</f>
        <v/>
      </c>
      <c r="P5956" s="132">
        <f>IF(H5956&gt;$L$3,"Futuro","Atraso")</f>
        <v/>
      </c>
      <c r="Q5956">
        <f>12*(YEAR(H5956)-YEAR($L$3))+(MONTH(H5956)-MONTH($L$3))</f>
        <v/>
      </c>
      <c r="R5956" s="366">
        <f>IF(N5956="IBIRAPITANGA FASE 3",IF(P5956="Atraso",M5956,M5956/(1+$J$2)^Q5956),IF(P5956="Atraso",M5956,M5956/(1+$J$1)^Q5956))</f>
        <v/>
      </c>
    </row>
    <row r="5957">
      <c r="A5957" t="inlineStr">
        <is>
          <t>Q025L03</t>
        </is>
      </c>
      <c r="B5957" t="inlineStr">
        <is>
          <t>NOVA VISAO SERVICOS TEMPORARIOS LTDA</t>
        </is>
      </c>
      <c r="C5957" t="n">
        <v>1</v>
      </c>
      <c r="D5957" t="inlineStr">
        <is>
          <t>IPCA</t>
        </is>
      </c>
      <c r="E5957" t="n">
        <v>0.009488792934583046</v>
      </c>
      <c r="F5957" t="inlineStr">
        <is>
          <t>MENSAL</t>
        </is>
      </c>
      <c r="G5957" t="n">
        <v>46995</v>
      </c>
      <c r="H5957" t="n">
        <v>46995</v>
      </c>
      <c r="I5957" t="inlineStr">
        <is>
          <t>089</t>
        </is>
      </c>
      <c r="J5957" t="inlineStr">
        <is>
          <t>CARTEIRA</t>
        </is>
      </c>
      <c r="K5957" t="inlineStr">
        <is>
          <t>CONTRATO</t>
        </is>
      </c>
      <c r="L5957" t="n">
        <v>2524.26</v>
      </c>
      <c r="M5957" t="inlineStr"/>
      <c r="N5957" t="inlineStr"/>
      <c r="O5957" s="142">
        <f>DATE(YEAR(H5957),MONTH(H5957),1)</f>
        <v/>
      </c>
      <c r="P5957" s="132">
        <f>IF(H5957&gt;$L$3,"Futuro","Atraso")</f>
        <v/>
      </c>
      <c r="Q5957">
        <f>12*(YEAR(H5957)-YEAR($L$3))+(MONTH(H5957)-MONTH($L$3))</f>
        <v/>
      </c>
      <c r="R5957" s="366">
        <f>IF(N5957="IBIRAPITANGA FASE 3",IF(P5957="Atraso",M5957,M5957/(1+$J$2)^Q5957),IF(P5957="Atraso",M5957,M5957/(1+$J$1)^Q5957))</f>
        <v/>
      </c>
    </row>
    <row r="5958">
      <c r="A5958" t="inlineStr">
        <is>
          <t>Q025L03</t>
        </is>
      </c>
      <c r="B5958" t="inlineStr">
        <is>
          <t>NOVA VISAO SERVICOS TEMPORARIOS LTDA</t>
        </is>
      </c>
      <c r="C5958" t="n">
        <v>1</v>
      </c>
      <c r="D5958" t="inlineStr">
        <is>
          <t>IPCA</t>
        </is>
      </c>
      <c r="E5958" t="n">
        <v>0.009488792934583046</v>
      </c>
      <c r="F5958" t="inlineStr">
        <is>
          <t>MENSAL</t>
        </is>
      </c>
      <c r="G5958" t="n">
        <v>47026</v>
      </c>
      <c r="H5958" t="n">
        <v>47026</v>
      </c>
      <c r="I5958" t="inlineStr">
        <is>
          <t>090</t>
        </is>
      </c>
      <c r="J5958" t="inlineStr">
        <is>
          <t>CARTEIRA</t>
        </is>
      </c>
      <c r="K5958" t="inlineStr">
        <is>
          <t>CONTRATO</t>
        </is>
      </c>
      <c r="L5958" t="n">
        <v>2524.26</v>
      </c>
      <c r="M5958" t="inlineStr"/>
      <c r="N5958" t="inlineStr"/>
      <c r="O5958" s="142">
        <f>DATE(YEAR(H5958),MONTH(H5958),1)</f>
        <v/>
      </c>
      <c r="P5958" s="132">
        <f>IF(H5958&gt;$L$3,"Futuro","Atraso")</f>
        <v/>
      </c>
      <c r="Q5958">
        <f>12*(YEAR(H5958)-YEAR($L$3))+(MONTH(H5958)-MONTH($L$3))</f>
        <v/>
      </c>
      <c r="R5958" s="366">
        <f>IF(N5958="IBIRAPITANGA FASE 3",IF(P5958="Atraso",M5958,M5958/(1+$J$2)^Q5958),IF(P5958="Atraso",M5958,M5958/(1+$J$1)^Q5958))</f>
        <v/>
      </c>
    </row>
    <row r="5959">
      <c r="A5959" t="inlineStr">
        <is>
          <t>Q025L03</t>
        </is>
      </c>
      <c r="B5959" t="inlineStr">
        <is>
          <t>NOVA VISAO SERVICOS TEMPORARIOS LTDA</t>
        </is>
      </c>
      <c r="C5959" t="n">
        <v>1</v>
      </c>
      <c r="D5959" t="inlineStr">
        <is>
          <t>IPCA</t>
        </is>
      </c>
      <c r="E5959" t="n">
        <v>0.009488792934583046</v>
      </c>
      <c r="F5959" t="inlineStr">
        <is>
          <t>MENSAL</t>
        </is>
      </c>
      <c r="G5959" t="n">
        <v>47056</v>
      </c>
      <c r="H5959" t="n">
        <v>47056</v>
      </c>
      <c r="I5959" t="inlineStr">
        <is>
          <t>091</t>
        </is>
      </c>
      <c r="J5959" t="inlineStr">
        <is>
          <t>CARTEIRA</t>
        </is>
      </c>
      <c r="K5959" t="inlineStr">
        <is>
          <t>CONTRATO</t>
        </is>
      </c>
      <c r="L5959" t="n">
        <v>2524.26</v>
      </c>
      <c r="M5959" t="inlineStr"/>
      <c r="N5959" t="inlineStr"/>
      <c r="O5959" s="142">
        <f>DATE(YEAR(H5959),MONTH(H5959),1)</f>
        <v/>
      </c>
      <c r="P5959" s="132">
        <f>IF(H5959&gt;$L$3,"Futuro","Atraso")</f>
        <v/>
      </c>
      <c r="Q5959">
        <f>12*(YEAR(H5959)-YEAR($L$3))+(MONTH(H5959)-MONTH($L$3))</f>
        <v/>
      </c>
      <c r="R5959" s="366">
        <f>IF(N5959="IBIRAPITANGA FASE 3",IF(P5959="Atraso",M5959,M5959/(1+$J$2)^Q5959),IF(P5959="Atraso",M5959,M5959/(1+$J$1)^Q5959))</f>
        <v/>
      </c>
    </row>
    <row r="5960">
      <c r="A5960" t="inlineStr">
        <is>
          <t>Q025L03</t>
        </is>
      </c>
      <c r="B5960" t="inlineStr">
        <is>
          <t>NOVA VISAO SERVICOS TEMPORARIOS LTDA</t>
        </is>
      </c>
      <c r="C5960" t="n">
        <v>1</v>
      </c>
      <c r="D5960" t="inlineStr">
        <is>
          <t>IPCA</t>
        </is>
      </c>
      <c r="E5960" t="n">
        <v>0.009488792934583046</v>
      </c>
      <c r="F5960" t="inlineStr">
        <is>
          <t>MENSAL</t>
        </is>
      </c>
      <c r="G5960" t="n">
        <v>47087</v>
      </c>
      <c r="H5960" t="n">
        <v>47087</v>
      </c>
      <c r="I5960" t="inlineStr">
        <is>
          <t>092</t>
        </is>
      </c>
      <c r="J5960" t="inlineStr">
        <is>
          <t>CARTEIRA</t>
        </is>
      </c>
      <c r="K5960" t="inlineStr">
        <is>
          <t>CONTRATO</t>
        </is>
      </c>
      <c r="L5960" t="n">
        <v>2524.26</v>
      </c>
      <c r="M5960" t="inlineStr"/>
      <c r="N5960" t="inlineStr"/>
      <c r="O5960" s="142">
        <f>DATE(YEAR(H5960),MONTH(H5960),1)</f>
        <v/>
      </c>
      <c r="P5960" s="132">
        <f>IF(H5960&gt;$L$3,"Futuro","Atraso")</f>
        <v/>
      </c>
      <c r="Q5960">
        <f>12*(YEAR(H5960)-YEAR($L$3))+(MONTH(H5960)-MONTH($L$3))</f>
        <v/>
      </c>
      <c r="R5960" s="366">
        <f>IF(N5960="IBIRAPITANGA FASE 3",IF(P5960="Atraso",M5960,M5960/(1+$J$2)^Q5960),IF(P5960="Atraso",M5960,M5960/(1+$J$1)^Q5960))</f>
        <v/>
      </c>
    </row>
    <row r="5961">
      <c r="A5961" t="inlineStr">
        <is>
          <t>Q025L03</t>
        </is>
      </c>
      <c r="B5961" t="inlineStr">
        <is>
          <t>NOVA VISAO SERVICOS TEMPORARIOS LTDA</t>
        </is>
      </c>
      <c r="C5961" t="n">
        <v>1</v>
      </c>
      <c r="D5961" t="inlineStr">
        <is>
          <t>IPCA</t>
        </is>
      </c>
      <c r="E5961" t="n">
        <v>0.009488792934583046</v>
      </c>
      <c r="F5961" t="inlineStr">
        <is>
          <t>MENSAL</t>
        </is>
      </c>
      <c r="G5961" t="n">
        <v>47117</v>
      </c>
      <c r="H5961" t="n">
        <v>47117</v>
      </c>
      <c r="I5961" t="inlineStr">
        <is>
          <t>093</t>
        </is>
      </c>
      <c r="J5961" t="inlineStr">
        <is>
          <t>CARTEIRA</t>
        </is>
      </c>
      <c r="K5961" t="inlineStr">
        <is>
          <t>CONTRATO</t>
        </is>
      </c>
      <c r="L5961" t="n">
        <v>2524.26</v>
      </c>
      <c r="M5961" t="inlineStr"/>
      <c r="N5961" t="inlineStr"/>
      <c r="O5961" s="142">
        <f>DATE(YEAR(H5961),MONTH(H5961),1)</f>
        <v/>
      </c>
      <c r="P5961" s="132">
        <f>IF(H5961&gt;$L$3,"Futuro","Atraso")</f>
        <v/>
      </c>
      <c r="Q5961">
        <f>12*(YEAR(H5961)-YEAR($L$3))+(MONTH(H5961)-MONTH($L$3))</f>
        <v/>
      </c>
      <c r="R5961" s="366">
        <f>IF(N5961="IBIRAPITANGA FASE 3",IF(P5961="Atraso",M5961,M5961/(1+$J$2)^Q5961),IF(P5961="Atraso",M5961,M5961/(1+$J$1)^Q5961))</f>
        <v/>
      </c>
    </row>
    <row r="5962">
      <c r="A5962" t="inlineStr">
        <is>
          <t>Q025L03</t>
        </is>
      </c>
      <c r="B5962" t="inlineStr">
        <is>
          <t>NOVA VISAO SERVICOS TEMPORARIOS LTDA</t>
        </is>
      </c>
      <c r="C5962" t="n">
        <v>1</v>
      </c>
      <c r="D5962" t="inlineStr">
        <is>
          <t>IPCA</t>
        </is>
      </c>
      <c r="E5962" t="n">
        <v>0.009488792934583046</v>
      </c>
      <c r="F5962" t="inlineStr">
        <is>
          <t>MENSAL</t>
        </is>
      </c>
      <c r="G5962" t="n">
        <v>47148</v>
      </c>
      <c r="H5962" t="n">
        <v>47148</v>
      </c>
      <c r="I5962" t="inlineStr">
        <is>
          <t>094</t>
        </is>
      </c>
      <c r="J5962" t="inlineStr">
        <is>
          <t>CARTEIRA</t>
        </is>
      </c>
      <c r="K5962" t="inlineStr">
        <is>
          <t>CONTRATO</t>
        </is>
      </c>
      <c r="L5962" t="n">
        <v>2524.26</v>
      </c>
      <c r="M5962" t="inlineStr"/>
      <c r="N5962" t="inlineStr"/>
      <c r="O5962" s="142">
        <f>DATE(YEAR(H5962),MONTH(H5962),1)</f>
        <v/>
      </c>
      <c r="P5962" s="132">
        <f>IF(H5962&gt;$L$3,"Futuro","Atraso")</f>
        <v/>
      </c>
      <c r="Q5962">
        <f>12*(YEAR(H5962)-YEAR($L$3))+(MONTH(H5962)-MONTH($L$3))</f>
        <v/>
      </c>
      <c r="R5962" s="366">
        <f>IF(N5962="IBIRAPITANGA FASE 3",IF(P5962="Atraso",M5962,M5962/(1+$J$2)^Q5962),IF(P5962="Atraso",M5962,M5962/(1+$J$1)^Q5962))</f>
        <v/>
      </c>
    </row>
    <row r="5963">
      <c r="A5963" t="inlineStr">
        <is>
          <t>Q025L03</t>
        </is>
      </c>
      <c r="B5963" t="inlineStr">
        <is>
          <t>NOVA VISAO SERVICOS TEMPORARIOS LTDA</t>
        </is>
      </c>
      <c r="C5963" t="n">
        <v>1</v>
      </c>
      <c r="D5963" t="inlineStr">
        <is>
          <t>IPCA</t>
        </is>
      </c>
      <c r="E5963" t="n">
        <v>0.009488792934583046</v>
      </c>
      <c r="F5963" t="inlineStr">
        <is>
          <t>MENSAL</t>
        </is>
      </c>
      <c r="G5963" t="n">
        <v>47177</v>
      </c>
      <c r="H5963" t="n">
        <v>47177</v>
      </c>
      <c r="I5963" t="inlineStr">
        <is>
          <t>095</t>
        </is>
      </c>
      <c r="J5963" t="inlineStr">
        <is>
          <t>CARTEIRA</t>
        </is>
      </c>
      <c r="K5963" t="inlineStr">
        <is>
          <t>CONTRATO</t>
        </is>
      </c>
      <c r="L5963" t="n">
        <v>2524.26</v>
      </c>
      <c r="M5963" t="inlineStr"/>
      <c r="N5963" t="inlineStr"/>
      <c r="O5963" s="142">
        <f>DATE(YEAR(H5963),MONTH(H5963),1)</f>
        <v/>
      </c>
      <c r="P5963" s="132">
        <f>IF(H5963&gt;$L$3,"Futuro","Atraso")</f>
        <v/>
      </c>
      <c r="Q5963">
        <f>12*(YEAR(H5963)-YEAR($L$3))+(MONTH(H5963)-MONTH($L$3))</f>
        <v/>
      </c>
      <c r="R5963" s="366">
        <f>IF(N5963="IBIRAPITANGA FASE 3",IF(P5963="Atraso",M5963,M5963/(1+$J$2)^Q5963),IF(P5963="Atraso",M5963,M5963/(1+$J$1)^Q5963))</f>
        <v/>
      </c>
    </row>
    <row r="5964">
      <c r="A5964" t="inlineStr">
        <is>
          <t>Q025L03</t>
        </is>
      </c>
      <c r="B5964" t="inlineStr">
        <is>
          <t>NOVA VISAO SERVICOS TEMPORARIOS LTDA</t>
        </is>
      </c>
      <c r="C5964" t="n">
        <v>1</v>
      </c>
      <c r="D5964" t="inlineStr">
        <is>
          <t>IPCA</t>
        </is>
      </c>
      <c r="E5964" t="n">
        <v>0.009488792934583046</v>
      </c>
      <c r="F5964" t="inlineStr">
        <is>
          <t>MENSAL</t>
        </is>
      </c>
      <c r="G5964" t="n">
        <v>47207</v>
      </c>
      <c r="H5964" t="n">
        <v>47207</v>
      </c>
      <c r="I5964" t="inlineStr">
        <is>
          <t>096</t>
        </is>
      </c>
      <c r="J5964" t="inlineStr">
        <is>
          <t>CARTEIRA</t>
        </is>
      </c>
      <c r="K5964" t="inlineStr">
        <is>
          <t>CONTRATO</t>
        </is>
      </c>
      <c r="L5964" t="n">
        <v>2524.26</v>
      </c>
      <c r="M5964" t="inlineStr"/>
      <c r="N5964" t="inlineStr"/>
      <c r="O5964" s="142">
        <f>DATE(YEAR(H5964),MONTH(H5964),1)</f>
        <v/>
      </c>
      <c r="P5964" s="132">
        <f>IF(H5964&gt;$L$3,"Futuro","Atraso")</f>
        <v/>
      </c>
      <c r="Q5964">
        <f>12*(YEAR(H5964)-YEAR($L$3))+(MONTH(H5964)-MONTH($L$3))</f>
        <v/>
      </c>
      <c r="R5964" s="366">
        <f>IF(N5964="IBIRAPITANGA FASE 3",IF(P5964="Atraso",M5964,M5964/(1+$J$2)^Q5964),IF(P5964="Atraso",M5964,M5964/(1+$J$1)^Q5964))</f>
        <v/>
      </c>
    </row>
    <row r="5965">
      <c r="A5965" t="inlineStr">
        <is>
          <t>Q025L03</t>
        </is>
      </c>
      <c r="B5965" t="inlineStr">
        <is>
          <t>NOVA VISAO SERVICOS TEMPORARIOS LTDA</t>
        </is>
      </c>
      <c r="C5965" t="n">
        <v>1</v>
      </c>
      <c r="D5965" t="inlineStr">
        <is>
          <t>IPCA</t>
        </is>
      </c>
      <c r="E5965" t="n">
        <v>0.009488792934583046</v>
      </c>
      <c r="F5965" t="inlineStr">
        <is>
          <t>MENSAL</t>
        </is>
      </c>
      <c r="G5965" t="n">
        <v>47238</v>
      </c>
      <c r="H5965" t="n">
        <v>47238</v>
      </c>
      <c r="I5965" t="inlineStr">
        <is>
          <t>097</t>
        </is>
      </c>
      <c r="J5965" t="inlineStr">
        <is>
          <t>CARTEIRA</t>
        </is>
      </c>
      <c r="K5965" t="inlineStr">
        <is>
          <t>CONTRATO</t>
        </is>
      </c>
      <c r="L5965" t="n">
        <v>2524.26</v>
      </c>
      <c r="M5965" t="inlineStr"/>
      <c r="N5965" t="inlineStr"/>
      <c r="O5965" s="142">
        <f>DATE(YEAR(H5965),MONTH(H5965),1)</f>
        <v/>
      </c>
      <c r="P5965" s="132">
        <f>IF(H5965&gt;$L$3,"Futuro","Atraso")</f>
        <v/>
      </c>
      <c r="Q5965">
        <f>12*(YEAR(H5965)-YEAR($L$3))+(MONTH(H5965)-MONTH($L$3))</f>
        <v/>
      </c>
      <c r="R5965" s="366">
        <f>IF(N5965="IBIRAPITANGA FASE 3",IF(P5965="Atraso",M5965,M5965/(1+$J$2)^Q5965),IF(P5965="Atraso",M5965,M5965/(1+$J$1)^Q5965))</f>
        <v/>
      </c>
    </row>
    <row r="5966">
      <c r="A5966" t="inlineStr">
        <is>
          <t>Q025L03</t>
        </is>
      </c>
      <c r="B5966" t="inlineStr">
        <is>
          <t>NOVA VISAO SERVICOS TEMPORARIOS LTDA</t>
        </is>
      </c>
      <c r="C5966" t="n">
        <v>1</v>
      </c>
      <c r="D5966" t="inlineStr">
        <is>
          <t>IPCA</t>
        </is>
      </c>
      <c r="E5966" t="n">
        <v>0.009488792934583046</v>
      </c>
      <c r="F5966" t="inlineStr">
        <is>
          <t>MENSAL</t>
        </is>
      </c>
      <c r="G5966" t="n">
        <v>47238</v>
      </c>
      <c r="H5966" t="n">
        <v>47238</v>
      </c>
      <c r="I5966" t="inlineStr">
        <is>
          <t>008</t>
        </is>
      </c>
      <c r="J5966" t="inlineStr">
        <is>
          <t>CARTEIRA</t>
        </is>
      </c>
      <c r="K5966" t="inlineStr">
        <is>
          <t>CONTRATO</t>
        </is>
      </c>
      <c r="L5966" t="n">
        <v>13681.57</v>
      </c>
      <c r="M5966" t="inlineStr"/>
      <c r="N5966" t="inlineStr"/>
      <c r="O5966" s="142">
        <f>DATE(YEAR(H5966),MONTH(H5966),1)</f>
        <v/>
      </c>
      <c r="P5966" s="132">
        <f>IF(H5966&gt;$L$3,"Futuro","Atraso")</f>
        <v/>
      </c>
      <c r="Q5966">
        <f>12*(YEAR(H5966)-YEAR($L$3))+(MONTH(H5966)-MONTH($L$3))</f>
        <v/>
      </c>
      <c r="R5966" s="366">
        <f>IF(N5966="IBIRAPITANGA FASE 3",IF(P5966="Atraso",M5966,M5966/(1+$J$2)^Q5966),IF(P5966="Atraso",M5966,M5966/(1+$J$1)^Q5966))</f>
        <v/>
      </c>
    </row>
    <row r="5967">
      <c r="A5967" t="inlineStr">
        <is>
          <t>Q025L03</t>
        </is>
      </c>
      <c r="B5967" t="inlineStr">
        <is>
          <t>NOVA VISAO SERVICOS TEMPORARIOS LTDA</t>
        </is>
      </c>
      <c r="C5967" t="n">
        <v>1</v>
      </c>
      <c r="D5967" t="inlineStr">
        <is>
          <t>IPCA</t>
        </is>
      </c>
      <c r="E5967" t="n">
        <v>0.009488792934583046</v>
      </c>
      <c r="F5967" t="inlineStr">
        <is>
          <t>MENSAL</t>
        </is>
      </c>
      <c r="G5967" t="n">
        <v>47268</v>
      </c>
      <c r="H5967" t="n">
        <v>47268</v>
      </c>
      <c r="I5967" t="inlineStr">
        <is>
          <t>098</t>
        </is>
      </c>
      <c r="J5967" t="inlineStr">
        <is>
          <t>CARTEIRA</t>
        </is>
      </c>
      <c r="K5967" t="inlineStr">
        <is>
          <t>CONTRATO</t>
        </is>
      </c>
      <c r="L5967" t="n">
        <v>2524.26</v>
      </c>
      <c r="M5967" t="inlineStr"/>
      <c r="N5967" t="inlineStr"/>
      <c r="O5967" s="142">
        <f>DATE(YEAR(H5967),MONTH(H5967),1)</f>
        <v/>
      </c>
      <c r="P5967" s="132">
        <f>IF(H5967&gt;$L$3,"Futuro","Atraso")</f>
        <v/>
      </c>
      <c r="Q5967">
        <f>12*(YEAR(H5967)-YEAR($L$3))+(MONTH(H5967)-MONTH($L$3))</f>
        <v/>
      </c>
      <c r="R5967" s="366">
        <f>IF(N5967="IBIRAPITANGA FASE 3",IF(P5967="Atraso",M5967,M5967/(1+$J$2)^Q5967),IF(P5967="Atraso",M5967,M5967/(1+$J$1)^Q5967))</f>
        <v/>
      </c>
    </row>
    <row r="5968">
      <c r="A5968" t="inlineStr">
        <is>
          <t>Q025L03</t>
        </is>
      </c>
      <c r="B5968" t="inlineStr">
        <is>
          <t>NOVA VISAO SERVICOS TEMPORARIOS LTDA</t>
        </is>
      </c>
      <c r="C5968" t="n">
        <v>1</v>
      </c>
      <c r="D5968" t="inlineStr">
        <is>
          <t>IPCA</t>
        </is>
      </c>
      <c r="E5968" t="n">
        <v>0.009488792934583046</v>
      </c>
      <c r="F5968" t="inlineStr">
        <is>
          <t>MENSAL</t>
        </is>
      </c>
      <c r="G5968" t="n">
        <v>47299</v>
      </c>
      <c r="H5968" t="n">
        <v>47299</v>
      </c>
      <c r="I5968" t="inlineStr">
        <is>
          <t>099</t>
        </is>
      </c>
      <c r="J5968" t="inlineStr">
        <is>
          <t>CARTEIRA</t>
        </is>
      </c>
      <c r="K5968" t="inlineStr">
        <is>
          <t>CONTRATO</t>
        </is>
      </c>
      <c r="L5968" t="n">
        <v>2524.26</v>
      </c>
      <c r="M5968" t="inlineStr"/>
      <c r="N5968" t="inlineStr"/>
      <c r="O5968" s="142">
        <f>DATE(YEAR(H5968),MONTH(H5968),1)</f>
        <v/>
      </c>
      <c r="P5968" s="132">
        <f>IF(H5968&gt;$L$3,"Futuro","Atraso")</f>
        <v/>
      </c>
      <c r="Q5968">
        <f>12*(YEAR(H5968)-YEAR($L$3))+(MONTH(H5968)-MONTH($L$3))</f>
        <v/>
      </c>
      <c r="R5968" s="366">
        <f>IF(N5968="IBIRAPITANGA FASE 3",IF(P5968="Atraso",M5968,M5968/(1+$J$2)^Q5968),IF(P5968="Atraso",M5968,M5968/(1+$J$1)^Q5968))</f>
        <v/>
      </c>
    </row>
    <row r="5969">
      <c r="A5969" t="inlineStr">
        <is>
          <t>Q025L03</t>
        </is>
      </c>
      <c r="B5969" t="inlineStr">
        <is>
          <t>NOVA VISAO SERVICOS TEMPORARIOS LTDA</t>
        </is>
      </c>
      <c r="C5969" t="n">
        <v>1</v>
      </c>
      <c r="D5969" t="inlineStr">
        <is>
          <t>IPCA</t>
        </is>
      </c>
      <c r="E5969" t="n">
        <v>0.009488792934583046</v>
      </c>
      <c r="F5969" t="inlineStr">
        <is>
          <t>MENSAL</t>
        </is>
      </c>
      <c r="G5969" t="n">
        <v>47329</v>
      </c>
      <c r="H5969" t="n">
        <v>47329</v>
      </c>
      <c r="I5969" t="inlineStr">
        <is>
          <t>100</t>
        </is>
      </c>
      <c r="J5969" t="inlineStr">
        <is>
          <t>CARTEIRA</t>
        </is>
      </c>
      <c r="K5969" t="inlineStr">
        <is>
          <t>CONTRATO</t>
        </is>
      </c>
      <c r="L5969" t="n">
        <v>2524.26</v>
      </c>
      <c r="M5969" t="inlineStr"/>
      <c r="N5969" t="inlineStr"/>
      <c r="O5969" s="142">
        <f>DATE(YEAR(H5969),MONTH(H5969),1)</f>
        <v/>
      </c>
      <c r="P5969" s="132">
        <f>IF(H5969&gt;$L$3,"Futuro","Atraso")</f>
        <v/>
      </c>
      <c r="Q5969">
        <f>12*(YEAR(H5969)-YEAR($L$3))+(MONTH(H5969)-MONTH($L$3))</f>
        <v/>
      </c>
      <c r="R5969" s="366">
        <f>IF(N5969="IBIRAPITANGA FASE 3",IF(P5969="Atraso",M5969,M5969/(1+$J$2)^Q5969),IF(P5969="Atraso",M5969,M5969/(1+$J$1)^Q5969))</f>
        <v/>
      </c>
    </row>
    <row r="5970">
      <c r="A5970" t="inlineStr">
        <is>
          <t>Q025L03</t>
        </is>
      </c>
      <c r="B5970" t="inlineStr">
        <is>
          <t>NOVA VISAO SERVICOS TEMPORARIOS LTDA</t>
        </is>
      </c>
      <c r="C5970" t="n">
        <v>1</v>
      </c>
      <c r="D5970" t="inlineStr">
        <is>
          <t>IPCA</t>
        </is>
      </c>
      <c r="E5970" t="n">
        <v>0.009488792934583046</v>
      </c>
      <c r="F5970" t="inlineStr">
        <is>
          <t>MENSAL</t>
        </is>
      </c>
      <c r="G5970" t="n">
        <v>47360</v>
      </c>
      <c r="H5970" t="n">
        <v>47360</v>
      </c>
      <c r="I5970" t="inlineStr">
        <is>
          <t>101</t>
        </is>
      </c>
      <c r="J5970" t="inlineStr">
        <is>
          <t>CARTEIRA</t>
        </is>
      </c>
      <c r="K5970" t="inlineStr">
        <is>
          <t>CONTRATO</t>
        </is>
      </c>
      <c r="L5970" t="n">
        <v>2524.26</v>
      </c>
      <c r="M5970" t="inlineStr"/>
      <c r="N5970" t="inlineStr"/>
      <c r="O5970" s="142">
        <f>DATE(YEAR(H5970),MONTH(H5970),1)</f>
        <v/>
      </c>
      <c r="P5970" s="132">
        <f>IF(H5970&gt;$L$3,"Futuro","Atraso")</f>
        <v/>
      </c>
      <c r="Q5970">
        <f>12*(YEAR(H5970)-YEAR($L$3))+(MONTH(H5970)-MONTH($L$3))</f>
        <v/>
      </c>
      <c r="R5970" s="366">
        <f>IF(N5970="IBIRAPITANGA FASE 3",IF(P5970="Atraso",M5970,M5970/(1+$J$2)^Q5970),IF(P5970="Atraso",M5970,M5970/(1+$J$1)^Q5970))</f>
        <v/>
      </c>
    </row>
    <row r="5971">
      <c r="A5971" t="inlineStr">
        <is>
          <t>Q025L03</t>
        </is>
      </c>
      <c r="B5971" t="inlineStr">
        <is>
          <t>NOVA VISAO SERVICOS TEMPORARIOS LTDA</t>
        </is>
      </c>
      <c r="C5971" t="n">
        <v>1</v>
      </c>
      <c r="D5971" t="inlineStr">
        <is>
          <t>IPCA</t>
        </is>
      </c>
      <c r="E5971" t="n">
        <v>0.009488792934583046</v>
      </c>
      <c r="F5971" t="inlineStr">
        <is>
          <t>MENSAL</t>
        </is>
      </c>
      <c r="G5971" t="n">
        <v>47391</v>
      </c>
      <c r="H5971" t="n">
        <v>47391</v>
      </c>
      <c r="I5971" t="inlineStr">
        <is>
          <t>102</t>
        </is>
      </c>
      <c r="J5971" t="inlineStr">
        <is>
          <t>CARTEIRA</t>
        </is>
      </c>
      <c r="K5971" t="inlineStr">
        <is>
          <t>CONTRATO</t>
        </is>
      </c>
      <c r="L5971" t="n">
        <v>2524.26</v>
      </c>
      <c r="M5971" t="inlineStr"/>
      <c r="N5971" t="inlineStr"/>
      <c r="O5971" s="142">
        <f>DATE(YEAR(H5971),MONTH(H5971),1)</f>
        <v/>
      </c>
      <c r="P5971" s="132">
        <f>IF(H5971&gt;$L$3,"Futuro","Atraso")</f>
        <v/>
      </c>
      <c r="Q5971">
        <f>12*(YEAR(H5971)-YEAR($L$3))+(MONTH(H5971)-MONTH($L$3))</f>
        <v/>
      </c>
      <c r="R5971" s="366">
        <f>IF(N5971="IBIRAPITANGA FASE 3",IF(P5971="Atraso",M5971,M5971/(1+$J$2)^Q5971),IF(P5971="Atraso",M5971,M5971/(1+$J$1)^Q5971))</f>
        <v/>
      </c>
    </row>
    <row r="5972">
      <c r="A5972" t="inlineStr">
        <is>
          <t>Q025L03</t>
        </is>
      </c>
      <c r="B5972" t="inlineStr">
        <is>
          <t>NOVA VISAO SERVICOS TEMPORARIOS LTDA</t>
        </is>
      </c>
      <c r="C5972" t="n">
        <v>1</v>
      </c>
      <c r="D5972" t="inlineStr">
        <is>
          <t>IPCA</t>
        </is>
      </c>
      <c r="E5972" t="n">
        <v>0.009488792934583046</v>
      </c>
      <c r="F5972" t="inlineStr">
        <is>
          <t>MENSAL</t>
        </is>
      </c>
      <c r="G5972" t="n">
        <v>47421</v>
      </c>
      <c r="H5972" t="n">
        <v>47421</v>
      </c>
      <c r="I5972" t="inlineStr">
        <is>
          <t>103</t>
        </is>
      </c>
      <c r="J5972" t="inlineStr">
        <is>
          <t>CARTEIRA</t>
        </is>
      </c>
      <c r="K5972" t="inlineStr">
        <is>
          <t>CONTRATO</t>
        </is>
      </c>
      <c r="L5972" t="n">
        <v>2524.26</v>
      </c>
      <c r="M5972" t="inlineStr"/>
      <c r="N5972" t="inlineStr"/>
      <c r="O5972" s="142">
        <f>DATE(YEAR(H5972),MONTH(H5972),1)</f>
        <v/>
      </c>
      <c r="P5972" s="132">
        <f>IF(H5972&gt;$L$3,"Futuro","Atraso")</f>
        <v/>
      </c>
      <c r="Q5972">
        <f>12*(YEAR(H5972)-YEAR($L$3))+(MONTH(H5972)-MONTH($L$3))</f>
        <v/>
      </c>
      <c r="R5972" s="366">
        <f>IF(N5972="IBIRAPITANGA FASE 3",IF(P5972="Atraso",M5972,M5972/(1+$J$2)^Q5972),IF(P5972="Atraso",M5972,M5972/(1+$J$1)^Q5972))</f>
        <v/>
      </c>
    </row>
    <row r="5973">
      <c r="A5973" t="inlineStr">
        <is>
          <t>Q025L03</t>
        </is>
      </c>
      <c r="B5973" t="inlineStr">
        <is>
          <t>NOVA VISAO SERVICOS TEMPORARIOS LTDA</t>
        </is>
      </c>
      <c r="C5973" t="n">
        <v>1</v>
      </c>
      <c r="D5973" t="inlineStr">
        <is>
          <t>IPCA</t>
        </is>
      </c>
      <c r="E5973" t="n">
        <v>0.009488792934583046</v>
      </c>
      <c r="F5973" t="inlineStr">
        <is>
          <t>MENSAL</t>
        </is>
      </c>
      <c r="G5973" t="n">
        <v>47452</v>
      </c>
      <c r="H5973" t="n">
        <v>47452</v>
      </c>
      <c r="I5973" t="inlineStr">
        <is>
          <t>104</t>
        </is>
      </c>
      <c r="J5973" t="inlineStr">
        <is>
          <t>CARTEIRA</t>
        </is>
      </c>
      <c r="K5973" t="inlineStr">
        <is>
          <t>CONTRATO</t>
        </is>
      </c>
      <c r="L5973" t="n">
        <v>2524.26</v>
      </c>
      <c r="M5973" t="inlineStr"/>
      <c r="N5973" t="inlineStr"/>
      <c r="O5973" s="142">
        <f>DATE(YEAR(H5973),MONTH(H5973),1)</f>
        <v/>
      </c>
      <c r="P5973" s="132">
        <f>IF(H5973&gt;$L$3,"Futuro","Atraso")</f>
        <v/>
      </c>
      <c r="Q5973">
        <f>12*(YEAR(H5973)-YEAR($L$3))+(MONTH(H5973)-MONTH($L$3))</f>
        <v/>
      </c>
      <c r="R5973" s="366">
        <f>IF(N5973="IBIRAPITANGA FASE 3",IF(P5973="Atraso",M5973,M5973/(1+$J$2)^Q5973),IF(P5973="Atraso",M5973,M5973/(1+$J$1)^Q5973))</f>
        <v/>
      </c>
    </row>
    <row r="5974">
      <c r="A5974" t="inlineStr">
        <is>
          <t>Q025L03</t>
        </is>
      </c>
      <c r="B5974" t="inlineStr">
        <is>
          <t>NOVA VISAO SERVICOS TEMPORARIOS LTDA</t>
        </is>
      </c>
      <c r="C5974" t="n">
        <v>1</v>
      </c>
      <c r="D5974" t="inlineStr">
        <is>
          <t>IPCA</t>
        </is>
      </c>
      <c r="E5974" t="n">
        <v>0.009488792934583046</v>
      </c>
      <c r="F5974" t="inlineStr">
        <is>
          <t>MENSAL</t>
        </is>
      </c>
      <c r="G5974" t="n">
        <v>47482</v>
      </c>
      <c r="H5974" t="n">
        <v>47482</v>
      </c>
      <c r="I5974" t="inlineStr">
        <is>
          <t>105</t>
        </is>
      </c>
      <c r="J5974" t="inlineStr">
        <is>
          <t>CARTEIRA</t>
        </is>
      </c>
      <c r="K5974" t="inlineStr">
        <is>
          <t>CONTRATO</t>
        </is>
      </c>
      <c r="L5974" t="n">
        <v>2524.26</v>
      </c>
      <c r="M5974" t="inlineStr"/>
      <c r="N5974" t="inlineStr"/>
      <c r="O5974" s="142">
        <f>DATE(YEAR(H5974),MONTH(H5974),1)</f>
        <v/>
      </c>
      <c r="P5974" s="132">
        <f>IF(H5974&gt;$L$3,"Futuro","Atraso")</f>
        <v/>
      </c>
      <c r="Q5974">
        <f>12*(YEAR(H5974)-YEAR($L$3))+(MONTH(H5974)-MONTH($L$3))</f>
        <v/>
      </c>
      <c r="R5974" s="366">
        <f>IF(N5974="IBIRAPITANGA FASE 3",IF(P5974="Atraso",M5974,M5974/(1+$J$2)^Q5974),IF(P5974="Atraso",M5974,M5974/(1+$J$1)^Q5974))</f>
        <v/>
      </c>
    </row>
    <row r="5975">
      <c r="A5975" t="inlineStr">
        <is>
          <t>Q025L03</t>
        </is>
      </c>
      <c r="B5975" t="inlineStr">
        <is>
          <t>NOVA VISAO SERVICOS TEMPORARIOS LTDA</t>
        </is>
      </c>
      <c r="C5975" t="n">
        <v>1</v>
      </c>
      <c r="D5975" t="inlineStr">
        <is>
          <t>IPCA</t>
        </is>
      </c>
      <c r="E5975" t="n">
        <v>0.009488792934583046</v>
      </c>
      <c r="F5975" t="inlineStr">
        <is>
          <t>MENSAL</t>
        </is>
      </c>
      <c r="G5975" t="n">
        <v>47513</v>
      </c>
      <c r="H5975" t="n">
        <v>47513</v>
      </c>
      <c r="I5975" t="inlineStr">
        <is>
          <t>106</t>
        </is>
      </c>
      <c r="J5975" t="inlineStr">
        <is>
          <t>CARTEIRA</t>
        </is>
      </c>
      <c r="K5975" t="inlineStr">
        <is>
          <t>CONTRATO</t>
        </is>
      </c>
      <c r="L5975" t="n">
        <v>2524.26</v>
      </c>
      <c r="M5975" t="inlineStr"/>
      <c r="N5975" t="inlineStr"/>
      <c r="O5975" s="142">
        <f>DATE(YEAR(H5975),MONTH(H5975),1)</f>
        <v/>
      </c>
      <c r="P5975" s="132">
        <f>IF(H5975&gt;$L$3,"Futuro","Atraso")</f>
        <v/>
      </c>
      <c r="Q5975">
        <f>12*(YEAR(H5975)-YEAR($L$3))+(MONTH(H5975)-MONTH($L$3))</f>
        <v/>
      </c>
      <c r="R5975" s="366">
        <f>IF(N5975="IBIRAPITANGA FASE 3",IF(P5975="Atraso",M5975,M5975/(1+$J$2)^Q5975),IF(P5975="Atraso",M5975,M5975/(1+$J$1)^Q5975))</f>
        <v/>
      </c>
    </row>
    <row r="5976">
      <c r="A5976" t="inlineStr">
        <is>
          <t>Q025L03</t>
        </is>
      </c>
      <c r="B5976" t="inlineStr">
        <is>
          <t>NOVA VISAO SERVICOS TEMPORARIOS LTDA</t>
        </is>
      </c>
      <c r="C5976" t="n">
        <v>1</v>
      </c>
      <c r="D5976" t="inlineStr">
        <is>
          <t>IPCA</t>
        </is>
      </c>
      <c r="E5976" t="n">
        <v>0.009488792934583046</v>
      </c>
      <c r="F5976" t="inlineStr">
        <is>
          <t>MENSAL</t>
        </is>
      </c>
      <c r="G5976" t="n">
        <v>47542</v>
      </c>
      <c r="H5976" t="n">
        <v>47542</v>
      </c>
      <c r="I5976" t="inlineStr">
        <is>
          <t>107</t>
        </is>
      </c>
      <c r="J5976" t="inlineStr">
        <is>
          <t>CARTEIRA</t>
        </is>
      </c>
      <c r="K5976" t="inlineStr">
        <is>
          <t>CONTRATO</t>
        </is>
      </c>
      <c r="L5976" t="n">
        <v>2524.26</v>
      </c>
      <c r="M5976" t="inlineStr"/>
      <c r="N5976" t="inlineStr"/>
      <c r="O5976" s="142">
        <f>DATE(YEAR(H5976),MONTH(H5976),1)</f>
        <v/>
      </c>
      <c r="P5976" s="132">
        <f>IF(H5976&gt;$L$3,"Futuro","Atraso")</f>
        <v/>
      </c>
      <c r="Q5976">
        <f>12*(YEAR(H5976)-YEAR($L$3))+(MONTH(H5976)-MONTH($L$3))</f>
        <v/>
      </c>
      <c r="R5976" s="366">
        <f>IF(N5976="IBIRAPITANGA FASE 3",IF(P5976="Atraso",M5976,M5976/(1+$J$2)^Q5976),IF(P5976="Atraso",M5976,M5976/(1+$J$1)^Q5976))</f>
        <v/>
      </c>
    </row>
    <row r="5977">
      <c r="A5977" t="inlineStr">
        <is>
          <t>Q025L03</t>
        </is>
      </c>
      <c r="B5977" t="inlineStr">
        <is>
          <t>NOVA VISAO SERVICOS TEMPORARIOS LTDA</t>
        </is>
      </c>
      <c r="C5977" t="n">
        <v>1</v>
      </c>
      <c r="D5977" t="inlineStr">
        <is>
          <t>IPCA</t>
        </is>
      </c>
      <c r="E5977" t="n">
        <v>0.009488792934583046</v>
      </c>
      <c r="F5977" t="inlineStr">
        <is>
          <t>MENSAL</t>
        </is>
      </c>
      <c r="G5977" t="n">
        <v>47572</v>
      </c>
      <c r="H5977" t="n">
        <v>47572</v>
      </c>
      <c r="I5977" t="inlineStr">
        <is>
          <t>108</t>
        </is>
      </c>
      <c r="J5977" t="inlineStr">
        <is>
          <t>CARTEIRA</t>
        </is>
      </c>
      <c r="K5977" t="inlineStr">
        <is>
          <t>CONTRATO</t>
        </is>
      </c>
      <c r="L5977" t="n">
        <v>2524.26</v>
      </c>
      <c r="M5977" t="inlineStr"/>
      <c r="N5977" t="inlineStr"/>
      <c r="O5977" s="142">
        <f>DATE(YEAR(H5977),MONTH(H5977),1)</f>
        <v/>
      </c>
      <c r="P5977" s="132">
        <f>IF(H5977&gt;$L$3,"Futuro","Atraso")</f>
        <v/>
      </c>
      <c r="Q5977">
        <f>12*(YEAR(H5977)-YEAR($L$3))+(MONTH(H5977)-MONTH($L$3))</f>
        <v/>
      </c>
      <c r="R5977" s="366">
        <f>IF(N5977="IBIRAPITANGA FASE 3",IF(P5977="Atraso",M5977,M5977/(1+$J$2)^Q5977),IF(P5977="Atraso",M5977,M5977/(1+$J$1)^Q5977))</f>
        <v/>
      </c>
    </row>
    <row r="5978">
      <c r="A5978" t="inlineStr">
        <is>
          <t>Q025L03</t>
        </is>
      </c>
      <c r="B5978" t="inlineStr">
        <is>
          <t>NOVA VISAO SERVICOS TEMPORARIOS LTDA</t>
        </is>
      </c>
      <c r="C5978" t="n">
        <v>1</v>
      </c>
      <c r="D5978" t="inlineStr">
        <is>
          <t>IPCA</t>
        </is>
      </c>
      <c r="E5978" t="n">
        <v>0.009488792934583046</v>
      </c>
      <c r="F5978" t="inlineStr">
        <is>
          <t>MENSAL</t>
        </is>
      </c>
      <c r="G5978" t="n">
        <v>47603</v>
      </c>
      <c r="H5978" t="n">
        <v>47603</v>
      </c>
      <c r="I5978" t="inlineStr">
        <is>
          <t>109</t>
        </is>
      </c>
      <c r="J5978" t="inlineStr">
        <is>
          <t>CARTEIRA</t>
        </is>
      </c>
      <c r="K5978" t="inlineStr">
        <is>
          <t>CONTRATO</t>
        </is>
      </c>
      <c r="L5978" t="n">
        <v>2524.26</v>
      </c>
      <c r="M5978" t="inlineStr"/>
      <c r="N5978" t="inlineStr"/>
      <c r="O5978" s="142">
        <f>DATE(YEAR(H5978),MONTH(H5978),1)</f>
        <v/>
      </c>
      <c r="P5978" s="132">
        <f>IF(H5978&gt;$L$3,"Futuro","Atraso")</f>
        <v/>
      </c>
      <c r="Q5978">
        <f>12*(YEAR(H5978)-YEAR($L$3))+(MONTH(H5978)-MONTH($L$3))</f>
        <v/>
      </c>
      <c r="R5978" s="366">
        <f>IF(N5978="IBIRAPITANGA FASE 3",IF(P5978="Atraso",M5978,M5978/(1+$J$2)^Q5978),IF(P5978="Atraso",M5978,M5978/(1+$J$1)^Q5978))</f>
        <v/>
      </c>
    </row>
    <row r="5979">
      <c r="A5979" t="inlineStr">
        <is>
          <t>Q025L03</t>
        </is>
      </c>
      <c r="B5979" t="inlineStr">
        <is>
          <t>NOVA VISAO SERVICOS TEMPORARIOS LTDA</t>
        </is>
      </c>
      <c r="C5979" t="n">
        <v>1</v>
      </c>
      <c r="D5979" t="inlineStr">
        <is>
          <t>IPCA</t>
        </is>
      </c>
      <c r="E5979" t="n">
        <v>0.009488792934583046</v>
      </c>
      <c r="F5979" t="inlineStr">
        <is>
          <t>MENSAL</t>
        </is>
      </c>
      <c r="G5979" t="n">
        <v>47603</v>
      </c>
      <c r="H5979" t="n">
        <v>47603</v>
      </c>
      <c r="I5979" t="inlineStr">
        <is>
          <t>009</t>
        </is>
      </c>
      <c r="J5979" t="inlineStr">
        <is>
          <t>CARTEIRA</t>
        </is>
      </c>
      <c r="K5979" t="inlineStr">
        <is>
          <t>CONTRATO</t>
        </is>
      </c>
      <c r="L5979" t="n">
        <v>13681.57</v>
      </c>
      <c r="M5979" t="inlineStr"/>
      <c r="N5979" t="inlineStr"/>
      <c r="O5979" s="142">
        <f>DATE(YEAR(H5979),MONTH(H5979),1)</f>
        <v/>
      </c>
      <c r="P5979" s="132">
        <f>IF(H5979&gt;$L$3,"Futuro","Atraso")</f>
        <v/>
      </c>
      <c r="Q5979">
        <f>12*(YEAR(H5979)-YEAR($L$3))+(MONTH(H5979)-MONTH($L$3))</f>
        <v/>
      </c>
      <c r="R5979" s="366">
        <f>IF(N5979="IBIRAPITANGA FASE 3",IF(P5979="Atraso",M5979,M5979/(1+$J$2)^Q5979),IF(P5979="Atraso",M5979,M5979/(1+$J$1)^Q5979))</f>
        <v/>
      </c>
    </row>
    <row r="5980">
      <c r="A5980" t="inlineStr">
        <is>
          <t>Q025L03</t>
        </is>
      </c>
      <c r="B5980" t="inlineStr">
        <is>
          <t>NOVA VISAO SERVICOS TEMPORARIOS LTDA</t>
        </is>
      </c>
      <c r="C5980" t="n">
        <v>1</v>
      </c>
      <c r="D5980" t="inlineStr">
        <is>
          <t>IPCA</t>
        </is>
      </c>
      <c r="E5980" t="n">
        <v>0.009488792934583046</v>
      </c>
      <c r="F5980" t="inlineStr">
        <is>
          <t>MENSAL</t>
        </is>
      </c>
      <c r="G5980" t="n">
        <v>47633</v>
      </c>
      <c r="H5980" t="n">
        <v>47633</v>
      </c>
      <c r="I5980" t="inlineStr">
        <is>
          <t>110</t>
        </is>
      </c>
      <c r="J5980" t="inlineStr">
        <is>
          <t>CARTEIRA</t>
        </is>
      </c>
      <c r="K5980" t="inlineStr">
        <is>
          <t>CONTRATO</t>
        </is>
      </c>
      <c r="L5980" t="n">
        <v>2524.26</v>
      </c>
      <c r="M5980" t="inlineStr"/>
      <c r="N5980" t="inlineStr"/>
      <c r="O5980" s="142">
        <f>DATE(YEAR(H5980),MONTH(H5980),1)</f>
        <v/>
      </c>
      <c r="P5980" s="132">
        <f>IF(H5980&gt;$L$3,"Futuro","Atraso")</f>
        <v/>
      </c>
      <c r="Q5980">
        <f>12*(YEAR(H5980)-YEAR($L$3))+(MONTH(H5980)-MONTH($L$3))</f>
        <v/>
      </c>
      <c r="R5980" s="366">
        <f>IF(N5980="IBIRAPITANGA FASE 3",IF(P5980="Atraso",M5980,M5980/(1+$J$2)^Q5980),IF(P5980="Atraso",M5980,M5980/(1+$J$1)^Q5980))</f>
        <v/>
      </c>
    </row>
    <row r="5981">
      <c r="A5981" t="inlineStr">
        <is>
          <t>Q025L03</t>
        </is>
      </c>
      <c r="B5981" t="inlineStr">
        <is>
          <t>NOVA VISAO SERVICOS TEMPORARIOS LTDA</t>
        </is>
      </c>
      <c r="C5981" t="n">
        <v>1</v>
      </c>
      <c r="D5981" t="inlineStr">
        <is>
          <t>IPCA</t>
        </is>
      </c>
      <c r="E5981" t="n">
        <v>0.009488792934583046</v>
      </c>
      <c r="F5981" t="inlineStr">
        <is>
          <t>MENSAL</t>
        </is>
      </c>
      <c r="G5981" t="n">
        <v>47664</v>
      </c>
      <c r="H5981" t="n">
        <v>47664</v>
      </c>
      <c r="I5981" t="inlineStr">
        <is>
          <t>111</t>
        </is>
      </c>
      <c r="J5981" t="inlineStr">
        <is>
          <t>CARTEIRA</t>
        </is>
      </c>
      <c r="K5981" t="inlineStr">
        <is>
          <t>CONTRATO</t>
        </is>
      </c>
      <c r="L5981" t="n">
        <v>2524.26</v>
      </c>
      <c r="M5981" t="inlineStr"/>
      <c r="N5981" t="inlineStr"/>
      <c r="O5981" s="142">
        <f>DATE(YEAR(H5981),MONTH(H5981),1)</f>
        <v/>
      </c>
      <c r="P5981" s="132">
        <f>IF(H5981&gt;$L$3,"Futuro","Atraso")</f>
        <v/>
      </c>
      <c r="Q5981">
        <f>12*(YEAR(H5981)-YEAR($L$3))+(MONTH(H5981)-MONTH($L$3))</f>
        <v/>
      </c>
      <c r="R5981" s="366">
        <f>IF(N5981="IBIRAPITANGA FASE 3",IF(P5981="Atraso",M5981,M5981/(1+$J$2)^Q5981),IF(P5981="Atraso",M5981,M5981/(1+$J$1)^Q5981))</f>
        <v/>
      </c>
    </row>
    <row r="5982">
      <c r="A5982" t="inlineStr">
        <is>
          <t>Q025L03</t>
        </is>
      </c>
      <c r="B5982" t="inlineStr">
        <is>
          <t>NOVA VISAO SERVICOS TEMPORARIOS LTDA</t>
        </is>
      </c>
      <c r="C5982" t="n">
        <v>1</v>
      </c>
      <c r="D5982" t="inlineStr">
        <is>
          <t>IPCA</t>
        </is>
      </c>
      <c r="E5982" t="n">
        <v>0.009488792934583046</v>
      </c>
      <c r="F5982" t="inlineStr">
        <is>
          <t>MENSAL</t>
        </is>
      </c>
      <c r="G5982" t="n">
        <v>47694</v>
      </c>
      <c r="H5982" t="n">
        <v>47694</v>
      </c>
      <c r="I5982" t="inlineStr">
        <is>
          <t>112</t>
        </is>
      </c>
      <c r="J5982" t="inlineStr">
        <is>
          <t>CARTEIRA</t>
        </is>
      </c>
      <c r="K5982" t="inlineStr">
        <is>
          <t>CONTRATO</t>
        </is>
      </c>
      <c r="L5982" t="n">
        <v>2524.26</v>
      </c>
      <c r="M5982" t="inlineStr"/>
      <c r="N5982" t="inlineStr"/>
      <c r="O5982" s="142">
        <f>DATE(YEAR(H5982),MONTH(H5982),1)</f>
        <v/>
      </c>
      <c r="P5982" s="132">
        <f>IF(H5982&gt;$L$3,"Futuro","Atraso")</f>
        <v/>
      </c>
      <c r="Q5982">
        <f>12*(YEAR(H5982)-YEAR($L$3))+(MONTH(H5982)-MONTH($L$3))</f>
        <v/>
      </c>
      <c r="R5982" s="366">
        <f>IF(N5982="IBIRAPITANGA FASE 3",IF(P5982="Atraso",M5982,M5982/(1+$J$2)^Q5982),IF(P5982="Atraso",M5982,M5982/(1+$J$1)^Q5982))</f>
        <v/>
      </c>
    </row>
    <row r="5983">
      <c r="A5983" t="inlineStr">
        <is>
          <t>Q025L03</t>
        </is>
      </c>
      <c r="B5983" t="inlineStr">
        <is>
          <t>NOVA VISAO SERVICOS TEMPORARIOS LTDA</t>
        </is>
      </c>
      <c r="C5983" t="n">
        <v>1</v>
      </c>
      <c r="D5983" t="inlineStr">
        <is>
          <t>IPCA</t>
        </is>
      </c>
      <c r="E5983" t="n">
        <v>0.009488792934583046</v>
      </c>
      <c r="F5983" t="inlineStr">
        <is>
          <t>MENSAL</t>
        </is>
      </c>
      <c r="G5983" t="n">
        <v>47725</v>
      </c>
      <c r="H5983" t="n">
        <v>47725</v>
      </c>
      <c r="I5983" t="inlineStr">
        <is>
          <t>113</t>
        </is>
      </c>
      <c r="J5983" t="inlineStr">
        <is>
          <t>CARTEIRA</t>
        </is>
      </c>
      <c r="K5983" t="inlineStr">
        <is>
          <t>CONTRATO</t>
        </is>
      </c>
      <c r="L5983" t="n">
        <v>2524.26</v>
      </c>
      <c r="M5983" t="inlineStr"/>
      <c r="N5983" t="inlineStr"/>
      <c r="O5983" s="142">
        <f>DATE(YEAR(H5983),MONTH(H5983),1)</f>
        <v/>
      </c>
      <c r="P5983" s="132">
        <f>IF(H5983&gt;$L$3,"Futuro","Atraso")</f>
        <v/>
      </c>
      <c r="Q5983">
        <f>12*(YEAR(H5983)-YEAR($L$3))+(MONTH(H5983)-MONTH($L$3))</f>
        <v/>
      </c>
      <c r="R5983" s="366">
        <f>IF(N5983="IBIRAPITANGA FASE 3",IF(P5983="Atraso",M5983,M5983/(1+$J$2)^Q5983),IF(P5983="Atraso",M5983,M5983/(1+$J$1)^Q5983))</f>
        <v/>
      </c>
    </row>
    <row r="5984">
      <c r="A5984" t="inlineStr">
        <is>
          <t>Q025L03</t>
        </is>
      </c>
      <c r="B5984" t="inlineStr">
        <is>
          <t>NOVA VISAO SERVICOS TEMPORARIOS LTDA</t>
        </is>
      </c>
      <c r="C5984" t="n">
        <v>1</v>
      </c>
      <c r="D5984" t="inlineStr">
        <is>
          <t>IPCA</t>
        </is>
      </c>
      <c r="E5984" t="n">
        <v>0.009488792934583046</v>
      </c>
      <c r="F5984" t="inlineStr">
        <is>
          <t>MENSAL</t>
        </is>
      </c>
      <c r="G5984" t="n">
        <v>47756</v>
      </c>
      <c r="H5984" t="n">
        <v>47756</v>
      </c>
      <c r="I5984" t="inlineStr">
        <is>
          <t>114</t>
        </is>
      </c>
      <c r="J5984" t="inlineStr">
        <is>
          <t>CARTEIRA</t>
        </is>
      </c>
      <c r="K5984" t="inlineStr">
        <is>
          <t>CONTRATO</t>
        </is>
      </c>
      <c r="L5984" t="n">
        <v>2524.26</v>
      </c>
      <c r="M5984" t="inlineStr"/>
      <c r="N5984" t="inlineStr"/>
      <c r="O5984" s="142">
        <f>DATE(YEAR(H5984),MONTH(H5984),1)</f>
        <v/>
      </c>
      <c r="P5984" s="132">
        <f>IF(H5984&gt;$L$3,"Futuro","Atraso")</f>
        <v/>
      </c>
      <c r="Q5984">
        <f>12*(YEAR(H5984)-YEAR($L$3))+(MONTH(H5984)-MONTH($L$3))</f>
        <v/>
      </c>
      <c r="R5984" s="366">
        <f>IF(N5984="IBIRAPITANGA FASE 3",IF(P5984="Atraso",M5984,M5984/(1+$J$2)^Q5984),IF(P5984="Atraso",M5984,M5984/(1+$J$1)^Q5984))</f>
        <v/>
      </c>
    </row>
    <row r="5985">
      <c r="A5985" t="inlineStr">
        <is>
          <t>Q025L03</t>
        </is>
      </c>
      <c r="B5985" t="inlineStr">
        <is>
          <t>NOVA VISAO SERVICOS TEMPORARIOS LTDA</t>
        </is>
      </c>
      <c r="C5985" t="n">
        <v>1</v>
      </c>
      <c r="D5985" t="inlineStr">
        <is>
          <t>IPCA</t>
        </is>
      </c>
      <c r="E5985" t="n">
        <v>0.009488792934583046</v>
      </c>
      <c r="F5985" t="inlineStr">
        <is>
          <t>MENSAL</t>
        </is>
      </c>
      <c r="G5985" t="n">
        <v>47786</v>
      </c>
      <c r="H5985" t="n">
        <v>47786</v>
      </c>
      <c r="I5985" t="inlineStr">
        <is>
          <t>115</t>
        </is>
      </c>
      <c r="J5985" t="inlineStr">
        <is>
          <t>CARTEIRA</t>
        </is>
      </c>
      <c r="K5985" t="inlineStr">
        <is>
          <t>CONTRATO</t>
        </is>
      </c>
      <c r="L5985" t="n">
        <v>2524.26</v>
      </c>
      <c r="M5985" t="inlineStr"/>
      <c r="N5985" t="inlineStr"/>
      <c r="O5985" s="142">
        <f>DATE(YEAR(H5985),MONTH(H5985),1)</f>
        <v/>
      </c>
      <c r="P5985" s="132">
        <f>IF(H5985&gt;$L$3,"Futuro","Atraso")</f>
        <v/>
      </c>
      <c r="Q5985">
        <f>12*(YEAR(H5985)-YEAR($L$3))+(MONTH(H5985)-MONTH($L$3))</f>
        <v/>
      </c>
      <c r="R5985" s="366">
        <f>IF(N5985="IBIRAPITANGA FASE 3",IF(P5985="Atraso",M5985,M5985/(1+$J$2)^Q5985),IF(P5985="Atraso",M5985,M5985/(1+$J$1)^Q5985))</f>
        <v/>
      </c>
    </row>
    <row r="5986">
      <c r="A5986" t="inlineStr">
        <is>
          <t>Q025L03</t>
        </is>
      </c>
      <c r="B5986" t="inlineStr">
        <is>
          <t>NOVA VISAO SERVICOS TEMPORARIOS LTDA</t>
        </is>
      </c>
      <c r="C5986" t="n">
        <v>1</v>
      </c>
      <c r="D5986" t="inlineStr">
        <is>
          <t>IPCA</t>
        </is>
      </c>
      <c r="E5986" t="n">
        <v>0.009488792934583046</v>
      </c>
      <c r="F5986" t="inlineStr">
        <is>
          <t>MENSAL</t>
        </is>
      </c>
      <c r="G5986" t="n">
        <v>47817</v>
      </c>
      <c r="H5986" t="n">
        <v>47817</v>
      </c>
      <c r="I5986" t="inlineStr">
        <is>
          <t>116</t>
        </is>
      </c>
      <c r="J5986" t="inlineStr">
        <is>
          <t>CARTEIRA</t>
        </is>
      </c>
      <c r="K5986" t="inlineStr">
        <is>
          <t>CONTRATO</t>
        </is>
      </c>
      <c r="L5986" t="n">
        <v>2524.26</v>
      </c>
      <c r="M5986" t="inlineStr"/>
      <c r="N5986" t="inlineStr"/>
      <c r="O5986" s="142">
        <f>DATE(YEAR(H5986),MONTH(H5986),1)</f>
        <v/>
      </c>
      <c r="P5986" s="132">
        <f>IF(H5986&gt;$L$3,"Futuro","Atraso")</f>
        <v/>
      </c>
      <c r="Q5986">
        <f>12*(YEAR(H5986)-YEAR($L$3))+(MONTH(H5986)-MONTH($L$3))</f>
        <v/>
      </c>
      <c r="R5986" s="366">
        <f>IF(N5986="IBIRAPITANGA FASE 3",IF(P5986="Atraso",M5986,M5986/(1+$J$2)^Q5986),IF(P5986="Atraso",M5986,M5986/(1+$J$1)^Q5986))</f>
        <v/>
      </c>
    </row>
    <row r="5987">
      <c r="A5987" t="inlineStr">
        <is>
          <t>Q025L03</t>
        </is>
      </c>
      <c r="B5987" t="inlineStr">
        <is>
          <t>NOVA VISAO SERVICOS TEMPORARIOS LTDA</t>
        </is>
      </c>
      <c r="C5987" t="n">
        <v>1</v>
      </c>
      <c r="D5987" t="inlineStr">
        <is>
          <t>IPCA</t>
        </is>
      </c>
      <c r="E5987" t="n">
        <v>0.009488792934583046</v>
      </c>
      <c r="F5987" t="inlineStr">
        <is>
          <t>MENSAL</t>
        </is>
      </c>
      <c r="G5987" t="n">
        <v>47847</v>
      </c>
      <c r="H5987" t="n">
        <v>47847</v>
      </c>
      <c r="I5987" t="inlineStr">
        <is>
          <t>117</t>
        </is>
      </c>
      <c r="J5987" t="inlineStr">
        <is>
          <t>CARTEIRA</t>
        </is>
      </c>
      <c r="K5987" t="inlineStr">
        <is>
          <t>CONTRATO</t>
        </is>
      </c>
      <c r="L5987" t="n">
        <v>2524.26</v>
      </c>
      <c r="M5987" t="inlineStr"/>
      <c r="N5987" t="inlineStr"/>
      <c r="O5987" s="142">
        <f>DATE(YEAR(H5987),MONTH(H5987),1)</f>
        <v/>
      </c>
      <c r="P5987" s="132">
        <f>IF(H5987&gt;$L$3,"Futuro","Atraso")</f>
        <v/>
      </c>
      <c r="Q5987">
        <f>12*(YEAR(H5987)-YEAR($L$3))+(MONTH(H5987)-MONTH($L$3))</f>
        <v/>
      </c>
      <c r="R5987" s="366">
        <f>IF(N5987="IBIRAPITANGA FASE 3",IF(P5987="Atraso",M5987,M5987/(1+$J$2)^Q5987),IF(P5987="Atraso",M5987,M5987/(1+$J$1)^Q5987))</f>
        <v/>
      </c>
    </row>
    <row r="5988">
      <c r="A5988" t="inlineStr">
        <is>
          <t>Q025L03</t>
        </is>
      </c>
      <c r="B5988" t="inlineStr">
        <is>
          <t>NOVA VISAO SERVICOS TEMPORARIOS LTDA</t>
        </is>
      </c>
      <c r="C5988" t="n">
        <v>1</v>
      </c>
      <c r="D5988" t="inlineStr">
        <is>
          <t>IPCA</t>
        </is>
      </c>
      <c r="E5988" t="n">
        <v>0.009488792934583046</v>
      </c>
      <c r="F5988" t="inlineStr">
        <is>
          <t>MENSAL</t>
        </is>
      </c>
      <c r="G5988" t="n">
        <v>47878</v>
      </c>
      <c r="H5988" t="n">
        <v>47878</v>
      </c>
      <c r="I5988" t="inlineStr">
        <is>
          <t>118</t>
        </is>
      </c>
      <c r="J5988" t="inlineStr">
        <is>
          <t>CARTEIRA</t>
        </is>
      </c>
      <c r="K5988" t="inlineStr">
        <is>
          <t>CONTRATO</t>
        </is>
      </c>
      <c r="L5988" t="n">
        <v>2524.26</v>
      </c>
      <c r="M5988" t="inlineStr"/>
      <c r="N5988" t="inlineStr"/>
      <c r="O5988" s="142">
        <f>DATE(YEAR(H5988),MONTH(H5988),1)</f>
        <v/>
      </c>
      <c r="P5988" s="132">
        <f>IF(H5988&gt;$L$3,"Futuro","Atraso")</f>
        <v/>
      </c>
      <c r="Q5988">
        <f>12*(YEAR(H5988)-YEAR($L$3))+(MONTH(H5988)-MONTH($L$3))</f>
        <v/>
      </c>
      <c r="R5988" s="366">
        <f>IF(N5988="IBIRAPITANGA FASE 3",IF(P5988="Atraso",M5988,M5988/(1+$J$2)^Q5988),IF(P5988="Atraso",M5988,M5988/(1+$J$1)^Q5988))</f>
        <v/>
      </c>
    </row>
    <row r="5989">
      <c r="A5989" t="inlineStr">
        <is>
          <t>Q025L03</t>
        </is>
      </c>
      <c r="B5989" t="inlineStr">
        <is>
          <t>NOVA VISAO SERVICOS TEMPORARIOS LTDA</t>
        </is>
      </c>
      <c r="C5989" t="n">
        <v>1</v>
      </c>
      <c r="D5989" t="inlineStr">
        <is>
          <t>IPCA</t>
        </is>
      </c>
      <c r="E5989" t="n">
        <v>0.009488792934583046</v>
      </c>
      <c r="F5989" t="inlineStr">
        <is>
          <t>MENSAL</t>
        </is>
      </c>
      <c r="G5989" t="n">
        <v>47907</v>
      </c>
      <c r="H5989" t="n">
        <v>47907</v>
      </c>
      <c r="I5989" t="inlineStr">
        <is>
          <t>119</t>
        </is>
      </c>
      <c r="J5989" t="inlineStr">
        <is>
          <t>CARTEIRA</t>
        </is>
      </c>
      <c r="K5989" t="inlineStr">
        <is>
          <t>CONTRATO</t>
        </is>
      </c>
      <c r="L5989" t="n">
        <v>2524.26</v>
      </c>
      <c r="M5989" t="inlineStr"/>
      <c r="N5989" t="inlineStr"/>
      <c r="O5989" s="142">
        <f>DATE(YEAR(H5989),MONTH(H5989),1)</f>
        <v/>
      </c>
      <c r="P5989" s="132">
        <f>IF(H5989&gt;$L$3,"Futuro","Atraso")</f>
        <v/>
      </c>
      <c r="Q5989">
        <f>12*(YEAR(H5989)-YEAR($L$3))+(MONTH(H5989)-MONTH($L$3))</f>
        <v/>
      </c>
      <c r="R5989" s="366">
        <f>IF(N5989="IBIRAPITANGA FASE 3",IF(P5989="Atraso",M5989,M5989/(1+$J$2)^Q5989),IF(P5989="Atraso",M5989,M5989/(1+$J$1)^Q5989))</f>
        <v/>
      </c>
    </row>
    <row r="5990">
      <c r="A5990" t="inlineStr">
        <is>
          <t>Q025L03</t>
        </is>
      </c>
      <c r="B5990" t="inlineStr">
        <is>
          <t>NOVA VISAO SERVICOS TEMPORARIOS LTDA</t>
        </is>
      </c>
      <c r="C5990" t="n">
        <v>1</v>
      </c>
      <c r="D5990" t="inlineStr">
        <is>
          <t>IPCA</t>
        </is>
      </c>
      <c r="E5990" t="n">
        <v>0.009488792934583046</v>
      </c>
      <c r="F5990" t="inlineStr">
        <is>
          <t>MENSAL</t>
        </is>
      </c>
      <c r="G5990" t="n">
        <v>47937</v>
      </c>
      <c r="H5990" t="n">
        <v>47937</v>
      </c>
      <c r="I5990" t="inlineStr">
        <is>
          <t>120</t>
        </is>
      </c>
      <c r="J5990" t="inlineStr">
        <is>
          <t>CARTEIRA</t>
        </is>
      </c>
      <c r="K5990" t="inlineStr">
        <is>
          <t>CONTRATO</t>
        </is>
      </c>
      <c r="L5990" t="n">
        <v>2524.26</v>
      </c>
      <c r="M5990" t="inlineStr"/>
      <c r="N5990" t="inlineStr"/>
      <c r="O5990" s="142">
        <f>DATE(YEAR(H5990),MONTH(H5990),1)</f>
        <v/>
      </c>
      <c r="P5990" s="132">
        <f>IF(H5990&gt;$L$3,"Futuro","Atraso")</f>
        <v/>
      </c>
      <c r="Q5990">
        <f>12*(YEAR(H5990)-YEAR($L$3))+(MONTH(H5990)-MONTH($L$3))</f>
        <v/>
      </c>
      <c r="R5990" s="366">
        <f>IF(N5990="IBIRAPITANGA FASE 3",IF(P5990="Atraso",M5990,M5990/(1+$J$2)^Q5990),IF(P5990="Atraso",M5990,M5990/(1+$J$1)^Q5990))</f>
        <v/>
      </c>
    </row>
    <row r="5991">
      <c r="A5991" t="inlineStr">
        <is>
          <t>Q025L03</t>
        </is>
      </c>
      <c r="B5991" t="inlineStr">
        <is>
          <t>NOVA VISAO SERVICOS TEMPORARIOS LTDA</t>
        </is>
      </c>
      <c r="C5991" t="n">
        <v>1</v>
      </c>
      <c r="D5991" t="inlineStr">
        <is>
          <t>IPCA</t>
        </is>
      </c>
      <c r="E5991" t="n">
        <v>0.009488792934583046</v>
      </c>
      <c r="F5991" t="inlineStr">
        <is>
          <t>MENSAL</t>
        </is>
      </c>
      <c r="G5991" t="n">
        <v>47968</v>
      </c>
      <c r="H5991" t="n">
        <v>47968</v>
      </c>
      <c r="I5991" t="inlineStr">
        <is>
          <t>010</t>
        </is>
      </c>
      <c r="J5991" t="inlineStr">
        <is>
          <t>CARTEIRA</t>
        </is>
      </c>
      <c r="K5991" t="inlineStr">
        <is>
          <t>CONTRATO</t>
        </is>
      </c>
      <c r="L5991" t="n">
        <v>13681.57</v>
      </c>
      <c r="M5991" t="inlineStr"/>
      <c r="N5991" t="inlineStr"/>
      <c r="O5991" s="142">
        <f>DATE(YEAR(H5991),MONTH(H5991),1)</f>
        <v/>
      </c>
      <c r="P5991" s="132">
        <f>IF(H5991&gt;$L$3,"Futuro","Atraso")</f>
        <v/>
      </c>
      <c r="Q5991">
        <f>12*(YEAR(H5991)-YEAR($L$3))+(MONTH(H5991)-MONTH($L$3))</f>
        <v/>
      </c>
      <c r="R5991" s="366">
        <f>IF(N5991="IBIRAPITANGA FASE 3",IF(P5991="Atraso",M5991,M5991/(1+$J$2)^Q5991),IF(P5991="Atraso",M5991,M5991/(1+$J$1)^Q5991))</f>
        <v/>
      </c>
    </row>
    <row r="5992">
      <c r="A5992" t="inlineStr">
        <is>
          <t>Q025L04</t>
        </is>
      </c>
      <c r="B5992" t="inlineStr">
        <is>
          <t>NOVA VISAO SERVICOS TEMPORARIOS LTDA</t>
        </is>
      </c>
      <c r="C5992" t="n">
        <v>1</v>
      </c>
      <c r="D5992" t="inlineStr">
        <is>
          <t>IPCA</t>
        </is>
      </c>
      <c r="E5992" t="n">
        <v>0</v>
      </c>
      <c r="F5992" t="inlineStr">
        <is>
          <t>MENSAL</t>
        </is>
      </c>
      <c r="G5992" t="n">
        <v>45224</v>
      </c>
      <c r="H5992" t="n">
        <v>45224</v>
      </c>
      <c r="I5992" t="inlineStr">
        <is>
          <t>035</t>
        </is>
      </c>
      <c r="J5992" t="inlineStr">
        <is>
          <t>CARTEIRA</t>
        </is>
      </c>
      <c r="K5992" t="inlineStr">
        <is>
          <t>CONTRATO</t>
        </is>
      </c>
      <c r="L5992" t="n">
        <v>5720.34</v>
      </c>
      <c r="M5992" t="inlineStr"/>
      <c r="N5992" t="inlineStr"/>
      <c r="O5992" s="142">
        <f>DATE(YEAR(H5992),MONTH(H5992),1)</f>
        <v/>
      </c>
      <c r="P5992" s="132">
        <f>IF(H5992&gt;$L$3,"Futuro","Atraso")</f>
        <v/>
      </c>
      <c r="Q5992">
        <f>12*(YEAR(H5992)-YEAR($L$3))+(MONTH(H5992)-MONTH($L$3))</f>
        <v/>
      </c>
      <c r="R5992" s="366">
        <f>IF(N5992="IBIRAPITANGA FASE 3",IF(P5992="Atraso",M5992,M5992/(1+$J$2)^Q5992),IF(P5992="Atraso",M5992,M5992/(1+$J$1)^Q5992))</f>
        <v/>
      </c>
    </row>
    <row r="5993">
      <c r="A5993" t="inlineStr">
        <is>
          <t>Q025L04</t>
        </is>
      </c>
      <c r="B5993" t="inlineStr">
        <is>
          <t>NOVA VISAO SERVICOS TEMPORARIOS LTDA</t>
        </is>
      </c>
      <c r="C5993" t="n">
        <v>1</v>
      </c>
      <c r="D5993" t="inlineStr">
        <is>
          <t>IPCA</t>
        </is>
      </c>
      <c r="E5993" t="n">
        <v>0</v>
      </c>
      <c r="F5993" t="inlineStr">
        <is>
          <t>MENSAL</t>
        </is>
      </c>
      <c r="G5993" t="n">
        <v>45255</v>
      </c>
      <c r="H5993" t="n">
        <v>45255</v>
      </c>
      <c r="I5993" t="inlineStr">
        <is>
          <t>036</t>
        </is>
      </c>
      <c r="J5993" t="inlineStr">
        <is>
          <t>CARTEIRA</t>
        </is>
      </c>
      <c r="K5993" t="inlineStr">
        <is>
          <t>CONTRATO</t>
        </is>
      </c>
      <c r="L5993" t="n">
        <v>5720.34</v>
      </c>
      <c r="M5993" t="inlineStr"/>
      <c r="N5993" t="inlineStr"/>
      <c r="O5993" s="142">
        <f>DATE(YEAR(H5993),MONTH(H5993),1)</f>
        <v/>
      </c>
      <c r="P5993" s="132">
        <f>IF(H5993&gt;$L$3,"Futuro","Atraso")</f>
        <v/>
      </c>
      <c r="Q5993">
        <f>12*(YEAR(H5993)-YEAR($L$3))+(MONTH(H5993)-MONTH($L$3))</f>
        <v/>
      </c>
      <c r="R5993" s="366">
        <f>IF(N5993="IBIRAPITANGA FASE 3",IF(P5993="Atraso",M5993,M5993/(1+$J$2)^Q5993),IF(P5993="Atraso",M5993,M5993/(1+$J$1)^Q5993))</f>
        <v/>
      </c>
    </row>
    <row r="5994">
      <c r="A5994" t="inlineStr">
        <is>
          <t>Q025L04</t>
        </is>
      </c>
      <c r="B5994" t="inlineStr">
        <is>
          <t>NOVA VISAO SERVICOS TEMPORARIOS LTDA</t>
        </is>
      </c>
      <c r="C5994" t="n">
        <v>1</v>
      </c>
      <c r="D5994" t="inlineStr">
        <is>
          <t>IPCA</t>
        </is>
      </c>
      <c r="E5994" t="n">
        <v>0</v>
      </c>
      <c r="F5994" t="inlineStr">
        <is>
          <t>MENSAL</t>
        </is>
      </c>
      <c r="G5994" t="n">
        <v>45285</v>
      </c>
      <c r="H5994" t="n">
        <v>45285</v>
      </c>
      <c r="I5994" t="inlineStr">
        <is>
          <t>037</t>
        </is>
      </c>
      <c r="J5994" t="inlineStr">
        <is>
          <t>CARTEIRA</t>
        </is>
      </c>
      <c r="K5994" t="inlineStr">
        <is>
          <t>CONTRATO</t>
        </is>
      </c>
      <c r="L5994" t="n">
        <v>5720.34</v>
      </c>
      <c r="M5994" t="inlineStr"/>
      <c r="N5994" t="inlineStr"/>
      <c r="O5994" s="142">
        <f>DATE(YEAR(H5994),MONTH(H5994),1)</f>
        <v/>
      </c>
      <c r="P5994" s="132">
        <f>IF(H5994&gt;$L$3,"Futuro","Atraso")</f>
        <v/>
      </c>
      <c r="Q5994">
        <f>12*(YEAR(H5994)-YEAR($L$3))+(MONTH(H5994)-MONTH($L$3))</f>
        <v/>
      </c>
      <c r="R5994" s="366">
        <f>IF(N5994="IBIRAPITANGA FASE 3",IF(P5994="Atraso",M5994,M5994/(1+$J$2)^Q5994),IF(P5994="Atraso",M5994,M5994/(1+$J$1)^Q5994))</f>
        <v/>
      </c>
    </row>
    <row r="5995">
      <c r="A5995" t="inlineStr">
        <is>
          <t>Q025L04</t>
        </is>
      </c>
      <c r="B5995" t="inlineStr">
        <is>
          <t>NOVA VISAO SERVICOS TEMPORARIOS LTDA</t>
        </is>
      </c>
      <c r="C5995" t="n">
        <v>1</v>
      </c>
      <c r="D5995" t="inlineStr">
        <is>
          <t>IPCA</t>
        </is>
      </c>
      <c r="E5995" t="n">
        <v>0</v>
      </c>
      <c r="F5995" t="inlineStr">
        <is>
          <t>MENSAL</t>
        </is>
      </c>
      <c r="G5995" t="n">
        <v>45316</v>
      </c>
      <c r="H5995" t="n">
        <v>45316</v>
      </c>
      <c r="I5995" t="inlineStr">
        <is>
          <t>038</t>
        </is>
      </c>
      <c r="J5995" t="inlineStr">
        <is>
          <t>CARTEIRA</t>
        </is>
      </c>
      <c r="K5995" t="inlineStr">
        <is>
          <t>CONTRATO</t>
        </is>
      </c>
      <c r="L5995" t="n">
        <v>5720.34</v>
      </c>
      <c r="M5995" t="inlineStr"/>
      <c r="N5995" t="inlineStr"/>
      <c r="O5995" s="142">
        <f>DATE(YEAR(H5995),MONTH(H5995),1)</f>
        <v/>
      </c>
      <c r="P5995" s="132">
        <f>IF(H5995&gt;$L$3,"Futuro","Atraso")</f>
        <v/>
      </c>
      <c r="Q5995">
        <f>12*(YEAR(H5995)-YEAR($L$3))+(MONTH(H5995)-MONTH($L$3))</f>
        <v/>
      </c>
      <c r="R5995" s="366">
        <f>IF(N5995="IBIRAPITANGA FASE 3",IF(P5995="Atraso",M5995,M5995/(1+$J$2)^Q5995),IF(P5995="Atraso",M5995,M5995/(1+$J$1)^Q5995))</f>
        <v/>
      </c>
    </row>
    <row r="5996">
      <c r="A5996" t="inlineStr">
        <is>
          <t>Q025L04</t>
        </is>
      </c>
      <c r="B5996" t="inlineStr">
        <is>
          <t>NOVA VISAO SERVICOS TEMPORARIOS LTDA</t>
        </is>
      </c>
      <c r="C5996" t="n">
        <v>1</v>
      </c>
      <c r="D5996" t="inlineStr">
        <is>
          <t>IPCA</t>
        </is>
      </c>
      <c r="E5996" t="n">
        <v>0</v>
      </c>
      <c r="F5996" t="inlineStr">
        <is>
          <t>MENSAL</t>
        </is>
      </c>
      <c r="G5996" t="n">
        <v>45347</v>
      </c>
      <c r="H5996" t="n">
        <v>45347</v>
      </c>
      <c r="I5996" t="inlineStr">
        <is>
          <t>039</t>
        </is>
      </c>
      <c r="J5996" t="inlineStr">
        <is>
          <t>CARTEIRA</t>
        </is>
      </c>
      <c r="K5996" t="inlineStr">
        <is>
          <t>CONTRATO</t>
        </is>
      </c>
      <c r="L5996" t="n">
        <v>5720.34</v>
      </c>
      <c r="M5996" t="inlineStr"/>
      <c r="N5996" t="inlineStr"/>
      <c r="O5996" s="142">
        <f>DATE(YEAR(H5996),MONTH(H5996),1)</f>
        <v/>
      </c>
      <c r="P5996" s="132">
        <f>IF(H5996&gt;$L$3,"Futuro","Atraso")</f>
        <v/>
      </c>
      <c r="Q5996">
        <f>12*(YEAR(H5996)-YEAR($L$3))+(MONTH(H5996)-MONTH($L$3))</f>
        <v/>
      </c>
      <c r="R5996" s="366">
        <f>IF(N5996="IBIRAPITANGA FASE 3",IF(P5996="Atraso",M5996,M5996/(1+$J$2)^Q5996),IF(P5996="Atraso",M5996,M5996/(1+$J$1)^Q5996))</f>
        <v/>
      </c>
    </row>
    <row r="5997">
      <c r="A5997" t="inlineStr">
        <is>
          <t>Q025L04</t>
        </is>
      </c>
      <c r="B5997" t="inlineStr">
        <is>
          <t>NOVA VISAO SERVICOS TEMPORARIOS LTDA</t>
        </is>
      </c>
      <c r="C5997" t="n">
        <v>1</v>
      </c>
      <c r="D5997" t="inlineStr">
        <is>
          <t>IPCA</t>
        </is>
      </c>
      <c r="E5997" t="n">
        <v>0</v>
      </c>
      <c r="F5997" t="inlineStr">
        <is>
          <t>MENSAL</t>
        </is>
      </c>
      <c r="G5997" t="n">
        <v>45376</v>
      </c>
      <c r="H5997" t="n">
        <v>45376</v>
      </c>
      <c r="I5997" t="inlineStr">
        <is>
          <t>040</t>
        </is>
      </c>
      <c r="J5997" t="inlineStr">
        <is>
          <t>CARTEIRA</t>
        </is>
      </c>
      <c r="K5997" t="inlineStr">
        <is>
          <t>CONTRATO</t>
        </is>
      </c>
      <c r="L5997" t="n">
        <v>5720.34</v>
      </c>
      <c r="M5997" t="inlineStr"/>
      <c r="N5997" t="inlineStr"/>
      <c r="O5997" s="142">
        <f>DATE(YEAR(H5997),MONTH(H5997),1)</f>
        <v/>
      </c>
      <c r="P5997" s="132">
        <f>IF(H5997&gt;$L$3,"Futuro","Atraso")</f>
        <v/>
      </c>
      <c r="Q5997">
        <f>12*(YEAR(H5997)-YEAR($L$3))+(MONTH(H5997)-MONTH($L$3))</f>
        <v/>
      </c>
      <c r="R5997" s="366">
        <f>IF(N5997="IBIRAPITANGA FASE 3",IF(P5997="Atraso",M5997,M5997/(1+$J$2)^Q5997),IF(P5997="Atraso",M5997,M5997/(1+$J$1)^Q5997))</f>
        <v/>
      </c>
    </row>
    <row r="5998">
      <c r="A5998" t="inlineStr">
        <is>
          <t>Q025L04</t>
        </is>
      </c>
      <c r="B5998" t="inlineStr">
        <is>
          <t>NOVA VISAO SERVICOS TEMPORARIOS LTDA</t>
        </is>
      </c>
      <c r="C5998" t="n">
        <v>1</v>
      </c>
      <c r="D5998" t="inlineStr">
        <is>
          <t>IPCA</t>
        </is>
      </c>
      <c r="E5998" t="n">
        <v>0</v>
      </c>
      <c r="F5998" t="inlineStr">
        <is>
          <t>MENSAL</t>
        </is>
      </c>
      <c r="G5998" t="n">
        <v>45407</v>
      </c>
      <c r="H5998" t="n">
        <v>45407</v>
      </c>
      <c r="I5998" t="inlineStr">
        <is>
          <t>041</t>
        </is>
      </c>
      <c r="J5998" t="inlineStr">
        <is>
          <t>CARTEIRA</t>
        </is>
      </c>
      <c r="K5998" t="inlineStr">
        <is>
          <t>CONTRATO</t>
        </is>
      </c>
      <c r="L5998" t="n">
        <v>5720.34</v>
      </c>
      <c r="M5998" t="inlineStr"/>
      <c r="N5998" t="inlineStr"/>
      <c r="O5998" s="142">
        <f>DATE(YEAR(H5998),MONTH(H5998),1)</f>
        <v/>
      </c>
      <c r="P5998" s="132">
        <f>IF(H5998&gt;$L$3,"Futuro","Atraso")</f>
        <v/>
      </c>
      <c r="Q5998">
        <f>12*(YEAR(H5998)-YEAR($L$3))+(MONTH(H5998)-MONTH($L$3))</f>
        <v/>
      </c>
      <c r="R5998" s="366">
        <f>IF(N5998="IBIRAPITANGA FASE 3",IF(P5998="Atraso",M5998,M5998/(1+$J$2)^Q5998),IF(P5998="Atraso",M5998,M5998/(1+$J$1)^Q5998))</f>
        <v/>
      </c>
    </row>
    <row r="5999">
      <c r="A5999" t="inlineStr">
        <is>
          <t>Q025L04</t>
        </is>
      </c>
      <c r="B5999" t="inlineStr">
        <is>
          <t>NOVA VISAO SERVICOS TEMPORARIOS LTDA</t>
        </is>
      </c>
      <c r="C5999" t="n">
        <v>1</v>
      </c>
      <c r="D5999" t="inlineStr">
        <is>
          <t>IPCA</t>
        </is>
      </c>
      <c r="E5999" t="n">
        <v>0</v>
      </c>
      <c r="F5999" t="inlineStr">
        <is>
          <t>MENSAL</t>
        </is>
      </c>
      <c r="G5999" t="n">
        <v>45437</v>
      </c>
      <c r="H5999" t="n">
        <v>45437</v>
      </c>
      <c r="I5999" t="inlineStr">
        <is>
          <t>042</t>
        </is>
      </c>
      <c r="J5999" t="inlineStr">
        <is>
          <t>CARTEIRA</t>
        </is>
      </c>
      <c r="K5999" t="inlineStr">
        <is>
          <t>CONTRATO</t>
        </is>
      </c>
      <c r="L5999" t="n">
        <v>5720.34</v>
      </c>
      <c r="M5999" t="inlineStr"/>
      <c r="N5999" t="inlineStr"/>
      <c r="O5999" s="142">
        <f>DATE(YEAR(H5999),MONTH(H5999),1)</f>
        <v/>
      </c>
      <c r="P5999" s="132">
        <f>IF(H5999&gt;$L$3,"Futuro","Atraso")</f>
        <v/>
      </c>
      <c r="Q5999">
        <f>12*(YEAR(H5999)-YEAR($L$3))+(MONTH(H5999)-MONTH($L$3))</f>
        <v/>
      </c>
      <c r="R5999" s="366">
        <f>IF(N5999="IBIRAPITANGA FASE 3",IF(P5999="Atraso",M5999,M5999/(1+$J$2)^Q5999),IF(P5999="Atraso",M5999,M5999/(1+$J$1)^Q5999))</f>
        <v/>
      </c>
    </row>
    <row r="6000">
      <c r="A6000" t="inlineStr">
        <is>
          <t>Q025L04</t>
        </is>
      </c>
      <c r="B6000" t="inlineStr">
        <is>
          <t>NOVA VISAO SERVICOS TEMPORARIOS LTDA</t>
        </is>
      </c>
      <c r="C6000" t="n">
        <v>1</v>
      </c>
      <c r="D6000" t="inlineStr">
        <is>
          <t>IPCA</t>
        </is>
      </c>
      <c r="E6000" t="n">
        <v>0</v>
      </c>
      <c r="F6000" t="inlineStr">
        <is>
          <t>MENSAL</t>
        </is>
      </c>
      <c r="G6000" t="n">
        <v>45468</v>
      </c>
      <c r="H6000" t="n">
        <v>45468</v>
      </c>
      <c r="I6000" t="inlineStr">
        <is>
          <t>043</t>
        </is>
      </c>
      <c r="J6000" t="inlineStr">
        <is>
          <t>CARTEIRA</t>
        </is>
      </c>
      <c r="K6000" t="inlineStr">
        <is>
          <t>CONTRATO</t>
        </is>
      </c>
      <c r="L6000" t="n">
        <v>5720.34</v>
      </c>
      <c r="M6000" t="inlineStr"/>
      <c r="N6000" t="inlineStr"/>
      <c r="O6000" s="142">
        <f>DATE(YEAR(H6000),MONTH(H6000),1)</f>
        <v/>
      </c>
      <c r="P6000" s="132">
        <f>IF(H6000&gt;$L$3,"Futuro","Atraso")</f>
        <v/>
      </c>
      <c r="Q6000">
        <f>12*(YEAR(H6000)-YEAR($L$3))+(MONTH(H6000)-MONTH($L$3))</f>
        <v/>
      </c>
      <c r="R6000" s="366">
        <f>IF(N6000="IBIRAPITANGA FASE 3",IF(P6000="Atraso",M6000,M6000/(1+$J$2)^Q6000),IF(P6000="Atraso",M6000,M6000/(1+$J$1)^Q6000))</f>
        <v/>
      </c>
    </row>
    <row r="6001">
      <c r="A6001" t="inlineStr">
        <is>
          <t>Q025L04</t>
        </is>
      </c>
      <c r="B6001" t="inlineStr">
        <is>
          <t>NOVA VISAO SERVICOS TEMPORARIOS LTDA</t>
        </is>
      </c>
      <c r="C6001" t="n">
        <v>1</v>
      </c>
      <c r="D6001" t="inlineStr">
        <is>
          <t>IPCA</t>
        </is>
      </c>
      <c r="E6001" t="n">
        <v>0</v>
      </c>
      <c r="F6001" t="inlineStr">
        <is>
          <t>MENSAL</t>
        </is>
      </c>
      <c r="G6001" t="n">
        <v>45498</v>
      </c>
      <c r="H6001" t="n">
        <v>45498</v>
      </c>
      <c r="I6001" t="inlineStr">
        <is>
          <t>044</t>
        </is>
      </c>
      <c r="J6001" t="inlineStr">
        <is>
          <t>CARTEIRA</t>
        </is>
      </c>
      <c r="K6001" t="inlineStr">
        <is>
          <t>CONTRATO</t>
        </is>
      </c>
      <c r="L6001" t="n">
        <v>5720.34</v>
      </c>
      <c r="M6001" t="inlineStr"/>
      <c r="N6001" t="inlineStr"/>
      <c r="O6001" s="142">
        <f>DATE(YEAR(H6001),MONTH(H6001),1)</f>
        <v/>
      </c>
      <c r="P6001" s="132">
        <f>IF(H6001&gt;$L$3,"Futuro","Atraso")</f>
        <v/>
      </c>
      <c r="Q6001">
        <f>12*(YEAR(H6001)-YEAR($L$3))+(MONTH(H6001)-MONTH($L$3))</f>
        <v/>
      </c>
      <c r="R6001" s="366">
        <f>IF(N6001="IBIRAPITANGA FASE 3",IF(P6001="Atraso",M6001,M6001/(1+$J$2)^Q6001),IF(P6001="Atraso",M6001,M6001/(1+$J$1)^Q6001))</f>
        <v/>
      </c>
    </row>
    <row r="6002">
      <c r="A6002" t="inlineStr">
        <is>
          <t>Q025L04</t>
        </is>
      </c>
      <c r="B6002" t="inlineStr">
        <is>
          <t>NOVA VISAO SERVICOS TEMPORARIOS LTDA</t>
        </is>
      </c>
      <c r="C6002" t="n">
        <v>1</v>
      </c>
      <c r="D6002" t="inlineStr">
        <is>
          <t>IPCA</t>
        </is>
      </c>
      <c r="E6002" t="n">
        <v>0</v>
      </c>
      <c r="F6002" t="inlineStr">
        <is>
          <t>MENSAL</t>
        </is>
      </c>
      <c r="G6002" t="n">
        <v>45529</v>
      </c>
      <c r="H6002" t="n">
        <v>45529</v>
      </c>
      <c r="I6002" t="inlineStr">
        <is>
          <t>045</t>
        </is>
      </c>
      <c r="J6002" t="inlineStr">
        <is>
          <t>CARTEIRA</t>
        </is>
      </c>
      <c r="K6002" t="inlineStr">
        <is>
          <t>CONTRATO</t>
        </is>
      </c>
      <c r="L6002" t="n">
        <v>5720.34</v>
      </c>
      <c r="M6002" t="inlineStr"/>
      <c r="N6002" t="inlineStr"/>
      <c r="O6002" s="142">
        <f>DATE(YEAR(H6002),MONTH(H6002),1)</f>
        <v/>
      </c>
      <c r="P6002" s="132">
        <f>IF(H6002&gt;$L$3,"Futuro","Atraso")</f>
        <v/>
      </c>
      <c r="Q6002">
        <f>12*(YEAR(H6002)-YEAR($L$3))+(MONTH(H6002)-MONTH($L$3))</f>
        <v/>
      </c>
      <c r="R6002" s="366">
        <f>IF(N6002="IBIRAPITANGA FASE 3",IF(P6002="Atraso",M6002,M6002/(1+$J$2)^Q6002),IF(P6002="Atraso",M6002,M6002/(1+$J$1)^Q6002))</f>
        <v/>
      </c>
    </row>
    <row r="6003">
      <c r="A6003" t="inlineStr">
        <is>
          <t>Q025L04</t>
        </is>
      </c>
      <c r="B6003" t="inlineStr">
        <is>
          <t>NOVA VISAO SERVICOS TEMPORARIOS LTDA</t>
        </is>
      </c>
      <c r="C6003" t="n">
        <v>1</v>
      </c>
      <c r="D6003" t="inlineStr">
        <is>
          <t>IPCA</t>
        </is>
      </c>
      <c r="E6003" t="n">
        <v>0</v>
      </c>
      <c r="F6003" t="inlineStr">
        <is>
          <t>MENSAL</t>
        </is>
      </c>
      <c r="G6003" t="n">
        <v>45560</v>
      </c>
      <c r="H6003" t="n">
        <v>45560</v>
      </c>
      <c r="I6003" t="inlineStr">
        <is>
          <t>046</t>
        </is>
      </c>
      <c r="J6003" t="inlineStr">
        <is>
          <t>CARTEIRA</t>
        </is>
      </c>
      <c r="K6003" t="inlineStr">
        <is>
          <t>CONTRATO</t>
        </is>
      </c>
      <c r="L6003" t="n">
        <v>5720.34</v>
      </c>
      <c r="M6003" t="inlineStr"/>
      <c r="N6003" t="inlineStr"/>
      <c r="O6003" s="142">
        <f>DATE(YEAR(H6003),MONTH(H6003),1)</f>
        <v/>
      </c>
      <c r="P6003" s="132">
        <f>IF(H6003&gt;$L$3,"Futuro","Atraso")</f>
        <v/>
      </c>
      <c r="Q6003">
        <f>12*(YEAR(H6003)-YEAR($L$3))+(MONTH(H6003)-MONTH($L$3))</f>
        <v/>
      </c>
      <c r="R6003" s="366">
        <f>IF(N6003="IBIRAPITANGA FASE 3",IF(P6003="Atraso",M6003,M6003/(1+$J$2)^Q6003),IF(P6003="Atraso",M6003,M6003/(1+$J$1)^Q6003))</f>
        <v/>
      </c>
    </row>
    <row r="6004">
      <c r="A6004" t="inlineStr">
        <is>
          <t>Q025L04</t>
        </is>
      </c>
      <c r="B6004" t="inlineStr">
        <is>
          <t>NOVA VISAO SERVICOS TEMPORARIOS LTDA</t>
        </is>
      </c>
      <c r="C6004" t="n">
        <v>1</v>
      </c>
      <c r="D6004" t="inlineStr">
        <is>
          <t>IPCA</t>
        </is>
      </c>
      <c r="E6004" t="n">
        <v>0</v>
      </c>
      <c r="F6004" t="inlineStr">
        <is>
          <t>MENSAL</t>
        </is>
      </c>
      <c r="G6004" t="n">
        <v>45590</v>
      </c>
      <c r="H6004" t="n">
        <v>45590</v>
      </c>
      <c r="I6004" t="inlineStr">
        <is>
          <t>047</t>
        </is>
      </c>
      <c r="J6004" t="inlineStr">
        <is>
          <t>CARTEIRA</t>
        </is>
      </c>
      <c r="K6004" t="inlineStr">
        <is>
          <t>CONTRATO</t>
        </is>
      </c>
      <c r="L6004" t="n">
        <v>5720.34</v>
      </c>
      <c r="M6004" t="inlineStr"/>
      <c r="N6004" t="inlineStr"/>
      <c r="O6004" s="142">
        <f>DATE(YEAR(H6004),MONTH(H6004),1)</f>
        <v/>
      </c>
      <c r="P6004" s="132">
        <f>IF(H6004&gt;$L$3,"Futuro","Atraso")</f>
        <v/>
      </c>
      <c r="Q6004">
        <f>12*(YEAR(H6004)-YEAR($L$3))+(MONTH(H6004)-MONTH($L$3))</f>
        <v/>
      </c>
      <c r="R6004" s="366">
        <f>IF(N6004="IBIRAPITANGA FASE 3",IF(P6004="Atraso",M6004,M6004/(1+$J$2)^Q6004),IF(P6004="Atraso",M6004,M6004/(1+$J$1)^Q6004))</f>
        <v/>
      </c>
    </row>
    <row r="6005">
      <c r="A6005" t="inlineStr">
        <is>
          <t>Q025L04</t>
        </is>
      </c>
      <c r="B6005" t="inlineStr">
        <is>
          <t>NOVA VISAO SERVICOS TEMPORARIOS LTDA</t>
        </is>
      </c>
      <c r="C6005" t="n">
        <v>1</v>
      </c>
      <c r="D6005" t="inlineStr">
        <is>
          <t>IPCA</t>
        </is>
      </c>
      <c r="E6005" t="n">
        <v>0</v>
      </c>
      <c r="F6005" t="inlineStr">
        <is>
          <t>MENSAL</t>
        </is>
      </c>
      <c r="G6005" t="n">
        <v>45621</v>
      </c>
      <c r="H6005" t="n">
        <v>45621</v>
      </c>
      <c r="I6005" t="inlineStr">
        <is>
          <t>048</t>
        </is>
      </c>
      <c r="J6005" t="inlineStr">
        <is>
          <t>CARTEIRA</t>
        </is>
      </c>
      <c r="K6005" t="inlineStr">
        <is>
          <t>CONTRATO</t>
        </is>
      </c>
      <c r="L6005" t="n">
        <v>5720.34</v>
      </c>
      <c r="M6005" t="inlineStr"/>
      <c r="N6005" t="inlineStr"/>
      <c r="O6005" s="142">
        <f>DATE(YEAR(H6005),MONTH(H6005),1)</f>
        <v/>
      </c>
      <c r="P6005" s="132">
        <f>IF(H6005&gt;$L$3,"Futuro","Atraso")</f>
        <v/>
      </c>
      <c r="Q6005">
        <f>12*(YEAR(H6005)-YEAR($L$3))+(MONTH(H6005)-MONTH($L$3))</f>
        <v/>
      </c>
      <c r="R6005" s="366">
        <f>IF(N6005="IBIRAPITANGA FASE 3",IF(P6005="Atraso",M6005,M6005/(1+$J$2)^Q6005),IF(P6005="Atraso",M6005,M6005/(1+$J$1)^Q6005))</f>
        <v/>
      </c>
    </row>
    <row r="6006">
      <c r="A6006" t="inlineStr">
        <is>
          <t>Q025L05</t>
        </is>
      </c>
      <c r="B6006" t="inlineStr">
        <is>
          <t>GABRIEL SOUFIA</t>
        </is>
      </c>
      <c r="C6006" t="n">
        <v>1</v>
      </c>
      <c r="D6006" t="inlineStr">
        <is>
          <t>IPCA</t>
        </is>
      </c>
      <c r="E6006" t="n">
        <v>0</v>
      </c>
      <c r="F6006" t="inlineStr">
        <is>
          <t>MENSAL</t>
        </is>
      </c>
      <c r="G6006" t="n">
        <v>45209</v>
      </c>
      <c r="H6006" t="n">
        <v>45209</v>
      </c>
      <c r="I6006" t="inlineStr">
        <is>
          <t>027</t>
        </is>
      </c>
      <c r="J6006" t="inlineStr">
        <is>
          <t>CARTEIRA</t>
        </is>
      </c>
      <c r="K6006" t="inlineStr">
        <is>
          <t>CONTRATO</t>
        </is>
      </c>
      <c r="L6006" t="n">
        <v>3852.67</v>
      </c>
      <c r="M6006" t="inlineStr"/>
      <c r="N6006" t="inlineStr"/>
      <c r="O6006" s="142">
        <f>DATE(YEAR(H6006),MONTH(H6006),1)</f>
        <v/>
      </c>
      <c r="P6006" s="132">
        <f>IF(H6006&gt;$L$3,"Futuro","Atraso")</f>
        <v/>
      </c>
      <c r="Q6006">
        <f>12*(YEAR(H6006)-YEAR($L$3))+(MONTH(H6006)-MONTH($L$3))</f>
        <v/>
      </c>
      <c r="R6006" s="366">
        <f>IF(N6006="IBIRAPITANGA FASE 3",IF(P6006="Atraso",M6006,M6006/(1+$J$2)^Q6006),IF(P6006="Atraso",M6006,M6006/(1+$J$1)^Q6006))</f>
        <v/>
      </c>
    </row>
    <row r="6007">
      <c r="A6007" t="inlineStr">
        <is>
          <t>Q025L05</t>
        </is>
      </c>
      <c r="B6007" t="inlineStr">
        <is>
          <t>GABRIEL SOUFIA</t>
        </is>
      </c>
      <c r="C6007" t="n">
        <v>1</v>
      </c>
      <c r="D6007" t="inlineStr">
        <is>
          <t>IPCA</t>
        </is>
      </c>
      <c r="E6007" t="n">
        <v>0</v>
      </c>
      <c r="F6007" t="inlineStr">
        <is>
          <t>MENSAL</t>
        </is>
      </c>
      <c r="G6007" t="n">
        <v>45240</v>
      </c>
      <c r="H6007" t="n">
        <v>45240</v>
      </c>
      <c r="I6007" t="inlineStr">
        <is>
          <t>028</t>
        </is>
      </c>
      <c r="J6007" t="inlineStr">
        <is>
          <t>CARTEIRA</t>
        </is>
      </c>
      <c r="K6007" t="inlineStr">
        <is>
          <t>CONTRATO</t>
        </is>
      </c>
      <c r="L6007" t="n">
        <v>3852.67</v>
      </c>
      <c r="M6007" t="inlineStr"/>
      <c r="N6007" t="inlineStr"/>
      <c r="O6007" s="142">
        <f>DATE(YEAR(H6007),MONTH(H6007),1)</f>
        <v/>
      </c>
      <c r="P6007" s="132">
        <f>IF(H6007&gt;$L$3,"Futuro","Atraso")</f>
        <v/>
      </c>
      <c r="Q6007">
        <f>12*(YEAR(H6007)-YEAR($L$3))+(MONTH(H6007)-MONTH($L$3))</f>
        <v/>
      </c>
      <c r="R6007" s="366">
        <f>IF(N6007="IBIRAPITANGA FASE 3",IF(P6007="Atraso",M6007,M6007/(1+$J$2)^Q6007),IF(P6007="Atraso",M6007,M6007/(1+$J$1)^Q6007))</f>
        <v/>
      </c>
    </row>
    <row r="6008">
      <c r="A6008" t="inlineStr">
        <is>
          <t>Q025L05</t>
        </is>
      </c>
      <c r="B6008" t="inlineStr">
        <is>
          <t>GABRIEL SOUFIA</t>
        </is>
      </c>
      <c r="C6008" t="n">
        <v>1</v>
      </c>
      <c r="D6008" t="inlineStr">
        <is>
          <t>IPCA</t>
        </is>
      </c>
      <c r="E6008" t="n">
        <v>0</v>
      </c>
      <c r="F6008" t="inlineStr">
        <is>
          <t>MENSAL</t>
        </is>
      </c>
      <c r="G6008" t="n">
        <v>45270</v>
      </c>
      <c r="H6008" t="n">
        <v>45270</v>
      </c>
      <c r="I6008" t="inlineStr">
        <is>
          <t>029</t>
        </is>
      </c>
      <c r="J6008" t="inlineStr">
        <is>
          <t>CARTEIRA</t>
        </is>
      </c>
      <c r="K6008" t="inlineStr">
        <is>
          <t>CONTRATO</t>
        </is>
      </c>
      <c r="L6008" t="n">
        <v>3852.67</v>
      </c>
      <c r="M6008" t="inlineStr"/>
      <c r="N6008" t="inlineStr"/>
      <c r="O6008" s="142">
        <f>DATE(YEAR(H6008),MONTH(H6008),1)</f>
        <v/>
      </c>
      <c r="P6008" s="132">
        <f>IF(H6008&gt;$L$3,"Futuro","Atraso")</f>
        <v/>
      </c>
      <c r="Q6008">
        <f>12*(YEAR(H6008)-YEAR($L$3))+(MONTH(H6008)-MONTH($L$3))</f>
        <v/>
      </c>
      <c r="R6008" s="366">
        <f>IF(N6008="IBIRAPITANGA FASE 3",IF(P6008="Atraso",M6008,M6008/(1+$J$2)^Q6008),IF(P6008="Atraso",M6008,M6008/(1+$J$1)^Q6008))</f>
        <v/>
      </c>
    </row>
    <row r="6009">
      <c r="A6009" t="inlineStr">
        <is>
          <t>Q025L05</t>
        </is>
      </c>
      <c r="B6009" t="inlineStr">
        <is>
          <t>GABRIEL SOUFIA</t>
        </is>
      </c>
      <c r="C6009" t="n">
        <v>1</v>
      </c>
      <c r="D6009" t="inlineStr">
        <is>
          <t>IPCA</t>
        </is>
      </c>
      <c r="E6009" t="n">
        <v>0</v>
      </c>
      <c r="F6009" t="inlineStr">
        <is>
          <t>MENSAL</t>
        </is>
      </c>
      <c r="G6009" t="n">
        <v>45301</v>
      </c>
      <c r="H6009" t="n">
        <v>45301</v>
      </c>
      <c r="I6009" t="inlineStr">
        <is>
          <t>030</t>
        </is>
      </c>
      <c r="J6009" t="inlineStr">
        <is>
          <t>CARTEIRA</t>
        </is>
      </c>
      <c r="K6009" t="inlineStr">
        <is>
          <t>CONTRATO</t>
        </is>
      </c>
      <c r="L6009" t="n">
        <v>3852.67</v>
      </c>
      <c r="M6009" t="inlineStr"/>
      <c r="N6009" t="inlineStr"/>
      <c r="O6009" s="142">
        <f>DATE(YEAR(H6009),MONTH(H6009),1)</f>
        <v/>
      </c>
      <c r="P6009" s="132">
        <f>IF(H6009&gt;$L$3,"Futuro","Atraso")</f>
        <v/>
      </c>
      <c r="Q6009">
        <f>12*(YEAR(H6009)-YEAR($L$3))+(MONTH(H6009)-MONTH($L$3))</f>
        <v/>
      </c>
      <c r="R6009" s="366">
        <f>IF(N6009="IBIRAPITANGA FASE 3",IF(P6009="Atraso",M6009,M6009/(1+$J$2)^Q6009),IF(P6009="Atraso",M6009,M6009/(1+$J$1)^Q6009))</f>
        <v/>
      </c>
    </row>
    <row r="6010">
      <c r="A6010" t="inlineStr">
        <is>
          <t>Q025L05</t>
        </is>
      </c>
      <c r="B6010" t="inlineStr">
        <is>
          <t>GABRIEL SOUFIA</t>
        </is>
      </c>
      <c r="C6010" t="n">
        <v>1</v>
      </c>
      <c r="D6010" t="inlineStr">
        <is>
          <t>IPCA</t>
        </is>
      </c>
      <c r="E6010" t="n">
        <v>0</v>
      </c>
      <c r="F6010" t="inlineStr">
        <is>
          <t>MENSAL</t>
        </is>
      </c>
      <c r="G6010" t="n">
        <v>45332</v>
      </c>
      <c r="H6010" t="n">
        <v>45332</v>
      </c>
      <c r="I6010" t="inlineStr">
        <is>
          <t>031</t>
        </is>
      </c>
      <c r="J6010" t="inlineStr">
        <is>
          <t>CARTEIRA</t>
        </is>
      </c>
      <c r="K6010" t="inlineStr">
        <is>
          <t>CONTRATO</t>
        </is>
      </c>
      <c r="L6010" t="n">
        <v>3852.67</v>
      </c>
      <c r="M6010" t="inlineStr"/>
      <c r="N6010" t="inlineStr"/>
      <c r="O6010" s="142">
        <f>DATE(YEAR(H6010),MONTH(H6010),1)</f>
        <v/>
      </c>
      <c r="P6010" s="132">
        <f>IF(H6010&gt;$L$3,"Futuro","Atraso")</f>
        <v/>
      </c>
      <c r="Q6010">
        <f>12*(YEAR(H6010)-YEAR($L$3))+(MONTH(H6010)-MONTH($L$3))</f>
        <v/>
      </c>
      <c r="R6010" s="366">
        <f>IF(N6010="IBIRAPITANGA FASE 3",IF(P6010="Atraso",M6010,M6010/(1+$J$2)^Q6010),IF(P6010="Atraso",M6010,M6010/(1+$J$1)^Q6010))</f>
        <v/>
      </c>
    </row>
    <row r="6011">
      <c r="A6011" t="inlineStr">
        <is>
          <t>Q025L05</t>
        </is>
      </c>
      <c r="B6011" t="inlineStr">
        <is>
          <t>GABRIEL SOUFIA</t>
        </is>
      </c>
      <c r="C6011" t="n">
        <v>1</v>
      </c>
      <c r="D6011" t="inlineStr">
        <is>
          <t>IPCA</t>
        </is>
      </c>
      <c r="E6011" t="n">
        <v>0</v>
      </c>
      <c r="F6011" t="inlineStr">
        <is>
          <t>MENSAL</t>
        </is>
      </c>
      <c r="G6011" t="n">
        <v>45361</v>
      </c>
      <c r="H6011" t="n">
        <v>45361</v>
      </c>
      <c r="I6011" t="inlineStr">
        <is>
          <t>032</t>
        </is>
      </c>
      <c r="J6011" t="inlineStr">
        <is>
          <t>CARTEIRA</t>
        </is>
      </c>
      <c r="K6011" t="inlineStr">
        <is>
          <t>CONTRATO</t>
        </is>
      </c>
      <c r="L6011" t="n">
        <v>3852.67</v>
      </c>
      <c r="M6011" t="inlineStr"/>
      <c r="N6011" t="inlineStr"/>
      <c r="O6011" s="142">
        <f>DATE(YEAR(H6011),MONTH(H6011),1)</f>
        <v/>
      </c>
      <c r="P6011" s="132">
        <f>IF(H6011&gt;$L$3,"Futuro","Atraso")</f>
        <v/>
      </c>
      <c r="Q6011">
        <f>12*(YEAR(H6011)-YEAR($L$3))+(MONTH(H6011)-MONTH($L$3))</f>
        <v/>
      </c>
      <c r="R6011" s="366">
        <f>IF(N6011="IBIRAPITANGA FASE 3",IF(P6011="Atraso",M6011,M6011/(1+$J$2)^Q6011),IF(P6011="Atraso",M6011,M6011/(1+$J$1)^Q6011))</f>
        <v/>
      </c>
    </row>
    <row r="6012">
      <c r="A6012" t="inlineStr">
        <is>
          <t>Q025L05</t>
        </is>
      </c>
      <c r="B6012" t="inlineStr">
        <is>
          <t>GABRIEL SOUFIA</t>
        </is>
      </c>
      <c r="C6012" t="n">
        <v>1</v>
      </c>
      <c r="D6012" t="inlineStr">
        <is>
          <t>IPCA</t>
        </is>
      </c>
      <c r="E6012" t="n">
        <v>0</v>
      </c>
      <c r="F6012" t="inlineStr">
        <is>
          <t>MENSAL</t>
        </is>
      </c>
      <c r="G6012" t="n">
        <v>45392</v>
      </c>
      <c r="H6012" t="n">
        <v>45392</v>
      </c>
      <c r="I6012" t="inlineStr">
        <is>
          <t>033</t>
        </is>
      </c>
      <c r="J6012" t="inlineStr">
        <is>
          <t>CARTEIRA</t>
        </is>
      </c>
      <c r="K6012" t="inlineStr">
        <is>
          <t>CONTRATO</t>
        </is>
      </c>
      <c r="L6012" t="n">
        <v>3852.67</v>
      </c>
      <c r="M6012" t="inlineStr"/>
      <c r="N6012" t="inlineStr"/>
      <c r="O6012" s="142">
        <f>DATE(YEAR(H6012),MONTH(H6012),1)</f>
        <v/>
      </c>
      <c r="P6012" s="132">
        <f>IF(H6012&gt;$L$3,"Futuro","Atraso")</f>
        <v/>
      </c>
      <c r="Q6012">
        <f>12*(YEAR(H6012)-YEAR($L$3))+(MONTH(H6012)-MONTH($L$3))</f>
        <v/>
      </c>
      <c r="R6012" s="366">
        <f>IF(N6012="IBIRAPITANGA FASE 3",IF(P6012="Atraso",M6012,M6012/(1+$J$2)^Q6012),IF(P6012="Atraso",M6012,M6012/(1+$J$1)^Q6012))</f>
        <v/>
      </c>
    </row>
    <row r="6013">
      <c r="A6013" t="inlineStr">
        <is>
          <t>Q025L05</t>
        </is>
      </c>
      <c r="B6013" t="inlineStr">
        <is>
          <t>GABRIEL SOUFIA</t>
        </is>
      </c>
      <c r="C6013" t="n">
        <v>1</v>
      </c>
      <c r="D6013" t="inlineStr">
        <is>
          <t>IPCA</t>
        </is>
      </c>
      <c r="E6013" t="n">
        <v>0</v>
      </c>
      <c r="F6013" t="inlineStr">
        <is>
          <t>MENSAL</t>
        </is>
      </c>
      <c r="G6013" t="n">
        <v>45422</v>
      </c>
      <c r="H6013" t="n">
        <v>45422</v>
      </c>
      <c r="I6013" t="inlineStr">
        <is>
          <t>034</t>
        </is>
      </c>
      <c r="J6013" t="inlineStr">
        <is>
          <t>CARTEIRA</t>
        </is>
      </c>
      <c r="K6013" t="inlineStr">
        <is>
          <t>CONTRATO</t>
        </is>
      </c>
      <c r="L6013" t="n">
        <v>3852.67</v>
      </c>
      <c r="M6013" t="inlineStr"/>
      <c r="N6013" t="inlineStr"/>
      <c r="O6013" s="142">
        <f>DATE(YEAR(H6013),MONTH(H6013),1)</f>
        <v/>
      </c>
      <c r="P6013" s="132">
        <f>IF(H6013&gt;$L$3,"Futuro","Atraso")</f>
        <v/>
      </c>
      <c r="Q6013">
        <f>12*(YEAR(H6013)-YEAR($L$3))+(MONTH(H6013)-MONTH($L$3))</f>
        <v/>
      </c>
      <c r="R6013" s="366">
        <f>IF(N6013="IBIRAPITANGA FASE 3",IF(P6013="Atraso",M6013,M6013/(1+$J$2)^Q6013),IF(P6013="Atraso",M6013,M6013/(1+$J$1)^Q6013))</f>
        <v/>
      </c>
    </row>
    <row r="6014">
      <c r="A6014" t="inlineStr">
        <is>
          <t>Q025L05</t>
        </is>
      </c>
      <c r="B6014" t="inlineStr">
        <is>
          <t>GABRIEL SOUFIA</t>
        </is>
      </c>
      <c r="C6014" t="n">
        <v>1</v>
      </c>
      <c r="D6014" t="inlineStr">
        <is>
          <t>IPCA</t>
        </is>
      </c>
      <c r="E6014" t="n">
        <v>0</v>
      </c>
      <c r="F6014" t="inlineStr">
        <is>
          <t>MENSAL</t>
        </is>
      </c>
      <c r="G6014" t="n">
        <v>45422</v>
      </c>
      <c r="H6014" t="n">
        <v>45422</v>
      </c>
      <c r="I6014" t="inlineStr">
        <is>
          <t>003</t>
        </is>
      </c>
      <c r="J6014" t="inlineStr">
        <is>
          <t>CARTEIRA</t>
        </is>
      </c>
      <c r="K6014" t="inlineStr">
        <is>
          <t>CONTRATO</t>
        </is>
      </c>
      <c r="L6014" t="n">
        <v>15089.62</v>
      </c>
      <c r="M6014" t="inlineStr"/>
      <c r="N6014" t="inlineStr"/>
      <c r="O6014" s="142">
        <f>DATE(YEAR(H6014),MONTH(H6014),1)</f>
        <v/>
      </c>
      <c r="P6014" s="132">
        <f>IF(H6014&gt;$L$3,"Futuro","Atraso")</f>
        <v/>
      </c>
      <c r="Q6014">
        <f>12*(YEAR(H6014)-YEAR($L$3))+(MONTH(H6014)-MONTH($L$3))</f>
        <v/>
      </c>
      <c r="R6014" s="366">
        <f>IF(N6014="IBIRAPITANGA FASE 3",IF(P6014="Atraso",M6014,M6014/(1+$J$2)^Q6014),IF(P6014="Atraso",M6014,M6014/(1+$J$1)^Q6014))</f>
        <v/>
      </c>
    </row>
    <row r="6015">
      <c r="A6015" t="inlineStr">
        <is>
          <t>Q025L05</t>
        </is>
      </c>
      <c r="B6015" t="inlineStr">
        <is>
          <t>GABRIEL SOUFIA</t>
        </is>
      </c>
      <c r="C6015" t="n">
        <v>1</v>
      </c>
      <c r="D6015" t="inlineStr">
        <is>
          <t>IPCA</t>
        </is>
      </c>
      <c r="E6015" t="n">
        <v>0</v>
      </c>
      <c r="F6015" t="inlineStr">
        <is>
          <t>MENSAL</t>
        </is>
      </c>
      <c r="G6015" t="n">
        <v>45453</v>
      </c>
      <c r="H6015" t="n">
        <v>45453</v>
      </c>
      <c r="I6015" t="inlineStr">
        <is>
          <t>035</t>
        </is>
      </c>
      <c r="J6015" t="inlineStr">
        <is>
          <t>CARTEIRA</t>
        </is>
      </c>
      <c r="K6015" t="inlineStr">
        <is>
          <t>CONTRATO</t>
        </is>
      </c>
      <c r="L6015" t="n">
        <v>3852.67</v>
      </c>
      <c r="M6015" t="inlineStr"/>
      <c r="N6015" t="inlineStr"/>
      <c r="O6015" s="142">
        <f>DATE(YEAR(H6015),MONTH(H6015),1)</f>
        <v/>
      </c>
      <c r="P6015" s="132">
        <f>IF(H6015&gt;$L$3,"Futuro","Atraso")</f>
        <v/>
      </c>
      <c r="Q6015">
        <f>12*(YEAR(H6015)-YEAR($L$3))+(MONTH(H6015)-MONTH($L$3))</f>
        <v/>
      </c>
      <c r="R6015" s="366">
        <f>IF(N6015="IBIRAPITANGA FASE 3",IF(P6015="Atraso",M6015,M6015/(1+$J$2)^Q6015),IF(P6015="Atraso",M6015,M6015/(1+$J$1)^Q6015))</f>
        <v/>
      </c>
    </row>
    <row r="6016">
      <c r="A6016" t="inlineStr">
        <is>
          <t>Q025L05</t>
        </is>
      </c>
      <c r="B6016" t="inlineStr">
        <is>
          <t>GABRIEL SOUFIA</t>
        </is>
      </c>
      <c r="C6016" t="n">
        <v>1</v>
      </c>
      <c r="D6016" t="inlineStr">
        <is>
          <t>IPCA</t>
        </is>
      </c>
      <c r="E6016" t="n">
        <v>0</v>
      </c>
      <c r="F6016" t="inlineStr">
        <is>
          <t>MENSAL</t>
        </is>
      </c>
      <c r="G6016" t="n">
        <v>45483</v>
      </c>
      <c r="H6016" t="n">
        <v>45483</v>
      </c>
      <c r="I6016" t="inlineStr">
        <is>
          <t>036</t>
        </is>
      </c>
      <c r="J6016" t="inlineStr">
        <is>
          <t>CARTEIRA</t>
        </is>
      </c>
      <c r="K6016" t="inlineStr">
        <is>
          <t>CONTRATO</t>
        </is>
      </c>
      <c r="L6016" t="n">
        <v>3852.67</v>
      </c>
      <c r="M6016" t="inlineStr"/>
      <c r="N6016" t="inlineStr"/>
      <c r="O6016" s="142">
        <f>DATE(YEAR(H6016),MONTH(H6016),1)</f>
        <v/>
      </c>
      <c r="P6016" s="132">
        <f>IF(H6016&gt;$L$3,"Futuro","Atraso")</f>
        <v/>
      </c>
      <c r="Q6016">
        <f>12*(YEAR(H6016)-YEAR($L$3))+(MONTH(H6016)-MONTH($L$3))</f>
        <v/>
      </c>
      <c r="R6016" s="366">
        <f>IF(N6016="IBIRAPITANGA FASE 3",IF(P6016="Atraso",M6016,M6016/(1+$J$2)^Q6016),IF(P6016="Atraso",M6016,M6016/(1+$J$1)^Q6016))</f>
        <v/>
      </c>
    </row>
    <row r="6017">
      <c r="A6017" t="inlineStr">
        <is>
          <t>Q025L05</t>
        </is>
      </c>
      <c r="B6017" t="inlineStr">
        <is>
          <t>GABRIEL SOUFIA</t>
        </is>
      </c>
      <c r="C6017" t="n">
        <v>1</v>
      </c>
      <c r="D6017" t="inlineStr">
        <is>
          <t>IPCA</t>
        </is>
      </c>
      <c r="E6017" t="n">
        <v>0</v>
      </c>
      <c r="F6017" t="inlineStr">
        <is>
          <t>MENSAL</t>
        </is>
      </c>
      <c r="G6017" t="n">
        <v>45514</v>
      </c>
      <c r="H6017" t="n">
        <v>45514</v>
      </c>
      <c r="I6017" t="inlineStr">
        <is>
          <t>037</t>
        </is>
      </c>
      <c r="J6017" t="inlineStr">
        <is>
          <t>CARTEIRA</t>
        </is>
      </c>
      <c r="K6017" t="inlineStr">
        <is>
          <t>CONTRATO</t>
        </is>
      </c>
      <c r="L6017" t="n">
        <v>3852.67</v>
      </c>
      <c r="M6017" t="inlineStr"/>
      <c r="N6017" t="inlineStr"/>
      <c r="O6017" s="142">
        <f>DATE(YEAR(H6017),MONTH(H6017),1)</f>
        <v/>
      </c>
      <c r="P6017" s="132">
        <f>IF(H6017&gt;$L$3,"Futuro","Atraso")</f>
        <v/>
      </c>
      <c r="Q6017">
        <f>12*(YEAR(H6017)-YEAR($L$3))+(MONTH(H6017)-MONTH($L$3))</f>
        <v/>
      </c>
      <c r="R6017" s="366">
        <f>IF(N6017="IBIRAPITANGA FASE 3",IF(P6017="Atraso",M6017,M6017/(1+$J$2)^Q6017),IF(P6017="Atraso",M6017,M6017/(1+$J$1)^Q6017))</f>
        <v/>
      </c>
    </row>
    <row r="6018">
      <c r="A6018" t="inlineStr">
        <is>
          <t>Q025L05</t>
        </is>
      </c>
      <c r="B6018" t="inlineStr">
        <is>
          <t>GABRIEL SOUFIA</t>
        </is>
      </c>
      <c r="C6018" t="n">
        <v>1</v>
      </c>
      <c r="D6018" t="inlineStr">
        <is>
          <t>IPCA</t>
        </is>
      </c>
      <c r="E6018" t="n">
        <v>0</v>
      </c>
      <c r="F6018" t="inlineStr">
        <is>
          <t>MENSAL</t>
        </is>
      </c>
      <c r="G6018" t="n">
        <v>45545</v>
      </c>
      <c r="H6018" t="n">
        <v>45545</v>
      </c>
      <c r="I6018" t="inlineStr">
        <is>
          <t>038</t>
        </is>
      </c>
      <c r="J6018" t="inlineStr">
        <is>
          <t>CARTEIRA</t>
        </is>
      </c>
      <c r="K6018" t="inlineStr">
        <is>
          <t>CONTRATO</t>
        </is>
      </c>
      <c r="L6018" t="n">
        <v>3852.67</v>
      </c>
      <c r="M6018" t="inlineStr"/>
      <c r="N6018" t="inlineStr"/>
      <c r="O6018" s="142">
        <f>DATE(YEAR(H6018),MONTH(H6018),1)</f>
        <v/>
      </c>
      <c r="P6018" s="132">
        <f>IF(H6018&gt;$L$3,"Futuro","Atraso")</f>
        <v/>
      </c>
      <c r="Q6018">
        <f>12*(YEAR(H6018)-YEAR($L$3))+(MONTH(H6018)-MONTH($L$3))</f>
        <v/>
      </c>
      <c r="R6018" s="366">
        <f>IF(N6018="IBIRAPITANGA FASE 3",IF(P6018="Atraso",M6018,M6018/(1+$J$2)^Q6018),IF(P6018="Atraso",M6018,M6018/(1+$J$1)^Q6018))</f>
        <v/>
      </c>
    </row>
    <row r="6019">
      <c r="A6019" t="inlineStr">
        <is>
          <t>Q025L05</t>
        </is>
      </c>
      <c r="B6019" t="inlineStr">
        <is>
          <t>GABRIEL SOUFIA</t>
        </is>
      </c>
      <c r="C6019" t="n">
        <v>1</v>
      </c>
      <c r="D6019" t="inlineStr">
        <is>
          <t>IPCA</t>
        </is>
      </c>
      <c r="E6019" t="n">
        <v>0</v>
      </c>
      <c r="F6019" t="inlineStr">
        <is>
          <t>MENSAL</t>
        </is>
      </c>
      <c r="G6019" t="n">
        <v>45575</v>
      </c>
      <c r="H6019" t="n">
        <v>45575</v>
      </c>
      <c r="I6019" t="inlineStr">
        <is>
          <t>039</t>
        </is>
      </c>
      <c r="J6019" t="inlineStr">
        <is>
          <t>CARTEIRA</t>
        </is>
      </c>
      <c r="K6019" t="inlineStr">
        <is>
          <t>CONTRATO</t>
        </is>
      </c>
      <c r="L6019" t="n">
        <v>3852.67</v>
      </c>
      <c r="M6019" t="inlineStr"/>
      <c r="N6019" t="inlineStr"/>
      <c r="O6019" s="142">
        <f>DATE(YEAR(H6019),MONTH(H6019),1)</f>
        <v/>
      </c>
      <c r="P6019" s="132">
        <f>IF(H6019&gt;$L$3,"Futuro","Atraso")</f>
        <v/>
      </c>
      <c r="Q6019">
        <f>12*(YEAR(H6019)-YEAR($L$3))+(MONTH(H6019)-MONTH($L$3))</f>
        <v/>
      </c>
      <c r="R6019" s="366">
        <f>IF(N6019="IBIRAPITANGA FASE 3",IF(P6019="Atraso",M6019,M6019/(1+$J$2)^Q6019),IF(P6019="Atraso",M6019,M6019/(1+$J$1)^Q6019))</f>
        <v/>
      </c>
    </row>
    <row r="6020">
      <c r="A6020" t="inlineStr">
        <is>
          <t>Q025L05</t>
        </is>
      </c>
      <c r="B6020" t="inlineStr">
        <is>
          <t>GABRIEL SOUFIA</t>
        </is>
      </c>
      <c r="C6020" t="n">
        <v>1</v>
      </c>
      <c r="D6020" t="inlineStr">
        <is>
          <t>IPCA</t>
        </is>
      </c>
      <c r="E6020" t="n">
        <v>0</v>
      </c>
      <c r="F6020" t="inlineStr">
        <is>
          <t>MENSAL</t>
        </is>
      </c>
      <c r="G6020" t="n">
        <v>45606</v>
      </c>
      <c r="H6020" t="n">
        <v>45606</v>
      </c>
      <c r="I6020" t="inlineStr">
        <is>
          <t>040</t>
        </is>
      </c>
      <c r="J6020" t="inlineStr">
        <is>
          <t>CARTEIRA</t>
        </is>
      </c>
      <c r="K6020" t="inlineStr">
        <is>
          <t>CONTRATO</t>
        </is>
      </c>
      <c r="L6020" t="n">
        <v>3852.67</v>
      </c>
      <c r="M6020" t="inlineStr"/>
      <c r="N6020" t="inlineStr"/>
      <c r="O6020" s="142">
        <f>DATE(YEAR(H6020),MONTH(H6020),1)</f>
        <v/>
      </c>
      <c r="P6020" s="132">
        <f>IF(H6020&gt;$L$3,"Futuro","Atraso")</f>
        <v/>
      </c>
      <c r="Q6020">
        <f>12*(YEAR(H6020)-YEAR($L$3))+(MONTH(H6020)-MONTH($L$3))</f>
        <v/>
      </c>
      <c r="R6020" s="366">
        <f>IF(N6020="IBIRAPITANGA FASE 3",IF(P6020="Atraso",M6020,M6020/(1+$J$2)^Q6020),IF(P6020="Atraso",M6020,M6020/(1+$J$1)^Q6020))</f>
        <v/>
      </c>
    </row>
    <row r="6021">
      <c r="A6021" t="inlineStr">
        <is>
          <t>Q025L05</t>
        </is>
      </c>
      <c r="B6021" t="inlineStr">
        <is>
          <t>GABRIEL SOUFIA</t>
        </is>
      </c>
      <c r="C6021" t="n">
        <v>1</v>
      </c>
      <c r="D6021" t="inlineStr">
        <is>
          <t>IPCA</t>
        </is>
      </c>
      <c r="E6021" t="n">
        <v>0</v>
      </c>
      <c r="F6021" t="inlineStr">
        <is>
          <t>MENSAL</t>
        </is>
      </c>
      <c r="G6021" t="n">
        <v>45636</v>
      </c>
      <c r="H6021" t="n">
        <v>45636</v>
      </c>
      <c r="I6021" t="inlineStr">
        <is>
          <t>041</t>
        </is>
      </c>
      <c r="J6021" t="inlineStr">
        <is>
          <t>CARTEIRA</t>
        </is>
      </c>
      <c r="K6021" t="inlineStr">
        <is>
          <t>CONTRATO</t>
        </is>
      </c>
      <c r="L6021" t="n">
        <v>3852.67</v>
      </c>
      <c r="M6021" t="inlineStr"/>
      <c r="N6021" t="inlineStr"/>
      <c r="O6021" s="142">
        <f>DATE(YEAR(H6021),MONTH(H6021),1)</f>
        <v/>
      </c>
      <c r="P6021" s="132">
        <f>IF(H6021&gt;$L$3,"Futuro","Atraso")</f>
        <v/>
      </c>
      <c r="Q6021">
        <f>12*(YEAR(H6021)-YEAR($L$3))+(MONTH(H6021)-MONTH($L$3))</f>
        <v/>
      </c>
      <c r="R6021" s="366">
        <f>IF(N6021="IBIRAPITANGA FASE 3",IF(P6021="Atraso",M6021,M6021/(1+$J$2)^Q6021),IF(P6021="Atraso",M6021,M6021/(1+$J$1)^Q6021))</f>
        <v/>
      </c>
    </row>
    <row r="6022">
      <c r="A6022" t="inlineStr">
        <is>
          <t>Q025L05</t>
        </is>
      </c>
      <c r="B6022" t="inlineStr">
        <is>
          <t>GABRIEL SOUFIA</t>
        </is>
      </c>
      <c r="C6022" t="n">
        <v>1</v>
      </c>
      <c r="D6022" t="inlineStr">
        <is>
          <t>IPCA</t>
        </is>
      </c>
      <c r="E6022" t="n">
        <v>0</v>
      </c>
      <c r="F6022" t="inlineStr">
        <is>
          <t>MENSAL</t>
        </is>
      </c>
      <c r="G6022" t="n">
        <v>45667</v>
      </c>
      <c r="H6022" t="n">
        <v>45667</v>
      </c>
      <c r="I6022" t="inlineStr">
        <is>
          <t>042</t>
        </is>
      </c>
      <c r="J6022" t="inlineStr">
        <is>
          <t>CARTEIRA</t>
        </is>
      </c>
      <c r="K6022" t="inlineStr">
        <is>
          <t>CONTRATO</t>
        </is>
      </c>
      <c r="L6022" t="n">
        <v>3852.67</v>
      </c>
      <c r="M6022" t="inlineStr"/>
      <c r="N6022" t="inlineStr"/>
      <c r="O6022" s="142">
        <f>DATE(YEAR(H6022),MONTH(H6022),1)</f>
        <v/>
      </c>
      <c r="P6022" s="132">
        <f>IF(H6022&gt;$L$3,"Futuro","Atraso")</f>
        <v/>
      </c>
      <c r="Q6022">
        <f>12*(YEAR(H6022)-YEAR($L$3))+(MONTH(H6022)-MONTH($L$3))</f>
        <v/>
      </c>
      <c r="R6022" s="366">
        <f>IF(N6022="IBIRAPITANGA FASE 3",IF(P6022="Atraso",M6022,M6022/(1+$J$2)^Q6022),IF(P6022="Atraso",M6022,M6022/(1+$J$1)^Q6022))</f>
        <v/>
      </c>
    </row>
    <row r="6023">
      <c r="A6023" t="inlineStr">
        <is>
          <t>Q025L05</t>
        </is>
      </c>
      <c r="B6023" t="inlineStr">
        <is>
          <t>GABRIEL SOUFIA</t>
        </is>
      </c>
      <c r="C6023" t="n">
        <v>1</v>
      </c>
      <c r="D6023" t="inlineStr">
        <is>
          <t>IPCA</t>
        </is>
      </c>
      <c r="E6023" t="n">
        <v>0</v>
      </c>
      <c r="F6023" t="inlineStr">
        <is>
          <t>MENSAL</t>
        </is>
      </c>
      <c r="G6023" t="n">
        <v>45698</v>
      </c>
      <c r="H6023" t="n">
        <v>45698</v>
      </c>
      <c r="I6023" t="inlineStr">
        <is>
          <t>043</t>
        </is>
      </c>
      <c r="J6023" t="inlineStr">
        <is>
          <t>CARTEIRA</t>
        </is>
      </c>
      <c r="K6023" t="inlineStr">
        <is>
          <t>CONTRATO</t>
        </is>
      </c>
      <c r="L6023" t="n">
        <v>3852.67</v>
      </c>
      <c r="M6023" t="inlineStr"/>
      <c r="N6023" t="inlineStr"/>
      <c r="O6023" s="142">
        <f>DATE(YEAR(H6023),MONTH(H6023),1)</f>
        <v/>
      </c>
      <c r="P6023" s="132">
        <f>IF(H6023&gt;$L$3,"Futuro","Atraso")</f>
        <v/>
      </c>
      <c r="Q6023">
        <f>12*(YEAR(H6023)-YEAR($L$3))+(MONTH(H6023)-MONTH($L$3))</f>
        <v/>
      </c>
      <c r="R6023" s="366">
        <f>IF(N6023="IBIRAPITANGA FASE 3",IF(P6023="Atraso",M6023,M6023/(1+$J$2)^Q6023),IF(P6023="Atraso",M6023,M6023/(1+$J$1)^Q6023))</f>
        <v/>
      </c>
    </row>
    <row r="6024">
      <c r="A6024" t="inlineStr">
        <is>
          <t>Q025L05</t>
        </is>
      </c>
      <c r="B6024" t="inlineStr">
        <is>
          <t>GABRIEL SOUFIA</t>
        </is>
      </c>
      <c r="C6024" t="n">
        <v>1</v>
      </c>
      <c r="D6024" t="inlineStr">
        <is>
          <t>IPCA</t>
        </is>
      </c>
      <c r="E6024" t="n">
        <v>0</v>
      </c>
      <c r="F6024" t="inlineStr">
        <is>
          <t>MENSAL</t>
        </is>
      </c>
      <c r="G6024" t="n">
        <v>45726</v>
      </c>
      <c r="H6024" t="n">
        <v>45726</v>
      </c>
      <c r="I6024" t="inlineStr">
        <is>
          <t>044</t>
        </is>
      </c>
      <c r="J6024" t="inlineStr">
        <is>
          <t>CARTEIRA</t>
        </is>
      </c>
      <c r="K6024" t="inlineStr">
        <is>
          <t>CONTRATO</t>
        </is>
      </c>
      <c r="L6024" t="n">
        <v>3852.67</v>
      </c>
      <c r="M6024" t="inlineStr"/>
      <c r="N6024" t="inlineStr"/>
      <c r="O6024" s="142">
        <f>DATE(YEAR(H6024),MONTH(H6024),1)</f>
        <v/>
      </c>
      <c r="P6024" s="132">
        <f>IF(H6024&gt;$L$3,"Futuro","Atraso")</f>
        <v/>
      </c>
      <c r="Q6024">
        <f>12*(YEAR(H6024)-YEAR($L$3))+(MONTH(H6024)-MONTH($L$3))</f>
        <v/>
      </c>
      <c r="R6024" s="366">
        <f>IF(N6024="IBIRAPITANGA FASE 3",IF(P6024="Atraso",M6024,M6024/(1+$J$2)^Q6024),IF(P6024="Atraso",M6024,M6024/(1+$J$1)^Q6024))</f>
        <v/>
      </c>
    </row>
    <row r="6025">
      <c r="A6025" t="inlineStr">
        <is>
          <t>Q025L05</t>
        </is>
      </c>
      <c r="B6025" t="inlineStr">
        <is>
          <t>GABRIEL SOUFIA</t>
        </is>
      </c>
      <c r="C6025" t="n">
        <v>1</v>
      </c>
      <c r="D6025" t="inlineStr">
        <is>
          <t>IPCA</t>
        </is>
      </c>
      <c r="E6025" t="n">
        <v>0</v>
      </c>
      <c r="F6025" t="inlineStr">
        <is>
          <t>MENSAL</t>
        </is>
      </c>
      <c r="G6025" t="n">
        <v>45757</v>
      </c>
      <c r="H6025" t="n">
        <v>45757</v>
      </c>
      <c r="I6025" t="inlineStr">
        <is>
          <t>045</t>
        </is>
      </c>
      <c r="J6025" t="inlineStr">
        <is>
          <t>CARTEIRA</t>
        </is>
      </c>
      <c r="K6025" t="inlineStr">
        <is>
          <t>CONTRATO</t>
        </is>
      </c>
      <c r="L6025" t="n">
        <v>3852.67</v>
      </c>
      <c r="M6025" t="inlineStr"/>
      <c r="N6025" t="inlineStr"/>
      <c r="O6025" s="142">
        <f>DATE(YEAR(H6025),MONTH(H6025),1)</f>
        <v/>
      </c>
      <c r="P6025" s="132">
        <f>IF(H6025&gt;$L$3,"Futuro","Atraso")</f>
        <v/>
      </c>
      <c r="Q6025">
        <f>12*(YEAR(H6025)-YEAR($L$3))+(MONTH(H6025)-MONTH($L$3))</f>
        <v/>
      </c>
      <c r="R6025" s="366">
        <f>IF(N6025="IBIRAPITANGA FASE 3",IF(P6025="Atraso",M6025,M6025/(1+$J$2)^Q6025),IF(P6025="Atraso",M6025,M6025/(1+$J$1)^Q6025))</f>
        <v/>
      </c>
    </row>
    <row r="6026">
      <c r="A6026" t="inlineStr">
        <is>
          <t>Q025L05</t>
        </is>
      </c>
      <c r="B6026" t="inlineStr">
        <is>
          <t>GABRIEL SOUFIA</t>
        </is>
      </c>
      <c r="C6026" t="n">
        <v>1</v>
      </c>
      <c r="D6026" t="inlineStr">
        <is>
          <t>IPCA</t>
        </is>
      </c>
      <c r="E6026" t="n">
        <v>0</v>
      </c>
      <c r="F6026" t="inlineStr">
        <is>
          <t>MENSAL</t>
        </is>
      </c>
      <c r="G6026" t="n">
        <v>45787</v>
      </c>
      <c r="H6026" t="n">
        <v>45787</v>
      </c>
      <c r="I6026" t="inlineStr">
        <is>
          <t>046</t>
        </is>
      </c>
      <c r="J6026" t="inlineStr">
        <is>
          <t>CARTEIRA</t>
        </is>
      </c>
      <c r="K6026" t="inlineStr">
        <is>
          <t>CONTRATO</t>
        </is>
      </c>
      <c r="L6026" t="n">
        <v>3852.67</v>
      </c>
      <c r="M6026" t="inlineStr"/>
      <c r="N6026" t="inlineStr"/>
      <c r="O6026" s="142">
        <f>DATE(YEAR(H6026),MONTH(H6026),1)</f>
        <v/>
      </c>
      <c r="P6026" s="132">
        <f>IF(H6026&gt;$L$3,"Futuro","Atraso")</f>
        <v/>
      </c>
      <c r="Q6026">
        <f>12*(YEAR(H6026)-YEAR($L$3))+(MONTH(H6026)-MONTH($L$3))</f>
        <v/>
      </c>
      <c r="R6026" s="366">
        <f>IF(N6026="IBIRAPITANGA FASE 3",IF(P6026="Atraso",M6026,M6026/(1+$J$2)^Q6026),IF(P6026="Atraso",M6026,M6026/(1+$J$1)^Q6026))</f>
        <v/>
      </c>
    </row>
    <row r="6027">
      <c r="A6027" t="inlineStr">
        <is>
          <t>Q025L05</t>
        </is>
      </c>
      <c r="B6027" t="inlineStr">
        <is>
          <t>GABRIEL SOUFIA</t>
        </is>
      </c>
      <c r="C6027" t="n">
        <v>1</v>
      </c>
      <c r="D6027" t="inlineStr">
        <is>
          <t>IPCA</t>
        </is>
      </c>
      <c r="E6027" t="n">
        <v>0</v>
      </c>
      <c r="F6027" t="inlineStr">
        <is>
          <t>MENSAL</t>
        </is>
      </c>
      <c r="G6027" t="n">
        <v>45787</v>
      </c>
      <c r="H6027" t="n">
        <v>45787</v>
      </c>
      <c r="I6027" t="inlineStr">
        <is>
          <t>004</t>
        </is>
      </c>
      <c r="J6027" t="inlineStr">
        <is>
          <t>CARTEIRA</t>
        </is>
      </c>
      <c r="K6027" t="inlineStr">
        <is>
          <t>CONTRATO</t>
        </is>
      </c>
      <c r="L6027" t="n">
        <v>15089.62</v>
      </c>
      <c r="M6027" t="inlineStr"/>
      <c r="N6027" t="inlineStr"/>
      <c r="O6027" s="142">
        <f>DATE(YEAR(H6027),MONTH(H6027),1)</f>
        <v/>
      </c>
      <c r="P6027" s="132">
        <f>IF(H6027&gt;$L$3,"Futuro","Atraso")</f>
        <v/>
      </c>
      <c r="Q6027">
        <f>12*(YEAR(H6027)-YEAR($L$3))+(MONTH(H6027)-MONTH($L$3))</f>
        <v/>
      </c>
      <c r="R6027" s="366">
        <f>IF(N6027="IBIRAPITANGA FASE 3",IF(P6027="Atraso",M6027,M6027/(1+$J$2)^Q6027),IF(P6027="Atraso",M6027,M6027/(1+$J$1)^Q6027))</f>
        <v/>
      </c>
    </row>
    <row r="6028">
      <c r="A6028" t="inlineStr">
        <is>
          <t>Q025L05</t>
        </is>
      </c>
      <c r="B6028" t="inlineStr">
        <is>
          <t>GABRIEL SOUFIA</t>
        </is>
      </c>
      <c r="C6028" t="n">
        <v>1</v>
      </c>
      <c r="D6028" t="inlineStr">
        <is>
          <t>IPCA</t>
        </is>
      </c>
      <c r="E6028" t="n">
        <v>0</v>
      </c>
      <c r="F6028" t="inlineStr">
        <is>
          <t>MENSAL</t>
        </is>
      </c>
      <c r="G6028" t="n">
        <v>45818</v>
      </c>
      <c r="H6028" t="n">
        <v>45818</v>
      </c>
      <c r="I6028" t="inlineStr">
        <is>
          <t>047</t>
        </is>
      </c>
      <c r="J6028" t="inlineStr">
        <is>
          <t>CARTEIRA</t>
        </is>
      </c>
      <c r="K6028" t="inlineStr">
        <is>
          <t>CONTRATO</t>
        </is>
      </c>
      <c r="L6028" t="n">
        <v>3852.67</v>
      </c>
      <c r="M6028" t="inlineStr"/>
      <c r="N6028" t="inlineStr"/>
      <c r="O6028" s="142">
        <f>DATE(YEAR(H6028),MONTH(H6028),1)</f>
        <v/>
      </c>
      <c r="P6028" s="132">
        <f>IF(H6028&gt;$L$3,"Futuro","Atraso")</f>
        <v/>
      </c>
      <c r="Q6028">
        <f>12*(YEAR(H6028)-YEAR($L$3))+(MONTH(H6028)-MONTH($L$3))</f>
        <v/>
      </c>
      <c r="R6028" s="366">
        <f>IF(N6028="IBIRAPITANGA FASE 3",IF(P6028="Atraso",M6028,M6028/(1+$J$2)^Q6028),IF(P6028="Atraso",M6028,M6028/(1+$J$1)^Q6028))</f>
        <v/>
      </c>
    </row>
    <row r="6029">
      <c r="A6029" t="inlineStr">
        <is>
          <t>Q025L06</t>
        </is>
      </c>
      <c r="B6029" t="inlineStr">
        <is>
          <t>FELIPE ALVAREZ DAMASO</t>
        </is>
      </c>
      <c r="C6029" t="n">
        <v>1</v>
      </c>
      <c r="D6029" t="inlineStr">
        <is>
          <t>IPCA</t>
        </is>
      </c>
      <c r="E6029" t="n">
        <v>0</v>
      </c>
      <c r="F6029" t="inlineStr">
        <is>
          <t>MENSAL</t>
        </is>
      </c>
      <c r="G6029" t="n">
        <v>45229</v>
      </c>
      <c r="H6029" t="n">
        <v>45229</v>
      </c>
      <c r="I6029" t="inlineStr">
        <is>
          <t>019</t>
        </is>
      </c>
      <c r="J6029" t="inlineStr">
        <is>
          <t>CARTEIRA</t>
        </is>
      </c>
      <c r="K6029" t="inlineStr">
        <is>
          <t>CONTRATO</t>
        </is>
      </c>
      <c r="L6029" t="n">
        <v>6529.34</v>
      </c>
      <c r="M6029" t="inlineStr"/>
      <c r="N6029" t="inlineStr"/>
      <c r="O6029" s="142">
        <f>DATE(YEAR(H6029),MONTH(H6029),1)</f>
        <v/>
      </c>
      <c r="P6029" s="132">
        <f>IF(H6029&gt;$L$3,"Futuro","Atraso")</f>
        <v/>
      </c>
      <c r="Q6029">
        <f>12*(YEAR(H6029)-YEAR($L$3))+(MONTH(H6029)-MONTH($L$3))</f>
        <v/>
      </c>
      <c r="R6029" s="366">
        <f>IF(N6029="IBIRAPITANGA FASE 3",IF(P6029="Atraso",M6029,M6029/(1+$J$2)^Q6029),IF(P6029="Atraso",M6029,M6029/(1+$J$1)^Q6029))</f>
        <v/>
      </c>
    </row>
    <row r="6030">
      <c r="A6030" t="inlineStr">
        <is>
          <t>Q025L06</t>
        </is>
      </c>
      <c r="B6030" t="inlineStr">
        <is>
          <t>FELIPE ALVAREZ DAMASO</t>
        </is>
      </c>
      <c r="C6030" t="n">
        <v>1</v>
      </c>
      <c r="D6030" t="inlineStr">
        <is>
          <t>IPCA</t>
        </is>
      </c>
      <c r="E6030" t="n">
        <v>0</v>
      </c>
      <c r="F6030" t="inlineStr">
        <is>
          <t>MENSAL</t>
        </is>
      </c>
      <c r="G6030" t="n">
        <v>45260</v>
      </c>
      <c r="H6030" t="n">
        <v>45260</v>
      </c>
      <c r="I6030" t="inlineStr">
        <is>
          <t>020</t>
        </is>
      </c>
      <c r="J6030" t="inlineStr">
        <is>
          <t>CARTEIRA</t>
        </is>
      </c>
      <c r="K6030" t="inlineStr">
        <is>
          <t>CONTRATO</t>
        </is>
      </c>
      <c r="L6030" t="n">
        <v>6529.34</v>
      </c>
      <c r="M6030" t="inlineStr"/>
      <c r="N6030" t="inlineStr"/>
      <c r="O6030" s="142">
        <f>DATE(YEAR(H6030),MONTH(H6030),1)</f>
        <v/>
      </c>
      <c r="P6030" s="132">
        <f>IF(H6030&gt;$L$3,"Futuro","Atraso")</f>
        <v/>
      </c>
      <c r="Q6030">
        <f>12*(YEAR(H6030)-YEAR($L$3))+(MONTH(H6030)-MONTH($L$3))</f>
        <v/>
      </c>
      <c r="R6030" s="366">
        <f>IF(N6030="IBIRAPITANGA FASE 3",IF(P6030="Atraso",M6030,M6030/(1+$J$2)^Q6030),IF(P6030="Atraso",M6030,M6030/(1+$J$1)^Q6030))</f>
        <v/>
      </c>
    </row>
    <row r="6031">
      <c r="A6031" t="inlineStr">
        <is>
          <t>Q025L06</t>
        </is>
      </c>
      <c r="B6031" t="inlineStr">
        <is>
          <t>FELIPE ALVAREZ DAMASO</t>
        </is>
      </c>
      <c r="C6031" t="n">
        <v>1</v>
      </c>
      <c r="D6031" t="inlineStr">
        <is>
          <t>IPCA</t>
        </is>
      </c>
      <c r="E6031" t="n">
        <v>0</v>
      </c>
      <c r="F6031" t="inlineStr">
        <is>
          <t>MENSAL</t>
        </is>
      </c>
      <c r="G6031" t="n">
        <v>45290</v>
      </c>
      <c r="H6031" t="n">
        <v>45290</v>
      </c>
      <c r="I6031" t="inlineStr">
        <is>
          <t>021</t>
        </is>
      </c>
      <c r="J6031" t="inlineStr">
        <is>
          <t>CARTEIRA</t>
        </is>
      </c>
      <c r="K6031" t="inlineStr">
        <is>
          <t>CONTRATO</t>
        </is>
      </c>
      <c r="L6031" t="n">
        <v>6529.34</v>
      </c>
      <c r="M6031" t="inlineStr"/>
      <c r="N6031" t="inlineStr"/>
      <c r="O6031" s="142">
        <f>DATE(YEAR(H6031),MONTH(H6031),1)</f>
        <v/>
      </c>
      <c r="P6031" s="132">
        <f>IF(H6031&gt;$L$3,"Futuro","Atraso")</f>
        <v/>
      </c>
      <c r="Q6031">
        <f>12*(YEAR(H6031)-YEAR($L$3))+(MONTH(H6031)-MONTH($L$3))</f>
        <v/>
      </c>
      <c r="R6031" s="366">
        <f>IF(N6031="IBIRAPITANGA FASE 3",IF(P6031="Atraso",M6031,M6031/(1+$J$2)^Q6031),IF(P6031="Atraso",M6031,M6031/(1+$J$1)^Q6031))</f>
        <v/>
      </c>
    </row>
    <row r="6032">
      <c r="A6032" t="inlineStr">
        <is>
          <t>Q025L06</t>
        </is>
      </c>
      <c r="B6032" t="inlineStr">
        <is>
          <t>FELIPE ALVAREZ DAMASO</t>
        </is>
      </c>
      <c r="C6032" t="n">
        <v>1</v>
      </c>
      <c r="D6032" t="inlineStr">
        <is>
          <t>IPCA</t>
        </is>
      </c>
      <c r="E6032" t="n">
        <v>0</v>
      </c>
      <c r="F6032" t="inlineStr">
        <is>
          <t>MENSAL</t>
        </is>
      </c>
      <c r="G6032" t="n">
        <v>45321</v>
      </c>
      <c r="H6032" t="n">
        <v>45321</v>
      </c>
      <c r="I6032" t="inlineStr">
        <is>
          <t>022</t>
        </is>
      </c>
      <c r="J6032" t="inlineStr">
        <is>
          <t>CARTEIRA</t>
        </is>
      </c>
      <c r="K6032" t="inlineStr">
        <is>
          <t>CONTRATO</t>
        </is>
      </c>
      <c r="L6032" t="n">
        <v>6529.34</v>
      </c>
      <c r="M6032" t="inlineStr"/>
      <c r="N6032" t="inlineStr"/>
      <c r="O6032" s="142">
        <f>DATE(YEAR(H6032),MONTH(H6032),1)</f>
        <v/>
      </c>
      <c r="P6032" s="132">
        <f>IF(H6032&gt;$L$3,"Futuro","Atraso")</f>
        <v/>
      </c>
      <c r="Q6032">
        <f>12*(YEAR(H6032)-YEAR($L$3))+(MONTH(H6032)-MONTH($L$3))</f>
        <v/>
      </c>
      <c r="R6032" s="366">
        <f>IF(N6032="IBIRAPITANGA FASE 3",IF(P6032="Atraso",M6032,M6032/(1+$J$2)^Q6032),IF(P6032="Atraso",M6032,M6032/(1+$J$1)^Q6032))</f>
        <v/>
      </c>
    </row>
    <row r="6033">
      <c r="A6033" t="inlineStr">
        <is>
          <t>Q025L06</t>
        </is>
      </c>
      <c r="B6033" t="inlineStr">
        <is>
          <t>FELIPE ALVAREZ DAMASO</t>
        </is>
      </c>
      <c r="C6033" t="n">
        <v>1</v>
      </c>
      <c r="D6033" t="inlineStr">
        <is>
          <t>IPCA</t>
        </is>
      </c>
      <c r="E6033" t="n">
        <v>0</v>
      </c>
      <c r="F6033" t="inlineStr">
        <is>
          <t>MENSAL</t>
        </is>
      </c>
      <c r="G6033" t="n">
        <v>45351</v>
      </c>
      <c r="H6033" t="n">
        <v>45351</v>
      </c>
      <c r="I6033" t="inlineStr">
        <is>
          <t>023</t>
        </is>
      </c>
      <c r="J6033" t="inlineStr">
        <is>
          <t>CARTEIRA</t>
        </is>
      </c>
      <c r="K6033" t="inlineStr">
        <is>
          <t>CONTRATO</t>
        </is>
      </c>
      <c r="L6033" t="n">
        <v>6529.34</v>
      </c>
      <c r="M6033" t="inlineStr"/>
      <c r="N6033" t="inlineStr"/>
      <c r="O6033" s="142">
        <f>DATE(YEAR(H6033),MONTH(H6033),1)</f>
        <v/>
      </c>
      <c r="P6033" s="132">
        <f>IF(H6033&gt;$L$3,"Futuro","Atraso")</f>
        <v/>
      </c>
      <c r="Q6033">
        <f>12*(YEAR(H6033)-YEAR($L$3))+(MONTH(H6033)-MONTH($L$3))</f>
        <v/>
      </c>
      <c r="R6033" s="366">
        <f>IF(N6033="IBIRAPITANGA FASE 3",IF(P6033="Atraso",M6033,M6033/(1+$J$2)^Q6033),IF(P6033="Atraso",M6033,M6033/(1+$J$1)^Q6033))</f>
        <v/>
      </c>
    </row>
    <row r="6034">
      <c r="A6034" t="inlineStr">
        <is>
          <t>Q025L06</t>
        </is>
      </c>
      <c r="B6034" t="inlineStr">
        <is>
          <t>FELIPE ALVAREZ DAMASO</t>
        </is>
      </c>
      <c r="C6034" t="n">
        <v>1</v>
      </c>
      <c r="D6034" t="inlineStr">
        <is>
          <t>IPCA</t>
        </is>
      </c>
      <c r="E6034" t="n">
        <v>0</v>
      </c>
      <c r="F6034" t="inlineStr">
        <is>
          <t>MENSAL</t>
        </is>
      </c>
      <c r="G6034" t="n">
        <v>45381</v>
      </c>
      <c r="H6034" t="n">
        <v>45381</v>
      </c>
      <c r="I6034" t="inlineStr">
        <is>
          <t>024</t>
        </is>
      </c>
      <c r="J6034" t="inlineStr">
        <is>
          <t>CARTEIRA</t>
        </is>
      </c>
      <c r="K6034" t="inlineStr">
        <is>
          <t>CONTRATO</t>
        </is>
      </c>
      <c r="L6034" t="n">
        <v>6529.34</v>
      </c>
      <c r="M6034" t="inlineStr"/>
      <c r="N6034" t="inlineStr"/>
      <c r="O6034" s="142">
        <f>DATE(YEAR(H6034),MONTH(H6034),1)</f>
        <v/>
      </c>
      <c r="P6034" s="132">
        <f>IF(H6034&gt;$L$3,"Futuro","Atraso")</f>
        <v/>
      </c>
      <c r="Q6034">
        <f>12*(YEAR(H6034)-YEAR($L$3))+(MONTH(H6034)-MONTH($L$3))</f>
        <v/>
      </c>
      <c r="R6034" s="366">
        <f>IF(N6034="IBIRAPITANGA FASE 3",IF(P6034="Atraso",M6034,M6034/(1+$J$2)^Q6034),IF(P6034="Atraso",M6034,M6034/(1+$J$1)^Q6034))</f>
        <v/>
      </c>
    </row>
    <row r="6035">
      <c r="A6035" t="inlineStr">
        <is>
          <t>Q025L06</t>
        </is>
      </c>
      <c r="B6035" t="inlineStr">
        <is>
          <t>FELIPE ALVAREZ DAMASO</t>
        </is>
      </c>
      <c r="C6035" t="n">
        <v>1</v>
      </c>
      <c r="D6035" t="inlineStr">
        <is>
          <t>IPCA</t>
        </is>
      </c>
      <c r="E6035" t="n">
        <v>0</v>
      </c>
      <c r="F6035" t="inlineStr">
        <is>
          <t>MENSAL</t>
        </is>
      </c>
      <c r="G6035" t="n">
        <v>45412</v>
      </c>
      <c r="H6035" t="n">
        <v>45412</v>
      </c>
      <c r="I6035" t="inlineStr">
        <is>
          <t>025</t>
        </is>
      </c>
      <c r="J6035" t="inlineStr">
        <is>
          <t>CARTEIRA</t>
        </is>
      </c>
      <c r="K6035" t="inlineStr">
        <is>
          <t>CONTRATO</t>
        </is>
      </c>
      <c r="L6035" t="n">
        <v>6529.34</v>
      </c>
      <c r="M6035" t="inlineStr"/>
      <c r="N6035" t="inlineStr"/>
      <c r="O6035" s="142">
        <f>DATE(YEAR(H6035),MONTH(H6035),1)</f>
        <v/>
      </c>
      <c r="P6035" s="132">
        <f>IF(H6035&gt;$L$3,"Futuro","Atraso")</f>
        <v/>
      </c>
      <c r="Q6035">
        <f>12*(YEAR(H6035)-YEAR($L$3))+(MONTH(H6035)-MONTH($L$3))</f>
        <v/>
      </c>
      <c r="R6035" s="366">
        <f>IF(N6035="IBIRAPITANGA FASE 3",IF(P6035="Atraso",M6035,M6035/(1+$J$2)^Q6035),IF(P6035="Atraso",M6035,M6035/(1+$J$1)^Q6035))</f>
        <v/>
      </c>
    </row>
    <row r="6036">
      <c r="A6036" t="inlineStr">
        <is>
          <t>Q025L06</t>
        </is>
      </c>
      <c r="B6036" t="inlineStr">
        <is>
          <t>FELIPE ALVAREZ DAMASO</t>
        </is>
      </c>
      <c r="C6036" t="n">
        <v>1</v>
      </c>
      <c r="D6036" t="inlineStr">
        <is>
          <t>IPCA</t>
        </is>
      </c>
      <c r="E6036" t="n">
        <v>0</v>
      </c>
      <c r="F6036" t="inlineStr">
        <is>
          <t>MENSAL</t>
        </is>
      </c>
      <c r="G6036" t="n">
        <v>45442</v>
      </c>
      <c r="H6036" t="n">
        <v>45442</v>
      </c>
      <c r="I6036" t="inlineStr">
        <is>
          <t>026</t>
        </is>
      </c>
      <c r="J6036" t="inlineStr">
        <is>
          <t>CARTEIRA</t>
        </is>
      </c>
      <c r="K6036" t="inlineStr">
        <is>
          <t>CONTRATO</t>
        </is>
      </c>
      <c r="L6036" t="n">
        <v>6529.34</v>
      </c>
      <c r="M6036" t="inlineStr"/>
      <c r="N6036" t="inlineStr"/>
      <c r="O6036" s="142">
        <f>DATE(YEAR(H6036),MONTH(H6036),1)</f>
        <v/>
      </c>
      <c r="P6036" s="132">
        <f>IF(H6036&gt;$L$3,"Futuro","Atraso")</f>
        <v/>
      </c>
      <c r="Q6036">
        <f>12*(YEAR(H6036)-YEAR($L$3))+(MONTH(H6036)-MONTH($L$3))</f>
        <v/>
      </c>
      <c r="R6036" s="366">
        <f>IF(N6036="IBIRAPITANGA FASE 3",IF(P6036="Atraso",M6036,M6036/(1+$J$2)^Q6036),IF(P6036="Atraso",M6036,M6036/(1+$J$1)^Q6036))</f>
        <v/>
      </c>
    </row>
    <row r="6037">
      <c r="A6037" t="inlineStr">
        <is>
          <t>Q025L06</t>
        </is>
      </c>
      <c r="B6037" t="inlineStr">
        <is>
          <t>FELIPE ALVAREZ DAMASO</t>
        </is>
      </c>
      <c r="C6037" t="n">
        <v>1</v>
      </c>
      <c r="D6037" t="inlineStr">
        <is>
          <t>IPCA</t>
        </is>
      </c>
      <c r="E6037" t="n">
        <v>0</v>
      </c>
      <c r="F6037" t="inlineStr">
        <is>
          <t>MENSAL</t>
        </is>
      </c>
      <c r="G6037" t="n">
        <v>45473</v>
      </c>
      <c r="H6037" t="n">
        <v>45473</v>
      </c>
      <c r="I6037" t="inlineStr">
        <is>
          <t>027</t>
        </is>
      </c>
      <c r="J6037" t="inlineStr">
        <is>
          <t>CARTEIRA</t>
        </is>
      </c>
      <c r="K6037" t="inlineStr">
        <is>
          <t>CONTRATO</t>
        </is>
      </c>
      <c r="L6037" t="n">
        <v>6529.34</v>
      </c>
      <c r="M6037" t="inlineStr"/>
      <c r="N6037" t="inlineStr"/>
      <c r="O6037" s="142">
        <f>DATE(YEAR(H6037),MONTH(H6037),1)</f>
        <v/>
      </c>
      <c r="P6037" s="132">
        <f>IF(H6037&gt;$L$3,"Futuro","Atraso")</f>
        <v/>
      </c>
      <c r="Q6037">
        <f>12*(YEAR(H6037)-YEAR($L$3))+(MONTH(H6037)-MONTH($L$3))</f>
        <v/>
      </c>
      <c r="R6037" s="366">
        <f>IF(N6037="IBIRAPITANGA FASE 3",IF(P6037="Atraso",M6037,M6037/(1+$J$2)^Q6037),IF(P6037="Atraso",M6037,M6037/(1+$J$1)^Q6037))</f>
        <v/>
      </c>
    </row>
    <row r="6038">
      <c r="A6038" t="inlineStr">
        <is>
          <t>Q025L06</t>
        </is>
      </c>
      <c r="B6038" t="inlineStr">
        <is>
          <t>FELIPE ALVAREZ DAMASO</t>
        </is>
      </c>
      <c r="C6038" t="n">
        <v>1</v>
      </c>
      <c r="D6038" t="inlineStr">
        <is>
          <t>IPCA</t>
        </is>
      </c>
      <c r="E6038" t="n">
        <v>0</v>
      </c>
      <c r="F6038" t="inlineStr">
        <is>
          <t>MENSAL</t>
        </is>
      </c>
      <c r="G6038" t="n">
        <v>45503</v>
      </c>
      <c r="H6038" t="n">
        <v>45503</v>
      </c>
      <c r="I6038" t="inlineStr">
        <is>
          <t>028</t>
        </is>
      </c>
      <c r="J6038" t="inlineStr">
        <is>
          <t>CARTEIRA</t>
        </is>
      </c>
      <c r="K6038" t="inlineStr">
        <is>
          <t>CONTRATO</t>
        </is>
      </c>
      <c r="L6038" t="n">
        <v>6529.34</v>
      </c>
      <c r="M6038" t="inlineStr"/>
      <c r="N6038" t="inlineStr"/>
      <c r="O6038" s="142">
        <f>DATE(YEAR(H6038),MONTH(H6038),1)</f>
        <v/>
      </c>
      <c r="P6038" s="132">
        <f>IF(H6038&gt;$L$3,"Futuro","Atraso")</f>
        <v/>
      </c>
      <c r="Q6038">
        <f>12*(YEAR(H6038)-YEAR($L$3))+(MONTH(H6038)-MONTH($L$3))</f>
        <v/>
      </c>
      <c r="R6038" s="366">
        <f>IF(N6038="IBIRAPITANGA FASE 3",IF(P6038="Atraso",M6038,M6038/(1+$J$2)^Q6038),IF(P6038="Atraso",M6038,M6038/(1+$J$1)^Q6038))</f>
        <v/>
      </c>
    </row>
    <row r="6039">
      <c r="A6039" t="inlineStr">
        <is>
          <t>Q025L06</t>
        </is>
      </c>
      <c r="B6039" t="inlineStr">
        <is>
          <t>FELIPE ALVAREZ DAMASO</t>
        </is>
      </c>
      <c r="C6039" t="n">
        <v>1</v>
      </c>
      <c r="D6039" t="inlineStr">
        <is>
          <t>IPCA</t>
        </is>
      </c>
      <c r="E6039" t="n">
        <v>0</v>
      </c>
      <c r="F6039" t="inlineStr">
        <is>
          <t>MENSAL</t>
        </is>
      </c>
      <c r="G6039" t="n">
        <v>45534</v>
      </c>
      <c r="H6039" t="n">
        <v>45534</v>
      </c>
      <c r="I6039" t="inlineStr">
        <is>
          <t>029</t>
        </is>
      </c>
      <c r="J6039" t="inlineStr">
        <is>
          <t>CARTEIRA</t>
        </is>
      </c>
      <c r="K6039" t="inlineStr">
        <is>
          <t>CONTRATO</t>
        </is>
      </c>
      <c r="L6039" t="n">
        <v>6529.34</v>
      </c>
      <c r="M6039" t="inlineStr"/>
      <c r="N6039" t="inlineStr"/>
      <c r="O6039" s="142">
        <f>DATE(YEAR(H6039),MONTH(H6039),1)</f>
        <v/>
      </c>
      <c r="P6039" s="132">
        <f>IF(H6039&gt;$L$3,"Futuro","Atraso")</f>
        <v/>
      </c>
      <c r="Q6039">
        <f>12*(YEAR(H6039)-YEAR($L$3))+(MONTH(H6039)-MONTH($L$3))</f>
        <v/>
      </c>
      <c r="R6039" s="366">
        <f>IF(N6039="IBIRAPITANGA FASE 3",IF(P6039="Atraso",M6039,M6039/(1+$J$2)^Q6039),IF(P6039="Atraso",M6039,M6039/(1+$J$1)^Q6039))</f>
        <v/>
      </c>
    </row>
    <row r="6040">
      <c r="A6040" t="inlineStr">
        <is>
          <t>Q025L06</t>
        </is>
      </c>
      <c r="B6040" t="inlineStr">
        <is>
          <t>FELIPE ALVAREZ DAMASO</t>
        </is>
      </c>
      <c r="C6040" t="n">
        <v>1</v>
      </c>
      <c r="D6040" t="inlineStr">
        <is>
          <t>IPCA</t>
        </is>
      </c>
      <c r="E6040" t="n">
        <v>0</v>
      </c>
      <c r="F6040" t="inlineStr">
        <is>
          <t>MENSAL</t>
        </is>
      </c>
      <c r="G6040" t="n">
        <v>45565</v>
      </c>
      <c r="H6040" t="n">
        <v>45565</v>
      </c>
      <c r="I6040" t="inlineStr">
        <is>
          <t>030</t>
        </is>
      </c>
      <c r="J6040" t="inlineStr">
        <is>
          <t>CARTEIRA</t>
        </is>
      </c>
      <c r="K6040" t="inlineStr">
        <is>
          <t>CONTRATO</t>
        </is>
      </c>
      <c r="L6040" t="n">
        <v>6529.34</v>
      </c>
      <c r="M6040" t="inlineStr"/>
      <c r="N6040" t="inlineStr"/>
      <c r="O6040" s="142">
        <f>DATE(YEAR(H6040),MONTH(H6040),1)</f>
        <v/>
      </c>
      <c r="P6040" s="132">
        <f>IF(H6040&gt;$L$3,"Futuro","Atraso")</f>
        <v/>
      </c>
      <c r="Q6040">
        <f>12*(YEAR(H6040)-YEAR($L$3))+(MONTH(H6040)-MONTH($L$3))</f>
        <v/>
      </c>
      <c r="R6040" s="366">
        <f>IF(N6040="IBIRAPITANGA FASE 3",IF(P6040="Atraso",M6040,M6040/(1+$J$2)^Q6040),IF(P6040="Atraso",M6040,M6040/(1+$J$1)^Q6040))</f>
        <v/>
      </c>
    </row>
    <row r="6041">
      <c r="A6041" t="inlineStr">
        <is>
          <t>Q025L06</t>
        </is>
      </c>
      <c r="B6041" t="inlineStr">
        <is>
          <t>FELIPE ALVAREZ DAMASO</t>
        </is>
      </c>
      <c r="C6041" t="n">
        <v>1</v>
      </c>
      <c r="D6041" t="inlineStr">
        <is>
          <t>IPCA</t>
        </is>
      </c>
      <c r="E6041" t="n">
        <v>0</v>
      </c>
      <c r="F6041" t="inlineStr">
        <is>
          <t>MENSAL</t>
        </is>
      </c>
      <c r="G6041" t="n">
        <v>45595</v>
      </c>
      <c r="H6041" t="n">
        <v>45595</v>
      </c>
      <c r="I6041" t="inlineStr">
        <is>
          <t>031</t>
        </is>
      </c>
      <c r="J6041" t="inlineStr">
        <is>
          <t>CARTEIRA</t>
        </is>
      </c>
      <c r="K6041" t="inlineStr">
        <is>
          <t>CONTRATO</t>
        </is>
      </c>
      <c r="L6041" t="n">
        <v>6529.34</v>
      </c>
      <c r="M6041" t="inlineStr"/>
      <c r="N6041" t="inlineStr"/>
      <c r="O6041" s="142">
        <f>DATE(YEAR(H6041),MONTH(H6041),1)</f>
        <v/>
      </c>
      <c r="P6041" s="132">
        <f>IF(H6041&gt;$L$3,"Futuro","Atraso")</f>
        <v/>
      </c>
      <c r="Q6041">
        <f>12*(YEAR(H6041)-YEAR($L$3))+(MONTH(H6041)-MONTH($L$3))</f>
        <v/>
      </c>
      <c r="R6041" s="366">
        <f>IF(N6041="IBIRAPITANGA FASE 3",IF(P6041="Atraso",M6041,M6041/(1+$J$2)^Q6041),IF(P6041="Atraso",M6041,M6041/(1+$J$1)^Q6041))</f>
        <v/>
      </c>
    </row>
    <row r="6042">
      <c r="A6042" t="inlineStr">
        <is>
          <t>Q025L06</t>
        </is>
      </c>
      <c r="B6042" t="inlineStr">
        <is>
          <t>FELIPE ALVAREZ DAMASO</t>
        </is>
      </c>
      <c r="C6042" t="n">
        <v>1</v>
      </c>
      <c r="D6042" t="inlineStr">
        <is>
          <t>IPCA</t>
        </is>
      </c>
      <c r="E6042" t="n">
        <v>0</v>
      </c>
      <c r="F6042" t="inlineStr">
        <is>
          <t>MENSAL</t>
        </is>
      </c>
      <c r="G6042" t="n">
        <v>45626</v>
      </c>
      <c r="H6042" t="n">
        <v>45626</v>
      </c>
      <c r="I6042" t="inlineStr">
        <is>
          <t>032</t>
        </is>
      </c>
      <c r="J6042" t="inlineStr">
        <is>
          <t>CARTEIRA</t>
        </is>
      </c>
      <c r="K6042" t="inlineStr">
        <is>
          <t>CONTRATO</t>
        </is>
      </c>
      <c r="L6042" t="n">
        <v>6529.34</v>
      </c>
      <c r="M6042" t="inlineStr"/>
      <c r="N6042" t="inlineStr"/>
      <c r="O6042" s="142">
        <f>DATE(YEAR(H6042),MONTH(H6042),1)</f>
        <v/>
      </c>
      <c r="P6042" s="132">
        <f>IF(H6042&gt;$L$3,"Futuro","Atraso")</f>
        <v/>
      </c>
      <c r="Q6042">
        <f>12*(YEAR(H6042)-YEAR($L$3))+(MONTH(H6042)-MONTH($L$3))</f>
        <v/>
      </c>
      <c r="R6042" s="366">
        <f>IF(N6042="IBIRAPITANGA FASE 3",IF(P6042="Atraso",M6042,M6042/(1+$J$2)^Q6042),IF(P6042="Atraso",M6042,M6042/(1+$J$1)^Q6042))</f>
        <v/>
      </c>
    </row>
    <row r="6043">
      <c r="A6043" t="inlineStr">
        <is>
          <t>Q025L06</t>
        </is>
      </c>
      <c r="B6043" t="inlineStr">
        <is>
          <t>FELIPE ALVAREZ DAMASO</t>
        </is>
      </c>
      <c r="C6043" t="n">
        <v>1</v>
      </c>
      <c r="D6043" t="inlineStr">
        <is>
          <t>IPCA</t>
        </is>
      </c>
      <c r="E6043" t="n">
        <v>0</v>
      </c>
      <c r="F6043" t="inlineStr">
        <is>
          <t>MENSAL</t>
        </is>
      </c>
      <c r="G6043" t="n">
        <v>45656</v>
      </c>
      <c r="H6043" t="n">
        <v>45656</v>
      </c>
      <c r="I6043" t="inlineStr">
        <is>
          <t>033</t>
        </is>
      </c>
      <c r="J6043" t="inlineStr">
        <is>
          <t>CARTEIRA</t>
        </is>
      </c>
      <c r="K6043" t="inlineStr">
        <is>
          <t>CONTRATO</t>
        </is>
      </c>
      <c r="L6043" t="n">
        <v>6529.34</v>
      </c>
      <c r="M6043" t="inlineStr"/>
      <c r="N6043" t="inlineStr"/>
      <c r="O6043" s="142">
        <f>DATE(YEAR(H6043),MONTH(H6043),1)</f>
        <v/>
      </c>
      <c r="P6043" s="132">
        <f>IF(H6043&gt;$L$3,"Futuro","Atraso")</f>
        <v/>
      </c>
      <c r="Q6043">
        <f>12*(YEAR(H6043)-YEAR($L$3))+(MONTH(H6043)-MONTH($L$3))</f>
        <v/>
      </c>
      <c r="R6043" s="366">
        <f>IF(N6043="IBIRAPITANGA FASE 3",IF(P6043="Atraso",M6043,M6043/(1+$J$2)^Q6043),IF(P6043="Atraso",M6043,M6043/(1+$J$1)^Q6043))</f>
        <v/>
      </c>
    </row>
    <row r="6044">
      <c r="A6044" t="inlineStr">
        <is>
          <t>Q025L06</t>
        </is>
      </c>
      <c r="B6044" t="inlineStr">
        <is>
          <t>FELIPE ALVAREZ DAMASO</t>
        </is>
      </c>
      <c r="C6044" t="n">
        <v>1</v>
      </c>
      <c r="D6044" t="inlineStr">
        <is>
          <t>IPCA</t>
        </is>
      </c>
      <c r="E6044" t="n">
        <v>0</v>
      </c>
      <c r="F6044" t="inlineStr">
        <is>
          <t>MENSAL</t>
        </is>
      </c>
      <c r="G6044" t="n">
        <v>45687</v>
      </c>
      <c r="H6044" t="n">
        <v>45687</v>
      </c>
      <c r="I6044" t="inlineStr">
        <is>
          <t>034</t>
        </is>
      </c>
      <c r="J6044" t="inlineStr">
        <is>
          <t>CARTEIRA</t>
        </is>
      </c>
      <c r="K6044" t="inlineStr">
        <is>
          <t>CONTRATO</t>
        </is>
      </c>
      <c r="L6044" t="n">
        <v>6529.34</v>
      </c>
      <c r="M6044" t="inlineStr"/>
      <c r="N6044" t="inlineStr"/>
      <c r="O6044" s="142">
        <f>DATE(YEAR(H6044),MONTH(H6044),1)</f>
        <v/>
      </c>
      <c r="P6044" s="132">
        <f>IF(H6044&gt;$L$3,"Futuro","Atraso")</f>
        <v/>
      </c>
      <c r="Q6044">
        <f>12*(YEAR(H6044)-YEAR($L$3))+(MONTH(H6044)-MONTH($L$3))</f>
        <v/>
      </c>
      <c r="R6044" s="366">
        <f>IF(N6044="IBIRAPITANGA FASE 3",IF(P6044="Atraso",M6044,M6044/(1+$J$2)^Q6044),IF(P6044="Atraso",M6044,M6044/(1+$J$1)^Q6044))</f>
        <v/>
      </c>
    </row>
    <row r="6045">
      <c r="A6045" t="inlineStr">
        <is>
          <t>Q025L06</t>
        </is>
      </c>
      <c r="B6045" t="inlineStr">
        <is>
          <t>FELIPE ALVAREZ DAMASO</t>
        </is>
      </c>
      <c r="C6045" t="n">
        <v>1</v>
      </c>
      <c r="D6045" t="inlineStr">
        <is>
          <t>IPCA</t>
        </is>
      </c>
      <c r="E6045" t="n">
        <v>0</v>
      </c>
      <c r="F6045" t="inlineStr">
        <is>
          <t>MENSAL</t>
        </is>
      </c>
      <c r="G6045" t="n">
        <v>45716</v>
      </c>
      <c r="H6045" t="n">
        <v>45716</v>
      </c>
      <c r="I6045" t="inlineStr">
        <is>
          <t>035</t>
        </is>
      </c>
      <c r="J6045" t="inlineStr">
        <is>
          <t>CARTEIRA</t>
        </is>
      </c>
      <c r="K6045" t="inlineStr">
        <is>
          <t>CONTRATO</t>
        </is>
      </c>
      <c r="L6045" t="n">
        <v>6529.34</v>
      </c>
      <c r="M6045" t="inlineStr"/>
      <c r="N6045" t="inlineStr"/>
      <c r="O6045" s="142">
        <f>DATE(YEAR(H6045),MONTH(H6045),1)</f>
        <v/>
      </c>
      <c r="P6045" s="132">
        <f>IF(H6045&gt;$L$3,"Futuro","Atraso")</f>
        <v/>
      </c>
      <c r="Q6045">
        <f>12*(YEAR(H6045)-YEAR($L$3))+(MONTH(H6045)-MONTH($L$3))</f>
        <v/>
      </c>
      <c r="R6045" s="366">
        <f>IF(N6045="IBIRAPITANGA FASE 3",IF(P6045="Atraso",M6045,M6045/(1+$J$2)^Q6045),IF(P6045="Atraso",M6045,M6045/(1+$J$1)^Q6045))</f>
        <v/>
      </c>
    </row>
    <row r="6046">
      <c r="A6046" t="inlineStr">
        <is>
          <t>Q025L06</t>
        </is>
      </c>
      <c r="B6046" t="inlineStr">
        <is>
          <t>FELIPE ALVAREZ DAMASO</t>
        </is>
      </c>
      <c r="C6046" t="n">
        <v>1</v>
      </c>
      <c r="D6046" t="inlineStr">
        <is>
          <t>IPCA</t>
        </is>
      </c>
      <c r="E6046" t="n">
        <v>0</v>
      </c>
      <c r="F6046" t="inlineStr">
        <is>
          <t>MENSAL</t>
        </is>
      </c>
      <c r="G6046" t="n">
        <v>45746</v>
      </c>
      <c r="H6046" t="n">
        <v>45746</v>
      </c>
      <c r="I6046" t="inlineStr">
        <is>
          <t>036</t>
        </is>
      </c>
      <c r="J6046" t="inlineStr">
        <is>
          <t>CARTEIRA</t>
        </is>
      </c>
      <c r="K6046" t="inlineStr">
        <is>
          <t>CONTRATO</t>
        </is>
      </c>
      <c r="L6046" t="n">
        <v>6529.34</v>
      </c>
      <c r="M6046" t="inlineStr"/>
      <c r="N6046" t="inlineStr"/>
      <c r="O6046" s="142">
        <f>DATE(YEAR(H6046),MONTH(H6046),1)</f>
        <v/>
      </c>
      <c r="P6046" s="132">
        <f>IF(H6046&gt;$L$3,"Futuro","Atraso")</f>
        <v/>
      </c>
      <c r="Q6046">
        <f>12*(YEAR(H6046)-YEAR($L$3))+(MONTH(H6046)-MONTH($L$3))</f>
        <v/>
      </c>
      <c r="R6046" s="366">
        <f>IF(N6046="IBIRAPITANGA FASE 3",IF(P6046="Atraso",M6046,M6046/(1+$J$2)^Q6046),IF(P6046="Atraso",M6046,M6046/(1+$J$1)^Q6046))</f>
        <v/>
      </c>
    </row>
    <row r="6047">
      <c r="A6047" t="inlineStr">
        <is>
          <t>Q025L06</t>
        </is>
      </c>
      <c r="B6047" t="inlineStr">
        <is>
          <t>FELIPE ALVAREZ DAMASO</t>
        </is>
      </c>
      <c r="C6047" t="n">
        <v>1</v>
      </c>
      <c r="D6047" t="inlineStr">
        <is>
          <t>IPCA</t>
        </is>
      </c>
      <c r="E6047" t="n">
        <v>0</v>
      </c>
      <c r="F6047" t="inlineStr">
        <is>
          <t>MENSAL</t>
        </is>
      </c>
      <c r="G6047" t="n">
        <v>45777</v>
      </c>
      <c r="H6047" t="n">
        <v>45777</v>
      </c>
      <c r="I6047" t="inlineStr">
        <is>
          <t>037</t>
        </is>
      </c>
      <c r="J6047" t="inlineStr">
        <is>
          <t>CARTEIRA</t>
        </is>
      </c>
      <c r="K6047" t="inlineStr">
        <is>
          <t>CONTRATO</t>
        </is>
      </c>
      <c r="L6047" t="n">
        <v>6529.34</v>
      </c>
      <c r="M6047" t="inlineStr"/>
      <c r="N6047" t="inlineStr"/>
      <c r="O6047" s="142">
        <f>DATE(YEAR(H6047),MONTH(H6047),1)</f>
        <v/>
      </c>
      <c r="P6047" s="132">
        <f>IF(H6047&gt;$L$3,"Futuro","Atraso")</f>
        <v/>
      </c>
      <c r="Q6047">
        <f>12*(YEAR(H6047)-YEAR($L$3))+(MONTH(H6047)-MONTH($L$3))</f>
        <v/>
      </c>
      <c r="R6047" s="366">
        <f>IF(N6047="IBIRAPITANGA FASE 3",IF(P6047="Atraso",M6047,M6047/(1+$J$2)^Q6047),IF(P6047="Atraso",M6047,M6047/(1+$J$1)^Q6047))</f>
        <v/>
      </c>
    </row>
    <row r="6048">
      <c r="A6048" t="inlineStr">
        <is>
          <t>Q025L06</t>
        </is>
      </c>
      <c r="B6048" t="inlineStr">
        <is>
          <t>FELIPE ALVAREZ DAMASO</t>
        </is>
      </c>
      <c r="C6048" t="n">
        <v>1</v>
      </c>
      <c r="D6048" t="inlineStr">
        <is>
          <t>IPCA</t>
        </is>
      </c>
      <c r="E6048" t="n">
        <v>0</v>
      </c>
      <c r="F6048" t="inlineStr">
        <is>
          <t>MENSAL</t>
        </is>
      </c>
      <c r="G6048" t="n">
        <v>45807</v>
      </c>
      <c r="H6048" t="n">
        <v>45807</v>
      </c>
      <c r="I6048" t="inlineStr">
        <is>
          <t>038</t>
        </is>
      </c>
      <c r="J6048" t="inlineStr">
        <is>
          <t>CARTEIRA</t>
        </is>
      </c>
      <c r="K6048" t="inlineStr">
        <is>
          <t>CONTRATO</t>
        </is>
      </c>
      <c r="L6048" t="n">
        <v>6529.34</v>
      </c>
      <c r="M6048" t="inlineStr"/>
      <c r="N6048" t="inlineStr"/>
      <c r="O6048" s="142">
        <f>DATE(YEAR(H6048),MONTH(H6048),1)</f>
        <v/>
      </c>
      <c r="P6048" s="132">
        <f>IF(H6048&gt;$L$3,"Futuro","Atraso")</f>
        <v/>
      </c>
      <c r="Q6048">
        <f>12*(YEAR(H6048)-YEAR($L$3))+(MONTH(H6048)-MONTH($L$3))</f>
        <v/>
      </c>
      <c r="R6048" s="366">
        <f>IF(N6048="IBIRAPITANGA FASE 3",IF(P6048="Atraso",M6048,M6048/(1+$J$2)^Q6048),IF(P6048="Atraso",M6048,M6048/(1+$J$1)^Q6048))</f>
        <v/>
      </c>
    </row>
    <row r="6049">
      <c r="A6049" t="inlineStr">
        <is>
          <t>Q025L06</t>
        </is>
      </c>
      <c r="B6049" t="inlineStr">
        <is>
          <t>FELIPE ALVAREZ DAMASO</t>
        </is>
      </c>
      <c r="C6049" t="n">
        <v>1</v>
      </c>
      <c r="D6049" t="inlineStr">
        <is>
          <t>IPCA</t>
        </is>
      </c>
      <c r="E6049" t="n">
        <v>0</v>
      </c>
      <c r="F6049" t="inlineStr">
        <is>
          <t>MENSAL</t>
        </is>
      </c>
      <c r="G6049" t="n">
        <v>45838</v>
      </c>
      <c r="H6049" t="n">
        <v>45838</v>
      </c>
      <c r="I6049" t="inlineStr">
        <is>
          <t>039</t>
        </is>
      </c>
      <c r="J6049" t="inlineStr">
        <is>
          <t>CARTEIRA</t>
        </is>
      </c>
      <c r="K6049" t="inlineStr">
        <is>
          <t>CONTRATO</t>
        </is>
      </c>
      <c r="L6049" t="n">
        <v>6529.34</v>
      </c>
      <c r="M6049" t="inlineStr"/>
      <c r="N6049" t="inlineStr"/>
      <c r="O6049" s="142">
        <f>DATE(YEAR(H6049),MONTH(H6049),1)</f>
        <v/>
      </c>
      <c r="P6049" s="132">
        <f>IF(H6049&gt;$L$3,"Futuro","Atraso")</f>
        <v/>
      </c>
      <c r="Q6049">
        <f>12*(YEAR(H6049)-YEAR($L$3))+(MONTH(H6049)-MONTH($L$3))</f>
        <v/>
      </c>
      <c r="R6049" s="366">
        <f>IF(N6049="IBIRAPITANGA FASE 3",IF(P6049="Atraso",M6049,M6049/(1+$J$2)^Q6049),IF(P6049="Atraso",M6049,M6049/(1+$J$1)^Q6049))</f>
        <v/>
      </c>
    </row>
    <row r="6050">
      <c r="A6050" t="inlineStr">
        <is>
          <t>Q025L06</t>
        </is>
      </c>
      <c r="B6050" t="inlineStr">
        <is>
          <t>FELIPE ALVAREZ DAMASO</t>
        </is>
      </c>
      <c r="C6050" t="n">
        <v>1</v>
      </c>
      <c r="D6050" t="inlineStr">
        <is>
          <t>IPCA</t>
        </is>
      </c>
      <c r="E6050" t="n">
        <v>0</v>
      </c>
      <c r="F6050" t="inlineStr">
        <is>
          <t>MENSAL</t>
        </is>
      </c>
      <c r="G6050" t="n">
        <v>45868</v>
      </c>
      <c r="H6050" t="n">
        <v>45868</v>
      </c>
      <c r="I6050" t="inlineStr">
        <is>
          <t>040</t>
        </is>
      </c>
      <c r="J6050" t="inlineStr">
        <is>
          <t>CARTEIRA</t>
        </is>
      </c>
      <c r="K6050" t="inlineStr">
        <is>
          <t>CONTRATO</t>
        </is>
      </c>
      <c r="L6050" t="n">
        <v>6529.34</v>
      </c>
      <c r="M6050" t="inlineStr"/>
      <c r="N6050" t="inlineStr"/>
      <c r="O6050" s="142">
        <f>DATE(YEAR(H6050),MONTH(H6050),1)</f>
        <v/>
      </c>
      <c r="P6050" s="132">
        <f>IF(H6050&gt;$L$3,"Futuro","Atraso")</f>
        <v/>
      </c>
      <c r="Q6050">
        <f>12*(YEAR(H6050)-YEAR($L$3))+(MONTH(H6050)-MONTH($L$3))</f>
        <v/>
      </c>
      <c r="R6050" s="366">
        <f>IF(N6050="IBIRAPITANGA FASE 3",IF(P6050="Atraso",M6050,M6050/(1+$J$2)^Q6050),IF(P6050="Atraso",M6050,M6050/(1+$J$1)^Q6050))</f>
        <v/>
      </c>
    </row>
    <row r="6051">
      <c r="A6051" t="inlineStr">
        <is>
          <t>Q025L06</t>
        </is>
      </c>
      <c r="B6051" t="inlineStr">
        <is>
          <t>FELIPE ALVAREZ DAMASO</t>
        </is>
      </c>
      <c r="C6051" t="n">
        <v>1</v>
      </c>
      <c r="D6051" t="inlineStr">
        <is>
          <t>IPCA</t>
        </is>
      </c>
      <c r="E6051" t="n">
        <v>0</v>
      </c>
      <c r="F6051" t="inlineStr">
        <is>
          <t>MENSAL</t>
        </is>
      </c>
      <c r="G6051" t="n">
        <v>45899</v>
      </c>
      <c r="H6051" t="n">
        <v>45899</v>
      </c>
      <c r="I6051" t="inlineStr">
        <is>
          <t>041</t>
        </is>
      </c>
      <c r="J6051" t="inlineStr">
        <is>
          <t>CARTEIRA</t>
        </is>
      </c>
      <c r="K6051" t="inlineStr">
        <is>
          <t>CONTRATO</t>
        </is>
      </c>
      <c r="L6051" t="n">
        <v>6529.34</v>
      </c>
      <c r="M6051" t="inlineStr"/>
      <c r="N6051" t="inlineStr"/>
      <c r="O6051" s="142">
        <f>DATE(YEAR(H6051),MONTH(H6051),1)</f>
        <v/>
      </c>
      <c r="P6051" s="132">
        <f>IF(H6051&gt;$L$3,"Futuro","Atraso")</f>
        <v/>
      </c>
      <c r="Q6051">
        <f>12*(YEAR(H6051)-YEAR($L$3))+(MONTH(H6051)-MONTH($L$3))</f>
        <v/>
      </c>
      <c r="R6051" s="366">
        <f>IF(N6051="IBIRAPITANGA FASE 3",IF(P6051="Atraso",M6051,M6051/(1+$J$2)^Q6051),IF(P6051="Atraso",M6051,M6051/(1+$J$1)^Q6051))</f>
        <v/>
      </c>
    </row>
    <row r="6052">
      <c r="A6052" t="inlineStr">
        <is>
          <t>Q025L06</t>
        </is>
      </c>
      <c r="B6052" t="inlineStr">
        <is>
          <t>FELIPE ALVAREZ DAMASO</t>
        </is>
      </c>
      <c r="C6052" t="n">
        <v>1</v>
      </c>
      <c r="D6052" t="inlineStr">
        <is>
          <t>IPCA</t>
        </is>
      </c>
      <c r="E6052" t="n">
        <v>0</v>
      </c>
      <c r="F6052" t="inlineStr">
        <is>
          <t>MENSAL</t>
        </is>
      </c>
      <c r="G6052" t="n">
        <v>45930</v>
      </c>
      <c r="H6052" t="n">
        <v>45930</v>
      </c>
      <c r="I6052" t="inlineStr">
        <is>
          <t>042</t>
        </is>
      </c>
      <c r="J6052" t="inlineStr">
        <is>
          <t>CARTEIRA</t>
        </is>
      </c>
      <c r="K6052" t="inlineStr">
        <is>
          <t>CONTRATO</t>
        </is>
      </c>
      <c r="L6052" t="n">
        <v>6529.34</v>
      </c>
      <c r="M6052" t="inlineStr"/>
      <c r="N6052" t="inlineStr"/>
      <c r="O6052" s="142">
        <f>DATE(YEAR(H6052),MONTH(H6052),1)</f>
        <v/>
      </c>
      <c r="P6052" s="132">
        <f>IF(H6052&gt;$L$3,"Futuro","Atraso")</f>
        <v/>
      </c>
      <c r="Q6052">
        <f>12*(YEAR(H6052)-YEAR($L$3))+(MONTH(H6052)-MONTH($L$3))</f>
        <v/>
      </c>
      <c r="R6052" s="366">
        <f>IF(N6052="IBIRAPITANGA FASE 3",IF(P6052="Atraso",M6052,M6052/(1+$J$2)^Q6052),IF(P6052="Atraso",M6052,M6052/(1+$J$1)^Q6052))</f>
        <v/>
      </c>
    </row>
    <row r="6053">
      <c r="A6053" t="inlineStr">
        <is>
          <t>Q025L06</t>
        </is>
      </c>
      <c r="B6053" t="inlineStr">
        <is>
          <t>FELIPE ALVAREZ DAMASO</t>
        </is>
      </c>
      <c r="C6053" t="n">
        <v>1</v>
      </c>
      <c r="D6053" t="inlineStr">
        <is>
          <t>IPCA</t>
        </is>
      </c>
      <c r="E6053" t="n">
        <v>0</v>
      </c>
      <c r="F6053" t="inlineStr">
        <is>
          <t>MENSAL</t>
        </is>
      </c>
      <c r="G6053" t="n">
        <v>45960</v>
      </c>
      <c r="H6053" t="n">
        <v>45960</v>
      </c>
      <c r="I6053" t="inlineStr">
        <is>
          <t>043</t>
        </is>
      </c>
      <c r="J6053" t="inlineStr">
        <is>
          <t>CARTEIRA</t>
        </is>
      </c>
      <c r="K6053" t="inlineStr">
        <is>
          <t>CONTRATO</t>
        </is>
      </c>
      <c r="L6053" t="n">
        <v>6529.34</v>
      </c>
      <c r="M6053" t="inlineStr"/>
      <c r="N6053" t="inlineStr"/>
      <c r="O6053" s="142">
        <f>DATE(YEAR(H6053),MONTH(H6053),1)</f>
        <v/>
      </c>
      <c r="P6053" s="132">
        <f>IF(H6053&gt;$L$3,"Futuro","Atraso")</f>
        <v/>
      </c>
      <c r="Q6053">
        <f>12*(YEAR(H6053)-YEAR($L$3))+(MONTH(H6053)-MONTH($L$3))</f>
        <v/>
      </c>
      <c r="R6053" s="366">
        <f>IF(N6053="IBIRAPITANGA FASE 3",IF(P6053="Atraso",M6053,M6053/(1+$J$2)^Q6053),IF(P6053="Atraso",M6053,M6053/(1+$J$1)^Q6053))</f>
        <v/>
      </c>
    </row>
    <row r="6054">
      <c r="A6054" t="inlineStr">
        <is>
          <t>Q025L06</t>
        </is>
      </c>
      <c r="B6054" t="inlineStr">
        <is>
          <t>FELIPE ALVAREZ DAMASO</t>
        </is>
      </c>
      <c r="C6054" t="n">
        <v>1</v>
      </c>
      <c r="D6054" t="inlineStr">
        <is>
          <t>IPCA</t>
        </is>
      </c>
      <c r="E6054" t="n">
        <v>0</v>
      </c>
      <c r="F6054" t="inlineStr">
        <is>
          <t>MENSAL</t>
        </is>
      </c>
      <c r="G6054" t="n">
        <v>45991</v>
      </c>
      <c r="H6054" t="n">
        <v>45991</v>
      </c>
      <c r="I6054" t="inlineStr">
        <is>
          <t>044</t>
        </is>
      </c>
      <c r="J6054" t="inlineStr">
        <is>
          <t>CARTEIRA</t>
        </is>
      </c>
      <c r="K6054" t="inlineStr">
        <is>
          <t>CONTRATO</t>
        </is>
      </c>
      <c r="L6054" t="n">
        <v>6529.34</v>
      </c>
      <c r="M6054" t="inlineStr"/>
      <c r="N6054" t="inlineStr"/>
      <c r="O6054" s="142">
        <f>DATE(YEAR(H6054),MONTH(H6054),1)</f>
        <v/>
      </c>
      <c r="P6054" s="132">
        <f>IF(H6054&gt;$L$3,"Futuro","Atraso")</f>
        <v/>
      </c>
      <c r="Q6054">
        <f>12*(YEAR(H6054)-YEAR($L$3))+(MONTH(H6054)-MONTH($L$3))</f>
        <v/>
      </c>
      <c r="R6054" s="366">
        <f>IF(N6054="IBIRAPITANGA FASE 3",IF(P6054="Atraso",M6054,M6054/(1+$J$2)^Q6054),IF(P6054="Atraso",M6054,M6054/(1+$J$1)^Q6054))</f>
        <v/>
      </c>
    </row>
    <row r="6055">
      <c r="A6055" t="inlineStr">
        <is>
          <t>Q025L06</t>
        </is>
      </c>
      <c r="B6055" t="inlineStr">
        <is>
          <t>FELIPE ALVAREZ DAMASO</t>
        </is>
      </c>
      <c r="C6055" t="n">
        <v>1</v>
      </c>
      <c r="D6055" t="inlineStr">
        <is>
          <t>IPCA</t>
        </is>
      </c>
      <c r="E6055" t="n">
        <v>0</v>
      </c>
      <c r="F6055" t="inlineStr">
        <is>
          <t>MENSAL</t>
        </is>
      </c>
      <c r="G6055" t="n">
        <v>46021</v>
      </c>
      <c r="H6055" t="n">
        <v>46021</v>
      </c>
      <c r="I6055" t="inlineStr">
        <is>
          <t>045</t>
        </is>
      </c>
      <c r="J6055" t="inlineStr">
        <is>
          <t>CARTEIRA</t>
        </is>
      </c>
      <c r="K6055" t="inlineStr">
        <is>
          <t>CONTRATO</t>
        </is>
      </c>
      <c r="L6055" t="n">
        <v>6529.34</v>
      </c>
      <c r="M6055" t="inlineStr"/>
      <c r="N6055" t="inlineStr"/>
      <c r="O6055" s="142">
        <f>DATE(YEAR(H6055),MONTH(H6055),1)</f>
        <v/>
      </c>
      <c r="P6055" s="132">
        <f>IF(H6055&gt;$L$3,"Futuro","Atraso")</f>
        <v/>
      </c>
      <c r="Q6055">
        <f>12*(YEAR(H6055)-YEAR($L$3))+(MONTH(H6055)-MONTH($L$3))</f>
        <v/>
      </c>
      <c r="R6055" s="366">
        <f>IF(N6055="IBIRAPITANGA FASE 3",IF(P6055="Atraso",M6055,M6055/(1+$J$2)^Q6055),IF(P6055="Atraso",M6055,M6055/(1+$J$1)^Q6055))</f>
        <v/>
      </c>
    </row>
    <row r="6056">
      <c r="A6056" t="inlineStr">
        <is>
          <t>Q025L06</t>
        </is>
      </c>
      <c r="B6056" t="inlineStr">
        <is>
          <t>FELIPE ALVAREZ DAMASO</t>
        </is>
      </c>
      <c r="C6056" t="n">
        <v>1</v>
      </c>
      <c r="D6056" t="inlineStr">
        <is>
          <t>IPCA</t>
        </is>
      </c>
      <c r="E6056" t="n">
        <v>0</v>
      </c>
      <c r="F6056" t="inlineStr">
        <is>
          <t>MENSAL</t>
        </is>
      </c>
      <c r="G6056" t="n">
        <v>46052</v>
      </c>
      <c r="H6056" t="n">
        <v>46052</v>
      </c>
      <c r="I6056" t="inlineStr">
        <is>
          <t>046</t>
        </is>
      </c>
      <c r="J6056" t="inlineStr">
        <is>
          <t>CARTEIRA</t>
        </is>
      </c>
      <c r="K6056" t="inlineStr">
        <is>
          <t>CONTRATO</t>
        </is>
      </c>
      <c r="L6056" t="n">
        <v>6529.34</v>
      </c>
      <c r="M6056" t="inlineStr"/>
      <c r="N6056" t="inlineStr"/>
      <c r="O6056" s="142">
        <f>DATE(YEAR(H6056),MONTH(H6056),1)</f>
        <v/>
      </c>
      <c r="P6056" s="132">
        <f>IF(H6056&gt;$L$3,"Futuro","Atraso")</f>
        <v/>
      </c>
      <c r="Q6056">
        <f>12*(YEAR(H6056)-YEAR($L$3))+(MONTH(H6056)-MONTH($L$3))</f>
        <v/>
      </c>
      <c r="R6056" s="366">
        <f>IF(N6056="IBIRAPITANGA FASE 3",IF(P6056="Atraso",M6056,M6056/(1+$J$2)^Q6056),IF(P6056="Atraso",M6056,M6056/(1+$J$1)^Q6056))</f>
        <v/>
      </c>
    </row>
    <row r="6057">
      <c r="A6057" t="inlineStr">
        <is>
          <t>Q025L06</t>
        </is>
      </c>
      <c r="B6057" t="inlineStr">
        <is>
          <t>FELIPE ALVAREZ DAMASO</t>
        </is>
      </c>
      <c r="C6057" t="n">
        <v>1</v>
      </c>
      <c r="D6057" t="inlineStr">
        <is>
          <t>IPCA</t>
        </is>
      </c>
      <c r="E6057" t="n">
        <v>0</v>
      </c>
      <c r="F6057" t="inlineStr">
        <is>
          <t>MENSAL</t>
        </is>
      </c>
      <c r="G6057" t="n">
        <v>46081</v>
      </c>
      <c r="H6057" t="n">
        <v>46081</v>
      </c>
      <c r="I6057" t="inlineStr">
        <is>
          <t>047</t>
        </is>
      </c>
      <c r="J6057" t="inlineStr">
        <is>
          <t>CARTEIRA</t>
        </is>
      </c>
      <c r="K6057" t="inlineStr">
        <is>
          <t>CONTRATO</t>
        </is>
      </c>
      <c r="L6057" t="n">
        <v>6529.34</v>
      </c>
      <c r="M6057" t="inlineStr"/>
      <c r="N6057" t="inlineStr"/>
      <c r="O6057" s="142">
        <f>DATE(YEAR(H6057),MONTH(H6057),1)</f>
        <v/>
      </c>
      <c r="P6057" s="132">
        <f>IF(H6057&gt;$L$3,"Futuro","Atraso")</f>
        <v/>
      </c>
      <c r="Q6057">
        <f>12*(YEAR(H6057)-YEAR($L$3))+(MONTH(H6057)-MONTH($L$3))</f>
        <v/>
      </c>
      <c r="R6057" s="366">
        <f>IF(N6057="IBIRAPITANGA FASE 3",IF(P6057="Atraso",M6057,M6057/(1+$J$2)^Q6057),IF(P6057="Atraso",M6057,M6057/(1+$J$1)^Q6057))</f>
        <v/>
      </c>
    </row>
    <row r="6058">
      <c r="A6058" t="inlineStr">
        <is>
          <t>Q025L07</t>
        </is>
      </c>
      <c r="B6058" t="inlineStr">
        <is>
          <t>CARLOS ROBERTO TAVARES JUNIOR</t>
        </is>
      </c>
      <c r="C6058" t="n">
        <v>1</v>
      </c>
      <c r="D6058" t="inlineStr">
        <is>
          <t>IPCA</t>
        </is>
      </c>
      <c r="E6058" t="n">
        <v>0</v>
      </c>
      <c r="F6058" t="inlineStr">
        <is>
          <t>MENSAL</t>
        </is>
      </c>
      <c r="G6058" t="n">
        <v>45229</v>
      </c>
      <c r="H6058" t="n">
        <v>45229</v>
      </c>
      <c r="I6058" t="inlineStr">
        <is>
          <t>019</t>
        </is>
      </c>
      <c r="J6058" t="inlineStr">
        <is>
          <t>CARTEIRA</t>
        </is>
      </c>
      <c r="K6058" t="inlineStr">
        <is>
          <t>CONTRATO</t>
        </is>
      </c>
      <c r="L6058" t="n">
        <v>6956.06</v>
      </c>
      <c r="M6058" t="inlineStr"/>
      <c r="N6058" t="inlineStr"/>
      <c r="O6058" s="142">
        <f>DATE(YEAR(H6058),MONTH(H6058),1)</f>
        <v/>
      </c>
      <c r="P6058" s="132">
        <f>IF(H6058&gt;$L$3,"Futuro","Atraso")</f>
        <v/>
      </c>
      <c r="Q6058">
        <f>12*(YEAR(H6058)-YEAR($L$3))+(MONTH(H6058)-MONTH($L$3))</f>
        <v/>
      </c>
      <c r="R6058" s="366">
        <f>IF(N6058="IBIRAPITANGA FASE 3",IF(P6058="Atraso",M6058,M6058/(1+$J$2)^Q6058),IF(P6058="Atraso",M6058,M6058/(1+$J$1)^Q6058))</f>
        <v/>
      </c>
    </row>
    <row r="6059">
      <c r="A6059" t="inlineStr">
        <is>
          <t>Q025L07</t>
        </is>
      </c>
      <c r="B6059" t="inlineStr">
        <is>
          <t>CARLOS ROBERTO TAVARES JUNIOR</t>
        </is>
      </c>
      <c r="C6059" t="n">
        <v>1</v>
      </c>
      <c r="D6059" t="inlineStr">
        <is>
          <t>IPCA</t>
        </is>
      </c>
      <c r="E6059" t="n">
        <v>0</v>
      </c>
      <c r="F6059" t="inlineStr">
        <is>
          <t>MENSAL</t>
        </is>
      </c>
      <c r="G6059" t="n">
        <v>45260</v>
      </c>
      <c r="H6059" t="n">
        <v>45260</v>
      </c>
      <c r="I6059" t="inlineStr">
        <is>
          <t>020</t>
        </is>
      </c>
      <c r="J6059" t="inlineStr">
        <is>
          <t>CARTEIRA</t>
        </is>
      </c>
      <c r="K6059" t="inlineStr">
        <is>
          <t>CONTRATO</t>
        </is>
      </c>
      <c r="L6059" t="n">
        <v>6810.5</v>
      </c>
      <c r="M6059" t="inlineStr"/>
      <c r="N6059" t="inlineStr"/>
      <c r="O6059" s="142">
        <f>DATE(YEAR(H6059),MONTH(H6059),1)</f>
        <v/>
      </c>
      <c r="P6059" s="132">
        <f>IF(H6059&gt;$L$3,"Futuro","Atraso")</f>
        <v/>
      </c>
      <c r="Q6059">
        <f>12*(YEAR(H6059)-YEAR($L$3))+(MONTH(H6059)-MONTH($L$3))</f>
        <v/>
      </c>
      <c r="R6059" s="366">
        <f>IF(N6059="IBIRAPITANGA FASE 3",IF(P6059="Atraso",M6059,M6059/(1+$J$2)^Q6059),IF(P6059="Atraso",M6059,M6059/(1+$J$1)^Q6059))</f>
        <v/>
      </c>
    </row>
    <row r="6060">
      <c r="A6060" t="inlineStr">
        <is>
          <t>Q025L07</t>
        </is>
      </c>
      <c r="B6060" t="inlineStr">
        <is>
          <t>CARLOS ROBERTO TAVARES JUNIOR</t>
        </is>
      </c>
      <c r="C6060" t="n">
        <v>1</v>
      </c>
      <c r="D6060" t="inlineStr">
        <is>
          <t>IPCA</t>
        </is>
      </c>
      <c r="E6060" t="n">
        <v>0</v>
      </c>
      <c r="F6060" t="inlineStr">
        <is>
          <t>MENSAL</t>
        </is>
      </c>
      <c r="G6060" t="n">
        <v>45290</v>
      </c>
      <c r="H6060" t="n">
        <v>45290</v>
      </c>
      <c r="I6060" t="inlineStr">
        <is>
          <t>021</t>
        </is>
      </c>
      <c r="J6060" t="inlineStr">
        <is>
          <t>CARTEIRA</t>
        </is>
      </c>
      <c r="K6060" t="inlineStr">
        <is>
          <t>CONTRATO</t>
        </is>
      </c>
      <c r="L6060" t="n">
        <v>6810.5</v>
      </c>
      <c r="M6060" t="inlineStr"/>
      <c r="N6060" t="inlineStr"/>
      <c r="O6060" s="142">
        <f>DATE(YEAR(H6060),MONTH(H6060),1)</f>
        <v/>
      </c>
      <c r="P6060" s="132">
        <f>IF(H6060&gt;$L$3,"Futuro","Atraso")</f>
        <v/>
      </c>
      <c r="Q6060">
        <f>12*(YEAR(H6060)-YEAR($L$3))+(MONTH(H6060)-MONTH($L$3))</f>
        <v/>
      </c>
      <c r="R6060" s="366">
        <f>IF(N6060="IBIRAPITANGA FASE 3",IF(P6060="Atraso",M6060,M6060/(1+$J$2)^Q6060),IF(P6060="Atraso",M6060,M6060/(1+$J$1)^Q6060))</f>
        <v/>
      </c>
    </row>
    <row r="6061">
      <c r="A6061" t="inlineStr">
        <is>
          <t>Q025L07</t>
        </is>
      </c>
      <c r="B6061" t="inlineStr">
        <is>
          <t>CARLOS ROBERTO TAVARES JUNIOR</t>
        </is>
      </c>
      <c r="C6061" t="n">
        <v>1</v>
      </c>
      <c r="D6061" t="inlineStr">
        <is>
          <t>IPCA</t>
        </is>
      </c>
      <c r="E6061" t="n">
        <v>0</v>
      </c>
      <c r="F6061" t="inlineStr">
        <is>
          <t>MENSAL</t>
        </is>
      </c>
      <c r="G6061" t="n">
        <v>45321</v>
      </c>
      <c r="H6061" t="n">
        <v>45321</v>
      </c>
      <c r="I6061" t="inlineStr">
        <is>
          <t>022</t>
        </is>
      </c>
      <c r="J6061" t="inlineStr">
        <is>
          <t>CARTEIRA</t>
        </is>
      </c>
      <c r="K6061" t="inlineStr">
        <is>
          <t>CONTRATO</t>
        </is>
      </c>
      <c r="L6061" t="n">
        <v>6810.5</v>
      </c>
      <c r="M6061" t="inlineStr"/>
      <c r="N6061" t="inlineStr"/>
      <c r="O6061" s="142">
        <f>DATE(YEAR(H6061),MONTH(H6061),1)</f>
        <v/>
      </c>
      <c r="P6061" s="132">
        <f>IF(H6061&gt;$L$3,"Futuro","Atraso")</f>
        <v/>
      </c>
      <c r="Q6061">
        <f>12*(YEAR(H6061)-YEAR($L$3))+(MONTH(H6061)-MONTH($L$3))</f>
        <v/>
      </c>
      <c r="R6061" s="366">
        <f>IF(N6061="IBIRAPITANGA FASE 3",IF(P6061="Atraso",M6061,M6061/(1+$J$2)^Q6061),IF(P6061="Atraso",M6061,M6061/(1+$J$1)^Q6061))</f>
        <v/>
      </c>
    </row>
    <row r="6062">
      <c r="A6062" t="inlineStr">
        <is>
          <t>Q025L07</t>
        </is>
      </c>
      <c r="B6062" t="inlineStr">
        <is>
          <t>CARLOS ROBERTO TAVARES JUNIOR</t>
        </is>
      </c>
      <c r="C6062" t="n">
        <v>1</v>
      </c>
      <c r="D6062" t="inlineStr">
        <is>
          <t>IPCA</t>
        </is>
      </c>
      <c r="E6062" t="n">
        <v>0</v>
      </c>
      <c r="F6062" t="inlineStr">
        <is>
          <t>MENSAL</t>
        </is>
      </c>
      <c r="G6062" t="n">
        <v>45351</v>
      </c>
      <c r="H6062" t="n">
        <v>45351</v>
      </c>
      <c r="I6062" t="inlineStr">
        <is>
          <t>023</t>
        </is>
      </c>
      <c r="J6062" t="inlineStr">
        <is>
          <t>CARTEIRA</t>
        </is>
      </c>
      <c r="K6062" t="inlineStr">
        <is>
          <t>CONTRATO</t>
        </is>
      </c>
      <c r="L6062" t="n">
        <v>6810.5</v>
      </c>
      <c r="M6062" t="inlineStr"/>
      <c r="N6062" t="inlineStr"/>
      <c r="O6062" s="142">
        <f>DATE(YEAR(H6062),MONTH(H6062),1)</f>
        <v/>
      </c>
      <c r="P6062" s="132">
        <f>IF(H6062&gt;$L$3,"Futuro","Atraso")</f>
        <v/>
      </c>
      <c r="Q6062">
        <f>12*(YEAR(H6062)-YEAR($L$3))+(MONTH(H6062)-MONTH($L$3))</f>
        <v/>
      </c>
      <c r="R6062" s="366">
        <f>IF(N6062="IBIRAPITANGA FASE 3",IF(P6062="Atraso",M6062,M6062/(1+$J$2)^Q6062),IF(P6062="Atraso",M6062,M6062/(1+$J$1)^Q6062))</f>
        <v/>
      </c>
    </row>
    <row r="6063">
      <c r="A6063" t="inlineStr">
        <is>
          <t>Q025L07</t>
        </is>
      </c>
      <c r="B6063" t="inlineStr">
        <is>
          <t>CARLOS ROBERTO TAVARES JUNIOR</t>
        </is>
      </c>
      <c r="C6063" t="n">
        <v>1</v>
      </c>
      <c r="D6063" t="inlineStr">
        <is>
          <t>IPCA</t>
        </is>
      </c>
      <c r="E6063" t="n">
        <v>0</v>
      </c>
      <c r="F6063" t="inlineStr">
        <is>
          <t>MENSAL</t>
        </is>
      </c>
      <c r="G6063" t="n">
        <v>45381</v>
      </c>
      <c r="H6063" t="n">
        <v>45381</v>
      </c>
      <c r="I6063" t="inlineStr">
        <is>
          <t>024</t>
        </is>
      </c>
      <c r="J6063" t="inlineStr">
        <is>
          <t>CARTEIRA</t>
        </is>
      </c>
      <c r="K6063" t="inlineStr">
        <is>
          <t>CONTRATO</t>
        </is>
      </c>
      <c r="L6063" t="n">
        <v>6810.5</v>
      </c>
      <c r="M6063" t="inlineStr"/>
      <c r="N6063" t="inlineStr"/>
      <c r="O6063" s="142">
        <f>DATE(YEAR(H6063),MONTH(H6063),1)</f>
        <v/>
      </c>
      <c r="P6063" s="132">
        <f>IF(H6063&gt;$L$3,"Futuro","Atraso")</f>
        <v/>
      </c>
      <c r="Q6063">
        <f>12*(YEAR(H6063)-YEAR($L$3))+(MONTH(H6063)-MONTH($L$3))</f>
        <v/>
      </c>
      <c r="R6063" s="366">
        <f>IF(N6063="IBIRAPITANGA FASE 3",IF(P6063="Atraso",M6063,M6063/(1+$J$2)^Q6063),IF(P6063="Atraso",M6063,M6063/(1+$J$1)^Q6063))</f>
        <v/>
      </c>
    </row>
    <row r="6064">
      <c r="A6064" t="inlineStr">
        <is>
          <t>Q025L07</t>
        </is>
      </c>
      <c r="B6064" t="inlineStr">
        <is>
          <t>CARLOS ROBERTO TAVARES JUNIOR</t>
        </is>
      </c>
      <c r="C6064" t="n">
        <v>1</v>
      </c>
      <c r="D6064" t="inlineStr">
        <is>
          <t>IPCA</t>
        </is>
      </c>
      <c r="E6064" t="n">
        <v>0</v>
      </c>
      <c r="F6064" t="inlineStr">
        <is>
          <t>MENSAL</t>
        </is>
      </c>
      <c r="G6064" t="n">
        <v>45412</v>
      </c>
      <c r="H6064" t="n">
        <v>45412</v>
      </c>
      <c r="I6064" t="inlineStr">
        <is>
          <t>025</t>
        </is>
      </c>
      <c r="J6064" t="inlineStr">
        <is>
          <t>CARTEIRA</t>
        </is>
      </c>
      <c r="K6064" t="inlineStr">
        <is>
          <t>CONTRATO</t>
        </is>
      </c>
      <c r="L6064" t="n">
        <v>6810.5</v>
      </c>
      <c r="M6064" t="inlineStr"/>
      <c r="N6064" t="inlineStr"/>
      <c r="O6064" s="142">
        <f>DATE(YEAR(H6064),MONTH(H6064),1)</f>
        <v/>
      </c>
      <c r="P6064" s="132">
        <f>IF(H6064&gt;$L$3,"Futuro","Atraso")</f>
        <v/>
      </c>
      <c r="Q6064">
        <f>12*(YEAR(H6064)-YEAR($L$3))+(MONTH(H6064)-MONTH($L$3))</f>
        <v/>
      </c>
      <c r="R6064" s="366">
        <f>IF(N6064="IBIRAPITANGA FASE 3",IF(P6064="Atraso",M6064,M6064/(1+$J$2)^Q6064),IF(P6064="Atraso",M6064,M6064/(1+$J$1)^Q6064))</f>
        <v/>
      </c>
    </row>
    <row r="6065">
      <c r="A6065" t="inlineStr">
        <is>
          <t>Q025L07</t>
        </is>
      </c>
      <c r="B6065" t="inlineStr">
        <is>
          <t>CARLOS ROBERTO TAVARES JUNIOR</t>
        </is>
      </c>
      <c r="C6065" t="n">
        <v>1</v>
      </c>
      <c r="D6065" t="inlineStr">
        <is>
          <t>IPCA</t>
        </is>
      </c>
      <c r="E6065" t="n">
        <v>0</v>
      </c>
      <c r="F6065" t="inlineStr">
        <is>
          <t>MENSAL</t>
        </is>
      </c>
      <c r="G6065" t="n">
        <v>45442</v>
      </c>
      <c r="H6065" t="n">
        <v>45442</v>
      </c>
      <c r="I6065" t="inlineStr">
        <is>
          <t>026</t>
        </is>
      </c>
      <c r="J6065" t="inlineStr">
        <is>
          <t>CARTEIRA</t>
        </is>
      </c>
      <c r="K6065" t="inlineStr">
        <is>
          <t>CONTRATO</t>
        </is>
      </c>
      <c r="L6065" t="n">
        <v>6810.5</v>
      </c>
      <c r="M6065" t="inlineStr"/>
      <c r="N6065" t="inlineStr"/>
      <c r="O6065" s="142">
        <f>DATE(YEAR(H6065),MONTH(H6065),1)</f>
        <v/>
      </c>
      <c r="P6065" s="132">
        <f>IF(H6065&gt;$L$3,"Futuro","Atraso")</f>
        <v/>
      </c>
      <c r="Q6065">
        <f>12*(YEAR(H6065)-YEAR($L$3))+(MONTH(H6065)-MONTH($L$3))</f>
        <v/>
      </c>
      <c r="R6065" s="366">
        <f>IF(N6065="IBIRAPITANGA FASE 3",IF(P6065="Atraso",M6065,M6065/(1+$J$2)^Q6065),IF(P6065="Atraso",M6065,M6065/(1+$J$1)^Q6065))</f>
        <v/>
      </c>
    </row>
    <row r="6066">
      <c r="A6066" t="inlineStr">
        <is>
          <t>Q025L07</t>
        </is>
      </c>
      <c r="B6066" t="inlineStr">
        <is>
          <t>CARLOS ROBERTO TAVARES JUNIOR</t>
        </is>
      </c>
      <c r="C6066" t="n">
        <v>1</v>
      </c>
      <c r="D6066" t="inlineStr">
        <is>
          <t>IPCA</t>
        </is>
      </c>
      <c r="E6066" t="n">
        <v>0</v>
      </c>
      <c r="F6066" t="inlineStr">
        <is>
          <t>MENSAL</t>
        </is>
      </c>
      <c r="G6066" t="n">
        <v>45473</v>
      </c>
      <c r="H6066" t="n">
        <v>45473</v>
      </c>
      <c r="I6066" t="inlineStr">
        <is>
          <t>027</t>
        </is>
      </c>
      <c r="J6066" t="inlineStr">
        <is>
          <t>CARTEIRA</t>
        </is>
      </c>
      <c r="K6066" t="inlineStr">
        <is>
          <t>CONTRATO</t>
        </is>
      </c>
      <c r="L6066" t="n">
        <v>6810.5</v>
      </c>
      <c r="M6066" t="inlineStr"/>
      <c r="N6066" t="inlineStr"/>
      <c r="O6066" s="142">
        <f>DATE(YEAR(H6066),MONTH(H6066),1)</f>
        <v/>
      </c>
      <c r="P6066" s="132">
        <f>IF(H6066&gt;$L$3,"Futuro","Atraso")</f>
        <v/>
      </c>
      <c r="Q6066">
        <f>12*(YEAR(H6066)-YEAR($L$3))+(MONTH(H6066)-MONTH($L$3))</f>
        <v/>
      </c>
      <c r="R6066" s="366">
        <f>IF(N6066="IBIRAPITANGA FASE 3",IF(P6066="Atraso",M6066,M6066/(1+$J$2)^Q6066),IF(P6066="Atraso",M6066,M6066/(1+$J$1)^Q6066))</f>
        <v/>
      </c>
    </row>
    <row r="6067">
      <c r="A6067" t="inlineStr">
        <is>
          <t>Q025L07</t>
        </is>
      </c>
      <c r="B6067" t="inlineStr">
        <is>
          <t>CARLOS ROBERTO TAVARES JUNIOR</t>
        </is>
      </c>
      <c r="C6067" t="n">
        <v>1</v>
      </c>
      <c r="D6067" t="inlineStr">
        <is>
          <t>IPCA</t>
        </is>
      </c>
      <c r="E6067" t="n">
        <v>0</v>
      </c>
      <c r="F6067" t="inlineStr">
        <is>
          <t>MENSAL</t>
        </is>
      </c>
      <c r="G6067" t="n">
        <v>45503</v>
      </c>
      <c r="H6067" t="n">
        <v>45503</v>
      </c>
      <c r="I6067" t="inlineStr">
        <is>
          <t>028</t>
        </is>
      </c>
      <c r="J6067" t="inlineStr">
        <is>
          <t>CARTEIRA</t>
        </is>
      </c>
      <c r="K6067" t="inlineStr">
        <is>
          <t>CONTRATO</t>
        </is>
      </c>
      <c r="L6067" t="n">
        <v>6810.5</v>
      </c>
      <c r="M6067" t="inlineStr"/>
      <c r="N6067" t="inlineStr"/>
      <c r="O6067" s="142">
        <f>DATE(YEAR(H6067),MONTH(H6067),1)</f>
        <v/>
      </c>
      <c r="P6067" s="132">
        <f>IF(H6067&gt;$L$3,"Futuro","Atraso")</f>
        <v/>
      </c>
      <c r="Q6067">
        <f>12*(YEAR(H6067)-YEAR($L$3))+(MONTH(H6067)-MONTH($L$3))</f>
        <v/>
      </c>
      <c r="R6067" s="366">
        <f>IF(N6067="IBIRAPITANGA FASE 3",IF(P6067="Atraso",M6067,M6067/(1+$J$2)^Q6067),IF(P6067="Atraso",M6067,M6067/(1+$J$1)^Q6067))</f>
        <v/>
      </c>
    </row>
    <row r="6068">
      <c r="A6068" t="inlineStr">
        <is>
          <t>Q025L07</t>
        </is>
      </c>
      <c r="B6068" t="inlineStr">
        <is>
          <t>CARLOS ROBERTO TAVARES JUNIOR</t>
        </is>
      </c>
      <c r="C6068" t="n">
        <v>1</v>
      </c>
      <c r="D6068" t="inlineStr">
        <is>
          <t>IPCA</t>
        </is>
      </c>
      <c r="E6068" t="n">
        <v>0</v>
      </c>
      <c r="F6068" t="inlineStr">
        <is>
          <t>MENSAL</t>
        </is>
      </c>
      <c r="G6068" t="n">
        <v>45534</v>
      </c>
      <c r="H6068" t="n">
        <v>45534</v>
      </c>
      <c r="I6068" t="inlineStr">
        <is>
          <t>029</t>
        </is>
      </c>
      <c r="J6068" t="inlineStr">
        <is>
          <t>CARTEIRA</t>
        </is>
      </c>
      <c r="K6068" t="inlineStr">
        <is>
          <t>CONTRATO</t>
        </is>
      </c>
      <c r="L6068" t="n">
        <v>6810.5</v>
      </c>
      <c r="M6068" t="inlineStr"/>
      <c r="N6068" t="inlineStr"/>
      <c r="O6068" s="142">
        <f>DATE(YEAR(H6068),MONTH(H6068),1)</f>
        <v/>
      </c>
      <c r="P6068" s="132">
        <f>IF(H6068&gt;$L$3,"Futuro","Atraso")</f>
        <v/>
      </c>
      <c r="Q6068">
        <f>12*(YEAR(H6068)-YEAR($L$3))+(MONTH(H6068)-MONTH($L$3))</f>
        <v/>
      </c>
      <c r="R6068" s="366">
        <f>IF(N6068="IBIRAPITANGA FASE 3",IF(P6068="Atraso",M6068,M6068/(1+$J$2)^Q6068),IF(P6068="Atraso",M6068,M6068/(1+$J$1)^Q6068))</f>
        <v/>
      </c>
    </row>
    <row r="6069">
      <c r="A6069" t="inlineStr">
        <is>
          <t>Q025L07</t>
        </is>
      </c>
      <c r="B6069" t="inlineStr">
        <is>
          <t>CARLOS ROBERTO TAVARES JUNIOR</t>
        </is>
      </c>
      <c r="C6069" t="n">
        <v>1</v>
      </c>
      <c r="D6069" t="inlineStr">
        <is>
          <t>IPCA</t>
        </is>
      </c>
      <c r="E6069" t="n">
        <v>0</v>
      </c>
      <c r="F6069" t="inlineStr">
        <is>
          <t>MENSAL</t>
        </is>
      </c>
      <c r="G6069" t="n">
        <v>45565</v>
      </c>
      <c r="H6069" t="n">
        <v>45565</v>
      </c>
      <c r="I6069" t="inlineStr">
        <is>
          <t>030</t>
        </is>
      </c>
      <c r="J6069" t="inlineStr">
        <is>
          <t>CARTEIRA</t>
        </is>
      </c>
      <c r="K6069" t="inlineStr">
        <is>
          <t>CONTRATO</t>
        </is>
      </c>
      <c r="L6069" t="n">
        <v>6810.5</v>
      </c>
      <c r="M6069" t="inlineStr"/>
      <c r="N6069" t="inlineStr"/>
      <c r="O6069" s="142">
        <f>DATE(YEAR(H6069),MONTH(H6069),1)</f>
        <v/>
      </c>
      <c r="P6069" s="132">
        <f>IF(H6069&gt;$L$3,"Futuro","Atraso")</f>
        <v/>
      </c>
      <c r="Q6069">
        <f>12*(YEAR(H6069)-YEAR($L$3))+(MONTH(H6069)-MONTH($L$3))</f>
        <v/>
      </c>
      <c r="R6069" s="366">
        <f>IF(N6069="IBIRAPITANGA FASE 3",IF(P6069="Atraso",M6069,M6069/(1+$J$2)^Q6069),IF(P6069="Atraso",M6069,M6069/(1+$J$1)^Q6069))</f>
        <v/>
      </c>
    </row>
    <row r="6070">
      <c r="A6070" t="inlineStr">
        <is>
          <t>Q025L07</t>
        </is>
      </c>
      <c r="B6070" t="inlineStr">
        <is>
          <t>CARLOS ROBERTO TAVARES JUNIOR</t>
        </is>
      </c>
      <c r="C6070" t="n">
        <v>1</v>
      </c>
      <c r="D6070" t="inlineStr">
        <is>
          <t>IPCA</t>
        </is>
      </c>
      <c r="E6070" t="n">
        <v>0</v>
      </c>
      <c r="F6070" t="inlineStr">
        <is>
          <t>MENSAL</t>
        </is>
      </c>
      <c r="G6070" t="n">
        <v>45595</v>
      </c>
      <c r="H6070" t="n">
        <v>45595</v>
      </c>
      <c r="I6070" t="inlineStr">
        <is>
          <t>031</t>
        </is>
      </c>
      <c r="J6070" t="inlineStr">
        <is>
          <t>CARTEIRA</t>
        </is>
      </c>
      <c r="K6070" t="inlineStr">
        <is>
          <t>CONTRATO</t>
        </is>
      </c>
      <c r="L6070" t="n">
        <v>6810.5</v>
      </c>
      <c r="M6070" t="inlineStr"/>
      <c r="N6070" t="inlineStr"/>
      <c r="O6070" s="142">
        <f>DATE(YEAR(H6070),MONTH(H6070),1)</f>
        <v/>
      </c>
      <c r="P6070" s="132">
        <f>IF(H6070&gt;$L$3,"Futuro","Atraso")</f>
        <v/>
      </c>
      <c r="Q6070">
        <f>12*(YEAR(H6070)-YEAR($L$3))+(MONTH(H6070)-MONTH($L$3))</f>
        <v/>
      </c>
      <c r="R6070" s="366">
        <f>IF(N6070="IBIRAPITANGA FASE 3",IF(P6070="Atraso",M6070,M6070/(1+$J$2)^Q6070),IF(P6070="Atraso",M6070,M6070/(1+$J$1)^Q6070))</f>
        <v/>
      </c>
    </row>
    <row r="6071">
      <c r="A6071" t="inlineStr">
        <is>
          <t>Q025L07</t>
        </is>
      </c>
      <c r="B6071" t="inlineStr">
        <is>
          <t>CARLOS ROBERTO TAVARES JUNIOR</t>
        </is>
      </c>
      <c r="C6071" t="n">
        <v>1</v>
      </c>
      <c r="D6071" t="inlineStr">
        <is>
          <t>IPCA</t>
        </is>
      </c>
      <c r="E6071" t="n">
        <v>0</v>
      </c>
      <c r="F6071" t="inlineStr">
        <is>
          <t>MENSAL</t>
        </is>
      </c>
      <c r="G6071" t="n">
        <v>45626</v>
      </c>
      <c r="H6071" t="n">
        <v>45626</v>
      </c>
      <c r="I6071" t="inlineStr">
        <is>
          <t>032</t>
        </is>
      </c>
      <c r="J6071" t="inlineStr">
        <is>
          <t>CARTEIRA</t>
        </is>
      </c>
      <c r="K6071" t="inlineStr">
        <is>
          <t>CONTRATO</t>
        </is>
      </c>
      <c r="L6071" t="n">
        <v>6810.5</v>
      </c>
      <c r="M6071" t="inlineStr"/>
      <c r="N6071" t="inlineStr"/>
      <c r="O6071" s="142">
        <f>DATE(YEAR(H6071),MONTH(H6071),1)</f>
        <v/>
      </c>
      <c r="P6071" s="132">
        <f>IF(H6071&gt;$L$3,"Futuro","Atraso")</f>
        <v/>
      </c>
      <c r="Q6071">
        <f>12*(YEAR(H6071)-YEAR($L$3))+(MONTH(H6071)-MONTH($L$3))</f>
        <v/>
      </c>
      <c r="R6071" s="366">
        <f>IF(N6071="IBIRAPITANGA FASE 3",IF(P6071="Atraso",M6071,M6071/(1+$J$2)^Q6071),IF(P6071="Atraso",M6071,M6071/(1+$J$1)^Q6071))</f>
        <v/>
      </c>
    </row>
    <row r="6072">
      <c r="A6072" t="inlineStr">
        <is>
          <t>Q025L07</t>
        </is>
      </c>
      <c r="B6072" t="inlineStr">
        <is>
          <t>CARLOS ROBERTO TAVARES JUNIOR</t>
        </is>
      </c>
      <c r="C6072" t="n">
        <v>1</v>
      </c>
      <c r="D6072" t="inlineStr">
        <is>
          <t>IPCA</t>
        </is>
      </c>
      <c r="E6072" t="n">
        <v>0</v>
      </c>
      <c r="F6072" t="inlineStr">
        <is>
          <t>MENSAL</t>
        </is>
      </c>
      <c r="G6072" t="n">
        <v>45656</v>
      </c>
      <c r="H6072" t="n">
        <v>45656</v>
      </c>
      <c r="I6072" t="inlineStr">
        <is>
          <t>033</t>
        </is>
      </c>
      <c r="J6072" t="inlineStr">
        <is>
          <t>CARTEIRA</t>
        </is>
      </c>
      <c r="K6072" t="inlineStr">
        <is>
          <t>CONTRATO</t>
        </is>
      </c>
      <c r="L6072" t="n">
        <v>6810.5</v>
      </c>
      <c r="M6072" t="inlineStr"/>
      <c r="N6072" t="inlineStr"/>
      <c r="O6072" s="142">
        <f>DATE(YEAR(H6072),MONTH(H6072),1)</f>
        <v/>
      </c>
      <c r="P6072" s="132">
        <f>IF(H6072&gt;$L$3,"Futuro","Atraso")</f>
        <v/>
      </c>
      <c r="Q6072">
        <f>12*(YEAR(H6072)-YEAR($L$3))+(MONTH(H6072)-MONTH($L$3))</f>
        <v/>
      </c>
      <c r="R6072" s="366">
        <f>IF(N6072="IBIRAPITANGA FASE 3",IF(P6072="Atraso",M6072,M6072/(1+$J$2)^Q6072),IF(P6072="Atraso",M6072,M6072/(1+$J$1)^Q6072))</f>
        <v/>
      </c>
    </row>
    <row r="6073">
      <c r="A6073" t="inlineStr">
        <is>
          <t>Q025L07</t>
        </is>
      </c>
      <c r="B6073" t="inlineStr">
        <is>
          <t>CARLOS ROBERTO TAVARES JUNIOR</t>
        </is>
      </c>
      <c r="C6073" t="n">
        <v>1</v>
      </c>
      <c r="D6073" t="inlineStr">
        <is>
          <t>IPCA</t>
        </is>
      </c>
      <c r="E6073" t="n">
        <v>0</v>
      </c>
      <c r="F6073" t="inlineStr">
        <is>
          <t>MENSAL</t>
        </is>
      </c>
      <c r="G6073" t="n">
        <v>45687</v>
      </c>
      <c r="H6073" t="n">
        <v>45687</v>
      </c>
      <c r="I6073" t="inlineStr">
        <is>
          <t>034</t>
        </is>
      </c>
      <c r="J6073" t="inlineStr">
        <is>
          <t>CARTEIRA</t>
        </is>
      </c>
      <c r="K6073" t="inlineStr">
        <is>
          <t>CONTRATO</t>
        </is>
      </c>
      <c r="L6073" t="n">
        <v>6810.5</v>
      </c>
      <c r="M6073" t="inlineStr"/>
      <c r="N6073" t="inlineStr"/>
      <c r="O6073" s="142">
        <f>DATE(YEAR(H6073),MONTH(H6073),1)</f>
        <v/>
      </c>
      <c r="P6073" s="132">
        <f>IF(H6073&gt;$L$3,"Futuro","Atraso")</f>
        <v/>
      </c>
      <c r="Q6073">
        <f>12*(YEAR(H6073)-YEAR($L$3))+(MONTH(H6073)-MONTH($L$3))</f>
        <v/>
      </c>
      <c r="R6073" s="366">
        <f>IF(N6073="IBIRAPITANGA FASE 3",IF(P6073="Atraso",M6073,M6073/(1+$J$2)^Q6073),IF(P6073="Atraso",M6073,M6073/(1+$J$1)^Q6073))</f>
        <v/>
      </c>
    </row>
    <row r="6074">
      <c r="A6074" t="inlineStr">
        <is>
          <t>Q025L07</t>
        </is>
      </c>
      <c r="B6074" t="inlineStr">
        <is>
          <t>CARLOS ROBERTO TAVARES JUNIOR</t>
        </is>
      </c>
      <c r="C6074" t="n">
        <v>1</v>
      </c>
      <c r="D6074" t="inlineStr">
        <is>
          <t>IPCA</t>
        </is>
      </c>
      <c r="E6074" t="n">
        <v>0</v>
      </c>
      <c r="F6074" t="inlineStr">
        <is>
          <t>MENSAL</t>
        </is>
      </c>
      <c r="G6074" t="n">
        <v>45716</v>
      </c>
      <c r="H6074" t="n">
        <v>45716</v>
      </c>
      <c r="I6074" t="inlineStr">
        <is>
          <t>035</t>
        </is>
      </c>
      <c r="J6074" t="inlineStr">
        <is>
          <t>CARTEIRA</t>
        </is>
      </c>
      <c r="K6074" t="inlineStr">
        <is>
          <t>CONTRATO</t>
        </is>
      </c>
      <c r="L6074" t="n">
        <v>6810.5</v>
      </c>
      <c r="M6074" t="inlineStr"/>
      <c r="N6074" t="inlineStr"/>
      <c r="O6074" s="142">
        <f>DATE(YEAR(H6074),MONTH(H6074),1)</f>
        <v/>
      </c>
      <c r="P6074" s="132">
        <f>IF(H6074&gt;$L$3,"Futuro","Atraso")</f>
        <v/>
      </c>
      <c r="Q6074">
        <f>12*(YEAR(H6074)-YEAR($L$3))+(MONTH(H6074)-MONTH($L$3))</f>
        <v/>
      </c>
      <c r="R6074" s="366">
        <f>IF(N6074="IBIRAPITANGA FASE 3",IF(P6074="Atraso",M6074,M6074/(1+$J$2)^Q6074),IF(P6074="Atraso",M6074,M6074/(1+$J$1)^Q6074))</f>
        <v/>
      </c>
    </row>
    <row r="6075">
      <c r="A6075" t="inlineStr">
        <is>
          <t>Q025L07</t>
        </is>
      </c>
      <c r="B6075" t="inlineStr">
        <is>
          <t>CARLOS ROBERTO TAVARES JUNIOR</t>
        </is>
      </c>
      <c r="C6075" t="n">
        <v>1</v>
      </c>
      <c r="D6075" t="inlineStr">
        <is>
          <t>IPCA</t>
        </is>
      </c>
      <c r="E6075" t="n">
        <v>0</v>
      </c>
      <c r="F6075" t="inlineStr">
        <is>
          <t>MENSAL</t>
        </is>
      </c>
      <c r="G6075" t="n">
        <v>45746</v>
      </c>
      <c r="H6075" t="n">
        <v>45746</v>
      </c>
      <c r="I6075" t="inlineStr">
        <is>
          <t>036</t>
        </is>
      </c>
      <c r="J6075" t="inlineStr">
        <is>
          <t>CARTEIRA</t>
        </is>
      </c>
      <c r="K6075" t="inlineStr">
        <is>
          <t>CONTRATO</t>
        </is>
      </c>
      <c r="L6075" t="n">
        <v>6810.5</v>
      </c>
      <c r="M6075" t="inlineStr"/>
      <c r="N6075" t="inlineStr"/>
      <c r="O6075" s="142">
        <f>DATE(YEAR(H6075),MONTH(H6075),1)</f>
        <v/>
      </c>
      <c r="P6075" s="132">
        <f>IF(H6075&gt;$L$3,"Futuro","Atraso")</f>
        <v/>
      </c>
      <c r="Q6075">
        <f>12*(YEAR(H6075)-YEAR($L$3))+(MONTH(H6075)-MONTH($L$3))</f>
        <v/>
      </c>
      <c r="R6075" s="366">
        <f>IF(N6075="IBIRAPITANGA FASE 3",IF(P6075="Atraso",M6075,M6075/(1+$J$2)^Q6075),IF(P6075="Atraso",M6075,M6075/(1+$J$1)^Q6075))</f>
        <v/>
      </c>
    </row>
    <row r="6076">
      <c r="A6076" t="inlineStr">
        <is>
          <t>Q025L07</t>
        </is>
      </c>
      <c r="B6076" t="inlineStr">
        <is>
          <t>CARLOS ROBERTO TAVARES JUNIOR</t>
        </is>
      </c>
      <c r="C6076" t="n">
        <v>1</v>
      </c>
      <c r="D6076" t="inlineStr">
        <is>
          <t>IPCA</t>
        </is>
      </c>
      <c r="E6076" t="n">
        <v>0</v>
      </c>
      <c r="F6076" t="inlineStr">
        <is>
          <t>MENSAL</t>
        </is>
      </c>
      <c r="G6076" t="n">
        <v>45777</v>
      </c>
      <c r="H6076" t="n">
        <v>45777</v>
      </c>
      <c r="I6076" t="inlineStr">
        <is>
          <t>037</t>
        </is>
      </c>
      <c r="J6076" t="inlineStr">
        <is>
          <t>CARTEIRA</t>
        </is>
      </c>
      <c r="K6076" t="inlineStr">
        <is>
          <t>CONTRATO</t>
        </is>
      </c>
      <c r="L6076" t="n">
        <v>6810.5</v>
      </c>
      <c r="M6076" t="inlineStr"/>
      <c r="N6076" t="inlineStr"/>
      <c r="O6076" s="142">
        <f>DATE(YEAR(H6076),MONTH(H6076),1)</f>
        <v/>
      </c>
      <c r="P6076" s="132">
        <f>IF(H6076&gt;$L$3,"Futuro","Atraso")</f>
        <v/>
      </c>
      <c r="Q6076">
        <f>12*(YEAR(H6076)-YEAR($L$3))+(MONTH(H6076)-MONTH($L$3))</f>
        <v/>
      </c>
      <c r="R6076" s="366">
        <f>IF(N6076="IBIRAPITANGA FASE 3",IF(P6076="Atraso",M6076,M6076/(1+$J$2)^Q6076),IF(P6076="Atraso",M6076,M6076/(1+$J$1)^Q6076))</f>
        <v/>
      </c>
    </row>
    <row r="6077">
      <c r="A6077" t="inlineStr">
        <is>
          <t>Q025L07</t>
        </is>
      </c>
      <c r="B6077" t="inlineStr">
        <is>
          <t>CARLOS ROBERTO TAVARES JUNIOR</t>
        </is>
      </c>
      <c r="C6077" t="n">
        <v>1</v>
      </c>
      <c r="D6077" t="inlineStr">
        <is>
          <t>IPCA</t>
        </is>
      </c>
      <c r="E6077" t="n">
        <v>0</v>
      </c>
      <c r="F6077" t="inlineStr">
        <is>
          <t>MENSAL</t>
        </is>
      </c>
      <c r="G6077" t="n">
        <v>45807</v>
      </c>
      <c r="H6077" t="n">
        <v>45807</v>
      </c>
      <c r="I6077" t="inlineStr">
        <is>
          <t>038</t>
        </is>
      </c>
      <c r="J6077" t="inlineStr">
        <is>
          <t>CARTEIRA</t>
        </is>
      </c>
      <c r="K6077" t="inlineStr">
        <is>
          <t>CONTRATO</t>
        </is>
      </c>
      <c r="L6077" t="n">
        <v>6810.5</v>
      </c>
      <c r="M6077" t="inlineStr"/>
      <c r="N6077" t="inlineStr"/>
      <c r="O6077" s="142">
        <f>DATE(YEAR(H6077),MONTH(H6077),1)</f>
        <v/>
      </c>
      <c r="P6077" s="132">
        <f>IF(H6077&gt;$L$3,"Futuro","Atraso")</f>
        <v/>
      </c>
      <c r="Q6077">
        <f>12*(YEAR(H6077)-YEAR($L$3))+(MONTH(H6077)-MONTH($L$3))</f>
        <v/>
      </c>
      <c r="R6077" s="366">
        <f>IF(N6077="IBIRAPITANGA FASE 3",IF(P6077="Atraso",M6077,M6077/(1+$J$2)^Q6077),IF(P6077="Atraso",M6077,M6077/(1+$J$1)^Q6077))</f>
        <v/>
      </c>
    </row>
    <row r="6078">
      <c r="A6078" t="inlineStr">
        <is>
          <t>Q025L07</t>
        </is>
      </c>
      <c r="B6078" t="inlineStr">
        <is>
          <t>CARLOS ROBERTO TAVARES JUNIOR</t>
        </is>
      </c>
      <c r="C6078" t="n">
        <v>1</v>
      </c>
      <c r="D6078" t="inlineStr">
        <is>
          <t>IPCA</t>
        </is>
      </c>
      <c r="E6078" t="n">
        <v>0</v>
      </c>
      <c r="F6078" t="inlineStr">
        <is>
          <t>MENSAL</t>
        </is>
      </c>
      <c r="G6078" t="n">
        <v>45838</v>
      </c>
      <c r="H6078" t="n">
        <v>45838</v>
      </c>
      <c r="I6078" t="inlineStr">
        <is>
          <t>039</t>
        </is>
      </c>
      <c r="J6078" t="inlineStr">
        <is>
          <t>CARTEIRA</t>
        </is>
      </c>
      <c r="K6078" t="inlineStr">
        <is>
          <t>CONTRATO</t>
        </is>
      </c>
      <c r="L6078" t="n">
        <v>6810.5</v>
      </c>
      <c r="M6078" t="inlineStr"/>
      <c r="N6078" t="inlineStr"/>
      <c r="O6078" s="142">
        <f>DATE(YEAR(H6078),MONTH(H6078),1)</f>
        <v/>
      </c>
      <c r="P6078" s="132">
        <f>IF(H6078&gt;$L$3,"Futuro","Atraso")</f>
        <v/>
      </c>
      <c r="Q6078">
        <f>12*(YEAR(H6078)-YEAR($L$3))+(MONTH(H6078)-MONTH($L$3))</f>
        <v/>
      </c>
      <c r="R6078" s="366">
        <f>IF(N6078="IBIRAPITANGA FASE 3",IF(P6078="Atraso",M6078,M6078/(1+$J$2)^Q6078),IF(P6078="Atraso",M6078,M6078/(1+$J$1)^Q6078))</f>
        <v/>
      </c>
    </row>
    <row r="6079">
      <c r="A6079" t="inlineStr">
        <is>
          <t>Q025L07</t>
        </is>
      </c>
      <c r="B6079" t="inlineStr">
        <is>
          <t>CARLOS ROBERTO TAVARES JUNIOR</t>
        </is>
      </c>
      <c r="C6079" t="n">
        <v>1</v>
      </c>
      <c r="D6079" t="inlineStr">
        <is>
          <t>IPCA</t>
        </is>
      </c>
      <c r="E6079" t="n">
        <v>0</v>
      </c>
      <c r="F6079" t="inlineStr">
        <is>
          <t>MENSAL</t>
        </is>
      </c>
      <c r="G6079" t="n">
        <v>45868</v>
      </c>
      <c r="H6079" t="n">
        <v>45868</v>
      </c>
      <c r="I6079" t="inlineStr">
        <is>
          <t>040</t>
        </is>
      </c>
      <c r="J6079" t="inlineStr">
        <is>
          <t>CARTEIRA</t>
        </is>
      </c>
      <c r="K6079" t="inlineStr">
        <is>
          <t>CONTRATO</t>
        </is>
      </c>
      <c r="L6079" t="n">
        <v>6810.5</v>
      </c>
      <c r="M6079" t="inlineStr"/>
      <c r="N6079" t="inlineStr"/>
      <c r="O6079" s="142">
        <f>DATE(YEAR(H6079),MONTH(H6079),1)</f>
        <v/>
      </c>
      <c r="P6079" s="132">
        <f>IF(H6079&gt;$L$3,"Futuro","Atraso")</f>
        <v/>
      </c>
      <c r="Q6079">
        <f>12*(YEAR(H6079)-YEAR($L$3))+(MONTH(H6079)-MONTH($L$3))</f>
        <v/>
      </c>
      <c r="R6079" s="366">
        <f>IF(N6079="IBIRAPITANGA FASE 3",IF(P6079="Atraso",M6079,M6079/(1+$J$2)^Q6079),IF(P6079="Atraso",M6079,M6079/(1+$J$1)^Q6079))</f>
        <v/>
      </c>
    </row>
    <row r="6080">
      <c r="A6080" t="inlineStr">
        <is>
          <t>Q025L07</t>
        </is>
      </c>
      <c r="B6080" t="inlineStr">
        <is>
          <t>CARLOS ROBERTO TAVARES JUNIOR</t>
        </is>
      </c>
      <c r="C6080" t="n">
        <v>1</v>
      </c>
      <c r="D6080" t="inlineStr">
        <is>
          <t>IPCA</t>
        </is>
      </c>
      <c r="E6080" t="n">
        <v>0</v>
      </c>
      <c r="F6080" t="inlineStr">
        <is>
          <t>MENSAL</t>
        </is>
      </c>
      <c r="G6080" t="n">
        <v>45899</v>
      </c>
      <c r="H6080" t="n">
        <v>45899</v>
      </c>
      <c r="I6080" t="inlineStr">
        <is>
          <t>041</t>
        </is>
      </c>
      <c r="J6080" t="inlineStr">
        <is>
          <t>CARTEIRA</t>
        </is>
      </c>
      <c r="K6080" t="inlineStr">
        <is>
          <t>CONTRATO</t>
        </is>
      </c>
      <c r="L6080" t="n">
        <v>6810.5</v>
      </c>
      <c r="M6080" t="inlineStr"/>
      <c r="N6080" t="inlineStr"/>
      <c r="O6080" s="142">
        <f>DATE(YEAR(H6080),MONTH(H6080),1)</f>
        <v/>
      </c>
      <c r="P6080" s="132">
        <f>IF(H6080&gt;$L$3,"Futuro","Atraso")</f>
        <v/>
      </c>
      <c r="Q6080">
        <f>12*(YEAR(H6080)-YEAR($L$3))+(MONTH(H6080)-MONTH($L$3))</f>
        <v/>
      </c>
      <c r="R6080" s="366">
        <f>IF(N6080="IBIRAPITANGA FASE 3",IF(P6080="Atraso",M6080,M6080/(1+$J$2)^Q6080),IF(P6080="Atraso",M6080,M6080/(1+$J$1)^Q6080))</f>
        <v/>
      </c>
    </row>
    <row r="6081">
      <c r="A6081" t="inlineStr">
        <is>
          <t>Q025L07</t>
        </is>
      </c>
      <c r="B6081" t="inlineStr">
        <is>
          <t>CARLOS ROBERTO TAVARES JUNIOR</t>
        </is>
      </c>
      <c r="C6081" t="n">
        <v>1</v>
      </c>
      <c r="D6081" t="inlineStr">
        <is>
          <t>IPCA</t>
        </is>
      </c>
      <c r="E6081" t="n">
        <v>0</v>
      </c>
      <c r="F6081" t="inlineStr">
        <is>
          <t>MENSAL</t>
        </is>
      </c>
      <c r="G6081" t="n">
        <v>45930</v>
      </c>
      <c r="H6081" t="n">
        <v>45930</v>
      </c>
      <c r="I6081" t="inlineStr">
        <is>
          <t>042</t>
        </is>
      </c>
      <c r="J6081" t="inlineStr">
        <is>
          <t>CARTEIRA</t>
        </is>
      </c>
      <c r="K6081" t="inlineStr">
        <is>
          <t>CONTRATO</t>
        </is>
      </c>
      <c r="L6081" t="n">
        <v>6810.5</v>
      </c>
      <c r="M6081" t="inlineStr"/>
      <c r="N6081" t="inlineStr"/>
      <c r="O6081" s="142">
        <f>DATE(YEAR(H6081),MONTH(H6081),1)</f>
        <v/>
      </c>
      <c r="P6081" s="132">
        <f>IF(H6081&gt;$L$3,"Futuro","Atraso")</f>
        <v/>
      </c>
      <c r="Q6081">
        <f>12*(YEAR(H6081)-YEAR($L$3))+(MONTH(H6081)-MONTH($L$3))</f>
        <v/>
      </c>
      <c r="R6081" s="366">
        <f>IF(N6081="IBIRAPITANGA FASE 3",IF(P6081="Atraso",M6081,M6081/(1+$J$2)^Q6081),IF(P6081="Atraso",M6081,M6081/(1+$J$1)^Q6081))</f>
        <v/>
      </c>
    </row>
    <row r="6082">
      <c r="A6082" t="inlineStr">
        <is>
          <t>Q025L07</t>
        </is>
      </c>
      <c r="B6082" t="inlineStr">
        <is>
          <t>CARLOS ROBERTO TAVARES JUNIOR</t>
        </is>
      </c>
      <c r="C6082" t="n">
        <v>1</v>
      </c>
      <c r="D6082" t="inlineStr">
        <is>
          <t>IPCA</t>
        </is>
      </c>
      <c r="E6082" t="n">
        <v>0</v>
      </c>
      <c r="F6082" t="inlineStr">
        <is>
          <t>MENSAL</t>
        </is>
      </c>
      <c r="G6082" t="n">
        <v>45960</v>
      </c>
      <c r="H6082" t="n">
        <v>45960</v>
      </c>
      <c r="I6082" t="inlineStr">
        <is>
          <t>043</t>
        </is>
      </c>
      <c r="J6082" t="inlineStr">
        <is>
          <t>CARTEIRA</t>
        </is>
      </c>
      <c r="K6082" t="inlineStr">
        <is>
          <t>CONTRATO</t>
        </is>
      </c>
      <c r="L6082" t="n">
        <v>6810.5</v>
      </c>
      <c r="M6082" t="inlineStr"/>
      <c r="N6082" t="inlineStr"/>
      <c r="O6082" s="142">
        <f>DATE(YEAR(H6082),MONTH(H6082),1)</f>
        <v/>
      </c>
      <c r="P6082" s="132">
        <f>IF(H6082&gt;$L$3,"Futuro","Atraso")</f>
        <v/>
      </c>
      <c r="Q6082">
        <f>12*(YEAR(H6082)-YEAR($L$3))+(MONTH(H6082)-MONTH($L$3))</f>
        <v/>
      </c>
      <c r="R6082" s="366">
        <f>IF(N6082="IBIRAPITANGA FASE 3",IF(P6082="Atraso",M6082,M6082/(1+$J$2)^Q6082),IF(P6082="Atraso",M6082,M6082/(1+$J$1)^Q6082))</f>
        <v/>
      </c>
    </row>
    <row r="6083">
      <c r="A6083" t="inlineStr">
        <is>
          <t>Q025L07</t>
        </is>
      </c>
      <c r="B6083" t="inlineStr">
        <is>
          <t>CARLOS ROBERTO TAVARES JUNIOR</t>
        </is>
      </c>
      <c r="C6083" t="n">
        <v>1</v>
      </c>
      <c r="D6083" t="inlineStr">
        <is>
          <t>IPCA</t>
        </is>
      </c>
      <c r="E6083" t="n">
        <v>0</v>
      </c>
      <c r="F6083" t="inlineStr">
        <is>
          <t>MENSAL</t>
        </is>
      </c>
      <c r="G6083" t="n">
        <v>45991</v>
      </c>
      <c r="H6083" t="n">
        <v>45991</v>
      </c>
      <c r="I6083" t="inlineStr">
        <is>
          <t>044</t>
        </is>
      </c>
      <c r="J6083" t="inlineStr">
        <is>
          <t>CARTEIRA</t>
        </is>
      </c>
      <c r="K6083" t="inlineStr">
        <is>
          <t>CONTRATO</t>
        </is>
      </c>
      <c r="L6083" t="n">
        <v>6810.5</v>
      </c>
      <c r="M6083" t="inlineStr"/>
      <c r="N6083" t="inlineStr"/>
      <c r="O6083" s="142">
        <f>DATE(YEAR(H6083),MONTH(H6083),1)</f>
        <v/>
      </c>
      <c r="P6083" s="132">
        <f>IF(H6083&gt;$L$3,"Futuro","Atraso")</f>
        <v/>
      </c>
      <c r="Q6083">
        <f>12*(YEAR(H6083)-YEAR($L$3))+(MONTH(H6083)-MONTH($L$3))</f>
        <v/>
      </c>
      <c r="R6083" s="366">
        <f>IF(N6083="IBIRAPITANGA FASE 3",IF(P6083="Atraso",M6083,M6083/(1+$J$2)^Q6083),IF(P6083="Atraso",M6083,M6083/(1+$J$1)^Q6083))</f>
        <v/>
      </c>
    </row>
    <row r="6084">
      <c r="A6084" t="inlineStr">
        <is>
          <t>Q025L07</t>
        </is>
      </c>
      <c r="B6084" t="inlineStr">
        <is>
          <t>CARLOS ROBERTO TAVARES JUNIOR</t>
        </is>
      </c>
      <c r="C6084" t="n">
        <v>1</v>
      </c>
      <c r="D6084" t="inlineStr">
        <is>
          <t>IPCA</t>
        </is>
      </c>
      <c r="E6084" t="n">
        <v>0</v>
      </c>
      <c r="F6084" t="inlineStr">
        <is>
          <t>MENSAL</t>
        </is>
      </c>
      <c r="G6084" t="n">
        <v>46021</v>
      </c>
      <c r="H6084" t="n">
        <v>46021</v>
      </c>
      <c r="I6084" t="inlineStr">
        <is>
          <t>045</t>
        </is>
      </c>
      <c r="J6084" t="inlineStr">
        <is>
          <t>CARTEIRA</t>
        </is>
      </c>
      <c r="K6084" t="inlineStr">
        <is>
          <t>CONTRATO</t>
        </is>
      </c>
      <c r="L6084" t="n">
        <v>6810.5</v>
      </c>
      <c r="M6084" t="inlineStr"/>
      <c r="N6084" t="inlineStr"/>
      <c r="O6084" s="142">
        <f>DATE(YEAR(H6084),MONTH(H6084),1)</f>
        <v/>
      </c>
      <c r="P6084" s="132">
        <f>IF(H6084&gt;$L$3,"Futuro","Atraso")</f>
        <v/>
      </c>
      <c r="Q6084">
        <f>12*(YEAR(H6084)-YEAR($L$3))+(MONTH(H6084)-MONTH($L$3))</f>
        <v/>
      </c>
      <c r="R6084" s="366">
        <f>IF(N6084="IBIRAPITANGA FASE 3",IF(P6084="Atraso",M6084,M6084/(1+$J$2)^Q6084),IF(P6084="Atraso",M6084,M6084/(1+$J$1)^Q6084))</f>
        <v/>
      </c>
    </row>
    <row r="6085">
      <c r="A6085" t="inlineStr">
        <is>
          <t>Q025L07</t>
        </is>
      </c>
      <c r="B6085" t="inlineStr">
        <is>
          <t>CARLOS ROBERTO TAVARES JUNIOR</t>
        </is>
      </c>
      <c r="C6085" t="n">
        <v>1</v>
      </c>
      <c r="D6085" t="inlineStr">
        <is>
          <t>IPCA</t>
        </is>
      </c>
      <c r="E6085" t="n">
        <v>0</v>
      </c>
      <c r="F6085" t="inlineStr">
        <is>
          <t>MENSAL</t>
        </is>
      </c>
      <c r="G6085" t="n">
        <v>46052</v>
      </c>
      <c r="H6085" t="n">
        <v>46052</v>
      </c>
      <c r="I6085" t="inlineStr">
        <is>
          <t>046</t>
        </is>
      </c>
      <c r="J6085" t="inlineStr">
        <is>
          <t>CARTEIRA</t>
        </is>
      </c>
      <c r="K6085" t="inlineStr">
        <is>
          <t>CONTRATO</t>
        </is>
      </c>
      <c r="L6085" t="n">
        <v>6810.5</v>
      </c>
      <c r="M6085" t="inlineStr"/>
      <c r="N6085" t="inlineStr"/>
      <c r="O6085" s="142">
        <f>DATE(YEAR(H6085),MONTH(H6085),1)</f>
        <v/>
      </c>
      <c r="P6085" s="132">
        <f>IF(H6085&gt;$L$3,"Futuro","Atraso")</f>
        <v/>
      </c>
      <c r="Q6085">
        <f>12*(YEAR(H6085)-YEAR($L$3))+(MONTH(H6085)-MONTH($L$3))</f>
        <v/>
      </c>
      <c r="R6085" s="366">
        <f>IF(N6085="IBIRAPITANGA FASE 3",IF(P6085="Atraso",M6085,M6085/(1+$J$2)^Q6085),IF(P6085="Atraso",M6085,M6085/(1+$J$1)^Q6085))</f>
        <v/>
      </c>
    </row>
    <row r="6086">
      <c r="A6086" t="inlineStr">
        <is>
          <t>Q025L07</t>
        </is>
      </c>
      <c r="B6086" t="inlineStr">
        <is>
          <t>CARLOS ROBERTO TAVARES JUNIOR</t>
        </is>
      </c>
      <c r="C6086" t="n">
        <v>1</v>
      </c>
      <c r="D6086" t="inlineStr">
        <is>
          <t>IPCA</t>
        </is>
      </c>
      <c r="E6086" t="n">
        <v>0</v>
      </c>
      <c r="F6086" t="inlineStr">
        <is>
          <t>MENSAL</t>
        </is>
      </c>
      <c r="G6086" t="n">
        <v>46081</v>
      </c>
      <c r="H6086" t="n">
        <v>46081</v>
      </c>
      <c r="I6086" t="inlineStr">
        <is>
          <t>047</t>
        </is>
      </c>
      <c r="J6086" t="inlineStr">
        <is>
          <t>CARTEIRA</t>
        </is>
      </c>
      <c r="K6086" t="inlineStr">
        <is>
          <t>CONTRATO</t>
        </is>
      </c>
      <c r="L6086" t="n">
        <v>6810.5</v>
      </c>
      <c r="M6086" t="inlineStr"/>
      <c r="N6086" t="inlineStr"/>
      <c r="O6086" s="142">
        <f>DATE(YEAR(H6086),MONTH(H6086),1)</f>
        <v/>
      </c>
      <c r="P6086" s="132">
        <f>IF(H6086&gt;$L$3,"Futuro","Atraso")</f>
        <v/>
      </c>
      <c r="Q6086">
        <f>12*(YEAR(H6086)-YEAR($L$3))+(MONTH(H6086)-MONTH($L$3))</f>
        <v/>
      </c>
      <c r="R6086" s="366">
        <f>IF(N6086="IBIRAPITANGA FASE 3",IF(P6086="Atraso",M6086,M6086/(1+$J$2)^Q6086),IF(P6086="Atraso",M6086,M6086/(1+$J$1)^Q6086))</f>
        <v/>
      </c>
    </row>
    <row r="6087">
      <c r="A6087" t="inlineStr">
        <is>
          <t>Q025L08</t>
        </is>
      </c>
      <c r="B6087" t="inlineStr">
        <is>
          <t>JORGE VALDO DOS SANTOS</t>
        </is>
      </c>
      <c r="C6087" t="n">
        <v>1</v>
      </c>
      <c r="D6087" t="inlineStr">
        <is>
          <t>IPCA</t>
        </is>
      </c>
      <c r="E6087" t="n">
        <v>0</v>
      </c>
      <c r="F6087" t="inlineStr">
        <is>
          <t>MENSAL</t>
        </is>
      </c>
      <c r="G6087" t="n">
        <v>45209</v>
      </c>
      <c r="H6087" t="n">
        <v>45209</v>
      </c>
      <c r="I6087" t="inlineStr">
        <is>
          <t>022</t>
        </is>
      </c>
      <c r="J6087" t="inlineStr">
        <is>
          <t>CARTEIRA</t>
        </is>
      </c>
      <c r="K6087" t="inlineStr">
        <is>
          <t>CONTRATO</t>
        </is>
      </c>
      <c r="L6087" t="n">
        <v>5431.46</v>
      </c>
      <c r="M6087" t="inlineStr"/>
      <c r="N6087" t="inlineStr"/>
      <c r="O6087" s="142">
        <f>DATE(YEAR(H6087),MONTH(H6087),1)</f>
        <v/>
      </c>
      <c r="P6087" s="132">
        <f>IF(H6087&gt;$L$3,"Futuro","Atraso")</f>
        <v/>
      </c>
      <c r="Q6087">
        <f>12*(YEAR(H6087)-YEAR($L$3))+(MONTH(H6087)-MONTH($L$3))</f>
        <v/>
      </c>
      <c r="R6087" s="366">
        <f>IF(N6087="IBIRAPITANGA FASE 3",IF(P6087="Atraso",M6087,M6087/(1+$J$2)^Q6087),IF(P6087="Atraso",M6087,M6087/(1+$J$1)^Q6087))</f>
        <v/>
      </c>
    </row>
    <row r="6088">
      <c r="A6088" t="inlineStr">
        <is>
          <t>Q025L08</t>
        </is>
      </c>
      <c r="B6088" t="inlineStr">
        <is>
          <t>JORGE VALDO DOS SANTOS</t>
        </is>
      </c>
      <c r="C6088" t="n">
        <v>1</v>
      </c>
      <c r="D6088" t="inlineStr">
        <is>
          <t>IPCA</t>
        </is>
      </c>
      <c r="E6088" t="n">
        <v>0</v>
      </c>
      <c r="F6088" t="inlineStr">
        <is>
          <t>MENSAL</t>
        </is>
      </c>
      <c r="G6088" t="n">
        <v>45240</v>
      </c>
      <c r="H6088" t="n">
        <v>45240</v>
      </c>
      <c r="I6088" t="inlineStr">
        <is>
          <t>023</t>
        </is>
      </c>
      <c r="J6088" t="inlineStr">
        <is>
          <t>CARTEIRA</t>
        </is>
      </c>
      <c r="K6088" t="inlineStr">
        <is>
          <t>CONTRATO</t>
        </is>
      </c>
      <c r="L6088" t="n">
        <v>5431.46</v>
      </c>
      <c r="M6088" t="inlineStr"/>
      <c r="N6088" t="inlineStr"/>
      <c r="O6088" s="142">
        <f>DATE(YEAR(H6088),MONTH(H6088),1)</f>
        <v/>
      </c>
      <c r="P6088" s="132">
        <f>IF(H6088&gt;$L$3,"Futuro","Atraso")</f>
        <v/>
      </c>
      <c r="Q6088">
        <f>12*(YEAR(H6088)-YEAR($L$3))+(MONTH(H6088)-MONTH($L$3))</f>
        <v/>
      </c>
      <c r="R6088" s="366">
        <f>IF(N6088="IBIRAPITANGA FASE 3",IF(P6088="Atraso",M6088,M6088/(1+$J$2)^Q6088),IF(P6088="Atraso",M6088,M6088/(1+$J$1)^Q6088))</f>
        <v/>
      </c>
    </row>
    <row r="6089">
      <c r="A6089" t="inlineStr">
        <is>
          <t>Q025L08</t>
        </is>
      </c>
      <c r="B6089" t="inlineStr">
        <is>
          <t>JORGE VALDO DOS SANTOS</t>
        </is>
      </c>
      <c r="C6089" t="n">
        <v>1</v>
      </c>
      <c r="D6089" t="inlineStr">
        <is>
          <t>IPCA</t>
        </is>
      </c>
      <c r="E6089" t="n">
        <v>0</v>
      </c>
      <c r="F6089" t="inlineStr">
        <is>
          <t>MENSAL</t>
        </is>
      </c>
      <c r="G6089" t="n">
        <v>45240</v>
      </c>
      <c r="H6089" t="n">
        <v>45240</v>
      </c>
      <c r="I6089" t="inlineStr">
        <is>
          <t>002</t>
        </is>
      </c>
      <c r="J6089" t="inlineStr">
        <is>
          <t>CARTEIRA</t>
        </is>
      </c>
      <c r="K6089" t="inlineStr">
        <is>
          <t>CONTRATO</t>
        </is>
      </c>
      <c r="L6089" t="n">
        <v>16294.38</v>
      </c>
      <c r="M6089" t="inlineStr"/>
      <c r="N6089" t="inlineStr"/>
      <c r="O6089" s="142">
        <f>DATE(YEAR(H6089),MONTH(H6089),1)</f>
        <v/>
      </c>
      <c r="P6089" s="132">
        <f>IF(H6089&gt;$L$3,"Futuro","Atraso")</f>
        <v/>
      </c>
      <c r="Q6089">
        <f>12*(YEAR(H6089)-YEAR($L$3))+(MONTH(H6089)-MONTH($L$3))</f>
        <v/>
      </c>
      <c r="R6089" s="366">
        <f>IF(N6089="IBIRAPITANGA FASE 3",IF(P6089="Atraso",M6089,M6089/(1+$J$2)^Q6089),IF(P6089="Atraso",M6089,M6089/(1+$J$1)^Q6089))</f>
        <v/>
      </c>
    </row>
    <row r="6090">
      <c r="A6090" t="inlineStr">
        <is>
          <t>Q025L08</t>
        </is>
      </c>
      <c r="B6090" t="inlineStr">
        <is>
          <t>JORGE VALDO DOS SANTOS</t>
        </is>
      </c>
      <c r="C6090" t="n">
        <v>1</v>
      </c>
      <c r="D6090" t="inlineStr">
        <is>
          <t>IPCA</t>
        </is>
      </c>
      <c r="E6090" t="n">
        <v>0</v>
      </c>
      <c r="F6090" t="inlineStr">
        <is>
          <t>MENSAL</t>
        </is>
      </c>
      <c r="G6090" t="n">
        <v>45270</v>
      </c>
      <c r="H6090" t="n">
        <v>45270</v>
      </c>
      <c r="I6090" t="inlineStr">
        <is>
          <t>024</t>
        </is>
      </c>
      <c r="J6090" t="inlineStr">
        <is>
          <t>CARTEIRA</t>
        </is>
      </c>
      <c r="K6090" t="inlineStr">
        <is>
          <t>CONTRATO</t>
        </is>
      </c>
      <c r="L6090" t="n">
        <v>5431.46</v>
      </c>
      <c r="M6090" t="inlineStr"/>
      <c r="N6090" t="inlineStr"/>
      <c r="O6090" s="142">
        <f>DATE(YEAR(H6090),MONTH(H6090),1)</f>
        <v/>
      </c>
      <c r="P6090" s="132">
        <f>IF(H6090&gt;$L$3,"Futuro","Atraso")</f>
        <v/>
      </c>
      <c r="Q6090">
        <f>12*(YEAR(H6090)-YEAR($L$3))+(MONTH(H6090)-MONTH($L$3))</f>
        <v/>
      </c>
      <c r="R6090" s="366">
        <f>IF(N6090="IBIRAPITANGA FASE 3",IF(P6090="Atraso",M6090,M6090/(1+$J$2)^Q6090),IF(P6090="Atraso",M6090,M6090/(1+$J$1)^Q6090))</f>
        <v/>
      </c>
    </row>
    <row r="6091">
      <c r="A6091" t="inlineStr">
        <is>
          <t>Q025L08</t>
        </is>
      </c>
      <c r="B6091" t="inlineStr">
        <is>
          <t>JORGE VALDO DOS SANTOS</t>
        </is>
      </c>
      <c r="C6091" t="n">
        <v>1</v>
      </c>
      <c r="D6091" t="inlineStr">
        <is>
          <t>IPCA</t>
        </is>
      </c>
      <c r="E6091" t="n">
        <v>0</v>
      </c>
      <c r="F6091" t="inlineStr">
        <is>
          <t>MENSAL</t>
        </is>
      </c>
      <c r="G6091" t="n">
        <v>45301</v>
      </c>
      <c r="H6091" t="n">
        <v>45301</v>
      </c>
      <c r="I6091" t="inlineStr">
        <is>
          <t>025</t>
        </is>
      </c>
      <c r="J6091" t="inlineStr">
        <is>
          <t>CARTEIRA</t>
        </is>
      </c>
      <c r="K6091" t="inlineStr">
        <is>
          <t>CONTRATO</t>
        </is>
      </c>
      <c r="L6091" t="n">
        <v>5431.46</v>
      </c>
      <c r="M6091" t="inlineStr"/>
      <c r="N6091" t="inlineStr"/>
      <c r="O6091" s="142">
        <f>DATE(YEAR(H6091),MONTH(H6091),1)</f>
        <v/>
      </c>
      <c r="P6091" s="132">
        <f>IF(H6091&gt;$L$3,"Futuro","Atraso")</f>
        <v/>
      </c>
      <c r="Q6091">
        <f>12*(YEAR(H6091)-YEAR($L$3))+(MONTH(H6091)-MONTH($L$3))</f>
        <v/>
      </c>
      <c r="R6091" s="366">
        <f>IF(N6091="IBIRAPITANGA FASE 3",IF(P6091="Atraso",M6091,M6091/(1+$J$2)^Q6091),IF(P6091="Atraso",M6091,M6091/(1+$J$1)^Q6091))</f>
        <v/>
      </c>
    </row>
    <row r="6092">
      <c r="A6092" t="inlineStr">
        <is>
          <t>Q025L08</t>
        </is>
      </c>
      <c r="B6092" t="inlineStr">
        <is>
          <t>JORGE VALDO DOS SANTOS</t>
        </is>
      </c>
      <c r="C6092" t="n">
        <v>1</v>
      </c>
      <c r="D6092" t="inlineStr">
        <is>
          <t>IPCA</t>
        </is>
      </c>
      <c r="E6092" t="n">
        <v>0</v>
      </c>
      <c r="F6092" t="inlineStr">
        <is>
          <t>MENSAL</t>
        </is>
      </c>
      <c r="G6092" t="n">
        <v>45332</v>
      </c>
      <c r="H6092" t="n">
        <v>45332</v>
      </c>
      <c r="I6092" t="inlineStr">
        <is>
          <t>026</t>
        </is>
      </c>
      <c r="J6092" t="inlineStr">
        <is>
          <t>CARTEIRA</t>
        </is>
      </c>
      <c r="K6092" t="inlineStr">
        <is>
          <t>CONTRATO</t>
        </is>
      </c>
      <c r="L6092" t="n">
        <v>5431.46</v>
      </c>
      <c r="M6092" t="inlineStr"/>
      <c r="N6092" t="inlineStr"/>
      <c r="O6092" s="142">
        <f>DATE(YEAR(H6092),MONTH(H6092),1)</f>
        <v/>
      </c>
      <c r="P6092" s="132">
        <f>IF(H6092&gt;$L$3,"Futuro","Atraso")</f>
        <v/>
      </c>
      <c r="Q6092">
        <f>12*(YEAR(H6092)-YEAR($L$3))+(MONTH(H6092)-MONTH($L$3))</f>
        <v/>
      </c>
      <c r="R6092" s="366">
        <f>IF(N6092="IBIRAPITANGA FASE 3",IF(P6092="Atraso",M6092,M6092/(1+$J$2)^Q6092),IF(P6092="Atraso",M6092,M6092/(1+$J$1)^Q6092))</f>
        <v/>
      </c>
    </row>
    <row r="6093">
      <c r="A6093" t="inlineStr">
        <is>
          <t>Q025L08</t>
        </is>
      </c>
      <c r="B6093" t="inlineStr">
        <is>
          <t>JORGE VALDO DOS SANTOS</t>
        </is>
      </c>
      <c r="C6093" t="n">
        <v>1</v>
      </c>
      <c r="D6093" t="inlineStr">
        <is>
          <t>IPCA</t>
        </is>
      </c>
      <c r="E6093" t="n">
        <v>0</v>
      </c>
      <c r="F6093" t="inlineStr">
        <is>
          <t>MENSAL</t>
        </is>
      </c>
      <c r="G6093" t="n">
        <v>45361</v>
      </c>
      <c r="H6093" t="n">
        <v>45361</v>
      </c>
      <c r="I6093" t="inlineStr">
        <is>
          <t>027</t>
        </is>
      </c>
      <c r="J6093" t="inlineStr">
        <is>
          <t>CARTEIRA</t>
        </is>
      </c>
      <c r="K6093" t="inlineStr">
        <is>
          <t>CONTRATO</t>
        </is>
      </c>
      <c r="L6093" t="n">
        <v>5431.46</v>
      </c>
      <c r="M6093" t="inlineStr"/>
      <c r="N6093" t="inlineStr"/>
      <c r="O6093" s="142">
        <f>DATE(YEAR(H6093),MONTH(H6093),1)</f>
        <v/>
      </c>
      <c r="P6093" s="132">
        <f>IF(H6093&gt;$L$3,"Futuro","Atraso")</f>
        <v/>
      </c>
      <c r="Q6093">
        <f>12*(YEAR(H6093)-YEAR($L$3))+(MONTH(H6093)-MONTH($L$3))</f>
        <v/>
      </c>
      <c r="R6093" s="366">
        <f>IF(N6093="IBIRAPITANGA FASE 3",IF(P6093="Atraso",M6093,M6093/(1+$J$2)^Q6093),IF(P6093="Atraso",M6093,M6093/(1+$J$1)^Q6093))</f>
        <v/>
      </c>
    </row>
    <row r="6094">
      <c r="A6094" t="inlineStr">
        <is>
          <t>Q025L08</t>
        </is>
      </c>
      <c r="B6094" t="inlineStr">
        <is>
          <t>JORGE VALDO DOS SANTOS</t>
        </is>
      </c>
      <c r="C6094" t="n">
        <v>1</v>
      </c>
      <c r="D6094" t="inlineStr">
        <is>
          <t>IPCA</t>
        </is>
      </c>
      <c r="E6094" t="n">
        <v>0</v>
      </c>
      <c r="F6094" t="inlineStr">
        <is>
          <t>MENSAL</t>
        </is>
      </c>
      <c r="G6094" t="n">
        <v>45392</v>
      </c>
      <c r="H6094" t="n">
        <v>45392</v>
      </c>
      <c r="I6094" t="inlineStr">
        <is>
          <t>028</t>
        </is>
      </c>
      <c r="J6094" t="inlineStr">
        <is>
          <t>CARTEIRA</t>
        </is>
      </c>
      <c r="K6094" t="inlineStr">
        <is>
          <t>CONTRATO</t>
        </is>
      </c>
      <c r="L6094" t="n">
        <v>5431.46</v>
      </c>
      <c r="M6094" t="inlineStr"/>
      <c r="N6094" t="inlineStr"/>
      <c r="O6094" s="142">
        <f>DATE(YEAR(H6094),MONTH(H6094),1)</f>
        <v/>
      </c>
      <c r="P6094" s="132">
        <f>IF(H6094&gt;$L$3,"Futuro","Atraso")</f>
        <v/>
      </c>
      <c r="Q6094">
        <f>12*(YEAR(H6094)-YEAR($L$3))+(MONTH(H6094)-MONTH($L$3))</f>
        <v/>
      </c>
      <c r="R6094" s="366">
        <f>IF(N6094="IBIRAPITANGA FASE 3",IF(P6094="Atraso",M6094,M6094/(1+$J$2)^Q6094),IF(P6094="Atraso",M6094,M6094/(1+$J$1)^Q6094))</f>
        <v/>
      </c>
    </row>
    <row r="6095">
      <c r="A6095" t="inlineStr">
        <is>
          <t>Q025L08</t>
        </is>
      </c>
      <c r="B6095" t="inlineStr">
        <is>
          <t>JORGE VALDO DOS SANTOS</t>
        </is>
      </c>
      <c r="C6095" t="n">
        <v>1</v>
      </c>
      <c r="D6095" t="inlineStr">
        <is>
          <t>IPCA</t>
        </is>
      </c>
      <c r="E6095" t="n">
        <v>0</v>
      </c>
      <c r="F6095" t="inlineStr">
        <is>
          <t>MENSAL</t>
        </is>
      </c>
      <c r="G6095" t="n">
        <v>45422</v>
      </c>
      <c r="H6095" t="n">
        <v>45422</v>
      </c>
      <c r="I6095" t="inlineStr">
        <is>
          <t>029</t>
        </is>
      </c>
      <c r="J6095" t="inlineStr">
        <is>
          <t>CARTEIRA</t>
        </is>
      </c>
      <c r="K6095" t="inlineStr">
        <is>
          <t>CONTRATO</t>
        </is>
      </c>
      <c r="L6095" t="n">
        <v>5431.46</v>
      </c>
      <c r="M6095" t="inlineStr"/>
      <c r="N6095" t="inlineStr"/>
      <c r="O6095" s="142">
        <f>DATE(YEAR(H6095),MONTH(H6095),1)</f>
        <v/>
      </c>
      <c r="P6095" s="132">
        <f>IF(H6095&gt;$L$3,"Futuro","Atraso")</f>
        <v/>
      </c>
      <c r="Q6095">
        <f>12*(YEAR(H6095)-YEAR($L$3))+(MONTH(H6095)-MONTH($L$3))</f>
        <v/>
      </c>
      <c r="R6095" s="366">
        <f>IF(N6095="IBIRAPITANGA FASE 3",IF(P6095="Atraso",M6095,M6095/(1+$J$2)^Q6095),IF(P6095="Atraso",M6095,M6095/(1+$J$1)^Q6095))</f>
        <v/>
      </c>
    </row>
    <row r="6096">
      <c r="A6096" t="inlineStr">
        <is>
          <t>Q025L08</t>
        </is>
      </c>
      <c r="B6096" t="inlineStr">
        <is>
          <t>JORGE VALDO DOS SANTOS</t>
        </is>
      </c>
      <c r="C6096" t="n">
        <v>1</v>
      </c>
      <c r="D6096" t="inlineStr">
        <is>
          <t>IPCA</t>
        </is>
      </c>
      <c r="E6096" t="n">
        <v>0</v>
      </c>
      <c r="F6096" t="inlineStr">
        <is>
          <t>MENSAL</t>
        </is>
      </c>
      <c r="G6096" t="n">
        <v>45453</v>
      </c>
      <c r="H6096" t="n">
        <v>45453</v>
      </c>
      <c r="I6096" t="inlineStr">
        <is>
          <t>030</t>
        </is>
      </c>
      <c r="J6096" t="inlineStr">
        <is>
          <t>CARTEIRA</t>
        </is>
      </c>
      <c r="K6096" t="inlineStr">
        <is>
          <t>CONTRATO</t>
        </is>
      </c>
      <c r="L6096" t="n">
        <v>5431.46</v>
      </c>
      <c r="M6096" t="inlineStr"/>
      <c r="N6096" t="inlineStr"/>
      <c r="O6096" s="142">
        <f>DATE(YEAR(H6096),MONTH(H6096),1)</f>
        <v/>
      </c>
      <c r="P6096" s="132">
        <f>IF(H6096&gt;$L$3,"Futuro","Atraso")</f>
        <v/>
      </c>
      <c r="Q6096">
        <f>12*(YEAR(H6096)-YEAR($L$3))+(MONTH(H6096)-MONTH($L$3))</f>
        <v/>
      </c>
      <c r="R6096" s="366">
        <f>IF(N6096="IBIRAPITANGA FASE 3",IF(P6096="Atraso",M6096,M6096/(1+$J$2)^Q6096),IF(P6096="Atraso",M6096,M6096/(1+$J$1)^Q6096))</f>
        <v/>
      </c>
    </row>
    <row r="6097">
      <c r="A6097" t="inlineStr">
        <is>
          <t>Q025L08</t>
        </is>
      </c>
      <c r="B6097" t="inlineStr">
        <is>
          <t>JORGE VALDO DOS SANTOS</t>
        </is>
      </c>
      <c r="C6097" t="n">
        <v>1</v>
      </c>
      <c r="D6097" t="inlineStr">
        <is>
          <t>IPCA</t>
        </is>
      </c>
      <c r="E6097" t="n">
        <v>0</v>
      </c>
      <c r="F6097" t="inlineStr">
        <is>
          <t>MENSAL</t>
        </is>
      </c>
      <c r="G6097" t="n">
        <v>45483</v>
      </c>
      <c r="H6097" t="n">
        <v>45483</v>
      </c>
      <c r="I6097" t="inlineStr">
        <is>
          <t>031</t>
        </is>
      </c>
      <c r="J6097" t="inlineStr">
        <is>
          <t>CARTEIRA</t>
        </is>
      </c>
      <c r="K6097" t="inlineStr">
        <is>
          <t>CONTRATO</t>
        </is>
      </c>
      <c r="L6097" t="n">
        <v>5431.46</v>
      </c>
      <c r="M6097" t="inlineStr"/>
      <c r="N6097" t="inlineStr"/>
      <c r="O6097" s="142">
        <f>DATE(YEAR(H6097),MONTH(H6097),1)</f>
        <v/>
      </c>
      <c r="P6097" s="132">
        <f>IF(H6097&gt;$L$3,"Futuro","Atraso")</f>
        <v/>
      </c>
      <c r="Q6097">
        <f>12*(YEAR(H6097)-YEAR($L$3))+(MONTH(H6097)-MONTH($L$3))</f>
        <v/>
      </c>
      <c r="R6097" s="366">
        <f>IF(N6097="IBIRAPITANGA FASE 3",IF(P6097="Atraso",M6097,M6097/(1+$J$2)^Q6097),IF(P6097="Atraso",M6097,M6097/(1+$J$1)^Q6097))</f>
        <v/>
      </c>
    </row>
    <row r="6098">
      <c r="A6098" t="inlineStr">
        <is>
          <t>Q025L08</t>
        </is>
      </c>
      <c r="B6098" t="inlineStr">
        <is>
          <t>JORGE VALDO DOS SANTOS</t>
        </is>
      </c>
      <c r="C6098" t="n">
        <v>1</v>
      </c>
      <c r="D6098" t="inlineStr">
        <is>
          <t>IPCA</t>
        </is>
      </c>
      <c r="E6098" t="n">
        <v>0</v>
      </c>
      <c r="F6098" t="inlineStr">
        <is>
          <t>MENSAL</t>
        </is>
      </c>
      <c r="G6098" t="n">
        <v>45514</v>
      </c>
      <c r="H6098" t="n">
        <v>45514</v>
      </c>
      <c r="I6098" t="inlineStr">
        <is>
          <t>032</t>
        </is>
      </c>
      <c r="J6098" t="inlineStr">
        <is>
          <t>CARTEIRA</t>
        </is>
      </c>
      <c r="K6098" t="inlineStr">
        <is>
          <t>CONTRATO</t>
        </is>
      </c>
      <c r="L6098" t="n">
        <v>5431.46</v>
      </c>
      <c r="M6098" t="inlineStr"/>
      <c r="N6098" t="inlineStr"/>
      <c r="O6098" s="142">
        <f>DATE(YEAR(H6098),MONTH(H6098),1)</f>
        <v/>
      </c>
      <c r="P6098" s="132">
        <f>IF(H6098&gt;$L$3,"Futuro","Atraso")</f>
        <v/>
      </c>
      <c r="Q6098">
        <f>12*(YEAR(H6098)-YEAR($L$3))+(MONTH(H6098)-MONTH($L$3))</f>
        <v/>
      </c>
      <c r="R6098" s="366">
        <f>IF(N6098="IBIRAPITANGA FASE 3",IF(P6098="Atraso",M6098,M6098/(1+$J$2)^Q6098),IF(P6098="Atraso",M6098,M6098/(1+$J$1)^Q6098))</f>
        <v/>
      </c>
    </row>
    <row r="6099">
      <c r="A6099" t="inlineStr">
        <is>
          <t>Q025L08</t>
        </is>
      </c>
      <c r="B6099" t="inlineStr">
        <is>
          <t>JORGE VALDO DOS SANTOS</t>
        </is>
      </c>
      <c r="C6099" t="n">
        <v>1</v>
      </c>
      <c r="D6099" t="inlineStr">
        <is>
          <t>IPCA</t>
        </is>
      </c>
      <c r="E6099" t="n">
        <v>0</v>
      </c>
      <c r="F6099" t="inlineStr">
        <is>
          <t>MENSAL</t>
        </is>
      </c>
      <c r="G6099" t="n">
        <v>45545</v>
      </c>
      <c r="H6099" t="n">
        <v>45545</v>
      </c>
      <c r="I6099" t="inlineStr">
        <is>
          <t>033</t>
        </is>
      </c>
      <c r="J6099" t="inlineStr">
        <is>
          <t>CARTEIRA</t>
        </is>
      </c>
      <c r="K6099" t="inlineStr">
        <is>
          <t>CONTRATO</t>
        </is>
      </c>
      <c r="L6099" t="n">
        <v>5431.46</v>
      </c>
      <c r="M6099" t="inlineStr"/>
      <c r="N6099" t="inlineStr"/>
      <c r="O6099" s="142">
        <f>DATE(YEAR(H6099),MONTH(H6099),1)</f>
        <v/>
      </c>
      <c r="P6099" s="132">
        <f>IF(H6099&gt;$L$3,"Futuro","Atraso")</f>
        <v/>
      </c>
      <c r="Q6099">
        <f>12*(YEAR(H6099)-YEAR($L$3))+(MONTH(H6099)-MONTH($L$3))</f>
        <v/>
      </c>
      <c r="R6099" s="366">
        <f>IF(N6099="IBIRAPITANGA FASE 3",IF(P6099="Atraso",M6099,M6099/(1+$J$2)^Q6099),IF(P6099="Atraso",M6099,M6099/(1+$J$1)^Q6099))</f>
        <v/>
      </c>
    </row>
    <row r="6100">
      <c r="A6100" t="inlineStr">
        <is>
          <t>Q025L08</t>
        </is>
      </c>
      <c r="B6100" t="inlineStr">
        <is>
          <t>JORGE VALDO DOS SANTOS</t>
        </is>
      </c>
      <c r="C6100" t="n">
        <v>1</v>
      </c>
      <c r="D6100" t="inlineStr">
        <is>
          <t>IPCA</t>
        </is>
      </c>
      <c r="E6100" t="n">
        <v>0</v>
      </c>
      <c r="F6100" t="inlineStr">
        <is>
          <t>MENSAL</t>
        </is>
      </c>
      <c r="G6100" t="n">
        <v>45575</v>
      </c>
      <c r="H6100" t="n">
        <v>45575</v>
      </c>
      <c r="I6100" t="inlineStr">
        <is>
          <t>034</t>
        </is>
      </c>
      <c r="J6100" t="inlineStr">
        <is>
          <t>CARTEIRA</t>
        </is>
      </c>
      <c r="K6100" t="inlineStr">
        <is>
          <t>CONTRATO</t>
        </is>
      </c>
      <c r="L6100" t="n">
        <v>5431.46</v>
      </c>
      <c r="M6100" t="inlineStr"/>
      <c r="N6100" t="inlineStr"/>
      <c r="O6100" s="142">
        <f>DATE(YEAR(H6100),MONTH(H6100),1)</f>
        <v/>
      </c>
      <c r="P6100" s="132">
        <f>IF(H6100&gt;$L$3,"Futuro","Atraso")</f>
        <v/>
      </c>
      <c r="Q6100">
        <f>12*(YEAR(H6100)-YEAR($L$3))+(MONTH(H6100)-MONTH($L$3))</f>
        <v/>
      </c>
      <c r="R6100" s="366">
        <f>IF(N6100="IBIRAPITANGA FASE 3",IF(P6100="Atraso",M6100,M6100/(1+$J$2)^Q6100),IF(P6100="Atraso",M6100,M6100/(1+$J$1)^Q6100))</f>
        <v/>
      </c>
    </row>
    <row r="6101">
      <c r="A6101" t="inlineStr">
        <is>
          <t>Q025L08</t>
        </is>
      </c>
      <c r="B6101" t="inlineStr">
        <is>
          <t>JORGE VALDO DOS SANTOS</t>
        </is>
      </c>
      <c r="C6101" t="n">
        <v>1</v>
      </c>
      <c r="D6101" t="inlineStr">
        <is>
          <t>IPCA</t>
        </is>
      </c>
      <c r="E6101" t="n">
        <v>0</v>
      </c>
      <c r="F6101" t="inlineStr">
        <is>
          <t>MENSAL</t>
        </is>
      </c>
      <c r="G6101" t="n">
        <v>45606</v>
      </c>
      <c r="H6101" t="n">
        <v>45606</v>
      </c>
      <c r="I6101" t="inlineStr">
        <is>
          <t>035</t>
        </is>
      </c>
      <c r="J6101" t="inlineStr">
        <is>
          <t>CARTEIRA</t>
        </is>
      </c>
      <c r="K6101" t="inlineStr">
        <is>
          <t>CONTRATO</t>
        </is>
      </c>
      <c r="L6101" t="n">
        <v>5431.46</v>
      </c>
      <c r="M6101" t="inlineStr"/>
      <c r="N6101" t="inlineStr"/>
      <c r="O6101" s="142">
        <f>DATE(YEAR(H6101),MONTH(H6101),1)</f>
        <v/>
      </c>
      <c r="P6101" s="132">
        <f>IF(H6101&gt;$L$3,"Futuro","Atraso")</f>
        <v/>
      </c>
      <c r="Q6101">
        <f>12*(YEAR(H6101)-YEAR($L$3))+(MONTH(H6101)-MONTH($L$3))</f>
        <v/>
      </c>
      <c r="R6101" s="366">
        <f>IF(N6101="IBIRAPITANGA FASE 3",IF(P6101="Atraso",M6101,M6101/(1+$J$2)^Q6101),IF(P6101="Atraso",M6101,M6101/(1+$J$1)^Q6101))</f>
        <v/>
      </c>
    </row>
    <row r="6102">
      <c r="A6102" t="inlineStr">
        <is>
          <t>Q025L08</t>
        </is>
      </c>
      <c r="B6102" t="inlineStr">
        <is>
          <t>JORGE VALDO DOS SANTOS</t>
        </is>
      </c>
      <c r="C6102" t="n">
        <v>1</v>
      </c>
      <c r="D6102" t="inlineStr">
        <is>
          <t>IPCA</t>
        </is>
      </c>
      <c r="E6102" t="n">
        <v>0</v>
      </c>
      <c r="F6102" t="inlineStr">
        <is>
          <t>MENSAL</t>
        </is>
      </c>
      <c r="G6102" t="n">
        <v>45606</v>
      </c>
      <c r="H6102" t="n">
        <v>45606</v>
      </c>
      <c r="I6102" t="inlineStr">
        <is>
          <t>003</t>
        </is>
      </c>
      <c r="J6102" t="inlineStr">
        <is>
          <t>CARTEIRA</t>
        </is>
      </c>
      <c r="K6102" t="inlineStr">
        <is>
          <t>CONTRATO</t>
        </is>
      </c>
      <c r="L6102" t="n">
        <v>16294.38</v>
      </c>
      <c r="M6102" t="inlineStr"/>
      <c r="N6102" t="inlineStr"/>
      <c r="O6102" s="142">
        <f>DATE(YEAR(H6102),MONTH(H6102),1)</f>
        <v/>
      </c>
      <c r="P6102" s="132">
        <f>IF(H6102&gt;$L$3,"Futuro","Atraso")</f>
        <v/>
      </c>
      <c r="Q6102">
        <f>12*(YEAR(H6102)-YEAR($L$3))+(MONTH(H6102)-MONTH($L$3))</f>
        <v/>
      </c>
      <c r="R6102" s="366">
        <f>IF(N6102="IBIRAPITANGA FASE 3",IF(P6102="Atraso",M6102,M6102/(1+$J$2)^Q6102),IF(P6102="Atraso",M6102,M6102/(1+$J$1)^Q6102))</f>
        <v/>
      </c>
    </row>
    <row r="6103">
      <c r="A6103" t="inlineStr">
        <is>
          <t>Q025L08</t>
        </is>
      </c>
      <c r="B6103" t="inlineStr">
        <is>
          <t>JORGE VALDO DOS SANTOS</t>
        </is>
      </c>
      <c r="C6103" t="n">
        <v>1</v>
      </c>
      <c r="D6103" t="inlineStr">
        <is>
          <t>IPCA</t>
        </is>
      </c>
      <c r="E6103" t="n">
        <v>0</v>
      </c>
      <c r="F6103" t="inlineStr">
        <is>
          <t>MENSAL</t>
        </is>
      </c>
      <c r="G6103" t="n">
        <v>45636</v>
      </c>
      <c r="H6103" t="n">
        <v>45636</v>
      </c>
      <c r="I6103" t="inlineStr">
        <is>
          <t>036</t>
        </is>
      </c>
      <c r="J6103" t="inlineStr">
        <is>
          <t>CARTEIRA</t>
        </is>
      </c>
      <c r="K6103" t="inlineStr">
        <is>
          <t>CONTRATO</t>
        </is>
      </c>
      <c r="L6103" t="n">
        <v>5431.46</v>
      </c>
      <c r="M6103" t="inlineStr"/>
      <c r="N6103" t="inlineStr"/>
      <c r="O6103" s="142">
        <f>DATE(YEAR(H6103),MONTH(H6103),1)</f>
        <v/>
      </c>
      <c r="P6103" s="132">
        <f>IF(H6103&gt;$L$3,"Futuro","Atraso")</f>
        <v/>
      </c>
      <c r="Q6103">
        <f>12*(YEAR(H6103)-YEAR($L$3))+(MONTH(H6103)-MONTH($L$3))</f>
        <v/>
      </c>
      <c r="R6103" s="366">
        <f>IF(N6103="IBIRAPITANGA FASE 3",IF(P6103="Atraso",M6103,M6103/(1+$J$2)^Q6103),IF(P6103="Atraso",M6103,M6103/(1+$J$1)^Q6103))</f>
        <v/>
      </c>
    </row>
    <row r="6104">
      <c r="A6104" t="inlineStr">
        <is>
          <t>Q025L08</t>
        </is>
      </c>
      <c r="B6104" t="inlineStr">
        <is>
          <t>JORGE VALDO DOS SANTOS</t>
        </is>
      </c>
      <c r="C6104" t="n">
        <v>1</v>
      </c>
      <c r="D6104" t="inlineStr">
        <is>
          <t>IPCA</t>
        </is>
      </c>
      <c r="E6104" t="n">
        <v>0</v>
      </c>
      <c r="F6104" t="inlineStr">
        <is>
          <t>MENSAL</t>
        </is>
      </c>
      <c r="G6104" t="n">
        <v>45667</v>
      </c>
      <c r="H6104" t="n">
        <v>45667</v>
      </c>
      <c r="I6104" t="inlineStr">
        <is>
          <t>037</t>
        </is>
      </c>
      <c r="J6104" t="inlineStr">
        <is>
          <t>CARTEIRA</t>
        </is>
      </c>
      <c r="K6104" t="inlineStr">
        <is>
          <t>CONTRATO</t>
        </is>
      </c>
      <c r="L6104" t="n">
        <v>5431.46</v>
      </c>
      <c r="M6104" t="inlineStr"/>
      <c r="N6104" t="inlineStr"/>
      <c r="O6104" s="142">
        <f>DATE(YEAR(H6104),MONTH(H6104),1)</f>
        <v/>
      </c>
      <c r="P6104" s="132">
        <f>IF(H6104&gt;$L$3,"Futuro","Atraso")</f>
        <v/>
      </c>
      <c r="Q6104">
        <f>12*(YEAR(H6104)-YEAR($L$3))+(MONTH(H6104)-MONTH($L$3))</f>
        <v/>
      </c>
      <c r="R6104" s="366">
        <f>IF(N6104="IBIRAPITANGA FASE 3",IF(P6104="Atraso",M6104,M6104/(1+$J$2)^Q6104),IF(P6104="Atraso",M6104,M6104/(1+$J$1)^Q6104))</f>
        <v/>
      </c>
    </row>
    <row r="6105">
      <c r="A6105" t="inlineStr">
        <is>
          <t>Q025L08</t>
        </is>
      </c>
      <c r="B6105" t="inlineStr">
        <is>
          <t>JORGE VALDO DOS SANTOS</t>
        </is>
      </c>
      <c r="C6105" t="n">
        <v>1</v>
      </c>
      <c r="D6105" t="inlineStr">
        <is>
          <t>IPCA</t>
        </is>
      </c>
      <c r="E6105" t="n">
        <v>0</v>
      </c>
      <c r="F6105" t="inlineStr">
        <is>
          <t>MENSAL</t>
        </is>
      </c>
      <c r="G6105" t="n">
        <v>45698</v>
      </c>
      <c r="H6105" t="n">
        <v>45698</v>
      </c>
      <c r="I6105" t="inlineStr">
        <is>
          <t>038</t>
        </is>
      </c>
      <c r="J6105" t="inlineStr">
        <is>
          <t>CARTEIRA</t>
        </is>
      </c>
      <c r="K6105" t="inlineStr">
        <is>
          <t>CONTRATO</t>
        </is>
      </c>
      <c r="L6105" t="n">
        <v>5431.46</v>
      </c>
      <c r="M6105" t="inlineStr"/>
      <c r="N6105" t="inlineStr"/>
      <c r="O6105" s="142">
        <f>DATE(YEAR(H6105),MONTH(H6105),1)</f>
        <v/>
      </c>
      <c r="P6105" s="132">
        <f>IF(H6105&gt;$L$3,"Futuro","Atraso")</f>
        <v/>
      </c>
      <c r="Q6105">
        <f>12*(YEAR(H6105)-YEAR($L$3))+(MONTH(H6105)-MONTH($L$3))</f>
        <v/>
      </c>
      <c r="R6105" s="366">
        <f>IF(N6105="IBIRAPITANGA FASE 3",IF(P6105="Atraso",M6105,M6105/(1+$J$2)^Q6105),IF(P6105="Atraso",M6105,M6105/(1+$J$1)^Q6105))</f>
        <v/>
      </c>
    </row>
    <row r="6106">
      <c r="A6106" t="inlineStr">
        <is>
          <t>Q025L08</t>
        </is>
      </c>
      <c r="B6106" t="inlineStr">
        <is>
          <t>JORGE VALDO DOS SANTOS</t>
        </is>
      </c>
      <c r="C6106" t="n">
        <v>1</v>
      </c>
      <c r="D6106" t="inlineStr">
        <is>
          <t>IPCA</t>
        </is>
      </c>
      <c r="E6106" t="n">
        <v>0</v>
      </c>
      <c r="F6106" t="inlineStr">
        <is>
          <t>MENSAL</t>
        </is>
      </c>
      <c r="G6106" t="n">
        <v>45726</v>
      </c>
      <c r="H6106" t="n">
        <v>45726</v>
      </c>
      <c r="I6106" t="inlineStr">
        <is>
          <t>039</t>
        </is>
      </c>
      <c r="J6106" t="inlineStr">
        <is>
          <t>CARTEIRA</t>
        </is>
      </c>
      <c r="K6106" t="inlineStr">
        <is>
          <t>CONTRATO</t>
        </is>
      </c>
      <c r="L6106" t="n">
        <v>5431.46</v>
      </c>
      <c r="M6106" t="inlineStr"/>
      <c r="N6106" t="inlineStr"/>
      <c r="O6106" s="142">
        <f>DATE(YEAR(H6106),MONTH(H6106),1)</f>
        <v/>
      </c>
      <c r="P6106" s="132">
        <f>IF(H6106&gt;$L$3,"Futuro","Atraso")</f>
        <v/>
      </c>
      <c r="Q6106">
        <f>12*(YEAR(H6106)-YEAR($L$3))+(MONTH(H6106)-MONTH($L$3))</f>
        <v/>
      </c>
      <c r="R6106" s="366">
        <f>IF(N6106="IBIRAPITANGA FASE 3",IF(P6106="Atraso",M6106,M6106/(1+$J$2)^Q6106),IF(P6106="Atraso",M6106,M6106/(1+$J$1)^Q6106))</f>
        <v/>
      </c>
    </row>
    <row r="6107">
      <c r="A6107" t="inlineStr">
        <is>
          <t>Q025L08</t>
        </is>
      </c>
      <c r="B6107" t="inlineStr">
        <is>
          <t>JORGE VALDO DOS SANTOS</t>
        </is>
      </c>
      <c r="C6107" t="n">
        <v>1</v>
      </c>
      <c r="D6107" t="inlineStr">
        <is>
          <t>IPCA</t>
        </is>
      </c>
      <c r="E6107" t="n">
        <v>0</v>
      </c>
      <c r="F6107" t="inlineStr">
        <is>
          <t>MENSAL</t>
        </is>
      </c>
      <c r="G6107" t="n">
        <v>45757</v>
      </c>
      <c r="H6107" t="n">
        <v>45757</v>
      </c>
      <c r="I6107" t="inlineStr">
        <is>
          <t>040</t>
        </is>
      </c>
      <c r="J6107" t="inlineStr">
        <is>
          <t>CARTEIRA</t>
        </is>
      </c>
      <c r="K6107" t="inlineStr">
        <is>
          <t>CONTRATO</t>
        </is>
      </c>
      <c r="L6107" t="n">
        <v>5431.46</v>
      </c>
      <c r="M6107" t="inlineStr"/>
      <c r="N6107" t="inlineStr"/>
      <c r="O6107" s="142">
        <f>DATE(YEAR(H6107),MONTH(H6107),1)</f>
        <v/>
      </c>
      <c r="P6107" s="132">
        <f>IF(H6107&gt;$L$3,"Futuro","Atraso")</f>
        <v/>
      </c>
      <c r="Q6107">
        <f>12*(YEAR(H6107)-YEAR($L$3))+(MONTH(H6107)-MONTH($L$3))</f>
        <v/>
      </c>
      <c r="R6107" s="366">
        <f>IF(N6107="IBIRAPITANGA FASE 3",IF(P6107="Atraso",M6107,M6107/(1+$J$2)^Q6107),IF(P6107="Atraso",M6107,M6107/(1+$J$1)^Q6107))</f>
        <v/>
      </c>
    </row>
    <row r="6108">
      <c r="A6108" t="inlineStr">
        <is>
          <t>Q025L08</t>
        </is>
      </c>
      <c r="B6108" t="inlineStr">
        <is>
          <t>JORGE VALDO DOS SANTOS</t>
        </is>
      </c>
      <c r="C6108" t="n">
        <v>1</v>
      </c>
      <c r="D6108" t="inlineStr">
        <is>
          <t>IPCA</t>
        </is>
      </c>
      <c r="E6108" t="n">
        <v>0</v>
      </c>
      <c r="F6108" t="inlineStr">
        <is>
          <t>MENSAL</t>
        </is>
      </c>
      <c r="G6108" t="n">
        <v>45787</v>
      </c>
      <c r="H6108" t="n">
        <v>45787</v>
      </c>
      <c r="I6108" t="inlineStr">
        <is>
          <t>041</t>
        </is>
      </c>
      <c r="J6108" t="inlineStr">
        <is>
          <t>CARTEIRA</t>
        </is>
      </c>
      <c r="K6108" t="inlineStr">
        <is>
          <t>CONTRATO</t>
        </is>
      </c>
      <c r="L6108" t="n">
        <v>5431.46</v>
      </c>
      <c r="M6108" t="inlineStr"/>
      <c r="N6108" t="inlineStr"/>
      <c r="O6108" s="142">
        <f>DATE(YEAR(H6108),MONTH(H6108),1)</f>
        <v/>
      </c>
      <c r="P6108" s="132">
        <f>IF(H6108&gt;$L$3,"Futuro","Atraso")</f>
        <v/>
      </c>
      <c r="Q6108">
        <f>12*(YEAR(H6108)-YEAR($L$3))+(MONTH(H6108)-MONTH($L$3))</f>
        <v/>
      </c>
      <c r="R6108" s="366">
        <f>IF(N6108="IBIRAPITANGA FASE 3",IF(P6108="Atraso",M6108,M6108/(1+$J$2)^Q6108),IF(P6108="Atraso",M6108,M6108/(1+$J$1)^Q6108))</f>
        <v/>
      </c>
    </row>
    <row r="6109">
      <c r="A6109" t="inlineStr">
        <is>
          <t>Q025L08</t>
        </is>
      </c>
      <c r="B6109" t="inlineStr">
        <is>
          <t>JORGE VALDO DOS SANTOS</t>
        </is>
      </c>
      <c r="C6109" t="n">
        <v>1</v>
      </c>
      <c r="D6109" t="inlineStr">
        <is>
          <t>IPCA</t>
        </is>
      </c>
      <c r="E6109" t="n">
        <v>0</v>
      </c>
      <c r="F6109" t="inlineStr">
        <is>
          <t>MENSAL</t>
        </is>
      </c>
      <c r="G6109" t="n">
        <v>45818</v>
      </c>
      <c r="H6109" t="n">
        <v>45818</v>
      </c>
      <c r="I6109" t="inlineStr">
        <is>
          <t>042</t>
        </is>
      </c>
      <c r="J6109" t="inlineStr">
        <is>
          <t>CARTEIRA</t>
        </is>
      </c>
      <c r="K6109" t="inlineStr">
        <is>
          <t>CONTRATO</t>
        </is>
      </c>
      <c r="L6109" t="n">
        <v>5431.46</v>
      </c>
      <c r="M6109" t="inlineStr"/>
      <c r="N6109" t="inlineStr"/>
      <c r="O6109" s="142">
        <f>DATE(YEAR(H6109),MONTH(H6109),1)</f>
        <v/>
      </c>
      <c r="P6109" s="132">
        <f>IF(H6109&gt;$L$3,"Futuro","Atraso")</f>
        <v/>
      </c>
      <c r="Q6109">
        <f>12*(YEAR(H6109)-YEAR($L$3))+(MONTH(H6109)-MONTH($L$3))</f>
        <v/>
      </c>
      <c r="R6109" s="366">
        <f>IF(N6109="IBIRAPITANGA FASE 3",IF(P6109="Atraso",M6109,M6109/(1+$J$2)^Q6109),IF(P6109="Atraso",M6109,M6109/(1+$J$1)^Q6109))</f>
        <v/>
      </c>
    </row>
    <row r="6110">
      <c r="A6110" t="inlineStr">
        <is>
          <t>Q025L08</t>
        </is>
      </c>
      <c r="B6110" t="inlineStr">
        <is>
          <t>JORGE VALDO DOS SANTOS</t>
        </is>
      </c>
      <c r="C6110" t="n">
        <v>1</v>
      </c>
      <c r="D6110" t="inlineStr">
        <is>
          <t>IPCA</t>
        </is>
      </c>
      <c r="E6110" t="n">
        <v>0</v>
      </c>
      <c r="F6110" t="inlineStr">
        <is>
          <t>MENSAL</t>
        </is>
      </c>
      <c r="G6110" t="n">
        <v>45848</v>
      </c>
      <c r="H6110" t="n">
        <v>45848</v>
      </c>
      <c r="I6110" t="inlineStr">
        <is>
          <t>043</t>
        </is>
      </c>
      <c r="J6110" t="inlineStr">
        <is>
          <t>CARTEIRA</t>
        </is>
      </c>
      <c r="K6110" t="inlineStr">
        <is>
          <t>CONTRATO</t>
        </is>
      </c>
      <c r="L6110" t="n">
        <v>5431.46</v>
      </c>
      <c r="M6110" t="inlineStr"/>
      <c r="N6110" t="inlineStr"/>
      <c r="O6110" s="142">
        <f>DATE(YEAR(H6110),MONTH(H6110),1)</f>
        <v/>
      </c>
      <c r="P6110" s="132">
        <f>IF(H6110&gt;$L$3,"Futuro","Atraso")</f>
        <v/>
      </c>
      <c r="Q6110">
        <f>12*(YEAR(H6110)-YEAR($L$3))+(MONTH(H6110)-MONTH($L$3))</f>
        <v/>
      </c>
      <c r="R6110" s="366">
        <f>IF(N6110="IBIRAPITANGA FASE 3",IF(P6110="Atraso",M6110,M6110/(1+$J$2)^Q6110),IF(P6110="Atraso",M6110,M6110/(1+$J$1)^Q6110))</f>
        <v/>
      </c>
    </row>
    <row r="6111">
      <c r="A6111" t="inlineStr">
        <is>
          <t>Q025L08</t>
        </is>
      </c>
      <c r="B6111" t="inlineStr">
        <is>
          <t>JORGE VALDO DOS SANTOS</t>
        </is>
      </c>
      <c r="C6111" t="n">
        <v>1</v>
      </c>
      <c r="D6111" t="inlineStr">
        <is>
          <t>IPCA</t>
        </is>
      </c>
      <c r="E6111" t="n">
        <v>0</v>
      </c>
      <c r="F6111" t="inlineStr">
        <is>
          <t>MENSAL</t>
        </is>
      </c>
      <c r="G6111" t="n">
        <v>45879</v>
      </c>
      <c r="H6111" t="n">
        <v>45879</v>
      </c>
      <c r="I6111" t="inlineStr">
        <is>
          <t>044</t>
        </is>
      </c>
      <c r="J6111" t="inlineStr">
        <is>
          <t>CARTEIRA</t>
        </is>
      </c>
      <c r="K6111" t="inlineStr">
        <is>
          <t>CONTRATO</t>
        </is>
      </c>
      <c r="L6111" t="n">
        <v>5431.46</v>
      </c>
      <c r="M6111" t="inlineStr"/>
      <c r="N6111" t="inlineStr"/>
      <c r="O6111" s="142">
        <f>DATE(YEAR(H6111),MONTH(H6111),1)</f>
        <v/>
      </c>
      <c r="P6111" s="132">
        <f>IF(H6111&gt;$L$3,"Futuro","Atraso")</f>
        <v/>
      </c>
      <c r="Q6111">
        <f>12*(YEAR(H6111)-YEAR($L$3))+(MONTH(H6111)-MONTH($L$3))</f>
        <v/>
      </c>
      <c r="R6111" s="366">
        <f>IF(N6111="IBIRAPITANGA FASE 3",IF(P6111="Atraso",M6111,M6111/(1+$J$2)^Q6111),IF(P6111="Atraso",M6111,M6111/(1+$J$1)^Q6111))</f>
        <v/>
      </c>
    </row>
    <row r="6112">
      <c r="A6112" t="inlineStr">
        <is>
          <t>Q025L08</t>
        </is>
      </c>
      <c r="B6112" t="inlineStr">
        <is>
          <t>JORGE VALDO DOS SANTOS</t>
        </is>
      </c>
      <c r="C6112" t="n">
        <v>1</v>
      </c>
      <c r="D6112" t="inlineStr">
        <is>
          <t>IPCA</t>
        </is>
      </c>
      <c r="E6112" t="n">
        <v>0</v>
      </c>
      <c r="F6112" t="inlineStr">
        <is>
          <t>MENSAL</t>
        </is>
      </c>
      <c r="G6112" t="n">
        <v>45910</v>
      </c>
      <c r="H6112" t="n">
        <v>45910</v>
      </c>
      <c r="I6112" t="inlineStr">
        <is>
          <t>045</t>
        </is>
      </c>
      <c r="J6112" t="inlineStr">
        <is>
          <t>CARTEIRA</t>
        </is>
      </c>
      <c r="K6112" t="inlineStr">
        <is>
          <t>CONTRATO</t>
        </is>
      </c>
      <c r="L6112" t="n">
        <v>5431.46</v>
      </c>
      <c r="M6112" t="inlineStr"/>
      <c r="N6112" t="inlineStr"/>
      <c r="O6112" s="142">
        <f>DATE(YEAR(H6112),MONTH(H6112),1)</f>
        <v/>
      </c>
      <c r="P6112" s="132">
        <f>IF(H6112&gt;$L$3,"Futuro","Atraso")</f>
        <v/>
      </c>
      <c r="Q6112">
        <f>12*(YEAR(H6112)-YEAR($L$3))+(MONTH(H6112)-MONTH($L$3))</f>
        <v/>
      </c>
      <c r="R6112" s="366">
        <f>IF(N6112="IBIRAPITANGA FASE 3",IF(P6112="Atraso",M6112,M6112/(1+$J$2)^Q6112),IF(P6112="Atraso",M6112,M6112/(1+$J$1)^Q6112))</f>
        <v/>
      </c>
    </row>
    <row r="6113">
      <c r="A6113" t="inlineStr">
        <is>
          <t>Q025L08</t>
        </is>
      </c>
      <c r="B6113" t="inlineStr">
        <is>
          <t>JORGE VALDO DOS SANTOS</t>
        </is>
      </c>
      <c r="C6113" t="n">
        <v>1</v>
      </c>
      <c r="D6113" t="inlineStr">
        <is>
          <t>IPCA</t>
        </is>
      </c>
      <c r="E6113" t="n">
        <v>0</v>
      </c>
      <c r="F6113" t="inlineStr">
        <is>
          <t>MENSAL</t>
        </is>
      </c>
      <c r="G6113" t="n">
        <v>45940</v>
      </c>
      <c r="H6113" t="n">
        <v>45940</v>
      </c>
      <c r="I6113" t="inlineStr">
        <is>
          <t>046</t>
        </is>
      </c>
      <c r="J6113" t="inlineStr">
        <is>
          <t>CARTEIRA</t>
        </is>
      </c>
      <c r="K6113" t="inlineStr">
        <is>
          <t>CONTRATO</t>
        </is>
      </c>
      <c r="L6113" t="n">
        <v>5431.46</v>
      </c>
      <c r="M6113" t="inlineStr"/>
      <c r="N6113" t="inlineStr"/>
      <c r="O6113" s="142">
        <f>DATE(YEAR(H6113),MONTH(H6113),1)</f>
        <v/>
      </c>
      <c r="P6113" s="132">
        <f>IF(H6113&gt;$L$3,"Futuro","Atraso")</f>
        <v/>
      </c>
      <c r="Q6113">
        <f>12*(YEAR(H6113)-YEAR($L$3))+(MONTH(H6113)-MONTH($L$3))</f>
        <v/>
      </c>
      <c r="R6113" s="366">
        <f>IF(N6113="IBIRAPITANGA FASE 3",IF(P6113="Atraso",M6113,M6113/(1+$J$2)^Q6113),IF(P6113="Atraso",M6113,M6113/(1+$J$1)^Q6113))</f>
        <v/>
      </c>
    </row>
    <row r="6114">
      <c r="A6114" t="inlineStr">
        <is>
          <t>Q025L08</t>
        </is>
      </c>
      <c r="B6114" t="inlineStr">
        <is>
          <t>JORGE VALDO DOS SANTOS</t>
        </is>
      </c>
      <c r="C6114" t="n">
        <v>1</v>
      </c>
      <c r="D6114" t="inlineStr">
        <is>
          <t>IPCA</t>
        </is>
      </c>
      <c r="E6114" t="n">
        <v>0</v>
      </c>
      <c r="F6114" t="inlineStr">
        <is>
          <t>MENSAL</t>
        </is>
      </c>
      <c r="G6114" t="n">
        <v>45971</v>
      </c>
      <c r="H6114" t="n">
        <v>45971</v>
      </c>
      <c r="I6114" t="inlineStr">
        <is>
          <t>047</t>
        </is>
      </c>
      <c r="J6114" t="inlineStr">
        <is>
          <t>CARTEIRA</t>
        </is>
      </c>
      <c r="K6114" t="inlineStr">
        <is>
          <t>CONTRATO</t>
        </is>
      </c>
      <c r="L6114" t="n">
        <v>5431.46</v>
      </c>
      <c r="M6114" t="inlineStr"/>
      <c r="N6114" t="inlineStr"/>
      <c r="O6114" s="142">
        <f>DATE(YEAR(H6114),MONTH(H6114),1)</f>
        <v/>
      </c>
      <c r="P6114" s="132">
        <f>IF(H6114&gt;$L$3,"Futuro","Atraso")</f>
        <v/>
      </c>
      <c r="Q6114">
        <f>12*(YEAR(H6114)-YEAR($L$3))+(MONTH(H6114)-MONTH($L$3))</f>
        <v/>
      </c>
      <c r="R6114" s="366">
        <f>IF(N6114="IBIRAPITANGA FASE 3",IF(P6114="Atraso",M6114,M6114/(1+$J$2)^Q6114),IF(P6114="Atraso",M6114,M6114/(1+$J$1)^Q6114))</f>
        <v/>
      </c>
    </row>
    <row r="6115">
      <c r="A6115" t="inlineStr">
        <is>
          <t>Q025L08</t>
        </is>
      </c>
      <c r="B6115" t="inlineStr">
        <is>
          <t>JORGE VALDO DOS SANTOS</t>
        </is>
      </c>
      <c r="C6115" t="n">
        <v>1</v>
      </c>
      <c r="D6115" t="inlineStr">
        <is>
          <t>IPCA</t>
        </is>
      </c>
      <c r="E6115" t="n">
        <v>0</v>
      </c>
      <c r="F6115" t="inlineStr">
        <is>
          <t>MENSAL</t>
        </is>
      </c>
      <c r="G6115" t="n">
        <v>45971</v>
      </c>
      <c r="H6115" t="n">
        <v>45971</v>
      </c>
      <c r="I6115" t="inlineStr">
        <is>
          <t>004</t>
        </is>
      </c>
      <c r="J6115" t="inlineStr">
        <is>
          <t>CARTEIRA</t>
        </is>
      </c>
      <c r="K6115" t="inlineStr">
        <is>
          <t>CONTRATO</t>
        </is>
      </c>
      <c r="L6115" t="n">
        <v>16294.38</v>
      </c>
      <c r="M6115" t="inlineStr"/>
      <c r="N6115" t="inlineStr"/>
      <c r="O6115" s="142">
        <f>DATE(YEAR(H6115),MONTH(H6115),1)</f>
        <v/>
      </c>
      <c r="P6115" s="132">
        <f>IF(H6115&gt;$L$3,"Futuro","Atraso")</f>
        <v/>
      </c>
      <c r="Q6115">
        <f>12*(YEAR(H6115)-YEAR($L$3))+(MONTH(H6115)-MONTH($L$3))</f>
        <v/>
      </c>
      <c r="R6115" s="366">
        <f>IF(N6115="IBIRAPITANGA FASE 3",IF(P6115="Atraso",M6115,M6115/(1+$J$2)^Q6115),IF(P6115="Atraso",M6115,M6115/(1+$J$1)^Q6115))</f>
        <v/>
      </c>
    </row>
    <row r="6116">
      <c r="A6116" t="inlineStr">
        <is>
          <t>Q025L08</t>
        </is>
      </c>
      <c r="B6116" t="inlineStr">
        <is>
          <t>JORGE VALDO DOS SANTOS</t>
        </is>
      </c>
      <c r="C6116" t="n">
        <v>1</v>
      </c>
      <c r="D6116" t="inlineStr">
        <is>
          <t>IPCA</t>
        </is>
      </c>
      <c r="E6116" t="n">
        <v>0</v>
      </c>
      <c r="F6116" t="inlineStr">
        <is>
          <t>MENSAL</t>
        </is>
      </c>
      <c r="G6116" t="n">
        <v>46001</v>
      </c>
      <c r="H6116" t="n">
        <v>46001</v>
      </c>
      <c r="I6116" t="inlineStr">
        <is>
          <t>048</t>
        </is>
      </c>
      <c r="J6116" t="inlineStr">
        <is>
          <t>CARTEIRA</t>
        </is>
      </c>
      <c r="K6116" t="inlineStr">
        <is>
          <t>CONTRATO</t>
        </is>
      </c>
      <c r="L6116" t="n">
        <v>5431.46</v>
      </c>
      <c r="M6116" t="inlineStr"/>
      <c r="N6116" t="inlineStr"/>
      <c r="O6116" s="142">
        <f>DATE(YEAR(H6116),MONTH(H6116),1)</f>
        <v/>
      </c>
      <c r="P6116" s="132">
        <f>IF(H6116&gt;$L$3,"Futuro","Atraso")</f>
        <v/>
      </c>
      <c r="Q6116">
        <f>12*(YEAR(H6116)-YEAR($L$3))+(MONTH(H6116)-MONTH($L$3))</f>
        <v/>
      </c>
      <c r="R6116" s="366">
        <f>IF(N6116="IBIRAPITANGA FASE 3",IF(P6116="Atraso",M6116,M6116/(1+$J$2)^Q6116),IF(P6116="Atraso",M6116,M6116/(1+$J$1)^Q6116))</f>
        <v/>
      </c>
    </row>
    <row r="6117">
      <c r="A6117" t="inlineStr">
        <is>
          <t>Q025L09</t>
        </is>
      </c>
      <c r="B6117" t="inlineStr">
        <is>
          <t>UELINTON MATOS SOUZA DE OLIVEIRA</t>
        </is>
      </c>
      <c r="C6117" t="n">
        <v>1</v>
      </c>
      <c r="D6117" t="inlineStr">
        <is>
          <t>IPCA</t>
        </is>
      </c>
      <c r="E6117" t="n">
        <v>0</v>
      </c>
      <c r="F6117" t="inlineStr">
        <is>
          <t>MENSAL</t>
        </is>
      </c>
      <c r="G6117" t="n">
        <v>45214</v>
      </c>
      <c r="H6117" t="n">
        <v>45214</v>
      </c>
      <c r="I6117" t="inlineStr">
        <is>
          <t>023</t>
        </is>
      </c>
      <c r="J6117" t="inlineStr">
        <is>
          <t>CARTEIRA</t>
        </is>
      </c>
      <c r="K6117" t="inlineStr">
        <is>
          <t>CONTRATO</t>
        </is>
      </c>
      <c r="L6117" t="n">
        <v>5122.23</v>
      </c>
      <c r="M6117" t="inlineStr"/>
      <c r="N6117" t="inlineStr"/>
      <c r="O6117" s="142">
        <f>DATE(YEAR(H6117),MONTH(H6117),1)</f>
        <v/>
      </c>
      <c r="P6117" s="132">
        <f>IF(H6117&gt;$L$3,"Futuro","Atraso")</f>
        <v/>
      </c>
      <c r="Q6117">
        <f>12*(YEAR(H6117)-YEAR($L$3))+(MONTH(H6117)-MONTH($L$3))</f>
        <v/>
      </c>
      <c r="R6117" s="366">
        <f>IF(N6117="IBIRAPITANGA FASE 3",IF(P6117="Atraso",M6117,M6117/(1+$J$2)^Q6117),IF(P6117="Atraso",M6117,M6117/(1+$J$1)^Q6117))</f>
        <v/>
      </c>
    </row>
    <row r="6118">
      <c r="A6118" t="inlineStr">
        <is>
          <t>Q025L09</t>
        </is>
      </c>
      <c r="B6118" t="inlineStr">
        <is>
          <t>UELINTON MATOS SOUZA DE OLIVEIRA</t>
        </is>
      </c>
      <c r="C6118" t="n">
        <v>1</v>
      </c>
      <c r="D6118" t="inlineStr">
        <is>
          <t>IPCA</t>
        </is>
      </c>
      <c r="E6118" t="n">
        <v>0</v>
      </c>
      <c r="F6118" t="inlineStr">
        <is>
          <t>MENSAL</t>
        </is>
      </c>
      <c r="G6118" t="n">
        <v>45245</v>
      </c>
      <c r="H6118" t="n">
        <v>45245</v>
      </c>
      <c r="I6118" t="inlineStr">
        <is>
          <t>024</t>
        </is>
      </c>
      <c r="J6118" t="inlineStr">
        <is>
          <t>CARTEIRA</t>
        </is>
      </c>
      <c r="K6118" t="inlineStr">
        <is>
          <t>CONTRATO</t>
        </is>
      </c>
      <c r="L6118" t="n">
        <v>5122.23</v>
      </c>
      <c r="M6118" t="inlineStr"/>
      <c r="N6118" t="inlineStr"/>
      <c r="O6118" s="142">
        <f>DATE(YEAR(H6118),MONTH(H6118),1)</f>
        <v/>
      </c>
      <c r="P6118" s="132">
        <f>IF(H6118&gt;$L$3,"Futuro","Atraso")</f>
        <v/>
      </c>
      <c r="Q6118">
        <f>12*(YEAR(H6118)-YEAR($L$3))+(MONTH(H6118)-MONTH($L$3))</f>
        <v/>
      </c>
      <c r="R6118" s="366">
        <f>IF(N6118="IBIRAPITANGA FASE 3",IF(P6118="Atraso",M6118,M6118/(1+$J$2)^Q6118),IF(P6118="Atraso",M6118,M6118/(1+$J$1)^Q6118))</f>
        <v/>
      </c>
    </row>
    <row r="6119">
      <c r="A6119" t="inlineStr">
        <is>
          <t>Q025L09</t>
        </is>
      </c>
      <c r="B6119" t="inlineStr">
        <is>
          <t>UELINTON MATOS SOUZA DE OLIVEIRA</t>
        </is>
      </c>
      <c r="C6119" t="n">
        <v>1</v>
      </c>
      <c r="D6119" t="inlineStr">
        <is>
          <t>IPCA</t>
        </is>
      </c>
      <c r="E6119" t="n">
        <v>0</v>
      </c>
      <c r="F6119" t="inlineStr">
        <is>
          <t>MENSAL</t>
        </is>
      </c>
      <c r="G6119" t="n">
        <v>45245</v>
      </c>
      <c r="H6119" t="n">
        <v>45245</v>
      </c>
      <c r="I6119" t="inlineStr">
        <is>
          <t>002</t>
        </is>
      </c>
      <c r="J6119" t="inlineStr">
        <is>
          <t>CARTEIRA</t>
        </is>
      </c>
      <c r="K6119" t="inlineStr">
        <is>
          <t>CONTRATO</t>
        </is>
      </c>
      <c r="L6119" t="n">
        <v>20488.91</v>
      </c>
      <c r="M6119" t="inlineStr"/>
      <c r="N6119" t="inlineStr"/>
      <c r="O6119" s="142">
        <f>DATE(YEAR(H6119),MONTH(H6119),1)</f>
        <v/>
      </c>
      <c r="P6119" s="132">
        <f>IF(H6119&gt;$L$3,"Futuro","Atraso")</f>
        <v/>
      </c>
      <c r="Q6119">
        <f>12*(YEAR(H6119)-YEAR($L$3))+(MONTH(H6119)-MONTH($L$3))</f>
        <v/>
      </c>
      <c r="R6119" s="366">
        <f>IF(N6119="IBIRAPITANGA FASE 3",IF(P6119="Atraso",M6119,M6119/(1+$J$2)^Q6119),IF(P6119="Atraso",M6119,M6119/(1+$J$1)^Q6119))</f>
        <v/>
      </c>
    </row>
    <row r="6120">
      <c r="A6120" t="inlineStr">
        <is>
          <t>Q025L09</t>
        </is>
      </c>
      <c r="B6120" t="inlineStr">
        <is>
          <t>UELINTON MATOS SOUZA DE OLIVEIRA</t>
        </is>
      </c>
      <c r="C6120" t="n">
        <v>1</v>
      </c>
      <c r="D6120" t="inlineStr">
        <is>
          <t>IPCA</t>
        </is>
      </c>
      <c r="E6120" t="n">
        <v>0</v>
      </c>
      <c r="F6120" t="inlineStr">
        <is>
          <t>MENSAL</t>
        </is>
      </c>
      <c r="G6120" t="n">
        <v>45275</v>
      </c>
      <c r="H6120" t="n">
        <v>45275</v>
      </c>
      <c r="I6120" t="inlineStr">
        <is>
          <t>025</t>
        </is>
      </c>
      <c r="J6120" t="inlineStr">
        <is>
          <t>CARTEIRA</t>
        </is>
      </c>
      <c r="K6120" t="inlineStr">
        <is>
          <t>CONTRATO</t>
        </is>
      </c>
      <c r="L6120" t="n">
        <v>5122.23</v>
      </c>
      <c r="M6120" t="inlineStr"/>
      <c r="N6120" t="inlineStr"/>
      <c r="O6120" s="142">
        <f>DATE(YEAR(H6120),MONTH(H6120),1)</f>
        <v/>
      </c>
      <c r="P6120" s="132">
        <f>IF(H6120&gt;$L$3,"Futuro","Atraso")</f>
        <v/>
      </c>
      <c r="Q6120">
        <f>12*(YEAR(H6120)-YEAR($L$3))+(MONTH(H6120)-MONTH($L$3))</f>
        <v/>
      </c>
      <c r="R6120" s="366">
        <f>IF(N6120="IBIRAPITANGA FASE 3",IF(P6120="Atraso",M6120,M6120/(1+$J$2)^Q6120),IF(P6120="Atraso",M6120,M6120/(1+$J$1)^Q6120))</f>
        <v/>
      </c>
    </row>
    <row r="6121">
      <c r="A6121" t="inlineStr">
        <is>
          <t>Q025L09</t>
        </is>
      </c>
      <c r="B6121" t="inlineStr">
        <is>
          <t>UELINTON MATOS SOUZA DE OLIVEIRA</t>
        </is>
      </c>
      <c r="C6121" t="n">
        <v>1</v>
      </c>
      <c r="D6121" t="inlineStr">
        <is>
          <t>IPCA</t>
        </is>
      </c>
      <c r="E6121" t="n">
        <v>0</v>
      </c>
      <c r="F6121" t="inlineStr">
        <is>
          <t>MENSAL</t>
        </is>
      </c>
      <c r="G6121" t="n">
        <v>45306</v>
      </c>
      <c r="H6121" t="n">
        <v>45306</v>
      </c>
      <c r="I6121" t="inlineStr">
        <is>
          <t>026</t>
        </is>
      </c>
      <c r="J6121" t="inlineStr">
        <is>
          <t>CARTEIRA</t>
        </is>
      </c>
      <c r="K6121" t="inlineStr">
        <is>
          <t>CONTRATO</t>
        </is>
      </c>
      <c r="L6121" t="n">
        <v>5122.23</v>
      </c>
      <c r="M6121" t="inlineStr"/>
      <c r="N6121" t="inlineStr"/>
      <c r="O6121" s="142">
        <f>DATE(YEAR(H6121),MONTH(H6121),1)</f>
        <v/>
      </c>
      <c r="P6121" s="132">
        <f>IF(H6121&gt;$L$3,"Futuro","Atraso")</f>
        <v/>
      </c>
      <c r="Q6121">
        <f>12*(YEAR(H6121)-YEAR($L$3))+(MONTH(H6121)-MONTH($L$3))</f>
        <v/>
      </c>
      <c r="R6121" s="366">
        <f>IF(N6121="IBIRAPITANGA FASE 3",IF(P6121="Atraso",M6121,M6121/(1+$J$2)^Q6121),IF(P6121="Atraso",M6121,M6121/(1+$J$1)^Q6121))</f>
        <v/>
      </c>
    </row>
    <row r="6122">
      <c r="A6122" t="inlineStr">
        <is>
          <t>Q025L09</t>
        </is>
      </c>
      <c r="B6122" t="inlineStr">
        <is>
          <t>UELINTON MATOS SOUZA DE OLIVEIRA</t>
        </is>
      </c>
      <c r="C6122" t="n">
        <v>1</v>
      </c>
      <c r="D6122" t="inlineStr">
        <is>
          <t>IPCA</t>
        </is>
      </c>
      <c r="E6122" t="n">
        <v>0</v>
      </c>
      <c r="F6122" t="inlineStr">
        <is>
          <t>MENSAL</t>
        </is>
      </c>
      <c r="G6122" t="n">
        <v>45337</v>
      </c>
      <c r="H6122" t="n">
        <v>45337</v>
      </c>
      <c r="I6122" t="inlineStr">
        <is>
          <t>027</t>
        </is>
      </c>
      <c r="J6122" t="inlineStr">
        <is>
          <t>CARTEIRA</t>
        </is>
      </c>
      <c r="K6122" t="inlineStr">
        <is>
          <t>CONTRATO</t>
        </is>
      </c>
      <c r="L6122" t="n">
        <v>5122.23</v>
      </c>
      <c r="M6122" t="inlineStr"/>
      <c r="N6122" t="inlineStr"/>
      <c r="O6122" s="142">
        <f>DATE(YEAR(H6122),MONTH(H6122),1)</f>
        <v/>
      </c>
      <c r="P6122" s="132">
        <f>IF(H6122&gt;$L$3,"Futuro","Atraso")</f>
        <v/>
      </c>
      <c r="Q6122">
        <f>12*(YEAR(H6122)-YEAR($L$3))+(MONTH(H6122)-MONTH($L$3))</f>
        <v/>
      </c>
      <c r="R6122" s="366">
        <f>IF(N6122="IBIRAPITANGA FASE 3",IF(P6122="Atraso",M6122,M6122/(1+$J$2)^Q6122),IF(P6122="Atraso",M6122,M6122/(1+$J$1)^Q6122))</f>
        <v/>
      </c>
    </row>
    <row r="6123">
      <c r="A6123" t="inlineStr">
        <is>
          <t>Q025L09</t>
        </is>
      </c>
      <c r="B6123" t="inlineStr">
        <is>
          <t>UELINTON MATOS SOUZA DE OLIVEIRA</t>
        </is>
      </c>
      <c r="C6123" t="n">
        <v>1</v>
      </c>
      <c r="D6123" t="inlineStr">
        <is>
          <t>IPCA</t>
        </is>
      </c>
      <c r="E6123" t="n">
        <v>0</v>
      </c>
      <c r="F6123" t="inlineStr">
        <is>
          <t>MENSAL</t>
        </is>
      </c>
      <c r="G6123" t="n">
        <v>45366</v>
      </c>
      <c r="H6123" t="n">
        <v>45366</v>
      </c>
      <c r="I6123" t="inlineStr">
        <is>
          <t>028</t>
        </is>
      </c>
      <c r="J6123" t="inlineStr">
        <is>
          <t>CARTEIRA</t>
        </is>
      </c>
      <c r="K6123" t="inlineStr">
        <is>
          <t>CONTRATO</t>
        </is>
      </c>
      <c r="L6123" t="n">
        <v>5122.23</v>
      </c>
      <c r="M6123" t="inlineStr"/>
      <c r="N6123" t="inlineStr"/>
      <c r="O6123" s="142">
        <f>DATE(YEAR(H6123),MONTH(H6123),1)</f>
        <v/>
      </c>
      <c r="P6123" s="132">
        <f>IF(H6123&gt;$L$3,"Futuro","Atraso")</f>
        <v/>
      </c>
      <c r="Q6123">
        <f>12*(YEAR(H6123)-YEAR($L$3))+(MONTH(H6123)-MONTH($L$3))</f>
        <v/>
      </c>
      <c r="R6123" s="366">
        <f>IF(N6123="IBIRAPITANGA FASE 3",IF(P6123="Atraso",M6123,M6123/(1+$J$2)^Q6123),IF(P6123="Atraso",M6123,M6123/(1+$J$1)^Q6123))</f>
        <v/>
      </c>
    </row>
    <row r="6124">
      <c r="A6124" t="inlineStr">
        <is>
          <t>Q025L09</t>
        </is>
      </c>
      <c r="B6124" t="inlineStr">
        <is>
          <t>UELINTON MATOS SOUZA DE OLIVEIRA</t>
        </is>
      </c>
      <c r="C6124" t="n">
        <v>1</v>
      </c>
      <c r="D6124" t="inlineStr">
        <is>
          <t>IPCA</t>
        </is>
      </c>
      <c r="E6124" t="n">
        <v>0</v>
      </c>
      <c r="F6124" t="inlineStr">
        <is>
          <t>MENSAL</t>
        </is>
      </c>
      <c r="G6124" t="n">
        <v>45397</v>
      </c>
      <c r="H6124" t="n">
        <v>45397</v>
      </c>
      <c r="I6124" t="inlineStr">
        <is>
          <t>029</t>
        </is>
      </c>
      <c r="J6124" t="inlineStr">
        <is>
          <t>CARTEIRA</t>
        </is>
      </c>
      <c r="K6124" t="inlineStr">
        <is>
          <t>CONTRATO</t>
        </is>
      </c>
      <c r="L6124" t="n">
        <v>5122.23</v>
      </c>
      <c r="M6124" t="inlineStr"/>
      <c r="N6124" t="inlineStr"/>
      <c r="O6124" s="142">
        <f>DATE(YEAR(H6124),MONTH(H6124),1)</f>
        <v/>
      </c>
      <c r="P6124" s="132">
        <f>IF(H6124&gt;$L$3,"Futuro","Atraso")</f>
        <v/>
      </c>
      <c r="Q6124">
        <f>12*(YEAR(H6124)-YEAR($L$3))+(MONTH(H6124)-MONTH($L$3))</f>
        <v/>
      </c>
      <c r="R6124" s="366">
        <f>IF(N6124="IBIRAPITANGA FASE 3",IF(P6124="Atraso",M6124,M6124/(1+$J$2)^Q6124),IF(P6124="Atraso",M6124,M6124/(1+$J$1)^Q6124))</f>
        <v/>
      </c>
    </row>
    <row r="6125">
      <c r="A6125" t="inlineStr">
        <is>
          <t>Q025L09</t>
        </is>
      </c>
      <c r="B6125" t="inlineStr">
        <is>
          <t>UELINTON MATOS SOUZA DE OLIVEIRA</t>
        </is>
      </c>
      <c r="C6125" t="n">
        <v>1</v>
      </c>
      <c r="D6125" t="inlineStr">
        <is>
          <t>IPCA</t>
        </is>
      </c>
      <c r="E6125" t="n">
        <v>0</v>
      </c>
      <c r="F6125" t="inlineStr">
        <is>
          <t>MENSAL</t>
        </is>
      </c>
      <c r="G6125" t="n">
        <v>45427</v>
      </c>
      <c r="H6125" t="n">
        <v>45427</v>
      </c>
      <c r="I6125" t="inlineStr">
        <is>
          <t>030</t>
        </is>
      </c>
      <c r="J6125" t="inlineStr">
        <is>
          <t>CARTEIRA</t>
        </is>
      </c>
      <c r="K6125" t="inlineStr">
        <is>
          <t>CONTRATO</t>
        </is>
      </c>
      <c r="L6125" t="n">
        <v>5122.23</v>
      </c>
      <c r="M6125" t="inlineStr"/>
      <c r="N6125" t="inlineStr"/>
      <c r="O6125" s="142">
        <f>DATE(YEAR(H6125),MONTH(H6125),1)</f>
        <v/>
      </c>
      <c r="P6125" s="132">
        <f>IF(H6125&gt;$L$3,"Futuro","Atraso")</f>
        <v/>
      </c>
      <c r="Q6125">
        <f>12*(YEAR(H6125)-YEAR($L$3))+(MONTH(H6125)-MONTH($L$3))</f>
        <v/>
      </c>
      <c r="R6125" s="366">
        <f>IF(N6125="IBIRAPITANGA FASE 3",IF(P6125="Atraso",M6125,M6125/(1+$J$2)^Q6125),IF(P6125="Atraso",M6125,M6125/(1+$J$1)^Q6125))</f>
        <v/>
      </c>
    </row>
    <row r="6126">
      <c r="A6126" t="inlineStr">
        <is>
          <t>Q025L09</t>
        </is>
      </c>
      <c r="B6126" t="inlineStr">
        <is>
          <t>UELINTON MATOS SOUZA DE OLIVEIRA</t>
        </is>
      </c>
      <c r="C6126" t="n">
        <v>1</v>
      </c>
      <c r="D6126" t="inlineStr">
        <is>
          <t>IPCA</t>
        </is>
      </c>
      <c r="E6126" t="n">
        <v>0</v>
      </c>
      <c r="F6126" t="inlineStr">
        <is>
          <t>MENSAL</t>
        </is>
      </c>
      <c r="G6126" t="n">
        <v>45458</v>
      </c>
      <c r="H6126" t="n">
        <v>45458</v>
      </c>
      <c r="I6126" t="inlineStr">
        <is>
          <t>031</t>
        </is>
      </c>
      <c r="J6126" t="inlineStr">
        <is>
          <t>CARTEIRA</t>
        </is>
      </c>
      <c r="K6126" t="inlineStr">
        <is>
          <t>CONTRATO</t>
        </is>
      </c>
      <c r="L6126" t="n">
        <v>5122.23</v>
      </c>
      <c r="M6126" t="inlineStr"/>
      <c r="N6126" t="inlineStr"/>
      <c r="O6126" s="142">
        <f>DATE(YEAR(H6126),MONTH(H6126),1)</f>
        <v/>
      </c>
      <c r="P6126" s="132">
        <f>IF(H6126&gt;$L$3,"Futuro","Atraso")</f>
        <v/>
      </c>
      <c r="Q6126">
        <f>12*(YEAR(H6126)-YEAR($L$3))+(MONTH(H6126)-MONTH($L$3))</f>
        <v/>
      </c>
      <c r="R6126" s="366">
        <f>IF(N6126="IBIRAPITANGA FASE 3",IF(P6126="Atraso",M6126,M6126/(1+$J$2)^Q6126),IF(P6126="Atraso",M6126,M6126/(1+$J$1)^Q6126))</f>
        <v/>
      </c>
    </row>
    <row r="6127">
      <c r="A6127" t="inlineStr">
        <is>
          <t>Q025L09</t>
        </is>
      </c>
      <c r="B6127" t="inlineStr">
        <is>
          <t>UELINTON MATOS SOUZA DE OLIVEIRA</t>
        </is>
      </c>
      <c r="C6127" t="n">
        <v>1</v>
      </c>
      <c r="D6127" t="inlineStr">
        <is>
          <t>IPCA</t>
        </is>
      </c>
      <c r="E6127" t="n">
        <v>0</v>
      </c>
      <c r="F6127" t="inlineStr">
        <is>
          <t>MENSAL</t>
        </is>
      </c>
      <c r="G6127" t="n">
        <v>45488</v>
      </c>
      <c r="H6127" t="n">
        <v>45488</v>
      </c>
      <c r="I6127" t="inlineStr">
        <is>
          <t>032</t>
        </is>
      </c>
      <c r="J6127" t="inlineStr">
        <is>
          <t>CARTEIRA</t>
        </is>
      </c>
      <c r="K6127" t="inlineStr">
        <is>
          <t>CONTRATO</t>
        </is>
      </c>
      <c r="L6127" t="n">
        <v>5122.23</v>
      </c>
      <c r="M6127" t="inlineStr"/>
      <c r="N6127" t="inlineStr"/>
      <c r="O6127" s="142">
        <f>DATE(YEAR(H6127),MONTH(H6127),1)</f>
        <v/>
      </c>
      <c r="P6127" s="132">
        <f>IF(H6127&gt;$L$3,"Futuro","Atraso")</f>
        <v/>
      </c>
      <c r="Q6127">
        <f>12*(YEAR(H6127)-YEAR($L$3))+(MONTH(H6127)-MONTH($L$3))</f>
        <v/>
      </c>
      <c r="R6127" s="366">
        <f>IF(N6127="IBIRAPITANGA FASE 3",IF(P6127="Atraso",M6127,M6127/(1+$J$2)^Q6127),IF(P6127="Atraso",M6127,M6127/(1+$J$1)^Q6127))</f>
        <v/>
      </c>
    </row>
    <row r="6128">
      <c r="A6128" t="inlineStr">
        <is>
          <t>Q025L09</t>
        </is>
      </c>
      <c r="B6128" t="inlineStr">
        <is>
          <t>UELINTON MATOS SOUZA DE OLIVEIRA</t>
        </is>
      </c>
      <c r="C6128" t="n">
        <v>1</v>
      </c>
      <c r="D6128" t="inlineStr">
        <is>
          <t>IPCA</t>
        </is>
      </c>
      <c r="E6128" t="n">
        <v>0</v>
      </c>
      <c r="F6128" t="inlineStr">
        <is>
          <t>MENSAL</t>
        </is>
      </c>
      <c r="G6128" t="n">
        <v>45519</v>
      </c>
      <c r="H6128" t="n">
        <v>45519</v>
      </c>
      <c r="I6128" t="inlineStr">
        <is>
          <t>033</t>
        </is>
      </c>
      <c r="J6128" t="inlineStr">
        <is>
          <t>CARTEIRA</t>
        </is>
      </c>
      <c r="K6128" t="inlineStr">
        <is>
          <t>CONTRATO</t>
        </is>
      </c>
      <c r="L6128" t="n">
        <v>5122.23</v>
      </c>
      <c r="M6128" t="inlineStr"/>
      <c r="N6128" t="inlineStr"/>
      <c r="O6128" s="142">
        <f>DATE(YEAR(H6128),MONTH(H6128),1)</f>
        <v/>
      </c>
      <c r="P6128" s="132">
        <f>IF(H6128&gt;$L$3,"Futuro","Atraso")</f>
        <v/>
      </c>
      <c r="Q6128">
        <f>12*(YEAR(H6128)-YEAR($L$3))+(MONTH(H6128)-MONTH($L$3))</f>
        <v/>
      </c>
      <c r="R6128" s="366">
        <f>IF(N6128="IBIRAPITANGA FASE 3",IF(P6128="Atraso",M6128,M6128/(1+$J$2)^Q6128),IF(P6128="Atraso",M6128,M6128/(1+$J$1)^Q6128))</f>
        <v/>
      </c>
    </row>
    <row r="6129">
      <c r="A6129" t="inlineStr">
        <is>
          <t>Q025L09</t>
        </is>
      </c>
      <c r="B6129" t="inlineStr">
        <is>
          <t>UELINTON MATOS SOUZA DE OLIVEIRA</t>
        </is>
      </c>
      <c r="C6129" t="n">
        <v>1</v>
      </c>
      <c r="D6129" t="inlineStr">
        <is>
          <t>IPCA</t>
        </is>
      </c>
      <c r="E6129" t="n">
        <v>0</v>
      </c>
      <c r="F6129" t="inlineStr">
        <is>
          <t>MENSAL</t>
        </is>
      </c>
      <c r="G6129" t="n">
        <v>45550</v>
      </c>
      <c r="H6129" t="n">
        <v>45550</v>
      </c>
      <c r="I6129" t="inlineStr">
        <is>
          <t>034</t>
        </is>
      </c>
      <c r="J6129" t="inlineStr">
        <is>
          <t>CARTEIRA</t>
        </is>
      </c>
      <c r="K6129" t="inlineStr">
        <is>
          <t>CONTRATO</t>
        </is>
      </c>
      <c r="L6129" t="n">
        <v>5122.23</v>
      </c>
      <c r="M6129" t="inlineStr"/>
      <c r="N6129" t="inlineStr"/>
      <c r="O6129" s="142">
        <f>DATE(YEAR(H6129),MONTH(H6129),1)</f>
        <v/>
      </c>
      <c r="P6129" s="132">
        <f>IF(H6129&gt;$L$3,"Futuro","Atraso")</f>
        <v/>
      </c>
      <c r="Q6129">
        <f>12*(YEAR(H6129)-YEAR($L$3))+(MONTH(H6129)-MONTH($L$3))</f>
        <v/>
      </c>
      <c r="R6129" s="366">
        <f>IF(N6129="IBIRAPITANGA FASE 3",IF(P6129="Atraso",M6129,M6129/(1+$J$2)^Q6129),IF(P6129="Atraso",M6129,M6129/(1+$J$1)^Q6129))</f>
        <v/>
      </c>
    </row>
    <row r="6130">
      <c r="A6130" t="inlineStr">
        <is>
          <t>Q025L09</t>
        </is>
      </c>
      <c r="B6130" t="inlineStr">
        <is>
          <t>UELINTON MATOS SOUZA DE OLIVEIRA</t>
        </is>
      </c>
      <c r="C6130" t="n">
        <v>1</v>
      </c>
      <c r="D6130" t="inlineStr">
        <is>
          <t>IPCA</t>
        </is>
      </c>
      <c r="E6130" t="n">
        <v>0</v>
      </c>
      <c r="F6130" t="inlineStr">
        <is>
          <t>MENSAL</t>
        </is>
      </c>
      <c r="G6130" t="n">
        <v>45580</v>
      </c>
      <c r="H6130" t="n">
        <v>45580</v>
      </c>
      <c r="I6130" t="inlineStr">
        <is>
          <t>035</t>
        </is>
      </c>
      <c r="J6130" t="inlineStr">
        <is>
          <t>CARTEIRA</t>
        </is>
      </c>
      <c r="K6130" t="inlineStr">
        <is>
          <t>CONTRATO</t>
        </is>
      </c>
      <c r="L6130" t="n">
        <v>5122.23</v>
      </c>
      <c r="M6130" t="inlineStr"/>
      <c r="N6130" t="inlineStr"/>
      <c r="O6130" s="142">
        <f>DATE(YEAR(H6130),MONTH(H6130),1)</f>
        <v/>
      </c>
      <c r="P6130" s="132">
        <f>IF(H6130&gt;$L$3,"Futuro","Atraso")</f>
        <v/>
      </c>
      <c r="Q6130">
        <f>12*(YEAR(H6130)-YEAR($L$3))+(MONTH(H6130)-MONTH($L$3))</f>
        <v/>
      </c>
      <c r="R6130" s="366">
        <f>IF(N6130="IBIRAPITANGA FASE 3",IF(P6130="Atraso",M6130,M6130/(1+$J$2)^Q6130),IF(P6130="Atraso",M6130,M6130/(1+$J$1)^Q6130))</f>
        <v/>
      </c>
    </row>
    <row r="6131">
      <c r="A6131" t="inlineStr">
        <is>
          <t>Q025L09</t>
        </is>
      </c>
      <c r="B6131" t="inlineStr">
        <is>
          <t>UELINTON MATOS SOUZA DE OLIVEIRA</t>
        </is>
      </c>
      <c r="C6131" t="n">
        <v>1</v>
      </c>
      <c r="D6131" t="inlineStr">
        <is>
          <t>IPCA</t>
        </is>
      </c>
      <c r="E6131" t="n">
        <v>0</v>
      </c>
      <c r="F6131" t="inlineStr">
        <is>
          <t>MENSAL</t>
        </is>
      </c>
      <c r="G6131" t="n">
        <v>45611</v>
      </c>
      <c r="H6131" t="n">
        <v>45611</v>
      </c>
      <c r="I6131" t="inlineStr">
        <is>
          <t>036</t>
        </is>
      </c>
      <c r="J6131" t="inlineStr">
        <is>
          <t>CARTEIRA</t>
        </is>
      </c>
      <c r="K6131" t="inlineStr">
        <is>
          <t>CONTRATO</t>
        </is>
      </c>
      <c r="L6131" t="n">
        <v>5122.23</v>
      </c>
      <c r="M6131" t="inlineStr"/>
      <c r="N6131" t="inlineStr"/>
      <c r="O6131" s="142">
        <f>DATE(YEAR(H6131),MONTH(H6131),1)</f>
        <v/>
      </c>
      <c r="P6131" s="132">
        <f>IF(H6131&gt;$L$3,"Futuro","Atraso")</f>
        <v/>
      </c>
      <c r="Q6131">
        <f>12*(YEAR(H6131)-YEAR($L$3))+(MONTH(H6131)-MONTH($L$3))</f>
        <v/>
      </c>
      <c r="R6131" s="366">
        <f>IF(N6131="IBIRAPITANGA FASE 3",IF(P6131="Atraso",M6131,M6131/(1+$J$2)^Q6131),IF(P6131="Atraso",M6131,M6131/(1+$J$1)^Q6131))</f>
        <v/>
      </c>
    </row>
    <row r="6132">
      <c r="A6132" t="inlineStr">
        <is>
          <t>Q025L09</t>
        </is>
      </c>
      <c r="B6132" t="inlineStr">
        <is>
          <t>UELINTON MATOS SOUZA DE OLIVEIRA</t>
        </is>
      </c>
      <c r="C6132" t="n">
        <v>1</v>
      </c>
      <c r="D6132" t="inlineStr">
        <is>
          <t>IPCA</t>
        </is>
      </c>
      <c r="E6132" t="n">
        <v>0</v>
      </c>
      <c r="F6132" t="inlineStr">
        <is>
          <t>MENSAL</t>
        </is>
      </c>
      <c r="G6132" t="n">
        <v>45611</v>
      </c>
      <c r="H6132" t="n">
        <v>45611</v>
      </c>
      <c r="I6132" t="inlineStr">
        <is>
          <t>003</t>
        </is>
      </c>
      <c r="J6132" t="inlineStr">
        <is>
          <t>CARTEIRA</t>
        </is>
      </c>
      <c r="K6132" t="inlineStr">
        <is>
          <t>CONTRATO</t>
        </is>
      </c>
      <c r="L6132" t="n">
        <v>20488.91</v>
      </c>
      <c r="M6132" t="inlineStr"/>
      <c r="N6132" t="inlineStr"/>
      <c r="O6132" s="142">
        <f>DATE(YEAR(H6132),MONTH(H6132),1)</f>
        <v/>
      </c>
      <c r="P6132" s="132">
        <f>IF(H6132&gt;$L$3,"Futuro","Atraso")</f>
        <v/>
      </c>
      <c r="Q6132">
        <f>12*(YEAR(H6132)-YEAR($L$3))+(MONTH(H6132)-MONTH($L$3))</f>
        <v/>
      </c>
      <c r="R6132" s="366">
        <f>IF(N6132="IBIRAPITANGA FASE 3",IF(P6132="Atraso",M6132,M6132/(1+$J$2)^Q6132),IF(P6132="Atraso",M6132,M6132/(1+$J$1)^Q6132))</f>
        <v/>
      </c>
    </row>
    <row r="6133">
      <c r="A6133" t="inlineStr">
        <is>
          <t>Q025L09</t>
        </is>
      </c>
      <c r="B6133" t="inlineStr">
        <is>
          <t>UELINTON MATOS SOUZA DE OLIVEIRA</t>
        </is>
      </c>
      <c r="C6133" t="n">
        <v>1</v>
      </c>
      <c r="D6133" t="inlineStr">
        <is>
          <t>IPCA</t>
        </is>
      </c>
      <c r="E6133" t="n">
        <v>0</v>
      </c>
      <c r="F6133" t="inlineStr">
        <is>
          <t>MENSAL</t>
        </is>
      </c>
      <c r="G6133" t="n">
        <v>45641</v>
      </c>
      <c r="H6133" t="n">
        <v>45641</v>
      </c>
      <c r="I6133" t="inlineStr">
        <is>
          <t>037</t>
        </is>
      </c>
      <c r="J6133" t="inlineStr">
        <is>
          <t>CARTEIRA</t>
        </is>
      </c>
      <c r="K6133" t="inlineStr">
        <is>
          <t>CONTRATO</t>
        </is>
      </c>
      <c r="L6133" t="n">
        <v>5122.23</v>
      </c>
      <c r="M6133" t="inlineStr"/>
      <c r="N6133" t="inlineStr"/>
      <c r="O6133" s="142">
        <f>DATE(YEAR(H6133),MONTH(H6133),1)</f>
        <v/>
      </c>
      <c r="P6133" s="132">
        <f>IF(H6133&gt;$L$3,"Futuro","Atraso")</f>
        <v/>
      </c>
      <c r="Q6133">
        <f>12*(YEAR(H6133)-YEAR($L$3))+(MONTH(H6133)-MONTH($L$3))</f>
        <v/>
      </c>
      <c r="R6133" s="366">
        <f>IF(N6133="IBIRAPITANGA FASE 3",IF(P6133="Atraso",M6133,M6133/(1+$J$2)^Q6133),IF(P6133="Atraso",M6133,M6133/(1+$J$1)^Q6133))</f>
        <v/>
      </c>
    </row>
    <row r="6134">
      <c r="A6134" t="inlineStr">
        <is>
          <t>Q025L09</t>
        </is>
      </c>
      <c r="B6134" t="inlineStr">
        <is>
          <t>UELINTON MATOS SOUZA DE OLIVEIRA</t>
        </is>
      </c>
      <c r="C6134" t="n">
        <v>1</v>
      </c>
      <c r="D6134" t="inlineStr">
        <is>
          <t>IPCA</t>
        </is>
      </c>
      <c r="E6134" t="n">
        <v>0</v>
      </c>
      <c r="F6134" t="inlineStr">
        <is>
          <t>MENSAL</t>
        </is>
      </c>
      <c r="G6134" t="n">
        <v>45672</v>
      </c>
      <c r="H6134" t="n">
        <v>45672</v>
      </c>
      <c r="I6134" t="inlineStr">
        <is>
          <t>038</t>
        </is>
      </c>
      <c r="J6134" t="inlineStr">
        <is>
          <t>CARTEIRA</t>
        </is>
      </c>
      <c r="K6134" t="inlineStr">
        <is>
          <t>CONTRATO</t>
        </is>
      </c>
      <c r="L6134" t="n">
        <v>5122.23</v>
      </c>
      <c r="M6134" t="inlineStr"/>
      <c r="N6134" t="inlineStr"/>
      <c r="O6134" s="142">
        <f>DATE(YEAR(H6134),MONTH(H6134),1)</f>
        <v/>
      </c>
      <c r="P6134" s="132">
        <f>IF(H6134&gt;$L$3,"Futuro","Atraso")</f>
        <v/>
      </c>
      <c r="Q6134">
        <f>12*(YEAR(H6134)-YEAR($L$3))+(MONTH(H6134)-MONTH($L$3))</f>
        <v/>
      </c>
      <c r="R6134" s="366">
        <f>IF(N6134="IBIRAPITANGA FASE 3",IF(P6134="Atraso",M6134,M6134/(1+$J$2)^Q6134),IF(P6134="Atraso",M6134,M6134/(1+$J$1)^Q6134))</f>
        <v/>
      </c>
    </row>
    <row r="6135">
      <c r="A6135" t="inlineStr">
        <is>
          <t>Q025L09</t>
        </is>
      </c>
      <c r="B6135" t="inlineStr">
        <is>
          <t>UELINTON MATOS SOUZA DE OLIVEIRA</t>
        </is>
      </c>
      <c r="C6135" t="n">
        <v>1</v>
      </c>
      <c r="D6135" t="inlineStr">
        <is>
          <t>IPCA</t>
        </is>
      </c>
      <c r="E6135" t="n">
        <v>0</v>
      </c>
      <c r="F6135" t="inlineStr">
        <is>
          <t>MENSAL</t>
        </is>
      </c>
      <c r="G6135" t="n">
        <v>45703</v>
      </c>
      <c r="H6135" t="n">
        <v>45703</v>
      </c>
      <c r="I6135" t="inlineStr">
        <is>
          <t>039</t>
        </is>
      </c>
      <c r="J6135" t="inlineStr">
        <is>
          <t>CARTEIRA</t>
        </is>
      </c>
      <c r="K6135" t="inlineStr">
        <is>
          <t>CONTRATO</t>
        </is>
      </c>
      <c r="L6135" t="n">
        <v>5122.23</v>
      </c>
      <c r="M6135" t="inlineStr"/>
      <c r="N6135" t="inlineStr"/>
      <c r="O6135" s="142">
        <f>DATE(YEAR(H6135),MONTH(H6135),1)</f>
        <v/>
      </c>
      <c r="P6135" s="132">
        <f>IF(H6135&gt;$L$3,"Futuro","Atraso")</f>
        <v/>
      </c>
      <c r="Q6135">
        <f>12*(YEAR(H6135)-YEAR($L$3))+(MONTH(H6135)-MONTH($L$3))</f>
        <v/>
      </c>
      <c r="R6135" s="366">
        <f>IF(N6135="IBIRAPITANGA FASE 3",IF(P6135="Atraso",M6135,M6135/(1+$J$2)^Q6135),IF(P6135="Atraso",M6135,M6135/(1+$J$1)^Q6135))</f>
        <v/>
      </c>
    </row>
    <row r="6136">
      <c r="A6136" t="inlineStr">
        <is>
          <t>Q025L09</t>
        </is>
      </c>
      <c r="B6136" t="inlineStr">
        <is>
          <t>UELINTON MATOS SOUZA DE OLIVEIRA</t>
        </is>
      </c>
      <c r="C6136" t="n">
        <v>1</v>
      </c>
      <c r="D6136" t="inlineStr">
        <is>
          <t>IPCA</t>
        </is>
      </c>
      <c r="E6136" t="n">
        <v>0</v>
      </c>
      <c r="F6136" t="inlineStr">
        <is>
          <t>MENSAL</t>
        </is>
      </c>
      <c r="G6136" t="n">
        <v>45731</v>
      </c>
      <c r="H6136" t="n">
        <v>45731</v>
      </c>
      <c r="I6136" t="inlineStr">
        <is>
          <t>040</t>
        </is>
      </c>
      <c r="J6136" t="inlineStr">
        <is>
          <t>CARTEIRA</t>
        </is>
      </c>
      <c r="K6136" t="inlineStr">
        <is>
          <t>CONTRATO</t>
        </is>
      </c>
      <c r="L6136" t="n">
        <v>5122.23</v>
      </c>
      <c r="M6136" t="inlineStr"/>
      <c r="N6136" t="inlineStr"/>
      <c r="O6136" s="142">
        <f>DATE(YEAR(H6136),MONTH(H6136),1)</f>
        <v/>
      </c>
      <c r="P6136" s="132">
        <f>IF(H6136&gt;$L$3,"Futuro","Atraso")</f>
        <v/>
      </c>
      <c r="Q6136">
        <f>12*(YEAR(H6136)-YEAR($L$3))+(MONTH(H6136)-MONTH($L$3))</f>
        <v/>
      </c>
      <c r="R6136" s="366">
        <f>IF(N6136="IBIRAPITANGA FASE 3",IF(P6136="Atraso",M6136,M6136/(1+$J$2)^Q6136),IF(P6136="Atraso",M6136,M6136/(1+$J$1)^Q6136))</f>
        <v/>
      </c>
    </row>
    <row r="6137">
      <c r="A6137" t="inlineStr">
        <is>
          <t>Q025L09</t>
        </is>
      </c>
      <c r="B6137" t="inlineStr">
        <is>
          <t>UELINTON MATOS SOUZA DE OLIVEIRA</t>
        </is>
      </c>
      <c r="C6137" t="n">
        <v>1</v>
      </c>
      <c r="D6137" t="inlineStr">
        <is>
          <t>IPCA</t>
        </is>
      </c>
      <c r="E6137" t="n">
        <v>0</v>
      </c>
      <c r="F6137" t="inlineStr">
        <is>
          <t>MENSAL</t>
        </is>
      </c>
      <c r="G6137" t="n">
        <v>45762</v>
      </c>
      <c r="H6137" t="n">
        <v>45762</v>
      </c>
      <c r="I6137" t="inlineStr">
        <is>
          <t>041</t>
        </is>
      </c>
      <c r="J6137" t="inlineStr">
        <is>
          <t>CARTEIRA</t>
        </is>
      </c>
      <c r="K6137" t="inlineStr">
        <is>
          <t>CONTRATO</t>
        </is>
      </c>
      <c r="L6137" t="n">
        <v>5122.23</v>
      </c>
      <c r="M6137" t="inlineStr"/>
      <c r="N6137" t="inlineStr"/>
      <c r="O6137" s="142">
        <f>DATE(YEAR(H6137),MONTH(H6137),1)</f>
        <v/>
      </c>
      <c r="P6137" s="132">
        <f>IF(H6137&gt;$L$3,"Futuro","Atraso")</f>
        <v/>
      </c>
      <c r="Q6137">
        <f>12*(YEAR(H6137)-YEAR($L$3))+(MONTH(H6137)-MONTH($L$3))</f>
        <v/>
      </c>
      <c r="R6137" s="366">
        <f>IF(N6137="IBIRAPITANGA FASE 3",IF(P6137="Atraso",M6137,M6137/(1+$J$2)^Q6137),IF(P6137="Atraso",M6137,M6137/(1+$J$1)^Q6137))</f>
        <v/>
      </c>
    </row>
    <row r="6138">
      <c r="A6138" t="inlineStr">
        <is>
          <t>Q025L09</t>
        </is>
      </c>
      <c r="B6138" t="inlineStr">
        <is>
          <t>UELINTON MATOS SOUZA DE OLIVEIRA</t>
        </is>
      </c>
      <c r="C6138" t="n">
        <v>1</v>
      </c>
      <c r="D6138" t="inlineStr">
        <is>
          <t>IPCA</t>
        </is>
      </c>
      <c r="E6138" t="n">
        <v>0</v>
      </c>
      <c r="F6138" t="inlineStr">
        <is>
          <t>MENSAL</t>
        </is>
      </c>
      <c r="G6138" t="n">
        <v>45792</v>
      </c>
      <c r="H6138" t="n">
        <v>45792</v>
      </c>
      <c r="I6138" t="inlineStr">
        <is>
          <t>042</t>
        </is>
      </c>
      <c r="J6138" t="inlineStr">
        <is>
          <t>CARTEIRA</t>
        </is>
      </c>
      <c r="K6138" t="inlineStr">
        <is>
          <t>CONTRATO</t>
        </is>
      </c>
      <c r="L6138" t="n">
        <v>5122.23</v>
      </c>
      <c r="M6138" t="inlineStr"/>
      <c r="N6138" t="inlineStr"/>
      <c r="O6138" s="142">
        <f>DATE(YEAR(H6138),MONTH(H6138),1)</f>
        <v/>
      </c>
      <c r="P6138" s="132">
        <f>IF(H6138&gt;$L$3,"Futuro","Atraso")</f>
        <v/>
      </c>
      <c r="Q6138">
        <f>12*(YEAR(H6138)-YEAR($L$3))+(MONTH(H6138)-MONTH($L$3))</f>
        <v/>
      </c>
      <c r="R6138" s="366">
        <f>IF(N6138="IBIRAPITANGA FASE 3",IF(P6138="Atraso",M6138,M6138/(1+$J$2)^Q6138),IF(P6138="Atraso",M6138,M6138/(1+$J$1)^Q6138))</f>
        <v/>
      </c>
    </row>
    <row r="6139">
      <c r="A6139" t="inlineStr">
        <is>
          <t>Q025L09</t>
        </is>
      </c>
      <c r="B6139" t="inlineStr">
        <is>
          <t>UELINTON MATOS SOUZA DE OLIVEIRA</t>
        </is>
      </c>
      <c r="C6139" t="n">
        <v>1</v>
      </c>
      <c r="D6139" t="inlineStr">
        <is>
          <t>IPCA</t>
        </is>
      </c>
      <c r="E6139" t="n">
        <v>0</v>
      </c>
      <c r="F6139" t="inlineStr">
        <is>
          <t>MENSAL</t>
        </is>
      </c>
      <c r="G6139" t="n">
        <v>45823</v>
      </c>
      <c r="H6139" t="n">
        <v>45823</v>
      </c>
      <c r="I6139" t="inlineStr">
        <is>
          <t>043</t>
        </is>
      </c>
      <c r="J6139" t="inlineStr">
        <is>
          <t>CARTEIRA</t>
        </is>
      </c>
      <c r="K6139" t="inlineStr">
        <is>
          <t>CONTRATO</t>
        </is>
      </c>
      <c r="L6139" t="n">
        <v>5122.23</v>
      </c>
      <c r="M6139" t="inlineStr"/>
      <c r="N6139" t="inlineStr"/>
      <c r="O6139" s="142">
        <f>DATE(YEAR(H6139),MONTH(H6139),1)</f>
        <v/>
      </c>
      <c r="P6139" s="132">
        <f>IF(H6139&gt;$L$3,"Futuro","Atraso")</f>
        <v/>
      </c>
      <c r="Q6139">
        <f>12*(YEAR(H6139)-YEAR($L$3))+(MONTH(H6139)-MONTH($L$3))</f>
        <v/>
      </c>
      <c r="R6139" s="366">
        <f>IF(N6139="IBIRAPITANGA FASE 3",IF(P6139="Atraso",M6139,M6139/(1+$J$2)^Q6139),IF(P6139="Atraso",M6139,M6139/(1+$J$1)^Q6139))</f>
        <v/>
      </c>
    </row>
    <row r="6140">
      <c r="A6140" t="inlineStr">
        <is>
          <t>Q025L09</t>
        </is>
      </c>
      <c r="B6140" t="inlineStr">
        <is>
          <t>UELINTON MATOS SOUZA DE OLIVEIRA</t>
        </is>
      </c>
      <c r="C6140" t="n">
        <v>1</v>
      </c>
      <c r="D6140" t="inlineStr">
        <is>
          <t>IPCA</t>
        </is>
      </c>
      <c r="E6140" t="n">
        <v>0</v>
      </c>
      <c r="F6140" t="inlineStr">
        <is>
          <t>MENSAL</t>
        </is>
      </c>
      <c r="G6140" t="n">
        <v>45853</v>
      </c>
      <c r="H6140" t="n">
        <v>45853</v>
      </c>
      <c r="I6140" t="inlineStr">
        <is>
          <t>044</t>
        </is>
      </c>
      <c r="J6140" t="inlineStr">
        <is>
          <t>CARTEIRA</t>
        </is>
      </c>
      <c r="K6140" t="inlineStr">
        <is>
          <t>CONTRATO</t>
        </is>
      </c>
      <c r="L6140" t="n">
        <v>5122.23</v>
      </c>
      <c r="M6140" t="inlineStr"/>
      <c r="N6140" t="inlineStr"/>
      <c r="O6140" s="142">
        <f>DATE(YEAR(H6140),MONTH(H6140),1)</f>
        <v/>
      </c>
      <c r="P6140" s="132">
        <f>IF(H6140&gt;$L$3,"Futuro","Atraso")</f>
        <v/>
      </c>
      <c r="Q6140">
        <f>12*(YEAR(H6140)-YEAR($L$3))+(MONTH(H6140)-MONTH($L$3))</f>
        <v/>
      </c>
      <c r="R6140" s="366">
        <f>IF(N6140="IBIRAPITANGA FASE 3",IF(P6140="Atraso",M6140,M6140/(1+$J$2)^Q6140),IF(P6140="Atraso",M6140,M6140/(1+$J$1)^Q6140))</f>
        <v/>
      </c>
    </row>
    <row r="6141">
      <c r="A6141" t="inlineStr">
        <is>
          <t>Q025L09</t>
        </is>
      </c>
      <c r="B6141" t="inlineStr">
        <is>
          <t>UELINTON MATOS SOUZA DE OLIVEIRA</t>
        </is>
      </c>
      <c r="C6141" t="n">
        <v>1</v>
      </c>
      <c r="D6141" t="inlineStr">
        <is>
          <t>IPCA</t>
        </is>
      </c>
      <c r="E6141" t="n">
        <v>0</v>
      </c>
      <c r="F6141" t="inlineStr">
        <is>
          <t>MENSAL</t>
        </is>
      </c>
      <c r="G6141" t="n">
        <v>45884</v>
      </c>
      <c r="H6141" t="n">
        <v>45884</v>
      </c>
      <c r="I6141" t="inlineStr">
        <is>
          <t>045</t>
        </is>
      </c>
      <c r="J6141" t="inlineStr">
        <is>
          <t>CARTEIRA</t>
        </is>
      </c>
      <c r="K6141" t="inlineStr">
        <is>
          <t>CONTRATO</t>
        </is>
      </c>
      <c r="L6141" t="n">
        <v>5122.23</v>
      </c>
      <c r="M6141" t="inlineStr"/>
      <c r="N6141" t="inlineStr"/>
      <c r="O6141" s="142">
        <f>DATE(YEAR(H6141),MONTH(H6141),1)</f>
        <v/>
      </c>
      <c r="P6141" s="132">
        <f>IF(H6141&gt;$L$3,"Futuro","Atraso")</f>
        <v/>
      </c>
      <c r="Q6141">
        <f>12*(YEAR(H6141)-YEAR($L$3))+(MONTH(H6141)-MONTH($L$3))</f>
        <v/>
      </c>
      <c r="R6141" s="366">
        <f>IF(N6141="IBIRAPITANGA FASE 3",IF(P6141="Atraso",M6141,M6141/(1+$J$2)^Q6141),IF(P6141="Atraso",M6141,M6141/(1+$J$1)^Q6141))</f>
        <v/>
      </c>
    </row>
    <row r="6142">
      <c r="A6142" t="inlineStr">
        <is>
          <t>Q025L09</t>
        </is>
      </c>
      <c r="B6142" t="inlineStr">
        <is>
          <t>UELINTON MATOS SOUZA DE OLIVEIRA</t>
        </is>
      </c>
      <c r="C6142" t="n">
        <v>1</v>
      </c>
      <c r="D6142" t="inlineStr">
        <is>
          <t>IPCA</t>
        </is>
      </c>
      <c r="E6142" t="n">
        <v>0</v>
      </c>
      <c r="F6142" t="inlineStr">
        <is>
          <t>MENSAL</t>
        </is>
      </c>
      <c r="G6142" t="n">
        <v>45915</v>
      </c>
      <c r="H6142" t="n">
        <v>45915</v>
      </c>
      <c r="I6142" t="inlineStr">
        <is>
          <t>046</t>
        </is>
      </c>
      <c r="J6142" t="inlineStr">
        <is>
          <t>CARTEIRA</t>
        </is>
      </c>
      <c r="K6142" t="inlineStr">
        <is>
          <t>CONTRATO</t>
        </is>
      </c>
      <c r="L6142" t="n">
        <v>5122.23</v>
      </c>
      <c r="M6142" t="inlineStr"/>
      <c r="N6142" t="inlineStr"/>
      <c r="O6142" s="142">
        <f>DATE(YEAR(H6142),MONTH(H6142),1)</f>
        <v/>
      </c>
      <c r="P6142" s="132">
        <f>IF(H6142&gt;$L$3,"Futuro","Atraso")</f>
        <v/>
      </c>
      <c r="Q6142">
        <f>12*(YEAR(H6142)-YEAR($L$3))+(MONTH(H6142)-MONTH($L$3))</f>
        <v/>
      </c>
      <c r="R6142" s="366">
        <f>IF(N6142="IBIRAPITANGA FASE 3",IF(P6142="Atraso",M6142,M6142/(1+$J$2)^Q6142),IF(P6142="Atraso",M6142,M6142/(1+$J$1)^Q6142))</f>
        <v/>
      </c>
    </row>
    <row r="6143">
      <c r="A6143" t="inlineStr">
        <is>
          <t>Q025L09</t>
        </is>
      </c>
      <c r="B6143" t="inlineStr">
        <is>
          <t>UELINTON MATOS SOUZA DE OLIVEIRA</t>
        </is>
      </c>
      <c r="C6143" t="n">
        <v>1</v>
      </c>
      <c r="D6143" t="inlineStr">
        <is>
          <t>IPCA</t>
        </is>
      </c>
      <c r="E6143" t="n">
        <v>0</v>
      </c>
      <c r="F6143" t="inlineStr">
        <is>
          <t>MENSAL</t>
        </is>
      </c>
      <c r="G6143" t="n">
        <v>45945</v>
      </c>
      <c r="H6143" t="n">
        <v>45945</v>
      </c>
      <c r="I6143" t="inlineStr">
        <is>
          <t>047</t>
        </is>
      </c>
      <c r="J6143" t="inlineStr">
        <is>
          <t>CARTEIRA</t>
        </is>
      </c>
      <c r="K6143" t="inlineStr">
        <is>
          <t>CONTRATO</t>
        </is>
      </c>
      <c r="L6143" t="n">
        <v>5122.23</v>
      </c>
      <c r="M6143" t="inlineStr"/>
      <c r="N6143" t="inlineStr"/>
      <c r="O6143" s="142">
        <f>DATE(YEAR(H6143),MONTH(H6143),1)</f>
        <v/>
      </c>
      <c r="P6143" s="132">
        <f>IF(H6143&gt;$L$3,"Futuro","Atraso")</f>
        <v/>
      </c>
      <c r="Q6143">
        <f>12*(YEAR(H6143)-YEAR($L$3))+(MONTH(H6143)-MONTH($L$3))</f>
        <v/>
      </c>
      <c r="R6143" s="366">
        <f>IF(N6143="IBIRAPITANGA FASE 3",IF(P6143="Atraso",M6143,M6143/(1+$J$2)^Q6143),IF(P6143="Atraso",M6143,M6143/(1+$J$1)^Q6143))</f>
        <v/>
      </c>
    </row>
    <row r="6144">
      <c r="A6144" t="inlineStr">
        <is>
          <t>Q025L09</t>
        </is>
      </c>
      <c r="B6144" t="inlineStr">
        <is>
          <t>UELINTON MATOS SOUZA DE OLIVEIRA</t>
        </is>
      </c>
      <c r="C6144" t="n">
        <v>1</v>
      </c>
      <c r="D6144" t="inlineStr">
        <is>
          <t>IPCA</t>
        </is>
      </c>
      <c r="E6144" t="n">
        <v>0</v>
      </c>
      <c r="F6144" t="inlineStr">
        <is>
          <t>MENSAL</t>
        </is>
      </c>
      <c r="G6144" t="n">
        <v>45976</v>
      </c>
      <c r="H6144" t="n">
        <v>45976</v>
      </c>
      <c r="I6144" t="inlineStr">
        <is>
          <t>048</t>
        </is>
      </c>
      <c r="J6144" t="inlineStr">
        <is>
          <t>CARTEIRA</t>
        </is>
      </c>
      <c r="K6144" t="inlineStr">
        <is>
          <t>CONTRATO</t>
        </is>
      </c>
      <c r="L6144" t="n">
        <v>5122.23</v>
      </c>
      <c r="M6144" t="inlineStr"/>
      <c r="N6144" t="inlineStr"/>
      <c r="O6144" s="142">
        <f>DATE(YEAR(H6144),MONTH(H6144),1)</f>
        <v/>
      </c>
      <c r="P6144" s="132">
        <f>IF(H6144&gt;$L$3,"Futuro","Atraso")</f>
        <v/>
      </c>
      <c r="Q6144">
        <f>12*(YEAR(H6144)-YEAR($L$3))+(MONTH(H6144)-MONTH($L$3))</f>
        <v/>
      </c>
      <c r="R6144" s="366">
        <f>IF(N6144="IBIRAPITANGA FASE 3",IF(P6144="Atraso",M6144,M6144/(1+$J$2)^Q6144),IF(P6144="Atraso",M6144,M6144/(1+$J$1)^Q6144))</f>
        <v/>
      </c>
    </row>
    <row r="6145">
      <c r="A6145" t="inlineStr">
        <is>
          <t>Q025L09</t>
        </is>
      </c>
      <c r="B6145" t="inlineStr">
        <is>
          <t>UELINTON MATOS SOUZA DE OLIVEIRA</t>
        </is>
      </c>
      <c r="C6145" t="n">
        <v>1</v>
      </c>
      <c r="D6145" t="inlineStr">
        <is>
          <t>IPCA</t>
        </is>
      </c>
      <c r="E6145" t="n">
        <v>0</v>
      </c>
      <c r="F6145" t="inlineStr">
        <is>
          <t>MENSAL</t>
        </is>
      </c>
      <c r="G6145" t="n">
        <v>45976</v>
      </c>
      <c r="H6145" t="n">
        <v>45976</v>
      </c>
      <c r="I6145" t="inlineStr">
        <is>
          <t>004</t>
        </is>
      </c>
      <c r="J6145" t="inlineStr">
        <is>
          <t>CARTEIRA</t>
        </is>
      </c>
      <c r="K6145" t="inlineStr">
        <is>
          <t>CONTRATO</t>
        </is>
      </c>
      <c r="L6145" t="n">
        <v>20488.91</v>
      </c>
      <c r="M6145" t="inlineStr"/>
      <c r="N6145" t="inlineStr"/>
      <c r="O6145" s="142">
        <f>DATE(YEAR(H6145),MONTH(H6145),1)</f>
        <v/>
      </c>
      <c r="P6145" s="132">
        <f>IF(H6145&gt;$L$3,"Futuro","Atraso")</f>
        <v/>
      </c>
      <c r="Q6145">
        <f>12*(YEAR(H6145)-YEAR($L$3))+(MONTH(H6145)-MONTH($L$3))</f>
        <v/>
      </c>
      <c r="R6145" s="366">
        <f>IF(N6145="IBIRAPITANGA FASE 3",IF(P6145="Atraso",M6145,M6145/(1+$J$2)^Q6145),IF(P6145="Atraso",M6145,M6145/(1+$J$1)^Q6145))</f>
        <v/>
      </c>
    </row>
    <row r="6146">
      <c r="A6146" t="inlineStr">
        <is>
          <t>Q025L010</t>
        </is>
      </c>
      <c r="B6146" t="inlineStr">
        <is>
          <t>EDUARDO BOLOGNESI ROQUE</t>
        </is>
      </c>
      <c r="C6146" t="n">
        <v>1</v>
      </c>
      <c r="D6146" t="inlineStr">
        <is>
          <t>IPCA</t>
        </is>
      </c>
      <c r="E6146" t="n">
        <v>0.009488792934583046</v>
      </c>
      <c r="F6146" t="inlineStr">
        <is>
          <t>MENSAL</t>
        </is>
      </c>
      <c r="G6146" t="n">
        <v>45209</v>
      </c>
      <c r="H6146" t="n">
        <v>45209</v>
      </c>
      <c r="I6146" t="inlineStr">
        <is>
          <t>050</t>
        </is>
      </c>
      <c r="J6146" t="inlineStr">
        <is>
          <t>CARTEIRA</t>
        </is>
      </c>
      <c r="K6146" t="inlineStr">
        <is>
          <t>CONTRATO</t>
        </is>
      </c>
      <c r="L6146" t="n">
        <v>1355.06</v>
      </c>
      <c r="M6146" t="inlineStr"/>
      <c r="N6146" t="inlineStr"/>
      <c r="O6146" s="142">
        <f>DATE(YEAR(H6146),MONTH(H6146),1)</f>
        <v/>
      </c>
      <c r="P6146" s="132">
        <f>IF(H6146&gt;$L$3,"Futuro","Atraso")</f>
        <v/>
      </c>
      <c r="Q6146">
        <f>12*(YEAR(H6146)-YEAR($L$3))+(MONTH(H6146)-MONTH($L$3))</f>
        <v/>
      </c>
      <c r="R6146" s="366">
        <f>IF(N6146="IBIRAPITANGA FASE 3",IF(P6146="Atraso",M6146,M6146/(1+$J$2)^Q6146),IF(P6146="Atraso",M6146,M6146/(1+$J$1)^Q6146))</f>
        <v/>
      </c>
    </row>
    <row r="6147">
      <c r="A6147" t="inlineStr">
        <is>
          <t>Q025L010</t>
        </is>
      </c>
      <c r="B6147" t="inlineStr">
        <is>
          <t>EDUARDO BOLOGNESI ROQUE</t>
        </is>
      </c>
      <c r="C6147" t="n">
        <v>1</v>
      </c>
      <c r="D6147" t="inlineStr">
        <is>
          <t>IPCA</t>
        </is>
      </c>
      <c r="E6147" t="n">
        <v>0.009488792934583046</v>
      </c>
      <c r="F6147" t="inlineStr">
        <is>
          <t>MENSAL</t>
        </is>
      </c>
      <c r="G6147" t="n">
        <v>45240</v>
      </c>
      <c r="H6147" t="n">
        <v>45240</v>
      </c>
      <c r="I6147" t="inlineStr">
        <is>
          <t>051</t>
        </is>
      </c>
      <c r="J6147" t="inlineStr">
        <is>
          <t>CARTEIRA</t>
        </is>
      </c>
      <c r="K6147" t="inlineStr">
        <is>
          <t>CONTRATO</t>
        </is>
      </c>
      <c r="L6147" t="n">
        <v>1355.06</v>
      </c>
      <c r="M6147" t="inlineStr"/>
      <c r="N6147" t="inlineStr"/>
      <c r="O6147" s="142">
        <f>DATE(YEAR(H6147),MONTH(H6147),1)</f>
        <v/>
      </c>
      <c r="P6147" s="132">
        <f>IF(H6147&gt;$L$3,"Futuro","Atraso")</f>
        <v/>
      </c>
      <c r="Q6147">
        <f>12*(YEAR(H6147)-YEAR($L$3))+(MONTH(H6147)-MONTH($L$3))</f>
        <v/>
      </c>
      <c r="R6147" s="366">
        <f>IF(N6147="IBIRAPITANGA FASE 3",IF(P6147="Atraso",M6147,M6147/(1+$J$2)^Q6147),IF(P6147="Atraso",M6147,M6147/(1+$J$1)^Q6147))</f>
        <v/>
      </c>
    </row>
    <row r="6148">
      <c r="A6148" t="inlineStr">
        <is>
          <t>Q025L010</t>
        </is>
      </c>
      <c r="B6148" t="inlineStr">
        <is>
          <t>EDUARDO BOLOGNESI ROQUE</t>
        </is>
      </c>
      <c r="C6148" t="n">
        <v>1</v>
      </c>
      <c r="D6148" t="inlineStr">
        <is>
          <t>IPCA</t>
        </is>
      </c>
      <c r="E6148" t="n">
        <v>0.009488792934583046</v>
      </c>
      <c r="F6148" t="inlineStr">
        <is>
          <t>MENSAL</t>
        </is>
      </c>
      <c r="G6148" t="n">
        <v>45270</v>
      </c>
      <c r="H6148" t="n">
        <v>45270</v>
      </c>
      <c r="I6148" t="inlineStr">
        <is>
          <t>052</t>
        </is>
      </c>
      <c r="J6148" t="inlineStr">
        <is>
          <t>CARTEIRA</t>
        </is>
      </c>
      <c r="K6148" t="inlineStr">
        <is>
          <t>CONTRATO</t>
        </is>
      </c>
      <c r="L6148" t="n">
        <v>1355.06</v>
      </c>
      <c r="M6148" t="inlineStr"/>
      <c r="N6148" t="inlineStr"/>
      <c r="O6148" s="142">
        <f>DATE(YEAR(H6148),MONTH(H6148),1)</f>
        <v/>
      </c>
      <c r="P6148" s="132">
        <f>IF(H6148&gt;$L$3,"Futuro","Atraso")</f>
        <v/>
      </c>
      <c r="Q6148">
        <f>12*(YEAR(H6148)-YEAR($L$3))+(MONTH(H6148)-MONTH($L$3))</f>
        <v/>
      </c>
      <c r="R6148" s="366">
        <f>IF(N6148="IBIRAPITANGA FASE 3",IF(P6148="Atraso",M6148,M6148/(1+$J$2)^Q6148),IF(P6148="Atraso",M6148,M6148/(1+$J$1)^Q6148))</f>
        <v/>
      </c>
    </row>
    <row r="6149">
      <c r="A6149" t="inlineStr">
        <is>
          <t>Q025L010</t>
        </is>
      </c>
      <c r="B6149" t="inlineStr">
        <is>
          <t>EDUARDO BOLOGNESI ROQUE</t>
        </is>
      </c>
      <c r="C6149" t="n">
        <v>1</v>
      </c>
      <c r="D6149" t="inlineStr">
        <is>
          <t>IPCA</t>
        </is>
      </c>
      <c r="E6149" t="n">
        <v>0.009488792934583046</v>
      </c>
      <c r="F6149" t="inlineStr">
        <is>
          <t>MENSAL</t>
        </is>
      </c>
      <c r="G6149" t="n">
        <v>45301</v>
      </c>
      <c r="H6149" t="n">
        <v>45301</v>
      </c>
      <c r="I6149" t="inlineStr">
        <is>
          <t>053</t>
        </is>
      </c>
      <c r="J6149" t="inlineStr">
        <is>
          <t>CARTEIRA</t>
        </is>
      </c>
      <c r="K6149" t="inlineStr">
        <is>
          <t>CONTRATO</t>
        </is>
      </c>
      <c r="L6149" t="n">
        <v>1355.06</v>
      </c>
      <c r="M6149" t="inlineStr"/>
      <c r="N6149" t="inlineStr"/>
      <c r="O6149" s="142">
        <f>DATE(YEAR(H6149),MONTH(H6149),1)</f>
        <v/>
      </c>
      <c r="P6149" s="132">
        <f>IF(H6149&gt;$L$3,"Futuro","Atraso")</f>
        <v/>
      </c>
      <c r="Q6149">
        <f>12*(YEAR(H6149)-YEAR($L$3))+(MONTH(H6149)-MONTH($L$3))</f>
        <v/>
      </c>
      <c r="R6149" s="366">
        <f>IF(N6149="IBIRAPITANGA FASE 3",IF(P6149="Atraso",M6149,M6149/(1+$J$2)^Q6149),IF(P6149="Atraso",M6149,M6149/(1+$J$1)^Q6149))</f>
        <v/>
      </c>
    </row>
    <row r="6150">
      <c r="A6150" t="inlineStr">
        <is>
          <t>Q025L010</t>
        </is>
      </c>
      <c r="B6150" t="inlineStr">
        <is>
          <t>EDUARDO BOLOGNESI ROQUE</t>
        </is>
      </c>
      <c r="C6150" t="n">
        <v>1</v>
      </c>
      <c r="D6150" t="inlineStr">
        <is>
          <t>IPCA</t>
        </is>
      </c>
      <c r="E6150" t="n">
        <v>0.009488792934583046</v>
      </c>
      <c r="F6150" t="inlineStr">
        <is>
          <t>MENSAL</t>
        </is>
      </c>
      <c r="G6150" t="n">
        <v>45332</v>
      </c>
      <c r="H6150" t="n">
        <v>45332</v>
      </c>
      <c r="I6150" t="inlineStr">
        <is>
          <t>054</t>
        </is>
      </c>
      <c r="J6150" t="inlineStr">
        <is>
          <t>CARTEIRA</t>
        </is>
      </c>
      <c r="K6150" t="inlineStr">
        <is>
          <t>CONTRATO</t>
        </is>
      </c>
      <c r="L6150" t="n">
        <v>1355.06</v>
      </c>
      <c r="M6150" t="inlineStr"/>
      <c r="N6150" t="inlineStr"/>
      <c r="O6150" s="142">
        <f>DATE(YEAR(H6150),MONTH(H6150),1)</f>
        <v/>
      </c>
      <c r="P6150" s="132">
        <f>IF(H6150&gt;$L$3,"Futuro","Atraso")</f>
        <v/>
      </c>
      <c r="Q6150">
        <f>12*(YEAR(H6150)-YEAR($L$3))+(MONTH(H6150)-MONTH($L$3))</f>
        <v/>
      </c>
      <c r="R6150" s="366">
        <f>IF(N6150="IBIRAPITANGA FASE 3",IF(P6150="Atraso",M6150,M6150/(1+$J$2)^Q6150),IF(P6150="Atraso",M6150,M6150/(1+$J$1)^Q6150))</f>
        <v/>
      </c>
    </row>
    <row r="6151">
      <c r="A6151" t="inlineStr">
        <is>
          <t>Q025L010</t>
        </is>
      </c>
      <c r="B6151" t="inlineStr">
        <is>
          <t>EDUARDO BOLOGNESI ROQUE</t>
        </is>
      </c>
      <c r="C6151" t="n">
        <v>1</v>
      </c>
      <c r="D6151" t="inlineStr">
        <is>
          <t>IPCA</t>
        </is>
      </c>
      <c r="E6151" t="n">
        <v>0.009488792934583046</v>
      </c>
      <c r="F6151" t="inlineStr">
        <is>
          <t>MENSAL</t>
        </is>
      </c>
      <c r="G6151" t="n">
        <v>45361</v>
      </c>
      <c r="H6151" t="n">
        <v>45361</v>
      </c>
      <c r="I6151" t="inlineStr">
        <is>
          <t>055</t>
        </is>
      </c>
      <c r="J6151" t="inlineStr">
        <is>
          <t>CARTEIRA</t>
        </is>
      </c>
      <c r="K6151" t="inlineStr">
        <is>
          <t>CONTRATO</t>
        </is>
      </c>
      <c r="L6151" t="n">
        <v>1355.06</v>
      </c>
      <c r="M6151" t="inlineStr"/>
      <c r="N6151" t="inlineStr"/>
      <c r="O6151" s="142">
        <f>DATE(YEAR(H6151),MONTH(H6151),1)</f>
        <v/>
      </c>
      <c r="P6151" s="132">
        <f>IF(H6151&gt;$L$3,"Futuro","Atraso")</f>
        <v/>
      </c>
      <c r="Q6151">
        <f>12*(YEAR(H6151)-YEAR($L$3))+(MONTH(H6151)-MONTH($L$3))</f>
        <v/>
      </c>
      <c r="R6151" s="366">
        <f>IF(N6151="IBIRAPITANGA FASE 3",IF(P6151="Atraso",M6151,M6151/(1+$J$2)^Q6151),IF(P6151="Atraso",M6151,M6151/(1+$J$1)^Q6151))</f>
        <v/>
      </c>
    </row>
    <row r="6152">
      <c r="A6152" t="inlineStr">
        <is>
          <t>Q025L010</t>
        </is>
      </c>
      <c r="B6152" t="inlineStr">
        <is>
          <t>EDUARDO BOLOGNESI ROQUE</t>
        </is>
      </c>
      <c r="C6152" t="n">
        <v>1</v>
      </c>
      <c r="D6152" t="inlineStr">
        <is>
          <t>IPCA</t>
        </is>
      </c>
      <c r="E6152" t="n">
        <v>0.009488792934583046</v>
      </c>
      <c r="F6152" t="inlineStr">
        <is>
          <t>MENSAL</t>
        </is>
      </c>
      <c r="G6152" t="n">
        <v>45392</v>
      </c>
      <c r="H6152" t="n">
        <v>45392</v>
      </c>
      <c r="I6152" t="inlineStr">
        <is>
          <t>056</t>
        </is>
      </c>
      <c r="J6152" t="inlineStr">
        <is>
          <t>CARTEIRA</t>
        </is>
      </c>
      <c r="K6152" t="inlineStr">
        <is>
          <t>CONTRATO</t>
        </is>
      </c>
      <c r="L6152" t="n">
        <v>1355.06</v>
      </c>
      <c r="M6152" t="inlineStr"/>
      <c r="N6152" t="inlineStr"/>
      <c r="O6152" s="142">
        <f>DATE(YEAR(H6152),MONTH(H6152),1)</f>
        <v/>
      </c>
      <c r="P6152" s="132">
        <f>IF(H6152&gt;$L$3,"Futuro","Atraso")</f>
        <v/>
      </c>
      <c r="Q6152">
        <f>12*(YEAR(H6152)-YEAR($L$3))+(MONTH(H6152)-MONTH($L$3))</f>
        <v/>
      </c>
      <c r="R6152" s="366">
        <f>IF(N6152="IBIRAPITANGA FASE 3",IF(P6152="Atraso",M6152,M6152/(1+$J$2)^Q6152),IF(P6152="Atraso",M6152,M6152/(1+$J$1)^Q6152))</f>
        <v/>
      </c>
    </row>
    <row r="6153">
      <c r="A6153" t="inlineStr">
        <is>
          <t>Q025L010</t>
        </is>
      </c>
      <c r="B6153" t="inlineStr">
        <is>
          <t>EDUARDO BOLOGNESI ROQUE</t>
        </is>
      </c>
      <c r="C6153" t="n">
        <v>1</v>
      </c>
      <c r="D6153" t="inlineStr">
        <is>
          <t>IPCA</t>
        </is>
      </c>
      <c r="E6153" t="n">
        <v>0.009488792934583046</v>
      </c>
      <c r="F6153" t="inlineStr">
        <is>
          <t>MENSAL</t>
        </is>
      </c>
      <c r="G6153" t="n">
        <v>45422</v>
      </c>
      <c r="H6153" t="n">
        <v>45422</v>
      </c>
      <c r="I6153" t="inlineStr">
        <is>
          <t>057</t>
        </is>
      </c>
      <c r="J6153" t="inlineStr">
        <is>
          <t>CARTEIRA</t>
        </is>
      </c>
      <c r="K6153" t="inlineStr">
        <is>
          <t>CONTRATO</t>
        </is>
      </c>
      <c r="L6153" t="n">
        <v>1355.06</v>
      </c>
      <c r="M6153" t="inlineStr"/>
      <c r="N6153" t="inlineStr"/>
      <c r="O6153" s="142">
        <f>DATE(YEAR(H6153),MONTH(H6153),1)</f>
        <v/>
      </c>
      <c r="P6153" s="132">
        <f>IF(H6153&gt;$L$3,"Futuro","Atraso")</f>
        <v/>
      </c>
      <c r="Q6153">
        <f>12*(YEAR(H6153)-YEAR($L$3))+(MONTH(H6153)-MONTH($L$3))</f>
        <v/>
      </c>
      <c r="R6153" s="366">
        <f>IF(N6153="IBIRAPITANGA FASE 3",IF(P6153="Atraso",M6153,M6153/(1+$J$2)^Q6153),IF(P6153="Atraso",M6153,M6153/(1+$J$1)^Q6153))</f>
        <v/>
      </c>
    </row>
    <row r="6154">
      <c r="A6154" t="inlineStr">
        <is>
          <t>Q025L010</t>
        </is>
      </c>
      <c r="B6154" t="inlineStr">
        <is>
          <t>EDUARDO BOLOGNESI ROQUE</t>
        </is>
      </c>
      <c r="C6154" t="n">
        <v>1</v>
      </c>
      <c r="D6154" t="inlineStr">
        <is>
          <t>IPCA</t>
        </is>
      </c>
      <c r="E6154" t="n">
        <v>0.009488792934583046</v>
      </c>
      <c r="F6154" t="inlineStr">
        <is>
          <t>MENSAL</t>
        </is>
      </c>
      <c r="G6154" t="n">
        <v>45453</v>
      </c>
      <c r="H6154" t="n">
        <v>45453</v>
      </c>
      <c r="I6154" t="inlineStr">
        <is>
          <t>058</t>
        </is>
      </c>
      <c r="J6154" t="inlineStr">
        <is>
          <t>CARTEIRA</t>
        </is>
      </c>
      <c r="K6154" t="inlineStr">
        <is>
          <t>CONTRATO</t>
        </is>
      </c>
      <c r="L6154" t="n">
        <v>1355.06</v>
      </c>
      <c r="M6154" t="inlineStr"/>
      <c r="N6154" t="inlineStr"/>
      <c r="O6154" s="142">
        <f>DATE(YEAR(H6154),MONTH(H6154),1)</f>
        <v/>
      </c>
      <c r="P6154" s="132">
        <f>IF(H6154&gt;$L$3,"Futuro","Atraso")</f>
        <v/>
      </c>
      <c r="Q6154">
        <f>12*(YEAR(H6154)-YEAR($L$3))+(MONTH(H6154)-MONTH($L$3))</f>
        <v/>
      </c>
      <c r="R6154" s="366">
        <f>IF(N6154="IBIRAPITANGA FASE 3",IF(P6154="Atraso",M6154,M6154/(1+$J$2)^Q6154),IF(P6154="Atraso",M6154,M6154/(1+$J$1)^Q6154))</f>
        <v/>
      </c>
    </row>
    <row r="6155">
      <c r="A6155" t="inlineStr">
        <is>
          <t>Q025L010</t>
        </is>
      </c>
      <c r="B6155" t="inlineStr">
        <is>
          <t>EDUARDO BOLOGNESI ROQUE</t>
        </is>
      </c>
      <c r="C6155" t="n">
        <v>1</v>
      </c>
      <c r="D6155" t="inlineStr">
        <is>
          <t>IPCA</t>
        </is>
      </c>
      <c r="E6155" t="n">
        <v>0.009488792934583046</v>
      </c>
      <c r="F6155" t="inlineStr">
        <is>
          <t>MENSAL</t>
        </is>
      </c>
      <c r="G6155" t="n">
        <v>45483</v>
      </c>
      <c r="H6155" t="n">
        <v>45483</v>
      </c>
      <c r="I6155" t="inlineStr">
        <is>
          <t>059</t>
        </is>
      </c>
      <c r="J6155" t="inlineStr">
        <is>
          <t>CARTEIRA</t>
        </is>
      </c>
      <c r="K6155" t="inlineStr">
        <is>
          <t>CONTRATO</t>
        </is>
      </c>
      <c r="L6155" t="n">
        <v>1355.06</v>
      </c>
      <c r="M6155" t="inlineStr"/>
      <c r="N6155" t="inlineStr"/>
      <c r="O6155" s="142">
        <f>DATE(YEAR(H6155),MONTH(H6155),1)</f>
        <v/>
      </c>
      <c r="P6155" s="132">
        <f>IF(H6155&gt;$L$3,"Futuro","Atraso")</f>
        <v/>
      </c>
      <c r="Q6155">
        <f>12*(YEAR(H6155)-YEAR($L$3))+(MONTH(H6155)-MONTH($L$3))</f>
        <v/>
      </c>
      <c r="R6155" s="366">
        <f>IF(N6155="IBIRAPITANGA FASE 3",IF(P6155="Atraso",M6155,M6155/(1+$J$2)^Q6155),IF(P6155="Atraso",M6155,M6155/(1+$J$1)^Q6155))</f>
        <v/>
      </c>
    </row>
    <row r="6156">
      <c r="A6156" t="inlineStr">
        <is>
          <t>Q025L010</t>
        </is>
      </c>
      <c r="B6156" t="inlineStr">
        <is>
          <t>EDUARDO BOLOGNESI ROQUE</t>
        </is>
      </c>
      <c r="C6156" t="n">
        <v>1</v>
      </c>
      <c r="D6156" t="inlineStr">
        <is>
          <t>IPCA</t>
        </is>
      </c>
      <c r="E6156" t="n">
        <v>0.009488792934583046</v>
      </c>
      <c r="F6156" t="inlineStr">
        <is>
          <t>MENSAL</t>
        </is>
      </c>
      <c r="G6156" t="n">
        <v>45514</v>
      </c>
      <c r="H6156" t="n">
        <v>45514</v>
      </c>
      <c r="I6156" t="inlineStr">
        <is>
          <t>060</t>
        </is>
      </c>
      <c r="J6156" t="inlineStr">
        <is>
          <t>CARTEIRA</t>
        </is>
      </c>
      <c r="K6156" t="inlineStr">
        <is>
          <t>CONTRATO</t>
        </is>
      </c>
      <c r="L6156" t="n">
        <v>1355.06</v>
      </c>
      <c r="M6156" t="inlineStr"/>
      <c r="N6156" t="inlineStr"/>
      <c r="O6156" s="142">
        <f>DATE(YEAR(H6156),MONTH(H6156),1)</f>
        <v/>
      </c>
      <c r="P6156" s="132">
        <f>IF(H6156&gt;$L$3,"Futuro","Atraso")</f>
        <v/>
      </c>
      <c r="Q6156">
        <f>12*(YEAR(H6156)-YEAR($L$3))+(MONTH(H6156)-MONTH($L$3))</f>
        <v/>
      </c>
      <c r="R6156" s="366">
        <f>IF(N6156="IBIRAPITANGA FASE 3",IF(P6156="Atraso",M6156,M6156/(1+$J$2)^Q6156),IF(P6156="Atraso",M6156,M6156/(1+$J$1)^Q6156))</f>
        <v/>
      </c>
    </row>
    <row r="6157">
      <c r="A6157" t="inlineStr">
        <is>
          <t>Q025L010</t>
        </is>
      </c>
      <c r="B6157" t="inlineStr">
        <is>
          <t>EDUARDO BOLOGNESI ROQUE</t>
        </is>
      </c>
      <c r="C6157" t="n">
        <v>1</v>
      </c>
      <c r="D6157" t="inlineStr">
        <is>
          <t>IPCA</t>
        </is>
      </c>
      <c r="E6157" t="n">
        <v>0.009488792934583046</v>
      </c>
      <c r="F6157" t="inlineStr">
        <is>
          <t>MENSAL</t>
        </is>
      </c>
      <c r="G6157" t="n">
        <v>45545</v>
      </c>
      <c r="H6157" t="n">
        <v>45545</v>
      </c>
      <c r="I6157" t="inlineStr">
        <is>
          <t>061</t>
        </is>
      </c>
      <c r="J6157" t="inlineStr">
        <is>
          <t>CARTEIRA</t>
        </is>
      </c>
      <c r="K6157" t="inlineStr">
        <is>
          <t>CONTRATO</t>
        </is>
      </c>
      <c r="L6157" t="n">
        <v>1355.06</v>
      </c>
      <c r="M6157" t="inlineStr"/>
      <c r="N6157" t="inlineStr"/>
      <c r="O6157" s="142">
        <f>DATE(YEAR(H6157),MONTH(H6157),1)</f>
        <v/>
      </c>
      <c r="P6157" s="132">
        <f>IF(H6157&gt;$L$3,"Futuro","Atraso")</f>
        <v/>
      </c>
      <c r="Q6157">
        <f>12*(YEAR(H6157)-YEAR($L$3))+(MONTH(H6157)-MONTH($L$3))</f>
        <v/>
      </c>
      <c r="R6157" s="366">
        <f>IF(N6157="IBIRAPITANGA FASE 3",IF(P6157="Atraso",M6157,M6157/(1+$J$2)^Q6157),IF(P6157="Atraso",M6157,M6157/(1+$J$1)^Q6157))</f>
        <v/>
      </c>
    </row>
    <row r="6158">
      <c r="A6158" t="inlineStr">
        <is>
          <t>Q025L010</t>
        </is>
      </c>
      <c r="B6158" t="inlineStr">
        <is>
          <t>EDUARDO BOLOGNESI ROQUE</t>
        </is>
      </c>
      <c r="C6158" t="n">
        <v>1</v>
      </c>
      <c r="D6158" t="inlineStr">
        <is>
          <t>IPCA</t>
        </is>
      </c>
      <c r="E6158" t="n">
        <v>0.009488792934583046</v>
      </c>
      <c r="F6158" t="inlineStr">
        <is>
          <t>MENSAL</t>
        </is>
      </c>
      <c r="G6158" t="n">
        <v>45545</v>
      </c>
      <c r="H6158" t="n">
        <v>45545</v>
      </c>
      <c r="I6158" t="inlineStr">
        <is>
          <t>005</t>
        </is>
      </c>
      <c r="J6158" t="inlineStr">
        <is>
          <t>CARTEIRA</t>
        </is>
      </c>
      <c r="K6158" t="inlineStr">
        <is>
          <t>CONTRATO</t>
        </is>
      </c>
      <c r="L6158" t="n">
        <v>7344.27</v>
      </c>
      <c r="M6158" t="inlineStr"/>
      <c r="N6158" t="inlineStr"/>
      <c r="O6158" s="142">
        <f>DATE(YEAR(H6158),MONTH(H6158),1)</f>
        <v/>
      </c>
      <c r="P6158" s="132">
        <f>IF(H6158&gt;$L$3,"Futuro","Atraso")</f>
        <v/>
      </c>
      <c r="Q6158">
        <f>12*(YEAR(H6158)-YEAR($L$3))+(MONTH(H6158)-MONTH($L$3))</f>
        <v/>
      </c>
      <c r="R6158" s="366">
        <f>IF(N6158="IBIRAPITANGA FASE 3",IF(P6158="Atraso",M6158,M6158/(1+$J$2)^Q6158),IF(P6158="Atraso",M6158,M6158/(1+$J$1)^Q6158))</f>
        <v/>
      </c>
    </row>
    <row r="6159">
      <c r="A6159" t="inlineStr">
        <is>
          <t>Q025L010</t>
        </is>
      </c>
      <c r="B6159" t="inlineStr">
        <is>
          <t>EDUARDO BOLOGNESI ROQUE</t>
        </is>
      </c>
      <c r="C6159" t="n">
        <v>1</v>
      </c>
      <c r="D6159" t="inlineStr">
        <is>
          <t>IPCA</t>
        </is>
      </c>
      <c r="E6159" t="n">
        <v>0.009488792934583046</v>
      </c>
      <c r="F6159" t="inlineStr">
        <is>
          <t>MENSAL</t>
        </is>
      </c>
      <c r="G6159" t="n">
        <v>45575</v>
      </c>
      <c r="H6159" t="n">
        <v>45575</v>
      </c>
      <c r="I6159" t="inlineStr">
        <is>
          <t>062</t>
        </is>
      </c>
      <c r="J6159" t="inlineStr">
        <is>
          <t>CARTEIRA</t>
        </is>
      </c>
      <c r="K6159" t="inlineStr">
        <is>
          <t>CONTRATO</t>
        </is>
      </c>
      <c r="L6159" t="n">
        <v>1355.06</v>
      </c>
      <c r="M6159" t="inlineStr"/>
      <c r="N6159" t="inlineStr"/>
      <c r="O6159" s="142">
        <f>DATE(YEAR(H6159),MONTH(H6159),1)</f>
        <v/>
      </c>
      <c r="P6159" s="132">
        <f>IF(H6159&gt;$L$3,"Futuro","Atraso")</f>
        <v/>
      </c>
      <c r="Q6159">
        <f>12*(YEAR(H6159)-YEAR($L$3))+(MONTH(H6159)-MONTH($L$3))</f>
        <v/>
      </c>
      <c r="R6159" s="366">
        <f>IF(N6159="IBIRAPITANGA FASE 3",IF(P6159="Atraso",M6159,M6159/(1+$J$2)^Q6159),IF(P6159="Atraso",M6159,M6159/(1+$J$1)^Q6159))</f>
        <v/>
      </c>
    </row>
    <row r="6160">
      <c r="A6160" t="inlineStr">
        <is>
          <t>Q025L010</t>
        </is>
      </c>
      <c r="B6160" t="inlineStr">
        <is>
          <t>EDUARDO BOLOGNESI ROQUE</t>
        </is>
      </c>
      <c r="C6160" t="n">
        <v>1</v>
      </c>
      <c r="D6160" t="inlineStr">
        <is>
          <t>IPCA</t>
        </is>
      </c>
      <c r="E6160" t="n">
        <v>0.009488792934583046</v>
      </c>
      <c r="F6160" t="inlineStr">
        <is>
          <t>MENSAL</t>
        </is>
      </c>
      <c r="G6160" t="n">
        <v>45606</v>
      </c>
      <c r="H6160" t="n">
        <v>45606</v>
      </c>
      <c r="I6160" t="inlineStr">
        <is>
          <t>063</t>
        </is>
      </c>
      <c r="J6160" t="inlineStr">
        <is>
          <t>CARTEIRA</t>
        </is>
      </c>
      <c r="K6160" t="inlineStr">
        <is>
          <t>CONTRATO</t>
        </is>
      </c>
      <c r="L6160" t="n">
        <v>1355.06</v>
      </c>
      <c r="M6160" t="inlineStr"/>
      <c r="N6160" t="inlineStr"/>
      <c r="O6160" s="142">
        <f>DATE(YEAR(H6160),MONTH(H6160),1)</f>
        <v/>
      </c>
      <c r="P6160" s="132">
        <f>IF(H6160&gt;$L$3,"Futuro","Atraso")</f>
        <v/>
      </c>
      <c r="Q6160">
        <f>12*(YEAR(H6160)-YEAR($L$3))+(MONTH(H6160)-MONTH($L$3))</f>
        <v/>
      </c>
      <c r="R6160" s="366">
        <f>IF(N6160="IBIRAPITANGA FASE 3",IF(P6160="Atraso",M6160,M6160/(1+$J$2)^Q6160),IF(P6160="Atraso",M6160,M6160/(1+$J$1)^Q6160))</f>
        <v/>
      </c>
    </row>
    <row r="6161">
      <c r="A6161" t="inlineStr">
        <is>
          <t>Q025L010</t>
        </is>
      </c>
      <c r="B6161" t="inlineStr">
        <is>
          <t>EDUARDO BOLOGNESI ROQUE</t>
        </is>
      </c>
      <c r="C6161" t="n">
        <v>1</v>
      </c>
      <c r="D6161" t="inlineStr">
        <is>
          <t>IPCA</t>
        </is>
      </c>
      <c r="E6161" t="n">
        <v>0.009488792934583046</v>
      </c>
      <c r="F6161" t="inlineStr">
        <is>
          <t>MENSAL</t>
        </is>
      </c>
      <c r="G6161" t="n">
        <v>45636</v>
      </c>
      <c r="H6161" t="n">
        <v>45636</v>
      </c>
      <c r="I6161" t="inlineStr">
        <is>
          <t>064</t>
        </is>
      </c>
      <c r="J6161" t="inlineStr">
        <is>
          <t>CARTEIRA</t>
        </is>
      </c>
      <c r="K6161" t="inlineStr">
        <is>
          <t>CONTRATO</t>
        </is>
      </c>
      <c r="L6161" t="n">
        <v>1355.06</v>
      </c>
      <c r="M6161" t="inlineStr"/>
      <c r="N6161" t="inlineStr"/>
      <c r="O6161" s="142">
        <f>DATE(YEAR(H6161),MONTH(H6161),1)</f>
        <v/>
      </c>
      <c r="P6161" s="132">
        <f>IF(H6161&gt;$L$3,"Futuro","Atraso")</f>
        <v/>
      </c>
      <c r="Q6161">
        <f>12*(YEAR(H6161)-YEAR($L$3))+(MONTH(H6161)-MONTH($L$3))</f>
        <v/>
      </c>
      <c r="R6161" s="366">
        <f>IF(N6161="IBIRAPITANGA FASE 3",IF(P6161="Atraso",M6161,M6161/(1+$J$2)^Q6161),IF(P6161="Atraso",M6161,M6161/(1+$J$1)^Q6161))</f>
        <v/>
      </c>
    </row>
    <row r="6162">
      <c r="A6162" t="inlineStr">
        <is>
          <t>Q025L010</t>
        </is>
      </c>
      <c r="B6162" t="inlineStr">
        <is>
          <t>EDUARDO BOLOGNESI ROQUE</t>
        </is>
      </c>
      <c r="C6162" t="n">
        <v>1</v>
      </c>
      <c r="D6162" t="inlineStr">
        <is>
          <t>IPCA</t>
        </is>
      </c>
      <c r="E6162" t="n">
        <v>0.009488792934583046</v>
      </c>
      <c r="F6162" t="inlineStr">
        <is>
          <t>MENSAL</t>
        </is>
      </c>
      <c r="G6162" t="n">
        <v>45667</v>
      </c>
      <c r="H6162" t="n">
        <v>45667</v>
      </c>
      <c r="I6162" t="inlineStr">
        <is>
          <t>065</t>
        </is>
      </c>
      <c r="J6162" t="inlineStr">
        <is>
          <t>CARTEIRA</t>
        </is>
      </c>
      <c r="K6162" t="inlineStr">
        <is>
          <t>CONTRATO</t>
        </is>
      </c>
      <c r="L6162" t="n">
        <v>1355.06</v>
      </c>
      <c r="M6162" t="inlineStr"/>
      <c r="N6162" t="inlineStr"/>
      <c r="O6162" s="142">
        <f>DATE(YEAR(H6162),MONTH(H6162),1)</f>
        <v/>
      </c>
      <c r="P6162" s="132">
        <f>IF(H6162&gt;$L$3,"Futuro","Atraso")</f>
        <v/>
      </c>
      <c r="Q6162">
        <f>12*(YEAR(H6162)-YEAR($L$3))+(MONTH(H6162)-MONTH($L$3))</f>
        <v/>
      </c>
      <c r="R6162" s="366">
        <f>IF(N6162="IBIRAPITANGA FASE 3",IF(P6162="Atraso",M6162,M6162/(1+$J$2)^Q6162),IF(P6162="Atraso",M6162,M6162/(1+$J$1)^Q6162))</f>
        <v/>
      </c>
    </row>
    <row r="6163">
      <c r="A6163" t="inlineStr">
        <is>
          <t>Q025L010</t>
        </is>
      </c>
      <c r="B6163" t="inlineStr">
        <is>
          <t>EDUARDO BOLOGNESI ROQUE</t>
        </is>
      </c>
      <c r="C6163" t="n">
        <v>1</v>
      </c>
      <c r="D6163" t="inlineStr">
        <is>
          <t>IPCA</t>
        </is>
      </c>
      <c r="E6163" t="n">
        <v>0.009488792934583046</v>
      </c>
      <c r="F6163" t="inlineStr">
        <is>
          <t>MENSAL</t>
        </is>
      </c>
      <c r="G6163" t="n">
        <v>45698</v>
      </c>
      <c r="H6163" t="n">
        <v>45698</v>
      </c>
      <c r="I6163" t="inlineStr">
        <is>
          <t>066</t>
        </is>
      </c>
      <c r="J6163" t="inlineStr">
        <is>
          <t>CARTEIRA</t>
        </is>
      </c>
      <c r="K6163" t="inlineStr">
        <is>
          <t>CONTRATO</t>
        </is>
      </c>
      <c r="L6163" t="n">
        <v>1355.06</v>
      </c>
      <c r="M6163" t="inlineStr"/>
      <c r="N6163" t="inlineStr"/>
      <c r="O6163" s="142">
        <f>DATE(YEAR(H6163),MONTH(H6163),1)</f>
        <v/>
      </c>
      <c r="P6163" s="132">
        <f>IF(H6163&gt;$L$3,"Futuro","Atraso")</f>
        <v/>
      </c>
      <c r="Q6163">
        <f>12*(YEAR(H6163)-YEAR($L$3))+(MONTH(H6163)-MONTH($L$3))</f>
        <v/>
      </c>
      <c r="R6163" s="366">
        <f>IF(N6163="IBIRAPITANGA FASE 3",IF(P6163="Atraso",M6163,M6163/(1+$J$2)^Q6163),IF(P6163="Atraso",M6163,M6163/(1+$J$1)^Q6163))</f>
        <v/>
      </c>
    </row>
    <row r="6164">
      <c r="A6164" t="inlineStr">
        <is>
          <t>Q025L010</t>
        </is>
      </c>
      <c r="B6164" t="inlineStr">
        <is>
          <t>EDUARDO BOLOGNESI ROQUE</t>
        </is>
      </c>
      <c r="C6164" t="n">
        <v>1</v>
      </c>
      <c r="D6164" t="inlineStr">
        <is>
          <t>IPCA</t>
        </is>
      </c>
      <c r="E6164" t="n">
        <v>0.009488792934583046</v>
      </c>
      <c r="F6164" t="inlineStr">
        <is>
          <t>MENSAL</t>
        </is>
      </c>
      <c r="G6164" t="n">
        <v>45726</v>
      </c>
      <c r="H6164" t="n">
        <v>45726</v>
      </c>
      <c r="I6164" t="inlineStr">
        <is>
          <t>067</t>
        </is>
      </c>
      <c r="J6164" t="inlineStr">
        <is>
          <t>CARTEIRA</t>
        </is>
      </c>
      <c r="K6164" t="inlineStr">
        <is>
          <t>CONTRATO</t>
        </is>
      </c>
      <c r="L6164" t="n">
        <v>1355.06</v>
      </c>
      <c r="M6164" t="inlineStr"/>
      <c r="N6164" t="inlineStr"/>
      <c r="O6164" s="142">
        <f>DATE(YEAR(H6164),MONTH(H6164),1)</f>
        <v/>
      </c>
      <c r="P6164" s="132">
        <f>IF(H6164&gt;$L$3,"Futuro","Atraso")</f>
        <v/>
      </c>
      <c r="Q6164">
        <f>12*(YEAR(H6164)-YEAR($L$3))+(MONTH(H6164)-MONTH($L$3))</f>
        <v/>
      </c>
      <c r="R6164" s="366">
        <f>IF(N6164="IBIRAPITANGA FASE 3",IF(P6164="Atraso",M6164,M6164/(1+$J$2)^Q6164),IF(P6164="Atraso",M6164,M6164/(1+$J$1)^Q6164))</f>
        <v/>
      </c>
    </row>
    <row r="6165">
      <c r="A6165" t="inlineStr">
        <is>
          <t>Q025L010</t>
        </is>
      </c>
      <c r="B6165" t="inlineStr">
        <is>
          <t>EDUARDO BOLOGNESI ROQUE</t>
        </is>
      </c>
      <c r="C6165" t="n">
        <v>1</v>
      </c>
      <c r="D6165" t="inlineStr">
        <is>
          <t>IPCA</t>
        </is>
      </c>
      <c r="E6165" t="n">
        <v>0.009488792934583046</v>
      </c>
      <c r="F6165" t="inlineStr">
        <is>
          <t>MENSAL</t>
        </is>
      </c>
      <c r="G6165" t="n">
        <v>45757</v>
      </c>
      <c r="H6165" t="n">
        <v>45757</v>
      </c>
      <c r="I6165" t="inlineStr">
        <is>
          <t>068</t>
        </is>
      </c>
      <c r="J6165" t="inlineStr">
        <is>
          <t>CARTEIRA</t>
        </is>
      </c>
      <c r="K6165" t="inlineStr">
        <is>
          <t>CONTRATO</t>
        </is>
      </c>
      <c r="L6165" t="n">
        <v>1355.06</v>
      </c>
      <c r="M6165" t="inlineStr"/>
      <c r="N6165" t="inlineStr"/>
      <c r="O6165" s="142">
        <f>DATE(YEAR(H6165),MONTH(H6165),1)</f>
        <v/>
      </c>
      <c r="P6165" s="132">
        <f>IF(H6165&gt;$L$3,"Futuro","Atraso")</f>
        <v/>
      </c>
      <c r="Q6165">
        <f>12*(YEAR(H6165)-YEAR($L$3))+(MONTH(H6165)-MONTH($L$3))</f>
        <v/>
      </c>
      <c r="R6165" s="366">
        <f>IF(N6165="IBIRAPITANGA FASE 3",IF(P6165="Atraso",M6165,M6165/(1+$J$2)^Q6165),IF(P6165="Atraso",M6165,M6165/(1+$J$1)^Q6165))</f>
        <v/>
      </c>
    </row>
    <row r="6166">
      <c r="A6166" t="inlineStr">
        <is>
          <t>Q025L010</t>
        </is>
      </c>
      <c r="B6166" t="inlineStr">
        <is>
          <t>EDUARDO BOLOGNESI ROQUE</t>
        </is>
      </c>
      <c r="C6166" t="n">
        <v>1</v>
      </c>
      <c r="D6166" t="inlineStr">
        <is>
          <t>IPCA</t>
        </is>
      </c>
      <c r="E6166" t="n">
        <v>0.009488792934583046</v>
      </c>
      <c r="F6166" t="inlineStr">
        <is>
          <t>MENSAL</t>
        </is>
      </c>
      <c r="G6166" t="n">
        <v>45787</v>
      </c>
      <c r="H6166" t="n">
        <v>45787</v>
      </c>
      <c r="I6166" t="inlineStr">
        <is>
          <t>069</t>
        </is>
      </c>
      <c r="J6166" t="inlineStr">
        <is>
          <t>CARTEIRA</t>
        </is>
      </c>
      <c r="K6166" t="inlineStr">
        <is>
          <t>CONTRATO</t>
        </is>
      </c>
      <c r="L6166" t="n">
        <v>1355.06</v>
      </c>
      <c r="M6166" t="inlineStr"/>
      <c r="N6166" t="inlineStr"/>
      <c r="O6166" s="142">
        <f>DATE(YEAR(H6166),MONTH(H6166),1)</f>
        <v/>
      </c>
      <c r="P6166" s="132">
        <f>IF(H6166&gt;$L$3,"Futuro","Atraso")</f>
        <v/>
      </c>
      <c r="Q6166">
        <f>12*(YEAR(H6166)-YEAR($L$3))+(MONTH(H6166)-MONTH($L$3))</f>
        <v/>
      </c>
      <c r="R6166" s="366">
        <f>IF(N6166="IBIRAPITANGA FASE 3",IF(P6166="Atraso",M6166,M6166/(1+$J$2)^Q6166),IF(P6166="Atraso",M6166,M6166/(1+$J$1)^Q6166))</f>
        <v/>
      </c>
    </row>
    <row r="6167">
      <c r="A6167" t="inlineStr">
        <is>
          <t>Q025L010</t>
        </is>
      </c>
      <c r="B6167" t="inlineStr">
        <is>
          <t>EDUARDO BOLOGNESI ROQUE</t>
        </is>
      </c>
      <c r="C6167" t="n">
        <v>1</v>
      </c>
      <c r="D6167" t="inlineStr">
        <is>
          <t>IPCA</t>
        </is>
      </c>
      <c r="E6167" t="n">
        <v>0.009488792934583046</v>
      </c>
      <c r="F6167" t="inlineStr">
        <is>
          <t>MENSAL</t>
        </is>
      </c>
      <c r="G6167" t="n">
        <v>45818</v>
      </c>
      <c r="H6167" t="n">
        <v>45818</v>
      </c>
      <c r="I6167" t="inlineStr">
        <is>
          <t>070</t>
        </is>
      </c>
      <c r="J6167" t="inlineStr">
        <is>
          <t>CARTEIRA</t>
        </is>
      </c>
      <c r="K6167" t="inlineStr">
        <is>
          <t>CONTRATO</t>
        </is>
      </c>
      <c r="L6167" t="n">
        <v>1355.06</v>
      </c>
      <c r="M6167" t="inlineStr"/>
      <c r="N6167" t="inlineStr"/>
      <c r="O6167" s="142">
        <f>DATE(YEAR(H6167),MONTH(H6167),1)</f>
        <v/>
      </c>
      <c r="P6167" s="132">
        <f>IF(H6167&gt;$L$3,"Futuro","Atraso")</f>
        <v/>
      </c>
      <c r="Q6167">
        <f>12*(YEAR(H6167)-YEAR($L$3))+(MONTH(H6167)-MONTH($L$3))</f>
        <v/>
      </c>
      <c r="R6167" s="366">
        <f>IF(N6167="IBIRAPITANGA FASE 3",IF(P6167="Atraso",M6167,M6167/(1+$J$2)^Q6167),IF(P6167="Atraso",M6167,M6167/(1+$J$1)^Q6167))</f>
        <v/>
      </c>
    </row>
    <row r="6168">
      <c r="A6168" t="inlineStr">
        <is>
          <t>Q025L010</t>
        </is>
      </c>
      <c r="B6168" t="inlineStr">
        <is>
          <t>EDUARDO BOLOGNESI ROQUE</t>
        </is>
      </c>
      <c r="C6168" t="n">
        <v>1</v>
      </c>
      <c r="D6168" t="inlineStr">
        <is>
          <t>IPCA</t>
        </is>
      </c>
      <c r="E6168" t="n">
        <v>0.009488792934583046</v>
      </c>
      <c r="F6168" t="inlineStr">
        <is>
          <t>MENSAL</t>
        </is>
      </c>
      <c r="G6168" t="n">
        <v>45848</v>
      </c>
      <c r="H6168" t="n">
        <v>45848</v>
      </c>
      <c r="I6168" t="inlineStr">
        <is>
          <t>071</t>
        </is>
      </c>
      <c r="J6168" t="inlineStr">
        <is>
          <t>CARTEIRA</t>
        </is>
      </c>
      <c r="K6168" t="inlineStr">
        <is>
          <t>CONTRATO</t>
        </is>
      </c>
      <c r="L6168" t="n">
        <v>1355.06</v>
      </c>
      <c r="M6168" t="inlineStr"/>
      <c r="N6168" t="inlineStr"/>
      <c r="O6168" s="142">
        <f>DATE(YEAR(H6168),MONTH(H6168),1)</f>
        <v/>
      </c>
      <c r="P6168" s="132">
        <f>IF(H6168&gt;$L$3,"Futuro","Atraso")</f>
        <v/>
      </c>
      <c r="Q6168">
        <f>12*(YEAR(H6168)-YEAR($L$3))+(MONTH(H6168)-MONTH($L$3))</f>
        <v/>
      </c>
      <c r="R6168" s="366">
        <f>IF(N6168="IBIRAPITANGA FASE 3",IF(P6168="Atraso",M6168,M6168/(1+$J$2)^Q6168),IF(P6168="Atraso",M6168,M6168/(1+$J$1)^Q6168))</f>
        <v/>
      </c>
    </row>
    <row r="6169">
      <c r="A6169" t="inlineStr">
        <is>
          <t>Q025L010</t>
        </is>
      </c>
      <c r="B6169" t="inlineStr">
        <is>
          <t>EDUARDO BOLOGNESI ROQUE</t>
        </is>
      </c>
      <c r="C6169" t="n">
        <v>1</v>
      </c>
      <c r="D6169" t="inlineStr">
        <is>
          <t>IPCA</t>
        </is>
      </c>
      <c r="E6169" t="n">
        <v>0.009488792934583046</v>
      </c>
      <c r="F6169" t="inlineStr">
        <is>
          <t>MENSAL</t>
        </is>
      </c>
      <c r="G6169" t="n">
        <v>45879</v>
      </c>
      <c r="H6169" t="n">
        <v>45879</v>
      </c>
      <c r="I6169" t="inlineStr">
        <is>
          <t>072</t>
        </is>
      </c>
      <c r="J6169" t="inlineStr">
        <is>
          <t>CARTEIRA</t>
        </is>
      </c>
      <c r="K6169" t="inlineStr">
        <is>
          <t>CONTRATO</t>
        </is>
      </c>
      <c r="L6169" t="n">
        <v>1355.06</v>
      </c>
      <c r="M6169" t="inlineStr"/>
      <c r="N6169" t="inlineStr"/>
      <c r="O6169" s="142">
        <f>DATE(YEAR(H6169),MONTH(H6169),1)</f>
        <v/>
      </c>
      <c r="P6169" s="132">
        <f>IF(H6169&gt;$L$3,"Futuro","Atraso")</f>
        <v/>
      </c>
      <c r="Q6169">
        <f>12*(YEAR(H6169)-YEAR($L$3))+(MONTH(H6169)-MONTH($L$3))</f>
        <v/>
      </c>
      <c r="R6169" s="366">
        <f>IF(N6169="IBIRAPITANGA FASE 3",IF(P6169="Atraso",M6169,M6169/(1+$J$2)^Q6169),IF(P6169="Atraso",M6169,M6169/(1+$J$1)^Q6169))</f>
        <v/>
      </c>
    </row>
    <row r="6170">
      <c r="A6170" t="inlineStr">
        <is>
          <t>Q025L010</t>
        </is>
      </c>
      <c r="B6170" t="inlineStr">
        <is>
          <t>EDUARDO BOLOGNESI ROQUE</t>
        </is>
      </c>
      <c r="C6170" t="n">
        <v>1</v>
      </c>
      <c r="D6170" t="inlineStr">
        <is>
          <t>IPCA</t>
        </is>
      </c>
      <c r="E6170" t="n">
        <v>0.009488792934583046</v>
      </c>
      <c r="F6170" t="inlineStr">
        <is>
          <t>MENSAL</t>
        </is>
      </c>
      <c r="G6170" t="n">
        <v>45910</v>
      </c>
      <c r="H6170" t="n">
        <v>45910</v>
      </c>
      <c r="I6170" t="inlineStr">
        <is>
          <t>073</t>
        </is>
      </c>
      <c r="J6170" t="inlineStr">
        <is>
          <t>CARTEIRA</t>
        </is>
      </c>
      <c r="K6170" t="inlineStr">
        <is>
          <t>CONTRATO</t>
        </is>
      </c>
      <c r="L6170" t="n">
        <v>1355.06</v>
      </c>
      <c r="M6170" t="inlineStr"/>
      <c r="N6170" t="inlineStr"/>
      <c r="O6170" s="142">
        <f>DATE(YEAR(H6170),MONTH(H6170),1)</f>
        <v/>
      </c>
      <c r="P6170" s="132">
        <f>IF(H6170&gt;$L$3,"Futuro","Atraso")</f>
        <v/>
      </c>
      <c r="Q6170">
        <f>12*(YEAR(H6170)-YEAR($L$3))+(MONTH(H6170)-MONTH($L$3))</f>
        <v/>
      </c>
      <c r="R6170" s="366">
        <f>IF(N6170="IBIRAPITANGA FASE 3",IF(P6170="Atraso",M6170,M6170/(1+$J$2)^Q6170),IF(P6170="Atraso",M6170,M6170/(1+$J$1)^Q6170))</f>
        <v/>
      </c>
    </row>
    <row r="6171">
      <c r="A6171" t="inlineStr">
        <is>
          <t>Q025L010</t>
        </is>
      </c>
      <c r="B6171" t="inlineStr">
        <is>
          <t>EDUARDO BOLOGNESI ROQUE</t>
        </is>
      </c>
      <c r="C6171" t="n">
        <v>1</v>
      </c>
      <c r="D6171" t="inlineStr">
        <is>
          <t>IPCA</t>
        </is>
      </c>
      <c r="E6171" t="n">
        <v>0.009488792934583046</v>
      </c>
      <c r="F6171" t="inlineStr">
        <is>
          <t>MENSAL</t>
        </is>
      </c>
      <c r="G6171" t="n">
        <v>45910</v>
      </c>
      <c r="H6171" t="n">
        <v>45910</v>
      </c>
      <c r="I6171" t="inlineStr">
        <is>
          <t>006</t>
        </is>
      </c>
      <c r="J6171" t="inlineStr">
        <is>
          <t>CARTEIRA</t>
        </is>
      </c>
      <c r="K6171" t="inlineStr">
        <is>
          <t>CONTRATO</t>
        </is>
      </c>
      <c r="L6171" t="n">
        <v>7344.27</v>
      </c>
      <c r="M6171" t="inlineStr"/>
      <c r="N6171" t="inlineStr"/>
      <c r="O6171" s="142">
        <f>DATE(YEAR(H6171),MONTH(H6171),1)</f>
        <v/>
      </c>
      <c r="P6171" s="132">
        <f>IF(H6171&gt;$L$3,"Futuro","Atraso")</f>
        <v/>
      </c>
      <c r="Q6171">
        <f>12*(YEAR(H6171)-YEAR($L$3))+(MONTH(H6171)-MONTH($L$3))</f>
        <v/>
      </c>
      <c r="R6171" s="366">
        <f>IF(N6171="IBIRAPITANGA FASE 3",IF(P6171="Atraso",M6171,M6171/(1+$J$2)^Q6171),IF(P6171="Atraso",M6171,M6171/(1+$J$1)^Q6171))</f>
        <v/>
      </c>
    </row>
    <row r="6172">
      <c r="A6172" t="inlineStr">
        <is>
          <t>Q025L010</t>
        </is>
      </c>
      <c r="B6172" t="inlineStr">
        <is>
          <t>EDUARDO BOLOGNESI ROQUE</t>
        </is>
      </c>
      <c r="C6172" t="n">
        <v>1</v>
      </c>
      <c r="D6172" t="inlineStr">
        <is>
          <t>IPCA</t>
        </is>
      </c>
      <c r="E6172" t="n">
        <v>0.009488792934583046</v>
      </c>
      <c r="F6172" t="inlineStr">
        <is>
          <t>MENSAL</t>
        </is>
      </c>
      <c r="G6172" t="n">
        <v>45940</v>
      </c>
      <c r="H6172" t="n">
        <v>45940</v>
      </c>
      <c r="I6172" t="inlineStr">
        <is>
          <t>074</t>
        </is>
      </c>
      <c r="J6172" t="inlineStr">
        <is>
          <t>CARTEIRA</t>
        </is>
      </c>
      <c r="K6172" t="inlineStr">
        <is>
          <t>CONTRATO</t>
        </is>
      </c>
      <c r="L6172" t="n">
        <v>1355.06</v>
      </c>
      <c r="M6172" t="inlineStr"/>
      <c r="N6172" t="inlineStr"/>
      <c r="O6172" s="142">
        <f>DATE(YEAR(H6172),MONTH(H6172),1)</f>
        <v/>
      </c>
      <c r="P6172" s="132">
        <f>IF(H6172&gt;$L$3,"Futuro","Atraso")</f>
        <v/>
      </c>
      <c r="Q6172">
        <f>12*(YEAR(H6172)-YEAR($L$3))+(MONTH(H6172)-MONTH($L$3))</f>
        <v/>
      </c>
      <c r="R6172" s="366">
        <f>IF(N6172="IBIRAPITANGA FASE 3",IF(P6172="Atraso",M6172,M6172/(1+$J$2)^Q6172),IF(P6172="Atraso",M6172,M6172/(1+$J$1)^Q6172))</f>
        <v/>
      </c>
    </row>
    <row r="6173">
      <c r="A6173" t="inlineStr">
        <is>
          <t>Q025L010</t>
        </is>
      </c>
      <c r="B6173" t="inlineStr">
        <is>
          <t>EDUARDO BOLOGNESI ROQUE</t>
        </is>
      </c>
      <c r="C6173" t="n">
        <v>1</v>
      </c>
      <c r="D6173" t="inlineStr">
        <is>
          <t>IPCA</t>
        </is>
      </c>
      <c r="E6173" t="n">
        <v>0.009488792934583046</v>
      </c>
      <c r="F6173" t="inlineStr">
        <is>
          <t>MENSAL</t>
        </is>
      </c>
      <c r="G6173" t="n">
        <v>45971</v>
      </c>
      <c r="H6173" t="n">
        <v>45971</v>
      </c>
      <c r="I6173" t="inlineStr">
        <is>
          <t>075</t>
        </is>
      </c>
      <c r="J6173" t="inlineStr">
        <is>
          <t>CARTEIRA</t>
        </is>
      </c>
      <c r="K6173" t="inlineStr">
        <is>
          <t>CONTRATO</t>
        </is>
      </c>
      <c r="L6173" t="n">
        <v>1355.06</v>
      </c>
      <c r="M6173" t="inlineStr"/>
      <c r="N6173" t="inlineStr"/>
      <c r="O6173" s="142">
        <f>DATE(YEAR(H6173),MONTH(H6173),1)</f>
        <v/>
      </c>
      <c r="P6173" s="132">
        <f>IF(H6173&gt;$L$3,"Futuro","Atraso")</f>
        <v/>
      </c>
      <c r="Q6173">
        <f>12*(YEAR(H6173)-YEAR($L$3))+(MONTH(H6173)-MONTH($L$3))</f>
        <v/>
      </c>
      <c r="R6173" s="366">
        <f>IF(N6173="IBIRAPITANGA FASE 3",IF(P6173="Atraso",M6173,M6173/(1+$J$2)^Q6173),IF(P6173="Atraso",M6173,M6173/(1+$J$1)^Q6173))</f>
        <v/>
      </c>
    </row>
    <row r="6174">
      <c r="A6174" t="inlineStr">
        <is>
          <t>Q025L010</t>
        </is>
      </c>
      <c r="B6174" t="inlineStr">
        <is>
          <t>EDUARDO BOLOGNESI ROQUE</t>
        </is>
      </c>
      <c r="C6174" t="n">
        <v>1</v>
      </c>
      <c r="D6174" t="inlineStr">
        <is>
          <t>IPCA</t>
        </is>
      </c>
      <c r="E6174" t="n">
        <v>0.009488792934583046</v>
      </c>
      <c r="F6174" t="inlineStr">
        <is>
          <t>MENSAL</t>
        </is>
      </c>
      <c r="G6174" t="n">
        <v>46001</v>
      </c>
      <c r="H6174" t="n">
        <v>46001</v>
      </c>
      <c r="I6174" t="inlineStr">
        <is>
          <t>076</t>
        </is>
      </c>
      <c r="J6174" t="inlineStr">
        <is>
          <t>CARTEIRA</t>
        </is>
      </c>
      <c r="K6174" t="inlineStr">
        <is>
          <t>CONTRATO</t>
        </is>
      </c>
      <c r="L6174" t="n">
        <v>1355.06</v>
      </c>
      <c r="M6174" t="inlineStr"/>
      <c r="N6174" t="inlineStr"/>
      <c r="O6174" s="142">
        <f>DATE(YEAR(H6174),MONTH(H6174),1)</f>
        <v/>
      </c>
      <c r="P6174" s="132">
        <f>IF(H6174&gt;$L$3,"Futuro","Atraso")</f>
        <v/>
      </c>
      <c r="Q6174">
        <f>12*(YEAR(H6174)-YEAR($L$3))+(MONTH(H6174)-MONTH($L$3))</f>
        <v/>
      </c>
      <c r="R6174" s="366">
        <f>IF(N6174="IBIRAPITANGA FASE 3",IF(P6174="Atraso",M6174,M6174/(1+$J$2)^Q6174),IF(P6174="Atraso",M6174,M6174/(1+$J$1)^Q6174))</f>
        <v/>
      </c>
    </row>
    <row r="6175">
      <c r="A6175" t="inlineStr">
        <is>
          <t>Q025L010</t>
        </is>
      </c>
      <c r="B6175" t="inlineStr">
        <is>
          <t>EDUARDO BOLOGNESI ROQUE</t>
        </is>
      </c>
      <c r="C6175" t="n">
        <v>1</v>
      </c>
      <c r="D6175" t="inlineStr">
        <is>
          <t>IPCA</t>
        </is>
      </c>
      <c r="E6175" t="n">
        <v>0.009488792934583046</v>
      </c>
      <c r="F6175" t="inlineStr">
        <is>
          <t>MENSAL</t>
        </is>
      </c>
      <c r="G6175" t="n">
        <v>46032</v>
      </c>
      <c r="H6175" t="n">
        <v>46032</v>
      </c>
      <c r="I6175" t="inlineStr">
        <is>
          <t>077</t>
        </is>
      </c>
      <c r="J6175" t="inlineStr">
        <is>
          <t>CARTEIRA</t>
        </is>
      </c>
      <c r="K6175" t="inlineStr">
        <is>
          <t>CONTRATO</t>
        </is>
      </c>
      <c r="L6175" t="n">
        <v>1355.06</v>
      </c>
      <c r="M6175" t="inlineStr"/>
      <c r="N6175" t="inlineStr"/>
      <c r="O6175" s="142">
        <f>DATE(YEAR(H6175),MONTH(H6175),1)</f>
        <v/>
      </c>
      <c r="P6175" s="132">
        <f>IF(H6175&gt;$L$3,"Futuro","Atraso")</f>
        <v/>
      </c>
      <c r="Q6175">
        <f>12*(YEAR(H6175)-YEAR($L$3))+(MONTH(H6175)-MONTH($L$3))</f>
        <v/>
      </c>
      <c r="R6175" s="366">
        <f>IF(N6175="IBIRAPITANGA FASE 3",IF(P6175="Atraso",M6175,M6175/(1+$J$2)^Q6175),IF(P6175="Atraso",M6175,M6175/(1+$J$1)^Q6175))</f>
        <v/>
      </c>
    </row>
    <row r="6176">
      <c r="A6176" t="inlineStr">
        <is>
          <t>Q025L010</t>
        </is>
      </c>
      <c r="B6176" t="inlineStr">
        <is>
          <t>EDUARDO BOLOGNESI ROQUE</t>
        </is>
      </c>
      <c r="C6176" t="n">
        <v>1</v>
      </c>
      <c r="D6176" t="inlineStr">
        <is>
          <t>IPCA</t>
        </is>
      </c>
      <c r="E6176" t="n">
        <v>0.009488792934583046</v>
      </c>
      <c r="F6176" t="inlineStr">
        <is>
          <t>MENSAL</t>
        </is>
      </c>
      <c r="G6176" t="n">
        <v>46063</v>
      </c>
      <c r="H6176" t="n">
        <v>46063</v>
      </c>
      <c r="I6176" t="inlineStr">
        <is>
          <t>078</t>
        </is>
      </c>
      <c r="J6176" t="inlineStr">
        <is>
          <t>CARTEIRA</t>
        </is>
      </c>
      <c r="K6176" t="inlineStr">
        <is>
          <t>CONTRATO</t>
        </is>
      </c>
      <c r="L6176" t="n">
        <v>1355.06</v>
      </c>
      <c r="M6176" t="inlineStr"/>
      <c r="N6176" t="inlineStr"/>
      <c r="O6176" s="142">
        <f>DATE(YEAR(H6176),MONTH(H6176),1)</f>
        <v/>
      </c>
      <c r="P6176" s="132">
        <f>IF(H6176&gt;$L$3,"Futuro","Atraso")</f>
        <v/>
      </c>
      <c r="Q6176">
        <f>12*(YEAR(H6176)-YEAR($L$3))+(MONTH(H6176)-MONTH($L$3))</f>
        <v/>
      </c>
      <c r="R6176" s="366">
        <f>IF(N6176="IBIRAPITANGA FASE 3",IF(P6176="Atraso",M6176,M6176/(1+$J$2)^Q6176),IF(P6176="Atraso",M6176,M6176/(1+$J$1)^Q6176))</f>
        <v/>
      </c>
    </row>
    <row r="6177">
      <c r="A6177" t="inlineStr">
        <is>
          <t>Q025L010</t>
        </is>
      </c>
      <c r="B6177" t="inlineStr">
        <is>
          <t>EDUARDO BOLOGNESI ROQUE</t>
        </is>
      </c>
      <c r="C6177" t="n">
        <v>1</v>
      </c>
      <c r="D6177" t="inlineStr">
        <is>
          <t>IPCA</t>
        </is>
      </c>
      <c r="E6177" t="n">
        <v>0.009488792934583046</v>
      </c>
      <c r="F6177" t="inlineStr">
        <is>
          <t>MENSAL</t>
        </is>
      </c>
      <c r="G6177" t="n">
        <v>46091</v>
      </c>
      <c r="H6177" t="n">
        <v>46091</v>
      </c>
      <c r="I6177" t="inlineStr">
        <is>
          <t>079</t>
        </is>
      </c>
      <c r="J6177" t="inlineStr">
        <is>
          <t>CARTEIRA</t>
        </is>
      </c>
      <c r="K6177" t="inlineStr">
        <is>
          <t>CONTRATO</t>
        </is>
      </c>
      <c r="L6177" t="n">
        <v>1355.06</v>
      </c>
      <c r="M6177" t="inlineStr"/>
      <c r="N6177" t="inlineStr"/>
      <c r="O6177" s="142">
        <f>DATE(YEAR(H6177),MONTH(H6177),1)</f>
        <v/>
      </c>
      <c r="P6177" s="132">
        <f>IF(H6177&gt;$L$3,"Futuro","Atraso")</f>
        <v/>
      </c>
      <c r="Q6177">
        <f>12*(YEAR(H6177)-YEAR($L$3))+(MONTH(H6177)-MONTH($L$3))</f>
        <v/>
      </c>
      <c r="R6177" s="366">
        <f>IF(N6177="IBIRAPITANGA FASE 3",IF(P6177="Atraso",M6177,M6177/(1+$J$2)^Q6177),IF(P6177="Atraso",M6177,M6177/(1+$J$1)^Q6177))</f>
        <v/>
      </c>
    </row>
    <row r="6178">
      <c r="A6178" t="inlineStr">
        <is>
          <t>Q025L010</t>
        </is>
      </c>
      <c r="B6178" t="inlineStr">
        <is>
          <t>EDUARDO BOLOGNESI ROQUE</t>
        </is>
      </c>
      <c r="C6178" t="n">
        <v>1</v>
      </c>
      <c r="D6178" t="inlineStr">
        <is>
          <t>IPCA</t>
        </is>
      </c>
      <c r="E6178" t="n">
        <v>0.009488792934583046</v>
      </c>
      <c r="F6178" t="inlineStr">
        <is>
          <t>MENSAL</t>
        </is>
      </c>
      <c r="G6178" t="n">
        <v>46122</v>
      </c>
      <c r="H6178" t="n">
        <v>46122</v>
      </c>
      <c r="I6178" t="inlineStr">
        <is>
          <t>080</t>
        </is>
      </c>
      <c r="J6178" t="inlineStr">
        <is>
          <t>CARTEIRA</t>
        </is>
      </c>
      <c r="K6178" t="inlineStr">
        <is>
          <t>CONTRATO</t>
        </is>
      </c>
      <c r="L6178" t="n">
        <v>1355.06</v>
      </c>
      <c r="M6178" t="inlineStr"/>
      <c r="N6178" t="inlineStr"/>
      <c r="O6178" s="142">
        <f>DATE(YEAR(H6178),MONTH(H6178),1)</f>
        <v/>
      </c>
      <c r="P6178" s="132">
        <f>IF(H6178&gt;$L$3,"Futuro","Atraso")</f>
        <v/>
      </c>
      <c r="Q6178">
        <f>12*(YEAR(H6178)-YEAR($L$3))+(MONTH(H6178)-MONTH($L$3))</f>
        <v/>
      </c>
      <c r="R6178" s="366">
        <f>IF(N6178="IBIRAPITANGA FASE 3",IF(P6178="Atraso",M6178,M6178/(1+$J$2)^Q6178),IF(P6178="Atraso",M6178,M6178/(1+$J$1)^Q6178))</f>
        <v/>
      </c>
    </row>
    <row r="6179">
      <c r="A6179" t="inlineStr">
        <is>
          <t>Q025L010</t>
        </is>
      </c>
      <c r="B6179" t="inlineStr">
        <is>
          <t>EDUARDO BOLOGNESI ROQUE</t>
        </is>
      </c>
      <c r="C6179" t="n">
        <v>1</v>
      </c>
      <c r="D6179" t="inlineStr">
        <is>
          <t>IPCA</t>
        </is>
      </c>
      <c r="E6179" t="n">
        <v>0.009488792934583046</v>
      </c>
      <c r="F6179" t="inlineStr">
        <is>
          <t>MENSAL</t>
        </is>
      </c>
      <c r="G6179" t="n">
        <v>46152</v>
      </c>
      <c r="H6179" t="n">
        <v>46152</v>
      </c>
      <c r="I6179" t="inlineStr">
        <is>
          <t>081</t>
        </is>
      </c>
      <c r="J6179" t="inlineStr">
        <is>
          <t>CARTEIRA</t>
        </is>
      </c>
      <c r="K6179" t="inlineStr">
        <is>
          <t>CONTRATO</t>
        </is>
      </c>
      <c r="L6179" t="n">
        <v>1355.06</v>
      </c>
      <c r="M6179" t="inlineStr"/>
      <c r="N6179" t="inlineStr"/>
      <c r="O6179" s="142">
        <f>DATE(YEAR(H6179),MONTH(H6179),1)</f>
        <v/>
      </c>
      <c r="P6179" s="132">
        <f>IF(H6179&gt;$L$3,"Futuro","Atraso")</f>
        <v/>
      </c>
      <c r="Q6179">
        <f>12*(YEAR(H6179)-YEAR($L$3))+(MONTH(H6179)-MONTH($L$3))</f>
        <v/>
      </c>
      <c r="R6179" s="366">
        <f>IF(N6179="IBIRAPITANGA FASE 3",IF(P6179="Atraso",M6179,M6179/(1+$J$2)^Q6179),IF(P6179="Atraso",M6179,M6179/(1+$J$1)^Q6179))</f>
        <v/>
      </c>
    </row>
    <row r="6180">
      <c r="A6180" t="inlineStr">
        <is>
          <t>Q025L010</t>
        </is>
      </c>
      <c r="B6180" t="inlineStr">
        <is>
          <t>EDUARDO BOLOGNESI ROQUE</t>
        </is>
      </c>
      <c r="C6180" t="n">
        <v>1</v>
      </c>
      <c r="D6180" t="inlineStr">
        <is>
          <t>IPCA</t>
        </is>
      </c>
      <c r="E6180" t="n">
        <v>0.009488792934583046</v>
      </c>
      <c r="F6180" t="inlineStr">
        <is>
          <t>MENSAL</t>
        </is>
      </c>
      <c r="G6180" t="n">
        <v>46183</v>
      </c>
      <c r="H6180" t="n">
        <v>46183</v>
      </c>
      <c r="I6180" t="inlineStr">
        <is>
          <t>082</t>
        </is>
      </c>
      <c r="J6180" t="inlineStr">
        <is>
          <t>CARTEIRA</t>
        </is>
      </c>
      <c r="K6180" t="inlineStr">
        <is>
          <t>CONTRATO</t>
        </is>
      </c>
      <c r="L6180" t="n">
        <v>1355.06</v>
      </c>
      <c r="M6180" t="inlineStr"/>
      <c r="N6180" t="inlineStr"/>
      <c r="O6180" s="142">
        <f>DATE(YEAR(H6180),MONTH(H6180),1)</f>
        <v/>
      </c>
      <c r="P6180" s="132">
        <f>IF(H6180&gt;$L$3,"Futuro","Atraso")</f>
        <v/>
      </c>
      <c r="Q6180">
        <f>12*(YEAR(H6180)-YEAR($L$3))+(MONTH(H6180)-MONTH($L$3))</f>
        <v/>
      </c>
      <c r="R6180" s="366">
        <f>IF(N6180="IBIRAPITANGA FASE 3",IF(P6180="Atraso",M6180,M6180/(1+$J$2)^Q6180),IF(P6180="Atraso",M6180,M6180/(1+$J$1)^Q6180))</f>
        <v/>
      </c>
    </row>
    <row r="6181">
      <c r="A6181" t="inlineStr">
        <is>
          <t>Q025L010</t>
        </is>
      </c>
      <c r="B6181" t="inlineStr">
        <is>
          <t>EDUARDO BOLOGNESI ROQUE</t>
        </is>
      </c>
      <c r="C6181" t="n">
        <v>1</v>
      </c>
      <c r="D6181" t="inlineStr">
        <is>
          <t>IPCA</t>
        </is>
      </c>
      <c r="E6181" t="n">
        <v>0.009488792934583046</v>
      </c>
      <c r="F6181" t="inlineStr">
        <is>
          <t>MENSAL</t>
        </is>
      </c>
      <c r="G6181" t="n">
        <v>46213</v>
      </c>
      <c r="H6181" t="n">
        <v>46213</v>
      </c>
      <c r="I6181" t="inlineStr">
        <is>
          <t>083</t>
        </is>
      </c>
      <c r="J6181" t="inlineStr">
        <is>
          <t>CARTEIRA</t>
        </is>
      </c>
      <c r="K6181" t="inlineStr">
        <is>
          <t>CONTRATO</t>
        </is>
      </c>
      <c r="L6181" t="n">
        <v>1355.06</v>
      </c>
      <c r="M6181" t="inlineStr"/>
      <c r="N6181" t="inlineStr"/>
      <c r="O6181" s="142">
        <f>DATE(YEAR(H6181),MONTH(H6181),1)</f>
        <v/>
      </c>
      <c r="P6181" s="132">
        <f>IF(H6181&gt;$L$3,"Futuro","Atraso")</f>
        <v/>
      </c>
      <c r="Q6181">
        <f>12*(YEAR(H6181)-YEAR($L$3))+(MONTH(H6181)-MONTH($L$3))</f>
        <v/>
      </c>
      <c r="R6181" s="366">
        <f>IF(N6181="IBIRAPITANGA FASE 3",IF(P6181="Atraso",M6181,M6181/(1+$J$2)^Q6181),IF(P6181="Atraso",M6181,M6181/(1+$J$1)^Q6181))</f>
        <v/>
      </c>
    </row>
    <row r="6182">
      <c r="A6182" t="inlineStr">
        <is>
          <t>Q025L010</t>
        </is>
      </c>
      <c r="B6182" t="inlineStr">
        <is>
          <t>EDUARDO BOLOGNESI ROQUE</t>
        </is>
      </c>
      <c r="C6182" t="n">
        <v>1</v>
      </c>
      <c r="D6182" t="inlineStr">
        <is>
          <t>IPCA</t>
        </is>
      </c>
      <c r="E6182" t="n">
        <v>0.009488792934583046</v>
      </c>
      <c r="F6182" t="inlineStr">
        <is>
          <t>MENSAL</t>
        </is>
      </c>
      <c r="G6182" t="n">
        <v>46244</v>
      </c>
      <c r="H6182" t="n">
        <v>46244</v>
      </c>
      <c r="I6182" t="inlineStr">
        <is>
          <t>084</t>
        </is>
      </c>
      <c r="J6182" t="inlineStr">
        <is>
          <t>CARTEIRA</t>
        </is>
      </c>
      <c r="K6182" t="inlineStr">
        <is>
          <t>CONTRATO</t>
        </is>
      </c>
      <c r="L6182" t="n">
        <v>1355.06</v>
      </c>
      <c r="M6182" t="inlineStr"/>
      <c r="N6182" t="inlineStr"/>
      <c r="O6182" s="142">
        <f>DATE(YEAR(H6182),MONTH(H6182),1)</f>
        <v/>
      </c>
      <c r="P6182" s="132">
        <f>IF(H6182&gt;$L$3,"Futuro","Atraso")</f>
        <v/>
      </c>
      <c r="Q6182">
        <f>12*(YEAR(H6182)-YEAR($L$3))+(MONTH(H6182)-MONTH($L$3))</f>
        <v/>
      </c>
      <c r="R6182" s="366">
        <f>IF(N6182="IBIRAPITANGA FASE 3",IF(P6182="Atraso",M6182,M6182/(1+$J$2)^Q6182),IF(P6182="Atraso",M6182,M6182/(1+$J$1)^Q6182))</f>
        <v/>
      </c>
    </row>
    <row r="6183">
      <c r="A6183" t="inlineStr">
        <is>
          <t>Q025L010</t>
        </is>
      </c>
      <c r="B6183" t="inlineStr">
        <is>
          <t>EDUARDO BOLOGNESI ROQUE</t>
        </is>
      </c>
      <c r="C6183" t="n">
        <v>1</v>
      </c>
      <c r="D6183" t="inlineStr">
        <is>
          <t>IPCA</t>
        </is>
      </c>
      <c r="E6183" t="n">
        <v>0.009488792934583046</v>
      </c>
      <c r="F6183" t="inlineStr">
        <is>
          <t>MENSAL</t>
        </is>
      </c>
      <c r="G6183" t="n">
        <v>46275</v>
      </c>
      <c r="H6183" t="n">
        <v>46275</v>
      </c>
      <c r="I6183" t="inlineStr">
        <is>
          <t>085</t>
        </is>
      </c>
      <c r="J6183" t="inlineStr">
        <is>
          <t>CARTEIRA</t>
        </is>
      </c>
      <c r="K6183" t="inlineStr">
        <is>
          <t>CONTRATO</t>
        </is>
      </c>
      <c r="L6183" t="n">
        <v>1355.06</v>
      </c>
      <c r="M6183" t="inlineStr"/>
      <c r="N6183" t="inlineStr"/>
      <c r="O6183" s="142">
        <f>DATE(YEAR(H6183),MONTH(H6183),1)</f>
        <v/>
      </c>
      <c r="P6183" s="132">
        <f>IF(H6183&gt;$L$3,"Futuro","Atraso")</f>
        <v/>
      </c>
      <c r="Q6183">
        <f>12*(YEAR(H6183)-YEAR($L$3))+(MONTH(H6183)-MONTH($L$3))</f>
        <v/>
      </c>
      <c r="R6183" s="366">
        <f>IF(N6183="IBIRAPITANGA FASE 3",IF(P6183="Atraso",M6183,M6183/(1+$J$2)^Q6183),IF(P6183="Atraso",M6183,M6183/(1+$J$1)^Q6183))</f>
        <v/>
      </c>
    </row>
    <row r="6184">
      <c r="A6184" t="inlineStr">
        <is>
          <t>Q025L010</t>
        </is>
      </c>
      <c r="B6184" t="inlineStr">
        <is>
          <t>EDUARDO BOLOGNESI ROQUE</t>
        </is>
      </c>
      <c r="C6184" t="n">
        <v>1</v>
      </c>
      <c r="D6184" t="inlineStr">
        <is>
          <t>IPCA</t>
        </is>
      </c>
      <c r="E6184" t="n">
        <v>0.009488792934583046</v>
      </c>
      <c r="F6184" t="inlineStr">
        <is>
          <t>MENSAL</t>
        </is>
      </c>
      <c r="G6184" t="n">
        <v>46275</v>
      </c>
      <c r="H6184" t="n">
        <v>46275</v>
      </c>
      <c r="I6184" t="inlineStr">
        <is>
          <t>007</t>
        </is>
      </c>
      <c r="J6184" t="inlineStr">
        <is>
          <t>CARTEIRA</t>
        </is>
      </c>
      <c r="K6184" t="inlineStr">
        <is>
          <t>CONTRATO</t>
        </is>
      </c>
      <c r="L6184" t="n">
        <v>7344.27</v>
      </c>
      <c r="M6184" t="inlineStr"/>
      <c r="N6184" t="inlineStr"/>
      <c r="O6184" s="142">
        <f>DATE(YEAR(H6184),MONTH(H6184),1)</f>
        <v/>
      </c>
      <c r="P6184" s="132">
        <f>IF(H6184&gt;$L$3,"Futuro","Atraso")</f>
        <v/>
      </c>
      <c r="Q6184">
        <f>12*(YEAR(H6184)-YEAR($L$3))+(MONTH(H6184)-MONTH($L$3))</f>
        <v/>
      </c>
      <c r="R6184" s="366">
        <f>IF(N6184="IBIRAPITANGA FASE 3",IF(P6184="Atraso",M6184,M6184/(1+$J$2)^Q6184),IF(P6184="Atraso",M6184,M6184/(1+$J$1)^Q6184))</f>
        <v/>
      </c>
    </row>
    <row r="6185">
      <c r="A6185" t="inlineStr">
        <is>
          <t>Q025L010</t>
        </is>
      </c>
      <c r="B6185" t="inlineStr">
        <is>
          <t>EDUARDO BOLOGNESI ROQUE</t>
        </is>
      </c>
      <c r="C6185" t="n">
        <v>1</v>
      </c>
      <c r="D6185" t="inlineStr">
        <is>
          <t>IPCA</t>
        </is>
      </c>
      <c r="E6185" t="n">
        <v>0.009488792934583046</v>
      </c>
      <c r="F6185" t="inlineStr">
        <is>
          <t>MENSAL</t>
        </is>
      </c>
      <c r="G6185" t="n">
        <v>46305</v>
      </c>
      <c r="H6185" t="n">
        <v>46305</v>
      </c>
      <c r="I6185" t="inlineStr">
        <is>
          <t>086</t>
        </is>
      </c>
      <c r="J6185" t="inlineStr">
        <is>
          <t>CARTEIRA</t>
        </is>
      </c>
      <c r="K6185" t="inlineStr">
        <is>
          <t>CONTRATO</t>
        </is>
      </c>
      <c r="L6185" t="n">
        <v>1355.06</v>
      </c>
      <c r="M6185" t="inlineStr"/>
      <c r="N6185" t="inlineStr"/>
      <c r="O6185" s="142">
        <f>DATE(YEAR(H6185),MONTH(H6185),1)</f>
        <v/>
      </c>
      <c r="P6185" s="132">
        <f>IF(H6185&gt;$L$3,"Futuro","Atraso")</f>
        <v/>
      </c>
      <c r="Q6185">
        <f>12*(YEAR(H6185)-YEAR($L$3))+(MONTH(H6185)-MONTH($L$3))</f>
        <v/>
      </c>
      <c r="R6185" s="366">
        <f>IF(N6185="IBIRAPITANGA FASE 3",IF(P6185="Atraso",M6185,M6185/(1+$J$2)^Q6185),IF(P6185="Atraso",M6185,M6185/(1+$J$1)^Q6185))</f>
        <v/>
      </c>
    </row>
    <row r="6186">
      <c r="A6186" t="inlineStr">
        <is>
          <t>Q025L010</t>
        </is>
      </c>
      <c r="B6186" t="inlineStr">
        <is>
          <t>EDUARDO BOLOGNESI ROQUE</t>
        </is>
      </c>
      <c r="C6186" t="n">
        <v>1</v>
      </c>
      <c r="D6186" t="inlineStr">
        <is>
          <t>IPCA</t>
        </is>
      </c>
      <c r="E6186" t="n">
        <v>0.009488792934583046</v>
      </c>
      <c r="F6186" t="inlineStr">
        <is>
          <t>MENSAL</t>
        </is>
      </c>
      <c r="G6186" t="n">
        <v>46336</v>
      </c>
      <c r="H6186" t="n">
        <v>46336</v>
      </c>
      <c r="I6186" t="inlineStr">
        <is>
          <t>087</t>
        </is>
      </c>
      <c r="J6186" t="inlineStr">
        <is>
          <t>CARTEIRA</t>
        </is>
      </c>
      <c r="K6186" t="inlineStr">
        <is>
          <t>CONTRATO</t>
        </is>
      </c>
      <c r="L6186" t="n">
        <v>1355.06</v>
      </c>
      <c r="M6186" t="inlineStr"/>
      <c r="N6186" t="inlineStr"/>
      <c r="O6186" s="142">
        <f>DATE(YEAR(H6186),MONTH(H6186),1)</f>
        <v/>
      </c>
      <c r="P6186" s="132">
        <f>IF(H6186&gt;$L$3,"Futuro","Atraso")</f>
        <v/>
      </c>
      <c r="Q6186">
        <f>12*(YEAR(H6186)-YEAR($L$3))+(MONTH(H6186)-MONTH($L$3))</f>
        <v/>
      </c>
      <c r="R6186" s="366">
        <f>IF(N6186="IBIRAPITANGA FASE 3",IF(P6186="Atraso",M6186,M6186/(1+$J$2)^Q6186),IF(P6186="Atraso",M6186,M6186/(1+$J$1)^Q6186))</f>
        <v/>
      </c>
    </row>
    <row r="6187">
      <c r="A6187" t="inlineStr">
        <is>
          <t>Q025L010</t>
        </is>
      </c>
      <c r="B6187" t="inlineStr">
        <is>
          <t>EDUARDO BOLOGNESI ROQUE</t>
        </is>
      </c>
      <c r="C6187" t="n">
        <v>1</v>
      </c>
      <c r="D6187" t="inlineStr">
        <is>
          <t>IPCA</t>
        </is>
      </c>
      <c r="E6187" t="n">
        <v>0.009488792934583046</v>
      </c>
      <c r="F6187" t="inlineStr">
        <is>
          <t>MENSAL</t>
        </is>
      </c>
      <c r="G6187" t="n">
        <v>46366</v>
      </c>
      <c r="H6187" t="n">
        <v>46366</v>
      </c>
      <c r="I6187" t="inlineStr">
        <is>
          <t>088</t>
        </is>
      </c>
      <c r="J6187" t="inlineStr">
        <is>
          <t>CARTEIRA</t>
        </is>
      </c>
      <c r="K6187" t="inlineStr">
        <is>
          <t>CONTRATO</t>
        </is>
      </c>
      <c r="L6187" t="n">
        <v>1355.06</v>
      </c>
      <c r="M6187" t="inlineStr"/>
      <c r="N6187" t="inlineStr"/>
      <c r="O6187" s="142">
        <f>DATE(YEAR(H6187),MONTH(H6187),1)</f>
        <v/>
      </c>
      <c r="P6187" s="132">
        <f>IF(H6187&gt;$L$3,"Futuro","Atraso")</f>
        <v/>
      </c>
      <c r="Q6187">
        <f>12*(YEAR(H6187)-YEAR($L$3))+(MONTH(H6187)-MONTH($L$3))</f>
        <v/>
      </c>
      <c r="R6187" s="366">
        <f>IF(N6187="IBIRAPITANGA FASE 3",IF(P6187="Atraso",M6187,M6187/(1+$J$2)^Q6187),IF(P6187="Atraso",M6187,M6187/(1+$J$1)^Q6187))</f>
        <v/>
      </c>
    </row>
    <row r="6188">
      <c r="A6188" t="inlineStr">
        <is>
          <t>Q025L010</t>
        </is>
      </c>
      <c r="B6188" t="inlineStr">
        <is>
          <t>EDUARDO BOLOGNESI ROQUE</t>
        </is>
      </c>
      <c r="C6188" t="n">
        <v>1</v>
      </c>
      <c r="D6188" t="inlineStr">
        <is>
          <t>IPCA</t>
        </is>
      </c>
      <c r="E6188" t="n">
        <v>0.009488792934583046</v>
      </c>
      <c r="F6188" t="inlineStr">
        <is>
          <t>MENSAL</t>
        </is>
      </c>
      <c r="G6188" t="n">
        <v>46397</v>
      </c>
      <c r="H6188" t="n">
        <v>46397</v>
      </c>
      <c r="I6188" t="inlineStr">
        <is>
          <t>089</t>
        </is>
      </c>
      <c r="J6188" t="inlineStr">
        <is>
          <t>CARTEIRA</t>
        </is>
      </c>
      <c r="K6188" t="inlineStr">
        <is>
          <t>CONTRATO</t>
        </is>
      </c>
      <c r="L6188" t="n">
        <v>1355.06</v>
      </c>
      <c r="M6188" t="inlineStr"/>
      <c r="N6188" t="inlineStr"/>
      <c r="O6188" s="142">
        <f>DATE(YEAR(H6188),MONTH(H6188),1)</f>
        <v/>
      </c>
      <c r="P6188" s="132">
        <f>IF(H6188&gt;$L$3,"Futuro","Atraso")</f>
        <v/>
      </c>
      <c r="Q6188">
        <f>12*(YEAR(H6188)-YEAR($L$3))+(MONTH(H6188)-MONTH($L$3))</f>
        <v/>
      </c>
      <c r="R6188" s="366">
        <f>IF(N6188="IBIRAPITANGA FASE 3",IF(P6188="Atraso",M6188,M6188/(1+$J$2)^Q6188),IF(P6188="Atraso",M6188,M6188/(1+$J$1)^Q6188))</f>
        <v/>
      </c>
    </row>
    <row r="6189">
      <c r="A6189" t="inlineStr">
        <is>
          <t>Q025L010</t>
        </is>
      </c>
      <c r="B6189" t="inlineStr">
        <is>
          <t>EDUARDO BOLOGNESI ROQUE</t>
        </is>
      </c>
      <c r="C6189" t="n">
        <v>1</v>
      </c>
      <c r="D6189" t="inlineStr">
        <is>
          <t>IPCA</t>
        </is>
      </c>
      <c r="E6189" t="n">
        <v>0.009488792934583046</v>
      </c>
      <c r="F6189" t="inlineStr">
        <is>
          <t>MENSAL</t>
        </is>
      </c>
      <c r="G6189" t="n">
        <v>46428</v>
      </c>
      <c r="H6189" t="n">
        <v>46428</v>
      </c>
      <c r="I6189" t="inlineStr">
        <is>
          <t>090</t>
        </is>
      </c>
      <c r="J6189" t="inlineStr">
        <is>
          <t>CARTEIRA</t>
        </is>
      </c>
      <c r="K6189" t="inlineStr">
        <is>
          <t>CONTRATO</t>
        </is>
      </c>
      <c r="L6189" t="n">
        <v>1355.06</v>
      </c>
      <c r="M6189" t="inlineStr"/>
      <c r="N6189" t="inlineStr"/>
      <c r="O6189" s="142">
        <f>DATE(YEAR(H6189),MONTH(H6189),1)</f>
        <v/>
      </c>
      <c r="P6189" s="132">
        <f>IF(H6189&gt;$L$3,"Futuro","Atraso")</f>
        <v/>
      </c>
      <c r="Q6189">
        <f>12*(YEAR(H6189)-YEAR($L$3))+(MONTH(H6189)-MONTH($L$3))</f>
        <v/>
      </c>
      <c r="R6189" s="366">
        <f>IF(N6189="IBIRAPITANGA FASE 3",IF(P6189="Atraso",M6189,M6189/(1+$J$2)^Q6189),IF(P6189="Atraso",M6189,M6189/(1+$J$1)^Q6189))</f>
        <v/>
      </c>
    </row>
    <row r="6190">
      <c r="A6190" t="inlineStr">
        <is>
          <t>Q025L010</t>
        </is>
      </c>
      <c r="B6190" t="inlineStr">
        <is>
          <t>EDUARDO BOLOGNESI ROQUE</t>
        </is>
      </c>
      <c r="C6190" t="n">
        <v>1</v>
      </c>
      <c r="D6190" t="inlineStr">
        <is>
          <t>IPCA</t>
        </is>
      </c>
      <c r="E6190" t="n">
        <v>0.009488792934583046</v>
      </c>
      <c r="F6190" t="inlineStr">
        <is>
          <t>MENSAL</t>
        </is>
      </c>
      <c r="G6190" t="n">
        <v>46456</v>
      </c>
      <c r="H6190" t="n">
        <v>46456</v>
      </c>
      <c r="I6190" t="inlineStr">
        <is>
          <t>091</t>
        </is>
      </c>
      <c r="J6190" t="inlineStr">
        <is>
          <t>CARTEIRA</t>
        </is>
      </c>
      <c r="K6190" t="inlineStr">
        <is>
          <t>CONTRATO</t>
        </is>
      </c>
      <c r="L6190" t="n">
        <v>1355.06</v>
      </c>
      <c r="M6190" t="inlineStr"/>
      <c r="N6190" t="inlineStr"/>
      <c r="O6190" s="142">
        <f>DATE(YEAR(H6190),MONTH(H6190),1)</f>
        <v/>
      </c>
      <c r="P6190" s="132">
        <f>IF(H6190&gt;$L$3,"Futuro","Atraso")</f>
        <v/>
      </c>
      <c r="Q6190">
        <f>12*(YEAR(H6190)-YEAR($L$3))+(MONTH(H6190)-MONTH($L$3))</f>
        <v/>
      </c>
      <c r="R6190" s="366">
        <f>IF(N6190="IBIRAPITANGA FASE 3",IF(P6190="Atraso",M6190,M6190/(1+$J$2)^Q6190),IF(P6190="Atraso",M6190,M6190/(1+$J$1)^Q6190))</f>
        <v/>
      </c>
    </row>
    <row r="6191">
      <c r="A6191" t="inlineStr">
        <is>
          <t>Q025L010</t>
        </is>
      </c>
      <c r="B6191" t="inlineStr">
        <is>
          <t>EDUARDO BOLOGNESI ROQUE</t>
        </is>
      </c>
      <c r="C6191" t="n">
        <v>1</v>
      </c>
      <c r="D6191" t="inlineStr">
        <is>
          <t>IPCA</t>
        </is>
      </c>
      <c r="E6191" t="n">
        <v>0.009488792934583046</v>
      </c>
      <c r="F6191" t="inlineStr">
        <is>
          <t>MENSAL</t>
        </is>
      </c>
      <c r="G6191" t="n">
        <v>46487</v>
      </c>
      <c r="H6191" t="n">
        <v>46487</v>
      </c>
      <c r="I6191" t="inlineStr">
        <is>
          <t>092</t>
        </is>
      </c>
      <c r="J6191" t="inlineStr">
        <is>
          <t>CARTEIRA</t>
        </is>
      </c>
      <c r="K6191" t="inlineStr">
        <is>
          <t>CONTRATO</t>
        </is>
      </c>
      <c r="L6191" t="n">
        <v>1355.06</v>
      </c>
      <c r="M6191" t="inlineStr"/>
      <c r="N6191" t="inlineStr"/>
      <c r="O6191" s="142">
        <f>DATE(YEAR(H6191),MONTH(H6191),1)</f>
        <v/>
      </c>
      <c r="P6191" s="132">
        <f>IF(H6191&gt;$L$3,"Futuro","Atraso")</f>
        <v/>
      </c>
      <c r="Q6191">
        <f>12*(YEAR(H6191)-YEAR($L$3))+(MONTH(H6191)-MONTH($L$3))</f>
        <v/>
      </c>
      <c r="R6191" s="366">
        <f>IF(N6191="IBIRAPITANGA FASE 3",IF(P6191="Atraso",M6191,M6191/(1+$J$2)^Q6191),IF(P6191="Atraso",M6191,M6191/(1+$J$1)^Q6191))</f>
        <v/>
      </c>
    </row>
    <row r="6192">
      <c r="A6192" t="inlineStr">
        <is>
          <t>Q025L010</t>
        </is>
      </c>
      <c r="B6192" t="inlineStr">
        <is>
          <t>EDUARDO BOLOGNESI ROQUE</t>
        </is>
      </c>
      <c r="C6192" t="n">
        <v>1</v>
      </c>
      <c r="D6192" t="inlineStr">
        <is>
          <t>IPCA</t>
        </is>
      </c>
      <c r="E6192" t="n">
        <v>0.009488792934583046</v>
      </c>
      <c r="F6192" t="inlineStr">
        <is>
          <t>MENSAL</t>
        </is>
      </c>
      <c r="G6192" t="n">
        <v>46517</v>
      </c>
      <c r="H6192" t="n">
        <v>46517</v>
      </c>
      <c r="I6192" t="inlineStr">
        <is>
          <t>093</t>
        </is>
      </c>
      <c r="J6192" t="inlineStr">
        <is>
          <t>CARTEIRA</t>
        </is>
      </c>
      <c r="K6192" t="inlineStr">
        <is>
          <t>CONTRATO</t>
        </is>
      </c>
      <c r="L6192" t="n">
        <v>1355.06</v>
      </c>
      <c r="M6192" t="inlineStr"/>
      <c r="N6192" t="inlineStr"/>
      <c r="O6192" s="142">
        <f>DATE(YEAR(H6192),MONTH(H6192),1)</f>
        <v/>
      </c>
      <c r="P6192" s="132">
        <f>IF(H6192&gt;$L$3,"Futuro","Atraso")</f>
        <v/>
      </c>
      <c r="Q6192">
        <f>12*(YEAR(H6192)-YEAR($L$3))+(MONTH(H6192)-MONTH($L$3))</f>
        <v/>
      </c>
      <c r="R6192" s="366">
        <f>IF(N6192="IBIRAPITANGA FASE 3",IF(P6192="Atraso",M6192,M6192/(1+$J$2)^Q6192),IF(P6192="Atraso",M6192,M6192/(1+$J$1)^Q6192))</f>
        <v/>
      </c>
    </row>
    <row r="6193">
      <c r="A6193" t="inlineStr">
        <is>
          <t>Q025L010</t>
        </is>
      </c>
      <c r="B6193" t="inlineStr">
        <is>
          <t>EDUARDO BOLOGNESI ROQUE</t>
        </is>
      </c>
      <c r="C6193" t="n">
        <v>1</v>
      </c>
      <c r="D6193" t="inlineStr">
        <is>
          <t>IPCA</t>
        </is>
      </c>
      <c r="E6193" t="n">
        <v>0.009488792934583046</v>
      </c>
      <c r="F6193" t="inlineStr">
        <is>
          <t>MENSAL</t>
        </is>
      </c>
      <c r="G6193" t="n">
        <v>46548</v>
      </c>
      <c r="H6193" t="n">
        <v>46548</v>
      </c>
      <c r="I6193" t="inlineStr">
        <is>
          <t>094</t>
        </is>
      </c>
      <c r="J6193" t="inlineStr">
        <is>
          <t>CARTEIRA</t>
        </is>
      </c>
      <c r="K6193" t="inlineStr">
        <is>
          <t>CONTRATO</t>
        </is>
      </c>
      <c r="L6193" t="n">
        <v>1355.06</v>
      </c>
      <c r="M6193" t="inlineStr"/>
      <c r="N6193" t="inlineStr"/>
      <c r="O6193" s="142">
        <f>DATE(YEAR(H6193),MONTH(H6193),1)</f>
        <v/>
      </c>
      <c r="P6193" s="132">
        <f>IF(H6193&gt;$L$3,"Futuro","Atraso")</f>
        <v/>
      </c>
      <c r="Q6193">
        <f>12*(YEAR(H6193)-YEAR($L$3))+(MONTH(H6193)-MONTH($L$3))</f>
        <v/>
      </c>
      <c r="R6193" s="366">
        <f>IF(N6193="IBIRAPITANGA FASE 3",IF(P6193="Atraso",M6193,M6193/(1+$J$2)^Q6193),IF(P6193="Atraso",M6193,M6193/(1+$J$1)^Q6193))</f>
        <v/>
      </c>
    </row>
    <row r="6194">
      <c r="A6194" t="inlineStr">
        <is>
          <t>Q025L010</t>
        </is>
      </c>
      <c r="B6194" t="inlineStr">
        <is>
          <t>EDUARDO BOLOGNESI ROQUE</t>
        </is>
      </c>
      <c r="C6194" t="n">
        <v>1</v>
      </c>
      <c r="D6194" t="inlineStr">
        <is>
          <t>IPCA</t>
        </is>
      </c>
      <c r="E6194" t="n">
        <v>0.009488792934583046</v>
      </c>
      <c r="F6194" t="inlineStr">
        <is>
          <t>MENSAL</t>
        </is>
      </c>
      <c r="G6194" t="n">
        <v>46578</v>
      </c>
      <c r="H6194" t="n">
        <v>46578</v>
      </c>
      <c r="I6194" t="inlineStr">
        <is>
          <t>095</t>
        </is>
      </c>
      <c r="J6194" t="inlineStr">
        <is>
          <t>CARTEIRA</t>
        </is>
      </c>
      <c r="K6194" t="inlineStr">
        <is>
          <t>CONTRATO</t>
        </is>
      </c>
      <c r="L6194" t="n">
        <v>1355.06</v>
      </c>
      <c r="M6194" t="inlineStr"/>
      <c r="N6194" t="inlineStr"/>
      <c r="O6194" s="142">
        <f>DATE(YEAR(H6194),MONTH(H6194),1)</f>
        <v/>
      </c>
      <c r="P6194" s="132">
        <f>IF(H6194&gt;$L$3,"Futuro","Atraso")</f>
        <v/>
      </c>
      <c r="Q6194">
        <f>12*(YEAR(H6194)-YEAR($L$3))+(MONTH(H6194)-MONTH($L$3))</f>
        <v/>
      </c>
      <c r="R6194" s="366">
        <f>IF(N6194="IBIRAPITANGA FASE 3",IF(P6194="Atraso",M6194,M6194/(1+$J$2)^Q6194),IF(P6194="Atraso",M6194,M6194/(1+$J$1)^Q6194))</f>
        <v/>
      </c>
    </row>
    <row r="6195">
      <c r="A6195" t="inlineStr">
        <is>
          <t>Q025L010</t>
        </is>
      </c>
      <c r="B6195" t="inlineStr">
        <is>
          <t>EDUARDO BOLOGNESI ROQUE</t>
        </is>
      </c>
      <c r="C6195" t="n">
        <v>1</v>
      </c>
      <c r="D6195" t="inlineStr">
        <is>
          <t>IPCA</t>
        </is>
      </c>
      <c r="E6195" t="n">
        <v>0.009488792934583046</v>
      </c>
      <c r="F6195" t="inlineStr">
        <is>
          <t>MENSAL</t>
        </is>
      </c>
      <c r="G6195" t="n">
        <v>46609</v>
      </c>
      <c r="H6195" t="n">
        <v>46609</v>
      </c>
      <c r="I6195" t="inlineStr">
        <is>
          <t>096</t>
        </is>
      </c>
      <c r="J6195" t="inlineStr">
        <is>
          <t>CARTEIRA</t>
        </is>
      </c>
      <c r="K6195" t="inlineStr">
        <is>
          <t>CONTRATO</t>
        </is>
      </c>
      <c r="L6195" t="n">
        <v>1355.06</v>
      </c>
      <c r="M6195" t="inlineStr"/>
      <c r="N6195" t="inlineStr"/>
      <c r="O6195" s="142">
        <f>DATE(YEAR(H6195),MONTH(H6195),1)</f>
        <v/>
      </c>
      <c r="P6195" s="132">
        <f>IF(H6195&gt;$L$3,"Futuro","Atraso")</f>
        <v/>
      </c>
      <c r="Q6195">
        <f>12*(YEAR(H6195)-YEAR($L$3))+(MONTH(H6195)-MONTH($L$3))</f>
        <v/>
      </c>
      <c r="R6195" s="366">
        <f>IF(N6195="IBIRAPITANGA FASE 3",IF(P6195="Atraso",M6195,M6195/(1+$J$2)^Q6195),IF(P6195="Atraso",M6195,M6195/(1+$J$1)^Q6195))</f>
        <v/>
      </c>
    </row>
    <row r="6196">
      <c r="A6196" t="inlineStr">
        <is>
          <t>Q025L010</t>
        </is>
      </c>
      <c r="B6196" t="inlineStr">
        <is>
          <t>EDUARDO BOLOGNESI ROQUE</t>
        </is>
      </c>
      <c r="C6196" t="n">
        <v>1</v>
      </c>
      <c r="D6196" t="inlineStr">
        <is>
          <t>IPCA</t>
        </is>
      </c>
      <c r="E6196" t="n">
        <v>0.009488792934583046</v>
      </c>
      <c r="F6196" t="inlineStr">
        <is>
          <t>MENSAL</t>
        </is>
      </c>
      <c r="G6196" t="n">
        <v>46640</v>
      </c>
      <c r="H6196" t="n">
        <v>46640</v>
      </c>
      <c r="I6196" t="inlineStr">
        <is>
          <t>097</t>
        </is>
      </c>
      <c r="J6196" t="inlineStr">
        <is>
          <t>CARTEIRA</t>
        </is>
      </c>
      <c r="K6196" t="inlineStr">
        <is>
          <t>CONTRATO</t>
        </is>
      </c>
      <c r="L6196" t="n">
        <v>1355.06</v>
      </c>
      <c r="M6196" t="inlineStr"/>
      <c r="N6196" t="inlineStr"/>
      <c r="O6196" s="142">
        <f>DATE(YEAR(H6196),MONTH(H6196),1)</f>
        <v/>
      </c>
      <c r="P6196" s="132">
        <f>IF(H6196&gt;$L$3,"Futuro","Atraso")</f>
        <v/>
      </c>
      <c r="Q6196">
        <f>12*(YEAR(H6196)-YEAR($L$3))+(MONTH(H6196)-MONTH($L$3))</f>
        <v/>
      </c>
      <c r="R6196" s="366">
        <f>IF(N6196="IBIRAPITANGA FASE 3",IF(P6196="Atraso",M6196,M6196/(1+$J$2)^Q6196),IF(P6196="Atraso",M6196,M6196/(1+$J$1)^Q6196))</f>
        <v/>
      </c>
    </row>
    <row r="6197">
      <c r="A6197" t="inlineStr">
        <is>
          <t>Q025L010</t>
        </is>
      </c>
      <c r="B6197" t="inlineStr">
        <is>
          <t>EDUARDO BOLOGNESI ROQUE</t>
        </is>
      </c>
      <c r="C6197" t="n">
        <v>1</v>
      </c>
      <c r="D6197" t="inlineStr">
        <is>
          <t>IPCA</t>
        </is>
      </c>
      <c r="E6197" t="n">
        <v>0.009488792934583046</v>
      </c>
      <c r="F6197" t="inlineStr">
        <is>
          <t>MENSAL</t>
        </is>
      </c>
      <c r="G6197" t="n">
        <v>46640</v>
      </c>
      <c r="H6197" t="n">
        <v>46640</v>
      </c>
      <c r="I6197" t="inlineStr">
        <is>
          <t>008</t>
        </is>
      </c>
      <c r="J6197" t="inlineStr">
        <is>
          <t>CARTEIRA</t>
        </is>
      </c>
      <c r="K6197" t="inlineStr">
        <is>
          <t>CONTRATO</t>
        </is>
      </c>
      <c r="L6197" t="n">
        <v>7344.27</v>
      </c>
      <c r="M6197" t="inlineStr"/>
      <c r="N6197" t="inlineStr"/>
      <c r="O6197" s="142">
        <f>DATE(YEAR(H6197),MONTH(H6197),1)</f>
        <v/>
      </c>
      <c r="P6197" s="132">
        <f>IF(H6197&gt;$L$3,"Futuro","Atraso")</f>
        <v/>
      </c>
      <c r="Q6197">
        <f>12*(YEAR(H6197)-YEAR($L$3))+(MONTH(H6197)-MONTH($L$3))</f>
        <v/>
      </c>
      <c r="R6197" s="366">
        <f>IF(N6197="IBIRAPITANGA FASE 3",IF(P6197="Atraso",M6197,M6197/(1+$J$2)^Q6197),IF(P6197="Atraso",M6197,M6197/(1+$J$1)^Q6197))</f>
        <v/>
      </c>
    </row>
    <row r="6198">
      <c r="A6198" t="inlineStr">
        <is>
          <t>Q025L010</t>
        </is>
      </c>
      <c r="B6198" t="inlineStr">
        <is>
          <t>EDUARDO BOLOGNESI ROQUE</t>
        </is>
      </c>
      <c r="C6198" t="n">
        <v>1</v>
      </c>
      <c r="D6198" t="inlineStr">
        <is>
          <t>IPCA</t>
        </is>
      </c>
      <c r="E6198" t="n">
        <v>0.009488792934583046</v>
      </c>
      <c r="F6198" t="inlineStr">
        <is>
          <t>MENSAL</t>
        </is>
      </c>
      <c r="G6198" t="n">
        <v>46670</v>
      </c>
      <c r="H6198" t="n">
        <v>46670</v>
      </c>
      <c r="I6198" t="inlineStr">
        <is>
          <t>098</t>
        </is>
      </c>
      <c r="J6198" t="inlineStr">
        <is>
          <t>CARTEIRA</t>
        </is>
      </c>
      <c r="K6198" t="inlineStr">
        <is>
          <t>CONTRATO</t>
        </is>
      </c>
      <c r="L6198" t="n">
        <v>1355.06</v>
      </c>
      <c r="M6198" t="inlineStr"/>
      <c r="N6198" t="inlineStr"/>
      <c r="O6198" s="142">
        <f>DATE(YEAR(H6198),MONTH(H6198),1)</f>
        <v/>
      </c>
      <c r="P6198" s="132">
        <f>IF(H6198&gt;$L$3,"Futuro","Atraso")</f>
        <v/>
      </c>
      <c r="Q6198">
        <f>12*(YEAR(H6198)-YEAR($L$3))+(MONTH(H6198)-MONTH($L$3))</f>
        <v/>
      </c>
      <c r="R6198" s="366">
        <f>IF(N6198="IBIRAPITANGA FASE 3",IF(P6198="Atraso",M6198,M6198/(1+$J$2)^Q6198),IF(P6198="Atraso",M6198,M6198/(1+$J$1)^Q6198))</f>
        <v/>
      </c>
    </row>
    <row r="6199">
      <c r="A6199" t="inlineStr">
        <is>
          <t>Q025L010</t>
        </is>
      </c>
      <c r="B6199" t="inlineStr">
        <is>
          <t>EDUARDO BOLOGNESI ROQUE</t>
        </is>
      </c>
      <c r="C6199" t="n">
        <v>1</v>
      </c>
      <c r="D6199" t="inlineStr">
        <is>
          <t>IPCA</t>
        </is>
      </c>
      <c r="E6199" t="n">
        <v>0.009488792934583046</v>
      </c>
      <c r="F6199" t="inlineStr">
        <is>
          <t>MENSAL</t>
        </is>
      </c>
      <c r="G6199" t="n">
        <v>47006</v>
      </c>
      <c r="H6199" t="n">
        <v>47006</v>
      </c>
      <c r="I6199" t="inlineStr">
        <is>
          <t>009</t>
        </is>
      </c>
      <c r="J6199" t="inlineStr">
        <is>
          <t>CARTEIRA</t>
        </is>
      </c>
      <c r="K6199" t="inlineStr">
        <is>
          <t>CONTRATO</t>
        </is>
      </c>
      <c r="L6199" t="n">
        <v>7344.27</v>
      </c>
      <c r="M6199" t="inlineStr"/>
      <c r="N6199" t="inlineStr"/>
      <c r="O6199" s="142">
        <f>DATE(YEAR(H6199),MONTH(H6199),1)</f>
        <v/>
      </c>
      <c r="P6199" s="132">
        <f>IF(H6199&gt;$L$3,"Futuro","Atraso")</f>
        <v/>
      </c>
      <c r="Q6199">
        <f>12*(YEAR(H6199)-YEAR($L$3))+(MONTH(H6199)-MONTH($L$3))</f>
        <v/>
      </c>
      <c r="R6199" s="366">
        <f>IF(N6199="IBIRAPITANGA FASE 3",IF(P6199="Atraso",M6199,M6199/(1+$J$2)^Q6199),IF(P6199="Atraso",M6199,M6199/(1+$J$1)^Q6199))</f>
        <v/>
      </c>
    </row>
    <row r="6200">
      <c r="A6200" t="inlineStr">
        <is>
          <t>Q025L010</t>
        </is>
      </c>
      <c r="B6200" t="inlineStr">
        <is>
          <t>EDUARDO BOLOGNESI ROQUE</t>
        </is>
      </c>
      <c r="C6200" t="n">
        <v>1</v>
      </c>
      <c r="D6200" t="inlineStr">
        <is>
          <t>IPCA</t>
        </is>
      </c>
      <c r="E6200" t="n">
        <v>0.009488792934583046</v>
      </c>
      <c r="F6200" t="inlineStr">
        <is>
          <t>MENSAL</t>
        </is>
      </c>
      <c r="G6200" t="n">
        <v>47371</v>
      </c>
      <c r="H6200" t="n">
        <v>47371</v>
      </c>
      <c r="I6200" t="inlineStr">
        <is>
          <t>010</t>
        </is>
      </c>
      <c r="J6200" t="inlineStr">
        <is>
          <t>CARTEIRA</t>
        </is>
      </c>
      <c r="K6200" t="inlineStr">
        <is>
          <t>CONTRATO</t>
        </is>
      </c>
      <c r="L6200" t="n">
        <v>7344.27</v>
      </c>
      <c r="M6200" t="inlineStr"/>
      <c r="N6200" t="inlineStr"/>
      <c r="O6200" s="142">
        <f>DATE(YEAR(H6200),MONTH(H6200),1)</f>
        <v/>
      </c>
      <c r="P6200" s="132">
        <f>IF(H6200&gt;$L$3,"Futuro","Atraso")</f>
        <v/>
      </c>
      <c r="Q6200">
        <f>12*(YEAR(H6200)-YEAR($L$3))+(MONTH(H6200)-MONTH($L$3))</f>
        <v/>
      </c>
      <c r="R6200" s="366">
        <f>IF(N6200="IBIRAPITANGA FASE 3",IF(P6200="Atraso",M6200,M6200/(1+$J$2)^Q6200),IF(P6200="Atraso",M6200,M6200/(1+$J$1)^Q6200))</f>
        <v/>
      </c>
    </row>
    <row r="6201">
      <c r="A6201" t="inlineStr">
        <is>
          <t>Q025L011</t>
        </is>
      </c>
      <c r="B6201" t="inlineStr">
        <is>
          <t>FLAVIO BAPTISTA NISHIYAMAMOTO</t>
        </is>
      </c>
      <c r="C6201" t="n">
        <v>1</v>
      </c>
      <c r="D6201" t="inlineStr">
        <is>
          <t>IPCA</t>
        </is>
      </c>
      <c r="E6201" t="n">
        <v>0</v>
      </c>
      <c r="F6201" t="inlineStr">
        <is>
          <t>MENSAL</t>
        </is>
      </c>
      <c r="G6201" t="n">
        <v>45229</v>
      </c>
      <c r="H6201" t="n">
        <v>45229</v>
      </c>
      <c r="I6201" t="inlineStr">
        <is>
          <t>031</t>
        </is>
      </c>
      <c r="J6201" t="inlineStr">
        <is>
          <t>CARTEIRA</t>
        </is>
      </c>
      <c r="K6201" t="inlineStr">
        <is>
          <t>CONTRATO</t>
        </is>
      </c>
      <c r="L6201" t="n">
        <v>5095.01</v>
      </c>
      <c r="M6201" t="inlineStr"/>
      <c r="N6201" t="inlineStr"/>
      <c r="O6201" s="142">
        <f>DATE(YEAR(H6201),MONTH(H6201),1)</f>
        <v/>
      </c>
      <c r="P6201" s="132">
        <f>IF(H6201&gt;$L$3,"Futuro","Atraso")</f>
        <v/>
      </c>
      <c r="Q6201">
        <f>12*(YEAR(H6201)-YEAR($L$3))+(MONTH(H6201)-MONTH($L$3))</f>
        <v/>
      </c>
      <c r="R6201" s="366">
        <f>IF(N6201="IBIRAPITANGA FASE 3",IF(P6201="Atraso",M6201,M6201/(1+$J$2)^Q6201),IF(P6201="Atraso",M6201,M6201/(1+$J$1)^Q6201))</f>
        <v/>
      </c>
    </row>
    <row r="6202">
      <c r="A6202" t="inlineStr">
        <is>
          <t>Q025L011</t>
        </is>
      </c>
      <c r="B6202" t="inlineStr">
        <is>
          <t>FLAVIO BAPTISTA NISHIYAMAMOTO</t>
        </is>
      </c>
      <c r="C6202" t="n">
        <v>1</v>
      </c>
      <c r="D6202" t="inlineStr">
        <is>
          <t>IPCA</t>
        </is>
      </c>
      <c r="E6202" t="n">
        <v>0</v>
      </c>
      <c r="F6202" t="inlineStr">
        <is>
          <t>MENSAL</t>
        </is>
      </c>
      <c r="G6202" t="n">
        <v>45260</v>
      </c>
      <c r="H6202" t="n">
        <v>45260</v>
      </c>
      <c r="I6202" t="inlineStr">
        <is>
          <t>032</t>
        </is>
      </c>
      <c r="J6202" t="inlineStr">
        <is>
          <t>CARTEIRA</t>
        </is>
      </c>
      <c r="K6202" t="inlineStr">
        <is>
          <t>CONTRATO</t>
        </is>
      </c>
      <c r="L6202" t="n">
        <v>5095.01</v>
      </c>
      <c r="M6202" t="inlineStr"/>
      <c r="N6202" t="inlineStr"/>
      <c r="O6202" s="142">
        <f>DATE(YEAR(H6202),MONTH(H6202),1)</f>
        <v/>
      </c>
      <c r="P6202" s="132">
        <f>IF(H6202&gt;$L$3,"Futuro","Atraso")</f>
        <v/>
      </c>
      <c r="Q6202">
        <f>12*(YEAR(H6202)-YEAR($L$3))+(MONTH(H6202)-MONTH($L$3))</f>
        <v/>
      </c>
      <c r="R6202" s="366">
        <f>IF(N6202="IBIRAPITANGA FASE 3",IF(P6202="Atraso",M6202,M6202/(1+$J$2)^Q6202),IF(P6202="Atraso",M6202,M6202/(1+$J$1)^Q6202))</f>
        <v/>
      </c>
    </row>
    <row r="6203">
      <c r="A6203" t="inlineStr">
        <is>
          <t>Q025L011</t>
        </is>
      </c>
      <c r="B6203" t="inlineStr">
        <is>
          <t>FLAVIO BAPTISTA NISHIYAMAMOTO</t>
        </is>
      </c>
      <c r="C6203" t="n">
        <v>1</v>
      </c>
      <c r="D6203" t="inlineStr">
        <is>
          <t>IPCA</t>
        </is>
      </c>
      <c r="E6203" t="n">
        <v>0</v>
      </c>
      <c r="F6203" t="inlineStr">
        <is>
          <t>MENSAL</t>
        </is>
      </c>
      <c r="G6203" t="n">
        <v>45290</v>
      </c>
      <c r="H6203" t="n">
        <v>45290</v>
      </c>
      <c r="I6203" t="inlineStr">
        <is>
          <t>033</t>
        </is>
      </c>
      <c r="J6203" t="inlineStr">
        <is>
          <t>CARTEIRA</t>
        </is>
      </c>
      <c r="K6203" t="inlineStr">
        <is>
          <t>CONTRATO</t>
        </is>
      </c>
      <c r="L6203" t="n">
        <v>5095.01</v>
      </c>
      <c r="M6203" t="inlineStr"/>
      <c r="N6203" t="inlineStr"/>
      <c r="O6203" s="142">
        <f>DATE(YEAR(H6203),MONTH(H6203),1)</f>
        <v/>
      </c>
      <c r="P6203" s="132">
        <f>IF(H6203&gt;$L$3,"Futuro","Atraso")</f>
        <v/>
      </c>
      <c r="Q6203">
        <f>12*(YEAR(H6203)-YEAR($L$3))+(MONTH(H6203)-MONTH($L$3))</f>
        <v/>
      </c>
      <c r="R6203" s="366">
        <f>IF(N6203="IBIRAPITANGA FASE 3",IF(P6203="Atraso",M6203,M6203/(1+$J$2)^Q6203),IF(P6203="Atraso",M6203,M6203/(1+$J$1)^Q6203))</f>
        <v/>
      </c>
    </row>
    <row r="6204">
      <c r="A6204" t="inlineStr">
        <is>
          <t>Q025L011</t>
        </is>
      </c>
      <c r="B6204" t="inlineStr">
        <is>
          <t>FLAVIO BAPTISTA NISHIYAMAMOTO</t>
        </is>
      </c>
      <c r="C6204" t="n">
        <v>1</v>
      </c>
      <c r="D6204" t="inlineStr">
        <is>
          <t>IPCA</t>
        </is>
      </c>
      <c r="E6204" t="n">
        <v>0</v>
      </c>
      <c r="F6204" t="inlineStr">
        <is>
          <t>MENSAL</t>
        </is>
      </c>
      <c r="G6204" t="n">
        <v>45321</v>
      </c>
      <c r="H6204" t="n">
        <v>45321</v>
      </c>
      <c r="I6204" t="inlineStr">
        <is>
          <t>034</t>
        </is>
      </c>
      <c r="J6204" t="inlineStr">
        <is>
          <t>CARTEIRA</t>
        </is>
      </c>
      <c r="K6204" t="inlineStr">
        <is>
          <t>CONTRATO</t>
        </is>
      </c>
      <c r="L6204" t="n">
        <v>5095.01</v>
      </c>
      <c r="M6204" t="inlineStr"/>
      <c r="N6204" t="inlineStr"/>
      <c r="O6204" s="142">
        <f>DATE(YEAR(H6204),MONTH(H6204),1)</f>
        <v/>
      </c>
      <c r="P6204" s="132">
        <f>IF(H6204&gt;$L$3,"Futuro","Atraso")</f>
        <v/>
      </c>
      <c r="Q6204">
        <f>12*(YEAR(H6204)-YEAR($L$3))+(MONTH(H6204)-MONTH($L$3))</f>
        <v/>
      </c>
      <c r="R6204" s="366">
        <f>IF(N6204="IBIRAPITANGA FASE 3",IF(P6204="Atraso",M6204,M6204/(1+$J$2)^Q6204),IF(P6204="Atraso",M6204,M6204/(1+$J$1)^Q6204))</f>
        <v/>
      </c>
    </row>
    <row r="6205">
      <c r="A6205" t="inlineStr">
        <is>
          <t>Q025L011</t>
        </is>
      </c>
      <c r="B6205" t="inlineStr">
        <is>
          <t>FLAVIO BAPTISTA NISHIYAMAMOTO</t>
        </is>
      </c>
      <c r="C6205" t="n">
        <v>1</v>
      </c>
      <c r="D6205" t="inlineStr">
        <is>
          <t>IPCA</t>
        </is>
      </c>
      <c r="E6205" t="n">
        <v>0</v>
      </c>
      <c r="F6205" t="inlineStr">
        <is>
          <t>MENSAL</t>
        </is>
      </c>
      <c r="G6205" t="n">
        <v>45351</v>
      </c>
      <c r="H6205" t="n">
        <v>45351</v>
      </c>
      <c r="I6205" t="inlineStr">
        <is>
          <t>035</t>
        </is>
      </c>
      <c r="J6205" t="inlineStr">
        <is>
          <t>CARTEIRA</t>
        </is>
      </c>
      <c r="K6205" t="inlineStr">
        <is>
          <t>CONTRATO</t>
        </is>
      </c>
      <c r="L6205" t="n">
        <v>5095.01</v>
      </c>
      <c r="M6205" t="inlineStr"/>
      <c r="N6205" t="inlineStr"/>
      <c r="O6205" s="142">
        <f>DATE(YEAR(H6205),MONTH(H6205),1)</f>
        <v/>
      </c>
      <c r="P6205" s="132">
        <f>IF(H6205&gt;$L$3,"Futuro","Atraso")</f>
        <v/>
      </c>
      <c r="Q6205">
        <f>12*(YEAR(H6205)-YEAR($L$3))+(MONTH(H6205)-MONTH($L$3))</f>
        <v/>
      </c>
      <c r="R6205" s="366">
        <f>IF(N6205="IBIRAPITANGA FASE 3",IF(P6205="Atraso",M6205,M6205/(1+$J$2)^Q6205),IF(P6205="Atraso",M6205,M6205/(1+$J$1)^Q6205))</f>
        <v/>
      </c>
    </row>
    <row r="6206">
      <c r="A6206" t="inlineStr">
        <is>
          <t>Q025L011</t>
        </is>
      </c>
      <c r="B6206" t="inlineStr">
        <is>
          <t>FLAVIO BAPTISTA NISHIYAMAMOTO</t>
        </is>
      </c>
      <c r="C6206" t="n">
        <v>1</v>
      </c>
      <c r="D6206" t="inlineStr">
        <is>
          <t>IPCA</t>
        </is>
      </c>
      <c r="E6206" t="n">
        <v>0</v>
      </c>
      <c r="F6206" t="inlineStr">
        <is>
          <t>MENSAL</t>
        </is>
      </c>
      <c r="G6206" t="n">
        <v>45381</v>
      </c>
      <c r="H6206" t="n">
        <v>45381</v>
      </c>
      <c r="I6206" t="inlineStr">
        <is>
          <t>036</t>
        </is>
      </c>
      <c r="J6206" t="inlineStr">
        <is>
          <t>CARTEIRA</t>
        </is>
      </c>
      <c r="K6206" t="inlineStr">
        <is>
          <t>CONTRATO</t>
        </is>
      </c>
      <c r="L6206" t="n">
        <v>5095.01</v>
      </c>
      <c r="M6206" t="inlineStr"/>
      <c r="N6206" t="inlineStr"/>
      <c r="O6206" s="142">
        <f>DATE(YEAR(H6206),MONTH(H6206),1)</f>
        <v/>
      </c>
      <c r="P6206" s="132">
        <f>IF(H6206&gt;$L$3,"Futuro","Atraso")</f>
        <v/>
      </c>
      <c r="Q6206">
        <f>12*(YEAR(H6206)-YEAR($L$3))+(MONTH(H6206)-MONTH($L$3))</f>
        <v/>
      </c>
      <c r="R6206" s="366">
        <f>IF(N6206="IBIRAPITANGA FASE 3",IF(P6206="Atraso",M6206,M6206/(1+$J$2)^Q6206),IF(P6206="Atraso",M6206,M6206/(1+$J$1)^Q6206))</f>
        <v/>
      </c>
    </row>
    <row r="6207">
      <c r="A6207" t="inlineStr">
        <is>
          <t>Q025L011</t>
        </is>
      </c>
      <c r="B6207" t="inlineStr">
        <is>
          <t>FLAVIO BAPTISTA NISHIYAMAMOTO</t>
        </is>
      </c>
      <c r="C6207" t="n">
        <v>1</v>
      </c>
      <c r="D6207" t="inlineStr">
        <is>
          <t>IPCA</t>
        </is>
      </c>
      <c r="E6207" t="n">
        <v>0</v>
      </c>
      <c r="F6207" t="inlineStr">
        <is>
          <t>MENSAL</t>
        </is>
      </c>
      <c r="G6207" t="n">
        <v>45412</v>
      </c>
      <c r="H6207" t="n">
        <v>45412</v>
      </c>
      <c r="I6207" t="inlineStr">
        <is>
          <t>037</t>
        </is>
      </c>
      <c r="J6207" t="inlineStr">
        <is>
          <t>CARTEIRA</t>
        </is>
      </c>
      <c r="K6207" t="inlineStr">
        <is>
          <t>CONTRATO</t>
        </is>
      </c>
      <c r="L6207" t="n">
        <v>5095.01</v>
      </c>
      <c r="M6207" t="inlineStr"/>
      <c r="N6207" t="inlineStr"/>
      <c r="O6207" s="142">
        <f>DATE(YEAR(H6207),MONTH(H6207),1)</f>
        <v/>
      </c>
      <c r="P6207" s="132">
        <f>IF(H6207&gt;$L$3,"Futuro","Atraso")</f>
        <v/>
      </c>
      <c r="Q6207">
        <f>12*(YEAR(H6207)-YEAR($L$3))+(MONTH(H6207)-MONTH($L$3))</f>
        <v/>
      </c>
      <c r="R6207" s="366">
        <f>IF(N6207="IBIRAPITANGA FASE 3",IF(P6207="Atraso",M6207,M6207/(1+$J$2)^Q6207),IF(P6207="Atraso",M6207,M6207/(1+$J$1)^Q6207))</f>
        <v/>
      </c>
    </row>
    <row r="6208">
      <c r="A6208" t="inlineStr">
        <is>
          <t>Q025L011</t>
        </is>
      </c>
      <c r="B6208" t="inlineStr">
        <is>
          <t>FLAVIO BAPTISTA NISHIYAMAMOTO</t>
        </is>
      </c>
      <c r="C6208" t="n">
        <v>1</v>
      </c>
      <c r="D6208" t="inlineStr">
        <is>
          <t>IPCA</t>
        </is>
      </c>
      <c r="E6208" t="n">
        <v>0</v>
      </c>
      <c r="F6208" t="inlineStr">
        <is>
          <t>MENSAL</t>
        </is>
      </c>
      <c r="G6208" t="n">
        <v>45442</v>
      </c>
      <c r="H6208" t="n">
        <v>45442</v>
      </c>
      <c r="I6208" t="inlineStr">
        <is>
          <t>038</t>
        </is>
      </c>
      <c r="J6208" t="inlineStr">
        <is>
          <t>CARTEIRA</t>
        </is>
      </c>
      <c r="K6208" t="inlineStr">
        <is>
          <t>CONTRATO</t>
        </is>
      </c>
      <c r="L6208" t="n">
        <v>5095.01</v>
      </c>
      <c r="M6208" t="inlineStr"/>
      <c r="N6208" t="inlineStr"/>
      <c r="O6208" s="142">
        <f>DATE(YEAR(H6208),MONTH(H6208),1)</f>
        <v/>
      </c>
      <c r="P6208" s="132">
        <f>IF(H6208&gt;$L$3,"Futuro","Atraso")</f>
        <v/>
      </c>
      <c r="Q6208">
        <f>12*(YEAR(H6208)-YEAR($L$3))+(MONTH(H6208)-MONTH($L$3))</f>
        <v/>
      </c>
      <c r="R6208" s="366">
        <f>IF(N6208="IBIRAPITANGA FASE 3",IF(P6208="Atraso",M6208,M6208/(1+$J$2)^Q6208),IF(P6208="Atraso",M6208,M6208/(1+$J$1)^Q6208))</f>
        <v/>
      </c>
    </row>
    <row r="6209">
      <c r="A6209" t="inlineStr">
        <is>
          <t>Q025L011</t>
        </is>
      </c>
      <c r="B6209" t="inlineStr">
        <is>
          <t>FLAVIO BAPTISTA NISHIYAMAMOTO</t>
        </is>
      </c>
      <c r="C6209" t="n">
        <v>1</v>
      </c>
      <c r="D6209" t="inlineStr">
        <is>
          <t>IPCA</t>
        </is>
      </c>
      <c r="E6209" t="n">
        <v>0</v>
      </c>
      <c r="F6209" t="inlineStr">
        <is>
          <t>MENSAL</t>
        </is>
      </c>
      <c r="G6209" t="n">
        <v>45473</v>
      </c>
      <c r="H6209" t="n">
        <v>45473</v>
      </c>
      <c r="I6209" t="inlineStr">
        <is>
          <t>039</t>
        </is>
      </c>
      <c r="J6209" t="inlineStr">
        <is>
          <t>CARTEIRA</t>
        </is>
      </c>
      <c r="K6209" t="inlineStr">
        <is>
          <t>CONTRATO</t>
        </is>
      </c>
      <c r="L6209" t="n">
        <v>5095.01</v>
      </c>
      <c r="M6209" t="inlineStr"/>
      <c r="N6209" t="inlineStr"/>
      <c r="O6209" s="142">
        <f>DATE(YEAR(H6209),MONTH(H6209),1)</f>
        <v/>
      </c>
      <c r="P6209" s="132">
        <f>IF(H6209&gt;$L$3,"Futuro","Atraso")</f>
        <v/>
      </c>
      <c r="Q6209">
        <f>12*(YEAR(H6209)-YEAR($L$3))+(MONTH(H6209)-MONTH($L$3))</f>
        <v/>
      </c>
      <c r="R6209" s="366">
        <f>IF(N6209="IBIRAPITANGA FASE 3",IF(P6209="Atraso",M6209,M6209/(1+$J$2)^Q6209),IF(P6209="Atraso",M6209,M6209/(1+$J$1)^Q6209))</f>
        <v/>
      </c>
    </row>
    <row r="6210">
      <c r="A6210" t="inlineStr">
        <is>
          <t>Q025L011</t>
        </is>
      </c>
      <c r="B6210" t="inlineStr">
        <is>
          <t>FLAVIO BAPTISTA NISHIYAMAMOTO</t>
        </is>
      </c>
      <c r="C6210" t="n">
        <v>1</v>
      </c>
      <c r="D6210" t="inlineStr">
        <is>
          <t>IPCA</t>
        </is>
      </c>
      <c r="E6210" t="n">
        <v>0</v>
      </c>
      <c r="F6210" t="inlineStr">
        <is>
          <t>MENSAL</t>
        </is>
      </c>
      <c r="G6210" t="n">
        <v>45503</v>
      </c>
      <c r="H6210" t="n">
        <v>45503</v>
      </c>
      <c r="I6210" t="inlineStr">
        <is>
          <t>040</t>
        </is>
      </c>
      <c r="J6210" t="inlineStr">
        <is>
          <t>CARTEIRA</t>
        </is>
      </c>
      <c r="K6210" t="inlineStr">
        <is>
          <t>CONTRATO</t>
        </is>
      </c>
      <c r="L6210" t="n">
        <v>5095.01</v>
      </c>
      <c r="M6210" t="inlineStr"/>
      <c r="N6210" t="inlineStr"/>
      <c r="O6210" s="142">
        <f>DATE(YEAR(H6210),MONTH(H6210),1)</f>
        <v/>
      </c>
      <c r="P6210" s="132">
        <f>IF(H6210&gt;$L$3,"Futuro","Atraso")</f>
        <v/>
      </c>
      <c r="Q6210">
        <f>12*(YEAR(H6210)-YEAR($L$3))+(MONTH(H6210)-MONTH($L$3))</f>
        <v/>
      </c>
      <c r="R6210" s="366">
        <f>IF(N6210="IBIRAPITANGA FASE 3",IF(P6210="Atraso",M6210,M6210/(1+$J$2)^Q6210),IF(P6210="Atraso",M6210,M6210/(1+$J$1)^Q6210))</f>
        <v/>
      </c>
    </row>
    <row r="6211">
      <c r="A6211" t="inlineStr">
        <is>
          <t>Q025L011</t>
        </is>
      </c>
      <c r="B6211" t="inlineStr">
        <is>
          <t>FLAVIO BAPTISTA NISHIYAMAMOTO</t>
        </is>
      </c>
      <c r="C6211" t="n">
        <v>1</v>
      </c>
      <c r="D6211" t="inlineStr">
        <is>
          <t>IPCA</t>
        </is>
      </c>
      <c r="E6211" t="n">
        <v>0</v>
      </c>
      <c r="F6211" t="inlineStr">
        <is>
          <t>MENSAL</t>
        </is>
      </c>
      <c r="G6211" t="n">
        <v>45534</v>
      </c>
      <c r="H6211" t="n">
        <v>45534</v>
      </c>
      <c r="I6211" t="inlineStr">
        <is>
          <t>041</t>
        </is>
      </c>
      <c r="J6211" t="inlineStr">
        <is>
          <t>CARTEIRA</t>
        </is>
      </c>
      <c r="K6211" t="inlineStr">
        <is>
          <t>CONTRATO</t>
        </is>
      </c>
      <c r="L6211" t="n">
        <v>5095.01</v>
      </c>
      <c r="M6211" t="inlineStr"/>
      <c r="N6211" t="inlineStr"/>
      <c r="O6211" s="142">
        <f>DATE(YEAR(H6211),MONTH(H6211),1)</f>
        <v/>
      </c>
      <c r="P6211" s="132">
        <f>IF(H6211&gt;$L$3,"Futuro","Atraso")</f>
        <v/>
      </c>
      <c r="Q6211">
        <f>12*(YEAR(H6211)-YEAR($L$3))+(MONTH(H6211)-MONTH($L$3))</f>
        <v/>
      </c>
      <c r="R6211" s="366">
        <f>IF(N6211="IBIRAPITANGA FASE 3",IF(P6211="Atraso",M6211,M6211/(1+$J$2)^Q6211),IF(P6211="Atraso",M6211,M6211/(1+$J$1)^Q6211))</f>
        <v/>
      </c>
    </row>
    <row r="6212">
      <c r="A6212" t="inlineStr">
        <is>
          <t>Q025L011</t>
        </is>
      </c>
      <c r="B6212" t="inlineStr">
        <is>
          <t>FLAVIO BAPTISTA NISHIYAMAMOTO</t>
        </is>
      </c>
      <c r="C6212" t="n">
        <v>1</v>
      </c>
      <c r="D6212" t="inlineStr">
        <is>
          <t>IPCA</t>
        </is>
      </c>
      <c r="E6212" t="n">
        <v>0</v>
      </c>
      <c r="F6212" t="inlineStr">
        <is>
          <t>MENSAL</t>
        </is>
      </c>
      <c r="G6212" t="n">
        <v>45565</v>
      </c>
      <c r="H6212" t="n">
        <v>45565</v>
      </c>
      <c r="I6212" t="inlineStr">
        <is>
          <t>042</t>
        </is>
      </c>
      <c r="J6212" t="inlineStr">
        <is>
          <t>CARTEIRA</t>
        </is>
      </c>
      <c r="K6212" t="inlineStr">
        <is>
          <t>CONTRATO</t>
        </is>
      </c>
      <c r="L6212" t="n">
        <v>5095.01</v>
      </c>
      <c r="M6212" t="inlineStr"/>
      <c r="N6212" t="inlineStr"/>
      <c r="O6212" s="142">
        <f>DATE(YEAR(H6212),MONTH(H6212),1)</f>
        <v/>
      </c>
      <c r="P6212" s="132">
        <f>IF(H6212&gt;$L$3,"Futuro","Atraso")</f>
        <v/>
      </c>
      <c r="Q6212">
        <f>12*(YEAR(H6212)-YEAR($L$3))+(MONTH(H6212)-MONTH($L$3))</f>
        <v/>
      </c>
      <c r="R6212" s="366">
        <f>IF(N6212="IBIRAPITANGA FASE 3",IF(P6212="Atraso",M6212,M6212/(1+$J$2)^Q6212),IF(P6212="Atraso",M6212,M6212/(1+$J$1)^Q6212))</f>
        <v/>
      </c>
    </row>
    <row r="6213">
      <c r="A6213" t="inlineStr">
        <is>
          <t>Q025L011</t>
        </is>
      </c>
      <c r="B6213" t="inlineStr">
        <is>
          <t>FLAVIO BAPTISTA NISHIYAMAMOTO</t>
        </is>
      </c>
      <c r="C6213" t="n">
        <v>1</v>
      </c>
      <c r="D6213" t="inlineStr">
        <is>
          <t>IPCA</t>
        </is>
      </c>
      <c r="E6213" t="n">
        <v>0</v>
      </c>
      <c r="F6213" t="inlineStr">
        <is>
          <t>MENSAL</t>
        </is>
      </c>
      <c r="G6213" t="n">
        <v>45595</v>
      </c>
      <c r="H6213" t="n">
        <v>45595</v>
      </c>
      <c r="I6213" t="inlineStr">
        <is>
          <t>043</t>
        </is>
      </c>
      <c r="J6213" t="inlineStr">
        <is>
          <t>CARTEIRA</t>
        </is>
      </c>
      <c r="K6213" t="inlineStr">
        <is>
          <t>CONTRATO</t>
        </is>
      </c>
      <c r="L6213" t="n">
        <v>5095.01</v>
      </c>
      <c r="M6213" t="inlineStr"/>
      <c r="N6213" t="inlineStr"/>
      <c r="O6213" s="142">
        <f>DATE(YEAR(H6213),MONTH(H6213),1)</f>
        <v/>
      </c>
      <c r="P6213" s="132">
        <f>IF(H6213&gt;$L$3,"Futuro","Atraso")</f>
        <v/>
      </c>
      <c r="Q6213">
        <f>12*(YEAR(H6213)-YEAR($L$3))+(MONTH(H6213)-MONTH($L$3))</f>
        <v/>
      </c>
      <c r="R6213" s="366">
        <f>IF(N6213="IBIRAPITANGA FASE 3",IF(P6213="Atraso",M6213,M6213/(1+$J$2)^Q6213),IF(P6213="Atraso",M6213,M6213/(1+$J$1)^Q6213))</f>
        <v/>
      </c>
    </row>
    <row r="6214">
      <c r="A6214" t="inlineStr">
        <is>
          <t>Q025L011</t>
        </is>
      </c>
      <c r="B6214" t="inlineStr">
        <is>
          <t>FLAVIO BAPTISTA NISHIYAMAMOTO</t>
        </is>
      </c>
      <c r="C6214" t="n">
        <v>1</v>
      </c>
      <c r="D6214" t="inlineStr">
        <is>
          <t>IPCA</t>
        </is>
      </c>
      <c r="E6214" t="n">
        <v>0</v>
      </c>
      <c r="F6214" t="inlineStr">
        <is>
          <t>MENSAL</t>
        </is>
      </c>
      <c r="G6214" t="n">
        <v>45626</v>
      </c>
      <c r="H6214" t="n">
        <v>45626</v>
      </c>
      <c r="I6214" t="inlineStr">
        <is>
          <t>044</t>
        </is>
      </c>
      <c r="J6214" t="inlineStr">
        <is>
          <t>CARTEIRA</t>
        </is>
      </c>
      <c r="K6214" t="inlineStr">
        <is>
          <t>CONTRATO</t>
        </is>
      </c>
      <c r="L6214" t="n">
        <v>5095.01</v>
      </c>
      <c r="M6214" t="inlineStr"/>
      <c r="N6214" t="inlineStr"/>
      <c r="O6214" s="142">
        <f>DATE(YEAR(H6214),MONTH(H6214),1)</f>
        <v/>
      </c>
      <c r="P6214" s="132">
        <f>IF(H6214&gt;$L$3,"Futuro","Atraso")</f>
        <v/>
      </c>
      <c r="Q6214">
        <f>12*(YEAR(H6214)-YEAR($L$3))+(MONTH(H6214)-MONTH($L$3))</f>
        <v/>
      </c>
      <c r="R6214" s="366">
        <f>IF(N6214="IBIRAPITANGA FASE 3",IF(P6214="Atraso",M6214,M6214/(1+$J$2)^Q6214),IF(P6214="Atraso",M6214,M6214/(1+$J$1)^Q6214))</f>
        <v/>
      </c>
    </row>
    <row r="6215">
      <c r="A6215" t="inlineStr">
        <is>
          <t>Q025L011</t>
        </is>
      </c>
      <c r="B6215" t="inlineStr">
        <is>
          <t>FLAVIO BAPTISTA NISHIYAMAMOTO</t>
        </is>
      </c>
      <c r="C6215" t="n">
        <v>1</v>
      </c>
      <c r="D6215" t="inlineStr">
        <is>
          <t>IPCA</t>
        </is>
      </c>
      <c r="E6215" t="n">
        <v>0</v>
      </c>
      <c r="F6215" t="inlineStr">
        <is>
          <t>MENSAL</t>
        </is>
      </c>
      <c r="G6215" t="n">
        <v>45656</v>
      </c>
      <c r="H6215" t="n">
        <v>45656</v>
      </c>
      <c r="I6215" t="inlineStr">
        <is>
          <t>045</t>
        </is>
      </c>
      <c r="J6215" t="inlineStr">
        <is>
          <t>CARTEIRA</t>
        </is>
      </c>
      <c r="K6215" t="inlineStr">
        <is>
          <t>CONTRATO</t>
        </is>
      </c>
      <c r="L6215" t="n">
        <v>5095.01</v>
      </c>
      <c r="M6215" t="inlineStr"/>
      <c r="N6215" t="inlineStr"/>
      <c r="O6215" s="142">
        <f>DATE(YEAR(H6215),MONTH(H6215),1)</f>
        <v/>
      </c>
      <c r="P6215" s="132">
        <f>IF(H6215&gt;$L$3,"Futuro","Atraso")</f>
        <v/>
      </c>
      <c r="Q6215">
        <f>12*(YEAR(H6215)-YEAR($L$3))+(MONTH(H6215)-MONTH($L$3))</f>
        <v/>
      </c>
      <c r="R6215" s="366">
        <f>IF(N6215="IBIRAPITANGA FASE 3",IF(P6215="Atraso",M6215,M6215/(1+$J$2)^Q6215),IF(P6215="Atraso",M6215,M6215/(1+$J$1)^Q6215))</f>
        <v/>
      </c>
    </row>
    <row r="6216">
      <c r="A6216" t="inlineStr">
        <is>
          <t>Q025L011</t>
        </is>
      </c>
      <c r="B6216" t="inlineStr">
        <is>
          <t>FLAVIO BAPTISTA NISHIYAMAMOTO</t>
        </is>
      </c>
      <c r="C6216" t="n">
        <v>1</v>
      </c>
      <c r="D6216" t="inlineStr">
        <is>
          <t>IPCA</t>
        </is>
      </c>
      <c r="E6216" t="n">
        <v>0</v>
      </c>
      <c r="F6216" t="inlineStr">
        <is>
          <t>MENSAL</t>
        </is>
      </c>
      <c r="G6216" t="n">
        <v>45687</v>
      </c>
      <c r="H6216" t="n">
        <v>45687</v>
      </c>
      <c r="I6216" t="inlineStr">
        <is>
          <t>046</t>
        </is>
      </c>
      <c r="J6216" t="inlineStr">
        <is>
          <t>CARTEIRA</t>
        </is>
      </c>
      <c r="K6216" t="inlineStr">
        <is>
          <t>CONTRATO</t>
        </is>
      </c>
      <c r="L6216" t="n">
        <v>5095.01</v>
      </c>
      <c r="M6216" t="inlineStr"/>
      <c r="N6216" t="inlineStr"/>
      <c r="O6216" s="142">
        <f>DATE(YEAR(H6216),MONTH(H6216),1)</f>
        <v/>
      </c>
      <c r="P6216" s="132">
        <f>IF(H6216&gt;$L$3,"Futuro","Atraso")</f>
        <v/>
      </c>
      <c r="Q6216">
        <f>12*(YEAR(H6216)-YEAR($L$3))+(MONTH(H6216)-MONTH($L$3))</f>
        <v/>
      </c>
      <c r="R6216" s="366">
        <f>IF(N6216="IBIRAPITANGA FASE 3",IF(P6216="Atraso",M6216,M6216/(1+$J$2)^Q6216),IF(P6216="Atraso",M6216,M6216/(1+$J$1)^Q6216))</f>
        <v/>
      </c>
    </row>
    <row r="6217">
      <c r="A6217" t="inlineStr">
        <is>
          <t>Q025L015</t>
        </is>
      </c>
      <c r="B6217" t="inlineStr">
        <is>
          <t>REGIS CORTEZ BUENO</t>
        </is>
      </c>
      <c r="C6217" t="n">
        <v>1</v>
      </c>
      <c r="D6217" t="inlineStr">
        <is>
          <t>IPCA</t>
        </is>
      </c>
      <c r="E6217" t="n">
        <v>0.009488792934583046</v>
      </c>
      <c r="F6217" t="inlineStr">
        <is>
          <t>MENSAL</t>
        </is>
      </c>
      <c r="G6217" t="n">
        <v>45219</v>
      </c>
      <c r="H6217" t="n">
        <v>45219</v>
      </c>
      <c r="I6217" t="inlineStr">
        <is>
          <t>037</t>
        </is>
      </c>
      <c r="J6217" t="inlineStr">
        <is>
          <t>CARTEIRA</t>
        </is>
      </c>
      <c r="K6217" t="inlineStr">
        <is>
          <t>CONTRATO</t>
        </is>
      </c>
      <c r="L6217" t="n">
        <v>2041.15</v>
      </c>
      <c r="M6217" t="inlineStr"/>
      <c r="N6217" t="inlineStr"/>
      <c r="O6217" s="142">
        <f>DATE(YEAR(H6217),MONTH(H6217),1)</f>
        <v/>
      </c>
      <c r="P6217" s="132">
        <f>IF(H6217&gt;$L$3,"Futuro","Atraso")</f>
        <v/>
      </c>
      <c r="Q6217">
        <f>12*(YEAR(H6217)-YEAR($L$3))+(MONTH(H6217)-MONTH($L$3))</f>
        <v/>
      </c>
      <c r="R6217" s="366">
        <f>IF(N6217="IBIRAPITANGA FASE 3",IF(P6217="Atraso",M6217,M6217/(1+$J$2)^Q6217),IF(P6217="Atraso",M6217,M6217/(1+$J$1)^Q6217))</f>
        <v/>
      </c>
    </row>
    <row r="6218">
      <c r="A6218" t="inlineStr">
        <is>
          <t>Q025L015</t>
        </is>
      </c>
      <c r="B6218" t="inlineStr">
        <is>
          <t>REGIS CORTEZ BUENO</t>
        </is>
      </c>
      <c r="C6218" t="n">
        <v>1</v>
      </c>
      <c r="D6218" t="inlineStr">
        <is>
          <t>IPCA</t>
        </is>
      </c>
      <c r="E6218" t="n">
        <v>0.009488792934583046</v>
      </c>
      <c r="F6218" t="inlineStr">
        <is>
          <t>MENSAL</t>
        </is>
      </c>
      <c r="G6218" t="n">
        <v>45250</v>
      </c>
      <c r="H6218" t="n">
        <v>45250</v>
      </c>
      <c r="I6218" t="inlineStr">
        <is>
          <t>038</t>
        </is>
      </c>
      <c r="J6218" t="inlineStr">
        <is>
          <t>CARTEIRA</t>
        </is>
      </c>
      <c r="K6218" t="inlineStr">
        <is>
          <t>CONTRATO</t>
        </is>
      </c>
      <c r="L6218" t="n">
        <v>2041.15</v>
      </c>
      <c r="M6218" t="inlineStr"/>
      <c r="N6218" t="inlineStr"/>
      <c r="O6218" s="142">
        <f>DATE(YEAR(H6218),MONTH(H6218),1)</f>
        <v/>
      </c>
      <c r="P6218" s="132">
        <f>IF(H6218&gt;$L$3,"Futuro","Atraso")</f>
        <v/>
      </c>
      <c r="Q6218">
        <f>12*(YEAR(H6218)-YEAR($L$3))+(MONTH(H6218)-MONTH($L$3))</f>
        <v/>
      </c>
      <c r="R6218" s="366">
        <f>IF(N6218="IBIRAPITANGA FASE 3",IF(P6218="Atraso",M6218,M6218/(1+$J$2)^Q6218),IF(P6218="Atraso",M6218,M6218/(1+$J$1)^Q6218))</f>
        <v/>
      </c>
    </row>
    <row r="6219">
      <c r="A6219" t="inlineStr">
        <is>
          <t>Q025L015</t>
        </is>
      </c>
      <c r="B6219" t="inlineStr">
        <is>
          <t>REGIS CORTEZ BUENO</t>
        </is>
      </c>
      <c r="C6219" t="n">
        <v>1</v>
      </c>
      <c r="D6219" t="inlineStr">
        <is>
          <t>IPCA</t>
        </is>
      </c>
      <c r="E6219" t="n">
        <v>0.009488792934583046</v>
      </c>
      <c r="F6219" t="inlineStr">
        <is>
          <t>MENSAL</t>
        </is>
      </c>
      <c r="G6219" t="n">
        <v>45280</v>
      </c>
      <c r="H6219" t="n">
        <v>45280</v>
      </c>
      <c r="I6219" t="inlineStr">
        <is>
          <t>039</t>
        </is>
      </c>
      <c r="J6219" t="inlineStr">
        <is>
          <t>CARTEIRA</t>
        </is>
      </c>
      <c r="K6219" t="inlineStr">
        <is>
          <t>CONTRATO</t>
        </is>
      </c>
      <c r="L6219" t="n">
        <v>2041.15</v>
      </c>
      <c r="M6219" t="inlineStr"/>
      <c r="N6219" t="inlineStr"/>
      <c r="O6219" s="142">
        <f>DATE(YEAR(H6219),MONTH(H6219),1)</f>
        <v/>
      </c>
      <c r="P6219" s="132">
        <f>IF(H6219&gt;$L$3,"Futuro","Atraso")</f>
        <v/>
      </c>
      <c r="Q6219">
        <f>12*(YEAR(H6219)-YEAR($L$3))+(MONTH(H6219)-MONTH($L$3))</f>
        <v/>
      </c>
      <c r="R6219" s="366">
        <f>IF(N6219="IBIRAPITANGA FASE 3",IF(P6219="Atraso",M6219,M6219/(1+$J$2)^Q6219),IF(P6219="Atraso",M6219,M6219/(1+$J$1)^Q6219))</f>
        <v/>
      </c>
    </row>
    <row r="6220">
      <c r="A6220" t="inlineStr">
        <is>
          <t>Q025L015</t>
        </is>
      </c>
      <c r="B6220" t="inlineStr">
        <is>
          <t>REGIS CORTEZ BUENO</t>
        </is>
      </c>
      <c r="C6220" t="n">
        <v>1</v>
      </c>
      <c r="D6220" t="inlineStr">
        <is>
          <t>IPCA</t>
        </is>
      </c>
      <c r="E6220" t="n">
        <v>0.009488792934583046</v>
      </c>
      <c r="F6220" t="inlineStr">
        <is>
          <t>MENSAL</t>
        </is>
      </c>
      <c r="G6220" t="n">
        <v>45311</v>
      </c>
      <c r="H6220" t="n">
        <v>45311</v>
      </c>
      <c r="I6220" t="inlineStr">
        <is>
          <t>040</t>
        </is>
      </c>
      <c r="J6220" t="inlineStr">
        <is>
          <t>CARTEIRA</t>
        </is>
      </c>
      <c r="K6220" t="inlineStr">
        <is>
          <t>CONTRATO</t>
        </is>
      </c>
      <c r="L6220" t="n">
        <v>2041.15</v>
      </c>
      <c r="M6220" t="inlineStr"/>
      <c r="N6220" t="inlineStr"/>
      <c r="O6220" s="142">
        <f>DATE(YEAR(H6220),MONTH(H6220),1)</f>
        <v/>
      </c>
      <c r="P6220" s="132">
        <f>IF(H6220&gt;$L$3,"Futuro","Atraso")</f>
        <v/>
      </c>
      <c r="Q6220">
        <f>12*(YEAR(H6220)-YEAR($L$3))+(MONTH(H6220)-MONTH($L$3))</f>
        <v/>
      </c>
      <c r="R6220" s="366">
        <f>IF(N6220="IBIRAPITANGA FASE 3",IF(P6220="Atraso",M6220,M6220/(1+$J$2)^Q6220),IF(P6220="Atraso",M6220,M6220/(1+$J$1)^Q6220))</f>
        <v/>
      </c>
    </row>
    <row r="6221">
      <c r="A6221" t="inlineStr">
        <is>
          <t>Q025L015</t>
        </is>
      </c>
      <c r="B6221" t="inlineStr">
        <is>
          <t>REGIS CORTEZ BUENO</t>
        </is>
      </c>
      <c r="C6221" t="n">
        <v>1</v>
      </c>
      <c r="D6221" t="inlineStr">
        <is>
          <t>IPCA</t>
        </is>
      </c>
      <c r="E6221" t="n">
        <v>0.009488792934583046</v>
      </c>
      <c r="F6221" t="inlineStr">
        <is>
          <t>MENSAL</t>
        </is>
      </c>
      <c r="G6221" t="n">
        <v>45342</v>
      </c>
      <c r="H6221" t="n">
        <v>45342</v>
      </c>
      <c r="I6221" t="inlineStr">
        <is>
          <t>041</t>
        </is>
      </c>
      <c r="J6221" t="inlineStr">
        <is>
          <t>CARTEIRA</t>
        </is>
      </c>
      <c r="K6221" t="inlineStr">
        <is>
          <t>CONTRATO</t>
        </is>
      </c>
      <c r="L6221" t="n">
        <v>2041.15</v>
      </c>
      <c r="M6221" t="inlineStr"/>
      <c r="N6221" t="inlineStr"/>
      <c r="O6221" s="142">
        <f>DATE(YEAR(H6221),MONTH(H6221),1)</f>
        <v/>
      </c>
      <c r="P6221" s="132">
        <f>IF(H6221&gt;$L$3,"Futuro","Atraso")</f>
        <v/>
      </c>
      <c r="Q6221">
        <f>12*(YEAR(H6221)-YEAR($L$3))+(MONTH(H6221)-MONTH($L$3))</f>
        <v/>
      </c>
      <c r="R6221" s="366">
        <f>IF(N6221="IBIRAPITANGA FASE 3",IF(P6221="Atraso",M6221,M6221/(1+$J$2)^Q6221),IF(P6221="Atraso",M6221,M6221/(1+$J$1)^Q6221))</f>
        <v/>
      </c>
    </row>
    <row r="6222">
      <c r="A6222" t="inlineStr">
        <is>
          <t>Q025L015</t>
        </is>
      </c>
      <c r="B6222" t="inlineStr">
        <is>
          <t>REGIS CORTEZ BUENO</t>
        </is>
      </c>
      <c r="C6222" t="n">
        <v>1</v>
      </c>
      <c r="D6222" t="inlineStr">
        <is>
          <t>IPCA</t>
        </is>
      </c>
      <c r="E6222" t="n">
        <v>0.009488792934583046</v>
      </c>
      <c r="F6222" t="inlineStr">
        <is>
          <t>MENSAL</t>
        </is>
      </c>
      <c r="G6222" t="n">
        <v>45371</v>
      </c>
      <c r="H6222" t="n">
        <v>45371</v>
      </c>
      <c r="I6222" t="inlineStr">
        <is>
          <t>042</t>
        </is>
      </c>
      <c r="J6222" t="inlineStr">
        <is>
          <t>CARTEIRA</t>
        </is>
      </c>
      <c r="K6222" t="inlineStr">
        <is>
          <t>CONTRATO</t>
        </is>
      </c>
      <c r="L6222" t="n">
        <v>2041.15</v>
      </c>
      <c r="M6222" t="inlineStr"/>
      <c r="N6222" t="inlineStr"/>
      <c r="O6222" s="142">
        <f>DATE(YEAR(H6222),MONTH(H6222),1)</f>
        <v/>
      </c>
      <c r="P6222" s="132">
        <f>IF(H6222&gt;$L$3,"Futuro","Atraso")</f>
        <v/>
      </c>
      <c r="Q6222">
        <f>12*(YEAR(H6222)-YEAR($L$3))+(MONTH(H6222)-MONTH($L$3))</f>
        <v/>
      </c>
      <c r="R6222" s="366">
        <f>IF(N6222="IBIRAPITANGA FASE 3",IF(P6222="Atraso",M6222,M6222/(1+$J$2)^Q6222),IF(P6222="Atraso",M6222,M6222/(1+$J$1)^Q6222))</f>
        <v/>
      </c>
    </row>
    <row r="6223">
      <c r="A6223" t="inlineStr">
        <is>
          <t>Q025L015</t>
        </is>
      </c>
      <c r="B6223" t="inlineStr">
        <is>
          <t>REGIS CORTEZ BUENO</t>
        </is>
      </c>
      <c r="C6223" t="n">
        <v>1</v>
      </c>
      <c r="D6223" t="inlineStr">
        <is>
          <t>IPCA</t>
        </is>
      </c>
      <c r="E6223" t="n">
        <v>0.009488792934583046</v>
      </c>
      <c r="F6223" t="inlineStr">
        <is>
          <t>MENSAL</t>
        </is>
      </c>
      <c r="G6223" t="n">
        <v>45402</v>
      </c>
      <c r="H6223" t="n">
        <v>45402</v>
      </c>
      <c r="I6223" t="inlineStr">
        <is>
          <t>043</t>
        </is>
      </c>
      <c r="J6223" t="inlineStr">
        <is>
          <t>CARTEIRA</t>
        </is>
      </c>
      <c r="K6223" t="inlineStr">
        <is>
          <t>CONTRATO</t>
        </is>
      </c>
      <c r="L6223" t="n">
        <v>2041.15</v>
      </c>
      <c r="M6223" t="inlineStr"/>
      <c r="N6223" t="inlineStr"/>
      <c r="O6223" s="142">
        <f>DATE(YEAR(H6223),MONTH(H6223),1)</f>
        <v/>
      </c>
      <c r="P6223" s="132">
        <f>IF(H6223&gt;$L$3,"Futuro","Atraso")</f>
        <v/>
      </c>
      <c r="Q6223">
        <f>12*(YEAR(H6223)-YEAR($L$3))+(MONTH(H6223)-MONTH($L$3))</f>
        <v/>
      </c>
      <c r="R6223" s="366">
        <f>IF(N6223="IBIRAPITANGA FASE 3",IF(P6223="Atraso",M6223,M6223/(1+$J$2)^Q6223),IF(P6223="Atraso",M6223,M6223/(1+$J$1)^Q6223))</f>
        <v/>
      </c>
    </row>
    <row r="6224">
      <c r="A6224" t="inlineStr">
        <is>
          <t>Q025L015</t>
        </is>
      </c>
      <c r="B6224" t="inlineStr">
        <is>
          <t>REGIS CORTEZ BUENO</t>
        </is>
      </c>
      <c r="C6224" t="n">
        <v>1</v>
      </c>
      <c r="D6224" t="inlineStr">
        <is>
          <t>IPCA</t>
        </is>
      </c>
      <c r="E6224" t="n">
        <v>0.009488792934583046</v>
      </c>
      <c r="F6224" t="inlineStr">
        <is>
          <t>MENSAL</t>
        </is>
      </c>
      <c r="G6224" t="n">
        <v>45432</v>
      </c>
      <c r="H6224" t="n">
        <v>45432</v>
      </c>
      <c r="I6224" t="inlineStr">
        <is>
          <t>044</t>
        </is>
      </c>
      <c r="J6224" t="inlineStr">
        <is>
          <t>CARTEIRA</t>
        </is>
      </c>
      <c r="K6224" t="inlineStr">
        <is>
          <t>CONTRATO</t>
        </is>
      </c>
      <c r="L6224" t="n">
        <v>2041.15</v>
      </c>
      <c r="M6224" t="inlineStr"/>
      <c r="N6224" t="inlineStr"/>
      <c r="O6224" s="142">
        <f>DATE(YEAR(H6224),MONTH(H6224),1)</f>
        <v/>
      </c>
      <c r="P6224" s="132">
        <f>IF(H6224&gt;$L$3,"Futuro","Atraso")</f>
        <v/>
      </c>
      <c r="Q6224">
        <f>12*(YEAR(H6224)-YEAR($L$3))+(MONTH(H6224)-MONTH($L$3))</f>
        <v/>
      </c>
      <c r="R6224" s="366">
        <f>IF(N6224="IBIRAPITANGA FASE 3",IF(P6224="Atraso",M6224,M6224/(1+$J$2)^Q6224),IF(P6224="Atraso",M6224,M6224/(1+$J$1)^Q6224))</f>
        <v/>
      </c>
    </row>
    <row r="6225">
      <c r="A6225" t="inlineStr">
        <is>
          <t>Q025L015</t>
        </is>
      </c>
      <c r="B6225" t="inlineStr">
        <is>
          <t>REGIS CORTEZ BUENO</t>
        </is>
      </c>
      <c r="C6225" t="n">
        <v>1</v>
      </c>
      <c r="D6225" t="inlineStr">
        <is>
          <t>IPCA</t>
        </is>
      </c>
      <c r="E6225" t="n">
        <v>0.009488792934583046</v>
      </c>
      <c r="F6225" t="inlineStr">
        <is>
          <t>MENSAL</t>
        </is>
      </c>
      <c r="G6225" t="n">
        <v>45463</v>
      </c>
      <c r="H6225" t="n">
        <v>45463</v>
      </c>
      <c r="I6225" t="inlineStr">
        <is>
          <t>045</t>
        </is>
      </c>
      <c r="J6225" t="inlineStr">
        <is>
          <t>CARTEIRA</t>
        </is>
      </c>
      <c r="K6225" t="inlineStr">
        <is>
          <t>CONTRATO</t>
        </is>
      </c>
      <c r="L6225" t="n">
        <v>2041.15</v>
      </c>
      <c r="M6225" t="inlineStr"/>
      <c r="N6225" t="inlineStr"/>
      <c r="O6225" s="142">
        <f>DATE(YEAR(H6225),MONTH(H6225),1)</f>
        <v/>
      </c>
      <c r="P6225" s="132">
        <f>IF(H6225&gt;$L$3,"Futuro","Atraso")</f>
        <v/>
      </c>
      <c r="Q6225">
        <f>12*(YEAR(H6225)-YEAR($L$3))+(MONTH(H6225)-MONTH($L$3))</f>
        <v/>
      </c>
      <c r="R6225" s="366">
        <f>IF(N6225="IBIRAPITANGA FASE 3",IF(P6225="Atraso",M6225,M6225/(1+$J$2)^Q6225),IF(P6225="Atraso",M6225,M6225/(1+$J$1)^Q6225))</f>
        <v/>
      </c>
    </row>
    <row r="6226">
      <c r="A6226" t="inlineStr">
        <is>
          <t>Q025L015</t>
        </is>
      </c>
      <c r="B6226" t="inlineStr">
        <is>
          <t>REGIS CORTEZ BUENO</t>
        </is>
      </c>
      <c r="C6226" t="n">
        <v>1</v>
      </c>
      <c r="D6226" t="inlineStr">
        <is>
          <t>IPCA</t>
        </is>
      </c>
      <c r="E6226" t="n">
        <v>0.009488792934583046</v>
      </c>
      <c r="F6226" t="inlineStr">
        <is>
          <t>MENSAL</t>
        </is>
      </c>
      <c r="G6226" t="n">
        <v>45493</v>
      </c>
      <c r="H6226" t="n">
        <v>45493</v>
      </c>
      <c r="I6226" t="inlineStr">
        <is>
          <t>046</t>
        </is>
      </c>
      <c r="J6226" t="inlineStr">
        <is>
          <t>CARTEIRA</t>
        </is>
      </c>
      <c r="K6226" t="inlineStr">
        <is>
          <t>CONTRATO</t>
        </is>
      </c>
      <c r="L6226" t="n">
        <v>2041.15</v>
      </c>
      <c r="M6226" t="inlineStr"/>
      <c r="N6226" t="inlineStr"/>
      <c r="O6226" s="142">
        <f>DATE(YEAR(H6226),MONTH(H6226),1)</f>
        <v/>
      </c>
      <c r="P6226" s="132">
        <f>IF(H6226&gt;$L$3,"Futuro","Atraso")</f>
        <v/>
      </c>
      <c r="Q6226">
        <f>12*(YEAR(H6226)-YEAR($L$3))+(MONTH(H6226)-MONTH($L$3))</f>
        <v/>
      </c>
      <c r="R6226" s="366">
        <f>IF(N6226="IBIRAPITANGA FASE 3",IF(P6226="Atraso",M6226,M6226/(1+$J$2)^Q6226),IF(P6226="Atraso",M6226,M6226/(1+$J$1)^Q6226))</f>
        <v/>
      </c>
    </row>
    <row r="6227">
      <c r="A6227" t="inlineStr">
        <is>
          <t>Q025L015</t>
        </is>
      </c>
      <c r="B6227" t="inlineStr">
        <is>
          <t>REGIS CORTEZ BUENO</t>
        </is>
      </c>
      <c r="C6227" t="n">
        <v>1</v>
      </c>
      <c r="D6227" t="inlineStr">
        <is>
          <t>IPCA</t>
        </is>
      </c>
      <c r="E6227" t="n">
        <v>0.009488792934583046</v>
      </c>
      <c r="F6227" t="inlineStr">
        <is>
          <t>MENSAL</t>
        </is>
      </c>
      <c r="G6227" t="n">
        <v>45524</v>
      </c>
      <c r="H6227" t="n">
        <v>45524</v>
      </c>
      <c r="I6227" t="inlineStr">
        <is>
          <t>047</t>
        </is>
      </c>
      <c r="J6227" t="inlineStr">
        <is>
          <t>CARTEIRA</t>
        </is>
      </c>
      <c r="K6227" t="inlineStr">
        <is>
          <t>CONTRATO</t>
        </is>
      </c>
      <c r="L6227" t="n">
        <v>2041.15</v>
      </c>
      <c r="M6227" t="inlineStr"/>
      <c r="N6227" t="inlineStr"/>
      <c r="O6227" s="142">
        <f>DATE(YEAR(H6227),MONTH(H6227),1)</f>
        <v/>
      </c>
      <c r="P6227" s="132">
        <f>IF(H6227&gt;$L$3,"Futuro","Atraso")</f>
        <v/>
      </c>
      <c r="Q6227">
        <f>12*(YEAR(H6227)-YEAR($L$3))+(MONTH(H6227)-MONTH($L$3))</f>
        <v/>
      </c>
      <c r="R6227" s="366">
        <f>IF(N6227="IBIRAPITANGA FASE 3",IF(P6227="Atraso",M6227,M6227/(1+$J$2)^Q6227),IF(P6227="Atraso",M6227,M6227/(1+$J$1)^Q6227))</f>
        <v/>
      </c>
    </row>
    <row r="6228">
      <c r="A6228" t="inlineStr">
        <is>
          <t>Q025L015</t>
        </is>
      </c>
      <c r="B6228" t="inlineStr">
        <is>
          <t>REGIS CORTEZ BUENO</t>
        </is>
      </c>
      <c r="C6228" t="n">
        <v>1</v>
      </c>
      <c r="D6228" t="inlineStr">
        <is>
          <t>IPCA</t>
        </is>
      </c>
      <c r="E6228" t="n">
        <v>0.009488792934583046</v>
      </c>
      <c r="F6228" t="inlineStr">
        <is>
          <t>MENSAL</t>
        </is>
      </c>
      <c r="G6228" t="n">
        <v>45555</v>
      </c>
      <c r="H6228" t="n">
        <v>45555</v>
      </c>
      <c r="I6228" t="inlineStr">
        <is>
          <t>048</t>
        </is>
      </c>
      <c r="J6228" t="inlineStr">
        <is>
          <t>CARTEIRA</t>
        </is>
      </c>
      <c r="K6228" t="inlineStr">
        <is>
          <t>CONTRATO</t>
        </is>
      </c>
      <c r="L6228" t="n">
        <v>2041.15</v>
      </c>
      <c r="M6228" t="inlineStr"/>
      <c r="N6228" t="inlineStr"/>
      <c r="O6228" s="142">
        <f>DATE(YEAR(H6228),MONTH(H6228),1)</f>
        <v/>
      </c>
      <c r="P6228" s="132">
        <f>IF(H6228&gt;$L$3,"Futuro","Atraso")</f>
        <v/>
      </c>
      <c r="Q6228">
        <f>12*(YEAR(H6228)-YEAR($L$3))+(MONTH(H6228)-MONTH($L$3))</f>
        <v/>
      </c>
      <c r="R6228" s="366">
        <f>IF(N6228="IBIRAPITANGA FASE 3",IF(P6228="Atraso",M6228,M6228/(1+$J$2)^Q6228),IF(P6228="Atraso",M6228,M6228/(1+$J$1)^Q6228))</f>
        <v/>
      </c>
    </row>
    <row r="6229">
      <c r="A6229" t="inlineStr">
        <is>
          <t>Q025L015</t>
        </is>
      </c>
      <c r="B6229" t="inlineStr">
        <is>
          <t>REGIS CORTEZ BUENO</t>
        </is>
      </c>
      <c r="C6229" t="n">
        <v>1</v>
      </c>
      <c r="D6229" t="inlineStr">
        <is>
          <t>IPCA</t>
        </is>
      </c>
      <c r="E6229" t="n">
        <v>0.009488792934583046</v>
      </c>
      <c r="F6229" t="inlineStr">
        <is>
          <t>MENSAL</t>
        </is>
      </c>
      <c r="G6229" t="n">
        <v>45585</v>
      </c>
      <c r="H6229" t="n">
        <v>45585</v>
      </c>
      <c r="I6229" t="inlineStr">
        <is>
          <t>049</t>
        </is>
      </c>
      <c r="J6229" t="inlineStr">
        <is>
          <t>CARTEIRA</t>
        </is>
      </c>
      <c r="K6229" t="inlineStr">
        <is>
          <t>CONTRATO</t>
        </is>
      </c>
      <c r="L6229" t="n">
        <v>2041.15</v>
      </c>
      <c r="M6229" t="inlineStr"/>
      <c r="N6229" t="inlineStr"/>
      <c r="O6229" s="142">
        <f>DATE(YEAR(H6229),MONTH(H6229),1)</f>
        <v/>
      </c>
      <c r="P6229" s="132">
        <f>IF(H6229&gt;$L$3,"Futuro","Atraso")</f>
        <v/>
      </c>
      <c r="Q6229">
        <f>12*(YEAR(H6229)-YEAR($L$3))+(MONTH(H6229)-MONTH($L$3))</f>
        <v/>
      </c>
      <c r="R6229" s="366">
        <f>IF(N6229="IBIRAPITANGA FASE 3",IF(P6229="Atraso",M6229,M6229/(1+$J$2)^Q6229),IF(P6229="Atraso",M6229,M6229/(1+$J$1)^Q6229))</f>
        <v/>
      </c>
    </row>
    <row r="6230">
      <c r="A6230" t="inlineStr">
        <is>
          <t>Q025L015</t>
        </is>
      </c>
      <c r="B6230" t="inlineStr">
        <is>
          <t>REGIS CORTEZ BUENO</t>
        </is>
      </c>
      <c r="C6230" t="n">
        <v>1</v>
      </c>
      <c r="D6230" t="inlineStr">
        <is>
          <t>IPCA</t>
        </is>
      </c>
      <c r="E6230" t="n">
        <v>0.009488792934583046</v>
      </c>
      <c r="F6230" t="inlineStr">
        <is>
          <t>MENSAL</t>
        </is>
      </c>
      <c r="G6230" t="n">
        <v>45616</v>
      </c>
      <c r="H6230" t="n">
        <v>45616</v>
      </c>
      <c r="I6230" t="inlineStr">
        <is>
          <t>050</t>
        </is>
      </c>
      <c r="J6230" t="inlineStr">
        <is>
          <t>CARTEIRA</t>
        </is>
      </c>
      <c r="K6230" t="inlineStr">
        <is>
          <t>CONTRATO</t>
        </is>
      </c>
      <c r="L6230" t="n">
        <v>2041.15</v>
      </c>
      <c r="M6230" t="inlineStr"/>
      <c r="N6230" t="inlineStr"/>
      <c r="O6230" s="142">
        <f>DATE(YEAR(H6230),MONTH(H6230),1)</f>
        <v/>
      </c>
      <c r="P6230" s="132">
        <f>IF(H6230&gt;$L$3,"Futuro","Atraso")</f>
        <v/>
      </c>
      <c r="Q6230">
        <f>12*(YEAR(H6230)-YEAR($L$3))+(MONTH(H6230)-MONTH($L$3))</f>
        <v/>
      </c>
      <c r="R6230" s="366">
        <f>IF(N6230="IBIRAPITANGA FASE 3",IF(P6230="Atraso",M6230,M6230/(1+$J$2)^Q6230),IF(P6230="Atraso",M6230,M6230/(1+$J$1)^Q6230))</f>
        <v/>
      </c>
    </row>
    <row r="6231">
      <c r="A6231" t="inlineStr">
        <is>
          <t>Q025L015</t>
        </is>
      </c>
      <c r="B6231" t="inlineStr">
        <is>
          <t>REGIS CORTEZ BUENO</t>
        </is>
      </c>
      <c r="C6231" t="n">
        <v>1</v>
      </c>
      <c r="D6231" t="inlineStr">
        <is>
          <t>IPCA</t>
        </is>
      </c>
      <c r="E6231" t="n">
        <v>0.009488792934583046</v>
      </c>
      <c r="F6231" t="inlineStr">
        <is>
          <t>MENSAL</t>
        </is>
      </c>
      <c r="G6231" t="n">
        <v>45646</v>
      </c>
      <c r="H6231" t="n">
        <v>45646</v>
      </c>
      <c r="I6231" t="inlineStr">
        <is>
          <t>051</t>
        </is>
      </c>
      <c r="J6231" t="inlineStr">
        <is>
          <t>CARTEIRA</t>
        </is>
      </c>
      <c r="K6231" t="inlineStr">
        <is>
          <t>CONTRATO</t>
        </is>
      </c>
      <c r="L6231" t="n">
        <v>2041.15</v>
      </c>
      <c r="M6231" t="inlineStr"/>
      <c r="N6231" t="inlineStr"/>
      <c r="O6231" s="142">
        <f>DATE(YEAR(H6231),MONTH(H6231),1)</f>
        <v/>
      </c>
      <c r="P6231" s="132">
        <f>IF(H6231&gt;$L$3,"Futuro","Atraso")</f>
        <v/>
      </c>
      <c r="Q6231">
        <f>12*(YEAR(H6231)-YEAR($L$3))+(MONTH(H6231)-MONTH($L$3))</f>
        <v/>
      </c>
      <c r="R6231" s="366">
        <f>IF(N6231="IBIRAPITANGA FASE 3",IF(P6231="Atraso",M6231,M6231/(1+$J$2)^Q6231),IF(P6231="Atraso",M6231,M6231/(1+$J$1)^Q6231))</f>
        <v/>
      </c>
    </row>
    <row r="6232">
      <c r="A6232" t="inlineStr">
        <is>
          <t>Q025L015</t>
        </is>
      </c>
      <c r="B6232" t="inlineStr">
        <is>
          <t>REGIS CORTEZ BUENO</t>
        </is>
      </c>
      <c r="C6232" t="n">
        <v>1</v>
      </c>
      <c r="D6232" t="inlineStr">
        <is>
          <t>IPCA</t>
        </is>
      </c>
      <c r="E6232" t="n">
        <v>0.009488792934583046</v>
      </c>
      <c r="F6232" t="inlineStr">
        <is>
          <t>MENSAL</t>
        </is>
      </c>
      <c r="G6232" t="n">
        <v>45677</v>
      </c>
      <c r="H6232" t="n">
        <v>45677</v>
      </c>
      <c r="I6232" t="inlineStr">
        <is>
          <t>052</t>
        </is>
      </c>
      <c r="J6232" t="inlineStr">
        <is>
          <t>CARTEIRA</t>
        </is>
      </c>
      <c r="K6232" t="inlineStr">
        <is>
          <t>CONTRATO</t>
        </is>
      </c>
      <c r="L6232" t="n">
        <v>2041.15</v>
      </c>
      <c r="M6232" t="inlineStr"/>
      <c r="N6232" t="inlineStr"/>
      <c r="O6232" s="142">
        <f>DATE(YEAR(H6232),MONTH(H6232),1)</f>
        <v/>
      </c>
      <c r="P6232" s="132">
        <f>IF(H6232&gt;$L$3,"Futuro","Atraso")</f>
        <v/>
      </c>
      <c r="Q6232">
        <f>12*(YEAR(H6232)-YEAR($L$3))+(MONTH(H6232)-MONTH($L$3))</f>
        <v/>
      </c>
      <c r="R6232" s="366">
        <f>IF(N6232="IBIRAPITANGA FASE 3",IF(P6232="Atraso",M6232,M6232/(1+$J$2)^Q6232),IF(P6232="Atraso",M6232,M6232/(1+$J$1)^Q6232))</f>
        <v/>
      </c>
    </row>
    <row r="6233">
      <c r="A6233" t="inlineStr">
        <is>
          <t>Q025L015</t>
        </is>
      </c>
      <c r="B6233" t="inlineStr">
        <is>
          <t>REGIS CORTEZ BUENO</t>
        </is>
      </c>
      <c r="C6233" t="n">
        <v>1</v>
      </c>
      <c r="D6233" t="inlineStr">
        <is>
          <t>IPCA</t>
        </is>
      </c>
      <c r="E6233" t="n">
        <v>0.009488792934583046</v>
      </c>
      <c r="F6233" t="inlineStr">
        <is>
          <t>MENSAL</t>
        </is>
      </c>
      <c r="G6233" t="n">
        <v>45708</v>
      </c>
      <c r="H6233" t="n">
        <v>45708</v>
      </c>
      <c r="I6233" t="inlineStr">
        <is>
          <t>053</t>
        </is>
      </c>
      <c r="J6233" t="inlineStr">
        <is>
          <t>CARTEIRA</t>
        </is>
      </c>
      <c r="K6233" t="inlineStr">
        <is>
          <t>CONTRATO</t>
        </is>
      </c>
      <c r="L6233" t="n">
        <v>2041.15</v>
      </c>
      <c r="M6233" t="inlineStr"/>
      <c r="N6233" t="inlineStr"/>
      <c r="O6233" s="142">
        <f>DATE(YEAR(H6233),MONTH(H6233),1)</f>
        <v/>
      </c>
      <c r="P6233" s="132">
        <f>IF(H6233&gt;$L$3,"Futuro","Atraso")</f>
        <v/>
      </c>
      <c r="Q6233">
        <f>12*(YEAR(H6233)-YEAR($L$3))+(MONTH(H6233)-MONTH($L$3))</f>
        <v/>
      </c>
      <c r="R6233" s="366">
        <f>IF(N6233="IBIRAPITANGA FASE 3",IF(P6233="Atraso",M6233,M6233/(1+$J$2)^Q6233),IF(P6233="Atraso",M6233,M6233/(1+$J$1)^Q6233))</f>
        <v/>
      </c>
    </row>
    <row r="6234">
      <c r="A6234" t="inlineStr">
        <is>
          <t>Q025L015</t>
        </is>
      </c>
      <c r="B6234" t="inlineStr">
        <is>
          <t>REGIS CORTEZ BUENO</t>
        </is>
      </c>
      <c r="C6234" t="n">
        <v>1</v>
      </c>
      <c r="D6234" t="inlineStr">
        <is>
          <t>IPCA</t>
        </is>
      </c>
      <c r="E6234" t="n">
        <v>0.009488792934583046</v>
      </c>
      <c r="F6234" t="inlineStr">
        <is>
          <t>MENSAL</t>
        </is>
      </c>
      <c r="G6234" t="n">
        <v>45736</v>
      </c>
      <c r="H6234" t="n">
        <v>45736</v>
      </c>
      <c r="I6234" t="inlineStr">
        <is>
          <t>054</t>
        </is>
      </c>
      <c r="J6234" t="inlineStr">
        <is>
          <t>CARTEIRA</t>
        </is>
      </c>
      <c r="K6234" t="inlineStr">
        <is>
          <t>CONTRATO</t>
        </is>
      </c>
      <c r="L6234" t="n">
        <v>2041.15</v>
      </c>
      <c r="M6234" t="inlineStr"/>
      <c r="N6234" t="inlineStr"/>
      <c r="O6234" s="142">
        <f>DATE(YEAR(H6234),MONTH(H6234),1)</f>
        <v/>
      </c>
      <c r="P6234" s="132">
        <f>IF(H6234&gt;$L$3,"Futuro","Atraso")</f>
        <v/>
      </c>
      <c r="Q6234">
        <f>12*(YEAR(H6234)-YEAR($L$3))+(MONTH(H6234)-MONTH($L$3))</f>
        <v/>
      </c>
      <c r="R6234" s="366">
        <f>IF(N6234="IBIRAPITANGA FASE 3",IF(P6234="Atraso",M6234,M6234/(1+$J$2)^Q6234),IF(P6234="Atraso",M6234,M6234/(1+$J$1)^Q6234))</f>
        <v/>
      </c>
    </row>
    <row r="6235">
      <c r="A6235" t="inlineStr">
        <is>
          <t>Q025L015</t>
        </is>
      </c>
      <c r="B6235" t="inlineStr">
        <is>
          <t>REGIS CORTEZ BUENO</t>
        </is>
      </c>
      <c r="C6235" t="n">
        <v>1</v>
      </c>
      <c r="D6235" t="inlineStr">
        <is>
          <t>IPCA</t>
        </is>
      </c>
      <c r="E6235" t="n">
        <v>0.009488792934583046</v>
      </c>
      <c r="F6235" t="inlineStr">
        <is>
          <t>MENSAL</t>
        </is>
      </c>
      <c r="G6235" t="n">
        <v>45767</v>
      </c>
      <c r="H6235" t="n">
        <v>45767</v>
      </c>
      <c r="I6235" t="inlineStr">
        <is>
          <t>055</t>
        </is>
      </c>
      <c r="J6235" t="inlineStr">
        <is>
          <t>CARTEIRA</t>
        </is>
      </c>
      <c r="K6235" t="inlineStr">
        <is>
          <t>CONTRATO</t>
        </is>
      </c>
      <c r="L6235" t="n">
        <v>2041.15</v>
      </c>
      <c r="M6235" t="inlineStr"/>
      <c r="N6235" t="inlineStr"/>
      <c r="O6235" s="142">
        <f>DATE(YEAR(H6235),MONTH(H6235),1)</f>
        <v/>
      </c>
      <c r="P6235" s="132">
        <f>IF(H6235&gt;$L$3,"Futuro","Atraso")</f>
        <v/>
      </c>
      <c r="Q6235">
        <f>12*(YEAR(H6235)-YEAR($L$3))+(MONTH(H6235)-MONTH($L$3))</f>
        <v/>
      </c>
      <c r="R6235" s="366">
        <f>IF(N6235="IBIRAPITANGA FASE 3",IF(P6235="Atraso",M6235,M6235/(1+$J$2)^Q6235),IF(P6235="Atraso",M6235,M6235/(1+$J$1)^Q6235))</f>
        <v/>
      </c>
    </row>
    <row r="6236">
      <c r="A6236" t="inlineStr">
        <is>
          <t>Q025L015</t>
        </is>
      </c>
      <c r="B6236" t="inlineStr">
        <is>
          <t>REGIS CORTEZ BUENO</t>
        </is>
      </c>
      <c r="C6236" t="n">
        <v>1</v>
      </c>
      <c r="D6236" t="inlineStr">
        <is>
          <t>IPCA</t>
        </is>
      </c>
      <c r="E6236" t="n">
        <v>0.009488792934583046</v>
      </c>
      <c r="F6236" t="inlineStr">
        <is>
          <t>MENSAL</t>
        </is>
      </c>
      <c r="G6236" t="n">
        <v>45797</v>
      </c>
      <c r="H6236" t="n">
        <v>45797</v>
      </c>
      <c r="I6236" t="inlineStr">
        <is>
          <t>056</t>
        </is>
      </c>
      <c r="J6236" t="inlineStr">
        <is>
          <t>CARTEIRA</t>
        </is>
      </c>
      <c r="K6236" t="inlineStr">
        <is>
          <t>CONTRATO</t>
        </is>
      </c>
      <c r="L6236" t="n">
        <v>2041.15</v>
      </c>
      <c r="M6236" t="inlineStr"/>
      <c r="N6236" t="inlineStr"/>
      <c r="O6236" s="142">
        <f>DATE(YEAR(H6236),MONTH(H6236),1)</f>
        <v/>
      </c>
      <c r="P6236" s="132">
        <f>IF(H6236&gt;$L$3,"Futuro","Atraso")</f>
        <v/>
      </c>
      <c r="Q6236">
        <f>12*(YEAR(H6236)-YEAR($L$3))+(MONTH(H6236)-MONTH($L$3))</f>
        <v/>
      </c>
      <c r="R6236" s="366">
        <f>IF(N6236="IBIRAPITANGA FASE 3",IF(P6236="Atraso",M6236,M6236/(1+$J$2)^Q6236),IF(P6236="Atraso",M6236,M6236/(1+$J$1)^Q6236))</f>
        <v/>
      </c>
    </row>
    <row r="6237">
      <c r="A6237" t="inlineStr">
        <is>
          <t>Q025L015</t>
        </is>
      </c>
      <c r="B6237" t="inlineStr">
        <is>
          <t>REGIS CORTEZ BUENO</t>
        </is>
      </c>
      <c r="C6237" t="n">
        <v>1</v>
      </c>
      <c r="D6237" t="inlineStr">
        <is>
          <t>IPCA</t>
        </is>
      </c>
      <c r="E6237" t="n">
        <v>0.009488792934583046</v>
      </c>
      <c r="F6237" t="inlineStr">
        <is>
          <t>MENSAL</t>
        </is>
      </c>
      <c r="G6237" t="n">
        <v>45828</v>
      </c>
      <c r="H6237" t="n">
        <v>45828</v>
      </c>
      <c r="I6237" t="inlineStr">
        <is>
          <t>057</t>
        </is>
      </c>
      <c r="J6237" t="inlineStr">
        <is>
          <t>CARTEIRA</t>
        </is>
      </c>
      <c r="K6237" t="inlineStr">
        <is>
          <t>CONTRATO</t>
        </is>
      </c>
      <c r="L6237" t="n">
        <v>2041.15</v>
      </c>
      <c r="M6237" t="inlineStr"/>
      <c r="N6237" t="inlineStr"/>
      <c r="O6237" s="142">
        <f>DATE(YEAR(H6237),MONTH(H6237),1)</f>
        <v/>
      </c>
      <c r="P6237" s="132">
        <f>IF(H6237&gt;$L$3,"Futuro","Atraso")</f>
        <v/>
      </c>
      <c r="Q6237">
        <f>12*(YEAR(H6237)-YEAR($L$3))+(MONTH(H6237)-MONTH($L$3))</f>
        <v/>
      </c>
      <c r="R6237" s="366">
        <f>IF(N6237="IBIRAPITANGA FASE 3",IF(P6237="Atraso",M6237,M6237/(1+$J$2)^Q6237),IF(P6237="Atraso",M6237,M6237/(1+$J$1)^Q6237))</f>
        <v/>
      </c>
    </row>
    <row r="6238">
      <c r="A6238" t="inlineStr">
        <is>
          <t>Q025L015</t>
        </is>
      </c>
      <c r="B6238" t="inlineStr">
        <is>
          <t>REGIS CORTEZ BUENO</t>
        </is>
      </c>
      <c r="C6238" t="n">
        <v>1</v>
      </c>
      <c r="D6238" t="inlineStr">
        <is>
          <t>IPCA</t>
        </is>
      </c>
      <c r="E6238" t="n">
        <v>0.009488792934583046</v>
      </c>
      <c r="F6238" t="inlineStr">
        <is>
          <t>MENSAL</t>
        </is>
      </c>
      <c r="G6238" t="n">
        <v>45858</v>
      </c>
      <c r="H6238" t="n">
        <v>45858</v>
      </c>
      <c r="I6238" t="inlineStr">
        <is>
          <t>058</t>
        </is>
      </c>
      <c r="J6238" t="inlineStr">
        <is>
          <t>CARTEIRA</t>
        </is>
      </c>
      <c r="K6238" t="inlineStr">
        <is>
          <t>CONTRATO</t>
        </is>
      </c>
      <c r="L6238" t="n">
        <v>2041.15</v>
      </c>
      <c r="M6238" t="inlineStr"/>
      <c r="N6238" t="inlineStr"/>
      <c r="O6238" s="142">
        <f>DATE(YEAR(H6238),MONTH(H6238),1)</f>
        <v/>
      </c>
      <c r="P6238" s="132">
        <f>IF(H6238&gt;$L$3,"Futuro","Atraso")</f>
        <v/>
      </c>
      <c r="Q6238">
        <f>12*(YEAR(H6238)-YEAR($L$3))+(MONTH(H6238)-MONTH($L$3))</f>
        <v/>
      </c>
      <c r="R6238" s="366">
        <f>IF(N6238="IBIRAPITANGA FASE 3",IF(P6238="Atraso",M6238,M6238/(1+$J$2)^Q6238),IF(P6238="Atraso",M6238,M6238/(1+$J$1)^Q6238))</f>
        <v/>
      </c>
    </row>
    <row r="6239">
      <c r="A6239" t="inlineStr">
        <is>
          <t>Q025L015</t>
        </is>
      </c>
      <c r="B6239" t="inlineStr">
        <is>
          <t>REGIS CORTEZ BUENO</t>
        </is>
      </c>
      <c r="C6239" t="n">
        <v>1</v>
      </c>
      <c r="D6239" t="inlineStr">
        <is>
          <t>IPCA</t>
        </is>
      </c>
      <c r="E6239" t="n">
        <v>0.009488792934583046</v>
      </c>
      <c r="F6239" t="inlineStr">
        <is>
          <t>MENSAL</t>
        </is>
      </c>
      <c r="G6239" t="n">
        <v>45889</v>
      </c>
      <c r="H6239" t="n">
        <v>45889</v>
      </c>
      <c r="I6239" t="inlineStr">
        <is>
          <t>059</t>
        </is>
      </c>
      <c r="J6239" t="inlineStr">
        <is>
          <t>CARTEIRA</t>
        </is>
      </c>
      <c r="K6239" t="inlineStr">
        <is>
          <t>CONTRATO</t>
        </is>
      </c>
      <c r="L6239" t="n">
        <v>2041.15</v>
      </c>
      <c r="M6239" t="inlineStr"/>
      <c r="N6239" t="inlineStr"/>
      <c r="O6239" s="142">
        <f>DATE(YEAR(H6239),MONTH(H6239),1)</f>
        <v/>
      </c>
      <c r="P6239" s="132">
        <f>IF(H6239&gt;$L$3,"Futuro","Atraso")</f>
        <v/>
      </c>
      <c r="Q6239">
        <f>12*(YEAR(H6239)-YEAR($L$3))+(MONTH(H6239)-MONTH($L$3))</f>
        <v/>
      </c>
      <c r="R6239" s="366">
        <f>IF(N6239="IBIRAPITANGA FASE 3",IF(P6239="Atraso",M6239,M6239/(1+$J$2)^Q6239),IF(P6239="Atraso",M6239,M6239/(1+$J$1)^Q6239))</f>
        <v/>
      </c>
    </row>
    <row r="6240">
      <c r="A6240" t="inlineStr">
        <is>
          <t>Q025L015</t>
        </is>
      </c>
      <c r="B6240" t="inlineStr">
        <is>
          <t>REGIS CORTEZ BUENO</t>
        </is>
      </c>
      <c r="C6240" t="n">
        <v>1</v>
      </c>
      <c r="D6240" t="inlineStr">
        <is>
          <t>IPCA</t>
        </is>
      </c>
      <c r="E6240" t="n">
        <v>0.009488792934583046</v>
      </c>
      <c r="F6240" t="inlineStr">
        <is>
          <t>MENSAL</t>
        </is>
      </c>
      <c r="G6240" t="n">
        <v>45920</v>
      </c>
      <c r="H6240" t="n">
        <v>45920</v>
      </c>
      <c r="I6240" t="inlineStr">
        <is>
          <t>060</t>
        </is>
      </c>
      <c r="J6240" t="inlineStr">
        <is>
          <t>CARTEIRA</t>
        </is>
      </c>
      <c r="K6240" t="inlineStr">
        <is>
          <t>CONTRATO</t>
        </is>
      </c>
      <c r="L6240" t="n">
        <v>2041.15</v>
      </c>
      <c r="M6240" t="inlineStr"/>
      <c r="N6240" t="inlineStr"/>
      <c r="O6240" s="142">
        <f>DATE(YEAR(H6240),MONTH(H6240),1)</f>
        <v/>
      </c>
      <c r="P6240" s="132">
        <f>IF(H6240&gt;$L$3,"Futuro","Atraso")</f>
        <v/>
      </c>
      <c r="Q6240">
        <f>12*(YEAR(H6240)-YEAR($L$3))+(MONTH(H6240)-MONTH($L$3))</f>
        <v/>
      </c>
      <c r="R6240" s="366">
        <f>IF(N6240="IBIRAPITANGA FASE 3",IF(P6240="Atraso",M6240,M6240/(1+$J$2)^Q6240),IF(P6240="Atraso",M6240,M6240/(1+$J$1)^Q6240))</f>
        <v/>
      </c>
    </row>
    <row r="6241">
      <c r="A6241" t="inlineStr">
        <is>
          <t>Q025L015</t>
        </is>
      </c>
      <c r="B6241" t="inlineStr">
        <is>
          <t>REGIS CORTEZ BUENO</t>
        </is>
      </c>
      <c r="C6241" t="n">
        <v>1</v>
      </c>
      <c r="D6241" t="inlineStr">
        <is>
          <t>IPCA</t>
        </is>
      </c>
      <c r="E6241" t="n">
        <v>0.009488792934583046</v>
      </c>
      <c r="F6241" t="inlineStr">
        <is>
          <t>MENSAL</t>
        </is>
      </c>
      <c r="G6241" t="n">
        <v>45950</v>
      </c>
      <c r="H6241" t="n">
        <v>45950</v>
      </c>
      <c r="I6241" t="inlineStr">
        <is>
          <t>061</t>
        </is>
      </c>
      <c r="J6241" t="inlineStr">
        <is>
          <t>CARTEIRA</t>
        </is>
      </c>
      <c r="K6241" t="inlineStr">
        <is>
          <t>CONTRATO</t>
        </is>
      </c>
      <c r="L6241" t="n">
        <v>2041.15</v>
      </c>
      <c r="M6241" t="inlineStr"/>
      <c r="N6241" t="inlineStr"/>
      <c r="O6241" s="142">
        <f>DATE(YEAR(H6241),MONTH(H6241),1)</f>
        <v/>
      </c>
      <c r="P6241" s="132">
        <f>IF(H6241&gt;$L$3,"Futuro","Atraso")</f>
        <v/>
      </c>
      <c r="Q6241">
        <f>12*(YEAR(H6241)-YEAR($L$3))+(MONTH(H6241)-MONTH($L$3))</f>
        <v/>
      </c>
      <c r="R6241" s="366">
        <f>IF(N6241="IBIRAPITANGA FASE 3",IF(P6241="Atraso",M6241,M6241/(1+$J$2)^Q6241),IF(P6241="Atraso",M6241,M6241/(1+$J$1)^Q6241))</f>
        <v/>
      </c>
    </row>
    <row r="6242">
      <c r="A6242" t="inlineStr">
        <is>
          <t>Q025L015</t>
        </is>
      </c>
      <c r="B6242" t="inlineStr">
        <is>
          <t>REGIS CORTEZ BUENO</t>
        </is>
      </c>
      <c r="C6242" t="n">
        <v>1</v>
      </c>
      <c r="D6242" t="inlineStr">
        <is>
          <t>IPCA</t>
        </is>
      </c>
      <c r="E6242" t="n">
        <v>0.009488792934583046</v>
      </c>
      <c r="F6242" t="inlineStr">
        <is>
          <t>MENSAL</t>
        </is>
      </c>
      <c r="G6242" t="n">
        <v>45981</v>
      </c>
      <c r="H6242" t="n">
        <v>45981</v>
      </c>
      <c r="I6242" t="inlineStr">
        <is>
          <t>062</t>
        </is>
      </c>
      <c r="J6242" t="inlineStr">
        <is>
          <t>CARTEIRA</t>
        </is>
      </c>
      <c r="K6242" t="inlineStr">
        <is>
          <t>CONTRATO</t>
        </is>
      </c>
      <c r="L6242" t="n">
        <v>2041.15</v>
      </c>
      <c r="M6242" t="inlineStr"/>
      <c r="N6242" t="inlineStr"/>
      <c r="O6242" s="142">
        <f>DATE(YEAR(H6242),MONTH(H6242),1)</f>
        <v/>
      </c>
      <c r="P6242" s="132">
        <f>IF(H6242&gt;$L$3,"Futuro","Atraso")</f>
        <v/>
      </c>
      <c r="Q6242">
        <f>12*(YEAR(H6242)-YEAR($L$3))+(MONTH(H6242)-MONTH($L$3))</f>
        <v/>
      </c>
      <c r="R6242" s="366">
        <f>IF(N6242="IBIRAPITANGA FASE 3",IF(P6242="Atraso",M6242,M6242/(1+$J$2)^Q6242),IF(P6242="Atraso",M6242,M6242/(1+$J$1)^Q6242))</f>
        <v/>
      </c>
    </row>
    <row r="6243">
      <c r="A6243" t="inlineStr">
        <is>
          <t>Q025L015</t>
        </is>
      </c>
      <c r="B6243" t="inlineStr">
        <is>
          <t>REGIS CORTEZ BUENO</t>
        </is>
      </c>
      <c r="C6243" t="n">
        <v>1</v>
      </c>
      <c r="D6243" t="inlineStr">
        <is>
          <t>IPCA</t>
        </is>
      </c>
      <c r="E6243" t="n">
        <v>0.009488792934583046</v>
      </c>
      <c r="F6243" t="inlineStr">
        <is>
          <t>MENSAL</t>
        </is>
      </c>
      <c r="G6243" t="n">
        <v>46011</v>
      </c>
      <c r="H6243" t="n">
        <v>46011</v>
      </c>
      <c r="I6243" t="inlineStr">
        <is>
          <t>063</t>
        </is>
      </c>
      <c r="J6243" t="inlineStr">
        <is>
          <t>CARTEIRA</t>
        </is>
      </c>
      <c r="K6243" t="inlineStr">
        <is>
          <t>CONTRATO</t>
        </is>
      </c>
      <c r="L6243" t="n">
        <v>2041.15</v>
      </c>
      <c r="M6243" t="inlineStr"/>
      <c r="N6243" t="inlineStr"/>
      <c r="O6243" s="142">
        <f>DATE(YEAR(H6243),MONTH(H6243),1)</f>
        <v/>
      </c>
      <c r="P6243" s="132">
        <f>IF(H6243&gt;$L$3,"Futuro","Atraso")</f>
        <v/>
      </c>
      <c r="Q6243">
        <f>12*(YEAR(H6243)-YEAR($L$3))+(MONTH(H6243)-MONTH($L$3))</f>
        <v/>
      </c>
      <c r="R6243" s="366">
        <f>IF(N6243="IBIRAPITANGA FASE 3",IF(P6243="Atraso",M6243,M6243/(1+$J$2)^Q6243),IF(P6243="Atraso",M6243,M6243/(1+$J$1)^Q6243))</f>
        <v/>
      </c>
    </row>
    <row r="6244">
      <c r="A6244" t="inlineStr">
        <is>
          <t>Q025L015</t>
        </is>
      </c>
      <c r="B6244" t="inlineStr">
        <is>
          <t>REGIS CORTEZ BUENO</t>
        </is>
      </c>
      <c r="C6244" t="n">
        <v>1</v>
      </c>
      <c r="D6244" t="inlineStr">
        <is>
          <t>IPCA</t>
        </is>
      </c>
      <c r="E6244" t="n">
        <v>0.009488792934583046</v>
      </c>
      <c r="F6244" t="inlineStr">
        <is>
          <t>MENSAL</t>
        </is>
      </c>
      <c r="G6244" t="n">
        <v>46042</v>
      </c>
      <c r="H6244" t="n">
        <v>46042</v>
      </c>
      <c r="I6244" t="inlineStr">
        <is>
          <t>064</t>
        </is>
      </c>
      <c r="J6244" t="inlineStr">
        <is>
          <t>CARTEIRA</t>
        </is>
      </c>
      <c r="K6244" t="inlineStr">
        <is>
          <t>CONTRATO</t>
        </is>
      </c>
      <c r="L6244" t="n">
        <v>2041.15</v>
      </c>
      <c r="M6244" t="inlineStr"/>
      <c r="N6244" t="inlineStr"/>
      <c r="O6244" s="142">
        <f>DATE(YEAR(H6244),MONTH(H6244),1)</f>
        <v/>
      </c>
      <c r="P6244" s="132">
        <f>IF(H6244&gt;$L$3,"Futuro","Atraso")</f>
        <v/>
      </c>
      <c r="Q6244">
        <f>12*(YEAR(H6244)-YEAR($L$3))+(MONTH(H6244)-MONTH($L$3))</f>
        <v/>
      </c>
      <c r="R6244" s="366">
        <f>IF(N6244="IBIRAPITANGA FASE 3",IF(P6244="Atraso",M6244,M6244/(1+$J$2)^Q6244),IF(P6244="Atraso",M6244,M6244/(1+$J$1)^Q6244))</f>
        <v/>
      </c>
    </row>
    <row r="6245">
      <c r="A6245" t="inlineStr">
        <is>
          <t>Q025L015</t>
        </is>
      </c>
      <c r="B6245" t="inlineStr">
        <is>
          <t>REGIS CORTEZ BUENO</t>
        </is>
      </c>
      <c r="C6245" t="n">
        <v>1</v>
      </c>
      <c r="D6245" t="inlineStr">
        <is>
          <t>IPCA</t>
        </is>
      </c>
      <c r="E6245" t="n">
        <v>0.009488792934583046</v>
      </c>
      <c r="F6245" t="inlineStr">
        <is>
          <t>MENSAL</t>
        </is>
      </c>
      <c r="G6245" t="n">
        <v>46073</v>
      </c>
      <c r="H6245" t="n">
        <v>46073</v>
      </c>
      <c r="I6245" t="inlineStr">
        <is>
          <t>065</t>
        </is>
      </c>
      <c r="J6245" t="inlineStr">
        <is>
          <t>CARTEIRA</t>
        </is>
      </c>
      <c r="K6245" t="inlineStr">
        <is>
          <t>CONTRATO</t>
        </is>
      </c>
      <c r="L6245" t="n">
        <v>2041.15</v>
      </c>
      <c r="M6245" t="inlineStr"/>
      <c r="N6245" t="inlineStr"/>
      <c r="O6245" s="142">
        <f>DATE(YEAR(H6245),MONTH(H6245),1)</f>
        <v/>
      </c>
      <c r="P6245" s="132">
        <f>IF(H6245&gt;$L$3,"Futuro","Atraso")</f>
        <v/>
      </c>
      <c r="Q6245">
        <f>12*(YEAR(H6245)-YEAR($L$3))+(MONTH(H6245)-MONTH($L$3))</f>
        <v/>
      </c>
      <c r="R6245" s="366">
        <f>IF(N6245="IBIRAPITANGA FASE 3",IF(P6245="Atraso",M6245,M6245/(1+$J$2)^Q6245),IF(P6245="Atraso",M6245,M6245/(1+$J$1)^Q6245))</f>
        <v/>
      </c>
    </row>
    <row r="6246">
      <c r="A6246" t="inlineStr">
        <is>
          <t>Q025L015</t>
        </is>
      </c>
      <c r="B6246" t="inlineStr">
        <is>
          <t>REGIS CORTEZ BUENO</t>
        </is>
      </c>
      <c r="C6246" t="n">
        <v>1</v>
      </c>
      <c r="D6246" t="inlineStr">
        <is>
          <t>IPCA</t>
        </is>
      </c>
      <c r="E6246" t="n">
        <v>0.009488792934583046</v>
      </c>
      <c r="F6246" t="inlineStr">
        <is>
          <t>MENSAL</t>
        </is>
      </c>
      <c r="G6246" t="n">
        <v>46101</v>
      </c>
      <c r="H6246" t="n">
        <v>46101</v>
      </c>
      <c r="I6246" t="inlineStr">
        <is>
          <t>066</t>
        </is>
      </c>
      <c r="J6246" t="inlineStr">
        <is>
          <t>CARTEIRA</t>
        </is>
      </c>
      <c r="K6246" t="inlineStr">
        <is>
          <t>CONTRATO</t>
        </is>
      </c>
      <c r="L6246" t="n">
        <v>2041.15</v>
      </c>
      <c r="M6246" t="inlineStr"/>
      <c r="N6246" t="inlineStr"/>
      <c r="O6246" s="142">
        <f>DATE(YEAR(H6246),MONTH(H6246),1)</f>
        <v/>
      </c>
      <c r="P6246" s="132">
        <f>IF(H6246&gt;$L$3,"Futuro","Atraso")</f>
        <v/>
      </c>
      <c r="Q6246">
        <f>12*(YEAR(H6246)-YEAR($L$3))+(MONTH(H6246)-MONTH($L$3))</f>
        <v/>
      </c>
      <c r="R6246" s="366">
        <f>IF(N6246="IBIRAPITANGA FASE 3",IF(P6246="Atraso",M6246,M6246/(1+$J$2)^Q6246),IF(P6246="Atraso",M6246,M6246/(1+$J$1)^Q6246))</f>
        <v/>
      </c>
    </row>
    <row r="6247">
      <c r="A6247" t="inlineStr">
        <is>
          <t>Q025L015</t>
        </is>
      </c>
      <c r="B6247" t="inlineStr">
        <is>
          <t>REGIS CORTEZ BUENO</t>
        </is>
      </c>
      <c r="C6247" t="n">
        <v>1</v>
      </c>
      <c r="D6247" t="inlineStr">
        <is>
          <t>IPCA</t>
        </is>
      </c>
      <c r="E6247" t="n">
        <v>0.009488792934583046</v>
      </c>
      <c r="F6247" t="inlineStr">
        <is>
          <t>MENSAL</t>
        </is>
      </c>
      <c r="G6247" t="n">
        <v>46132</v>
      </c>
      <c r="H6247" t="n">
        <v>46132</v>
      </c>
      <c r="I6247" t="inlineStr">
        <is>
          <t>067</t>
        </is>
      </c>
      <c r="J6247" t="inlineStr">
        <is>
          <t>CARTEIRA</t>
        </is>
      </c>
      <c r="K6247" t="inlineStr">
        <is>
          <t>CONTRATO</t>
        </is>
      </c>
      <c r="L6247" t="n">
        <v>2041.15</v>
      </c>
      <c r="M6247" t="inlineStr"/>
      <c r="N6247" t="inlineStr"/>
      <c r="O6247" s="142">
        <f>DATE(YEAR(H6247),MONTH(H6247),1)</f>
        <v/>
      </c>
      <c r="P6247" s="132">
        <f>IF(H6247&gt;$L$3,"Futuro","Atraso")</f>
        <v/>
      </c>
      <c r="Q6247">
        <f>12*(YEAR(H6247)-YEAR($L$3))+(MONTH(H6247)-MONTH($L$3))</f>
        <v/>
      </c>
      <c r="R6247" s="366">
        <f>IF(N6247="IBIRAPITANGA FASE 3",IF(P6247="Atraso",M6247,M6247/(1+$J$2)^Q6247),IF(P6247="Atraso",M6247,M6247/(1+$J$1)^Q6247))</f>
        <v/>
      </c>
    </row>
    <row r="6248">
      <c r="A6248" t="inlineStr">
        <is>
          <t>Q025L015</t>
        </is>
      </c>
      <c r="B6248" t="inlineStr">
        <is>
          <t>REGIS CORTEZ BUENO</t>
        </is>
      </c>
      <c r="C6248" t="n">
        <v>1</v>
      </c>
      <c r="D6248" t="inlineStr">
        <is>
          <t>IPCA</t>
        </is>
      </c>
      <c r="E6248" t="n">
        <v>0.009488792934583046</v>
      </c>
      <c r="F6248" t="inlineStr">
        <is>
          <t>MENSAL</t>
        </is>
      </c>
      <c r="G6248" t="n">
        <v>46162</v>
      </c>
      <c r="H6248" t="n">
        <v>46162</v>
      </c>
      <c r="I6248" t="inlineStr">
        <is>
          <t>068</t>
        </is>
      </c>
      <c r="J6248" t="inlineStr">
        <is>
          <t>CARTEIRA</t>
        </is>
      </c>
      <c r="K6248" t="inlineStr">
        <is>
          <t>CONTRATO</t>
        </is>
      </c>
      <c r="L6248" t="n">
        <v>2041.15</v>
      </c>
      <c r="M6248" t="inlineStr"/>
      <c r="N6248" t="inlineStr"/>
      <c r="O6248" s="142">
        <f>DATE(YEAR(H6248),MONTH(H6248),1)</f>
        <v/>
      </c>
      <c r="P6248" s="132">
        <f>IF(H6248&gt;$L$3,"Futuro","Atraso")</f>
        <v/>
      </c>
      <c r="Q6248">
        <f>12*(YEAR(H6248)-YEAR($L$3))+(MONTH(H6248)-MONTH($L$3))</f>
        <v/>
      </c>
      <c r="R6248" s="366">
        <f>IF(N6248="IBIRAPITANGA FASE 3",IF(P6248="Atraso",M6248,M6248/(1+$J$2)^Q6248),IF(P6248="Atraso",M6248,M6248/(1+$J$1)^Q6248))</f>
        <v/>
      </c>
    </row>
    <row r="6249">
      <c r="A6249" t="inlineStr">
        <is>
          <t>Q025L015</t>
        </is>
      </c>
      <c r="B6249" t="inlineStr">
        <is>
          <t>REGIS CORTEZ BUENO</t>
        </is>
      </c>
      <c r="C6249" t="n">
        <v>1</v>
      </c>
      <c r="D6249" t="inlineStr">
        <is>
          <t>IPCA</t>
        </is>
      </c>
      <c r="E6249" t="n">
        <v>0.009488792934583046</v>
      </c>
      <c r="F6249" t="inlineStr">
        <is>
          <t>MENSAL</t>
        </is>
      </c>
      <c r="G6249" t="n">
        <v>46193</v>
      </c>
      <c r="H6249" t="n">
        <v>46193</v>
      </c>
      <c r="I6249" t="inlineStr">
        <is>
          <t>069</t>
        </is>
      </c>
      <c r="J6249" t="inlineStr">
        <is>
          <t>CARTEIRA</t>
        </is>
      </c>
      <c r="K6249" t="inlineStr">
        <is>
          <t>CONTRATO</t>
        </is>
      </c>
      <c r="L6249" t="n">
        <v>2041.15</v>
      </c>
      <c r="M6249" t="inlineStr"/>
      <c r="N6249" t="inlineStr"/>
      <c r="O6249" s="142">
        <f>DATE(YEAR(H6249),MONTH(H6249),1)</f>
        <v/>
      </c>
      <c r="P6249" s="132">
        <f>IF(H6249&gt;$L$3,"Futuro","Atraso")</f>
        <v/>
      </c>
      <c r="Q6249">
        <f>12*(YEAR(H6249)-YEAR($L$3))+(MONTH(H6249)-MONTH($L$3))</f>
        <v/>
      </c>
      <c r="R6249" s="366">
        <f>IF(N6249="IBIRAPITANGA FASE 3",IF(P6249="Atraso",M6249,M6249/(1+$J$2)^Q6249),IF(P6249="Atraso",M6249,M6249/(1+$J$1)^Q6249))</f>
        <v/>
      </c>
    </row>
    <row r="6250">
      <c r="A6250" t="inlineStr">
        <is>
          <t>Q025L015</t>
        </is>
      </c>
      <c r="B6250" t="inlineStr">
        <is>
          <t>REGIS CORTEZ BUENO</t>
        </is>
      </c>
      <c r="C6250" t="n">
        <v>1</v>
      </c>
      <c r="D6250" t="inlineStr">
        <is>
          <t>IPCA</t>
        </is>
      </c>
      <c r="E6250" t="n">
        <v>0.009488792934583046</v>
      </c>
      <c r="F6250" t="inlineStr">
        <is>
          <t>MENSAL</t>
        </is>
      </c>
      <c r="G6250" t="n">
        <v>46223</v>
      </c>
      <c r="H6250" t="n">
        <v>46223</v>
      </c>
      <c r="I6250" t="inlineStr">
        <is>
          <t>070</t>
        </is>
      </c>
      <c r="J6250" t="inlineStr">
        <is>
          <t>CARTEIRA</t>
        </is>
      </c>
      <c r="K6250" t="inlineStr">
        <is>
          <t>CONTRATO</t>
        </is>
      </c>
      <c r="L6250" t="n">
        <v>2041.15</v>
      </c>
      <c r="M6250" t="inlineStr"/>
      <c r="N6250" t="inlineStr"/>
      <c r="O6250" s="142">
        <f>DATE(YEAR(H6250),MONTH(H6250),1)</f>
        <v/>
      </c>
      <c r="P6250" s="132">
        <f>IF(H6250&gt;$L$3,"Futuro","Atraso")</f>
        <v/>
      </c>
      <c r="Q6250">
        <f>12*(YEAR(H6250)-YEAR($L$3))+(MONTH(H6250)-MONTH($L$3))</f>
        <v/>
      </c>
      <c r="R6250" s="366">
        <f>IF(N6250="IBIRAPITANGA FASE 3",IF(P6250="Atraso",M6250,M6250/(1+$J$2)^Q6250),IF(P6250="Atraso",M6250,M6250/(1+$J$1)^Q6250))</f>
        <v/>
      </c>
    </row>
    <row r="6251">
      <c r="A6251" t="inlineStr">
        <is>
          <t>Q025L015</t>
        </is>
      </c>
      <c r="B6251" t="inlineStr">
        <is>
          <t>REGIS CORTEZ BUENO</t>
        </is>
      </c>
      <c r="C6251" t="n">
        <v>1</v>
      </c>
      <c r="D6251" t="inlineStr">
        <is>
          <t>IPCA</t>
        </is>
      </c>
      <c r="E6251" t="n">
        <v>0.009488792934583046</v>
      </c>
      <c r="F6251" t="inlineStr">
        <is>
          <t>MENSAL</t>
        </is>
      </c>
      <c r="G6251" t="n">
        <v>46254</v>
      </c>
      <c r="H6251" t="n">
        <v>46254</v>
      </c>
      <c r="I6251" t="inlineStr">
        <is>
          <t>071</t>
        </is>
      </c>
      <c r="J6251" t="inlineStr">
        <is>
          <t>CARTEIRA</t>
        </is>
      </c>
      <c r="K6251" t="inlineStr">
        <is>
          <t>CONTRATO</t>
        </is>
      </c>
      <c r="L6251" t="n">
        <v>2041.15</v>
      </c>
      <c r="M6251" t="inlineStr"/>
      <c r="N6251" t="inlineStr"/>
      <c r="O6251" s="142">
        <f>DATE(YEAR(H6251),MONTH(H6251),1)</f>
        <v/>
      </c>
      <c r="P6251" s="132">
        <f>IF(H6251&gt;$L$3,"Futuro","Atraso")</f>
        <v/>
      </c>
      <c r="Q6251">
        <f>12*(YEAR(H6251)-YEAR($L$3))+(MONTH(H6251)-MONTH($L$3))</f>
        <v/>
      </c>
      <c r="R6251" s="366">
        <f>IF(N6251="IBIRAPITANGA FASE 3",IF(P6251="Atraso",M6251,M6251/(1+$J$2)^Q6251),IF(P6251="Atraso",M6251,M6251/(1+$J$1)^Q6251))</f>
        <v/>
      </c>
    </row>
    <row r="6252">
      <c r="A6252" t="inlineStr">
        <is>
          <t>Q025L015</t>
        </is>
      </c>
      <c r="B6252" t="inlineStr">
        <is>
          <t>REGIS CORTEZ BUENO</t>
        </is>
      </c>
      <c r="C6252" t="n">
        <v>1</v>
      </c>
      <c r="D6252" t="inlineStr">
        <is>
          <t>IPCA</t>
        </is>
      </c>
      <c r="E6252" t="n">
        <v>0.009488792934583046</v>
      </c>
      <c r="F6252" t="inlineStr">
        <is>
          <t>MENSAL</t>
        </is>
      </c>
      <c r="G6252" t="n">
        <v>46285</v>
      </c>
      <c r="H6252" t="n">
        <v>46285</v>
      </c>
      <c r="I6252" t="inlineStr">
        <is>
          <t>072</t>
        </is>
      </c>
      <c r="J6252" t="inlineStr">
        <is>
          <t>CARTEIRA</t>
        </is>
      </c>
      <c r="K6252" t="inlineStr">
        <is>
          <t>CONTRATO</t>
        </is>
      </c>
      <c r="L6252" t="n">
        <v>2041.15</v>
      </c>
      <c r="M6252" t="inlineStr"/>
      <c r="N6252" t="inlineStr"/>
      <c r="O6252" s="142">
        <f>DATE(YEAR(H6252),MONTH(H6252),1)</f>
        <v/>
      </c>
      <c r="P6252" s="132">
        <f>IF(H6252&gt;$L$3,"Futuro","Atraso")</f>
        <v/>
      </c>
      <c r="Q6252">
        <f>12*(YEAR(H6252)-YEAR($L$3))+(MONTH(H6252)-MONTH($L$3))</f>
        <v/>
      </c>
      <c r="R6252" s="366">
        <f>IF(N6252="IBIRAPITANGA FASE 3",IF(P6252="Atraso",M6252,M6252/(1+$J$2)^Q6252),IF(P6252="Atraso",M6252,M6252/(1+$J$1)^Q6252))</f>
        <v/>
      </c>
    </row>
    <row r="6253">
      <c r="A6253" t="inlineStr">
        <is>
          <t>Q025L015</t>
        </is>
      </c>
      <c r="B6253" t="inlineStr">
        <is>
          <t>REGIS CORTEZ BUENO</t>
        </is>
      </c>
      <c r="C6253" t="n">
        <v>1</v>
      </c>
      <c r="D6253" t="inlineStr">
        <is>
          <t>IPCA</t>
        </is>
      </c>
      <c r="E6253" t="n">
        <v>0.009488792934583046</v>
      </c>
      <c r="F6253" t="inlineStr">
        <is>
          <t>MENSAL</t>
        </is>
      </c>
      <c r="G6253" t="n">
        <v>46315</v>
      </c>
      <c r="H6253" t="n">
        <v>46315</v>
      </c>
      <c r="I6253" t="inlineStr">
        <is>
          <t>073</t>
        </is>
      </c>
      <c r="J6253" t="inlineStr">
        <is>
          <t>CARTEIRA</t>
        </is>
      </c>
      <c r="K6253" t="inlineStr">
        <is>
          <t>CONTRATO</t>
        </is>
      </c>
      <c r="L6253" t="n">
        <v>2041.15</v>
      </c>
      <c r="M6253" t="inlineStr"/>
      <c r="N6253" t="inlineStr"/>
      <c r="O6253" s="142">
        <f>DATE(YEAR(H6253),MONTH(H6253),1)</f>
        <v/>
      </c>
      <c r="P6253" s="132">
        <f>IF(H6253&gt;$L$3,"Futuro","Atraso")</f>
        <v/>
      </c>
      <c r="Q6253">
        <f>12*(YEAR(H6253)-YEAR($L$3))+(MONTH(H6253)-MONTH($L$3))</f>
        <v/>
      </c>
      <c r="R6253" s="366">
        <f>IF(N6253="IBIRAPITANGA FASE 3",IF(P6253="Atraso",M6253,M6253/(1+$J$2)^Q6253),IF(P6253="Atraso",M6253,M6253/(1+$J$1)^Q6253))</f>
        <v/>
      </c>
    </row>
    <row r="6254">
      <c r="A6254" t="inlineStr">
        <is>
          <t>Q025L015</t>
        </is>
      </c>
      <c r="B6254" t="inlineStr">
        <is>
          <t>REGIS CORTEZ BUENO</t>
        </is>
      </c>
      <c r="C6254" t="n">
        <v>1</v>
      </c>
      <c r="D6254" t="inlineStr">
        <is>
          <t>IPCA</t>
        </is>
      </c>
      <c r="E6254" t="n">
        <v>0.009488792934583046</v>
      </c>
      <c r="F6254" t="inlineStr">
        <is>
          <t>MENSAL</t>
        </is>
      </c>
      <c r="G6254" t="n">
        <v>46346</v>
      </c>
      <c r="H6254" t="n">
        <v>46346</v>
      </c>
      <c r="I6254" t="inlineStr">
        <is>
          <t>074</t>
        </is>
      </c>
      <c r="J6254" t="inlineStr">
        <is>
          <t>CARTEIRA</t>
        </is>
      </c>
      <c r="K6254" t="inlineStr">
        <is>
          <t>CONTRATO</t>
        </is>
      </c>
      <c r="L6254" t="n">
        <v>2041.15</v>
      </c>
      <c r="M6254" t="inlineStr"/>
      <c r="N6254" t="inlineStr"/>
      <c r="O6254" s="142">
        <f>DATE(YEAR(H6254),MONTH(H6254),1)</f>
        <v/>
      </c>
      <c r="P6254" s="132">
        <f>IF(H6254&gt;$L$3,"Futuro","Atraso")</f>
        <v/>
      </c>
      <c r="Q6254">
        <f>12*(YEAR(H6254)-YEAR($L$3))+(MONTH(H6254)-MONTH($L$3))</f>
        <v/>
      </c>
      <c r="R6254" s="366">
        <f>IF(N6254="IBIRAPITANGA FASE 3",IF(P6254="Atraso",M6254,M6254/(1+$J$2)^Q6254),IF(P6254="Atraso",M6254,M6254/(1+$J$1)^Q6254))</f>
        <v/>
      </c>
    </row>
    <row r="6255">
      <c r="A6255" t="inlineStr">
        <is>
          <t>Q025L015</t>
        </is>
      </c>
      <c r="B6255" t="inlineStr">
        <is>
          <t>REGIS CORTEZ BUENO</t>
        </is>
      </c>
      <c r="C6255" t="n">
        <v>1</v>
      </c>
      <c r="D6255" t="inlineStr">
        <is>
          <t>IPCA</t>
        </is>
      </c>
      <c r="E6255" t="n">
        <v>0.009488792934583046</v>
      </c>
      <c r="F6255" t="inlineStr">
        <is>
          <t>MENSAL</t>
        </is>
      </c>
      <c r="G6255" t="n">
        <v>46376</v>
      </c>
      <c r="H6255" t="n">
        <v>46376</v>
      </c>
      <c r="I6255" t="inlineStr">
        <is>
          <t>075</t>
        </is>
      </c>
      <c r="J6255" t="inlineStr">
        <is>
          <t>CARTEIRA</t>
        </is>
      </c>
      <c r="K6255" t="inlineStr">
        <is>
          <t>CONTRATO</t>
        </is>
      </c>
      <c r="L6255" t="n">
        <v>2041.15</v>
      </c>
      <c r="M6255" t="inlineStr"/>
      <c r="N6255" t="inlineStr"/>
      <c r="O6255" s="142">
        <f>DATE(YEAR(H6255),MONTH(H6255),1)</f>
        <v/>
      </c>
      <c r="P6255" s="132">
        <f>IF(H6255&gt;$L$3,"Futuro","Atraso")</f>
        <v/>
      </c>
      <c r="Q6255">
        <f>12*(YEAR(H6255)-YEAR($L$3))+(MONTH(H6255)-MONTH($L$3))</f>
        <v/>
      </c>
      <c r="R6255" s="366">
        <f>IF(N6255="IBIRAPITANGA FASE 3",IF(P6255="Atraso",M6255,M6255/(1+$J$2)^Q6255),IF(P6255="Atraso",M6255,M6255/(1+$J$1)^Q6255))</f>
        <v/>
      </c>
    </row>
    <row r="6256">
      <c r="A6256" t="inlineStr">
        <is>
          <t>Q025L015</t>
        </is>
      </c>
      <c r="B6256" t="inlineStr">
        <is>
          <t>REGIS CORTEZ BUENO</t>
        </is>
      </c>
      <c r="C6256" t="n">
        <v>1</v>
      </c>
      <c r="D6256" t="inlineStr">
        <is>
          <t>IPCA</t>
        </is>
      </c>
      <c r="E6256" t="n">
        <v>0.009488792934583046</v>
      </c>
      <c r="F6256" t="inlineStr">
        <is>
          <t>MENSAL</t>
        </is>
      </c>
      <c r="G6256" t="n">
        <v>46407</v>
      </c>
      <c r="H6256" t="n">
        <v>46407</v>
      </c>
      <c r="I6256" t="inlineStr">
        <is>
          <t>076</t>
        </is>
      </c>
      <c r="J6256" t="inlineStr">
        <is>
          <t>CARTEIRA</t>
        </is>
      </c>
      <c r="K6256" t="inlineStr">
        <is>
          <t>CONTRATO</t>
        </is>
      </c>
      <c r="L6256" t="n">
        <v>2041.15</v>
      </c>
      <c r="M6256" t="inlineStr"/>
      <c r="N6256" t="inlineStr"/>
      <c r="O6256" s="142">
        <f>DATE(YEAR(H6256),MONTH(H6256),1)</f>
        <v/>
      </c>
      <c r="P6256" s="132">
        <f>IF(H6256&gt;$L$3,"Futuro","Atraso")</f>
        <v/>
      </c>
      <c r="Q6256">
        <f>12*(YEAR(H6256)-YEAR($L$3))+(MONTH(H6256)-MONTH($L$3))</f>
        <v/>
      </c>
      <c r="R6256" s="366">
        <f>IF(N6256="IBIRAPITANGA FASE 3",IF(P6256="Atraso",M6256,M6256/(1+$J$2)^Q6256),IF(P6256="Atraso",M6256,M6256/(1+$J$1)^Q6256))</f>
        <v/>
      </c>
    </row>
    <row r="6257">
      <c r="A6257" t="inlineStr">
        <is>
          <t>Q025L015</t>
        </is>
      </c>
      <c r="B6257" t="inlineStr">
        <is>
          <t>REGIS CORTEZ BUENO</t>
        </is>
      </c>
      <c r="C6257" t="n">
        <v>1</v>
      </c>
      <c r="D6257" t="inlineStr">
        <is>
          <t>IPCA</t>
        </is>
      </c>
      <c r="E6257" t="n">
        <v>0.009488792934583046</v>
      </c>
      <c r="F6257" t="inlineStr">
        <is>
          <t>MENSAL</t>
        </is>
      </c>
      <c r="G6257" t="n">
        <v>46438</v>
      </c>
      <c r="H6257" t="n">
        <v>46438</v>
      </c>
      <c r="I6257" t="inlineStr">
        <is>
          <t>077</t>
        </is>
      </c>
      <c r="J6257" t="inlineStr">
        <is>
          <t>CARTEIRA</t>
        </is>
      </c>
      <c r="K6257" t="inlineStr">
        <is>
          <t>CONTRATO</t>
        </is>
      </c>
      <c r="L6257" t="n">
        <v>2041.15</v>
      </c>
      <c r="M6257" t="inlineStr"/>
      <c r="N6257" t="inlineStr"/>
      <c r="O6257" s="142">
        <f>DATE(YEAR(H6257),MONTH(H6257),1)</f>
        <v/>
      </c>
      <c r="P6257" s="132">
        <f>IF(H6257&gt;$L$3,"Futuro","Atraso")</f>
        <v/>
      </c>
      <c r="Q6257">
        <f>12*(YEAR(H6257)-YEAR($L$3))+(MONTH(H6257)-MONTH($L$3))</f>
        <v/>
      </c>
      <c r="R6257" s="366">
        <f>IF(N6257="IBIRAPITANGA FASE 3",IF(P6257="Atraso",M6257,M6257/(1+$J$2)^Q6257),IF(P6257="Atraso",M6257,M6257/(1+$J$1)^Q6257))</f>
        <v/>
      </c>
    </row>
    <row r="6258">
      <c r="A6258" t="inlineStr">
        <is>
          <t>Q025L015</t>
        </is>
      </c>
      <c r="B6258" t="inlineStr">
        <is>
          <t>REGIS CORTEZ BUENO</t>
        </is>
      </c>
      <c r="C6258" t="n">
        <v>1</v>
      </c>
      <c r="D6258" t="inlineStr">
        <is>
          <t>IPCA</t>
        </is>
      </c>
      <c r="E6258" t="n">
        <v>0.009488792934583046</v>
      </c>
      <c r="F6258" t="inlineStr">
        <is>
          <t>MENSAL</t>
        </is>
      </c>
      <c r="G6258" t="n">
        <v>46466</v>
      </c>
      <c r="H6258" t="n">
        <v>46466</v>
      </c>
      <c r="I6258" t="inlineStr">
        <is>
          <t>078</t>
        </is>
      </c>
      <c r="J6258" t="inlineStr">
        <is>
          <t>CARTEIRA</t>
        </is>
      </c>
      <c r="K6258" t="inlineStr">
        <is>
          <t>CONTRATO</t>
        </is>
      </c>
      <c r="L6258" t="n">
        <v>2041.15</v>
      </c>
      <c r="M6258" t="inlineStr"/>
      <c r="N6258" t="inlineStr"/>
      <c r="O6258" s="142">
        <f>DATE(YEAR(H6258),MONTH(H6258),1)</f>
        <v/>
      </c>
      <c r="P6258" s="132">
        <f>IF(H6258&gt;$L$3,"Futuro","Atraso")</f>
        <v/>
      </c>
      <c r="Q6258">
        <f>12*(YEAR(H6258)-YEAR($L$3))+(MONTH(H6258)-MONTH($L$3))</f>
        <v/>
      </c>
      <c r="R6258" s="366">
        <f>IF(N6258="IBIRAPITANGA FASE 3",IF(P6258="Atraso",M6258,M6258/(1+$J$2)^Q6258),IF(P6258="Atraso",M6258,M6258/(1+$J$1)^Q6258))</f>
        <v/>
      </c>
    </row>
    <row r="6259">
      <c r="A6259" t="inlineStr">
        <is>
          <t>Q025L015</t>
        </is>
      </c>
      <c r="B6259" t="inlineStr">
        <is>
          <t>REGIS CORTEZ BUENO</t>
        </is>
      </c>
      <c r="C6259" t="n">
        <v>1</v>
      </c>
      <c r="D6259" t="inlineStr">
        <is>
          <t>IPCA</t>
        </is>
      </c>
      <c r="E6259" t="n">
        <v>0.009488792934583046</v>
      </c>
      <c r="F6259" t="inlineStr">
        <is>
          <t>MENSAL</t>
        </is>
      </c>
      <c r="G6259" t="n">
        <v>46497</v>
      </c>
      <c r="H6259" t="n">
        <v>46497</v>
      </c>
      <c r="I6259" t="inlineStr">
        <is>
          <t>079</t>
        </is>
      </c>
      <c r="J6259" t="inlineStr">
        <is>
          <t>CARTEIRA</t>
        </is>
      </c>
      <c r="K6259" t="inlineStr">
        <is>
          <t>CONTRATO</t>
        </is>
      </c>
      <c r="L6259" t="n">
        <v>2041.15</v>
      </c>
      <c r="M6259" t="inlineStr"/>
      <c r="N6259" t="inlineStr"/>
      <c r="O6259" s="142">
        <f>DATE(YEAR(H6259),MONTH(H6259),1)</f>
        <v/>
      </c>
      <c r="P6259" s="132">
        <f>IF(H6259&gt;$L$3,"Futuro","Atraso")</f>
        <v/>
      </c>
      <c r="Q6259">
        <f>12*(YEAR(H6259)-YEAR($L$3))+(MONTH(H6259)-MONTH($L$3))</f>
        <v/>
      </c>
      <c r="R6259" s="366">
        <f>IF(N6259="IBIRAPITANGA FASE 3",IF(P6259="Atraso",M6259,M6259/(1+$J$2)^Q6259),IF(P6259="Atraso",M6259,M6259/(1+$J$1)^Q6259))</f>
        <v/>
      </c>
    </row>
    <row r="6260">
      <c r="A6260" t="inlineStr">
        <is>
          <t>Q025L015</t>
        </is>
      </c>
      <c r="B6260" t="inlineStr">
        <is>
          <t>REGIS CORTEZ BUENO</t>
        </is>
      </c>
      <c r="C6260" t="n">
        <v>1</v>
      </c>
      <c r="D6260" t="inlineStr">
        <is>
          <t>IPCA</t>
        </is>
      </c>
      <c r="E6260" t="n">
        <v>0.009488792934583046</v>
      </c>
      <c r="F6260" t="inlineStr">
        <is>
          <t>MENSAL</t>
        </is>
      </c>
      <c r="G6260" t="n">
        <v>46527</v>
      </c>
      <c r="H6260" t="n">
        <v>46527</v>
      </c>
      <c r="I6260" t="inlineStr">
        <is>
          <t>080</t>
        </is>
      </c>
      <c r="J6260" t="inlineStr">
        <is>
          <t>CARTEIRA</t>
        </is>
      </c>
      <c r="K6260" t="inlineStr">
        <is>
          <t>CONTRATO</t>
        </is>
      </c>
      <c r="L6260" t="n">
        <v>2041.15</v>
      </c>
      <c r="M6260" t="inlineStr"/>
      <c r="N6260" t="inlineStr"/>
      <c r="O6260" s="142">
        <f>DATE(YEAR(H6260),MONTH(H6260),1)</f>
        <v/>
      </c>
      <c r="P6260" s="132">
        <f>IF(H6260&gt;$L$3,"Futuro","Atraso")</f>
        <v/>
      </c>
      <c r="Q6260">
        <f>12*(YEAR(H6260)-YEAR($L$3))+(MONTH(H6260)-MONTH($L$3))</f>
        <v/>
      </c>
      <c r="R6260" s="366">
        <f>IF(N6260="IBIRAPITANGA FASE 3",IF(P6260="Atraso",M6260,M6260/(1+$J$2)^Q6260),IF(P6260="Atraso",M6260,M6260/(1+$J$1)^Q6260))</f>
        <v/>
      </c>
    </row>
    <row r="6261">
      <c r="A6261" t="inlineStr">
        <is>
          <t>Q025L015</t>
        </is>
      </c>
      <c r="B6261" t="inlineStr">
        <is>
          <t>REGIS CORTEZ BUENO</t>
        </is>
      </c>
      <c r="C6261" t="n">
        <v>1</v>
      </c>
      <c r="D6261" t="inlineStr">
        <is>
          <t>IPCA</t>
        </is>
      </c>
      <c r="E6261" t="n">
        <v>0.009488792934583046</v>
      </c>
      <c r="F6261" t="inlineStr">
        <is>
          <t>MENSAL</t>
        </is>
      </c>
      <c r="G6261" t="n">
        <v>46558</v>
      </c>
      <c r="H6261" t="n">
        <v>46558</v>
      </c>
      <c r="I6261" t="inlineStr">
        <is>
          <t>081</t>
        </is>
      </c>
      <c r="J6261" t="inlineStr">
        <is>
          <t>CARTEIRA</t>
        </is>
      </c>
      <c r="K6261" t="inlineStr">
        <is>
          <t>CONTRATO</t>
        </is>
      </c>
      <c r="L6261" t="n">
        <v>2041.15</v>
      </c>
      <c r="M6261" t="inlineStr"/>
      <c r="N6261" t="inlineStr"/>
      <c r="O6261" s="142">
        <f>DATE(YEAR(H6261),MONTH(H6261),1)</f>
        <v/>
      </c>
      <c r="P6261" s="132">
        <f>IF(H6261&gt;$L$3,"Futuro","Atraso")</f>
        <v/>
      </c>
      <c r="Q6261">
        <f>12*(YEAR(H6261)-YEAR($L$3))+(MONTH(H6261)-MONTH($L$3))</f>
        <v/>
      </c>
      <c r="R6261" s="366">
        <f>IF(N6261="IBIRAPITANGA FASE 3",IF(P6261="Atraso",M6261,M6261/(1+$J$2)^Q6261),IF(P6261="Atraso",M6261,M6261/(1+$J$1)^Q6261))</f>
        <v/>
      </c>
    </row>
    <row r="6262">
      <c r="A6262" t="inlineStr">
        <is>
          <t>Q025L015</t>
        </is>
      </c>
      <c r="B6262" t="inlineStr">
        <is>
          <t>REGIS CORTEZ BUENO</t>
        </is>
      </c>
      <c r="C6262" t="n">
        <v>1</v>
      </c>
      <c r="D6262" t="inlineStr">
        <is>
          <t>IPCA</t>
        </is>
      </c>
      <c r="E6262" t="n">
        <v>0.009488792934583046</v>
      </c>
      <c r="F6262" t="inlineStr">
        <is>
          <t>MENSAL</t>
        </is>
      </c>
      <c r="G6262" t="n">
        <v>46588</v>
      </c>
      <c r="H6262" t="n">
        <v>46588</v>
      </c>
      <c r="I6262" t="inlineStr">
        <is>
          <t>082</t>
        </is>
      </c>
      <c r="J6262" t="inlineStr">
        <is>
          <t>CARTEIRA</t>
        </is>
      </c>
      <c r="K6262" t="inlineStr">
        <is>
          <t>CONTRATO</t>
        </is>
      </c>
      <c r="L6262" t="n">
        <v>2041.15</v>
      </c>
      <c r="M6262" t="inlineStr"/>
      <c r="N6262" t="inlineStr"/>
      <c r="O6262" s="142">
        <f>DATE(YEAR(H6262),MONTH(H6262),1)</f>
        <v/>
      </c>
      <c r="P6262" s="132">
        <f>IF(H6262&gt;$L$3,"Futuro","Atraso")</f>
        <v/>
      </c>
      <c r="Q6262">
        <f>12*(YEAR(H6262)-YEAR($L$3))+(MONTH(H6262)-MONTH($L$3))</f>
        <v/>
      </c>
      <c r="R6262" s="366">
        <f>IF(N6262="IBIRAPITANGA FASE 3",IF(P6262="Atraso",M6262,M6262/(1+$J$2)^Q6262),IF(P6262="Atraso",M6262,M6262/(1+$J$1)^Q6262))</f>
        <v/>
      </c>
    </row>
    <row r="6263">
      <c r="A6263" t="inlineStr">
        <is>
          <t>Q025L015</t>
        </is>
      </c>
      <c r="B6263" t="inlineStr">
        <is>
          <t>REGIS CORTEZ BUENO</t>
        </is>
      </c>
      <c r="C6263" t="n">
        <v>1</v>
      </c>
      <c r="D6263" t="inlineStr">
        <is>
          <t>IPCA</t>
        </is>
      </c>
      <c r="E6263" t="n">
        <v>0.009488792934583046</v>
      </c>
      <c r="F6263" t="inlineStr">
        <is>
          <t>MENSAL</t>
        </is>
      </c>
      <c r="G6263" t="n">
        <v>46619</v>
      </c>
      <c r="H6263" t="n">
        <v>46619</v>
      </c>
      <c r="I6263" t="inlineStr">
        <is>
          <t>083</t>
        </is>
      </c>
      <c r="J6263" t="inlineStr">
        <is>
          <t>CARTEIRA</t>
        </is>
      </c>
      <c r="K6263" t="inlineStr">
        <is>
          <t>CONTRATO</t>
        </is>
      </c>
      <c r="L6263" t="n">
        <v>2041.15</v>
      </c>
      <c r="M6263" t="inlineStr"/>
      <c r="N6263" t="inlineStr"/>
      <c r="O6263" s="142">
        <f>DATE(YEAR(H6263),MONTH(H6263),1)</f>
        <v/>
      </c>
      <c r="P6263" s="132">
        <f>IF(H6263&gt;$L$3,"Futuro","Atraso")</f>
        <v/>
      </c>
      <c r="Q6263">
        <f>12*(YEAR(H6263)-YEAR($L$3))+(MONTH(H6263)-MONTH($L$3))</f>
        <v/>
      </c>
      <c r="R6263" s="366">
        <f>IF(N6263="IBIRAPITANGA FASE 3",IF(P6263="Atraso",M6263,M6263/(1+$J$2)^Q6263),IF(P6263="Atraso",M6263,M6263/(1+$J$1)^Q6263))</f>
        <v/>
      </c>
    </row>
    <row r="6264">
      <c r="A6264" t="inlineStr">
        <is>
          <t>Q025L015</t>
        </is>
      </c>
      <c r="B6264" t="inlineStr">
        <is>
          <t>REGIS CORTEZ BUENO</t>
        </is>
      </c>
      <c r="C6264" t="n">
        <v>1</v>
      </c>
      <c r="D6264" t="inlineStr">
        <is>
          <t>IPCA</t>
        </is>
      </c>
      <c r="E6264" t="n">
        <v>0.009488792934583046</v>
      </c>
      <c r="F6264" t="inlineStr">
        <is>
          <t>MENSAL</t>
        </is>
      </c>
      <c r="G6264" t="n">
        <v>46650</v>
      </c>
      <c r="H6264" t="n">
        <v>46650</v>
      </c>
      <c r="I6264" t="inlineStr">
        <is>
          <t>084</t>
        </is>
      </c>
      <c r="J6264" t="inlineStr">
        <is>
          <t>CARTEIRA</t>
        </is>
      </c>
      <c r="K6264" t="inlineStr">
        <is>
          <t>CONTRATO</t>
        </is>
      </c>
      <c r="L6264" t="n">
        <v>2041.15</v>
      </c>
      <c r="M6264" t="inlineStr"/>
      <c r="N6264" t="inlineStr"/>
      <c r="O6264" s="142">
        <f>DATE(YEAR(H6264),MONTH(H6264),1)</f>
        <v/>
      </c>
      <c r="P6264" s="132">
        <f>IF(H6264&gt;$L$3,"Futuro","Atraso")</f>
        <v/>
      </c>
      <c r="Q6264">
        <f>12*(YEAR(H6264)-YEAR($L$3))+(MONTH(H6264)-MONTH($L$3))</f>
        <v/>
      </c>
      <c r="R6264" s="366">
        <f>IF(N6264="IBIRAPITANGA FASE 3",IF(P6264="Atraso",M6264,M6264/(1+$J$2)^Q6264),IF(P6264="Atraso",M6264,M6264/(1+$J$1)^Q6264))</f>
        <v/>
      </c>
    </row>
    <row r="6265">
      <c r="A6265" t="inlineStr">
        <is>
          <t>Q025L015</t>
        </is>
      </c>
      <c r="B6265" t="inlineStr">
        <is>
          <t>REGIS CORTEZ BUENO</t>
        </is>
      </c>
      <c r="C6265" t="n">
        <v>1</v>
      </c>
      <c r="D6265" t="inlineStr">
        <is>
          <t>IPCA</t>
        </is>
      </c>
      <c r="E6265" t="n">
        <v>0.009488792934583046</v>
      </c>
      <c r="F6265" t="inlineStr">
        <is>
          <t>MENSAL</t>
        </is>
      </c>
      <c r="G6265" t="n">
        <v>46680</v>
      </c>
      <c r="H6265" t="n">
        <v>46680</v>
      </c>
      <c r="I6265" t="inlineStr">
        <is>
          <t>085</t>
        </is>
      </c>
      <c r="J6265" t="inlineStr">
        <is>
          <t>CARTEIRA</t>
        </is>
      </c>
      <c r="K6265" t="inlineStr">
        <is>
          <t>CONTRATO</t>
        </is>
      </c>
      <c r="L6265" t="n">
        <v>2041.15</v>
      </c>
      <c r="M6265" t="inlineStr"/>
      <c r="N6265" t="inlineStr"/>
      <c r="O6265" s="142">
        <f>DATE(YEAR(H6265),MONTH(H6265),1)</f>
        <v/>
      </c>
      <c r="P6265" s="132">
        <f>IF(H6265&gt;$L$3,"Futuro","Atraso")</f>
        <v/>
      </c>
      <c r="Q6265">
        <f>12*(YEAR(H6265)-YEAR($L$3))+(MONTH(H6265)-MONTH($L$3))</f>
        <v/>
      </c>
      <c r="R6265" s="366">
        <f>IF(N6265="IBIRAPITANGA FASE 3",IF(P6265="Atraso",M6265,M6265/(1+$J$2)^Q6265),IF(P6265="Atraso",M6265,M6265/(1+$J$1)^Q6265))</f>
        <v/>
      </c>
    </row>
    <row r="6266">
      <c r="A6266" t="inlineStr">
        <is>
          <t>Q025L015</t>
        </is>
      </c>
      <c r="B6266" t="inlineStr">
        <is>
          <t>REGIS CORTEZ BUENO</t>
        </is>
      </c>
      <c r="C6266" t="n">
        <v>1</v>
      </c>
      <c r="D6266" t="inlineStr">
        <is>
          <t>IPCA</t>
        </is>
      </c>
      <c r="E6266" t="n">
        <v>0.009488792934583046</v>
      </c>
      <c r="F6266" t="inlineStr">
        <is>
          <t>MENSAL</t>
        </is>
      </c>
      <c r="G6266" t="n">
        <v>46711</v>
      </c>
      <c r="H6266" t="n">
        <v>46711</v>
      </c>
      <c r="I6266" t="inlineStr">
        <is>
          <t>086</t>
        </is>
      </c>
      <c r="J6266" t="inlineStr">
        <is>
          <t>CARTEIRA</t>
        </is>
      </c>
      <c r="K6266" t="inlineStr">
        <is>
          <t>CONTRATO</t>
        </is>
      </c>
      <c r="L6266" t="n">
        <v>2041.15</v>
      </c>
      <c r="M6266" t="inlineStr"/>
      <c r="N6266" t="inlineStr"/>
      <c r="O6266" s="142">
        <f>DATE(YEAR(H6266),MONTH(H6266),1)</f>
        <v/>
      </c>
      <c r="P6266" s="132">
        <f>IF(H6266&gt;$L$3,"Futuro","Atraso")</f>
        <v/>
      </c>
      <c r="Q6266">
        <f>12*(YEAR(H6266)-YEAR($L$3))+(MONTH(H6266)-MONTH($L$3))</f>
        <v/>
      </c>
      <c r="R6266" s="366">
        <f>IF(N6266="IBIRAPITANGA FASE 3",IF(P6266="Atraso",M6266,M6266/(1+$J$2)^Q6266),IF(P6266="Atraso",M6266,M6266/(1+$J$1)^Q6266))</f>
        <v/>
      </c>
    </row>
    <row r="6267">
      <c r="A6267" t="inlineStr">
        <is>
          <t>Q025L015</t>
        </is>
      </c>
      <c r="B6267" t="inlineStr">
        <is>
          <t>REGIS CORTEZ BUENO</t>
        </is>
      </c>
      <c r="C6267" t="n">
        <v>1</v>
      </c>
      <c r="D6267" t="inlineStr">
        <is>
          <t>IPCA</t>
        </is>
      </c>
      <c r="E6267" t="n">
        <v>0.009488792934583046</v>
      </c>
      <c r="F6267" t="inlineStr">
        <is>
          <t>MENSAL</t>
        </is>
      </c>
      <c r="G6267" t="n">
        <v>46741</v>
      </c>
      <c r="H6267" t="n">
        <v>46741</v>
      </c>
      <c r="I6267" t="inlineStr">
        <is>
          <t>087</t>
        </is>
      </c>
      <c r="J6267" t="inlineStr">
        <is>
          <t>CARTEIRA</t>
        </is>
      </c>
      <c r="K6267" t="inlineStr">
        <is>
          <t>CONTRATO</t>
        </is>
      </c>
      <c r="L6267" t="n">
        <v>2041.15</v>
      </c>
      <c r="M6267" t="inlineStr"/>
      <c r="N6267" t="inlineStr"/>
      <c r="O6267" s="142">
        <f>DATE(YEAR(H6267),MONTH(H6267),1)</f>
        <v/>
      </c>
      <c r="P6267" s="132">
        <f>IF(H6267&gt;$L$3,"Futuro","Atraso")</f>
        <v/>
      </c>
      <c r="Q6267">
        <f>12*(YEAR(H6267)-YEAR($L$3))+(MONTH(H6267)-MONTH($L$3))</f>
        <v/>
      </c>
      <c r="R6267" s="366">
        <f>IF(N6267="IBIRAPITANGA FASE 3",IF(P6267="Atraso",M6267,M6267/(1+$J$2)^Q6267),IF(P6267="Atraso",M6267,M6267/(1+$J$1)^Q6267))</f>
        <v/>
      </c>
    </row>
    <row r="6268">
      <c r="A6268" t="inlineStr">
        <is>
          <t>Q025L015</t>
        </is>
      </c>
      <c r="B6268" t="inlineStr">
        <is>
          <t>REGIS CORTEZ BUENO</t>
        </is>
      </c>
      <c r="C6268" t="n">
        <v>1</v>
      </c>
      <c r="D6268" t="inlineStr">
        <is>
          <t>IPCA</t>
        </is>
      </c>
      <c r="E6268" t="n">
        <v>0.009488792934583046</v>
      </c>
      <c r="F6268" t="inlineStr">
        <is>
          <t>MENSAL</t>
        </is>
      </c>
      <c r="G6268" t="n">
        <v>46772</v>
      </c>
      <c r="H6268" t="n">
        <v>46772</v>
      </c>
      <c r="I6268" t="inlineStr">
        <is>
          <t>088</t>
        </is>
      </c>
      <c r="J6268" t="inlineStr">
        <is>
          <t>CARTEIRA</t>
        </is>
      </c>
      <c r="K6268" t="inlineStr">
        <is>
          <t>CONTRATO</t>
        </is>
      </c>
      <c r="L6268" t="n">
        <v>2041.15</v>
      </c>
      <c r="M6268" t="inlineStr"/>
      <c r="N6268" t="inlineStr"/>
      <c r="O6268" s="142">
        <f>DATE(YEAR(H6268),MONTH(H6268),1)</f>
        <v/>
      </c>
      <c r="P6268" s="132">
        <f>IF(H6268&gt;$L$3,"Futuro","Atraso")</f>
        <v/>
      </c>
      <c r="Q6268">
        <f>12*(YEAR(H6268)-YEAR($L$3))+(MONTH(H6268)-MONTH($L$3))</f>
        <v/>
      </c>
      <c r="R6268" s="366">
        <f>IF(N6268="IBIRAPITANGA FASE 3",IF(P6268="Atraso",M6268,M6268/(1+$J$2)^Q6268),IF(P6268="Atraso",M6268,M6268/(1+$J$1)^Q6268))</f>
        <v/>
      </c>
    </row>
    <row r="6269">
      <c r="A6269" t="inlineStr">
        <is>
          <t>Q025L015</t>
        </is>
      </c>
      <c r="B6269" t="inlineStr">
        <is>
          <t>REGIS CORTEZ BUENO</t>
        </is>
      </c>
      <c r="C6269" t="n">
        <v>1</v>
      </c>
      <c r="D6269" t="inlineStr">
        <is>
          <t>IPCA</t>
        </is>
      </c>
      <c r="E6269" t="n">
        <v>0.009488792934583046</v>
      </c>
      <c r="F6269" t="inlineStr">
        <is>
          <t>MENSAL</t>
        </is>
      </c>
      <c r="G6269" t="n">
        <v>46803</v>
      </c>
      <c r="H6269" t="n">
        <v>46803</v>
      </c>
      <c r="I6269" t="inlineStr">
        <is>
          <t>089</t>
        </is>
      </c>
      <c r="J6269" t="inlineStr">
        <is>
          <t>CARTEIRA</t>
        </is>
      </c>
      <c r="K6269" t="inlineStr">
        <is>
          <t>CONTRATO</t>
        </is>
      </c>
      <c r="L6269" t="n">
        <v>2041.15</v>
      </c>
      <c r="M6269" t="inlineStr"/>
      <c r="N6269" t="inlineStr"/>
      <c r="O6269" s="142">
        <f>DATE(YEAR(H6269),MONTH(H6269),1)</f>
        <v/>
      </c>
      <c r="P6269" s="132">
        <f>IF(H6269&gt;$L$3,"Futuro","Atraso")</f>
        <v/>
      </c>
      <c r="Q6269">
        <f>12*(YEAR(H6269)-YEAR($L$3))+(MONTH(H6269)-MONTH($L$3))</f>
        <v/>
      </c>
      <c r="R6269" s="366">
        <f>IF(N6269="IBIRAPITANGA FASE 3",IF(P6269="Atraso",M6269,M6269/(1+$J$2)^Q6269),IF(P6269="Atraso",M6269,M6269/(1+$J$1)^Q6269))</f>
        <v/>
      </c>
    </row>
    <row r="6270">
      <c r="A6270" t="inlineStr">
        <is>
          <t>Q025L015</t>
        </is>
      </c>
      <c r="B6270" t="inlineStr">
        <is>
          <t>REGIS CORTEZ BUENO</t>
        </is>
      </c>
      <c r="C6270" t="n">
        <v>1</v>
      </c>
      <c r="D6270" t="inlineStr">
        <is>
          <t>IPCA</t>
        </is>
      </c>
      <c r="E6270" t="n">
        <v>0.009488792934583046</v>
      </c>
      <c r="F6270" t="inlineStr">
        <is>
          <t>MENSAL</t>
        </is>
      </c>
      <c r="G6270" t="n">
        <v>46832</v>
      </c>
      <c r="H6270" t="n">
        <v>46832</v>
      </c>
      <c r="I6270" t="inlineStr">
        <is>
          <t>090</t>
        </is>
      </c>
      <c r="J6270" t="inlineStr">
        <is>
          <t>CARTEIRA</t>
        </is>
      </c>
      <c r="K6270" t="inlineStr">
        <is>
          <t>CONTRATO</t>
        </is>
      </c>
      <c r="L6270" t="n">
        <v>2041.15</v>
      </c>
      <c r="M6270" t="inlineStr"/>
      <c r="N6270" t="inlineStr"/>
      <c r="O6270" s="142">
        <f>DATE(YEAR(H6270),MONTH(H6270),1)</f>
        <v/>
      </c>
      <c r="P6270" s="132">
        <f>IF(H6270&gt;$L$3,"Futuro","Atraso")</f>
        <v/>
      </c>
      <c r="Q6270">
        <f>12*(YEAR(H6270)-YEAR($L$3))+(MONTH(H6270)-MONTH($L$3))</f>
        <v/>
      </c>
      <c r="R6270" s="366">
        <f>IF(N6270="IBIRAPITANGA FASE 3",IF(P6270="Atraso",M6270,M6270/(1+$J$2)^Q6270),IF(P6270="Atraso",M6270,M6270/(1+$J$1)^Q6270))</f>
        <v/>
      </c>
    </row>
    <row r="6271">
      <c r="A6271" t="inlineStr">
        <is>
          <t>Q025L015</t>
        </is>
      </c>
      <c r="B6271" t="inlineStr">
        <is>
          <t>REGIS CORTEZ BUENO</t>
        </is>
      </c>
      <c r="C6271" t="n">
        <v>1</v>
      </c>
      <c r="D6271" t="inlineStr">
        <is>
          <t>IPCA</t>
        </is>
      </c>
      <c r="E6271" t="n">
        <v>0.009488792934583046</v>
      </c>
      <c r="F6271" t="inlineStr">
        <is>
          <t>MENSAL</t>
        </is>
      </c>
      <c r="G6271" t="n">
        <v>46863</v>
      </c>
      <c r="H6271" t="n">
        <v>46863</v>
      </c>
      <c r="I6271" t="inlineStr">
        <is>
          <t>091</t>
        </is>
      </c>
      <c r="J6271" t="inlineStr">
        <is>
          <t>CARTEIRA</t>
        </is>
      </c>
      <c r="K6271" t="inlineStr">
        <is>
          <t>CONTRATO</t>
        </is>
      </c>
      <c r="L6271" t="n">
        <v>2041.15</v>
      </c>
      <c r="M6271" t="inlineStr"/>
      <c r="N6271" t="inlineStr"/>
      <c r="O6271" s="142">
        <f>DATE(YEAR(H6271),MONTH(H6271),1)</f>
        <v/>
      </c>
      <c r="P6271" s="132">
        <f>IF(H6271&gt;$L$3,"Futuro","Atraso")</f>
        <v/>
      </c>
      <c r="Q6271">
        <f>12*(YEAR(H6271)-YEAR($L$3))+(MONTH(H6271)-MONTH($L$3))</f>
        <v/>
      </c>
      <c r="R6271" s="366">
        <f>IF(N6271="IBIRAPITANGA FASE 3",IF(P6271="Atraso",M6271,M6271/(1+$J$2)^Q6271),IF(P6271="Atraso",M6271,M6271/(1+$J$1)^Q6271))</f>
        <v/>
      </c>
    </row>
    <row r="6272">
      <c r="A6272" t="inlineStr">
        <is>
          <t>Q025L015</t>
        </is>
      </c>
      <c r="B6272" t="inlineStr">
        <is>
          <t>REGIS CORTEZ BUENO</t>
        </is>
      </c>
      <c r="C6272" t="n">
        <v>1</v>
      </c>
      <c r="D6272" t="inlineStr">
        <is>
          <t>IPCA</t>
        </is>
      </c>
      <c r="E6272" t="n">
        <v>0.009488792934583046</v>
      </c>
      <c r="F6272" t="inlineStr">
        <is>
          <t>MENSAL</t>
        </is>
      </c>
      <c r="G6272" t="n">
        <v>46893</v>
      </c>
      <c r="H6272" t="n">
        <v>46893</v>
      </c>
      <c r="I6272" t="inlineStr">
        <is>
          <t>092</t>
        </is>
      </c>
      <c r="J6272" t="inlineStr">
        <is>
          <t>CARTEIRA</t>
        </is>
      </c>
      <c r="K6272" t="inlineStr">
        <is>
          <t>CONTRATO</t>
        </is>
      </c>
      <c r="L6272" t="n">
        <v>2041.15</v>
      </c>
      <c r="M6272" t="inlineStr"/>
      <c r="N6272" t="inlineStr"/>
      <c r="O6272" s="142">
        <f>DATE(YEAR(H6272),MONTH(H6272),1)</f>
        <v/>
      </c>
      <c r="P6272" s="132">
        <f>IF(H6272&gt;$L$3,"Futuro","Atraso")</f>
        <v/>
      </c>
      <c r="Q6272">
        <f>12*(YEAR(H6272)-YEAR($L$3))+(MONTH(H6272)-MONTH($L$3))</f>
        <v/>
      </c>
      <c r="R6272" s="366">
        <f>IF(N6272="IBIRAPITANGA FASE 3",IF(P6272="Atraso",M6272,M6272/(1+$J$2)^Q6272),IF(P6272="Atraso",M6272,M6272/(1+$J$1)^Q6272))</f>
        <v/>
      </c>
    </row>
    <row r="6273">
      <c r="A6273" t="inlineStr">
        <is>
          <t>Q025L015</t>
        </is>
      </c>
      <c r="B6273" t="inlineStr">
        <is>
          <t>REGIS CORTEZ BUENO</t>
        </is>
      </c>
      <c r="C6273" t="n">
        <v>1</v>
      </c>
      <c r="D6273" t="inlineStr">
        <is>
          <t>IPCA</t>
        </is>
      </c>
      <c r="E6273" t="n">
        <v>0.009488792934583046</v>
      </c>
      <c r="F6273" t="inlineStr">
        <is>
          <t>MENSAL</t>
        </is>
      </c>
      <c r="G6273" t="n">
        <v>46924</v>
      </c>
      <c r="H6273" t="n">
        <v>46924</v>
      </c>
      <c r="I6273" t="inlineStr">
        <is>
          <t>093</t>
        </is>
      </c>
      <c r="J6273" t="inlineStr">
        <is>
          <t>CARTEIRA</t>
        </is>
      </c>
      <c r="K6273" t="inlineStr">
        <is>
          <t>CONTRATO</t>
        </is>
      </c>
      <c r="L6273" t="n">
        <v>2041.15</v>
      </c>
      <c r="M6273" t="inlineStr"/>
      <c r="N6273" t="inlineStr"/>
      <c r="O6273" s="142">
        <f>DATE(YEAR(H6273),MONTH(H6273),1)</f>
        <v/>
      </c>
      <c r="P6273" s="132">
        <f>IF(H6273&gt;$L$3,"Futuro","Atraso")</f>
        <v/>
      </c>
      <c r="Q6273">
        <f>12*(YEAR(H6273)-YEAR($L$3))+(MONTH(H6273)-MONTH($L$3))</f>
        <v/>
      </c>
      <c r="R6273" s="366">
        <f>IF(N6273="IBIRAPITANGA FASE 3",IF(P6273="Atraso",M6273,M6273/(1+$J$2)^Q6273),IF(P6273="Atraso",M6273,M6273/(1+$J$1)^Q6273))</f>
        <v/>
      </c>
    </row>
    <row r="6274">
      <c r="A6274" t="inlineStr">
        <is>
          <t>Q025L015</t>
        </is>
      </c>
      <c r="B6274" t="inlineStr">
        <is>
          <t>REGIS CORTEZ BUENO</t>
        </is>
      </c>
      <c r="C6274" t="n">
        <v>1</v>
      </c>
      <c r="D6274" t="inlineStr">
        <is>
          <t>IPCA</t>
        </is>
      </c>
      <c r="E6274" t="n">
        <v>0.009488792934583046</v>
      </c>
      <c r="F6274" t="inlineStr">
        <is>
          <t>MENSAL</t>
        </is>
      </c>
      <c r="G6274" t="n">
        <v>46954</v>
      </c>
      <c r="H6274" t="n">
        <v>46954</v>
      </c>
      <c r="I6274" t="inlineStr">
        <is>
          <t>094</t>
        </is>
      </c>
      <c r="J6274" t="inlineStr">
        <is>
          <t>CARTEIRA</t>
        </is>
      </c>
      <c r="K6274" t="inlineStr">
        <is>
          <t>CONTRATO</t>
        </is>
      </c>
      <c r="L6274" t="n">
        <v>2041.15</v>
      </c>
      <c r="M6274" t="inlineStr"/>
      <c r="N6274" t="inlineStr"/>
      <c r="O6274" s="142">
        <f>DATE(YEAR(H6274),MONTH(H6274),1)</f>
        <v/>
      </c>
      <c r="P6274" s="132">
        <f>IF(H6274&gt;$L$3,"Futuro","Atraso")</f>
        <v/>
      </c>
      <c r="Q6274">
        <f>12*(YEAR(H6274)-YEAR($L$3))+(MONTH(H6274)-MONTH($L$3))</f>
        <v/>
      </c>
      <c r="R6274" s="366">
        <f>IF(N6274="IBIRAPITANGA FASE 3",IF(P6274="Atraso",M6274,M6274/(1+$J$2)^Q6274),IF(P6274="Atraso",M6274,M6274/(1+$J$1)^Q6274))</f>
        <v/>
      </c>
    </row>
    <row r="6275">
      <c r="A6275" t="inlineStr">
        <is>
          <t>Q025L015</t>
        </is>
      </c>
      <c r="B6275" t="inlineStr">
        <is>
          <t>REGIS CORTEZ BUENO</t>
        </is>
      </c>
      <c r="C6275" t="n">
        <v>1</v>
      </c>
      <c r="D6275" t="inlineStr">
        <is>
          <t>IPCA</t>
        </is>
      </c>
      <c r="E6275" t="n">
        <v>0.009488792934583046</v>
      </c>
      <c r="F6275" t="inlineStr">
        <is>
          <t>MENSAL</t>
        </is>
      </c>
      <c r="G6275" t="n">
        <v>46985</v>
      </c>
      <c r="H6275" t="n">
        <v>46985</v>
      </c>
      <c r="I6275" t="inlineStr">
        <is>
          <t>095</t>
        </is>
      </c>
      <c r="J6275" t="inlineStr">
        <is>
          <t>CARTEIRA</t>
        </is>
      </c>
      <c r="K6275" t="inlineStr">
        <is>
          <t>CONTRATO</t>
        </is>
      </c>
      <c r="L6275" t="n">
        <v>2041.15</v>
      </c>
      <c r="M6275" t="inlineStr"/>
      <c r="N6275" t="inlineStr"/>
      <c r="O6275" s="142">
        <f>DATE(YEAR(H6275),MONTH(H6275),1)</f>
        <v/>
      </c>
      <c r="P6275" s="132">
        <f>IF(H6275&gt;$L$3,"Futuro","Atraso")</f>
        <v/>
      </c>
      <c r="Q6275">
        <f>12*(YEAR(H6275)-YEAR($L$3))+(MONTH(H6275)-MONTH($L$3))</f>
        <v/>
      </c>
      <c r="R6275" s="366">
        <f>IF(N6275="IBIRAPITANGA FASE 3",IF(P6275="Atraso",M6275,M6275/(1+$J$2)^Q6275),IF(P6275="Atraso",M6275,M6275/(1+$J$1)^Q6275))</f>
        <v/>
      </c>
    </row>
    <row r="6276">
      <c r="A6276" t="inlineStr">
        <is>
          <t>Q025L015</t>
        </is>
      </c>
      <c r="B6276" t="inlineStr">
        <is>
          <t>REGIS CORTEZ BUENO</t>
        </is>
      </c>
      <c r="C6276" t="n">
        <v>1</v>
      </c>
      <c r="D6276" t="inlineStr">
        <is>
          <t>IPCA</t>
        </is>
      </c>
      <c r="E6276" t="n">
        <v>0.009488792934583046</v>
      </c>
      <c r="F6276" t="inlineStr">
        <is>
          <t>MENSAL</t>
        </is>
      </c>
      <c r="G6276" t="n">
        <v>47016</v>
      </c>
      <c r="H6276" t="n">
        <v>47016</v>
      </c>
      <c r="I6276" t="inlineStr">
        <is>
          <t>096</t>
        </is>
      </c>
      <c r="J6276" t="inlineStr">
        <is>
          <t>CARTEIRA</t>
        </is>
      </c>
      <c r="K6276" t="inlineStr">
        <is>
          <t>CONTRATO</t>
        </is>
      </c>
      <c r="L6276" t="n">
        <v>2041.15</v>
      </c>
      <c r="M6276" t="inlineStr"/>
      <c r="N6276" t="inlineStr"/>
      <c r="O6276" s="142">
        <f>DATE(YEAR(H6276),MONTH(H6276),1)</f>
        <v/>
      </c>
      <c r="P6276" s="132">
        <f>IF(H6276&gt;$L$3,"Futuro","Atraso")</f>
        <v/>
      </c>
      <c r="Q6276">
        <f>12*(YEAR(H6276)-YEAR($L$3))+(MONTH(H6276)-MONTH($L$3))</f>
        <v/>
      </c>
      <c r="R6276" s="366">
        <f>IF(N6276="IBIRAPITANGA FASE 3",IF(P6276="Atraso",M6276,M6276/(1+$J$2)^Q6276),IF(P6276="Atraso",M6276,M6276/(1+$J$1)^Q6276))</f>
        <v/>
      </c>
    </row>
    <row r="6277">
      <c r="A6277" t="inlineStr">
        <is>
          <t>Q025L015</t>
        </is>
      </c>
      <c r="B6277" t="inlineStr">
        <is>
          <t>REGIS CORTEZ BUENO</t>
        </is>
      </c>
      <c r="C6277" t="n">
        <v>1</v>
      </c>
      <c r="D6277" t="inlineStr">
        <is>
          <t>IPCA</t>
        </is>
      </c>
      <c r="E6277" t="n">
        <v>0.009488792934583046</v>
      </c>
      <c r="F6277" t="inlineStr">
        <is>
          <t>MENSAL</t>
        </is>
      </c>
      <c r="G6277" t="n">
        <v>47046</v>
      </c>
      <c r="H6277" t="n">
        <v>47046</v>
      </c>
      <c r="I6277" t="inlineStr">
        <is>
          <t>097</t>
        </is>
      </c>
      <c r="J6277" t="inlineStr">
        <is>
          <t>CARTEIRA</t>
        </is>
      </c>
      <c r="K6277" t="inlineStr">
        <is>
          <t>CONTRATO</t>
        </is>
      </c>
      <c r="L6277" t="n">
        <v>2041.15</v>
      </c>
      <c r="M6277" t="inlineStr"/>
      <c r="N6277" t="inlineStr"/>
      <c r="O6277" s="142">
        <f>DATE(YEAR(H6277),MONTH(H6277),1)</f>
        <v/>
      </c>
      <c r="P6277" s="132">
        <f>IF(H6277&gt;$L$3,"Futuro","Atraso")</f>
        <v/>
      </c>
      <c r="Q6277">
        <f>12*(YEAR(H6277)-YEAR($L$3))+(MONTH(H6277)-MONTH($L$3))</f>
        <v/>
      </c>
      <c r="R6277" s="366">
        <f>IF(N6277="IBIRAPITANGA FASE 3",IF(P6277="Atraso",M6277,M6277/(1+$J$2)^Q6277),IF(P6277="Atraso",M6277,M6277/(1+$J$1)^Q6277))</f>
        <v/>
      </c>
    </row>
    <row r="6278">
      <c r="A6278" t="inlineStr">
        <is>
          <t>Q025L015</t>
        </is>
      </c>
      <c r="B6278" t="inlineStr">
        <is>
          <t>REGIS CORTEZ BUENO</t>
        </is>
      </c>
      <c r="C6278" t="n">
        <v>1</v>
      </c>
      <c r="D6278" t="inlineStr">
        <is>
          <t>IPCA</t>
        </is>
      </c>
      <c r="E6278" t="n">
        <v>0.009488792934583046</v>
      </c>
      <c r="F6278" t="inlineStr">
        <is>
          <t>MENSAL</t>
        </is>
      </c>
      <c r="G6278" t="n">
        <v>47077</v>
      </c>
      <c r="H6278" t="n">
        <v>47077</v>
      </c>
      <c r="I6278" t="inlineStr">
        <is>
          <t>098</t>
        </is>
      </c>
      <c r="J6278" t="inlineStr">
        <is>
          <t>CARTEIRA</t>
        </is>
      </c>
      <c r="K6278" t="inlineStr">
        <is>
          <t>CONTRATO</t>
        </is>
      </c>
      <c r="L6278" t="n">
        <v>2041.15</v>
      </c>
      <c r="M6278" t="inlineStr"/>
      <c r="N6278" t="inlineStr"/>
      <c r="O6278" s="142">
        <f>DATE(YEAR(H6278),MONTH(H6278),1)</f>
        <v/>
      </c>
      <c r="P6278" s="132">
        <f>IF(H6278&gt;$L$3,"Futuro","Atraso")</f>
        <v/>
      </c>
      <c r="Q6278">
        <f>12*(YEAR(H6278)-YEAR($L$3))+(MONTH(H6278)-MONTH($L$3))</f>
        <v/>
      </c>
      <c r="R6278" s="366">
        <f>IF(N6278="IBIRAPITANGA FASE 3",IF(P6278="Atraso",M6278,M6278/(1+$J$2)^Q6278),IF(P6278="Atraso",M6278,M6278/(1+$J$1)^Q6278))</f>
        <v/>
      </c>
    </row>
    <row r="6279">
      <c r="A6279" t="inlineStr">
        <is>
          <t>Q025L015</t>
        </is>
      </c>
      <c r="B6279" t="inlineStr">
        <is>
          <t>REGIS CORTEZ BUENO</t>
        </is>
      </c>
      <c r="C6279" t="n">
        <v>1</v>
      </c>
      <c r="D6279" t="inlineStr">
        <is>
          <t>IPCA</t>
        </is>
      </c>
      <c r="E6279" t="n">
        <v>0.009488792934583046</v>
      </c>
      <c r="F6279" t="inlineStr">
        <is>
          <t>MENSAL</t>
        </is>
      </c>
      <c r="G6279" t="n">
        <v>47107</v>
      </c>
      <c r="H6279" t="n">
        <v>47107</v>
      </c>
      <c r="I6279" t="inlineStr">
        <is>
          <t>099</t>
        </is>
      </c>
      <c r="J6279" t="inlineStr">
        <is>
          <t>CARTEIRA</t>
        </is>
      </c>
      <c r="K6279" t="inlineStr">
        <is>
          <t>CONTRATO</t>
        </is>
      </c>
      <c r="L6279" t="n">
        <v>2041.15</v>
      </c>
      <c r="M6279" t="inlineStr"/>
      <c r="N6279" t="inlineStr"/>
      <c r="O6279" s="142">
        <f>DATE(YEAR(H6279),MONTH(H6279),1)</f>
        <v/>
      </c>
      <c r="P6279" s="132">
        <f>IF(H6279&gt;$L$3,"Futuro","Atraso")</f>
        <v/>
      </c>
      <c r="Q6279">
        <f>12*(YEAR(H6279)-YEAR($L$3))+(MONTH(H6279)-MONTH($L$3))</f>
        <v/>
      </c>
      <c r="R6279" s="366">
        <f>IF(N6279="IBIRAPITANGA FASE 3",IF(P6279="Atraso",M6279,M6279/(1+$J$2)^Q6279),IF(P6279="Atraso",M6279,M6279/(1+$J$1)^Q6279))</f>
        <v/>
      </c>
    </row>
    <row r="6280">
      <c r="A6280" t="inlineStr">
        <is>
          <t>Q025L015</t>
        </is>
      </c>
      <c r="B6280" t="inlineStr">
        <is>
          <t>REGIS CORTEZ BUENO</t>
        </is>
      </c>
      <c r="C6280" t="n">
        <v>1</v>
      </c>
      <c r="D6280" t="inlineStr">
        <is>
          <t>IPCA</t>
        </is>
      </c>
      <c r="E6280" t="n">
        <v>0.009488792934583046</v>
      </c>
      <c r="F6280" t="inlineStr">
        <is>
          <t>MENSAL</t>
        </is>
      </c>
      <c r="G6280" t="n">
        <v>47138</v>
      </c>
      <c r="H6280" t="n">
        <v>47138</v>
      </c>
      <c r="I6280" t="inlineStr">
        <is>
          <t>100</t>
        </is>
      </c>
      <c r="J6280" t="inlineStr">
        <is>
          <t>CARTEIRA</t>
        </is>
      </c>
      <c r="K6280" t="inlineStr">
        <is>
          <t>CONTRATO</t>
        </is>
      </c>
      <c r="L6280" t="n">
        <v>2041.15</v>
      </c>
      <c r="M6280" t="inlineStr"/>
      <c r="N6280" t="inlineStr"/>
      <c r="O6280" s="142">
        <f>DATE(YEAR(H6280),MONTH(H6280),1)</f>
        <v/>
      </c>
      <c r="P6280" s="132">
        <f>IF(H6280&gt;$L$3,"Futuro","Atraso")</f>
        <v/>
      </c>
      <c r="Q6280">
        <f>12*(YEAR(H6280)-YEAR($L$3))+(MONTH(H6280)-MONTH($L$3))</f>
        <v/>
      </c>
      <c r="R6280" s="366">
        <f>IF(N6280="IBIRAPITANGA FASE 3",IF(P6280="Atraso",M6280,M6280/(1+$J$2)^Q6280),IF(P6280="Atraso",M6280,M6280/(1+$J$1)^Q6280))</f>
        <v/>
      </c>
    </row>
    <row r="6281">
      <c r="A6281" t="inlineStr">
        <is>
          <t>Q025L015</t>
        </is>
      </c>
      <c r="B6281" t="inlineStr">
        <is>
          <t>REGIS CORTEZ BUENO</t>
        </is>
      </c>
      <c r="C6281" t="n">
        <v>1</v>
      </c>
      <c r="D6281" t="inlineStr">
        <is>
          <t>IPCA</t>
        </is>
      </c>
      <c r="E6281" t="n">
        <v>0.009488792934583046</v>
      </c>
      <c r="F6281" t="inlineStr">
        <is>
          <t>MENSAL</t>
        </is>
      </c>
      <c r="G6281" t="n">
        <v>47169</v>
      </c>
      <c r="H6281" t="n">
        <v>47169</v>
      </c>
      <c r="I6281" t="inlineStr">
        <is>
          <t>101</t>
        </is>
      </c>
      <c r="J6281" t="inlineStr">
        <is>
          <t>CARTEIRA</t>
        </is>
      </c>
      <c r="K6281" t="inlineStr">
        <is>
          <t>CONTRATO</t>
        </is>
      </c>
      <c r="L6281" t="n">
        <v>2041.15</v>
      </c>
      <c r="M6281" t="inlineStr"/>
      <c r="N6281" t="inlineStr"/>
      <c r="O6281" s="142">
        <f>DATE(YEAR(H6281),MONTH(H6281),1)</f>
        <v/>
      </c>
      <c r="P6281" s="132">
        <f>IF(H6281&gt;$L$3,"Futuro","Atraso")</f>
        <v/>
      </c>
      <c r="Q6281">
        <f>12*(YEAR(H6281)-YEAR($L$3))+(MONTH(H6281)-MONTH($L$3))</f>
        <v/>
      </c>
      <c r="R6281" s="366">
        <f>IF(N6281="IBIRAPITANGA FASE 3",IF(P6281="Atraso",M6281,M6281/(1+$J$2)^Q6281),IF(P6281="Atraso",M6281,M6281/(1+$J$1)^Q6281))</f>
        <v/>
      </c>
    </row>
    <row r="6282">
      <c r="A6282" t="inlineStr">
        <is>
          <t>Q025L015</t>
        </is>
      </c>
      <c r="B6282" t="inlineStr">
        <is>
          <t>REGIS CORTEZ BUENO</t>
        </is>
      </c>
      <c r="C6282" t="n">
        <v>1</v>
      </c>
      <c r="D6282" t="inlineStr">
        <is>
          <t>IPCA</t>
        </is>
      </c>
      <c r="E6282" t="n">
        <v>0.009488792934583046</v>
      </c>
      <c r="F6282" t="inlineStr">
        <is>
          <t>MENSAL</t>
        </is>
      </c>
      <c r="G6282" t="n">
        <v>47197</v>
      </c>
      <c r="H6282" t="n">
        <v>47197</v>
      </c>
      <c r="I6282" t="inlineStr">
        <is>
          <t>102</t>
        </is>
      </c>
      <c r="J6282" t="inlineStr">
        <is>
          <t>CARTEIRA</t>
        </is>
      </c>
      <c r="K6282" t="inlineStr">
        <is>
          <t>CONTRATO</t>
        </is>
      </c>
      <c r="L6282" t="n">
        <v>2041.15</v>
      </c>
      <c r="M6282" t="inlineStr"/>
      <c r="N6282" t="inlineStr"/>
      <c r="O6282" s="142">
        <f>DATE(YEAR(H6282),MONTH(H6282),1)</f>
        <v/>
      </c>
      <c r="P6282" s="132">
        <f>IF(H6282&gt;$L$3,"Futuro","Atraso")</f>
        <v/>
      </c>
      <c r="Q6282">
        <f>12*(YEAR(H6282)-YEAR($L$3))+(MONTH(H6282)-MONTH($L$3))</f>
        <v/>
      </c>
      <c r="R6282" s="366">
        <f>IF(N6282="IBIRAPITANGA FASE 3",IF(P6282="Atraso",M6282,M6282/(1+$J$2)^Q6282),IF(P6282="Atraso",M6282,M6282/(1+$J$1)^Q6282))</f>
        <v/>
      </c>
    </row>
    <row r="6283">
      <c r="A6283" t="inlineStr">
        <is>
          <t>Q025L015</t>
        </is>
      </c>
      <c r="B6283" t="inlineStr">
        <is>
          <t>REGIS CORTEZ BUENO</t>
        </is>
      </c>
      <c r="C6283" t="n">
        <v>1</v>
      </c>
      <c r="D6283" t="inlineStr">
        <is>
          <t>IPCA</t>
        </is>
      </c>
      <c r="E6283" t="n">
        <v>0.009488792934583046</v>
      </c>
      <c r="F6283" t="inlineStr">
        <is>
          <t>MENSAL</t>
        </is>
      </c>
      <c r="G6283" t="n">
        <v>47228</v>
      </c>
      <c r="H6283" t="n">
        <v>47228</v>
      </c>
      <c r="I6283" t="inlineStr">
        <is>
          <t>103</t>
        </is>
      </c>
      <c r="J6283" t="inlineStr">
        <is>
          <t>CARTEIRA</t>
        </is>
      </c>
      <c r="K6283" t="inlineStr">
        <is>
          <t>CONTRATO</t>
        </is>
      </c>
      <c r="L6283" t="n">
        <v>2041.15</v>
      </c>
      <c r="M6283" t="inlineStr"/>
      <c r="N6283" t="inlineStr"/>
      <c r="O6283" s="142">
        <f>DATE(YEAR(H6283),MONTH(H6283),1)</f>
        <v/>
      </c>
      <c r="P6283" s="132">
        <f>IF(H6283&gt;$L$3,"Futuro","Atraso")</f>
        <v/>
      </c>
      <c r="Q6283">
        <f>12*(YEAR(H6283)-YEAR($L$3))+(MONTH(H6283)-MONTH($L$3))</f>
        <v/>
      </c>
      <c r="R6283" s="366">
        <f>IF(N6283="IBIRAPITANGA FASE 3",IF(P6283="Atraso",M6283,M6283/(1+$J$2)^Q6283),IF(P6283="Atraso",M6283,M6283/(1+$J$1)^Q6283))</f>
        <v/>
      </c>
    </row>
    <row r="6284">
      <c r="A6284" t="inlineStr">
        <is>
          <t>Q025L015</t>
        </is>
      </c>
      <c r="B6284" t="inlineStr">
        <is>
          <t>REGIS CORTEZ BUENO</t>
        </is>
      </c>
      <c r="C6284" t="n">
        <v>1</v>
      </c>
      <c r="D6284" t="inlineStr">
        <is>
          <t>IPCA</t>
        </is>
      </c>
      <c r="E6284" t="n">
        <v>0.009488792934583046</v>
      </c>
      <c r="F6284" t="inlineStr">
        <is>
          <t>MENSAL</t>
        </is>
      </c>
      <c r="G6284" t="n">
        <v>47258</v>
      </c>
      <c r="H6284" t="n">
        <v>47258</v>
      </c>
      <c r="I6284" t="inlineStr">
        <is>
          <t>104</t>
        </is>
      </c>
      <c r="J6284" t="inlineStr">
        <is>
          <t>CARTEIRA</t>
        </is>
      </c>
      <c r="K6284" t="inlineStr">
        <is>
          <t>CONTRATO</t>
        </is>
      </c>
      <c r="L6284" t="n">
        <v>2041.15</v>
      </c>
      <c r="M6284" t="inlineStr"/>
      <c r="N6284" t="inlineStr"/>
      <c r="O6284" s="142">
        <f>DATE(YEAR(H6284),MONTH(H6284),1)</f>
        <v/>
      </c>
      <c r="P6284" s="132">
        <f>IF(H6284&gt;$L$3,"Futuro","Atraso")</f>
        <v/>
      </c>
      <c r="Q6284">
        <f>12*(YEAR(H6284)-YEAR($L$3))+(MONTH(H6284)-MONTH($L$3))</f>
        <v/>
      </c>
      <c r="R6284" s="366">
        <f>IF(N6284="IBIRAPITANGA FASE 3",IF(P6284="Atraso",M6284,M6284/(1+$J$2)^Q6284),IF(P6284="Atraso",M6284,M6284/(1+$J$1)^Q6284))</f>
        <v/>
      </c>
    </row>
    <row r="6285">
      <c r="A6285" t="inlineStr">
        <is>
          <t>Q025L015</t>
        </is>
      </c>
      <c r="B6285" t="inlineStr">
        <is>
          <t>REGIS CORTEZ BUENO</t>
        </is>
      </c>
      <c r="C6285" t="n">
        <v>1</v>
      </c>
      <c r="D6285" t="inlineStr">
        <is>
          <t>IPCA</t>
        </is>
      </c>
      <c r="E6285" t="n">
        <v>0.009488792934583046</v>
      </c>
      <c r="F6285" t="inlineStr">
        <is>
          <t>MENSAL</t>
        </is>
      </c>
      <c r="G6285" t="n">
        <v>47289</v>
      </c>
      <c r="H6285" t="n">
        <v>47289</v>
      </c>
      <c r="I6285" t="inlineStr">
        <is>
          <t>105</t>
        </is>
      </c>
      <c r="J6285" t="inlineStr">
        <is>
          <t>CARTEIRA</t>
        </is>
      </c>
      <c r="K6285" t="inlineStr">
        <is>
          <t>CONTRATO</t>
        </is>
      </c>
      <c r="L6285" t="n">
        <v>2041.15</v>
      </c>
      <c r="M6285" t="inlineStr"/>
      <c r="N6285" t="inlineStr"/>
      <c r="O6285" s="142">
        <f>DATE(YEAR(H6285),MONTH(H6285),1)</f>
        <v/>
      </c>
      <c r="P6285" s="132">
        <f>IF(H6285&gt;$L$3,"Futuro","Atraso")</f>
        <v/>
      </c>
      <c r="Q6285">
        <f>12*(YEAR(H6285)-YEAR($L$3))+(MONTH(H6285)-MONTH($L$3))</f>
        <v/>
      </c>
      <c r="R6285" s="366">
        <f>IF(N6285="IBIRAPITANGA FASE 3",IF(P6285="Atraso",M6285,M6285/(1+$J$2)^Q6285),IF(P6285="Atraso",M6285,M6285/(1+$J$1)^Q6285))</f>
        <v/>
      </c>
    </row>
    <row r="6286">
      <c r="A6286" t="inlineStr">
        <is>
          <t>Q025L015</t>
        </is>
      </c>
      <c r="B6286" t="inlineStr">
        <is>
          <t>REGIS CORTEZ BUENO</t>
        </is>
      </c>
      <c r="C6286" t="n">
        <v>1</v>
      </c>
      <c r="D6286" t="inlineStr">
        <is>
          <t>IPCA</t>
        </is>
      </c>
      <c r="E6286" t="n">
        <v>0.009488792934583046</v>
      </c>
      <c r="F6286" t="inlineStr">
        <is>
          <t>MENSAL</t>
        </is>
      </c>
      <c r="G6286" t="n">
        <v>47319</v>
      </c>
      <c r="H6286" t="n">
        <v>47319</v>
      </c>
      <c r="I6286" t="inlineStr">
        <is>
          <t>106</t>
        </is>
      </c>
      <c r="J6286" t="inlineStr">
        <is>
          <t>CARTEIRA</t>
        </is>
      </c>
      <c r="K6286" t="inlineStr">
        <is>
          <t>CONTRATO</t>
        </is>
      </c>
      <c r="L6286" t="n">
        <v>2041.15</v>
      </c>
      <c r="M6286" t="inlineStr"/>
      <c r="N6286" t="inlineStr"/>
      <c r="O6286" s="142">
        <f>DATE(YEAR(H6286),MONTH(H6286),1)</f>
        <v/>
      </c>
      <c r="P6286" s="132">
        <f>IF(H6286&gt;$L$3,"Futuro","Atraso")</f>
        <v/>
      </c>
      <c r="Q6286">
        <f>12*(YEAR(H6286)-YEAR($L$3))+(MONTH(H6286)-MONTH($L$3))</f>
        <v/>
      </c>
      <c r="R6286" s="366">
        <f>IF(N6286="IBIRAPITANGA FASE 3",IF(P6286="Atraso",M6286,M6286/(1+$J$2)^Q6286),IF(P6286="Atraso",M6286,M6286/(1+$J$1)^Q6286))</f>
        <v/>
      </c>
    </row>
    <row r="6287">
      <c r="A6287" t="inlineStr">
        <is>
          <t>Q025L015</t>
        </is>
      </c>
      <c r="B6287" t="inlineStr">
        <is>
          <t>REGIS CORTEZ BUENO</t>
        </is>
      </c>
      <c r="C6287" t="n">
        <v>1</v>
      </c>
      <c r="D6287" t="inlineStr">
        <is>
          <t>IPCA</t>
        </is>
      </c>
      <c r="E6287" t="n">
        <v>0.009488792934583046</v>
      </c>
      <c r="F6287" t="inlineStr">
        <is>
          <t>MENSAL</t>
        </is>
      </c>
      <c r="G6287" t="n">
        <v>47350</v>
      </c>
      <c r="H6287" t="n">
        <v>47350</v>
      </c>
      <c r="I6287" t="inlineStr">
        <is>
          <t>107</t>
        </is>
      </c>
      <c r="J6287" t="inlineStr">
        <is>
          <t>CARTEIRA</t>
        </is>
      </c>
      <c r="K6287" t="inlineStr">
        <is>
          <t>CONTRATO</t>
        </is>
      </c>
      <c r="L6287" t="n">
        <v>2041.15</v>
      </c>
      <c r="M6287" t="inlineStr"/>
      <c r="N6287" t="inlineStr"/>
      <c r="O6287" s="142">
        <f>DATE(YEAR(H6287),MONTH(H6287),1)</f>
        <v/>
      </c>
      <c r="P6287" s="132">
        <f>IF(H6287&gt;$L$3,"Futuro","Atraso")</f>
        <v/>
      </c>
      <c r="Q6287">
        <f>12*(YEAR(H6287)-YEAR($L$3))+(MONTH(H6287)-MONTH($L$3))</f>
        <v/>
      </c>
      <c r="R6287" s="366">
        <f>IF(N6287="IBIRAPITANGA FASE 3",IF(P6287="Atraso",M6287,M6287/(1+$J$2)^Q6287),IF(P6287="Atraso",M6287,M6287/(1+$J$1)^Q6287))</f>
        <v/>
      </c>
    </row>
    <row r="6288">
      <c r="A6288" t="inlineStr">
        <is>
          <t>Q025L015</t>
        </is>
      </c>
      <c r="B6288" t="inlineStr">
        <is>
          <t>REGIS CORTEZ BUENO</t>
        </is>
      </c>
      <c r="C6288" t="n">
        <v>1</v>
      </c>
      <c r="D6288" t="inlineStr">
        <is>
          <t>IPCA</t>
        </is>
      </c>
      <c r="E6288" t="n">
        <v>0.009488792934583046</v>
      </c>
      <c r="F6288" t="inlineStr">
        <is>
          <t>MENSAL</t>
        </is>
      </c>
      <c r="G6288" t="n">
        <v>47381</v>
      </c>
      <c r="H6288" t="n">
        <v>47381</v>
      </c>
      <c r="I6288" t="inlineStr">
        <is>
          <t>108</t>
        </is>
      </c>
      <c r="J6288" t="inlineStr">
        <is>
          <t>CARTEIRA</t>
        </is>
      </c>
      <c r="K6288" t="inlineStr">
        <is>
          <t>CONTRATO</t>
        </is>
      </c>
      <c r="L6288" t="n">
        <v>2041.15</v>
      </c>
      <c r="M6288" t="inlineStr"/>
      <c r="N6288" t="inlineStr"/>
      <c r="O6288" s="142">
        <f>DATE(YEAR(H6288),MONTH(H6288),1)</f>
        <v/>
      </c>
      <c r="P6288" s="132">
        <f>IF(H6288&gt;$L$3,"Futuro","Atraso")</f>
        <v/>
      </c>
      <c r="Q6288">
        <f>12*(YEAR(H6288)-YEAR($L$3))+(MONTH(H6288)-MONTH($L$3))</f>
        <v/>
      </c>
      <c r="R6288" s="366">
        <f>IF(N6288="IBIRAPITANGA FASE 3",IF(P6288="Atraso",M6288,M6288/(1+$J$2)^Q6288),IF(P6288="Atraso",M6288,M6288/(1+$J$1)^Q6288))</f>
        <v/>
      </c>
    </row>
    <row r="6289">
      <c r="A6289" t="inlineStr">
        <is>
          <t>Q025L015</t>
        </is>
      </c>
      <c r="B6289" t="inlineStr">
        <is>
          <t>REGIS CORTEZ BUENO</t>
        </is>
      </c>
      <c r="C6289" t="n">
        <v>1</v>
      </c>
      <c r="D6289" t="inlineStr">
        <is>
          <t>IPCA</t>
        </is>
      </c>
      <c r="E6289" t="n">
        <v>0.009488792934583046</v>
      </c>
      <c r="F6289" t="inlineStr">
        <is>
          <t>MENSAL</t>
        </is>
      </c>
      <c r="G6289" t="n">
        <v>47411</v>
      </c>
      <c r="H6289" t="n">
        <v>47411</v>
      </c>
      <c r="I6289" t="inlineStr">
        <is>
          <t>109</t>
        </is>
      </c>
      <c r="J6289" t="inlineStr">
        <is>
          <t>CARTEIRA</t>
        </is>
      </c>
      <c r="K6289" t="inlineStr">
        <is>
          <t>CONTRATO</t>
        </is>
      </c>
      <c r="L6289" t="n">
        <v>2041.15</v>
      </c>
      <c r="M6289" t="inlineStr"/>
      <c r="N6289" t="inlineStr"/>
      <c r="O6289" s="142">
        <f>DATE(YEAR(H6289),MONTH(H6289),1)</f>
        <v/>
      </c>
      <c r="P6289" s="132">
        <f>IF(H6289&gt;$L$3,"Futuro","Atraso")</f>
        <v/>
      </c>
      <c r="Q6289">
        <f>12*(YEAR(H6289)-YEAR($L$3))+(MONTH(H6289)-MONTH($L$3))</f>
        <v/>
      </c>
      <c r="R6289" s="366">
        <f>IF(N6289="IBIRAPITANGA FASE 3",IF(P6289="Atraso",M6289,M6289/(1+$J$2)^Q6289),IF(P6289="Atraso",M6289,M6289/(1+$J$1)^Q6289))</f>
        <v/>
      </c>
    </row>
    <row r="6290">
      <c r="A6290" t="inlineStr">
        <is>
          <t>Q025L015</t>
        </is>
      </c>
      <c r="B6290" t="inlineStr">
        <is>
          <t>REGIS CORTEZ BUENO</t>
        </is>
      </c>
      <c r="C6290" t="n">
        <v>1</v>
      </c>
      <c r="D6290" t="inlineStr">
        <is>
          <t>IPCA</t>
        </is>
      </c>
      <c r="E6290" t="n">
        <v>0.009488792934583046</v>
      </c>
      <c r="F6290" t="inlineStr">
        <is>
          <t>MENSAL</t>
        </is>
      </c>
      <c r="G6290" t="n">
        <v>47442</v>
      </c>
      <c r="H6290" t="n">
        <v>47442</v>
      </c>
      <c r="I6290" t="inlineStr">
        <is>
          <t>110</t>
        </is>
      </c>
      <c r="J6290" t="inlineStr">
        <is>
          <t>CARTEIRA</t>
        </is>
      </c>
      <c r="K6290" t="inlineStr">
        <is>
          <t>CONTRATO</t>
        </is>
      </c>
      <c r="L6290" t="n">
        <v>2041.15</v>
      </c>
      <c r="M6290" t="inlineStr"/>
      <c r="N6290" t="inlineStr"/>
      <c r="O6290" s="142">
        <f>DATE(YEAR(H6290),MONTH(H6290),1)</f>
        <v/>
      </c>
      <c r="P6290" s="132">
        <f>IF(H6290&gt;$L$3,"Futuro","Atraso")</f>
        <v/>
      </c>
      <c r="Q6290">
        <f>12*(YEAR(H6290)-YEAR($L$3))+(MONTH(H6290)-MONTH($L$3))</f>
        <v/>
      </c>
      <c r="R6290" s="366">
        <f>IF(N6290="IBIRAPITANGA FASE 3",IF(P6290="Atraso",M6290,M6290/(1+$J$2)^Q6290),IF(P6290="Atraso",M6290,M6290/(1+$J$1)^Q6290))</f>
        <v/>
      </c>
    </row>
    <row r="6291">
      <c r="A6291" t="inlineStr">
        <is>
          <t>Q025L015</t>
        </is>
      </c>
      <c r="B6291" t="inlineStr">
        <is>
          <t>REGIS CORTEZ BUENO</t>
        </is>
      </c>
      <c r="C6291" t="n">
        <v>1</v>
      </c>
      <c r="D6291" t="inlineStr">
        <is>
          <t>IPCA</t>
        </is>
      </c>
      <c r="E6291" t="n">
        <v>0.009488792934583046</v>
      </c>
      <c r="F6291" t="inlineStr">
        <is>
          <t>MENSAL</t>
        </is>
      </c>
      <c r="G6291" t="n">
        <v>47472</v>
      </c>
      <c r="H6291" t="n">
        <v>47472</v>
      </c>
      <c r="I6291" t="inlineStr">
        <is>
          <t>111</t>
        </is>
      </c>
      <c r="J6291" t="inlineStr">
        <is>
          <t>CARTEIRA</t>
        </is>
      </c>
      <c r="K6291" t="inlineStr">
        <is>
          <t>CONTRATO</t>
        </is>
      </c>
      <c r="L6291" t="n">
        <v>2041.15</v>
      </c>
      <c r="M6291" t="inlineStr"/>
      <c r="N6291" t="inlineStr"/>
      <c r="O6291" s="142">
        <f>DATE(YEAR(H6291),MONTH(H6291),1)</f>
        <v/>
      </c>
      <c r="P6291" s="132">
        <f>IF(H6291&gt;$L$3,"Futuro","Atraso")</f>
        <v/>
      </c>
      <c r="Q6291">
        <f>12*(YEAR(H6291)-YEAR($L$3))+(MONTH(H6291)-MONTH($L$3))</f>
        <v/>
      </c>
      <c r="R6291" s="366">
        <f>IF(N6291="IBIRAPITANGA FASE 3",IF(P6291="Atraso",M6291,M6291/(1+$J$2)^Q6291),IF(P6291="Atraso",M6291,M6291/(1+$J$1)^Q6291))</f>
        <v/>
      </c>
    </row>
    <row r="6292">
      <c r="A6292" t="inlineStr">
        <is>
          <t>Q025L015</t>
        </is>
      </c>
      <c r="B6292" t="inlineStr">
        <is>
          <t>REGIS CORTEZ BUENO</t>
        </is>
      </c>
      <c r="C6292" t="n">
        <v>1</v>
      </c>
      <c r="D6292" t="inlineStr">
        <is>
          <t>IPCA</t>
        </is>
      </c>
      <c r="E6292" t="n">
        <v>0.009488792934583046</v>
      </c>
      <c r="F6292" t="inlineStr">
        <is>
          <t>MENSAL</t>
        </is>
      </c>
      <c r="G6292" t="n">
        <v>47503</v>
      </c>
      <c r="H6292" t="n">
        <v>47503</v>
      </c>
      <c r="I6292" t="inlineStr">
        <is>
          <t>112</t>
        </is>
      </c>
      <c r="J6292" t="inlineStr">
        <is>
          <t>CARTEIRA</t>
        </is>
      </c>
      <c r="K6292" t="inlineStr">
        <is>
          <t>CONTRATO</t>
        </is>
      </c>
      <c r="L6292" t="n">
        <v>2041.15</v>
      </c>
      <c r="M6292" t="inlineStr"/>
      <c r="N6292" t="inlineStr"/>
      <c r="O6292" s="142">
        <f>DATE(YEAR(H6292),MONTH(H6292),1)</f>
        <v/>
      </c>
      <c r="P6292" s="132">
        <f>IF(H6292&gt;$L$3,"Futuro","Atraso")</f>
        <v/>
      </c>
      <c r="Q6292">
        <f>12*(YEAR(H6292)-YEAR($L$3))+(MONTH(H6292)-MONTH($L$3))</f>
        <v/>
      </c>
      <c r="R6292" s="366">
        <f>IF(N6292="IBIRAPITANGA FASE 3",IF(P6292="Atraso",M6292,M6292/(1+$J$2)^Q6292),IF(P6292="Atraso",M6292,M6292/(1+$J$1)^Q6292))</f>
        <v/>
      </c>
    </row>
    <row r="6293">
      <c r="A6293" t="inlineStr">
        <is>
          <t>Q025L015</t>
        </is>
      </c>
      <c r="B6293" t="inlineStr">
        <is>
          <t>REGIS CORTEZ BUENO</t>
        </is>
      </c>
      <c r="C6293" t="n">
        <v>1</v>
      </c>
      <c r="D6293" t="inlineStr">
        <is>
          <t>IPCA</t>
        </is>
      </c>
      <c r="E6293" t="n">
        <v>0.009488792934583046</v>
      </c>
      <c r="F6293" t="inlineStr">
        <is>
          <t>MENSAL</t>
        </is>
      </c>
      <c r="G6293" t="n">
        <v>47534</v>
      </c>
      <c r="H6293" t="n">
        <v>47534</v>
      </c>
      <c r="I6293" t="inlineStr">
        <is>
          <t>113</t>
        </is>
      </c>
      <c r="J6293" t="inlineStr">
        <is>
          <t>CARTEIRA</t>
        </is>
      </c>
      <c r="K6293" t="inlineStr">
        <is>
          <t>CONTRATO</t>
        </is>
      </c>
      <c r="L6293" t="n">
        <v>2041.15</v>
      </c>
      <c r="M6293" t="inlineStr"/>
      <c r="N6293" t="inlineStr"/>
      <c r="O6293" s="142">
        <f>DATE(YEAR(H6293),MONTH(H6293),1)</f>
        <v/>
      </c>
      <c r="P6293" s="132">
        <f>IF(H6293&gt;$L$3,"Futuro","Atraso")</f>
        <v/>
      </c>
      <c r="Q6293">
        <f>12*(YEAR(H6293)-YEAR($L$3))+(MONTH(H6293)-MONTH($L$3))</f>
        <v/>
      </c>
      <c r="R6293" s="366">
        <f>IF(N6293="IBIRAPITANGA FASE 3",IF(P6293="Atraso",M6293,M6293/(1+$J$2)^Q6293),IF(P6293="Atraso",M6293,M6293/(1+$J$1)^Q6293))</f>
        <v/>
      </c>
    </row>
    <row r="6294">
      <c r="A6294" t="inlineStr">
        <is>
          <t>Q025L015</t>
        </is>
      </c>
      <c r="B6294" t="inlineStr">
        <is>
          <t>REGIS CORTEZ BUENO</t>
        </is>
      </c>
      <c r="C6294" t="n">
        <v>1</v>
      </c>
      <c r="D6294" t="inlineStr">
        <is>
          <t>IPCA</t>
        </is>
      </c>
      <c r="E6294" t="n">
        <v>0.009488792934583046</v>
      </c>
      <c r="F6294" t="inlineStr">
        <is>
          <t>MENSAL</t>
        </is>
      </c>
      <c r="G6294" t="n">
        <v>47562</v>
      </c>
      <c r="H6294" t="n">
        <v>47562</v>
      </c>
      <c r="I6294" t="inlineStr">
        <is>
          <t>114</t>
        </is>
      </c>
      <c r="J6294" t="inlineStr">
        <is>
          <t>CARTEIRA</t>
        </is>
      </c>
      <c r="K6294" t="inlineStr">
        <is>
          <t>CONTRATO</t>
        </is>
      </c>
      <c r="L6294" t="n">
        <v>2041.15</v>
      </c>
      <c r="M6294" t="inlineStr"/>
      <c r="N6294" t="inlineStr"/>
      <c r="O6294" s="142">
        <f>DATE(YEAR(H6294),MONTH(H6294),1)</f>
        <v/>
      </c>
      <c r="P6294" s="132">
        <f>IF(H6294&gt;$L$3,"Futuro","Atraso")</f>
        <v/>
      </c>
      <c r="Q6294">
        <f>12*(YEAR(H6294)-YEAR($L$3))+(MONTH(H6294)-MONTH($L$3))</f>
        <v/>
      </c>
      <c r="R6294" s="366">
        <f>IF(N6294="IBIRAPITANGA FASE 3",IF(P6294="Atraso",M6294,M6294/(1+$J$2)^Q6294),IF(P6294="Atraso",M6294,M6294/(1+$J$1)^Q6294))</f>
        <v/>
      </c>
    </row>
    <row r="6295">
      <c r="A6295" t="inlineStr">
        <is>
          <t>Q025L015</t>
        </is>
      </c>
      <c r="B6295" t="inlineStr">
        <is>
          <t>REGIS CORTEZ BUENO</t>
        </is>
      </c>
      <c r="C6295" t="n">
        <v>1</v>
      </c>
      <c r="D6295" t="inlineStr">
        <is>
          <t>IPCA</t>
        </is>
      </c>
      <c r="E6295" t="n">
        <v>0.009488792934583046</v>
      </c>
      <c r="F6295" t="inlineStr">
        <is>
          <t>MENSAL</t>
        </is>
      </c>
      <c r="G6295" t="n">
        <v>47593</v>
      </c>
      <c r="H6295" t="n">
        <v>47593</v>
      </c>
      <c r="I6295" t="inlineStr">
        <is>
          <t>115</t>
        </is>
      </c>
      <c r="J6295" t="inlineStr">
        <is>
          <t>CARTEIRA</t>
        </is>
      </c>
      <c r="K6295" t="inlineStr">
        <is>
          <t>CONTRATO</t>
        </is>
      </c>
      <c r="L6295" t="n">
        <v>2041.15</v>
      </c>
      <c r="M6295" t="inlineStr"/>
      <c r="N6295" t="inlineStr"/>
      <c r="O6295" s="142">
        <f>DATE(YEAR(H6295),MONTH(H6295),1)</f>
        <v/>
      </c>
      <c r="P6295" s="132">
        <f>IF(H6295&gt;$L$3,"Futuro","Atraso")</f>
        <v/>
      </c>
      <c r="Q6295">
        <f>12*(YEAR(H6295)-YEAR($L$3))+(MONTH(H6295)-MONTH($L$3))</f>
        <v/>
      </c>
      <c r="R6295" s="366">
        <f>IF(N6295="IBIRAPITANGA FASE 3",IF(P6295="Atraso",M6295,M6295/(1+$J$2)^Q6295),IF(P6295="Atraso",M6295,M6295/(1+$J$1)^Q6295))</f>
        <v/>
      </c>
    </row>
    <row r="6296">
      <c r="A6296" t="inlineStr">
        <is>
          <t>Q025L015</t>
        </is>
      </c>
      <c r="B6296" t="inlineStr">
        <is>
          <t>REGIS CORTEZ BUENO</t>
        </is>
      </c>
      <c r="C6296" t="n">
        <v>1</v>
      </c>
      <c r="D6296" t="inlineStr">
        <is>
          <t>IPCA</t>
        </is>
      </c>
      <c r="E6296" t="n">
        <v>0.009488792934583046</v>
      </c>
      <c r="F6296" t="inlineStr">
        <is>
          <t>MENSAL</t>
        </is>
      </c>
      <c r="G6296" t="n">
        <v>47623</v>
      </c>
      <c r="H6296" t="n">
        <v>47623</v>
      </c>
      <c r="I6296" t="inlineStr">
        <is>
          <t>116</t>
        </is>
      </c>
      <c r="J6296" t="inlineStr">
        <is>
          <t>CARTEIRA</t>
        </is>
      </c>
      <c r="K6296" t="inlineStr">
        <is>
          <t>CONTRATO</t>
        </is>
      </c>
      <c r="L6296" t="n">
        <v>2041.15</v>
      </c>
      <c r="M6296" t="inlineStr"/>
      <c r="N6296" t="inlineStr"/>
      <c r="O6296" s="142">
        <f>DATE(YEAR(H6296),MONTH(H6296),1)</f>
        <v/>
      </c>
      <c r="P6296" s="132">
        <f>IF(H6296&gt;$L$3,"Futuro","Atraso")</f>
        <v/>
      </c>
      <c r="Q6296">
        <f>12*(YEAR(H6296)-YEAR($L$3))+(MONTH(H6296)-MONTH($L$3))</f>
        <v/>
      </c>
      <c r="R6296" s="366">
        <f>IF(N6296="IBIRAPITANGA FASE 3",IF(P6296="Atraso",M6296,M6296/(1+$J$2)^Q6296),IF(P6296="Atraso",M6296,M6296/(1+$J$1)^Q6296))</f>
        <v/>
      </c>
    </row>
    <row r="6297">
      <c r="A6297" t="inlineStr">
        <is>
          <t>Q025L015</t>
        </is>
      </c>
      <c r="B6297" t="inlineStr">
        <is>
          <t>REGIS CORTEZ BUENO</t>
        </is>
      </c>
      <c r="C6297" t="n">
        <v>1</v>
      </c>
      <c r="D6297" t="inlineStr">
        <is>
          <t>IPCA</t>
        </is>
      </c>
      <c r="E6297" t="n">
        <v>0.009488792934583046</v>
      </c>
      <c r="F6297" t="inlineStr">
        <is>
          <t>MENSAL</t>
        </is>
      </c>
      <c r="G6297" t="n">
        <v>47654</v>
      </c>
      <c r="H6297" t="n">
        <v>47654</v>
      </c>
      <c r="I6297" t="inlineStr">
        <is>
          <t>117</t>
        </is>
      </c>
      <c r="J6297" t="inlineStr">
        <is>
          <t>CARTEIRA</t>
        </is>
      </c>
      <c r="K6297" t="inlineStr">
        <is>
          <t>CONTRATO</t>
        </is>
      </c>
      <c r="L6297" t="n">
        <v>2041.15</v>
      </c>
      <c r="M6297" t="inlineStr"/>
      <c r="N6297" t="inlineStr"/>
      <c r="O6297" s="142">
        <f>DATE(YEAR(H6297),MONTH(H6297),1)</f>
        <v/>
      </c>
      <c r="P6297" s="132">
        <f>IF(H6297&gt;$L$3,"Futuro","Atraso")</f>
        <v/>
      </c>
      <c r="Q6297">
        <f>12*(YEAR(H6297)-YEAR($L$3))+(MONTH(H6297)-MONTH($L$3))</f>
        <v/>
      </c>
      <c r="R6297" s="366">
        <f>IF(N6297="IBIRAPITANGA FASE 3",IF(P6297="Atraso",M6297,M6297/(1+$J$2)^Q6297),IF(P6297="Atraso",M6297,M6297/(1+$J$1)^Q6297))</f>
        <v/>
      </c>
    </row>
    <row r="6298">
      <c r="A6298" t="inlineStr">
        <is>
          <t>Q025L015</t>
        </is>
      </c>
      <c r="B6298" t="inlineStr">
        <is>
          <t>REGIS CORTEZ BUENO</t>
        </is>
      </c>
      <c r="C6298" t="n">
        <v>1</v>
      </c>
      <c r="D6298" t="inlineStr">
        <is>
          <t>IPCA</t>
        </is>
      </c>
      <c r="E6298" t="n">
        <v>0.009488792934583046</v>
      </c>
      <c r="F6298" t="inlineStr">
        <is>
          <t>MENSAL</t>
        </is>
      </c>
      <c r="G6298" t="n">
        <v>47684</v>
      </c>
      <c r="H6298" t="n">
        <v>47684</v>
      </c>
      <c r="I6298" t="inlineStr">
        <is>
          <t>118</t>
        </is>
      </c>
      <c r="J6298" t="inlineStr">
        <is>
          <t>CARTEIRA</t>
        </is>
      </c>
      <c r="K6298" t="inlineStr">
        <is>
          <t>CONTRATO</t>
        </is>
      </c>
      <c r="L6298" t="n">
        <v>2041.15</v>
      </c>
      <c r="M6298" t="inlineStr"/>
      <c r="N6298" t="inlineStr"/>
      <c r="O6298" s="142">
        <f>DATE(YEAR(H6298),MONTH(H6298),1)</f>
        <v/>
      </c>
      <c r="P6298" s="132">
        <f>IF(H6298&gt;$L$3,"Futuro","Atraso")</f>
        <v/>
      </c>
      <c r="Q6298">
        <f>12*(YEAR(H6298)-YEAR($L$3))+(MONTH(H6298)-MONTH($L$3))</f>
        <v/>
      </c>
      <c r="R6298" s="366">
        <f>IF(N6298="IBIRAPITANGA FASE 3",IF(P6298="Atraso",M6298,M6298/(1+$J$2)^Q6298),IF(P6298="Atraso",M6298,M6298/(1+$J$1)^Q6298))</f>
        <v/>
      </c>
    </row>
    <row r="6299">
      <c r="A6299" t="inlineStr">
        <is>
          <t>Q025L015</t>
        </is>
      </c>
      <c r="B6299" t="inlineStr">
        <is>
          <t>REGIS CORTEZ BUENO</t>
        </is>
      </c>
      <c r="C6299" t="n">
        <v>1</v>
      </c>
      <c r="D6299" t="inlineStr">
        <is>
          <t>IPCA</t>
        </is>
      </c>
      <c r="E6299" t="n">
        <v>0.009488792934583046</v>
      </c>
      <c r="F6299" t="inlineStr">
        <is>
          <t>MENSAL</t>
        </is>
      </c>
      <c r="G6299" t="n">
        <v>47715</v>
      </c>
      <c r="H6299" t="n">
        <v>47715</v>
      </c>
      <c r="I6299" t="inlineStr">
        <is>
          <t>119</t>
        </is>
      </c>
      <c r="J6299" t="inlineStr">
        <is>
          <t>CARTEIRA</t>
        </is>
      </c>
      <c r="K6299" t="inlineStr">
        <is>
          <t>CONTRATO</t>
        </is>
      </c>
      <c r="L6299" t="n">
        <v>2041.15</v>
      </c>
      <c r="M6299" t="inlineStr"/>
      <c r="N6299" t="inlineStr"/>
      <c r="O6299" s="142">
        <f>DATE(YEAR(H6299),MONTH(H6299),1)</f>
        <v/>
      </c>
      <c r="P6299" s="132">
        <f>IF(H6299&gt;$L$3,"Futuro","Atraso")</f>
        <v/>
      </c>
      <c r="Q6299">
        <f>12*(YEAR(H6299)-YEAR($L$3))+(MONTH(H6299)-MONTH($L$3))</f>
        <v/>
      </c>
      <c r="R6299" s="366">
        <f>IF(N6299="IBIRAPITANGA FASE 3",IF(P6299="Atraso",M6299,M6299/(1+$J$2)^Q6299),IF(P6299="Atraso",M6299,M6299/(1+$J$1)^Q6299))</f>
        <v/>
      </c>
    </row>
    <row r="6300">
      <c r="A6300" t="inlineStr">
        <is>
          <t>Q025L015</t>
        </is>
      </c>
      <c r="B6300" t="inlineStr">
        <is>
          <t>REGIS CORTEZ BUENO</t>
        </is>
      </c>
      <c r="C6300" t="n">
        <v>1</v>
      </c>
      <c r="D6300" t="inlineStr">
        <is>
          <t>IPCA</t>
        </is>
      </c>
      <c r="E6300" t="n">
        <v>0.009488792934583046</v>
      </c>
      <c r="F6300" t="inlineStr">
        <is>
          <t>MENSAL</t>
        </is>
      </c>
      <c r="G6300" t="n">
        <v>47746</v>
      </c>
      <c r="H6300" t="n">
        <v>47746</v>
      </c>
      <c r="I6300" t="inlineStr">
        <is>
          <t>120</t>
        </is>
      </c>
      <c r="J6300" t="inlineStr">
        <is>
          <t>CARTEIRA</t>
        </is>
      </c>
      <c r="K6300" t="inlineStr">
        <is>
          <t>CONTRATO</t>
        </is>
      </c>
      <c r="L6300" t="n">
        <v>2041.15</v>
      </c>
      <c r="M6300" t="inlineStr"/>
      <c r="N6300" t="inlineStr"/>
      <c r="O6300" s="142">
        <f>DATE(YEAR(H6300),MONTH(H6300),1)</f>
        <v/>
      </c>
      <c r="P6300" s="132">
        <f>IF(H6300&gt;$L$3,"Futuro","Atraso")</f>
        <v/>
      </c>
      <c r="Q6300">
        <f>12*(YEAR(H6300)-YEAR($L$3))+(MONTH(H6300)-MONTH($L$3))</f>
        <v/>
      </c>
      <c r="R6300" s="366">
        <f>IF(N6300="IBIRAPITANGA FASE 3",IF(P6300="Atraso",M6300,M6300/(1+$J$2)^Q6300),IF(P6300="Atraso",M6300,M6300/(1+$J$1)^Q6300))</f>
        <v/>
      </c>
    </row>
    <row r="6301">
      <c r="A6301" t="inlineStr">
        <is>
          <t>Q025L015</t>
        </is>
      </c>
      <c r="B6301" t="inlineStr">
        <is>
          <t>REGIS CORTEZ BUENO</t>
        </is>
      </c>
      <c r="C6301" t="n">
        <v>1</v>
      </c>
      <c r="D6301" t="inlineStr">
        <is>
          <t>IPCA</t>
        </is>
      </c>
      <c r="E6301" t="n">
        <v>0.009488792934583046</v>
      </c>
      <c r="F6301" t="inlineStr">
        <is>
          <t>MENSAL</t>
        </is>
      </c>
      <c r="G6301" t="n">
        <v>47776</v>
      </c>
      <c r="H6301" t="n">
        <v>47776</v>
      </c>
      <c r="I6301" t="inlineStr">
        <is>
          <t>121</t>
        </is>
      </c>
      <c r="J6301" t="inlineStr">
        <is>
          <t>CARTEIRA</t>
        </is>
      </c>
      <c r="K6301" t="inlineStr">
        <is>
          <t>CONTRATO</t>
        </is>
      </c>
      <c r="L6301" t="n">
        <v>2041.15</v>
      </c>
      <c r="M6301" t="inlineStr"/>
      <c r="N6301" t="inlineStr"/>
      <c r="O6301" s="142">
        <f>DATE(YEAR(H6301),MONTH(H6301),1)</f>
        <v/>
      </c>
      <c r="P6301" s="132">
        <f>IF(H6301&gt;$L$3,"Futuro","Atraso")</f>
        <v/>
      </c>
      <c r="Q6301">
        <f>12*(YEAR(H6301)-YEAR($L$3))+(MONTH(H6301)-MONTH($L$3))</f>
        <v/>
      </c>
      <c r="R6301" s="366">
        <f>IF(N6301="IBIRAPITANGA FASE 3",IF(P6301="Atraso",M6301,M6301/(1+$J$2)^Q6301),IF(P6301="Atraso",M6301,M6301/(1+$J$1)^Q6301))</f>
        <v/>
      </c>
    </row>
    <row r="6302">
      <c r="A6302" t="inlineStr">
        <is>
          <t>Q025L015</t>
        </is>
      </c>
      <c r="B6302" t="inlineStr">
        <is>
          <t>REGIS CORTEZ BUENO</t>
        </is>
      </c>
      <c r="C6302" t="n">
        <v>1</v>
      </c>
      <c r="D6302" t="inlineStr">
        <is>
          <t>IPCA</t>
        </is>
      </c>
      <c r="E6302" t="n">
        <v>0.009488792934583046</v>
      </c>
      <c r="F6302" t="inlineStr">
        <is>
          <t>MENSAL</t>
        </is>
      </c>
      <c r="G6302" t="n">
        <v>47807</v>
      </c>
      <c r="H6302" t="n">
        <v>47807</v>
      </c>
      <c r="I6302" t="inlineStr">
        <is>
          <t>122</t>
        </is>
      </c>
      <c r="J6302" t="inlineStr">
        <is>
          <t>CARTEIRA</t>
        </is>
      </c>
      <c r="K6302" t="inlineStr">
        <is>
          <t>CONTRATO</t>
        </is>
      </c>
      <c r="L6302" t="n">
        <v>2041.15</v>
      </c>
      <c r="M6302" t="inlineStr"/>
      <c r="N6302" t="inlineStr"/>
      <c r="O6302" s="142">
        <f>DATE(YEAR(H6302),MONTH(H6302),1)</f>
        <v/>
      </c>
      <c r="P6302" s="132">
        <f>IF(H6302&gt;$L$3,"Futuro","Atraso")</f>
        <v/>
      </c>
      <c r="Q6302">
        <f>12*(YEAR(H6302)-YEAR($L$3))+(MONTH(H6302)-MONTH($L$3))</f>
        <v/>
      </c>
      <c r="R6302" s="366">
        <f>IF(N6302="IBIRAPITANGA FASE 3",IF(P6302="Atraso",M6302,M6302/(1+$J$2)^Q6302),IF(P6302="Atraso",M6302,M6302/(1+$J$1)^Q6302))</f>
        <v/>
      </c>
    </row>
    <row r="6303">
      <c r="A6303" t="inlineStr">
        <is>
          <t>Q025L015</t>
        </is>
      </c>
      <c r="B6303" t="inlineStr">
        <is>
          <t>REGIS CORTEZ BUENO</t>
        </is>
      </c>
      <c r="C6303" t="n">
        <v>1</v>
      </c>
      <c r="D6303" t="inlineStr">
        <is>
          <t>IPCA</t>
        </is>
      </c>
      <c r="E6303" t="n">
        <v>0.009488792934583046</v>
      </c>
      <c r="F6303" t="inlineStr">
        <is>
          <t>MENSAL</t>
        </is>
      </c>
      <c r="G6303" t="n">
        <v>47837</v>
      </c>
      <c r="H6303" t="n">
        <v>47837</v>
      </c>
      <c r="I6303" t="inlineStr">
        <is>
          <t>123</t>
        </is>
      </c>
      <c r="J6303" t="inlineStr">
        <is>
          <t>CARTEIRA</t>
        </is>
      </c>
      <c r="K6303" t="inlineStr">
        <is>
          <t>CONTRATO</t>
        </is>
      </c>
      <c r="L6303" t="n">
        <v>2041.15</v>
      </c>
      <c r="M6303" t="inlineStr"/>
      <c r="N6303" t="inlineStr"/>
      <c r="O6303" s="142">
        <f>DATE(YEAR(H6303),MONTH(H6303),1)</f>
        <v/>
      </c>
      <c r="P6303" s="132">
        <f>IF(H6303&gt;$L$3,"Futuro","Atraso")</f>
        <v/>
      </c>
      <c r="Q6303">
        <f>12*(YEAR(H6303)-YEAR($L$3))+(MONTH(H6303)-MONTH($L$3))</f>
        <v/>
      </c>
      <c r="R6303" s="366">
        <f>IF(N6303="IBIRAPITANGA FASE 3",IF(P6303="Atraso",M6303,M6303/(1+$J$2)^Q6303),IF(P6303="Atraso",M6303,M6303/(1+$J$1)^Q6303))</f>
        <v/>
      </c>
    </row>
    <row r="6304">
      <c r="A6304" t="inlineStr">
        <is>
          <t>Q025L015</t>
        </is>
      </c>
      <c r="B6304" t="inlineStr">
        <is>
          <t>REGIS CORTEZ BUENO</t>
        </is>
      </c>
      <c r="C6304" t="n">
        <v>1</v>
      </c>
      <c r="D6304" t="inlineStr">
        <is>
          <t>IPCA</t>
        </is>
      </c>
      <c r="E6304" t="n">
        <v>0.009488792934583046</v>
      </c>
      <c r="F6304" t="inlineStr">
        <is>
          <t>MENSAL</t>
        </is>
      </c>
      <c r="G6304" t="n">
        <v>47868</v>
      </c>
      <c r="H6304" t="n">
        <v>47868</v>
      </c>
      <c r="I6304" t="inlineStr">
        <is>
          <t>124</t>
        </is>
      </c>
      <c r="J6304" t="inlineStr">
        <is>
          <t>CARTEIRA</t>
        </is>
      </c>
      <c r="K6304" t="inlineStr">
        <is>
          <t>CONTRATO</t>
        </is>
      </c>
      <c r="L6304" t="n">
        <v>2041.15</v>
      </c>
      <c r="M6304" t="inlineStr"/>
      <c r="N6304" t="inlineStr"/>
      <c r="O6304" s="142">
        <f>DATE(YEAR(H6304),MONTH(H6304),1)</f>
        <v/>
      </c>
      <c r="P6304" s="132">
        <f>IF(H6304&gt;$L$3,"Futuro","Atraso")</f>
        <v/>
      </c>
      <c r="Q6304">
        <f>12*(YEAR(H6304)-YEAR($L$3))+(MONTH(H6304)-MONTH($L$3))</f>
        <v/>
      </c>
      <c r="R6304" s="366">
        <f>IF(N6304="IBIRAPITANGA FASE 3",IF(P6304="Atraso",M6304,M6304/(1+$J$2)^Q6304),IF(P6304="Atraso",M6304,M6304/(1+$J$1)^Q6304))</f>
        <v/>
      </c>
    </row>
    <row r="6305">
      <c r="A6305" t="inlineStr">
        <is>
          <t>Q025L015</t>
        </is>
      </c>
      <c r="B6305" t="inlineStr">
        <is>
          <t>REGIS CORTEZ BUENO</t>
        </is>
      </c>
      <c r="C6305" t="n">
        <v>1</v>
      </c>
      <c r="D6305" t="inlineStr">
        <is>
          <t>IPCA</t>
        </is>
      </c>
      <c r="E6305" t="n">
        <v>0.009488792934583046</v>
      </c>
      <c r="F6305" t="inlineStr">
        <is>
          <t>MENSAL</t>
        </is>
      </c>
      <c r="G6305" t="n">
        <v>47899</v>
      </c>
      <c r="H6305" t="n">
        <v>47899</v>
      </c>
      <c r="I6305" t="inlineStr">
        <is>
          <t>125</t>
        </is>
      </c>
      <c r="J6305" t="inlineStr">
        <is>
          <t>CARTEIRA</t>
        </is>
      </c>
      <c r="K6305" t="inlineStr">
        <is>
          <t>CONTRATO</t>
        </is>
      </c>
      <c r="L6305" t="n">
        <v>2041.15</v>
      </c>
      <c r="M6305" t="inlineStr"/>
      <c r="N6305" t="inlineStr"/>
      <c r="O6305" s="142">
        <f>DATE(YEAR(H6305),MONTH(H6305),1)</f>
        <v/>
      </c>
      <c r="P6305" s="132">
        <f>IF(H6305&gt;$L$3,"Futuro","Atraso")</f>
        <v/>
      </c>
      <c r="Q6305">
        <f>12*(YEAR(H6305)-YEAR($L$3))+(MONTH(H6305)-MONTH($L$3))</f>
        <v/>
      </c>
      <c r="R6305" s="366">
        <f>IF(N6305="IBIRAPITANGA FASE 3",IF(P6305="Atraso",M6305,M6305/(1+$J$2)^Q6305),IF(P6305="Atraso",M6305,M6305/(1+$J$1)^Q6305))</f>
        <v/>
      </c>
    </row>
    <row r="6306">
      <c r="A6306" t="inlineStr">
        <is>
          <t>Q025L015</t>
        </is>
      </c>
      <c r="B6306" t="inlineStr">
        <is>
          <t>REGIS CORTEZ BUENO</t>
        </is>
      </c>
      <c r="C6306" t="n">
        <v>1</v>
      </c>
      <c r="D6306" t="inlineStr">
        <is>
          <t>IPCA</t>
        </is>
      </c>
      <c r="E6306" t="n">
        <v>0.009488792934583046</v>
      </c>
      <c r="F6306" t="inlineStr">
        <is>
          <t>MENSAL</t>
        </is>
      </c>
      <c r="G6306" t="n">
        <v>47927</v>
      </c>
      <c r="H6306" t="n">
        <v>47927</v>
      </c>
      <c r="I6306" t="inlineStr">
        <is>
          <t>126</t>
        </is>
      </c>
      <c r="J6306" t="inlineStr">
        <is>
          <t>CARTEIRA</t>
        </is>
      </c>
      <c r="K6306" t="inlineStr">
        <is>
          <t>CONTRATO</t>
        </is>
      </c>
      <c r="L6306" t="n">
        <v>2041.15</v>
      </c>
      <c r="M6306" t="inlineStr"/>
      <c r="N6306" t="inlineStr"/>
      <c r="O6306" s="142">
        <f>DATE(YEAR(H6306),MONTH(H6306),1)</f>
        <v/>
      </c>
      <c r="P6306" s="132">
        <f>IF(H6306&gt;$L$3,"Futuro","Atraso")</f>
        <v/>
      </c>
      <c r="Q6306">
        <f>12*(YEAR(H6306)-YEAR($L$3))+(MONTH(H6306)-MONTH($L$3))</f>
        <v/>
      </c>
      <c r="R6306" s="366">
        <f>IF(N6306="IBIRAPITANGA FASE 3",IF(P6306="Atraso",M6306,M6306/(1+$J$2)^Q6306),IF(P6306="Atraso",M6306,M6306/(1+$J$1)^Q6306))</f>
        <v/>
      </c>
    </row>
    <row r="6307">
      <c r="A6307" t="inlineStr">
        <is>
          <t>Q025L015</t>
        </is>
      </c>
      <c r="B6307" t="inlineStr">
        <is>
          <t>REGIS CORTEZ BUENO</t>
        </is>
      </c>
      <c r="C6307" t="n">
        <v>1</v>
      </c>
      <c r="D6307" t="inlineStr">
        <is>
          <t>IPCA</t>
        </is>
      </c>
      <c r="E6307" t="n">
        <v>0.009488792934583046</v>
      </c>
      <c r="F6307" t="inlineStr">
        <is>
          <t>MENSAL</t>
        </is>
      </c>
      <c r="G6307" t="n">
        <v>47958</v>
      </c>
      <c r="H6307" t="n">
        <v>47958</v>
      </c>
      <c r="I6307" t="inlineStr">
        <is>
          <t>127</t>
        </is>
      </c>
      <c r="J6307" t="inlineStr">
        <is>
          <t>CARTEIRA</t>
        </is>
      </c>
      <c r="K6307" t="inlineStr">
        <is>
          <t>CONTRATO</t>
        </is>
      </c>
      <c r="L6307" t="n">
        <v>2041.15</v>
      </c>
      <c r="M6307" t="inlineStr"/>
      <c r="N6307" t="inlineStr"/>
      <c r="O6307" s="142">
        <f>DATE(YEAR(H6307),MONTH(H6307),1)</f>
        <v/>
      </c>
      <c r="P6307" s="132">
        <f>IF(H6307&gt;$L$3,"Futuro","Atraso")</f>
        <v/>
      </c>
      <c r="Q6307">
        <f>12*(YEAR(H6307)-YEAR($L$3))+(MONTH(H6307)-MONTH($L$3))</f>
        <v/>
      </c>
      <c r="R6307" s="366">
        <f>IF(N6307="IBIRAPITANGA FASE 3",IF(P6307="Atraso",M6307,M6307/(1+$J$2)^Q6307),IF(P6307="Atraso",M6307,M6307/(1+$J$1)^Q6307))</f>
        <v/>
      </c>
    </row>
    <row r="6308">
      <c r="A6308" t="inlineStr">
        <is>
          <t>Q025L015</t>
        </is>
      </c>
      <c r="B6308" t="inlineStr">
        <is>
          <t>REGIS CORTEZ BUENO</t>
        </is>
      </c>
      <c r="C6308" t="n">
        <v>1</v>
      </c>
      <c r="D6308" t="inlineStr">
        <is>
          <t>IPCA</t>
        </is>
      </c>
      <c r="E6308" t="n">
        <v>0.009488792934583046</v>
      </c>
      <c r="F6308" t="inlineStr">
        <is>
          <t>MENSAL</t>
        </is>
      </c>
      <c r="G6308" t="n">
        <v>47988</v>
      </c>
      <c r="H6308" t="n">
        <v>47988</v>
      </c>
      <c r="I6308" t="inlineStr">
        <is>
          <t>128</t>
        </is>
      </c>
      <c r="J6308" t="inlineStr">
        <is>
          <t>CARTEIRA</t>
        </is>
      </c>
      <c r="K6308" t="inlineStr">
        <is>
          <t>CONTRATO</t>
        </is>
      </c>
      <c r="L6308" t="n">
        <v>2041.15</v>
      </c>
      <c r="M6308" t="inlineStr"/>
      <c r="N6308" t="inlineStr"/>
      <c r="O6308" s="142">
        <f>DATE(YEAR(H6308),MONTH(H6308),1)</f>
        <v/>
      </c>
      <c r="P6308" s="132">
        <f>IF(H6308&gt;$L$3,"Futuro","Atraso")</f>
        <v/>
      </c>
      <c r="Q6308">
        <f>12*(YEAR(H6308)-YEAR($L$3))+(MONTH(H6308)-MONTH($L$3))</f>
        <v/>
      </c>
      <c r="R6308" s="366">
        <f>IF(N6308="IBIRAPITANGA FASE 3",IF(P6308="Atraso",M6308,M6308/(1+$J$2)^Q6308),IF(P6308="Atraso",M6308,M6308/(1+$J$1)^Q6308))</f>
        <v/>
      </c>
    </row>
    <row r="6309">
      <c r="A6309" t="inlineStr">
        <is>
          <t>Q025L015</t>
        </is>
      </c>
      <c r="B6309" t="inlineStr">
        <is>
          <t>REGIS CORTEZ BUENO</t>
        </is>
      </c>
      <c r="C6309" t="n">
        <v>1</v>
      </c>
      <c r="D6309" t="inlineStr">
        <is>
          <t>IPCA</t>
        </is>
      </c>
      <c r="E6309" t="n">
        <v>0.009488792934583046</v>
      </c>
      <c r="F6309" t="inlineStr">
        <is>
          <t>MENSAL</t>
        </is>
      </c>
      <c r="G6309" t="n">
        <v>48019</v>
      </c>
      <c r="H6309" t="n">
        <v>48019</v>
      </c>
      <c r="I6309" t="inlineStr">
        <is>
          <t>129</t>
        </is>
      </c>
      <c r="J6309" t="inlineStr">
        <is>
          <t>CARTEIRA</t>
        </is>
      </c>
      <c r="K6309" t="inlineStr">
        <is>
          <t>CONTRATO</t>
        </is>
      </c>
      <c r="L6309" t="n">
        <v>2041.15</v>
      </c>
      <c r="M6309" t="inlineStr"/>
      <c r="N6309" t="inlineStr"/>
      <c r="O6309" s="142">
        <f>DATE(YEAR(H6309),MONTH(H6309),1)</f>
        <v/>
      </c>
      <c r="P6309" s="132">
        <f>IF(H6309&gt;$L$3,"Futuro","Atraso")</f>
        <v/>
      </c>
      <c r="Q6309">
        <f>12*(YEAR(H6309)-YEAR($L$3))+(MONTH(H6309)-MONTH($L$3))</f>
        <v/>
      </c>
      <c r="R6309" s="366">
        <f>IF(N6309="IBIRAPITANGA FASE 3",IF(P6309="Atraso",M6309,M6309/(1+$J$2)^Q6309),IF(P6309="Atraso",M6309,M6309/(1+$J$1)^Q6309))</f>
        <v/>
      </c>
    </row>
    <row r="6310">
      <c r="A6310" t="inlineStr">
        <is>
          <t>Q025L015</t>
        </is>
      </c>
      <c r="B6310" t="inlineStr">
        <is>
          <t>REGIS CORTEZ BUENO</t>
        </is>
      </c>
      <c r="C6310" t="n">
        <v>1</v>
      </c>
      <c r="D6310" t="inlineStr">
        <is>
          <t>IPCA</t>
        </is>
      </c>
      <c r="E6310" t="n">
        <v>0.009488792934583046</v>
      </c>
      <c r="F6310" t="inlineStr">
        <is>
          <t>MENSAL</t>
        </is>
      </c>
      <c r="G6310" t="n">
        <v>48049</v>
      </c>
      <c r="H6310" t="n">
        <v>48049</v>
      </c>
      <c r="I6310" t="inlineStr">
        <is>
          <t>130</t>
        </is>
      </c>
      <c r="J6310" t="inlineStr">
        <is>
          <t>CARTEIRA</t>
        </is>
      </c>
      <c r="K6310" t="inlineStr">
        <is>
          <t>CONTRATO</t>
        </is>
      </c>
      <c r="L6310" t="n">
        <v>2041.15</v>
      </c>
      <c r="M6310" t="inlineStr"/>
      <c r="N6310" t="inlineStr"/>
      <c r="O6310" s="142">
        <f>DATE(YEAR(H6310),MONTH(H6310),1)</f>
        <v/>
      </c>
      <c r="P6310" s="132">
        <f>IF(H6310&gt;$L$3,"Futuro","Atraso")</f>
        <v/>
      </c>
      <c r="Q6310">
        <f>12*(YEAR(H6310)-YEAR($L$3))+(MONTH(H6310)-MONTH($L$3))</f>
        <v/>
      </c>
      <c r="R6310" s="366">
        <f>IF(N6310="IBIRAPITANGA FASE 3",IF(P6310="Atraso",M6310,M6310/(1+$J$2)^Q6310),IF(P6310="Atraso",M6310,M6310/(1+$J$1)^Q6310))</f>
        <v/>
      </c>
    </row>
    <row r="6311">
      <c r="A6311" t="inlineStr">
        <is>
          <t>Q025L015</t>
        </is>
      </c>
      <c r="B6311" t="inlineStr">
        <is>
          <t>REGIS CORTEZ BUENO</t>
        </is>
      </c>
      <c r="C6311" t="n">
        <v>1</v>
      </c>
      <c r="D6311" t="inlineStr">
        <is>
          <t>IPCA</t>
        </is>
      </c>
      <c r="E6311" t="n">
        <v>0.009488792934583046</v>
      </c>
      <c r="F6311" t="inlineStr">
        <is>
          <t>MENSAL</t>
        </is>
      </c>
      <c r="G6311" t="n">
        <v>48080</v>
      </c>
      <c r="H6311" t="n">
        <v>48080</v>
      </c>
      <c r="I6311" t="inlineStr">
        <is>
          <t>131</t>
        </is>
      </c>
      <c r="J6311" t="inlineStr">
        <is>
          <t>CARTEIRA</t>
        </is>
      </c>
      <c r="K6311" t="inlineStr">
        <is>
          <t>CONTRATO</t>
        </is>
      </c>
      <c r="L6311" t="n">
        <v>2041.15</v>
      </c>
      <c r="M6311" t="inlineStr"/>
      <c r="N6311" t="inlineStr"/>
      <c r="O6311" s="142">
        <f>DATE(YEAR(H6311),MONTH(H6311),1)</f>
        <v/>
      </c>
      <c r="P6311" s="132">
        <f>IF(H6311&gt;$L$3,"Futuro","Atraso")</f>
        <v/>
      </c>
      <c r="Q6311">
        <f>12*(YEAR(H6311)-YEAR($L$3))+(MONTH(H6311)-MONTH($L$3))</f>
        <v/>
      </c>
      <c r="R6311" s="366">
        <f>IF(N6311="IBIRAPITANGA FASE 3",IF(P6311="Atraso",M6311,M6311/(1+$J$2)^Q6311),IF(P6311="Atraso",M6311,M6311/(1+$J$1)^Q6311))</f>
        <v/>
      </c>
    </row>
    <row r="6312">
      <c r="A6312" t="inlineStr">
        <is>
          <t>Q025L015</t>
        </is>
      </c>
      <c r="B6312" t="inlineStr">
        <is>
          <t>REGIS CORTEZ BUENO</t>
        </is>
      </c>
      <c r="C6312" t="n">
        <v>1</v>
      </c>
      <c r="D6312" t="inlineStr">
        <is>
          <t>IPCA</t>
        </is>
      </c>
      <c r="E6312" t="n">
        <v>0.009488792934583046</v>
      </c>
      <c r="F6312" t="inlineStr">
        <is>
          <t>MENSAL</t>
        </is>
      </c>
      <c r="G6312" t="n">
        <v>48111</v>
      </c>
      <c r="H6312" t="n">
        <v>48111</v>
      </c>
      <c r="I6312" t="inlineStr">
        <is>
          <t>132</t>
        </is>
      </c>
      <c r="J6312" t="inlineStr">
        <is>
          <t>CARTEIRA</t>
        </is>
      </c>
      <c r="K6312" t="inlineStr">
        <is>
          <t>CONTRATO</t>
        </is>
      </c>
      <c r="L6312" t="n">
        <v>2041.15</v>
      </c>
      <c r="M6312" t="inlineStr"/>
      <c r="N6312" t="inlineStr"/>
      <c r="O6312" s="142">
        <f>DATE(YEAR(H6312),MONTH(H6312),1)</f>
        <v/>
      </c>
      <c r="P6312" s="132">
        <f>IF(H6312&gt;$L$3,"Futuro","Atraso")</f>
        <v/>
      </c>
      <c r="Q6312">
        <f>12*(YEAR(H6312)-YEAR($L$3))+(MONTH(H6312)-MONTH($L$3))</f>
        <v/>
      </c>
      <c r="R6312" s="366">
        <f>IF(N6312="IBIRAPITANGA FASE 3",IF(P6312="Atraso",M6312,M6312/(1+$J$2)^Q6312),IF(P6312="Atraso",M6312,M6312/(1+$J$1)^Q6312))</f>
        <v/>
      </c>
    </row>
    <row r="6313">
      <c r="A6313" t="inlineStr">
        <is>
          <t>Q025L015</t>
        </is>
      </c>
      <c r="B6313" t="inlineStr">
        <is>
          <t>REGIS CORTEZ BUENO</t>
        </is>
      </c>
      <c r="C6313" t="n">
        <v>1</v>
      </c>
      <c r="D6313" t="inlineStr">
        <is>
          <t>IPCA</t>
        </is>
      </c>
      <c r="E6313" t="n">
        <v>0.009488792934583046</v>
      </c>
      <c r="F6313" t="inlineStr">
        <is>
          <t>MENSAL</t>
        </is>
      </c>
      <c r="G6313" t="n">
        <v>48141</v>
      </c>
      <c r="H6313" t="n">
        <v>48141</v>
      </c>
      <c r="I6313" t="inlineStr">
        <is>
          <t>133</t>
        </is>
      </c>
      <c r="J6313" t="inlineStr">
        <is>
          <t>CARTEIRA</t>
        </is>
      </c>
      <c r="K6313" t="inlineStr">
        <is>
          <t>CONTRATO</t>
        </is>
      </c>
      <c r="L6313" t="n">
        <v>2041.15</v>
      </c>
      <c r="M6313" t="inlineStr"/>
      <c r="N6313" t="inlineStr"/>
      <c r="O6313" s="142">
        <f>DATE(YEAR(H6313),MONTH(H6313),1)</f>
        <v/>
      </c>
      <c r="P6313" s="132">
        <f>IF(H6313&gt;$L$3,"Futuro","Atraso")</f>
        <v/>
      </c>
      <c r="Q6313">
        <f>12*(YEAR(H6313)-YEAR($L$3))+(MONTH(H6313)-MONTH($L$3))</f>
        <v/>
      </c>
      <c r="R6313" s="366">
        <f>IF(N6313="IBIRAPITANGA FASE 3",IF(P6313="Atraso",M6313,M6313/(1+$J$2)^Q6313),IF(P6313="Atraso",M6313,M6313/(1+$J$1)^Q6313))</f>
        <v/>
      </c>
    </row>
    <row r="6314">
      <c r="A6314" t="inlineStr">
        <is>
          <t>Q025L015</t>
        </is>
      </c>
      <c r="B6314" t="inlineStr">
        <is>
          <t>REGIS CORTEZ BUENO</t>
        </is>
      </c>
      <c r="C6314" t="n">
        <v>1</v>
      </c>
      <c r="D6314" t="inlineStr">
        <is>
          <t>IPCA</t>
        </is>
      </c>
      <c r="E6314" t="n">
        <v>0.009488792934583046</v>
      </c>
      <c r="F6314" t="inlineStr">
        <is>
          <t>MENSAL</t>
        </is>
      </c>
      <c r="G6314" t="n">
        <v>48172</v>
      </c>
      <c r="H6314" t="n">
        <v>48172</v>
      </c>
      <c r="I6314" t="inlineStr">
        <is>
          <t>134</t>
        </is>
      </c>
      <c r="J6314" t="inlineStr">
        <is>
          <t>CARTEIRA</t>
        </is>
      </c>
      <c r="K6314" t="inlineStr">
        <is>
          <t>CONTRATO</t>
        </is>
      </c>
      <c r="L6314" t="n">
        <v>2041.15</v>
      </c>
      <c r="M6314" t="inlineStr"/>
      <c r="N6314" t="inlineStr"/>
      <c r="O6314" s="142">
        <f>DATE(YEAR(H6314),MONTH(H6314),1)</f>
        <v/>
      </c>
      <c r="P6314" s="132">
        <f>IF(H6314&gt;$L$3,"Futuro","Atraso")</f>
        <v/>
      </c>
      <c r="Q6314">
        <f>12*(YEAR(H6314)-YEAR($L$3))+(MONTH(H6314)-MONTH($L$3))</f>
        <v/>
      </c>
      <c r="R6314" s="366">
        <f>IF(N6314="IBIRAPITANGA FASE 3",IF(P6314="Atraso",M6314,M6314/(1+$J$2)^Q6314),IF(P6314="Atraso",M6314,M6314/(1+$J$1)^Q6314))</f>
        <v/>
      </c>
    </row>
    <row r="6315">
      <c r="A6315" t="inlineStr">
        <is>
          <t>Q025L015</t>
        </is>
      </c>
      <c r="B6315" t="inlineStr">
        <is>
          <t>REGIS CORTEZ BUENO</t>
        </is>
      </c>
      <c r="C6315" t="n">
        <v>1</v>
      </c>
      <c r="D6315" t="inlineStr">
        <is>
          <t>IPCA</t>
        </is>
      </c>
      <c r="E6315" t="n">
        <v>0.009488792934583046</v>
      </c>
      <c r="F6315" t="inlineStr">
        <is>
          <t>MENSAL</t>
        </is>
      </c>
      <c r="G6315" t="n">
        <v>48202</v>
      </c>
      <c r="H6315" t="n">
        <v>48202</v>
      </c>
      <c r="I6315" t="inlineStr">
        <is>
          <t>135</t>
        </is>
      </c>
      <c r="J6315" t="inlineStr">
        <is>
          <t>CARTEIRA</t>
        </is>
      </c>
      <c r="K6315" t="inlineStr">
        <is>
          <t>CONTRATO</t>
        </is>
      </c>
      <c r="L6315" t="n">
        <v>2041.15</v>
      </c>
      <c r="M6315" t="inlineStr"/>
      <c r="N6315" t="inlineStr"/>
      <c r="O6315" s="142">
        <f>DATE(YEAR(H6315),MONTH(H6315),1)</f>
        <v/>
      </c>
      <c r="P6315" s="132">
        <f>IF(H6315&gt;$L$3,"Futuro","Atraso")</f>
        <v/>
      </c>
      <c r="Q6315">
        <f>12*(YEAR(H6315)-YEAR($L$3))+(MONTH(H6315)-MONTH($L$3))</f>
        <v/>
      </c>
      <c r="R6315" s="366">
        <f>IF(N6315="IBIRAPITANGA FASE 3",IF(P6315="Atraso",M6315,M6315/(1+$J$2)^Q6315),IF(P6315="Atraso",M6315,M6315/(1+$J$1)^Q6315))</f>
        <v/>
      </c>
    </row>
    <row r="6316">
      <c r="A6316" t="inlineStr">
        <is>
          <t>Q025L015</t>
        </is>
      </c>
      <c r="B6316" t="inlineStr">
        <is>
          <t>REGIS CORTEZ BUENO</t>
        </is>
      </c>
      <c r="C6316" t="n">
        <v>1</v>
      </c>
      <c r="D6316" t="inlineStr">
        <is>
          <t>IPCA</t>
        </is>
      </c>
      <c r="E6316" t="n">
        <v>0.009488792934583046</v>
      </c>
      <c r="F6316" t="inlineStr">
        <is>
          <t>MENSAL</t>
        </is>
      </c>
      <c r="G6316" t="n">
        <v>48233</v>
      </c>
      <c r="H6316" t="n">
        <v>48233</v>
      </c>
      <c r="I6316" t="inlineStr">
        <is>
          <t>136</t>
        </is>
      </c>
      <c r="J6316" t="inlineStr">
        <is>
          <t>CARTEIRA</t>
        </is>
      </c>
      <c r="K6316" t="inlineStr">
        <is>
          <t>CONTRATO</t>
        </is>
      </c>
      <c r="L6316" t="n">
        <v>2041.15</v>
      </c>
      <c r="M6316" t="inlineStr"/>
      <c r="N6316" t="inlineStr"/>
      <c r="O6316" s="142">
        <f>DATE(YEAR(H6316),MONTH(H6316),1)</f>
        <v/>
      </c>
      <c r="P6316" s="132">
        <f>IF(H6316&gt;$L$3,"Futuro","Atraso")</f>
        <v/>
      </c>
      <c r="Q6316">
        <f>12*(YEAR(H6316)-YEAR($L$3))+(MONTH(H6316)-MONTH($L$3))</f>
        <v/>
      </c>
      <c r="R6316" s="366">
        <f>IF(N6316="IBIRAPITANGA FASE 3",IF(P6316="Atraso",M6316,M6316/(1+$J$2)^Q6316),IF(P6316="Atraso",M6316,M6316/(1+$J$1)^Q6316))</f>
        <v/>
      </c>
    </row>
    <row r="6317">
      <c r="A6317" t="inlineStr">
        <is>
          <t>Q025L015</t>
        </is>
      </c>
      <c r="B6317" t="inlineStr">
        <is>
          <t>REGIS CORTEZ BUENO</t>
        </is>
      </c>
      <c r="C6317" t="n">
        <v>1</v>
      </c>
      <c r="D6317" t="inlineStr">
        <is>
          <t>IPCA</t>
        </is>
      </c>
      <c r="E6317" t="n">
        <v>0.009488792934583046</v>
      </c>
      <c r="F6317" t="inlineStr">
        <is>
          <t>MENSAL</t>
        </is>
      </c>
      <c r="G6317" t="n">
        <v>48264</v>
      </c>
      <c r="H6317" t="n">
        <v>48264</v>
      </c>
      <c r="I6317" t="inlineStr">
        <is>
          <t>137</t>
        </is>
      </c>
      <c r="J6317" t="inlineStr">
        <is>
          <t>CARTEIRA</t>
        </is>
      </c>
      <c r="K6317" t="inlineStr">
        <is>
          <t>CONTRATO</t>
        </is>
      </c>
      <c r="L6317" t="n">
        <v>2041.15</v>
      </c>
      <c r="M6317" t="inlineStr"/>
      <c r="N6317" t="inlineStr"/>
      <c r="O6317" s="142">
        <f>DATE(YEAR(H6317),MONTH(H6317),1)</f>
        <v/>
      </c>
      <c r="P6317" s="132">
        <f>IF(H6317&gt;$L$3,"Futuro","Atraso")</f>
        <v/>
      </c>
      <c r="Q6317">
        <f>12*(YEAR(H6317)-YEAR($L$3))+(MONTH(H6317)-MONTH($L$3))</f>
        <v/>
      </c>
      <c r="R6317" s="366">
        <f>IF(N6317="IBIRAPITANGA FASE 3",IF(P6317="Atraso",M6317,M6317/(1+$J$2)^Q6317),IF(P6317="Atraso",M6317,M6317/(1+$J$1)^Q6317))</f>
        <v/>
      </c>
    </row>
    <row r="6318">
      <c r="A6318" t="inlineStr">
        <is>
          <t>Q025L015</t>
        </is>
      </c>
      <c r="B6318" t="inlineStr">
        <is>
          <t>REGIS CORTEZ BUENO</t>
        </is>
      </c>
      <c r="C6318" t="n">
        <v>1</v>
      </c>
      <c r="D6318" t="inlineStr">
        <is>
          <t>IPCA</t>
        </is>
      </c>
      <c r="E6318" t="n">
        <v>0.009488792934583046</v>
      </c>
      <c r="F6318" t="inlineStr">
        <is>
          <t>MENSAL</t>
        </is>
      </c>
      <c r="G6318" t="n">
        <v>48293</v>
      </c>
      <c r="H6318" t="n">
        <v>48293</v>
      </c>
      <c r="I6318" t="inlineStr">
        <is>
          <t>138</t>
        </is>
      </c>
      <c r="J6318" t="inlineStr">
        <is>
          <t>CARTEIRA</t>
        </is>
      </c>
      <c r="K6318" t="inlineStr">
        <is>
          <t>CONTRATO</t>
        </is>
      </c>
      <c r="L6318" t="n">
        <v>2041.15</v>
      </c>
      <c r="M6318" t="inlineStr"/>
      <c r="N6318" t="inlineStr"/>
      <c r="O6318" s="142">
        <f>DATE(YEAR(H6318),MONTH(H6318),1)</f>
        <v/>
      </c>
      <c r="P6318" s="132">
        <f>IF(H6318&gt;$L$3,"Futuro","Atraso")</f>
        <v/>
      </c>
      <c r="Q6318">
        <f>12*(YEAR(H6318)-YEAR($L$3))+(MONTH(H6318)-MONTH($L$3))</f>
        <v/>
      </c>
      <c r="R6318" s="366">
        <f>IF(N6318="IBIRAPITANGA FASE 3",IF(P6318="Atraso",M6318,M6318/(1+$J$2)^Q6318),IF(P6318="Atraso",M6318,M6318/(1+$J$1)^Q6318))</f>
        <v/>
      </c>
    </row>
    <row r="6319">
      <c r="A6319" t="inlineStr">
        <is>
          <t>Q025L015</t>
        </is>
      </c>
      <c r="B6319" t="inlineStr">
        <is>
          <t>REGIS CORTEZ BUENO</t>
        </is>
      </c>
      <c r="C6319" t="n">
        <v>1</v>
      </c>
      <c r="D6319" t="inlineStr">
        <is>
          <t>IPCA</t>
        </is>
      </c>
      <c r="E6319" t="n">
        <v>0.009488792934583046</v>
      </c>
      <c r="F6319" t="inlineStr">
        <is>
          <t>MENSAL</t>
        </is>
      </c>
      <c r="G6319" t="n">
        <v>48324</v>
      </c>
      <c r="H6319" t="n">
        <v>48324</v>
      </c>
      <c r="I6319" t="inlineStr">
        <is>
          <t>139</t>
        </is>
      </c>
      <c r="J6319" t="inlineStr">
        <is>
          <t>CARTEIRA</t>
        </is>
      </c>
      <c r="K6319" t="inlineStr">
        <is>
          <t>CONTRATO</t>
        </is>
      </c>
      <c r="L6319" t="n">
        <v>2041.15</v>
      </c>
      <c r="M6319" t="inlineStr"/>
      <c r="N6319" t="inlineStr"/>
      <c r="O6319" s="142">
        <f>DATE(YEAR(H6319),MONTH(H6319),1)</f>
        <v/>
      </c>
      <c r="P6319" s="132">
        <f>IF(H6319&gt;$L$3,"Futuro","Atraso")</f>
        <v/>
      </c>
      <c r="Q6319">
        <f>12*(YEAR(H6319)-YEAR($L$3))+(MONTH(H6319)-MONTH($L$3))</f>
        <v/>
      </c>
      <c r="R6319" s="366">
        <f>IF(N6319="IBIRAPITANGA FASE 3",IF(P6319="Atraso",M6319,M6319/(1+$J$2)^Q6319),IF(P6319="Atraso",M6319,M6319/(1+$J$1)^Q6319))</f>
        <v/>
      </c>
    </row>
    <row r="6320">
      <c r="A6320" t="inlineStr">
        <is>
          <t>Q025L015</t>
        </is>
      </c>
      <c r="B6320" t="inlineStr">
        <is>
          <t>REGIS CORTEZ BUENO</t>
        </is>
      </c>
      <c r="C6320" t="n">
        <v>1</v>
      </c>
      <c r="D6320" t="inlineStr">
        <is>
          <t>IPCA</t>
        </is>
      </c>
      <c r="E6320" t="n">
        <v>0.009488792934583046</v>
      </c>
      <c r="F6320" t="inlineStr">
        <is>
          <t>MENSAL</t>
        </is>
      </c>
      <c r="G6320" t="n">
        <v>48354</v>
      </c>
      <c r="H6320" t="n">
        <v>48354</v>
      </c>
      <c r="I6320" t="inlineStr">
        <is>
          <t>140</t>
        </is>
      </c>
      <c r="J6320" t="inlineStr">
        <is>
          <t>CARTEIRA</t>
        </is>
      </c>
      <c r="K6320" t="inlineStr">
        <is>
          <t>CONTRATO</t>
        </is>
      </c>
      <c r="L6320" t="n">
        <v>2041.15</v>
      </c>
      <c r="M6320" t="inlineStr"/>
      <c r="N6320" t="inlineStr"/>
      <c r="O6320" s="142">
        <f>DATE(YEAR(H6320),MONTH(H6320),1)</f>
        <v/>
      </c>
      <c r="P6320" s="132">
        <f>IF(H6320&gt;$L$3,"Futuro","Atraso")</f>
        <v/>
      </c>
      <c r="Q6320">
        <f>12*(YEAR(H6320)-YEAR($L$3))+(MONTH(H6320)-MONTH($L$3))</f>
        <v/>
      </c>
      <c r="R6320" s="366">
        <f>IF(N6320="IBIRAPITANGA FASE 3",IF(P6320="Atraso",M6320,M6320/(1+$J$2)^Q6320),IF(P6320="Atraso",M6320,M6320/(1+$J$1)^Q6320))</f>
        <v/>
      </c>
    </row>
    <row r="6321">
      <c r="A6321" t="inlineStr">
        <is>
          <t>Q025L015</t>
        </is>
      </c>
      <c r="B6321" t="inlineStr">
        <is>
          <t>REGIS CORTEZ BUENO</t>
        </is>
      </c>
      <c r="C6321" t="n">
        <v>1</v>
      </c>
      <c r="D6321" t="inlineStr">
        <is>
          <t>IPCA</t>
        </is>
      </c>
      <c r="E6321" t="n">
        <v>0.009488792934583046</v>
      </c>
      <c r="F6321" t="inlineStr">
        <is>
          <t>MENSAL</t>
        </is>
      </c>
      <c r="G6321" t="n">
        <v>48385</v>
      </c>
      <c r="H6321" t="n">
        <v>48385</v>
      </c>
      <c r="I6321" t="inlineStr">
        <is>
          <t>141</t>
        </is>
      </c>
      <c r="J6321" t="inlineStr">
        <is>
          <t>CARTEIRA</t>
        </is>
      </c>
      <c r="K6321" t="inlineStr">
        <is>
          <t>CONTRATO</t>
        </is>
      </c>
      <c r="L6321" t="n">
        <v>2041.15</v>
      </c>
      <c r="M6321" t="inlineStr"/>
      <c r="N6321" t="inlineStr"/>
      <c r="O6321" s="142">
        <f>DATE(YEAR(H6321),MONTH(H6321),1)</f>
        <v/>
      </c>
      <c r="P6321" s="132">
        <f>IF(H6321&gt;$L$3,"Futuro","Atraso")</f>
        <v/>
      </c>
      <c r="Q6321">
        <f>12*(YEAR(H6321)-YEAR($L$3))+(MONTH(H6321)-MONTH($L$3))</f>
        <v/>
      </c>
      <c r="R6321" s="366">
        <f>IF(N6321="IBIRAPITANGA FASE 3",IF(P6321="Atraso",M6321,M6321/(1+$J$2)^Q6321),IF(P6321="Atraso",M6321,M6321/(1+$J$1)^Q6321))</f>
        <v/>
      </c>
    </row>
    <row r="6322">
      <c r="A6322" t="inlineStr">
        <is>
          <t>Q025L015</t>
        </is>
      </c>
      <c r="B6322" t="inlineStr">
        <is>
          <t>REGIS CORTEZ BUENO</t>
        </is>
      </c>
      <c r="C6322" t="n">
        <v>1</v>
      </c>
      <c r="D6322" t="inlineStr">
        <is>
          <t>IPCA</t>
        </is>
      </c>
      <c r="E6322" t="n">
        <v>0.009488792934583046</v>
      </c>
      <c r="F6322" t="inlineStr">
        <is>
          <t>MENSAL</t>
        </is>
      </c>
      <c r="G6322" t="n">
        <v>48415</v>
      </c>
      <c r="H6322" t="n">
        <v>48415</v>
      </c>
      <c r="I6322" t="inlineStr">
        <is>
          <t>142</t>
        </is>
      </c>
      <c r="J6322" t="inlineStr">
        <is>
          <t>CARTEIRA</t>
        </is>
      </c>
      <c r="K6322" t="inlineStr">
        <is>
          <t>CONTRATO</t>
        </is>
      </c>
      <c r="L6322" t="n">
        <v>2041.15</v>
      </c>
      <c r="M6322" t="inlineStr"/>
      <c r="N6322" t="inlineStr"/>
      <c r="O6322" s="142">
        <f>DATE(YEAR(H6322),MONTH(H6322),1)</f>
        <v/>
      </c>
      <c r="P6322" s="132">
        <f>IF(H6322&gt;$L$3,"Futuro","Atraso")</f>
        <v/>
      </c>
      <c r="Q6322">
        <f>12*(YEAR(H6322)-YEAR($L$3))+(MONTH(H6322)-MONTH($L$3))</f>
        <v/>
      </c>
      <c r="R6322" s="366">
        <f>IF(N6322="IBIRAPITANGA FASE 3",IF(P6322="Atraso",M6322,M6322/(1+$J$2)^Q6322),IF(P6322="Atraso",M6322,M6322/(1+$J$1)^Q6322))</f>
        <v/>
      </c>
    </row>
    <row r="6323">
      <c r="A6323" t="inlineStr">
        <is>
          <t>Q025L015</t>
        </is>
      </c>
      <c r="B6323" t="inlineStr">
        <is>
          <t>REGIS CORTEZ BUENO</t>
        </is>
      </c>
      <c r="C6323" t="n">
        <v>1</v>
      </c>
      <c r="D6323" t="inlineStr">
        <is>
          <t>IPCA</t>
        </is>
      </c>
      <c r="E6323" t="n">
        <v>0.009488792934583046</v>
      </c>
      <c r="F6323" t="inlineStr">
        <is>
          <t>MENSAL</t>
        </is>
      </c>
      <c r="G6323" t="n">
        <v>48446</v>
      </c>
      <c r="H6323" t="n">
        <v>48446</v>
      </c>
      <c r="I6323" t="inlineStr">
        <is>
          <t>143</t>
        </is>
      </c>
      <c r="J6323" t="inlineStr">
        <is>
          <t>CARTEIRA</t>
        </is>
      </c>
      <c r="K6323" t="inlineStr">
        <is>
          <t>CONTRATO</t>
        </is>
      </c>
      <c r="L6323" t="n">
        <v>2041.15</v>
      </c>
      <c r="M6323" t="inlineStr"/>
      <c r="N6323" t="inlineStr"/>
      <c r="O6323" s="142">
        <f>DATE(YEAR(H6323),MONTH(H6323),1)</f>
        <v/>
      </c>
      <c r="P6323" s="132">
        <f>IF(H6323&gt;$L$3,"Futuro","Atraso")</f>
        <v/>
      </c>
      <c r="Q6323">
        <f>12*(YEAR(H6323)-YEAR($L$3))+(MONTH(H6323)-MONTH($L$3))</f>
        <v/>
      </c>
      <c r="R6323" s="366">
        <f>IF(N6323="IBIRAPITANGA FASE 3",IF(P6323="Atraso",M6323,M6323/(1+$J$2)^Q6323),IF(P6323="Atraso",M6323,M6323/(1+$J$1)^Q6323))</f>
        <v/>
      </c>
    </row>
    <row r="6324">
      <c r="A6324" t="inlineStr">
        <is>
          <t>Q025L015</t>
        </is>
      </c>
      <c r="B6324" t="inlineStr">
        <is>
          <t>REGIS CORTEZ BUENO</t>
        </is>
      </c>
      <c r="C6324" t="n">
        <v>1</v>
      </c>
      <c r="D6324" t="inlineStr">
        <is>
          <t>IPCA</t>
        </is>
      </c>
      <c r="E6324" t="n">
        <v>0.009488792934583046</v>
      </c>
      <c r="F6324" t="inlineStr">
        <is>
          <t>MENSAL</t>
        </is>
      </c>
      <c r="G6324" t="n">
        <v>48477</v>
      </c>
      <c r="H6324" t="n">
        <v>48477</v>
      </c>
      <c r="I6324" t="inlineStr">
        <is>
          <t>144</t>
        </is>
      </c>
      <c r="J6324" t="inlineStr">
        <is>
          <t>CARTEIRA</t>
        </is>
      </c>
      <c r="K6324" t="inlineStr">
        <is>
          <t>CONTRATO</t>
        </is>
      </c>
      <c r="L6324" t="n">
        <v>2041.15</v>
      </c>
      <c r="M6324" t="inlineStr"/>
      <c r="N6324" t="inlineStr"/>
      <c r="O6324" s="142">
        <f>DATE(YEAR(H6324),MONTH(H6324),1)</f>
        <v/>
      </c>
      <c r="P6324" s="132">
        <f>IF(H6324&gt;$L$3,"Futuro","Atraso")</f>
        <v/>
      </c>
      <c r="Q6324">
        <f>12*(YEAR(H6324)-YEAR($L$3))+(MONTH(H6324)-MONTH($L$3))</f>
        <v/>
      </c>
      <c r="R6324" s="366">
        <f>IF(N6324="IBIRAPITANGA FASE 3",IF(P6324="Atraso",M6324,M6324/(1+$J$2)^Q6324),IF(P6324="Atraso",M6324,M6324/(1+$J$1)^Q6324))</f>
        <v/>
      </c>
    </row>
    <row r="6325">
      <c r="A6325" t="inlineStr">
        <is>
          <t>Q025L015</t>
        </is>
      </c>
      <c r="B6325" t="inlineStr">
        <is>
          <t>REGIS CORTEZ BUENO</t>
        </is>
      </c>
      <c r="C6325" t="n">
        <v>1</v>
      </c>
      <c r="D6325" t="inlineStr">
        <is>
          <t>IPCA</t>
        </is>
      </c>
      <c r="E6325" t="n">
        <v>0.009488792934583046</v>
      </c>
      <c r="F6325" t="inlineStr">
        <is>
          <t>MENSAL</t>
        </is>
      </c>
      <c r="G6325" t="n">
        <v>48507</v>
      </c>
      <c r="H6325" t="n">
        <v>48507</v>
      </c>
      <c r="I6325" t="inlineStr">
        <is>
          <t>145</t>
        </is>
      </c>
      <c r="J6325" t="inlineStr">
        <is>
          <t>CARTEIRA</t>
        </is>
      </c>
      <c r="K6325" t="inlineStr">
        <is>
          <t>CONTRATO</t>
        </is>
      </c>
      <c r="L6325" t="n">
        <v>2041.15</v>
      </c>
      <c r="M6325" t="inlineStr"/>
      <c r="N6325" t="inlineStr"/>
      <c r="O6325" s="142">
        <f>DATE(YEAR(H6325),MONTH(H6325),1)</f>
        <v/>
      </c>
      <c r="P6325" s="132">
        <f>IF(H6325&gt;$L$3,"Futuro","Atraso")</f>
        <v/>
      </c>
      <c r="Q6325">
        <f>12*(YEAR(H6325)-YEAR($L$3))+(MONTH(H6325)-MONTH($L$3))</f>
        <v/>
      </c>
      <c r="R6325" s="366">
        <f>IF(N6325="IBIRAPITANGA FASE 3",IF(P6325="Atraso",M6325,M6325/(1+$J$2)^Q6325),IF(P6325="Atraso",M6325,M6325/(1+$J$1)^Q6325))</f>
        <v/>
      </c>
    </row>
    <row r="6326">
      <c r="A6326" t="inlineStr">
        <is>
          <t>Q025L015</t>
        </is>
      </c>
      <c r="B6326" t="inlineStr">
        <is>
          <t>REGIS CORTEZ BUENO</t>
        </is>
      </c>
      <c r="C6326" t="n">
        <v>1</v>
      </c>
      <c r="D6326" t="inlineStr">
        <is>
          <t>IPCA</t>
        </is>
      </c>
      <c r="E6326" t="n">
        <v>0.009488792934583046</v>
      </c>
      <c r="F6326" t="inlineStr">
        <is>
          <t>MENSAL</t>
        </is>
      </c>
      <c r="G6326" t="n">
        <v>48538</v>
      </c>
      <c r="H6326" t="n">
        <v>48538</v>
      </c>
      <c r="I6326" t="inlineStr">
        <is>
          <t>146</t>
        </is>
      </c>
      <c r="J6326" t="inlineStr">
        <is>
          <t>CARTEIRA</t>
        </is>
      </c>
      <c r="K6326" t="inlineStr">
        <is>
          <t>CONTRATO</t>
        </is>
      </c>
      <c r="L6326" t="n">
        <v>2041.15</v>
      </c>
      <c r="M6326" t="inlineStr"/>
      <c r="N6326" t="inlineStr"/>
      <c r="O6326" s="142">
        <f>DATE(YEAR(H6326),MONTH(H6326),1)</f>
        <v/>
      </c>
      <c r="P6326" s="132">
        <f>IF(H6326&gt;$L$3,"Futuro","Atraso")</f>
        <v/>
      </c>
      <c r="Q6326">
        <f>12*(YEAR(H6326)-YEAR($L$3))+(MONTH(H6326)-MONTH($L$3))</f>
        <v/>
      </c>
      <c r="R6326" s="366">
        <f>IF(N6326="IBIRAPITANGA FASE 3",IF(P6326="Atraso",M6326,M6326/(1+$J$2)^Q6326),IF(P6326="Atraso",M6326,M6326/(1+$J$1)^Q6326))</f>
        <v/>
      </c>
    </row>
    <row r="6327">
      <c r="A6327" t="inlineStr">
        <is>
          <t>Q025L015</t>
        </is>
      </c>
      <c r="B6327" t="inlineStr">
        <is>
          <t>REGIS CORTEZ BUENO</t>
        </is>
      </c>
      <c r="C6327" t="n">
        <v>1</v>
      </c>
      <c r="D6327" t="inlineStr">
        <is>
          <t>IPCA</t>
        </is>
      </c>
      <c r="E6327" t="n">
        <v>0.009488792934583046</v>
      </c>
      <c r="F6327" t="inlineStr">
        <is>
          <t>MENSAL</t>
        </is>
      </c>
      <c r="G6327" t="n">
        <v>48568</v>
      </c>
      <c r="H6327" t="n">
        <v>48568</v>
      </c>
      <c r="I6327" t="inlineStr">
        <is>
          <t>147</t>
        </is>
      </c>
      <c r="J6327" t="inlineStr">
        <is>
          <t>CARTEIRA</t>
        </is>
      </c>
      <c r="K6327" t="inlineStr">
        <is>
          <t>CONTRATO</t>
        </is>
      </c>
      <c r="L6327" t="n">
        <v>2041.15</v>
      </c>
      <c r="M6327" t="inlineStr"/>
      <c r="N6327" t="inlineStr"/>
      <c r="O6327" s="142">
        <f>DATE(YEAR(H6327),MONTH(H6327),1)</f>
        <v/>
      </c>
      <c r="P6327" s="132">
        <f>IF(H6327&gt;$L$3,"Futuro","Atraso")</f>
        <v/>
      </c>
      <c r="Q6327">
        <f>12*(YEAR(H6327)-YEAR($L$3))+(MONTH(H6327)-MONTH($L$3))</f>
        <v/>
      </c>
      <c r="R6327" s="366">
        <f>IF(N6327="IBIRAPITANGA FASE 3",IF(P6327="Atraso",M6327,M6327/(1+$J$2)^Q6327),IF(P6327="Atraso",M6327,M6327/(1+$J$1)^Q6327))</f>
        <v/>
      </c>
    </row>
    <row r="6328">
      <c r="A6328" t="inlineStr">
        <is>
          <t>Q025L015</t>
        </is>
      </c>
      <c r="B6328" t="inlineStr">
        <is>
          <t>REGIS CORTEZ BUENO</t>
        </is>
      </c>
      <c r="C6328" t="n">
        <v>1</v>
      </c>
      <c r="D6328" t="inlineStr">
        <is>
          <t>IPCA</t>
        </is>
      </c>
      <c r="E6328" t="n">
        <v>0.009488792934583046</v>
      </c>
      <c r="F6328" t="inlineStr">
        <is>
          <t>MENSAL</t>
        </is>
      </c>
      <c r="G6328" t="n">
        <v>48599</v>
      </c>
      <c r="H6328" t="n">
        <v>48599</v>
      </c>
      <c r="I6328" t="inlineStr">
        <is>
          <t>148</t>
        </is>
      </c>
      <c r="J6328" t="inlineStr">
        <is>
          <t>CARTEIRA</t>
        </is>
      </c>
      <c r="K6328" t="inlineStr">
        <is>
          <t>CONTRATO</t>
        </is>
      </c>
      <c r="L6328" t="n">
        <v>2041.15</v>
      </c>
      <c r="M6328" t="inlineStr"/>
      <c r="N6328" t="inlineStr"/>
      <c r="O6328" s="142">
        <f>DATE(YEAR(H6328),MONTH(H6328),1)</f>
        <v/>
      </c>
      <c r="P6328" s="132">
        <f>IF(H6328&gt;$L$3,"Futuro","Atraso")</f>
        <v/>
      </c>
      <c r="Q6328">
        <f>12*(YEAR(H6328)-YEAR($L$3))+(MONTH(H6328)-MONTH($L$3))</f>
        <v/>
      </c>
      <c r="R6328" s="366">
        <f>IF(N6328="IBIRAPITANGA FASE 3",IF(P6328="Atraso",M6328,M6328/(1+$J$2)^Q6328),IF(P6328="Atraso",M6328,M6328/(1+$J$1)^Q6328))</f>
        <v/>
      </c>
    </row>
    <row r="6329">
      <c r="A6329" t="inlineStr">
        <is>
          <t>Q025L015</t>
        </is>
      </c>
      <c r="B6329" t="inlineStr">
        <is>
          <t>REGIS CORTEZ BUENO</t>
        </is>
      </c>
      <c r="C6329" t="n">
        <v>1</v>
      </c>
      <c r="D6329" t="inlineStr">
        <is>
          <t>IPCA</t>
        </is>
      </c>
      <c r="E6329" t="n">
        <v>0.009488792934583046</v>
      </c>
      <c r="F6329" t="inlineStr">
        <is>
          <t>MENSAL</t>
        </is>
      </c>
      <c r="G6329" t="n">
        <v>48630</v>
      </c>
      <c r="H6329" t="n">
        <v>48630</v>
      </c>
      <c r="I6329" t="inlineStr">
        <is>
          <t>149</t>
        </is>
      </c>
      <c r="J6329" t="inlineStr">
        <is>
          <t>CARTEIRA</t>
        </is>
      </c>
      <c r="K6329" t="inlineStr">
        <is>
          <t>CONTRATO</t>
        </is>
      </c>
      <c r="L6329" t="n">
        <v>2041.15</v>
      </c>
      <c r="M6329" t="inlineStr"/>
      <c r="N6329" t="inlineStr"/>
      <c r="O6329" s="142">
        <f>DATE(YEAR(H6329),MONTH(H6329),1)</f>
        <v/>
      </c>
      <c r="P6329" s="132">
        <f>IF(H6329&gt;$L$3,"Futuro","Atraso")</f>
        <v/>
      </c>
      <c r="Q6329">
        <f>12*(YEAR(H6329)-YEAR($L$3))+(MONTH(H6329)-MONTH($L$3))</f>
        <v/>
      </c>
      <c r="R6329" s="366">
        <f>IF(N6329="IBIRAPITANGA FASE 3",IF(P6329="Atraso",M6329,M6329/(1+$J$2)^Q6329),IF(P6329="Atraso",M6329,M6329/(1+$J$1)^Q6329))</f>
        <v/>
      </c>
    </row>
    <row r="6330">
      <c r="A6330" t="inlineStr">
        <is>
          <t>Q025L015</t>
        </is>
      </c>
      <c r="B6330" t="inlineStr">
        <is>
          <t>REGIS CORTEZ BUENO</t>
        </is>
      </c>
      <c r="C6330" t="n">
        <v>1</v>
      </c>
      <c r="D6330" t="inlineStr">
        <is>
          <t>IPCA</t>
        </is>
      </c>
      <c r="E6330" t="n">
        <v>0.009488792934583046</v>
      </c>
      <c r="F6330" t="inlineStr">
        <is>
          <t>MENSAL</t>
        </is>
      </c>
      <c r="G6330" t="n">
        <v>48658</v>
      </c>
      <c r="H6330" t="n">
        <v>48658</v>
      </c>
      <c r="I6330" t="inlineStr">
        <is>
          <t>150</t>
        </is>
      </c>
      <c r="J6330" t="inlineStr">
        <is>
          <t>CARTEIRA</t>
        </is>
      </c>
      <c r="K6330" t="inlineStr">
        <is>
          <t>CONTRATO</t>
        </is>
      </c>
      <c r="L6330" t="n">
        <v>2041.15</v>
      </c>
      <c r="M6330" t="inlineStr"/>
      <c r="N6330" t="inlineStr"/>
      <c r="O6330" s="142">
        <f>DATE(YEAR(H6330),MONTH(H6330),1)</f>
        <v/>
      </c>
      <c r="P6330" s="132">
        <f>IF(H6330&gt;$L$3,"Futuro","Atraso")</f>
        <v/>
      </c>
      <c r="Q6330">
        <f>12*(YEAR(H6330)-YEAR($L$3))+(MONTH(H6330)-MONTH($L$3))</f>
        <v/>
      </c>
      <c r="R6330" s="366">
        <f>IF(N6330="IBIRAPITANGA FASE 3",IF(P6330="Atraso",M6330,M6330/(1+$J$2)^Q6330),IF(P6330="Atraso",M6330,M6330/(1+$J$1)^Q6330))</f>
        <v/>
      </c>
    </row>
    <row r="6331">
      <c r="A6331" t="inlineStr">
        <is>
          <t>Q025L015</t>
        </is>
      </c>
      <c r="B6331" t="inlineStr">
        <is>
          <t>REGIS CORTEZ BUENO</t>
        </is>
      </c>
      <c r="C6331" t="n">
        <v>1</v>
      </c>
      <c r="D6331" t="inlineStr">
        <is>
          <t>IPCA</t>
        </is>
      </c>
      <c r="E6331" t="n">
        <v>0.009488792934583046</v>
      </c>
      <c r="F6331" t="inlineStr">
        <is>
          <t>MENSAL</t>
        </is>
      </c>
      <c r="G6331" t="n">
        <v>48689</v>
      </c>
      <c r="H6331" t="n">
        <v>48689</v>
      </c>
      <c r="I6331" t="inlineStr">
        <is>
          <t>151</t>
        </is>
      </c>
      <c r="J6331" t="inlineStr">
        <is>
          <t>CARTEIRA</t>
        </is>
      </c>
      <c r="K6331" t="inlineStr">
        <is>
          <t>CONTRATO</t>
        </is>
      </c>
      <c r="L6331" t="n">
        <v>2041.15</v>
      </c>
      <c r="M6331" t="inlineStr"/>
      <c r="N6331" t="inlineStr"/>
      <c r="O6331" s="142">
        <f>DATE(YEAR(H6331),MONTH(H6331),1)</f>
        <v/>
      </c>
      <c r="P6331" s="132">
        <f>IF(H6331&gt;$L$3,"Futuro","Atraso")</f>
        <v/>
      </c>
      <c r="Q6331">
        <f>12*(YEAR(H6331)-YEAR($L$3))+(MONTH(H6331)-MONTH($L$3))</f>
        <v/>
      </c>
      <c r="R6331" s="366">
        <f>IF(N6331="IBIRAPITANGA FASE 3",IF(P6331="Atraso",M6331,M6331/(1+$J$2)^Q6331),IF(P6331="Atraso",M6331,M6331/(1+$J$1)^Q6331))</f>
        <v/>
      </c>
    </row>
    <row r="6332">
      <c r="A6332" t="inlineStr">
        <is>
          <t>Q025L015</t>
        </is>
      </c>
      <c r="B6332" t="inlineStr">
        <is>
          <t>REGIS CORTEZ BUENO</t>
        </is>
      </c>
      <c r="C6332" t="n">
        <v>1</v>
      </c>
      <c r="D6332" t="inlineStr">
        <is>
          <t>IPCA</t>
        </is>
      </c>
      <c r="E6332" t="n">
        <v>0.009488792934583046</v>
      </c>
      <c r="F6332" t="inlineStr">
        <is>
          <t>MENSAL</t>
        </is>
      </c>
      <c r="G6332" t="n">
        <v>48719</v>
      </c>
      <c r="H6332" t="n">
        <v>48719</v>
      </c>
      <c r="I6332" t="inlineStr">
        <is>
          <t>152</t>
        </is>
      </c>
      <c r="J6332" t="inlineStr">
        <is>
          <t>CARTEIRA</t>
        </is>
      </c>
      <c r="K6332" t="inlineStr">
        <is>
          <t>CONTRATO</t>
        </is>
      </c>
      <c r="L6332" t="n">
        <v>2041.15</v>
      </c>
      <c r="M6332" t="inlineStr"/>
      <c r="N6332" t="inlineStr"/>
      <c r="O6332" s="142">
        <f>DATE(YEAR(H6332),MONTH(H6332),1)</f>
        <v/>
      </c>
      <c r="P6332" s="132">
        <f>IF(H6332&gt;$L$3,"Futuro","Atraso")</f>
        <v/>
      </c>
      <c r="Q6332">
        <f>12*(YEAR(H6332)-YEAR($L$3))+(MONTH(H6332)-MONTH($L$3))</f>
        <v/>
      </c>
      <c r="R6332" s="366">
        <f>IF(N6332="IBIRAPITANGA FASE 3",IF(P6332="Atraso",M6332,M6332/(1+$J$2)^Q6332),IF(P6332="Atraso",M6332,M6332/(1+$J$1)^Q6332))</f>
        <v/>
      </c>
    </row>
    <row r="6333">
      <c r="A6333" t="inlineStr">
        <is>
          <t>Q025L015</t>
        </is>
      </c>
      <c r="B6333" t="inlineStr">
        <is>
          <t>REGIS CORTEZ BUENO</t>
        </is>
      </c>
      <c r="C6333" t="n">
        <v>1</v>
      </c>
      <c r="D6333" t="inlineStr">
        <is>
          <t>IPCA</t>
        </is>
      </c>
      <c r="E6333" t="n">
        <v>0.009488792934583046</v>
      </c>
      <c r="F6333" t="inlineStr">
        <is>
          <t>MENSAL</t>
        </is>
      </c>
      <c r="G6333" t="n">
        <v>48750</v>
      </c>
      <c r="H6333" t="n">
        <v>48750</v>
      </c>
      <c r="I6333" t="inlineStr">
        <is>
          <t>153</t>
        </is>
      </c>
      <c r="J6333" t="inlineStr">
        <is>
          <t>CARTEIRA</t>
        </is>
      </c>
      <c r="K6333" t="inlineStr">
        <is>
          <t>CONTRATO</t>
        </is>
      </c>
      <c r="L6333" t="n">
        <v>2041.15</v>
      </c>
      <c r="M6333" t="inlineStr"/>
      <c r="N6333" t="inlineStr"/>
      <c r="O6333" s="142">
        <f>DATE(YEAR(H6333),MONTH(H6333),1)</f>
        <v/>
      </c>
      <c r="P6333" s="132">
        <f>IF(H6333&gt;$L$3,"Futuro","Atraso")</f>
        <v/>
      </c>
      <c r="Q6333">
        <f>12*(YEAR(H6333)-YEAR($L$3))+(MONTH(H6333)-MONTH($L$3))</f>
        <v/>
      </c>
      <c r="R6333" s="366">
        <f>IF(N6333="IBIRAPITANGA FASE 3",IF(P6333="Atraso",M6333,M6333/(1+$J$2)^Q6333),IF(P6333="Atraso",M6333,M6333/(1+$J$1)^Q6333))</f>
        <v/>
      </c>
    </row>
    <row r="6334">
      <c r="A6334" t="inlineStr">
        <is>
          <t>Q025L015</t>
        </is>
      </c>
      <c r="B6334" t="inlineStr">
        <is>
          <t>REGIS CORTEZ BUENO</t>
        </is>
      </c>
      <c r="C6334" t="n">
        <v>1</v>
      </c>
      <c r="D6334" t="inlineStr">
        <is>
          <t>IPCA</t>
        </is>
      </c>
      <c r="E6334" t="n">
        <v>0.009488792934583046</v>
      </c>
      <c r="F6334" t="inlineStr">
        <is>
          <t>MENSAL</t>
        </is>
      </c>
      <c r="G6334" t="n">
        <v>48780</v>
      </c>
      <c r="H6334" t="n">
        <v>48780</v>
      </c>
      <c r="I6334" t="inlineStr">
        <is>
          <t>154</t>
        </is>
      </c>
      <c r="J6334" t="inlineStr">
        <is>
          <t>CARTEIRA</t>
        </is>
      </c>
      <c r="K6334" t="inlineStr">
        <is>
          <t>CONTRATO</t>
        </is>
      </c>
      <c r="L6334" t="n">
        <v>2041.15</v>
      </c>
      <c r="M6334" t="inlineStr"/>
      <c r="N6334" t="inlineStr"/>
      <c r="O6334" s="142">
        <f>DATE(YEAR(H6334),MONTH(H6334),1)</f>
        <v/>
      </c>
      <c r="P6334" s="132">
        <f>IF(H6334&gt;$L$3,"Futuro","Atraso")</f>
        <v/>
      </c>
      <c r="Q6334">
        <f>12*(YEAR(H6334)-YEAR($L$3))+(MONTH(H6334)-MONTH($L$3))</f>
        <v/>
      </c>
      <c r="R6334" s="366">
        <f>IF(N6334="IBIRAPITANGA FASE 3",IF(P6334="Atraso",M6334,M6334/(1+$J$2)^Q6334),IF(P6334="Atraso",M6334,M6334/(1+$J$1)^Q6334))</f>
        <v/>
      </c>
    </row>
    <row r="6335">
      <c r="A6335" t="inlineStr">
        <is>
          <t>Q025L015</t>
        </is>
      </c>
      <c r="B6335" t="inlineStr">
        <is>
          <t>REGIS CORTEZ BUENO</t>
        </is>
      </c>
      <c r="C6335" t="n">
        <v>1</v>
      </c>
      <c r="D6335" t="inlineStr">
        <is>
          <t>IPCA</t>
        </is>
      </c>
      <c r="E6335" t="n">
        <v>0.009488792934583046</v>
      </c>
      <c r="F6335" t="inlineStr">
        <is>
          <t>MENSAL</t>
        </is>
      </c>
      <c r="G6335" t="n">
        <v>48811</v>
      </c>
      <c r="H6335" t="n">
        <v>48811</v>
      </c>
      <c r="I6335" t="inlineStr">
        <is>
          <t>155</t>
        </is>
      </c>
      <c r="J6335" t="inlineStr">
        <is>
          <t>CARTEIRA</t>
        </is>
      </c>
      <c r="K6335" t="inlineStr">
        <is>
          <t>CONTRATO</t>
        </is>
      </c>
      <c r="L6335" t="n">
        <v>2041.15</v>
      </c>
      <c r="M6335" t="inlineStr"/>
      <c r="N6335" t="inlineStr"/>
      <c r="O6335" s="142">
        <f>DATE(YEAR(H6335),MONTH(H6335),1)</f>
        <v/>
      </c>
      <c r="P6335" s="132">
        <f>IF(H6335&gt;$L$3,"Futuro","Atraso")</f>
        <v/>
      </c>
      <c r="Q6335">
        <f>12*(YEAR(H6335)-YEAR($L$3))+(MONTH(H6335)-MONTH($L$3))</f>
        <v/>
      </c>
      <c r="R6335" s="366">
        <f>IF(N6335="IBIRAPITANGA FASE 3",IF(P6335="Atraso",M6335,M6335/(1+$J$2)^Q6335),IF(P6335="Atraso",M6335,M6335/(1+$J$1)^Q6335))</f>
        <v/>
      </c>
    </row>
    <row r="6336">
      <c r="A6336" t="inlineStr">
        <is>
          <t>Q025L015</t>
        </is>
      </c>
      <c r="B6336" t="inlineStr">
        <is>
          <t>REGIS CORTEZ BUENO</t>
        </is>
      </c>
      <c r="C6336" t="n">
        <v>1</v>
      </c>
      <c r="D6336" t="inlineStr">
        <is>
          <t>IPCA</t>
        </is>
      </c>
      <c r="E6336" t="n">
        <v>0.009488792934583046</v>
      </c>
      <c r="F6336" t="inlineStr">
        <is>
          <t>MENSAL</t>
        </is>
      </c>
      <c r="G6336" t="n">
        <v>48842</v>
      </c>
      <c r="H6336" t="n">
        <v>48842</v>
      </c>
      <c r="I6336" t="inlineStr">
        <is>
          <t>156</t>
        </is>
      </c>
      <c r="J6336" t="inlineStr">
        <is>
          <t>CARTEIRA</t>
        </is>
      </c>
      <c r="K6336" t="inlineStr">
        <is>
          <t>CONTRATO</t>
        </is>
      </c>
      <c r="L6336" t="n">
        <v>2041.15</v>
      </c>
      <c r="M6336" t="inlineStr"/>
      <c r="N6336" t="inlineStr"/>
      <c r="O6336" s="142">
        <f>DATE(YEAR(H6336),MONTH(H6336),1)</f>
        <v/>
      </c>
      <c r="P6336" s="132">
        <f>IF(H6336&gt;$L$3,"Futuro","Atraso")</f>
        <v/>
      </c>
      <c r="Q6336">
        <f>12*(YEAR(H6336)-YEAR($L$3))+(MONTH(H6336)-MONTH($L$3))</f>
        <v/>
      </c>
      <c r="R6336" s="366">
        <f>IF(N6336="IBIRAPITANGA FASE 3",IF(P6336="Atraso",M6336,M6336/(1+$J$2)^Q6336),IF(P6336="Atraso",M6336,M6336/(1+$J$1)^Q6336))</f>
        <v/>
      </c>
    </row>
    <row r="6337">
      <c r="A6337" t="inlineStr">
        <is>
          <t>Q025L015</t>
        </is>
      </c>
      <c r="B6337" t="inlineStr">
        <is>
          <t>REGIS CORTEZ BUENO</t>
        </is>
      </c>
      <c r="C6337" t="n">
        <v>1</v>
      </c>
      <c r="D6337" t="inlineStr">
        <is>
          <t>IPCA</t>
        </is>
      </c>
      <c r="E6337" t="n">
        <v>0.009488792934583046</v>
      </c>
      <c r="F6337" t="inlineStr">
        <is>
          <t>MENSAL</t>
        </is>
      </c>
      <c r="G6337" t="n">
        <v>48872</v>
      </c>
      <c r="H6337" t="n">
        <v>48872</v>
      </c>
      <c r="I6337" t="inlineStr">
        <is>
          <t>157</t>
        </is>
      </c>
      <c r="J6337" t="inlineStr">
        <is>
          <t>CARTEIRA</t>
        </is>
      </c>
      <c r="K6337" t="inlineStr">
        <is>
          <t>CONTRATO</t>
        </is>
      </c>
      <c r="L6337" t="n">
        <v>2041.15</v>
      </c>
      <c r="M6337" t="inlineStr"/>
      <c r="N6337" t="inlineStr"/>
      <c r="O6337" s="142">
        <f>DATE(YEAR(H6337),MONTH(H6337),1)</f>
        <v/>
      </c>
      <c r="P6337" s="132">
        <f>IF(H6337&gt;$L$3,"Futuro","Atraso")</f>
        <v/>
      </c>
      <c r="Q6337">
        <f>12*(YEAR(H6337)-YEAR($L$3))+(MONTH(H6337)-MONTH($L$3))</f>
        <v/>
      </c>
      <c r="R6337" s="366">
        <f>IF(N6337="IBIRAPITANGA FASE 3",IF(P6337="Atraso",M6337,M6337/(1+$J$2)^Q6337),IF(P6337="Atraso",M6337,M6337/(1+$J$1)^Q6337))</f>
        <v/>
      </c>
    </row>
    <row r="6338">
      <c r="A6338" t="inlineStr">
        <is>
          <t>Q025L015</t>
        </is>
      </c>
      <c r="B6338" t="inlineStr">
        <is>
          <t>REGIS CORTEZ BUENO</t>
        </is>
      </c>
      <c r="C6338" t="n">
        <v>1</v>
      </c>
      <c r="D6338" t="inlineStr">
        <is>
          <t>IPCA</t>
        </is>
      </c>
      <c r="E6338" t="n">
        <v>0.009488792934583046</v>
      </c>
      <c r="F6338" t="inlineStr">
        <is>
          <t>MENSAL</t>
        </is>
      </c>
      <c r="G6338" t="n">
        <v>48903</v>
      </c>
      <c r="H6338" t="n">
        <v>48903</v>
      </c>
      <c r="I6338" t="inlineStr">
        <is>
          <t>158</t>
        </is>
      </c>
      <c r="J6338" t="inlineStr">
        <is>
          <t>CARTEIRA</t>
        </is>
      </c>
      <c r="K6338" t="inlineStr">
        <is>
          <t>CONTRATO</t>
        </is>
      </c>
      <c r="L6338" t="n">
        <v>2041.15</v>
      </c>
      <c r="M6338" t="inlineStr"/>
      <c r="N6338" t="inlineStr"/>
      <c r="O6338" s="142">
        <f>DATE(YEAR(H6338),MONTH(H6338),1)</f>
        <v/>
      </c>
      <c r="P6338" s="132">
        <f>IF(H6338&gt;$L$3,"Futuro","Atraso")</f>
        <v/>
      </c>
      <c r="Q6338">
        <f>12*(YEAR(H6338)-YEAR($L$3))+(MONTH(H6338)-MONTH($L$3))</f>
        <v/>
      </c>
      <c r="R6338" s="366">
        <f>IF(N6338="IBIRAPITANGA FASE 3",IF(P6338="Atraso",M6338,M6338/(1+$J$2)^Q6338),IF(P6338="Atraso",M6338,M6338/(1+$J$1)^Q6338))</f>
        <v/>
      </c>
    </row>
    <row r="6339">
      <c r="A6339" t="inlineStr">
        <is>
          <t>Q025L015</t>
        </is>
      </c>
      <c r="B6339" t="inlineStr">
        <is>
          <t>REGIS CORTEZ BUENO</t>
        </is>
      </c>
      <c r="C6339" t="n">
        <v>1</v>
      </c>
      <c r="D6339" t="inlineStr">
        <is>
          <t>IPCA</t>
        </is>
      </c>
      <c r="E6339" t="n">
        <v>0.009488792934583046</v>
      </c>
      <c r="F6339" t="inlineStr">
        <is>
          <t>MENSAL</t>
        </is>
      </c>
      <c r="G6339" t="n">
        <v>48933</v>
      </c>
      <c r="H6339" t="n">
        <v>48933</v>
      </c>
      <c r="I6339" t="inlineStr">
        <is>
          <t>159</t>
        </is>
      </c>
      <c r="J6339" t="inlineStr">
        <is>
          <t>CARTEIRA</t>
        </is>
      </c>
      <c r="K6339" t="inlineStr">
        <is>
          <t>CONTRATO</t>
        </is>
      </c>
      <c r="L6339" t="n">
        <v>2041.15</v>
      </c>
      <c r="M6339" t="inlineStr"/>
      <c r="N6339" t="inlineStr"/>
      <c r="O6339" s="142">
        <f>DATE(YEAR(H6339),MONTH(H6339),1)</f>
        <v/>
      </c>
      <c r="P6339" s="132">
        <f>IF(H6339&gt;$L$3,"Futuro","Atraso")</f>
        <v/>
      </c>
      <c r="Q6339">
        <f>12*(YEAR(H6339)-YEAR($L$3))+(MONTH(H6339)-MONTH($L$3))</f>
        <v/>
      </c>
      <c r="R6339" s="366">
        <f>IF(N6339="IBIRAPITANGA FASE 3",IF(P6339="Atraso",M6339,M6339/(1+$J$2)^Q6339),IF(P6339="Atraso",M6339,M6339/(1+$J$1)^Q6339))</f>
        <v/>
      </c>
    </row>
    <row r="6340">
      <c r="A6340" t="inlineStr">
        <is>
          <t>Q025L015</t>
        </is>
      </c>
      <c r="B6340" t="inlineStr">
        <is>
          <t>REGIS CORTEZ BUENO</t>
        </is>
      </c>
      <c r="C6340" t="n">
        <v>1</v>
      </c>
      <c r="D6340" t="inlineStr">
        <is>
          <t>IPCA</t>
        </is>
      </c>
      <c r="E6340" t="n">
        <v>0.009488792934583046</v>
      </c>
      <c r="F6340" t="inlineStr">
        <is>
          <t>MENSAL</t>
        </is>
      </c>
      <c r="G6340" t="n">
        <v>48964</v>
      </c>
      <c r="H6340" t="n">
        <v>48964</v>
      </c>
      <c r="I6340" t="inlineStr">
        <is>
          <t>160</t>
        </is>
      </c>
      <c r="J6340" t="inlineStr">
        <is>
          <t>CARTEIRA</t>
        </is>
      </c>
      <c r="K6340" t="inlineStr">
        <is>
          <t>CONTRATO</t>
        </is>
      </c>
      <c r="L6340" t="n">
        <v>2041.15</v>
      </c>
      <c r="M6340" t="inlineStr"/>
      <c r="N6340" t="inlineStr"/>
      <c r="O6340" s="142">
        <f>DATE(YEAR(H6340),MONTH(H6340),1)</f>
        <v/>
      </c>
      <c r="P6340" s="132">
        <f>IF(H6340&gt;$L$3,"Futuro","Atraso")</f>
        <v/>
      </c>
      <c r="Q6340">
        <f>12*(YEAR(H6340)-YEAR($L$3))+(MONTH(H6340)-MONTH($L$3))</f>
        <v/>
      </c>
      <c r="R6340" s="366">
        <f>IF(N6340="IBIRAPITANGA FASE 3",IF(P6340="Atraso",M6340,M6340/(1+$J$2)^Q6340),IF(P6340="Atraso",M6340,M6340/(1+$J$1)^Q6340))</f>
        <v/>
      </c>
    </row>
    <row r="6341">
      <c r="A6341" t="inlineStr">
        <is>
          <t>Q025L015</t>
        </is>
      </c>
      <c r="B6341" t="inlineStr">
        <is>
          <t>REGIS CORTEZ BUENO</t>
        </is>
      </c>
      <c r="C6341" t="n">
        <v>1</v>
      </c>
      <c r="D6341" t="inlineStr">
        <is>
          <t>IPCA</t>
        </is>
      </c>
      <c r="E6341" t="n">
        <v>0.009488792934583046</v>
      </c>
      <c r="F6341" t="inlineStr">
        <is>
          <t>MENSAL</t>
        </is>
      </c>
      <c r="G6341" t="n">
        <v>48995</v>
      </c>
      <c r="H6341" t="n">
        <v>48995</v>
      </c>
      <c r="I6341" t="inlineStr">
        <is>
          <t>161</t>
        </is>
      </c>
      <c r="J6341" t="inlineStr">
        <is>
          <t>CARTEIRA</t>
        </is>
      </c>
      <c r="K6341" t="inlineStr">
        <is>
          <t>CONTRATO</t>
        </is>
      </c>
      <c r="L6341" t="n">
        <v>2041.15</v>
      </c>
      <c r="M6341" t="inlineStr"/>
      <c r="N6341" t="inlineStr"/>
      <c r="O6341" s="142">
        <f>DATE(YEAR(H6341),MONTH(H6341),1)</f>
        <v/>
      </c>
      <c r="P6341" s="132">
        <f>IF(H6341&gt;$L$3,"Futuro","Atraso")</f>
        <v/>
      </c>
      <c r="Q6341">
        <f>12*(YEAR(H6341)-YEAR($L$3))+(MONTH(H6341)-MONTH($L$3))</f>
        <v/>
      </c>
      <c r="R6341" s="366">
        <f>IF(N6341="IBIRAPITANGA FASE 3",IF(P6341="Atraso",M6341,M6341/(1+$J$2)^Q6341),IF(P6341="Atraso",M6341,M6341/(1+$J$1)^Q6341))</f>
        <v/>
      </c>
    </row>
    <row r="6342">
      <c r="A6342" t="inlineStr">
        <is>
          <t>Q025L015</t>
        </is>
      </c>
      <c r="B6342" t="inlineStr">
        <is>
          <t>REGIS CORTEZ BUENO</t>
        </is>
      </c>
      <c r="C6342" t="n">
        <v>1</v>
      </c>
      <c r="D6342" t="inlineStr">
        <is>
          <t>IPCA</t>
        </is>
      </c>
      <c r="E6342" t="n">
        <v>0.009488792934583046</v>
      </c>
      <c r="F6342" t="inlineStr">
        <is>
          <t>MENSAL</t>
        </is>
      </c>
      <c r="G6342" t="n">
        <v>49023</v>
      </c>
      <c r="H6342" t="n">
        <v>49023</v>
      </c>
      <c r="I6342" t="inlineStr">
        <is>
          <t>162</t>
        </is>
      </c>
      <c r="J6342" t="inlineStr">
        <is>
          <t>CARTEIRA</t>
        </is>
      </c>
      <c r="K6342" t="inlineStr">
        <is>
          <t>CONTRATO</t>
        </is>
      </c>
      <c r="L6342" t="n">
        <v>2041.15</v>
      </c>
      <c r="M6342" t="inlineStr"/>
      <c r="N6342" t="inlineStr"/>
      <c r="O6342" s="142">
        <f>DATE(YEAR(H6342),MONTH(H6342),1)</f>
        <v/>
      </c>
      <c r="P6342" s="132">
        <f>IF(H6342&gt;$L$3,"Futuro","Atraso")</f>
        <v/>
      </c>
      <c r="Q6342">
        <f>12*(YEAR(H6342)-YEAR($L$3))+(MONTH(H6342)-MONTH($L$3))</f>
        <v/>
      </c>
      <c r="R6342" s="366">
        <f>IF(N6342="IBIRAPITANGA FASE 3",IF(P6342="Atraso",M6342,M6342/(1+$J$2)^Q6342),IF(P6342="Atraso",M6342,M6342/(1+$J$1)^Q6342))</f>
        <v/>
      </c>
    </row>
    <row r="6343">
      <c r="A6343" t="inlineStr">
        <is>
          <t>Q025L015</t>
        </is>
      </c>
      <c r="B6343" t="inlineStr">
        <is>
          <t>REGIS CORTEZ BUENO</t>
        </is>
      </c>
      <c r="C6343" t="n">
        <v>1</v>
      </c>
      <c r="D6343" t="inlineStr">
        <is>
          <t>IPCA</t>
        </is>
      </c>
      <c r="E6343" t="n">
        <v>0.009488792934583046</v>
      </c>
      <c r="F6343" t="inlineStr">
        <is>
          <t>MENSAL</t>
        </is>
      </c>
      <c r="G6343" t="n">
        <v>49054</v>
      </c>
      <c r="H6343" t="n">
        <v>49054</v>
      </c>
      <c r="I6343" t="inlineStr">
        <is>
          <t>163</t>
        </is>
      </c>
      <c r="J6343" t="inlineStr">
        <is>
          <t>CARTEIRA</t>
        </is>
      </c>
      <c r="K6343" t="inlineStr">
        <is>
          <t>CONTRATO</t>
        </is>
      </c>
      <c r="L6343" t="n">
        <v>2041.15</v>
      </c>
      <c r="M6343" t="inlineStr"/>
      <c r="N6343" t="inlineStr"/>
      <c r="O6343" s="142">
        <f>DATE(YEAR(H6343),MONTH(H6343),1)</f>
        <v/>
      </c>
      <c r="P6343" s="132">
        <f>IF(H6343&gt;$L$3,"Futuro","Atraso")</f>
        <v/>
      </c>
      <c r="Q6343">
        <f>12*(YEAR(H6343)-YEAR($L$3))+(MONTH(H6343)-MONTH($L$3))</f>
        <v/>
      </c>
      <c r="R6343" s="366">
        <f>IF(N6343="IBIRAPITANGA FASE 3",IF(P6343="Atraso",M6343,M6343/(1+$J$2)^Q6343),IF(P6343="Atraso",M6343,M6343/(1+$J$1)^Q6343))</f>
        <v/>
      </c>
    </row>
    <row r="6344">
      <c r="A6344" t="inlineStr">
        <is>
          <t>Q025L015</t>
        </is>
      </c>
      <c r="B6344" t="inlineStr">
        <is>
          <t>REGIS CORTEZ BUENO</t>
        </is>
      </c>
      <c r="C6344" t="n">
        <v>1</v>
      </c>
      <c r="D6344" t="inlineStr">
        <is>
          <t>IPCA</t>
        </is>
      </c>
      <c r="E6344" t="n">
        <v>0.009488792934583046</v>
      </c>
      <c r="F6344" t="inlineStr">
        <is>
          <t>MENSAL</t>
        </is>
      </c>
      <c r="G6344" t="n">
        <v>49084</v>
      </c>
      <c r="H6344" t="n">
        <v>49084</v>
      </c>
      <c r="I6344" t="inlineStr">
        <is>
          <t>164</t>
        </is>
      </c>
      <c r="J6344" t="inlineStr">
        <is>
          <t>CARTEIRA</t>
        </is>
      </c>
      <c r="K6344" t="inlineStr">
        <is>
          <t>CONTRATO</t>
        </is>
      </c>
      <c r="L6344" t="n">
        <v>2041.15</v>
      </c>
      <c r="M6344" t="inlineStr"/>
      <c r="N6344" t="inlineStr"/>
      <c r="O6344" s="142">
        <f>DATE(YEAR(H6344),MONTH(H6344),1)</f>
        <v/>
      </c>
      <c r="P6344" s="132">
        <f>IF(H6344&gt;$L$3,"Futuro","Atraso")</f>
        <v/>
      </c>
      <c r="Q6344">
        <f>12*(YEAR(H6344)-YEAR($L$3))+(MONTH(H6344)-MONTH($L$3))</f>
        <v/>
      </c>
      <c r="R6344" s="366">
        <f>IF(N6344="IBIRAPITANGA FASE 3",IF(P6344="Atraso",M6344,M6344/(1+$J$2)^Q6344),IF(P6344="Atraso",M6344,M6344/(1+$J$1)^Q6344))</f>
        <v/>
      </c>
    </row>
    <row r="6345">
      <c r="A6345" t="inlineStr">
        <is>
          <t>Q025L015</t>
        </is>
      </c>
      <c r="B6345" t="inlineStr">
        <is>
          <t>REGIS CORTEZ BUENO</t>
        </is>
      </c>
      <c r="C6345" t="n">
        <v>1</v>
      </c>
      <c r="D6345" t="inlineStr">
        <is>
          <t>IPCA</t>
        </is>
      </c>
      <c r="E6345" t="n">
        <v>0.009488792934583046</v>
      </c>
      <c r="F6345" t="inlineStr">
        <is>
          <t>MENSAL</t>
        </is>
      </c>
      <c r="G6345" t="n">
        <v>49115</v>
      </c>
      <c r="H6345" t="n">
        <v>49115</v>
      </c>
      <c r="I6345" t="inlineStr">
        <is>
          <t>165</t>
        </is>
      </c>
      <c r="J6345" t="inlineStr">
        <is>
          <t>CARTEIRA</t>
        </is>
      </c>
      <c r="K6345" t="inlineStr">
        <is>
          <t>CONTRATO</t>
        </is>
      </c>
      <c r="L6345" t="n">
        <v>2041.15</v>
      </c>
      <c r="M6345" t="inlineStr"/>
      <c r="N6345" t="inlineStr"/>
      <c r="O6345" s="142">
        <f>DATE(YEAR(H6345),MONTH(H6345),1)</f>
        <v/>
      </c>
      <c r="P6345" s="132">
        <f>IF(H6345&gt;$L$3,"Futuro","Atraso")</f>
        <v/>
      </c>
      <c r="Q6345">
        <f>12*(YEAR(H6345)-YEAR($L$3))+(MONTH(H6345)-MONTH($L$3))</f>
        <v/>
      </c>
      <c r="R6345" s="366">
        <f>IF(N6345="IBIRAPITANGA FASE 3",IF(P6345="Atraso",M6345,M6345/(1+$J$2)^Q6345),IF(P6345="Atraso",M6345,M6345/(1+$J$1)^Q6345))</f>
        <v/>
      </c>
    </row>
    <row r="6346">
      <c r="A6346" t="inlineStr">
        <is>
          <t>Q025L015</t>
        </is>
      </c>
      <c r="B6346" t="inlineStr">
        <is>
          <t>REGIS CORTEZ BUENO</t>
        </is>
      </c>
      <c r="C6346" t="n">
        <v>1</v>
      </c>
      <c r="D6346" t="inlineStr">
        <is>
          <t>IPCA</t>
        </is>
      </c>
      <c r="E6346" t="n">
        <v>0.009488792934583046</v>
      </c>
      <c r="F6346" t="inlineStr">
        <is>
          <t>MENSAL</t>
        </is>
      </c>
      <c r="G6346" t="n">
        <v>49145</v>
      </c>
      <c r="H6346" t="n">
        <v>49145</v>
      </c>
      <c r="I6346" t="inlineStr">
        <is>
          <t>166</t>
        </is>
      </c>
      <c r="J6346" t="inlineStr">
        <is>
          <t>CARTEIRA</t>
        </is>
      </c>
      <c r="K6346" t="inlineStr">
        <is>
          <t>CONTRATO</t>
        </is>
      </c>
      <c r="L6346" t="n">
        <v>2041.15</v>
      </c>
      <c r="M6346" t="inlineStr"/>
      <c r="N6346" t="inlineStr"/>
      <c r="O6346" s="142">
        <f>DATE(YEAR(H6346),MONTH(H6346),1)</f>
        <v/>
      </c>
      <c r="P6346" s="132">
        <f>IF(H6346&gt;$L$3,"Futuro","Atraso")</f>
        <v/>
      </c>
      <c r="Q6346">
        <f>12*(YEAR(H6346)-YEAR($L$3))+(MONTH(H6346)-MONTH($L$3))</f>
        <v/>
      </c>
      <c r="R6346" s="366">
        <f>IF(N6346="IBIRAPITANGA FASE 3",IF(P6346="Atraso",M6346,M6346/(1+$J$2)^Q6346),IF(P6346="Atraso",M6346,M6346/(1+$J$1)^Q6346))</f>
        <v/>
      </c>
    </row>
    <row r="6347">
      <c r="A6347" t="inlineStr">
        <is>
          <t>Q025L015</t>
        </is>
      </c>
      <c r="B6347" t="inlineStr">
        <is>
          <t>REGIS CORTEZ BUENO</t>
        </is>
      </c>
      <c r="C6347" t="n">
        <v>1</v>
      </c>
      <c r="D6347" t="inlineStr">
        <is>
          <t>IPCA</t>
        </is>
      </c>
      <c r="E6347" t="n">
        <v>0.009488792934583046</v>
      </c>
      <c r="F6347" t="inlineStr">
        <is>
          <t>MENSAL</t>
        </is>
      </c>
      <c r="G6347" t="n">
        <v>49176</v>
      </c>
      <c r="H6347" t="n">
        <v>49176</v>
      </c>
      <c r="I6347" t="inlineStr">
        <is>
          <t>167</t>
        </is>
      </c>
      <c r="J6347" t="inlineStr">
        <is>
          <t>CARTEIRA</t>
        </is>
      </c>
      <c r="K6347" t="inlineStr">
        <is>
          <t>CONTRATO</t>
        </is>
      </c>
      <c r="L6347" t="n">
        <v>2041.15</v>
      </c>
      <c r="M6347" t="inlineStr"/>
      <c r="N6347" t="inlineStr"/>
      <c r="O6347" s="142">
        <f>DATE(YEAR(H6347),MONTH(H6347),1)</f>
        <v/>
      </c>
      <c r="P6347" s="132">
        <f>IF(H6347&gt;$L$3,"Futuro","Atraso")</f>
        <v/>
      </c>
      <c r="Q6347">
        <f>12*(YEAR(H6347)-YEAR($L$3))+(MONTH(H6347)-MONTH($L$3))</f>
        <v/>
      </c>
      <c r="R6347" s="366">
        <f>IF(N6347="IBIRAPITANGA FASE 3",IF(P6347="Atraso",M6347,M6347/(1+$J$2)^Q6347),IF(P6347="Atraso",M6347,M6347/(1+$J$1)^Q6347))</f>
        <v/>
      </c>
    </row>
    <row r="6348">
      <c r="A6348" t="inlineStr">
        <is>
          <t>Q025L015</t>
        </is>
      </c>
      <c r="B6348" t="inlineStr">
        <is>
          <t>REGIS CORTEZ BUENO</t>
        </is>
      </c>
      <c r="C6348" t="n">
        <v>1</v>
      </c>
      <c r="D6348" t="inlineStr">
        <is>
          <t>IPCA</t>
        </is>
      </c>
      <c r="E6348" t="n">
        <v>0.009488792934583046</v>
      </c>
      <c r="F6348" t="inlineStr">
        <is>
          <t>MENSAL</t>
        </is>
      </c>
      <c r="G6348" t="n">
        <v>49207</v>
      </c>
      <c r="H6348" t="n">
        <v>49207</v>
      </c>
      <c r="I6348" t="inlineStr">
        <is>
          <t>168</t>
        </is>
      </c>
      <c r="J6348" t="inlineStr">
        <is>
          <t>CARTEIRA</t>
        </is>
      </c>
      <c r="K6348" t="inlineStr">
        <is>
          <t>CONTRATO</t>
        </is>
      </c>
      <c r="L6348" t="n">
        <v>2041.15</v>
      </c>
      <c r="M6348" t="inlineStr"/>
      <c r="N6348" t="inlineStr"/>
      <c r="O6348" s="142">
        <f>DATE(YEAR(H6348),MONTH(H6348),1)</f>
        <v/>
      </c>
      <c r="P6348" s="132">
        <f>IF(H6348&gt;$L$3,"Futuro","Atraso")</f>
        <v/>
      </c>
      <c r="Q6348">
        <f>12*(YEAR(H6348)-YEAR($L$3))+(MONTH(H6348)-MONTH($L$3))</f>
        <v/>
      </c>
      <c r="R6348" s="366">
        <f>IF(N6348="IBIRAPITANGA FASE 3",IF(P6348="Atraso",M6348,M6348/(1+$J$2)^Q6348),IF(P6348="Atraso",M6348,M6348/(1+$J$1)^Q6348))</f>
        <v/>
      </c>
    </row>
    <row r="6349">
      <c r="A6349" t="inlineStr">
        <is>
          <t>Q025L015</t>
        </is>
      </c>
      <c r="B6349" t="inlineStr">
        <is>
          <t>REGIS CORTEZ BUENO</t>
        </is>
      </c>
      <c r="C6349" t="n">
        <v>1</v>
      </c>
      <c r="D6349" t="inlineStr">
        <is>
          <t>IPCA</t>
        </is>
      </c>
      <c r="E6349" t="n">
        <v>0.009488792934583046</v>
      </c>
      <c r="F6349" t="inlineStr">
        <is>
          <t>MENSAL</t>
        </is>
      </c>
      <c r="G6349" t="n">
        <v>49237</v>
      </c>
      <c r="H6349" t="n">
        <v>49237</v>
      </c>
      <c r="I6349" t="inlineStr">
        <is>
          <t>169</t>
        </is>
      </c>
      <c r="J6349" t="inlineStr">
        <is>
          <t>CARTEIRA</t>
        </is>
      </c>
      <c r="K6349" t="inlineStr">
        <is>
          <t>CONTRATO</t>
        </is>
      </c>
      <c r="L6349" t="n">
        <v>2041.15</v>
      </c>
      <c r="M6349" t="inlineStr"/>
      <c r="N6349" t="inlineStr"/>
      <c r="O6349" s="142">
        <f>DATE(YEAR(H6349),MONTH(H6349),1)</f>
        <v/>
      </c>
      <c r="P6349" s="132">
        <f>IF(H6349&gt;$L$3,"Futuro","Atraso")</f>
        <v/>
      </c>
      <c r="Q6349">
        <f>12*(YEAR(H6349)-YEAR($L$3))+(MONTH(H6349)-MONTH($L$3))</f>
        <v/>
      </c>
      <c r="R6349" s="366">
        <f>IF(N6349="IBIRAPITANGA FASE 3",IF(P6349="Atraso",M6349,M6349/(1+$J$2)^Q6349),IF(P6349="Atraso",M6349,M6349/(1+$J$1)^Q6349))</f>
        <v/>
      </c>
    </row>
    <row r="6350">
      <c r="A6350" t="inlineStr">
        <is>
          <t>Q025L015</t>
        </is>
      </c>
      <c r="B6350" t="inlineStr">
        <is>
          <t>REGIS CORTEZ BUENO</t>
        </is>
      </c>
      <c r="C6350" t="n">
        <v>1</v>
      </c>
      <c r="D6350" t="inlineStr">
        <is>
          <t>IPCA</t>
        </is>
      </c>
      <c r="E6350" t="n">
        <v>0.009488792934583046</v>
      </c>
      <c r="F6350" t="inlineStr">
        <is>
          <t>MENSAL</t>
        </is>
      </c>
      <c r="G6350" t="n">
        <v>49268</v>
      </c>
      <c r="H6350" t="n">
        <v>49268</v>
      </c>
      <c r="I6350" t="inlineStr">
        <is>
          <t>170</t>
        </is>
      </c>
      <c r="J6350" t="inlineStr">
        <is>
          <t>CARTEIRA</t>
        </is>
      </c>
      <c r="K6350" t="inlineStr">
        <is>
          <t>CONTRATO</t>
        </is>
      </c>
      <c r="L6350" t="n">
        <v>2041.15</v>
      </c>
      <c r="M6350" t="inlineStr"/>
      <c r="N6350" t="inlineStr"/>
      <c r="O6350" s="142">
        <f>DATE(YEAR(H6350),MONTH(H6350),1)</f>
        <v/>
      </c>
      <c r="P6350" s="132">
        <f>IF(H6350&gt;$L$3,"Futuro","Atraso")</f>
        <v/>
      </c>
      <c r="Q6350">
        <f>12*(YEAR(H6350)-YEAR($L$3))+(MONTH(H6350)-MONTH($L$3))</f>
        <v/>
      </c>
      <c r="R6350" s="366">
        <f>IF(N6350="IBIRAPITANGA FASE 3",IF(P6350="Atraso",M6350,M6350/(1+$J$2)^Q6350),IF(P6350="Atraso",M6350,M6350/(1+$J$1)^Q6350))</f>
        <v/>
      </c>
    </row>
    <row r="6351">
      <c r="A6351" t="inlineStr">
        <is>
          <t>Q025L015</t>
        </is>
      </c>
      <c r="B6351" t="inlineStr">
        <is>
          <t>REGIS CORTEZ BUENO</t>
        </is>
      </c>
      <c r="C6351" t="n">
        <v>1</v>
      </c>
      <c r="D6351" t="inlineStr">
        <is>
          <t>IPCA</t>
        </is>
      </c>
      <c r="E6351" t="n">
        <v>0.009488792934583046</v>
      </c>
      <c r="F6351" t="inlineStr">
        <is>
          <t>MENSAL</t>
        </is>
      </c>
      <c r="G6351" t="n">
        <v>49298</v>
      </c>
      <c r="H6351" t="n">
        <v>49298</v>
      </c>
      <c r="I6351" t="inlineStr">
        <is>
          <t>171</t>
        </is>
      </c>
      <c r="J6351" t="inlineStr">
        <is>
          <t>CARTEIRA</t>
        </is>
      </c>
      <c r="K6351" t="inlineStr">
        <is>
          <t>CONTRATO</t>
        </is>
      </c>
      <c r="L6351" t="n">
        <v>2041.15</v>
      </c>
      <c r="M6351" t="inlineStr"/>
      <c r="N6351" t="inlineStr"/>
      <c r="O6351" s="142">
        <f>DATE(YEAR(H6351),MONTH(H6351),1)</f>
        <v/>
      </c>
      <c r="P6351" s="132">
        <f>IF(H6351&gt;$L$3,"Futuro","Atraso")</f>
        <v/>
      </c>
      <c r="Q6351">
        <f>12*(YEAR(H6351)-YEAR($L$3))+(MONTH(H6351)-MONTH($L$3))</f>
        <v/>
      </c>
      <c r="R6351" s="366">
        <f>IF(N6351="IBIRAPITANGA FASE 3",IF(P6351="Atraso",M6351,M6351/(1+$J$2)^Q6351),IF(P6351="Atraso",M6351,M6351/(1+$J$1)^Q6351))</f>
        <v/>
      </c>
    </row>
    <row r="6352">
      <c r="A6352" t="inlineStr">
        <is>
          <t>Q025L015</t>
        </is>
      </c>
      <c r="B6352" t="inlineStr">
        <is>
          <t>REGIS CORTEZ BUENO</t>
        </is>
      </c>
      <c r="C6352" t="n">
        <v>1</v>
      </c>
      <c r="D6352" t="inlineStr">
        <is>
          <t>IPCA</t>
        </is>
      </c>
      <c r="E6352" t="n">
        <v>0.009488792934583046</v>
      </c>
      <c r="F6352" t="inlineStr">
        <is>
          <t>MENSAL</t>
        </is>
      </c>
      <c r="G6352" t="n">
        <v>49329</v>
      </c>
      <c r="H6352" t="n">
        <v>49329</v>
      </c>
      <c r="I6352" t="inlineStr">
        <is>
          <t>172</t>
        </is>
      </c>
      <c r="J6352" t="inlineStr">
        <is>
          <t>CARTEIRA</t>
        </is>
      </c>
      <c r="K6352" t="inlineStr">
        <is>
          <t>CONTRATO</t>
        </is>
      </c>
      <c r="L6352" t="n">
        <v>2041.15</v>
      </c>
      <c r="M6352" t="inlineStr"/>
      <c r="N6352" t="inlineStr"/>
      <c r="O6352" s="142">
        <f>DATE(YEAR(H6352),MONTH(H6352),1)</f>
        <v/>
      </c>
      <c r="P6352" s="132">
        <f>IF(H6352&gt;$L$3,"Futuro","Atraso")</f>
        <v/>
      </c>
      <c r="Q6352">
        <f>12*(YEAR(H6352)-YEAR($L$3))+(MONTH(H6352)-MONTH($L$3))</f>
        <v/>
      </c>
      <c r="R6352" s="366">
        <f>IF(N6352="IBIRAPITANGA FASE 3",IF(P6352="Atraso",M6352,M6352/(1+$J$2)^Q6352),IF(P6352="Atraso",M6352,M6352/(1+$J$1)^Q6352))</f>
        <v/>
      </c>
    </row>
    <row r="6353">
      <c r="A6353" t="inlineStr">
        <is>
          <t>Q025L015</t>
        </is>
      </c>
      <c r="B6353" t="inlineStr">
        <is>
          <t>REGIS CORTEZ BUENO</t>
        </is>
      </c>
      <c r="C6353" t="n">
        <v>1</v>
      </c>
      <c r="D6353" t="inlineStr">
        <is>
          <t>IPCA</t>
        </is>
      </c>
      <c r="E6353" t="n">
        <v>0.009488792934583046</v>
      </c>
      <c r="F6353" t="inlineStr">
        <is>
          <t>MENSAL</t>
        </is>
      </c>
      <c r="G6353" t="n">
        <v>49360</v>
      </c>
      <c r="H6353" t="n">
        <v>49360</v>
      </c>
      <c r="I6353" t="inlineStr">
        <is>
          <t>173</t>
        </is>
      </c>
      <c r="J6353" t="inlineStr">
        <is>
          <t>CARTEIRA</t>
        </is>
      </c>
      <c r="K6353" t="inlineStr">
        <is>
          <t>CONTRATO</t>
        </is>
      </c>
      <c r="L6353" t="n">
        <v>2041.15</v>
      </c>
      <c r="M6353" t="inlineStr"/>
      <c r="N6353" t="inlineStr"/>
      <c r="O6353" s="142">
        <f>DATE(YEAR(H6353),MONTH(H6353),1)</f>
        <v/>
      </c>
      <c r="P6353" s="132">
        <f>IF(H6353&gt;$L$3,"Futuro","Atraso")</f>
        <v/>
      </c>
      <c r="Q6353">
        <f>12*(YEAR(H6353)-YEAR($L$3))+(MONTH(H6353)-MONTH($L$3))</f>
        <v/>
      </c>
      <c r="R6353" s="366">
        <f>IF(N6353="IBIRAPITANGA FASE 3",IF(P6353="Atraso",M6353,M6353/(1+$J$2)^Q6353),IF(P6353="Atraso",M6353,M6353/(1+$J$1)^Q6353))</f>
        <v/>
      </c>
    </row>
    <row r="6354">
      <c r="A6354" t="inlineStr">
        <is>
          <t>Q025L015</t>
        </is>
      </c>
      <c r="B6354" t="inlineStr">
        <is>
          <t>REGIS CORTEZ BUENO</t>
        </is>
      </c>
      <c r="C6354" t="n">
        <v>1</v>
      </c>
      <c r="D6354" t="inlineStr">
        <is>
          <t>IPCA</t>
        </is>
      </c>
      <c r="E6354" t="n">
        <v>0.009488792934583046</v>
      </c>
      <c r="F6354" t="inlineStr">
        <is>
          <t>MENSAL</t>
        </is>
      </c>
      <c r="G6354" t="n">
        <v>49388</v>
      </c>
      <c r="H6354" t="n">
        <v>49388</v>
      </c>
      <c r="I6354" t="inlineStr">
        <is>
          <t>174</t>
        </is>
      </c>
      <c r="J6354" t="inlineStr">
        <is>
          <t>CARTEIRA</t>
        </is>
      </c>
      <c r="K6354" t="inlineStr">
        <is>
          <t>CONTRATO</t>
        </is>
      </c>
      <c r="L6354" t="n">
        <v>2041.15</v>
      </c>
      <c r="M6354" t="inlineStr"/>
      <c r="N6354" t="inlineStr"/>
      <c r="O6354" s="142">
        <f>DATE(YEAR(H6354),MONTH(H6354),1)</f>
        <v/>
      </c>
      <c r="P6354" s="132">
        <f>IF(H6354&gt;$L$3,"Futuro","Atraso")</f>
        <v/>
      </c>
      <c r="Q6354">
        <f>12*(YEAR(H6354)-YEAR($L$3))+(MONTH(H6354)-MONTH($L$3))</f>
        <v/>
      </c>
      <c r="R6354" s="366">
        <f>IF(N6354="IBIRAPITANGA FASE 3",IF(P6354="Atraso",M6354,M6354/(1+$J$2)^Q6354),IF(P6354="Atraso",M6354,M6354/(1+$J$1)^Q6354))</f>
        <v/>
      </c>
    </row>
    <row r="6355">
      <c r="A6355" t="inlineStr">
        <is>
          <t>Q025L015</t>
        </is>
      </c>
      <c r="B6355" t="inlineStr">
        <is>
          <t>REGIS CORTEZ BUENO</t>
        </is>
      </c>
      <c r="C6355" t="n">
        <v>1</v>
      </c>
      <c r="D6355" t="inlineStr">
        <is>
          <t>IPCA</t>
        </is>
      </c>
      <c r="E6355" t="n">
        <v>0.009488792934583046</v>
      </c>
      <c r="F6355" t="inlineStr">
        <is>
          <t>MENSAL</t>
        </is>
      </c>
      <c r="G6355" t="n">
        <v>49419</v>
      </c>
      <c r="H6355" t="n">
        <v>49419</v>
      </c>
      <c r="I6355" t="inlineStr">
        <is>
          <t>175</t>
        </is>
      </c>
      <c r="J6355" t="inlineStr">
        <is>
          <t>CARTEIRA</t>
        </is>
      </c>
      <c r="K6355" t="inlineStr">
        <is>
          <t>CONTRATO</t>
        </is>
      </c>
      <c r="L6355" t="n">
        <v>2041.15</v>
      </c>
      <c r="M6355" t="inlineStr"/>
      <c r="N6355" t="inlineStr"/>
      <c r="O6355" s="142">
        <f>DATE(YEAR(H6355),MONTH(H6355),1)</f>
        <v/>
      </c>
      <c r="P6355" s="132">
        <f>IF(H6355&gt;$L$3,"Futuro","Atraso")</f>
        <v/>
      </c>
      <c r="Q6355">
        <f>12*(YEAR(H6355)-YEAR($L$3))+(MONTH(H6355)-MONTH($L$3))</f>
        <v/>
      </c>
      <c r="R6355" s="366">
        <f>IF(N6355="IBIRAPITANGA FASE 3",IF(P6355="Atraso",M6355,M6355/(1+$J$2)^Q6355),IF(P6355="Atraso",M6355,M6355/(1+$J$1)^Q6355))</f>
        <v/>
      </c>
    </row>
    <row r="6356">
      <c r="A6356" t="inlineStr">
        <is>
          <t>Q025L015</t>
        </is>
      </c>
      <c r="B6356" t="inlineStr">
        <is>
          <t>REGIS CORTEZ BUENO</t>
        </is>
      </c>
      <c r="C6356" t="n">
        <v>1</v>
      </c>
      <c r="D6356" t="inlineStr">
        <is>
          <t>IPCA</t>
        </is>
      </c>
      <c r="E6356" t="n">
        <v>0.009488792934583046</v>
      </c>
      <c r="F6356" t="inlineStr">
        <is>
          <t>MENSAL</t>
        </is>
      </c>
      <c r="G6356" t="n">
        <v>49449</v>
      </c>
      <c r="H6356" t="n">
        <v>49449</v>
      </c>
      <c r="I6356" t="inlineStr">
        <is>
          <t>176</t>
        </is>
      </c>
      <c r="J6356" t="inlineStr">
        <is>
          <t>CARTEIRA</t>
        </is>
      </c>
      <c r="K6356" t="inlineStr">
        <is>
          <t>CONTRATO</t>
        </is>
      </c>
      <c r="L6356" t="n">
        <v>2041.15</v>
      </c>
      <c r="M6356" t="inlineStr"/>
      <c r="N6356" t="inlineStr"/>
      <c r="O6356" s="142">
        <f>DATE(YEAR(H6356),MONTH(H6356),1)</f>
        <v/>
      </c>
      <c r="P6356" s="132">
        <f>IF(H6356&gt;$L$3,"Futuro","Atraso")</f>
        <v/>
      </c>
      <c r="Q6356">
        <f>12*(YEAR(H6356)-YEAR($L$3))+(MONTH(H6356)-MONTH($L$3))</f>
        <v/>
      </c>
      <c r="R6356" s="366">
        <f>IF(N6356="IBIRAPITANGA FASE 3",IF(P6356="Atraso",M6356,M6356/(1+$J$2)^Q6356),IF(P6356="Atraso",M6356,M6356/(1+$J$1)^Q6356))</f>
        <v/>
      </c>
    </row>
    <row r="6357">
      <c r="A6357" t="inlineStr">
        <is>
          <t>Q025L015</t>
        </is>
      </c>
      <c r="B6357" t="inlineStr">
        <is>
          <t>REGIS CORTEZ BUENO</t>
        </is>
      </c>
      <c r="C6357" t="n">
        <v>1</v>
      </c>
      <c r="D6357" t="inlineStr">
        <is>
          <t>IPCA</t>
        </is>
      </c>
      <c r="E6357" t="n">
        <v>0.009488792934583046</v>
      </c>
      <c r="F6357" t="inlineStr">
        <is>
          <t>MENSAL</t>
        </is>
      </c>
      <c r="G6357" t="n">
        <v>49480</v>
      </c>
      <c r="H6357" t="n">
        <v>49480</v>
      </c>
      <c r="I6357" t="inlineStr">
        <is>
          <t>177</t>
        </is>
      </c>
      <c r="J6357" t="inlineStr">
        <is>
          <t>CARTEIRA</t>
        </is>
      </c>
      <c r="K6357" t="inlineStr">
        <is>
          <t>CONTRATO</t>
        </is>
      </c>
      <c r="L6357" t="n">
        <v>2041.15</v>
      </c>
      <c r="M6357" t="inlineStr"/>
      <c r="N6357" t="inlineStr"/>
      <c r="O6357" s="142">
        <f>DATE(YEAR(H6357),MONTH(H6357),1)</f>
        <v/>
      </c>
      <c r="P6357" s="132">
        <f>IF(H6357&gt;$L$3,"Futuro","Atraso")</f>
        <v/>
      </c>
      <c r="Q6357">
        <f>12*(YEAR(H6357)-YEAR($L$3))+(MONTH(H6357)-MONTH($L$3))</f>
        <v/>
      </c>
      <c r="R6357" s="366">
        <f>IF(N6357="IBIRAPITANGA FASE 3",IF(P6357="Atraso",M6357,M6357/(1+$J$2)^Q6357),IF(P6357="Atraso",M6357,M6357/(1+$J$1)^Q6357))</f>
        <v/>
      </c>
    </row>
    <row r="6358">
      <c r="A6358" t="inlineStr">
        <is>
          <t>Q025L015</t>
        </is>
      </c>
      <c r="B6358" t="inlineStr">
        <is>
          <t>REGIS CORTEZ BUENO</t>
        </is>
      </c>
      <c r="C6358" t="n">
        <v>1</v>
      </c>
      <c r="D6358" t="inlineStr">
        <is>
          <t>IPCA</t>
        </is>
      </c>
      <c r="E6358" t="n">
        <v>0.009488792934583046</v>
      </c>
      <c r="F6358" t="inlineStr">
        <is>
          <t>MENSAL</t>
        </is>
      </c>
      <c r="G6358" t="n">
        <v>49510</v>
      </c>
      <c r="H6358" t="n">
        <v>49510</v>
      </c>
      <c r="I6358" t="inlineStr">
        <is>
          <t>178</t>
        </is>
      </c>
      <c r="J6358" t="inlineStr">
        <is>
          <t>CARTEIRA</t>
        </is>
      </c>
      <c r="K6358" t="inlineStr">
        <is>
          <t>CONTRATO</t>
        </is>
      </c>
      <c r="L6358" t="n">
        <v>2041.15</v>
      </c>
      <c r="M6358" t="inlineStr"/>
      <c r="N6358" t="inlineStr"/>
      <c r="O6358" s="142">
        <f>DATE(YEAR(H6358),MONTH(H6358),1)</f>
        <v/>
      </c>
      <c r="P6358" s="132">
        <f>IF(H6358&gt;$L$3,"Futuro","Atraso")</f>
        <v/>
      </c>
      <c r="Q6358">
        <f>12*(YEAR(H6358)-YEAR($L$3))+(MONTH(H6358)-MONTH($L$3))</f>
        <v/>
      </c>
      <c r="R6358" s="366">
        <f>IF(N6358="IBIRAPITANGA FASE 3",IF(P6358="Atraso",M6358,M6358/(1+$J$2)^Q6358),IF(P6358="Atraso",M6358,M6358/(1+$J$1)^Q6358))</f>
        <v/>
      </c>
    </row>
    <row r="6359">
      <c r="A6359" t="inlineStr">
        <is>
          <t>Q025L016</t>
        </is>
      </c>
      <c r="B6359" t="inlineStr">
        <is>
          <t>PAULO VIEIRA DA SILVA FILHO</t>
        </is>
      </c>
      <c r="C6359" t="n">
        <v>1</v>
      </c>
      <c r="D6359" t="inlineStr">
        <is>
          <t>IPCA</t>
        </is>
      </c>
      <c r="E6359" t="n">
        <v>0.009488792934583046</v>
      </c>
      <c r="F6359" t="inlineStr">
        <is>
          <t>MENSAL</t>
        </is>
      </c>
      <c r="G6359" t="n">
        <v>45179</v>
      </c>
      <c r="H6359" t="n">
        <v>45179</v>
      </c>
      <c r="I6359" t="inlineStr">
        <is>
          <t>047</t>
        </is>
      </c>
      <c r="J6359" t="inlineStr">
        <is>
          <t>CARTEIRA</t>
        </is>
      </c>
      <c r="K6359" t="inlineStr">
        <is>
          <t>CONTRATO</t>
        </is>
      </c>
      <c r="L6359" t="n">
        <v>2595.01</v>
      </c>
      <c r="M6359" t="inlineStr"/>
      <c r="N6359" t="inlineStr"/>
      <c r="O6359" s="142">
        <f>DATE(YEAR(H6359),MONTH(H6359),1)</f>
        <v/>
      </c>
      <c r="P6359" s="132">
        <f>IF(H6359&gt;$L$3,"Futuro","Atraso")</f>
        <v/>
      </c>
      <c r="Q6359">
        <f>12*(YEAR(H6359)-YEAR($L$3))+(MONTH(H6359)-MONTH($L$3))</f>
        <v/>
      </c>
      <c r="R6359" s="366">
        <f>IF(N6359="IBIRAPITANGA FASE 3",IF(P6359="Atraso",M6359,M6359/(1+$J$2)^Q6359),IF(P6359="Atraso",M6359,M6359/(1+$J$1)^Q6359))</f>
        <v/>
      </c>
    </row>
    <row r="6360">
      <c r="A6360" t="inlineStr">
        <is>
          <t>Q025L016</t>
        </is>
      </c>
      <c r="B6360" t="inlineStr">
        <is>
          <t>PAULO VIEIRA DA SILVA FILHO</t>
        </is>
      </c>
      <c r="C6360" t="n">
        <v>1</v>
      </c>
      <c r="D6360" t="inlineStr">
        <is>
          <t>IPCA</t>
        </is>
      </c>
      <c r="E6360" t="n">
        <v>0.009488792934583046</v>
      </c>
      <c r="F6360" t="inlineStr">
        <is>
          <t>MENSAL</t>
        </is>
      </c>
      <c r="G6360" t="n">
        <v>45209</v>
      </c>
      <c r="H6360" t="n">
        <v>45209</v>
      </c>
      <c r="I6360" t="inlineStr">
        <is>
          <t>048</t>
        </is>
      </c>
      <c r="J6360" t="inlineStr">
        <is>
          <t>CARTEIRA</t>
        </is>
      </c>
      <c r="K6360" t="inlineStr">
        <is>
          <t>CONTRATO</t>
        </is>
      </c>
      <c r="L6360" t="n">
        <v>2531.4</v>
      </c>
      <c r="M6360" t="inlineStr"/>
      <c r="N6360" t="inlineStr"/>
      <c r="O6360" s="142">
        <f>DATE(YEAR(H6360),MONTH(H6360),1)</f>
        <v/>
      </c>
      <c r="P6360" s="132">
        <f>IF(H6360&gt;$L$3,"Futuro","Atraso")</f>
        <v/>
      </c>
      <c r="Q6360">
        <f>12*(YEAR(H6360)-YEAR($L$3))+(MONTH(H6360)-MONTH($L$3))</f>
        <v/>
      </c>
      <c r="R6360" s="366">
        <f>IF(N6360="IBIRAPITANGA FASE 3",IF(P6360="Atraso",M6360,M6360/(1+$J$2)^Q6360),IF(P6360="Atraso",M6360,M6360/(1+$J$1)^Q6360))</f>
        <v/>
      </c>
    </row>
    <row r="6361">
      <c r="A6361" t="inlineStr">
        <is>
          <t>Q025L016</t>
        </is>
      </c>
      <c r="B6361" t="inlineStr">
        <is>
          <t>PAULO VIEIRA DA SILVA FILHO</t>
        </is>
      </c>
      <c r="C6361" t="n">
        <v>1</v>
      </c>
      <c r="D6361" t="inlineStr">
        <is>
          <t>IPCA</t>
        </is>
      </c>
      <c r="E6361" t="n">
        <v>0.009488792934583046</v>
      </c>
      <c r="F6361" t="inlineStr">
        <is>
          <t>MENSAL</t>
        </is>
      </c>
      <c r="G6361" t="n">
        <v>45240</v>
      </c>
      <c r="H6361" t="n">
        <v>45240</v>
      </c>
      <c r="I6361" t="inlineStr">
        <is>
          <t>049</t>
        </is>
      </c>
      <c r="J6361" t="inlineStr">
        <is>
          <t>CARTEIRA</t>
        </is>
      </c>
      <c r="K6361" t="inlineStr">
        <is>
          <t>CONTRATO</t>
        </is>
      </c>
      <c r="L6361" t="n">
        <v>2531.4</v>
      </c>
      <c r="M6361" t="inlineStr"/>
      <c r="N6361" t="inlineStr"/>
      <c r="O6361" s="142">
        <f>DATE(YEAR(H6361),MONTH(H6361),1)</f>
        <v/>
      </c>
      <c r="P6361" s="132">
        <f>IF(H6361&gt;$L$3,"Futuro","Atraso")</f>
        <v/>
      </c>
      <c r="Q6361">
        <f>12*(YEAR(H6361)-YEAR($L$3))+(MONTH(H6361)-MONTH($L$3))</f>
        <v/>
      </c>
      <c r="R6361" s="366">
        <f>IF(N6361="IBIRAPITANGA FASE 3",IF(P6361="Atraso",M6361,M6361/(1+$J$2)^Q6361),IF(P6361="Atraso",M6361,M6361/(1+$J$1)^Q6361))</f>
        <v/>
      </c>
    </row>
    <row r="6362">
      <c r="A6362" t="inlineStr">
        <is>
          <t>Q025L016</t>
        </is>
      </c>
      <c r="B6362" t="inlineStr">
        <is>
          <t>PAULO VIEIRA DA SILVA FILHO</t>
        </is>
      </c>
      <c r="C6362" t="n">
        <v>1</v>
      </c>
      <c r="D6362" t="inlineStr">
        <is>
          <t>IPCA</t>
        </is>
      </c>
      <c r="E6362" t="n">
        <v>0.009488792934583046</v>
      </c>
      <c r="F6362" t="inlineStr">
        <is>
          <t>MENSAL</t>
        </is>
      </c>
      <c r="G6362" t="n">
        <v>45270</v>
      </c>
      <c r="H6362" t="n">
        <v>45270</v>
      </c>
      <c r="I6362" t="inlineStr">
        <is>
          <t>050</t>
        </is>
      </c>
      <c r="J6362" t="inlineStr">
        <is>
          <t>CARTEIRA</t>
        </is>
      </c>
      <c r="K6362" t="inlineStr">
        <is>
          <t>CONTRATO</t>
        </is>
      </c>
      <c r="L6362" t="n">
        <v>2531.4</v>
      </c>
      <c r="M6362" t="inlineStr"/>
      <c r="N6362" t="inlineStr"/>
      <c r="O6362" s="142">
        <f>DATE(YEAR(H6362),MONTH(H6362),1)</f>
        <v/>
      </c>
      <c r="P6362" s="132">
        <f>IF(H6362&gt;$L$3,"Futuro","Atraso")</f>
        <v/>
      </c>
      <c r="Q6362">
        <f>12*(YEAR(H6362)-YEAR($L$3))+(MONTH(H6362)-MONTH($L$3))</f>
        <v/>
      </c>
      <c r="R6362" s="366">
        <f>IF(N6362="IBIRAPITANGA FASE 3",IF(P6362="Atraso",M6362,M6362/(1+$J$2)^Q6362),IF(P6362="Atraso",M6362,M6362/(1+$J$1)^Q6362))</f>
        <v/>
      </c>
    </row>
    <row r="6363">
      <c r="A6363" t="inlineStr">
        <is>
          <t>Q025L016</t>
        </is>
      </c>
      <c r="B6363" t="inlineStr">
        <is>
          <t>PAULO VIEIRA DA SILVA FILHO</t>
        </is>
      </c>
      <c r="C6363" t="n">
        <v>1</v>
      </c>
      <c r="D6363" t="inlineStr">
        <is>
          <t>IPCA</t>
        </is>
      </c>
      <c r="E6363" t="n">
        <v>0.009488792934583046</v>
      </c>
      <c r="F6363" t="inlineStr">
        <is>
          <t>MENSAL</t>
        </is>
      </c>
      <c r="G6363" t="n">
        <v>45301</v>
      </c>
      <c r="H6363" t="n">
        <v>45301</v>
      </c>
      <c r="I6363" t="inlineStr">
        <is>
          <t>051</t>
        </is>
      </c>
      <c r="J6363" t="inlineStr">
        <is>
          <t>CARTEIRA</t>
        </is>
      </c>
      <c r="K6363" t="inlineStr">
        <is>
          <t>CONTRATO</t>
        </is>
      </c>
      <c r="L6363" t="n">
        <v>2531.4</v>
      </c>
      <c r="M6363" t="inlineStr"/>
      <c r="N6363" t="inlineStr"/>
      <c r="O6363" s="142">
        <f>DATE(YEAR(H6363),MONTH(H6363),1)</f>
        <v/>
      </c>
      <c r="P6363" s="132">
        <f>IF(H6363&gt;$L$3,"Futuro","Atraso")</f>
        <v/>
      </c>
      <c r="Q6363">
        <f>12*(YEAR(H6363)-YEAR($L$3))+(MONTH(H6363)-MONTH($L$3))</f>
        <v/>
      </c>
      <c r="R6363" s="366">
        <f>IF(N6363="IBIRAPITANGA FASE 3",IF(P6363="Atraso",M6363,M6363/(1+$J$2)^Q6363),IF(P6363="Atraso",M6363,M6363/(1+$J$1)^Q6363))</f>
        <v/>
      </c>
    </row>
    <row r="6364">
      <c r="A6364" t="inlineStr">
        <is>
          <t>Q025L016</t>
        </is>
      </c>
      <c r="B6364" t="inlineStr">
        <is>
          <t>PAULO VIEIRA DA SILVA FILHO</t>
        </is>
      </c>
      <c r="C6364" t="n">
        <v>1</v>
      </c>
      <c r="D6364" t="inlineStr">
        <is>
          <t>IPCA</t>
        </is>
      </c>
      <c r="E6364" t="n">
        <v>0.009488792934583046</v>
      </c>
      <c r="F6364" t="inlineStr">
        <is>
          <t>MENSAL</t>
        </is>
      </c>
      <c r="G6364" t="n">
        <v>45332</v>
      </c>
      <c r="H6364" t="n">
        <v>45332</v>
      </c>
      <c r="I6364" t="inlineStr">
        <is>
          <t>052</t>
        </is>
      </c>
      <c r="J6364" t="inlineStr">
        <is>
          <t>CARTEIRA</t>
        </is>
      </c>
      <c r="K6364" t="inlineStr">
        <is>
          <t>CONTRATO</t>
        </is>
      </c>
      <c r="L6364" t="n">
        <v>2531.4</v>
      </c>
      <c r="M6364" t="inlineStr"/>
      <c r="N6364" t="inlineStr"/>
      <c r="O6364" s="142">
        <f>DATE(YEAR(H6364),MONTH(H6364),1)</f>
        <v/>
      </c>
      <c r="P6364" s="132">
        <f>IF(H6364&gt;$L$3,"Futuro","Atraso")</f>
        <v/>
      </c>
      <c r="Q6364">
        <f>12*(YEAR(H6364)-YEAR($L$3))+(MONTH(H6364)-MONTH($L$3))</f>
        <v/>
      </c>
      <c r="R6364" s="366">
        <f>IF(N6364="IBIRAPITANGA FASE 3",IF(P6364="Atraso",M6364,M6364/(1+$J$2)^Q6364),IF(P6364="Atraso",M6364,M6364/(1+$J$1)^Q6364))</f>
        <v/>
      </c>
    </row>
    <row r="6365">
      <c r="A6365" t="inlineStr">
        <is>
          <t>Q025L016</t>
        </is>
      </c>
      <c r="B6365" t="inlineStr">
        <is>
          <t>PAULO VIEIRA DA SILVA FILHO</t>
        </is>
      </c>
      <c r="C6365" t="n">
        <v>1</v>
      </c>
      <c r="D6365" t="inlineStr">
        <is>
          <t>IPCA</t>
        </is>
      </c>
      <c r="E6365" t="n">
        <v>0.009488792934583046</v>
      </c>
      <c r="F6365" t="inlineStr">
        <is>
          <t>MENSAL</t>
        </is>
      </c>
      <c r="G6365" t="n">
        <v>45361</v>
      </c>
      <c r="H6365" t="n">
        <v>45361</v>
      </c>
      <c r="I6365" t="inlineStr">
        <is>
          <t>053</t>
        </is>
      </c>
      <c r="J6365" t="inlineStr">
        <is>
          <t>CARTEIRA</t>
        </is>
      </c>
      <c r="K6365" t="inlineStr">
        <is>
          <t>CONTRATO</t>
        </is>
      </c>
      <c r="L6365" t="n">
        <v>2531.4</v>
      </c>
      <c r="M6365" t="inlineStr"/>
      <c r="N6365" t="inlineStr"/>
      <c r="O6365" s="142">
        <f>DATE(YEAR(H6365),MONTH(H6365),1)</f>
        <v/>
      </c>
      <c r="P6365" s="132">
        <f>IF(H6365&gt;$L$3,"Futuro","Atraso")</f>
        <v/>
      </c>
      <c r="Q6365">
        <f>12*(YEAR(H6365)-YEAR($L$3))+(MONTH(H6365)-MONTH($L$3))</f>
        <v/>
      </c>
      <c r="R6365" s="366">
        <f>IF(N6365="IBIRAPITANGA FASE 3",IF(P6365="Atraso",M6365,M6365/(1+$J$2)^Q6365),IF(P6365="Atraso",M6365,M6365/(1+$J$1)^Q6365))</f>
        <v/>
      </c>
    </row>
    <row r="6366">
      <c r="A6366" t="inlineStr">
        <is>
          <t>Q025L016</t>
        </is>
      </c>
      <c r="B6366" t="inlineStr">
        <is>
          <t>PAULO VIEIRA DA SILVA FILHO</t>
        </is>
      </c>
      <c r="C6366" t="n">
        <v>1</v>
      </c>
      <c r="D6366" t="inlineStr">
        <is>
          <t>IPCA</t>
        </is>
      </c>
      <c r="E6366" t="n">
        <v>0.009488792934583046</v>
      </c>
      <c r="F6366" t="inlineStr">
        <is>
          <t>MENSAL</t>
        </is>
      </c>
      <c r="G6366" t="n">
        <v>45392</v>
      </c>
      <c r="H6366" t="n">
        <v>45392</v>
      </c>
      <c r="I6366" t="inlineStr">
        <is>
          <t>054</t>
        </is>
      </c>
      <c r="J6366" t="inlineStr">
        <is>
          <t>CARTEIRA</t>
        </is>
      </c>
      <c r="K6366" t="inlineStr">
        <is>
          <t>CONTRATO</t>
        </is>
      </c>
      <c r="L6366" t="n">
        <v>2531.4</v>
      </c>
      <c r="M6366" t="inlineStr"/>
      <c r="N6366" t="inlineStr"/>
      <c r="O6366" s="142">
        <f>DATE(YEAR(H6366),MONTH(H6366),1)</f>
        <v/>
      </c>
      <c r="P6366" s="132">
        <f>IF(H6366&gt;$L$3,"Futuro","Atraso")</f>
        <v/>
      </c>
      <c r="Q6366">
        <f>12*(YEAR(H6366)-YEAR($L$3))+(MONTH(H6366)-MONTH($L$3))</f>
        <v/>
      </c>
      <c r="R6366" s="366">
        <f>IF(N6366="IBIRAPITANGA FASE 3",IF(P6366="Atraso",M6366,M6366/(1+$J$2)^Q6366),IF(P6366="Atraso",M6366,M6366/(1+$J$1)^Q6366))</f>
        <v/>
      </c>
    </row>
    <row r="6367">
      <c r="A6367" t="inlineStr">
        <is>
          <t>Q025L016</t>
        </is>
      </c>
      <c r="B6367" t="inlineStr">
        <is>
          <t>PAULO VIEIRA DA SILVA FILHO</t>
        </is>
      </c>
      <c r="C6367" t="n">
        <v>1</v>
      </c>
      <c r="D6367" t="inlineStr">
        <is>
          <t>IPCA</t>
        </is>
      </c>
      <c r="E6367" t="n">
        <v>0.009488792934583046</v>
      </c>
      <c r="F6367" t="inlineStr">
        <is>
          <t>MENSAL</t>
        </is>
      </c>
      <c r="G6367" t="n">
        <v>45422</v>
      </c>
      <c r="H6367" t="n">
        <v>45422</v>
      </c>
      <c r="I6367" t="inlineStr">
        <is>
          <t>055</t>
        </is>
      </c>
      <c r="J6367" t="inlineStr">
        <is>
          <t>CARTEIRA</t>
        </is>
      </c>
      <c r="K6367" t="inlineStr">
        <is>
          <t>CONTRATO</t>
        </is>
      </c>
      <c r="L6367" t="n">
        <v>2531.4</v>
      </c>
      <c r="M6367" t="inlineStr"/>
      <c r="N6367" t="inlineStr"/>
      <c r="O6367" s="142">
        <f>DATE(YEAR(H6367),MONTH(H6367),1)</f>
        <v/>
      </c>
      <c r="P6367" s="132">
        <f>IF(H6367&gt;$L$3,"Futuro","Atraso")</f>
        <v/>
      </c>
      <c r="Q6367">
        <f>12*(YEAR(H6367)-YEAR($L$3))+(MONTH(H6367)-MONTH($L$3))</f>
        <v/>
      </c>
      <c r="R6367" s="366">
        <f>IF(N6367="IBIRAPITANGA FASE 3",IF(P6367="Atraso",M6367,M6367/(1+$J$2)^Q6367),IF(P6367="Atraso",M6367,M6367/(1+$J$1)^Q6367))</f>
        <v/>
      </c>
    </row>
    <row r="6368">
      <c r="A6368" t="inlineStr">
        <is>
          <t>Q025L016</t>
        </is>
      </c>
      <c r="B6368" t="inlineStr">
        <is>
          <t>PAULO VIEIRA DA SILVA FILHO</t>
        </is>
      </c>
      <c r="C6368" t="n">
        <v>1</v>
      </c>
      <c r="D6368" t="inlineStr">
        <is>
          <t>IPCA</t>
        </is>
      </c>
      <c r="E6368" t="n">
        <v>0.009488792934583046</v>
      </c>
      <c r="F6368" t="inlineStr">
        <is>
          <t>MENSAL</t>
        </is>
      </c>
      <c r="G6368" t="n">
        <v>45453</v>
      </c>
      <c r="H6368" t="n">
        <v>45453</v>
      </c>
      <c r="I6368" t="inlineStr">
        <is>
          <t>056</t>
        </is>
      </c>
      <c r="J6368" t="inlineStr">
        <is>
          <t>CARTEIRA</t>
        </is>
      </c>
      <c r="K6368" t="inlineStr">
        <is>
          <t>CONTRATO</t>
        </is>
      </c>
      <c r="L6368" t="n">
        <v>2531.4</v>
      </c>
      <c r="M6368" t="inlineStr"/>
      <c r="N6368" t="inlineStr"/>
      <c r="O6368" s="142">
        <f>DATE(YEAR(H6368),MONTH(H6368),1)</f>
        <v/>
      </c>
      <c r="P6368" s="132">
        <f>IF(H6368&gt;$L$3,"Futuro","Atraso")</f>
        <v/>
      </c>
      <c r="Q6368">
        <f>12*(YEAR(H6368)-YEAR($L$3))+(MONTH(H6368)-MONTH($L$3))</f>
        <v/>
      </c>
      <c r="R6368" s="366">
        <f>IF(N6368="IBIRAPITANGA FASE 3",IF(P6368="Atraso",M6368,M6368/(1+$J$2)^Q6368),IF(P6368="Atraso",M6368,M6368/(1+$J$1)^Q6368))</f>
        <v/>
      </c>
    </row>
    <row r="6369">
      <c r="A6369" t="inlineStr">
        <is>
          <t>Q025L016</t>
        </is>
      </c>
      <c r="B6369" t="inlineStr">
        <is>
          <t>PAULO VIEIRA DA SILVA FILHO</t>
        </is>
      </c>
      <c r="C6369" t="n">
        <v>1</v>
      </c>
      <c r="D6369" t="inlineStr">
        <is>
          <t>IPCA</t>
        </is>
      </c>
      <c r="E6369" t="n">
        <v>0.009488792934583046</v>
      </c>
      <c r="F6369" t="inlineStr">
        <is>
          <t>MENSAL</t>
        </is>
      </c>
      <c r="G6369" t="n">
        <v>45483</v>
      </c>
      <c r="H6369" t="n">
        <v>45483</v>
      </c>
      <c r="I6369" t="inlineStr">
        <is>
          <t>057</t>
        </is>
      </c>
      <c r="J6369" t="inlineStr">
        <is>
          <t>CARTEIRA</t>
        </is>
      </c>
      <c r="K6369" t="inlineStr">
        <is>
          <t>CONTRATO</t>
        </is>
      </c>
      <c r="L6369" t="n">
        <v>2531.4</v>
      </c>
      <c r="M6369" t="inlineStr"/>
      <c r="N6369" t="inlineStr"/>
      <c r="O6369" s="142">
        <f>DATE(YEAR(H6369),MONTH(H6369),1)</f>
        <v/>
      </c>
      <c r="P6369" s="132">
        <f>IF(H6369&gt;$L$3,"Futuro","Atraso")</f>
        <v/>
      </c>
      <c r="Q6369">
        <f>12*(YEAR(H6369)-YEAR($L$3))+(MONTH(H6369)-MONTH($L$3))</f>
        <v/>
      </c>
      <c r="R6369" s="366">
        <f>IF(N6369="IBIRAPITANGA FASE 3",IF(P6369="Atraso",M6369,M6369/(1+$J$2)^Q6369),IF(P6369="Atraso",M6369,M6369/(1+$J$1)^Q6369))</f>
        <v/>
      </c>
    </row>
    <row r="6370">
      <c r="A6370" t="inlineStr">
        <is>
          <t>Q025L016</t>
        </is>
      </c>
      <c r="B6370" t="inlineStr">
        <is>
          <t>PAULO VIEIRA DA SILVA FILHO</t>
        </is>
      </c>
      <c r="C6370" t="n">
        <v>1</v>
      </c>
      <c r="D6370" t="inlineStr">
        <is>
          <t>IPCA</t>
        </is>
      </c>
      <c r="E6370" t="n">
        <v>0.009488792934583046</v>
      </c>
      <c r="F6370" t="inlineStr">
        <is>
          <t>MENSAL</t>
        </is>
      </c>
      <c r="G6370" t="n">
        <v>45514</v>
      </c>
      <c r="H6370" t="n">
        <v>45514</v>
      </c>
      <c r="I6370" t="inlineStr">
        <is>
          <t>058</t>
        </is>
      </c>
      <c r="J6370" t="inlineStr">
        <is>
          <t>CARTEIRA</t>
        </is>
      </c>
      <c r="K6370" t="inlineStr">
        <is>
          <t>CONTRATO</t>
        </is>
      </c>
      <c r="L6370" t="n">
        <v>2531.4</v>
      </c>
      <c r="M6370" t="inlineStr"/>
      <c r="N6370" t="inlineStr"/>
      <c r="O6370" s="142">
        <f>DATE(YEAR(H6370),MONTH(H6370),1)</f>
        <v/>
      </c>
      <c r="P6370" s="132">
        <f>IF(H6370&gt;$L$3,"Futuro","Atraso")</f>
        <v/>
      </c>
      <c r="Q6370">
        <f>12*(YEAR(H6370)-YEAR($L$3))+(MONTH(H6370)-MONTH($L$3))</f>
        <v/>
      </c>
      <c r="R6370" s="366">
        <f>IF(N6370="IBIRAPITANGA FASE 3",IF(P6370="Atraso",M6370,M6370/(1+$J$2)^Q6370),IF(P6370="Atraso",M6370,M6370/(1+$J$1)^Q6370))</f>
        <v/>
      </c>
    </row>
    <row r="6371">
      <c r="A6371" t="inlineStr">
        <is>
          <t>Q025L016</t>
        </is>
      </c>
      <c r="B6371" t="inlineStr">
        <is>
          <t>PAULO VIEIRA DA SILVA FILHO</t>
        </is>
      </c>
      <c r="C6371" t="n">
        <v>1</v>
      </c>
      <c r="D6371" t="inlineStr">
        <is>
          <t>IPCA</t>
        </is>
      </c>
      <c r="E6371" t="n">
        <v>0.009488792934583046</v>
      </c>
      <c r="F6371" t="inlineStr">
        <is>
          <t>MENSAL</t>
        </is>
      </c>
      <c r="G6371" t="n">
        <v>45545</v>
      </c>
      <c r="H6371" t="n">
        <v>45545</v>
      </c>
      <c r="I6371" t="inlineStr">
        <is>
          <t>059</t>
        </is>
      </c>
      <c r="J6371" t="inlineStr">
        <is>
          <t>CARTEIRA</t>
        </is>
      </c>
      <c r="K6371" t="inlineStr">
        <is>
          <t>CONTRATO</t>
        </is>
      </c>
      <c r="L6371" t="n">
        <v>2531.4</v>
      </c>
      <c r="M6371" t="inlineStr"/>
      <c r="N6371" t="inlineStr"/>
      <c r="O6371" s="142">
        <f>DATE(YEAR(H6371),MONTH(H6371),1)</f>
        <v/>
      </c>
      <c r="P6371" s="132">
        <f>IF(H6371&gt;$L$3,"Futuro","Atraso")</f>
        <v/>
      </c>
      <c r="Q6371">
        <f>12*(YEAR(H6371)-YEAR($L$3))+(MONTH(H6371)-MONTH($L$3))</f>
        <v/>
      </c>
      <c r="R6371" s="366">
        <f>IF(N6371="IBIRAPITANGA FASE 3",IF(P6371="Atraso",M6371,M6371/(1+$J$2)^Q6371),IF(P6371="Atraso",M6371,M6371/(1+$J$1)^Q6371))</f>
        <v/>
      </c>
    </row>
    <row r="6372">
      <c r="A6372" t="inlineStr">
        <is>
          <t>Q025L016</t>
        </is>
      </c>
      <c r="B6372" t="inlineStr">
        <is>
          <t>PAULO VIEIRA DA SILVA FILHO</t>
        </is>
      </c>
      <c r="C6372" t="n">
        <v>1</v>
      </c>
      <c r="D6372" t="inlineStr">
        <is>
          <t>IPCA</t>
        </is>
      </c>
      <c r="E6372" t="n">
        <v>0.009488792934583046</v>
      </c>
      <c r="F6372" t="inlineStr">
        <is>
          <t>MENSAL</t>
        </is>
      </c>
      <c r="G6372" t="n">
        <v>45575</v>
      </c>
      <c r="H6372" t="n">
        <v>45575</v>
      </c>
      <c r="I6372" t="inlineStr">
        <is>
          <t>060</t>
        </is>
      </c>
      <c r="J6372" t="inlineStr">
        <is>
          <t>CARTEIRA</t>
        </is>
      </c>
      <c r="K6372" t="inlineStr">
        <is>
          <t>CONTRATO</t>
        </is>
      </c>
      <c r="L6372" t="n">
        <v>2531.4</v>
      </c>
      <c r="M6372" t="inlineStr"/>
      <c r="N6372" t="inlineStr"/>
      <c r="O6372" s="142">
        <f>DATE(YEAR(H6372),MONTH(H6372),1)</f>
        <v/>
      </c>
      <c r="P6372" s="132">
        <f>IF(H6372&gt;$L$3,"Futuro","Atraso")</f>
        <v/>
      </c>
      <c r="Q6372">
        <f>12*(YEAR(H6372)-YEAR($L$3))+(MONTH(H6372)-MONTH($L$3))</f>
        <v/>
      </c>
      <c r="R6372" s="366">
        <f>IF(N6372="IBIRAPITANGA FASE 3",IF(P6372="Atraso",M6372,M6372/(1+$J$2)^Q6372),IF(P6372="Atraso",M6372,M6372/(1+$J$1)^Q6372))</f>
        <v/>
      </c>
    </row>
    <row r="6373">
      <c r="A6373" t="inlineStr">
        <is>
          <t>Q025L016</t>
        </is>
      </c>
      <c r="B6373" t="inlineStr">
        <is>
          <t>PAULO VIEIRA DA SILVA FILHO</t>
        </is>
      </c>
      <c r="C6373" t="n">
        <v>1</v>
      </c>
      <c r="D6373" t="inlineStr">
        <is>
          <t>IPCA</t>
        </is>
      </c>
      <c r="E6373" t="n">
        <v>0.009488792934583046</v>
      </c>
      <c r="F6373" t="inlineStr">
        <is>
          <t>MENSAL</t>
        </is>
      </c>
      <c r="G6373" t="n">
        <v>45606</v>
      </c>
      <c r="H6373" t="n">
        <v>45606</v>
      </c>
      <c r="I6373" t="inlineStr">
        <is>
          <t>061</t>
        </is>
      </c>
      <c r="J6373" t="inlineStr">
        <is>
          <t>CARTEIRA</t>
        </is>
      </c>
      <c r="K6373" t="inlineStr">
        <is>
          <t>CONTRATO</t>
        </is>
      </c>
      <c r="L6373" t="n">
        <v>2531.4</v>
      </c>
      <c r="M6373" t="inlineStr"/>
      <c r="N6373" t="inlineStr"/>
      <c r="O6373" s="142">
        <f>DATE(YEAR(H6373),MONTH(H6373),1)</f>
        <v/>
      </c>
      <c r="P6373" s="132">
        <f>IF(H6373&gt;$L$3,"Futuro","Atraso")</f>
        <v/>
      </c>
      <c r="Q6373">
        <f>12*(YEAR(H6373)-YEAR($L$3))+(MONTH(H6373)-MONTH($L$3))</f>
        <v/>
      </c>
      <c r="R6373" s="366">
        <f>IF(N6373="IBIRAPITANGA FASE 3",IF(P6373="Atraso",M6373,M6373/(1+$J$2)^Q6373),IF(P6373="Atraso",M6373,M6373/(1+$J$1)^Q6373))</f>
        <v/>
      </c>
    </row>
    <row r="6374">
      <c r="A6374" t="inlineStr">
        <is>
          <t>Q025L016</t>
        </is>
      </c>
      <c r="B6374" t="inlineStr">
        <is>
          <t>PAULO VIEIRA DA SILVA FILHO</t>
        </is>
      </c>
      <c r="C6374" t="n">
        <v>1</v>
      </c>
      <c r="D6374" t="inlineStr">
        <is>
          <t>IPCA</t>
        </is>
      </c>
      <c r="E6374" t="n">
        <v>0.009488792934583046</v>
      </c>
      <c r="F6374" t="inlineStr">
        <is>
          <t>MENSAL</t>
        </is>
      </c>
      <c r="G6374" t="n">
        <v>45636</v>
      </c>
      <c r="H6374" t="n">
        <v>45636</v>
      </c>
      <c r="I6374" t="inlineStr">
        <is>
          <t>062</t>
        </is>
      </c>
      <c r="J6374" t="inlineStr">
        <is>
          <t>CARTEIRA</t>
        </is>
      </c>
      <c r="K6374" t="inlineStr">
        <is>
          <t>CONTRATO</t>
        </is>
      </c>
      <c r="L6374" t="n">
        <v>2531.4</v>
      </c>
      <c r="M6374" t="inlineStr"/>
      <c r="N6374" t="inlineStr"/>
      <c r="O6374" s="142">
        <f>DATE(YEAR(H6374),MONTH(H6374),1)</f>
        <v/>
      </c>
      <c r="P6374" s="132">
        <f>IF(H6374&gt;$L$3,"Futuro","Atraso")</f>
        <v/>
      </c>
      <c r="Q6374">
        <f>12*(YEAR(H6374)-YEAR($L$3))+(MONTH(H6374)-MONTH($L$3))</f>
        <v/>
      </c>
      <c r="R6374" s="366">
        <f>IF(N6374="IBIRAPITANGA FASE 3",IF(P6374="Atraso",M6374,M6374/(1+$J$2)^Q6374),IF(P6374="Atraso",M6374,M6374/(1+$J$1)^Q6374))</f>
        <v/>
      </c>
    </row>
    <row r="6375">
      <c r="A6375" t="inlineStr">
        <is>
          <t>Q025L016</t>
        </is>
      </c>
      <c r="B6375" t="inlineStr">
        <is>
          <t>PAULO VIEIRA DA SILVA FILHO</t>
        </is>
      </c>
      <c r="C6375" t="n">
        <v>1</v>
      </c>
      <c r="D6375" t="inlineStr">
        <is>
          <t>IPCA</t>
        </is>
      </c>
      <c r="E6375" t="n">
        <v>0.009488792934583046</v>
      </c>
      <c r="F6375" t="inlineStr">
        <is>
          <t>MENSAL</t>
        </is>
      </c>
      <c r="G6375" t="n">
        <v>45667</v>
      </c>
      <c r="H6375" t="n">
        <v>45667</v>
      </c>
      <c r="I6375" t="inlineStr">
        <is>
          <t>063</t>
        </is>
      </c>
      <c r="J6375" t="inlineStr">
        <is>
          <t>CARTEIRA</t>
        </is>
      </c>
      <c r="K6375" t="inlineStr">
        <is>
          <t>CONTRATO</t>
        </is>
      </c>
      <c r="L6375" t="n">
        <v>2531.4</v>
      </c>
      <c r="M6375" t="inlineStr"/>
      <c r="N6375" t="inlineStr"/>
      <c r="O6375" s="142">
        <f>DATE(YEAR(H6375),MONTH(H6375),1)</f>
        <v/>
      </c>
      <c r="P6375" s="132">
        <f>IF(H6375&gt;$L$3,"Futuro","Atraso")</f>
        <v/>
      </c>
      <c r="Q6375">
        <f>12*(YEAR(H6375)-YEAR($L$3))+(MONTH(H6375)-MONTH($L$3))</f>
        <v/>
      </c>
      <c r="R6375" s="366">
        <f>IF(N6375="IBIRAPITANGA FASE 3",IF(P6375="Atraso",M6375,M6375/(1+$J$2)^Q6375),IF(P6375="Atraso",M6375,M6375/(1+$J$1)^Q6375))</f>
        <v/>
      </c>
    </row>
    <row r="6376">
      <c r="A6376" t="inlineStr">
        <is>
          <t>Q025L016</t>
        </is>
      </c>
      <c r="B6376" t="inlineStr">
        <is>
          <t>PAULO VIEIRA DA SILVA FILHO</t>
        </is>
      </c>
      <c r="C6376" t="n">
        <v>1</v>
      </c>
      <c r="D6376" t="inlineStr">
        <is>
          <t>IPCA</t>
        </is>
      </c>
      <c r="E6376" t="n">
        <v>0.009488792934583046</v>
      </c>
      <c r="F6376" t="inlineStr">
        <is>
          <t>MENSAL</t>
        </is>
      </c>
      <c r="G6376" t="n">
        <v>45698</v>
      </c>
      <c r="H6376" t="n">
        <v>45698</v>
      </c>
      <c r="I6376" t="inlineStr">
        <is>
          <t>064</t>
        </is>
      </c>
      <c r="J6376" t="inlineStr">
        <is>
          <t>CARTEIRA</t>
        </is>
      </c>
      <c r="K6376" t="inlineStr">
        <is>
          <t>CONTRATO</t>
        </is>
      </c>
      <c r="L6376" t="n">
        <v>2531.4</v>
      </c>
      <c r="M6376" t="inlineStr"/>
      <c r="N6376" t="inlineStr"/>
      <c r="O6376" s="142">
        <f>DATE(YEAR(H6376),MONTH(H6376),1)</f>
        <v/>
      </c>
      <c r="P6376" s="132">
        <f>IF(H6376&gt;$L$3,"Futuro","Atraso")</f>
        <v/>
      </c>
      <c r="Q6376">
        <f>12*(YEAR(H6376)-YEAR($L$3))+(MONTH(H6376)-MONTH($L$3))</f>
        <v/>
      </c>
      <c r="R6376" s="366">
        <f>IF(N6376="IBIRAPITANGA FASE 3",IF(P6376="Atraso",M6376,M6376/(1+$J$2)^Q6376),IF(P6376="Atraso",M6376,M6376/(1+$J$1)^Q6376))</f>
        <v/>
      </c>
    </row>
    <row r="6377">
      <c r="A6377" t="inlineStr">
        <is>
          <t>Q025L016</t>
        </is>
      </c>
      <c r="B6377" t="inlineStr">
        <is>
          <t>PAULO VIEIRA DA SILVA FILHO</t>
        </is>
      </c>
      <c r="C6377" t="n">
        <v>1</v>
      </c>
      <c r="D6377" t="inlineStr">
        <is>
          <t>IPCA</t>
        </is>
      </c>
      <c r="E6377" t="n">
        <v>0.009488792934583046</v>
      </c>
      <c r="F6377" t="inlineStr">
        <is>
          <t>MENSAL</t>
        </is>
      </c>
      <c r="G6377" t="n">
        <v>45726</v>
      </c>
      <c r="H6377" t="n">
        <v>45726</v>
      </c>
      <c r="I6377" t="inlineStr">
        <is>
          <t>065</t>
        </is>
      </c>
      <c r="J6377" t="inlineStr">
        <is>
          <t>CARTEIRA</t>
        </is>
      </c>
      <c r="K6377" t="inlineStr">
        <is>
          <t>CONTRATO</t>
        </is>
      </c>
      <c r="L6377" t="n">
        <v>2531.4</v>
      </c>
      <c r="M6377" t="inlineStr"/>
      <c r="N6377" t="inlineStr"/>
      <c r="O6377" s="142">
        <f>DATE(YEAR(H6377),MONTH(H6377),1)</f>
        <v/>
      </c>
      <c r="P6377" s="132">
        <f>IF(H6377&gt;$L$3,"Futuro","Atraso")</f>
        <v/>
      </c>
      <c r="Q6377">
        <f>12*(YEAR(H6377)-YEAR($L$3))+(MONTH(H6377)-MONTH($L$3))</f>
        <v/>
      </c>
      <c r="R6377" s="366">
        <f>IF(N6377="IBIRAPITANGA FASE 3",IF(P6377="Atraso",M6377,M6377/(1+$J$2)^Q6377),IF(P6377="Atraso",M6377,M6377/(1+$J$1)^Q6377))</f>
        <v/>
      </c>
    </row>
    <row r="6378">
      <c r="A6378" t="inlineStr">
        <is>
          <t>Q025L016</t>
        </is>
      </c>
      <c r="B6378" t="inlineStr">
        <is>
          <t>PAULO VIEIRA DA SILVA FILHO</t>
        </is>
      </c>
      <c r="C6378" t="n">
        <v>1</v>
      </c>
      <c r="D6378" t="inlineStr">
        <is>
          <t>IPCA</t>
        </is>
      </c>
      <c r="E6378" t="n">
        <v>0.009488792934583046</v>
      </c>
      <c r="F6378" t="inlineStr">
        <is>
          <t>MENSAL</t>
        </is>
      </c>
      <c r="G6378" t="n">
        <v>45757</v>
      </c>
      <c r="H6378" t="n">
        <v>45757</v>
      </c>
      <c r="I6378" t="inlineStr">
        <is>
          <t>066</t>
        </is>
      </c>
      <c r="J6378" t="inlineStr">
        <is>
          <t>CARTEIRA</t>
        </is>
      </c>
      <c r="K6378" t="inlineStr">
        <is>
          <t>CONTRATO</t>
        </is>
      </c>
      <c r="L6378" t="n">
        <v>2531.4</v>
      </c>
      <c r="M6378" t="inlineStr"/>
      <c r="N6378" t="inlineStr"/>
      <c r="O6378" s="142">
        <f>DATE(YEAR(H6378),MONTH(H6378),1)</f>
        <v/>
      </c>
      <c r="P6378" s="132">
        <f>IF(H6378&gt;$L$3,"Futuro","Atraso")</f>
        <v/>
      </c>
      <c r="Q6378">
        <f>12*(YEAR(H6378)-YEAR($L$3))+(MONTH(H6378)-MONTH($L$3))</f>
        <v/>
      </c>
      <c r="R6378" s="366">
        <f>IF(N6378="IBIRAPITANGA FASE 3",IF(P6378="Atraso",M6378,M6378/(1+$J$2)^Q6378),IF(P6378="Atraso",M6378,M6378/(1+$J$1)^Q6378))</f>
        <v/>
      </c>
    </row>
    <row r="6379">
      <c r="A6379" t="inlineStr">
        <is>
          <t>Q025L016</t>
        </is>
      </c>
      <c r="B6379" t="inlineStr">
        <is>
          <t>PAULO VIEIRA DA SILVA FILHO</t>
        </is>
      </c>
      <c r="C6379" t="n">
        <v>1</v>
      </c>
      <c r="D6379" t="inlineStr">
        <is>
          <t>IPCA</t>
        </is>
      </c>
      <c r="E6379" t="n">
        <v>0.009488792934583046</v>
      </c>
      <c r="F6379" t="inlineStr">
        <is>
          <t>MENSAL</t>
        </is>
      </c>
      <c r="G6379" t="n">
        <v>45787</v>
      </c>
      <c r="H6379" t="n">
        <v>45787</v>
      </c>
      <c r="I6379" t="inlineStr">
        <is>
          <t>067</t>
        </is>
      </c>
      <c r="J6379" t="inlineStr">
        <is>
          <t>CARTEIRA</t>
        </is>
      </c>
      <c r="K6379" t="inlineStr">
        <is>
          <t>CONTRATO</t>
        </is>
      </c>
      <c r="L6379" t="n">
        <v>2531.4</v>
      </c>
      <c r="M6379" t="inlineStr"/>
      <c r="N6379" t="inlineStr"/>
      <c r="O6379" s="142">
        <f>DATE(YEAR(H6379),MONTH(H6379),1)</f>
        <v/>
      </c>
      <c r="P6379" s="132">
        <f>IF(H6379&gt;$L$3,"Futuro","Atraso")</f>
        <v/>
      </c>
      <c r="Q6379">
        <f>12*(YEAR(H6379)-YEAR($L$3))+(MONTH(H6379)-MONTH($L$3))</f>
        <v/>
      </c>
      <c r="R6379" s="366">
        <f>IF(N6379="IBIRAPITANGA FASE 3",IF(P6379="Atraso",M6379,M6379/(1+$J$2)^Q6379),IF(P6379="Atraso",M6379,M6379/(1+$J$1)^Q6379))</f>
        <v/>
      </c>
    </row>
    <row r="6380">
      <c r="A6380" t="inlineStr">
        <is>
          <t>Q025L016</t>
        </is>
      </c>
      <c r="B6380" t="inlineStr">
        <is>
          <t>PAULO VIEIRA DA SILVA FILHO</t>
        </is>
      </c>
      <c r="C6380" t="n">
        <v>1</v>
      </c>
      <c r="D6380" t="inlineStr">
        <is>
          <t>IPCA</t>
        </is>
      </c>
      <c r="E6380" t="n">
        <v>0.009488792934583046</v>
      </c>
      <c r="F6380" t="inlineStr">
        <is>
          <t>MENSAL</t>
        </is>
      </c>
      <c r="G6380" t="n">
        <v>45818</v>
      </c>
      <c r="H6380" t="n">
        <v>45818</v>
      </c>
      <c r="I6380" t="inlineStr">
        <is>
          <t>068</t>
        </is>
      </c>
      <c r="J6380" t="inlineStr">
        <is>
          <t>CARTEIRA</t>
        </is>
      </c>
      <c r="K6380" t="inlineStr">
        <is>
          <t>CONTRATO</t>
        </is>
      </c>
      <c r="L6380" t="n">
        <v>2531.4</v>
      </c>
      <c r="M6380" t="inlineStr"/>
      <c r="N6380" t="inlineStr"/>
      <c r="O6380" s="142">
        <f>DATE(YEAR(H6380),MONTH(H6380),1)</f>
        <v/>
      </c>
      <c r="P6380" s="132">
        <f>IF(H6380&gt;$L$3,"Futuro","Atraso")</f>
        <v/>
      </c>
      <c r="Q6380">
        <f>12*(YEAR(H6380)-YEAR($L$3))+(MONTH(H6380)-MONTH($L$3))</f>
        <v/>
      </c>
      <c r="R6380" s="366">
        <f>IF(N6380="IBIRAPITANGA FASE 3",IF(P6380="Atraso",M6380,M6380/(1+$J$2)^Q6380),IF(P6380="Atraso",M6380,M6380/(1+$J$1)^Q6380))</f>
        <v/>
      </c>
    </row>
    <row r="6381">
      <c r="A6381" t="inlineStr">
        <is>
          <t>Q025L016</t>
        </is>
      </c>
      <c r="B6381" t="inlineStr">
        <is>
          <t>PAULO VIEIRA DA SILVA FILHO</t>
        </is>
      </c>
      <c r="C6381" t="n">
        <v>1</v>
      </c>
      <c r="D6381" t="inlineStr">
        <is>
          <t>IPCA</t>
        </is>
      </c>
      <c r="E6381" t="n">
        <v>0.009488792934583046</v>
      </c>
      <c r="F6381" t="inlineStr">
        <is>
          <t>MENSAL</t>
        </is>
      </c>
      <c r="G6381" t="n">
        <v>45848</v>
      </c>
      <c r="H6381" t="n">
        <v>45848</v>
      </c>
      <c r="I6381" t="inlineStr">
        <is>
          <t>069</t>
        </is>
      </c>
      <c r="J6381" t="inlineStr">
        <is>
          <t>CARTEIRA</t>
        </is>
      </c>
      <c r="K6381" t="inlineStr">
        <is>
          <t>CONTRATO</t>
        </is>
      </c>
      <c r="L6381" t="n">
        <v>2531.4</v>
      </c>
      <c r="M6381" t="inlineStr"/>
      <c r="N6381" t="inlineStr"/>
      <c r="O6381" s="142">
        <f>DATE(YEAR(H6381),MONTH(H6381),1)</f>
        <v/>
      </c>
      <c r="P6381" s="132">
        <f>IF(H6381&gt;$L$3,"Futuro","Atraso")</f>
        <v/>
      </c>
      <c r="Q6381">
        <f>12*(YEAR(H6381)-YEAR($L$3))+(MONTH(H6381)-MONTH($L$3))</f>
        <v/>
      </c>
      <c r="R6381" s="366">
        <f>IF(N6381="IBIRAPITANGA FASE 3",IF(P6381="Atraso",M6381,M6381/(1+$J$2)^Q6381),IF(P6381="Atraso",M6381,M6381/(1+$J$1)^Q6381))</f>
        <v/>
      </c>
    </row>
    <row r="6382">
      <c r="A6382" t="inlineStr">
        <is>
          <t>Q025L016</t>
        </is>
      </c>
      <c r="B6382" t="inlineStr">
        <is>
          <t>PAULO VIEIRA DA SILVA FILHO</t>
        </is>
      </c>
      <c r="C6382" t="n">
        <v>1</v>
      </c>
      <c r="D6382" t="inlineStr">
        <is>
          <t>IPCA</t>
        </is>
      </c>
      <c r="E6382" t="n">
        <v>0.009488792934583046</v>
      </c>
      <c r="F6382" t="inlineStr">
        <is>
          <t>MENSAL</t>
        </is>
      </c>
      <c r="G6382" t="n">
        <v>45879</v>
      </c>
      <c r="H6382" t="n">
        <v>45879</v>
      </c>
      <c r="I6382" t="inlineStr">
        <is>
          <t>070</t>
        </is>
      </c>
      <c r="J6382" t="inlineStr">
        <is>
          <t>CARTEIRA</t>
        </is>
      </c>
      <c r="K6382" t="inlineStr">
        <is>
          <t>CONTRATO</t>
        </is>
      </c>
      <c r="L6382" t="n">
        <v>2531.4</v>
      </c>
      <c r="M6382" t="inlineStr"/>
      <c r="N6382" t="inlineStr"/>
      <c r="O6382" s="142">
        <f>DATE(YEAR(H6382),MONTH(H6382),1)</f>
        <v/>
      </c>
      <c r="P6382" s="132">
        <f>IF(H6382&gt;$L$3,"Futuro","Atraso")</f>
        <v/>
      </c>
      <c r="Q6382">
        <f>12*(YEAR(H6382)-YEAR($L$3))+(MONTH(H6382)-MONTH($L$3))</f>
        <v/>
      </c>
      <c r="R6382" s="366">
        <f>IF(N6382="IBIRAPITANGA FASE 3",IF(P6382="Atraso",M6382,M6382/(1+$J$2)^Q6382),IF(P6382="Atraso",M6382,M6382/(1+$J$1)^Q6382))</f>
        <v/>
      </c>
    </row>
    <row r="6383">
      <c r="A6383" t="inlineStr">
        <is>
          <t>Q025L016</t>
        </is>
      </c>
      <c r="B6383" t="inlineStr">
        <is>
          <t>PAULO VIEIRA DA SILVA FILHO</t>
        </is>
      </c>
      <c r="C6383" t="n">
        <v>1</v>
      </c>
      <c r="D6383" t="inlineStr">
        <is>
          <t>IPCA</t>
        </is>
      </c>
      <c r="E6383" t="n">
        <v>0.009488792934583046</v>
      </c>
      <c r="F6383" t="inlineStr">
        <is>
          <t>MENSAL</t>
        </is>
      </c>
      <c r="G6383" t="n">
        <v>45910</v>
      </c>
      <c r="H6383" t="n">
        <v>45910</v>
      </c>
      <c r="I6383" t="inlineStr">
        <is>
          <t>071</t>
        </is>
      </c>
      <c r="J6383" t="inlineStr">
        <is>
          <t>CARTEIRA</t>
        </is>
      </c>
      <c r="K6383" t="inlineStr">
        <is>
          <t>CONTRATO</t>
        </is>
      </c>
      <c r="L6383" t="n">
        <v>2531.4</v>
      </c>
      <c r="M6383" t="inlineStr"/>
      <c r="N6383" t="inlineStr"/>
      <c r="O6383" s="142">
        <f>DATE(YEAR(H6383),MONTH(H6383),1)</f>
        <v/>
      </c>
      <c r="P6383" s="132">
        <f>IF(H6383&gt;$L$3,"Futuro","Atraso")</f>
        <v/>
      </c>
      <c r="Q6383">
        <f>12*(YEAR(H6383)-YEAR($L$3))+(MONTH(H6383)-MONTH($L$3))</f>
        <v/>
      </c>
      <c r="R6383" s="366">
        <f>IF(N6383="IBIRAPITANGA FASE 3",IF(P6383="Atraso",M6383,M6383/(1+$J$2)^Q6383),IF(P6383="Atraso",M6383,M6383/(1+$J$1)^Q6383))</f>
        <v/>
      </c>
    </row>
    <row r="6384">
      <c r="A6384" t="inlineStr">
        <is>
          <t>Q025L016</t>
        </is>
      </c>
      <c r="B6384" t="inlineStr">
        <is>
          <t>PAULO VIEIRA DA SILVA FILHO</t>
        </is>
      </c>
      <c r="C6384" t="n">
        <v>1</v>
      </c>
      <c r="D6384" t="inlineStr">
        <is>
          <t>IPCA</t>
        </is>
      </c>
      <c r="E6384" t="n">
        <v>0.009488792934583046</v>
      </c>
      <c r="F6384" t="inlineStr">
        <is>
          <t>MENSAL</t>
        </is>
      </c>
      <c r="G6384" t="n">
        <v>45940</v>
      </c>
      <c r="H6384" t="n">
        <v>45940</v>
      </c>
      <c r="I6384" t="inlineStr">
        <is>
          <t>072</t>
        </is>
      </c>
      <c r="J6384" t="inlineStr">
        <is>
          <t>CARTEIRA</t>
        </is>
      </c>
      <c r="K6384" t="inlineStr">
        <is>
          <t>CONTRATO</t>
        </is>
      </c>
      <c r="L6384" t="n">
        <v>2531.4</v>
      </c>
      <c r="M6384" t="inlineStr"/>
      <c r="N6384" t="inlineStr"/>
      <c r="O6384" s="142">
        <f>DATE(YEAR(H6384),MONTH(H6384),1)</f>
        <v/>
      </c>
      <c r="P6384" s="132">
        <f>IF(H6384&gt;$L$3,"Futuro","Atraso")</f>
        <v/>
      </c>
      <c r="Q6384">
        <f>12*(YEAR(H6384)-YEAR($L$3))+(MONTH(H6384)-MONTH($L$3))</f>
        <v/>
      </c>
      <c r="R6384" s="366">
        <f>IF(N6384="IBIRAPITANGA FASE 3",IF(P6384="Atraso",M6384,M6384/(1+$J$2)^Q6384),IF(P6384="Atraso",M6384,M6384/(1+$J$1)^Q6384))</f>
        <v/>
      </c>
    </row>
    <row r="6385">
      <c r="A6385" t="inlineStr">
        <is>
          <t>Q025L016</t>
        </is>
      </c>
      <c r="B6385" t="inlineStr">
        <is>
          <t>PAULO VIEIRA DA SILVA FILHO</t>
        </is>
      </c>
      <c r="C6385" t="n">
        <v>1</v>
      </c>
      <c r="D6385" t="inlineStr">
        <is>
          <t>IPCA</t>
        </is>
      </c>
      <c r="E6385" t="n">
        <v>0.009488792934583046</v>
      </c>
      <c r="F6385" t="inlineStr">
        <is>
          <t>MENSAL</t>
        </is>
      </c>
      <c r="G6385" t="n">
        <v>45971</v>
      </c>
      <c r="H6385" t="n">
        <v>45971</v>
      </c>
      <c r="I6385" t="inlineStr">
        <is>
          <t>073</t>
        </is>
      </c>
      <c r="J6385" t="inlineStr">
        <is>
          <t>CARTEIRA</t>
        </is>
      </c>
      <c r="K6385" t="inlineStr">
        <is>
          <t>CONTRATO</t>
        </is>
      </c>
      <c r="L6385" t="n">
        <v>2531.4</v>
      </c>
      <c r="M6385" t="inlineStr"/>
      <c r="N6385" t="inlineStr"/>
      <c r="O6385" s="142">
        <f>DATE(YEAR(H6385),MONTH(H6385),1)</f>
        <v/>
      </c>
      <c r="P6385" s="132">
        <f>IF(H6385&gt;$L$3,"Futuro","Atraso")</f>
        <v/>
      </c>
      <c r="Q6385">
        <f>12*(YEAR(H6385)-YEAR($L$3))+(MONTH(H6385)-MONTH($L$3))</f>
        <v/>
      </c>
      <c r="R6385" s="366">
        <f>IF(N6385="IBIRAPITANGA FASE 3",IF(P6385="Atraso",M6385,M6385/(1+$J$2)^Q6385),IF(P6385="Atraso",M6385,M6385/(1+$J$1)^Q6385))</f>
        <v/>
      </c>
    </row>
    <row r="6386">
      <c r="A6386" t="inlineStr">
        <is>
          <t>Q025L016</t>
        </is>
      </c>
      <c r="B6386" t="inlineStr">
        <is>
          <t>PAULO VIEIRA DA SILVA FILHO</t>
        </is>
      </c>
      <c r="C6386" t="n">
        <v>1</v>
      </c>
      <c r="D6386" t="inlineStr">
        <is>
          <t>IPCA</t>
        </is>
      </c>
      <c r="E6386" t="n">
        <v>0.009488792934583046</v>
      </c>
      <c r="F6386" t="inlineStr">
        <is>
          <t>MENSAL</t>
        </is>
      </c>
      <c r="G6386" t="n">
        <v>46001</v>
      </c>
      <c r="H6386" t="n">
        <v>46001</v>
      </c>
      <c r="I6386" t="inlineStr">
        <is>
          <t>074</t>
        </is>
      </c>
      <c r="J6386" t="inlineStr">
        <is>
          <t>CARTEIRA</t>
        </is>
      </c>
      <c r="K6386" t="inlineStr">
        <is>
          <t>CONTRATO</t>
        </is>
      </c>
      <c r="L6386" t="n">
        <v>2531.4</v>
      </c>
      <c r="M6386" t="inlineStr"/>
      <c r="N6386" t="inlineStr"/>
      <c r="O6386" s="142">
        <f>DATE(YEAR(H6386),MONTH(H6386),1)</f>
        <v/>
      </c>
      <c r="P6386" s="132">
        <f>IF(H6386&gt;$L$3,"Futuro","Atraso")</f>
        <v/>
      </c>
      <c r="Q6386">
        <f>12*(YEAR(H6386)-YEAR($L$3))+(MONTH(H6386)-MONTH($L$3))</f>
        <v/>
      </c>
      <c r="R6386" s="366">
        <f>IF(N6386="IBIRAPITANGA FASE 3",IF(P6386="Atraso",M6386,M6386/(1+$J$2)^Q6386),IF(P6386="Atraso",M6386,M6386/(1+$J$1)^Q6386))</f>
        <v/>
      </c>
    </row>
    <row r="6387">
      <c r="A6387" t="inlineStr">
        <is>
          <t>Q025L016</t>
        </is>
      </c>
      <c r="B6387" t="inlineStr">
        <is>
          <t>PAULO VIEIRA DA SILVA FILHO</t>
        </is>
      </c>
      <c r="C6387" t="n">
        <v>1</v>
      </c>
      <c r="D6387" t="inlineStr">
        <is>
          <t>IPCA</t>
        </is>
      </c>
      <c r="E6387" t="n">
        <v>0.009488792934583046</v>
      </c>
      <c r="F6387" t="inlineStr">
        <is>
          <t>MENSAL</t>
        </is>
      </c>
      <c r="G6387" t="n">
        <v>46032</v>
      </c>
      <c r="H6387" t="n">
        <v>46032</v>
      </c>
      <c r="I6387" t="inlineStr">
        <is>
          <t>075</t>
        </is>
      </c>
      <c r="J6387" t="inlineStr">
        <is>
          <t>CARTEIRA</t>
        </is>
      </c>
      <c r="K6387" t="inlineStr">
        <is>
          <t>CONTRATO</t>
        </is>
      </c>
      <c r="L6387" t="n">
        <v>2531.4</v>
      </c>
      <c r="M6387" t="inlineStr"/>
      <c r="N6387" t="inlineStr"/>
      <c r="O6387" s="142">
        <f>DATE(YEAR(H6387),MONTH(H6387),1)</f>
        <v/>
      </c>
      <c r="P6387" s="132">
        <f>IF(H6387&gt;$L$3,"Futuro","Atraso")</f>
        <v/>
      </c>
      <c r="Q6387">
        <f>12*(YEAR(H6387)-YEAR($L$3))+(MONTH(H6387)-MONTH($L$3))</f>
        <v/>
      </c>
      <c r="R6387" s="366">
        <f>IF(N6387="IBIRAPITANGA FASE 3",IF(P6387="Atraso",M6387,M6387/(1+$J$2)^Q6387),IF(P6387="Atraso",M6387,M6387/(1+$J$1)^Q6387))</f>
        <v/>
      </c>
    </row>
    <row r="6388">
      <c r="A6388" t="inlineStr">
        <is>
          <t>Q025L016</t>
        </is>
      </c>
      <c r="B6388" t="inlineStr">
        <is>
          <t>PAULO VIEIRA DA SILVA FILHO</t>
        </is>
      </c>
      <c r="C6388" t="n">
        <v>1</v>
      </c>
      <c r="D6388" t="inlineStr">
        <is>
          <t>IPCA</t>
        </is>
      </c>
      <c r="E6388" t="n">
        <v>0.009488792934583046</v>
      </c>
      <c r="F6388" t="inlineStr">
        <is>
          <t>MENSAL</t>
        </is>
      </c>
      <c r="G6388" t="n">
        <v>46063</v>
      </c>
      <c r="H6388" t="n">
        <v>46063</v>
      </c>
      <c r="I6388" t="inlineStr">
        <is>
          <t>076</t>
        </is>
      </c>
      <c r="J6388" t="inlineStr">
        <is>
          <t>CARTEIRA</t>
        </is>
      </c>
      <c r="K6388" t="inlineStr">
        <is>
          <t>CONTRATO</t>
        </is>
      </c>
      <c r="L6388" t="n">
        <v>2531.4</v>
      </c>
      <c r="M6388" t="inlineStr"/>
      <c r="N6388" t="inlineStr"/>
      <c r="O6388" s="142">
        <f>DATE(YEAR(H6388),MONTH(H6388),1)</f>
        <v/>
      </c>
      <c r="P6388" s="132">
        <f>IF(H6388&gt;$L$3,"Futuro","Atraso")</f>
        <v/>
      </c>
      <c r="Q6388">
        <f>12*(YEAR(H6388)-YEAR($L$3))+(MONTH(H6388)-MONTH($L$3))</f>
        <v/>
      </c>
      <c r="R6388" s="366">
        <f>IF(N6388="IBIRAPITANGA FASE 3",IF(P6388="Atraso",M6388,M6388/(1+$J$2)^Q6388),IF(P6388="Atraso",M6388,M6388/(1+$J$1)^Q6388))</f>
        <v/>
      </c>
    </row>
    <row r="6389">
      <c r="A6389" t="inlineStr">
        <is>
          <t>Q025L016</t>
        </is>
      </c>
      <c r="B6389" t="inlineStr">
        <is>
          <t>PAULO VIEIRA DA SILVA FILHO</t>
        </is>
      </c>
      <c r="C6389" t="n">
        <v>1</v>
      </c>
      <c r="D6389" t="inlineStr">
        <is>
          <t>IPCA</t>
        </is>
      </c>
      <c r="E6389" t="n">
        <v>0.009488792934583046</v>
      </c>
      <c r="F6389" t="inlineStr">
        <is>
          <t>MENSAL</t>
        </is>
      </c>
      <c r="G6389" t="n">
        <v>46091</v>
      </c>
      <c r="H6389" t="n">
        <v>46091</v>
      </c>
      <c r="I6389" t="inlineStr">
        <is>
          <t>077</t>
        </is>
      </c>
      <c r="J6389" t="inlineStr">
        <is>
          <t>CARTEIRA</t>
        </is>
      </c>
      <c r="K6389" t="inlineStr">
        <is>
          <t>CONTRATO</t>
        </is>
      </c>
      <c r="L6389" t="n">
        <v>2531.4</v>
      </c>
      <c r="M6389" t="inlineStr"/>
      <c r="N6389" t="inlineStr"/>
      <c r="O6389" s="142">
        <f>DATE(YEAR(H6389),MONTH(H6389),1)</f>
        <v/>
      </c>
      <c r="P6389" s="132">
        <f>IF(H6389&gt;$L$3,"Futuro","Atraso")</f>
        <v/>
      </c>
      <c r="Q6389">
        <f>12*(YEAR(H6389)-YEAR($L$3))+(MONTH(H6389)-MONTH($L$3))</f>
        <v/>
      </c>
      <c r="R6389" s="366">
        <f>IF(N6389="IBIRAPITANGA FASE 3",IF(P6389="Atraso",M6389,M6389/(1+$J$2)^Q6389),IF(P6389="Atraso",M6389,M6389/(1+$J$1)^Q6389))</f>
        <v/>
      </c>
    </row>
    <row r="6390">
      <c r="A6390" t="inlineStr">
        <is>
          <t>Q025L016</t>
        </is>
      </c>
      <c r="B6390" t="inlineStr">
        <is>
          <t>PAULO VIEIRA DA SILVA FILHO</t>
        </is>
      </c>
      <c r="C6390" t="n">
        <v>1</v>
      </c>
      <c r="D6390" t="inlineStr">
        <is>
          <t>IPCA</t>
        </is>
      </c>
      <c r="E6390" t="n">
        <v>0.009488792934583046</v>
      </c>
      <c r="F6390" t="inlineStr">
        <is>
          <t>MENSAL</t>
        </is>
      </c>
      <c r="G6390" t="n">
        <v>46122</v>
      </c>
      <c r="H6390" t="n">
        <v>46122</v>
      </c>
      <c r="I6390" t="inlineStr">
        <is>
          <t>078</t>
        </is>
      </c>
      <c r="J6390" t="inlineStr">
        <is>
          <t>CARTEIRA</t>
        </is>
      </c>
      <c r="K6390" t="inlineStr">
        <is>
          <t>CONTRATO</t>
        </is>
      </c>
      <c r="L6390" t="n">
        <v>2531.4</v>
      </c>
      <c r="M6390" t="inlineStr"/>
      <c r="N6390" t="inlineStr"/>
      <c r="O6390" s="142">
        <f>DATE(YEAR(H6390),MONTH(H6390),1)</f>
        <v/>
      </c>
      <c r="P6390" s="132">
        <f>IF(H6390&gt;$L$3,"Futuro","Atraso")</f>
        <v/>
      </c>
      <c r="Q6390">
        <f>12*(YEAR(H6390)-YEAR($L$3))+(MONTH(H6390)-MONTH($L$3))</f>
        <v/>
      </c>
      <c r="R6390" s="366">
        <f>IF(N6390="IBIRAPITANGA FASE 3",IF(P6390="Atraso",M6390,M6390/(1+$J$2)^Q6390),IF(P6390="Atraso",M6390,M6390/(1+$J$1)^Q6390))</f>
        <v/>
      </c>
    </row>
    <row r="6391">
      <c r="A6391" t="inlineStr">
        <is>
          <t>Q025L016</t>
        </is>
      </c>
      <c r="B6391" t="inlineStr">
        <is>
          <t>PAULO VIEIRA DA SILVA FILHO</t>
        </is>
      </c>
      <c r="C6391" t="n">
        <v>1</v>
      </c>
      <c r="D6391" t="inlineStr">
        <is>
          <t>IPCA</t>
        </is>
      </c>
      <c r="E6391" t="n">
        <v>0.009488792934583046</v>
      </c>
      <c r="F6391" t="inlineStr">
        <is>
          <t>MENSAL</t>
        </is>
      </c>
      <c r="G6391" t="n">
        <v>46152</v>
      </c>
      <c r="H6391" t="n">
        <v>46152</v>
      </c>
      <c r="I6391" t="inlineStr">
        <is>
          <t>079</t>
        </is>
      </c>
      <c r="J6391" t="inlineStr">
        <is>
          <t>CARTEIRA</t>
        </is>
      </c>
      <c r="K6391" t="inlineStr">
        <is>
          <t>CONTRATO</t>
        </is>
      </c>
      <c r="L6391" t="n">
        <v>2531.4</v>
      </c>
      <c r="M6391" t="inlineStr"/>
      <c r="N6391" t="inlineStr"/>
      <c r="O6391" s="142">
        <f>DATE(YEAR(H6391),MONTH(H6391),1)</f>
        <v/>
      </c>
      <c r="P6391" s="132">
        <f>IF(H6391&gt;$L$3,"Futuro","Atraso")</f>
        <v/>
      </c>
      <c r="Q6391">
        <f>12*(YEAR(H6391)-YEAR($L$3))+(MONTH(H6391)-MONTH($L$3))</f>
        <v/>
      </c>
      <c r="R6391" s="366">
        <f>IF(N6391="IBIRAPITANGA FASE 3",IF(P6391="Atraso",M6391,M6391/(1+$J$2)^Q6391),IF(P6391="Atraso",M6391,M6391/(1+$J$1)^Q6391))</f>
        <v/>
      </c>
    </row>
    <row r="6392">
      <c r="A6392" t="inlineStr">
        <is>
          <t>Q025L016</t>
        </is>
      </c>
      <c r="B6392" t="inlineStr">
        <is>
          <t>PAULO VIEIRA DA SILVA FILHO</t>
        </is>
      </c>
      <c r="C6392" t="n">
        <v>1</v>
      </c>
      <c r="D6392" t="inlineStr">
        <is>
          <t>IPCA</t>
        </is>
      </c>
      <c r="E6392" t="n">
        <v>0.009488792934583046</v>
      </c>
      <c r="F6392" t="inlineStr">
        <is>
          <t>MENSAL</t>
        </is>
      </c>
      <c r="G6392" t="n">
        <v>46183</v>
      </c>
      <c r="H6392" t="n">
        <v>46183</v>
      </c>
      <c r="I6392" t="inlineStr">
        <is>
          <t>080</t>
        </is>
      </c>
      <c r="J6392" t="inlineStr">
        <is>
          <t>CARTEIRA</t>
        </is>
      </c>
      <c r="K6392" t="inlineStr">
        <is>
          <t>CONTRATO</t>
        </is>
      </c>
      <c r="L6392" t="n">
        <v>2531.4</v>
      </c>
      <c r="M6392" t="inlineStr"/>
      <c r="N6392" t="inlineStr"/>
      <c r="O6392" s="142">
        <f>DATE(YEAR(H6392),MONTH(H6392),1)</f>
        <v/>
      </c>
      <c r="P6392" s="132">
        <f>IF(H6392&gt;$L$3,"Futuro","Atraso")</f>
        <v/>
      </c>
      <c r="Q6392">
        <f>12*(YEAR(H6392)-YEAR($L$3))+(MONTH(H6392)-MONTH($L$3))</f>
        <v/>
      </c>
      <c r="R6392" s="366">
        <f>IF(N6392="IBIRAPITANGA FASE 3",IF(P6392="Atraso",M6392,M6392/(1+$J$2)^Q6392),IF(P6392="Atraso",M6392,M6392/(1+$J$1)^Q6392))</f>
        <v/>
      </c>
    </row>
    <row r="6393">
      <c r="A6393" t="inlineStr">
        <is>
          <t>Q025L016</t>
        </is>
      </c>
      <c r="B6393" t="inlineStr">
        <is>
          <t>PAULO VIEIRA DA SILVA FILHO</t>
        </is>
      </c>
      <c r="C6393" t="n">
        <v>1</v>
      </c>
      <c r="D6393" t="inlineStr">
        <is>
          <t>IPCA</t>
        </is>
      </c>
      <c r="E6393" t="n">
        <v>0.009488792934583046</v>
      </c>
      <c r="F6393" t="inlineStr">
        <is>
          <t>MENSAL</t>
        </is>
      </c>
      <c r="G6393" t="n">
        <v>46213</v>
      </c>
      <c r="H6393" t="n">
        <v>46213</v>
      </c>
      <c r="I6393" t="inlineStr">
        <is>
          <t>081</t>
        </is>
      </c>
      <c r="J6393" t="inlineStr">
        <is>
          <t>CARTEIRA</t>
        </is>
      </c>
      <c r="K6393" t="inlineStr">
        <is>
          <t>CONTRATO</t>
        </is>
      </c>
      <c r="L6393" t="n">
        <v>2531.4</v>
      </c>
      <c r="M6393" t="inlineStr"/>
      <c r="N6393" t="inlineStr"/>
      <c r="O6393" s="142">
        <f>DATE(YEAR(H6393),MONTH(H6393),1)</f>
        <v/>
      </c>
      <c r="P6393" s="132">
        <f>IF(H6393&gt;$L$3,"Futuro","Atraso")</f>
        <v/>
      </c>
      <c r="Q6393">
        <f>12*(YEAR(H6393)-YEAR($L$3))+(MONTH(H6393)-MONTH($L$3))</f>
        <v/>
      </c>
      <c r="R6393" s="366">
        <f>IF(N6393="IBIRAPITANGA FASE 3",IF(P6393="Atraso",M6393,M6393/(1+$J$2)^Q6393),IF(P6393="Atraso",M6393,M6393/(1+$J$1)^Q6393))</f>
        <v/>
      </c>
    </row>
    <row r="6394">
      <c r="A6394" t="inlineStr">
        <is>
          <t>Q025L016</t>
        </is>
      </c>
      <c r="B6394" t="inlineStr">
        <is>
          <t>PAULO VIEIRA DA SILVA FILHO</t>
        </is>
      </c>
      <c r="C6394" t="n">
        <v>1</v>
      </c>
      <c r="D6394" t="inlineStr">
        <is>
          <t>IPCA</t>
        </is>
      </c>
      <c r="E6394" t="n">
        <v>0.009488792934583046</v>
      </c>
      <c r="F6394" t="inlineStr">
        <is>
          <t>MENSAL</t>
        </is>
      </c>
      <c r="G6394" t="n">
        <v>46244</v>
      </c>
      <c r="H6394" t="n">
        <v>46244</v>
      </c>
      <c r="I6394" t="inlineStr">
        <is>
          <t>082</t>
        </is>
      </c>
      <c r="J6394" t="inlineStr">
        <is>
          <t>CARTEIRA</t>
        </is>
      </c>
      <c r="K6394" t="inlineStr">
        <is>
          <t>CONTRATO</t>
        </is>
      </c>
      <c r="L6394" t="n">
        <v>2531.4</v>
      </c>
      <c r="M6394" t="inlineStr"/>
      <c r="N6394" t="inlineStr"/>
      <c r="O6394" s="142">
        <f>DATE(YEAR(H6394),MONTH(H6394),1)</f>
        <v/>
      </c>
      <c r="P6394" s="132">
        <f>IF(H6394&gt;$L$3,"Futuro","Atraso")</f>
        <v/>
      </c>
      <c r="Q6394">
        <f>12*(YEAR(H6394)-YEAR($L$3))+(MONTH(H6394)-MONTH($L$3))</f>
        <v/>
      </c>
      <c r="R6394" s="366">
        <f>IF(N6394="IBIRAPITANGA FASE 3",IF(P6394="Atraso",M6394,M6394/(1+$J$2)^Q6394),IF(P6394="Atraso",M6394,M6394/(1+$J$1)^Q6394))</f>
        <v/>
      </c>
    </row>
    <row r="6395">
      <c r="A6395" t="inlineStr">
        <is>
          <t>Q025L016</t>
        </is>
      </c>
      <c r="B6395" t="inlineStr">
        <is>
          <t>PAULO VIEIRA DA SILVA FILHO</t>
        </is>
      </c>
      <c r="C6395" t="n">
        <v>1</v>
      </c>
      <c r="D6395" t="inlineStr">
        <is>
          <t>IPCA</t>
        </is>
      </c>
      <c r="E6395" t="n">
        <v>0.009488792934583046</v>
      </c>
      <c r="F6395" t="inlineStr">
        <is>
          <t>MENSAL</t>
        </is>
      </c>
      <c r="G6395" t="n">
        <v>46275</v>
      </c>
      <c r="H6395" t="n">
        <v>46275</v>
      </c>
      <c r="I6395" t="inlineStr">
        <is>
          <t>083</t>
        </is>
      </c>
      <c r="J6395" t="inlineStr">
        <is>
          <t>CARTEIRA</t>
        </is>
      </c>
      <c r="K6395" t="inlineStr">
        <is>
          <t>CONTRATO</t>
        </is>
      </c>
      <c r="L6395" t="n">
        <v>2531.4</v>
      </c>
      <c r="M6395" t="inlineStr"/>
      <c r="N6395" t="inlineStr"/>
      <c r="O6395" s="142">
        <f>DATE(YEAR(H6395),MONTH(H6395),1)</f>
        <v/>
      </c>
      <c r="P6395" s="132">
        <f>IF(H6395&gt;$L$3,"Futuro","Atraso")</f>
        <v/>
      </c>
      <c r="Q6395">
        <f>12*(YEAR(H6395)-YEAR($L$3))+(MONTH(H6395)-MONTH($L$3))</f>
        <v/>
      </c>
      <c r="R6395" s="366">
        <f>IF(N6395="IBIRAPITANGA FASE 3",IF(P6395="Atraso",M6395,M6395/(1+$J$2)^Q6395),IF(P6395="Atraso",M6395,M6395/(1+$J$1)^Q6395))</f>
        <v/>
      </c>
    </row>
    <row r="6396">
      <c r="A6396" t="inlineStr">
        <is>
          <t>Q025L016</t>
        </is>
      </c>
      <c r="B6396" t="inlineStr">
        <is>
          <t>PAULO VIEIRA DA SILVA FILHO</t>
        </is>
      </c>
      <c r="C6396" t="n">
        <v>1</v>
      </c>
      <c r="D6396" t="inlineStr">
        <is>
          <t>IPCA</t>
        </is>
      </c>
      <c r="E6396" t="n">
        <v>0.009488792934583046</v>
      </c>
      <c r="F6396" t="inlineStr">
        <is>
          <t>MENSAL</t>
        </is>
      </c>
      <c r="G6396" t="n">
        <v>46305</v>
      </c>
      <c r="H6396" t="n">
        <v>46305</v>
      </c>
      <c r="I6396" t="inlineStr">
        <is>
          <t>084</t>
        </is>
      </c>
      <c r="J6396" t="inlineStr">
        <is>
          <t>CARTEIRA</t>
        </is>
      </c>
      <c r="K6396" t="inlineStr">
        <is>
          <t>CONTRATO</t>
        </is>
      </c>
      <c r="L6396" t="n">
        <v>2531.4</v>
      </c>
      <c r="M6396" t="inlineStr"/>
      <c r="N6396" t="inlineStr"/>
      <c r="O6396" s="142">
        <f>DATE(YEAR(H6396),MONTH(H6396),1)</f>
        <v/>
      </c>
      <c r="P6396" s="132">
        <f>IF(H6396&gt;$L$3,"Futuro","Atraso")</f>
        <v/>
      </c>
      <c r="Q6396">
        <f>12*(YEAR(H6396)-YEAR($L$3))+(MONTH(H6396)-MONTH($L$3))</f>
        <v/>
      </c>
      <c r="R6396" s="366">
        <f>IF(N6396="IBIRAPITANGA FASE 3",IF(P6396="Atraso",M6396,M6396/(1+$J$2)^Q6396),IF(P6396="Atraso",M6396,M6396/(1+$J$1)^Q6396))</f>
        <v/>
      </c>
    </row>
    <row r="6397">
      <c r="A6397" t="inlineStr">
        <is>
          <t>Q025L016</t>
        </is>
      </c>
      <c r="B6397" t="inlineStr">
        <is>
          <t>PAULO VIEIRA DA SILVA FILHO</t>
        </is>
      </c>
      <c r="C6397" t="n">
        <v>1</v>
      </c>
      <c r="D6397" t="inlineStr">
        <is>
          <t>IPCA</t>
        </is>
      </c>
      <c r="E6397" t="n">
        <v>0.009488792934583046</v>
      </c>
      <c r="F6397" t="inlineStr">
        <is>
          <t>MENSAL</t>
        </is>
      </c>
      <c r="G6397" t="n">
        <v>46336</v>
      </c>
      <c r="H6397" t="n">
        <v>46336</v>
      </c>
      <c r="I6397" t="inlineStr">
        <is>
          <t>085</t>
        </is>
      </c>
      <c r="J6397" t="inlineStr">
        <is>
          <t>CARTEIRA</t>
        </is>
      </c>
      <c r="K6397" t="inlineStr">
        <is>
          <t>CONTRATO</t>
        </is>
      </c>
      <c r="L6397" t="n">
        <v>2531.4</v>
      </c>
      <c r="M6397" t="inlineStr"/>
      <c r="N6397" t="inlineStr"/>
      <c r="O6397" s="142">
        <f>DATE(YEAR(H6397),MONTH(H6397),1)</f>
        <v/>
      </c>
      <c r="P6397" s="132">
        <f>IF(H6397&gt;$L$3,"Futuro","Atraso")</f>
        <v/>
      </c>
      <c r="Q6397">
        <f>12*(YEAR(H6397)-YEAR($L$3))+(MONTH(H6397)-MONTH($L$3))</f>
        <v/>
      </c>
      <c r="R6397" s="366">
        <f>IF(N6397="IBIRAPITANGA FASE 3",IF(P6397="Atraso",M6397,M6397/(1+$J$2)^Q6397),IF(P6397="Atraso",M6397,M6397/(1+$J$1)^Q6397))</f>
        <v/>
      </c>
    </row>
    <row r="6398">
      <c r="A6398" t="inlineStr">
        <is>
          <t>Q025L016</t>
        </is>
      </c>
      <c r="B6398" t="inlineStr">
        <is>
          <t>PAULO VIEIRA DA SILVA FILHO</t>
        </is>
      </c>
      <c r="C6398" t="n">
        <v>1</v>
      </c>
      <c r="D6398" t="inlineStr">
        <is>
          <t>IPCA</t>
        </is>
      </c>
      <c r="E6398" t="n">
        <v>0.009488792934583046</v>
      </c>
      <c r="F6398" t="inlineStr">
        <is>
          <t>MENSAL</t>
        </is>
      </c>
      <c r="G6398" t="n">
        <v>46366</v>
      </c>
      <c r="H6398" t="n">
        <v>46366</v>
      </c>
      <c r="I6398" t="inlineStr">
        <is>
          <t>086</t>
        </is>
      </c>
      <c r="J6398" t="inlineStr">
        <is>
          <t>CARTEIRA</t>
        </is>
      </c>
      <c r="K6398" t="inlineStr">
        <is>
          <t>CONTRATO</t>
        </is>
      </c>
      <c r="L6398" t="n">
        <v>2531.4</v>
      </c>
      <c r="M6398" t="inlineStr"/>
      <c r="N6398" t="inlineStr"/>
      <c r="O6398" s="142">
        <f>DATE(YEAR(H6398),MONTH(H6398),1)</f>
        <v/>
      </c>
      <c r="P6398" s="132">
        <f>IF(H6398&gt;$L$3,"Futuro","Atraso")</f>
        <v/>
      </c>
      <c r="Q6398">
        <f>12*(YEAR(H6398)-YEAR($L$3))+(MONTH(H6398)-MONTH($L$3))</f>
        <v/>
      </c>
      <c r="R6398" s="366">
        <f>IF(N6398="IBIRAPITANGA FASE 3",IF(P6398="Atraso",M6398,M6398/(1+$J$2)^Q6398),IF(P6398="Atraso",M6398,M6398/(1+$J$1)^Q6398))</f>
        <v/>
      </c>
    </row>
    <row r="6399">
      <c r="A6399" t="inlineStr">
        <is>
          <t>Q025L016</t>
        </is>
      </c>
      <c r="B6399" t="inlineStr">
        <is>
          <t>PAULO VIEIRA DA SILVA FILHO</t>
        </is>
      </c>
      <c r="C6399" t="n">
        <v>1</v>
      </c>
      <c r="D6399" t="inlineStr">
        <is>
          <t>IPCA</t>
        </is>
      </c>
      <c r="E6399" t="n">
        <v>0.009488792934583046</v>
      </c>
      <c r="F6399" t="inlineStr">
        <is>
          <t>MENSAL</t>
        </is>
      </c>
      <c r="G6399" t="n">
        <v>46397</v>
      </c>
      <c r="H6399" t="n">
        <v>46397</v>
      </c>
      <c r="I6399" t="inlineStr">
        <is>
          <t>087</t>
        </is>
      </c>
      <c r="J6399" t="inlineStr">
        <is>
          <t>CARTEIRA</t>
        </is>
      </c>
      <c r="K6399" t="inlineStr">
        <is>
          <t>CONTRATO</t>
        </is>
      </c>
      <c r="L6399" t="n">
        <v>2531.4</v>
      </c>
      <c r="M6399" t="inlineStr"/>
      <c r="N6399" t="inlineStr"/>
      <c r="O6399" s="142">
        <f>DATE(YEAR(H6399),MONTH(H6399),1)</f>
        <v/>
      </c>
      <c r="P6399" s="132">
        <f>IF(H6399&gt;$L$3,"Futuro","Atraso")</f>
        <v/>
      </c>
      <c r="Q6399">
        <f>12*(YEAR(H6399)-YEAR($L$3))+(MONTH(H6399)-MONTH($L$3))</f>
        <v/>
      </c>
      <c r="R6399" s="366">
        <f>IF(N6399="IBIRAPITANGA FASE 3",IF(P6399="Atraso",M6399,M6399/(1+$J$2)^Q6399),IF(P6399="Atraso",M6399,M6399/(1+$J$1)^Q6399))</f>
        <v/>
      </c>
    </row>
    <row r="6400">
      <c r="A6400" t="inlineStr">
        <is>
          <t>Q025L016</t>
        </is>
      </c>
      <c r="B6400" t="inlineStr">
        <is>
          <t>PAULO VIEIRA DA SILVA FILHO</t>
        </is>
      </c>
      <c r="C6400" t="n">
        <v>1</v>
      </c>
      <c r="D6400" t="inlineStr">
        <is>
          <t>IPCA</t>
        </is>
      </c>
      <c r="E6400" t="n">
        <v>0.009488792934583046</v>
      </c>
      <c r="F6400" t="inlineStr">
        <is>
          <t>MENSAL</t>
        </is>
      </c>
      <c r="G6400" t="n">
        <v>46428</v>
      </c>
      <c r="H6400" t="n">
        <v>46428</v>
      </c>
      <c r="I6400" t="inlineStr">
        <is>
          <t>088</t>
        </is>
      </c>
      <c r="J6400" t="inlineStr">
        <is>
          <t>CARTEIRA</t>
        </is>
      </c>
      <c r="K6400" t="inlineStr">
        <is>
          <t>CONTRATO</t>
        </is>
      </c>
      <c r="L6400" t="n">
        <v>2531.4</v>
      </c>
      <c r="M6400" t="inlineStr"/>
      <c r="N6400" t="inlineStr"/>
      <c r="O6400" s="142">
        <f>DATE(YEAR(H6400),MONTH(H6400),1)</f>
        <v/>
      </c>
      <c r="P6400" s="132">
        <f>IF(H6400&gt;$L$3,"Futuro","Atraso")</f>
        <v/>
      </c>
      <c r="Q6400">
        <f>12*(YEAR(H6400)-YEAR($L$3))+(MONTH(H6400)-MONTH($L$3))</f>
        <v/>
      </c>
      <c r="R6400" s="366">
        <f>IF(N6400="IBIRAPITANGA FASE 3",IF(P6400="Atraso",M6400,M6400/(1+$J$2)^Q6400),IF(P6400="Atraso",M6400,M6400/(1+$J$1)^Q6400))</f>
        <v/>
      </c>
    </row>
    <row r="6401">
      <c r="A6401" t="inlineStr">
        <is>
          <t>Q025L016</t>
        </is>
      </c>
      <c r="B6401" t="inlineStr">
        <is>
          <t>PAULO VIEIRA DA SILVA FILHO</t>
        </is>
      </c>
      <c r="C6401" t="n">
        <v>1</v>
      </c>
      <c r="D6401" t="inlineStr">
        <is>
          <t>IPCA</t>
        </is>
      </c>
      <c r="E6401" t="n">
        <v>0.009488792934583046</v>
      </c>
      <c r="F6401" t="inlineStr">
        <is>
          <t>MENSAL</t>
        </is>
      </c>
      <c r="G6401" t="n">
        <v>46456</v>
      </c>
      <c r="H6401" t="n">
        <v>46456</v>
      </c>
      <c r="I6401" t="inlineStr">
        <is>
          <t>089</t>
        </is>
      </c>
      <c r="J6401" t="inlineStr">
        <is>
          <t>CARTEIRA</t>
        </is>
      </c>
      <c r="K6401" t="inlineStr">
        <is>
          <t>CONTRATO</t>
        </is>
      </c>
      <c r="L6401" t="n">
        <v>2531.4</v>
      </c>
      <c r="M6401" t="inlineStr"/>
      <c r="N6401" t="inlineStr"/>
      <c r="O6401" s="142">
        <f>DATE(YEAR(H6401),MONTH(H6401),1)</f>
        <v/>
      </c>
      <c r="P6401" s="132">
        <f>IF(H6401&gt;$L$3,"Futuro","Atraso")</f>
        <v/>
      </c>
      <c r="Q6401">
        <f>12*(YEAR(H6401)-YEAR($L$3))+(MONTH(H6401)-MONTH($L$3))</f>
        <v/>
      </c>
      <c r="R6401" s="366">
        <f>IF(N6401="IBIRAPITANGA FASE 3",IF(P6401="Atraso",M6401,M6401/(1+$J$2)^Q6401),IF(P6401="Atraso",M6401,M6401/(1+$J$1)^Q6401))</f>
        <v/>
      </c>
    </row>
    <row r="6402">
      <c r="A6402" t="inlineStr">
        <is>
          <t>Q025L016</t>
        </is>
      </c>
      <c r="B6402" t="inlineStr">
        <is>
          <t>PAULO VIEIRA DA SILVA FILHO</t>
        </is>
      </c>
      <c r="C6402" t="n">
        <v>1</v>
      </c>
      <c r="D6402" t="inlineStr">
        <is>
          <t>IPCA</t>
        </is>
      </c>
      <c r="E6402" t="n">
        <v>0.009488792934583046</v>
      </c>
      <c r="F6402" t="inlineStr">
        <is>
          <t>MENSAL</t>
        </is>
      </c>
      <c r="G6402" t="n">
        <v>46487</v>
      </c>
      <c r="H6402" t="n">
        <v>46487</v>
      </c>
      <c r="I6402" t="inlineStr">
        <is>
          <t>090</t>
        </is>
      </c>
      <c r="J6402" t="inlineStr">
        <is>
          <t>CARTEIRA</t>
        </is>
      </c>
      <c r="K6402" t="inlineStr">
        <is>
          <t>CONTRATO</t>
        </is>
      </c>
      <c r="L6402" t="n">
        <v>2531.4</v>
      </c>
      <c r="M6402" t="inlineStr"/>
      <c r="N6402" t="inlineStr"/>
      <c r="O6402" s="142">
        <f>DATE(YEAR(H6402),MONTH(H6402),1)</f>
        <v/>
      </c>
      <c r="P6402" s="132">
        <f>IF(H6402&gt;$L$3,"Futuro","Atraso")</f>
        <v/>
      </c>
      <c r="Q6402">
        <f>12*(YEAR(H6402)-YEAR($L$3))+(MONTH(H6402)-MONTH($L$3))</f>
        <v/>
      </c>
      <c r="R6402" s="366">
        <f>IF(N6402="IBIRAPITANGA FASE 3",IF(P6402="Atraso",M6402,M6402/(1+$J$2)^Q6402),IF(P6402="Atraso",M6402,M6402/(1+$J$1)^Q6402))</f>
        <v/>
      </c>
    </row>
    <row r="6403">
      <c r="A6403" t="inlineStr">
        <is>
          <t>Q025L016</t>
        </is>
      </c>
      <c r="B6403" t="inlineStr">
        <is>
          <t>PAULO VIEIRA DA SILVA FILHO</t>
        </is>
      </c>
      <c r="C6403" t="n">
        <v>1</v>
      </c>
      <c r="D6403" t="inlineStr">
        <is>
          <t>IPCA</t>
        </is>
      </c>
      <c r="E6403" t="n">
        <v>0.009488792934583046</v>
      </c>
      <c r="F6403" t="inlineStr">
        <is>
          <t>MENSAL</t>
        </is>
      </c>
      <c r="G6403" t="n">
        <v>46517</v>
      </c>
      <c r="H6403" t="n">
        <v>46517</v>
      </c>
      <c r="I6403" t="inlineStr">
        <is>
          <t>091</t>
        </is>
      </c>
      <c r="J6403" t="inlineStr">
        <is>
          <t>CARTEIRA</t>
        </is>
      </c>
      <c r="K6403" t="inlineStr">
        <is>
          <t>CONTRATO</t>
        </is>
      </c>
      <c r="L6403" t="n">
        <v>2531.4</v>
      </c>
      <c r="M6403" t="inlineStr"/>
      <c r="N6403" t="inlineStr"/>
      <c r="O6403" s="142">
        <f>DATE(YEAR(H6403),MONTH(H6403),1)</f>
        <v/>
      </c>
      <c r="P6403" s="132">
        <f>IF(H6403&gt;$L$3,"Futuro","Atraso")</f>
        <v/>
      </c>
      <c r="Q6403">
        <f>12*(YEAR(H6403)-YEAR($L$3))+(MONTH(H6403)-MONTH($L$3))</f>
        <v/>
      </c>
      <c r="R6403" s="366">
        <f>IF(N6403="IBIRAPITANGA FASE 3",IF(P6403="Atraso",M6403,M6403/(1+$J$2)^Q6403),IF(P6403="Atraso",M6403,M6403/(1+$J$1)^Q6403))</f>
        <v/>
      </c>
    </row>
    <row r="6404">
      <c r="A6404" t="inlineStr">
        <is>
          <t>Q025L016</t>
        </is>
      </c>
      <c r="B6404" t="inlineStr">
        <is>
          <t>PAULO VIEIRA DA SILVA FILHO</t>
        </is>
      </c>
      <c r="C6404" t="n">
        <v>1</v>
      </c>
      <c r="D6404" t="inlineStr">
        <is>
          <t>IPCA</t>
        </is>
      </c>
      <c r="E6404" t="n">
        <v>0.009488792934583046</v>
      </c>
      <c r="F6404" t="inlineStr">
        <is>
          <t>MENSAL</t>
        </is>
      </c>
      <c r="G6404" t="n">
        <v>46548</v>
      </c>
      <c r="H6404" t="n">
        <v>46548</v>
      </c>
      <c r="I6404" t="inlineStr">
        <is>
          <t>092</t>
        </is>
      </c>
      <c r="J6404" t="inlineStr">
        <is>
          <t>CARTEIRA</t>
        </is>
      </c>
      <c r="K6404" t="inlineStr">
        <is>
          <t>CONTRATO</t>
        </is>
      </c>
      <c r="L6404" t="n">
        <v>2531.4</v>
      </c>
      <c r="M6404" t="inlineStr"/>
      <c r="N6404" t="inlineStr"/>
      <c r="O6404" s="142">
        <f>DATE(YEAR(H6404),MONTH(H6404),1)</f>
        <v/>
      </c>
      <c r="P6404" s="132">
        <f>IF(H6404&gt;$L$3,"Futuro","Atraso")</f>
        <v/>
      </c>
      <c r="Q6404">
        <f>12*(YEAR(H6404)-YEAR($L$3))+(MONTH(H6404)-MONTH($L$3))</f>
        <v/>
      </c>
      <c r="R6404" s="366">
        <f>IF(N6404="IBIRAPITANGA FASE 3",IF(P6404="Atraso",M6404,M6404/(1+$J$2)^Q6404),IF(P6404="Atraso",M6404,M6404/(1+$J$1)^Q6404))</f>
        <v/>
      </c>
    </row>
    <row r="6405">
      <c r="A6405" t="inlineStr">
        <is>
          <t>Q025L016</t>
        </is>
      </c>
      <c r="B6405" t="inlineStr">
        <is>
          <t>PAULO VIEIRA DA SILVA FILHO</t>
        </is>
      </c>
      <c r="C6405" t="n">
        <v>1</v>
      </c>
      <c r="D6405" t="inlineStr">
        <is>
          <t>IPCA</t>
        </is>
      </c>
      <c r="E6405" t="n">
        <v>0.009488792934583046</v>
      </c>
      <c r="F6405" t="inlineStr">
        <is>
          <t>MENSAL</t>
        </is>
      </c>
      <c r="G6405" t="n">
        <v>46578</v>
      </c>
      <c r="H6405" t="n">
        <v>46578</v>
      </c>
      <c r="I6405" t="inlineStr">
        <is>
          <t>093</t>
        </is>
      </c>
      <c r="J6405" t="inlineStr">
        <is>
          <t>CARTEIRA</t>
        </is>
      </c>
      <c r="K6405" t="inlineStr">
        <is>
          <t>CONTRATO</t>
        </is>
      </c>
      <c r="L6405" t="n">
        <v>2531.4</v>
      </c>
      <c r="M6405" t="inlineStr"/>
      <c r="N6405" t="inlineStr"/>
      <c r="O6405" s="142">
        <f>DATE(YEAR(H6405),MONTH(H6405),1)</f>
        <v/>
      </c>
      <c r="P6405" s="132">
        <f>IF(H6405&gt;$L$3,"Futuro","Atraso")</f>
        <v/>
      </c>
      <c r="Q6405">
        <f>12*(YEAR(H6405)-YEAR($L$3))+(MONTH(H6405)-MONTH($L$3))</f>
        <v/>
      </c>
      <c r="R6405" s="366">
        <f>IF(N6405="IBIRAPITANGA FASE 3",IF(P6405="Atraso",M6405,M6405/(1+$J$2)^Q6405),IF(P6405="Atraso",M6405,M6405/(1+$J$1)^Q6405))</f>
        <v/>
      </c>
    </row>
    <row r="6406">
      <c r="A6406" t="inlineStr">
        <is>
          <t>Q025L016</t>
        </is>
      </c>
      <c r="B6406" t="inlineStr">
        <is>
          <t>PAULO VIEIRA DA SILVA FILHO</t>
        </is>
      </c>
      <c r="C6406" t="n">
        <v>1</v>
      </c>
      <c r="D6406" t="inlineStr">
        <is>
          <t>IPCA</t>
        </is>
      </c>
      <c r="E6406" t="n">
        <v>0.009488792934583046</v>
      </c>
      <c r="F6406" t="inlineStr">
        <is>
          <t>MENSAL</t>
        </is>
      </c>
      <c r="G6406" t="n">
        <v>46609</v>
      </c>
      <c r="H6406" t="n">
        <v>46609</v>
      </c>
      <c r="I6406" t="inlineStr">
        <is>
          <t>094</t>
        </is>
      </c>
      <c r="J6406" t="inlineStr">
        <is>
          <t>CARTEIRA</t>
        </is>
      </c>
      <c r="K6406" t="inlineStr">
        <is>
          <t>CONTRATO</t>
        </is>
      </c>
      <c r="L6406" t="n">
        <v>2531.4</v>
      </c>
      <c r="M6406" t="inlineStr"/>
      <c r="N6406" t="inlineStr"/>
      <c r="O6406" s="142">
        <f>DATE(YEAR(H6406),MONTH(H6406),1)</f>
        <v/>
      </c>
      <c r="P6406" s="132">
        <f>IF(H6406&gt;$L$3,"Futuro","Atraso")</f>
        <v/>
      </c>
      <c r="Q6406">
        <f>12*(YEAR(H6406)-YEAR($L$3))+(MONTH(H6406)-MONTH($L$3))</f>
        <v/>
      </c>
      <c r="R6406" s="366">
        <f>IF(N6406="IBIRAPITANGA FASE 3",IF(P6406="Atraso",M6406,M6406/(1+$J$2)^Q6406),IF(P6406="Atraso",M6406,M6406/(1+$J$1)^Q6406))</f>
        <v/>
      </c>
    </row>
    <row r="6407">
      <c r="A6407" t="inlineStr">
        <is>
          <t>Q025L016</t>
        </is>
      </c>
      <c r="B6407" t="inlineStr">
        <is>
          <t>PAULO VIEIRA DA SILVA FILHO</t>
        </is>
      </c>
      <c r="C6407" t="n">
        <v>1</v>
      </c>
      <c r="D6407" t="inlineStr">
        <is>
          <t>IPCA</t>
        </is>
      </c>
      <c r="E6407" t="n">
        <v>0.009488792934583046</v>
      </c>
      <c r="F6407" t="inlineStr">
        <is>
          <t>MENSAL</t>
        </is>
      </c>
      <c r="G6407" t="n">
        <v>46640</v>
      </c>
      <c r="H6407" t="n">
        <v>46640</v>
      </c>
      <c r="I6407" t="inlineStr">
        <is>
          <t>095</t>
        </is>
      </c>
      <c r="J6407" t="inlineStr">
        <is>
          <t>CARTEIRA</t>
        </is>
      </c>
      <c r="K6407" t="inlineStr">
        <is>
          <t>CONTRATO</t>
        </is>
      </c>
      <c r="L6407" t="n">
        <v>2531.4</v>
      </c>
      <c r="M6407" t="inlineStr"/>
      <c r="N6407" t="inlineStr"/>
      <c r="O6407" s="142">
        <f>DATE(YEAR(H6407),MONTH(H6407),1)</f>
        <v/>
      </c>
      <c r="P6407" s="132">
        <f>IF(H6407&gt;$L$3,"Futuro","Atraso")</f>
        <v/>
      </c>
      <c r="Q6407">
        <f>12*(YEAR(H6407)-YEAR($L$3))+(MONTH(H6407)-MONTH($L$3))</f>
        <v/>
      </c>
      <c r="R6407" s="366">
        <f>IF(N6407="IBIRAPITANGA FASE 3",IF(P6407="Atraso",M6407,M6407/(1+$J$2)^Q6407),IF(P6407="Atraso",M6407,M6407/(1+$J$1)^Q6407))</f>
        <v/>
      </c>
    </row>
    <row r="6408">
      <c r="A6408" t="inlineStr">
        <is>
          <t>Q025L016</t>
        </is>
      </c>
      <c r="B6408" t="inlineStr">
        <is>
          <t>PAULO VIEIRA DA SILVA FILHO</t>
        </is>
      </c>
      <c r="C6408" t="n">
        <v>1</v>
      </c>
      <c r="D6408" t="inlineStr">
        <is>
          <t>IPCA</t>
        </is>
      </c>
      <c r="E6408" t="n">
        <v>0.009488792934583046</v>
      </c>
      <c r="F6408" t="inlineStr">
        <is>
          <t>MENSAL</t>
        </is>
      </c>
      <c r="G6408" t="n">
        <v>46670</v>
      </c>
      <c r="H6408" t="n">
        <v>46670</v>
      </c>
      <c r="I6408" t="inlineStr">
        <is>
          <t>096</t>
        </is>
      </c>
      <c r="J6408" t="inlineStr">
        <is>
          <t>CARTEIRA</t>
        </is>
      </c>
      <c r="K6408" t="inlineStr">
        <is>
          <t>CONTRATO</t>
        </is>
      </c>
      <c r="L6408" t="n">
        <v>2531.4</v>
      </c>
      <c r="M6408" t="inlineStr"/>
      <c r="N6408" t="inlineStr"/>
      <c r="O6408" s="142">
        <f>DATE(YEAR(H6408),MONTH(H6408),1)</f>
        <v/>
      </c>
      <c r="P6408" s="132">
        <f>IF(H6408&gt;$L$3,"Futuro","Atraso")</f>
        <v/>
      </c>
      <c r="Q6408">
        <f>12*(YEAR(H6408)-YEAR($L$3))+(MONTH(H6408)-MONTH($L$3))</f>
        <v/>
      </c>
      <c r="R6408" s="366">
        <f>IF(N6408="IBIRAPITANGA FASE 3",IF(P6408="Atraso",M6408,M6408/(1+$J$2)^Q6408),IF(P6408="Atraso",M6408,M6408/(1+$J$1)^Q6408))</f>
        <v/>
      </c>
    </row>
    <row r="6409">
      <c r="A6409" t="inlineStr">
        <is>
          <t>Q025L017</t>
        </is>
      </c>
      <c r="B6409" t="inlineStr">
        <is>
          <t>ANTONIO BAZILIO NETO</t>
        </is>
      </c>
      <c r="C6409" t="n">
        <v>1</v>
      </c>
      <c r="D6409" t="inlineStr">
        <is>
          <t>IPCA</t>
        </is>
      </c>
      <c r="E6409" t="n">
        <v>0</v>
      </c>
      <c r="F6409" t="inlineStr">
        <is>
          <t>MENSAL</t>
        </is>
      </c>
      <c r="G6409" t="n">
        <v>45209</v>
      </c>
      <c r="H6409" t="n">
        <v>45209</v>
      </c>
      <c r="I6409" t="inlineStr">
        <is>
          <t>039</t>
        </is>
      </c>
      <c r="J6409" t="inlineStr">
        <is>
          <t>CARTEIRA</t>
        </is>
      </c>
      <c r="K6409" t="inlineStr">
        <is>
          <t>CONTRATO</t>
        </is>
      </c>
      <c r="L6409" t="n">
        <v>3258.04</v>
      </c>
      <c r="M6409" t="inlineStr"/>
      <c r="N6409" t="inlineStr"/>
      <c r="O6409" s="142">
        <f>DATE(YEAR(H6409),MONTH(H6409),1)</f>
        <v/>
      </c>
      <c r="P6409" s="132">
        <f>IF(H6409&gt;$L$3,"Futuro","Atraso")</f>
        <v/>
      </c>
      <c r="Q6409">
        <f>12*(YEAR(H6409)-YEAR($L$3))+(MONTH(H6409)-MONTH($L$3))</f>
        <v/>
      </c>
      <c r="R6409" s="366">
        <f>IF(N6409="IBIRAPITANGA FASE 3",IF(P6409="Atraso",M6409,M6409/(1+$J$2)^Q6409),IF(P6409="Atraso",M6409,M6409/(1+$J$1)^Q6409))</f>
        <v/>
      </c>
    </row>
    <row r="6410">
      <c r="A6410" t="inlineStr">
        <is>
          <t>Q025L017</t>
        </is>
      </c>
      <c r="B6410" t="inlineStr">
        <is>
          <t>ANTONIO BAZILIO NETO</t>
        </is>
      </c>
      <c r="C6410" t="n">
        <v>1</v>
      </c>
      <c r="D6410" t="inlineStr">
        <is>
          <t>IPCA</t>
        </is>
      </c>
      <c r="E6410" t="n">
        <v>0</v>
      </c>
      <c r="F6410" t="inlineStr">
        <is>
          <t>MENSAL</t>
        </is>
      </c>
      <c r="G6410" t="n">
        <v>45240</v>
      </c>
      <c r="H6410" t="n">
        <v>45240</v>
      </c>
      <c r="I6410" t="inlineStr">
        <is>
          <t>040</t>
        </is>
      </c>
      <c r="J6410" t="inlineStr">
        <is>
          <t>CARTEIRA</t>
        </is>
      </c>
      <c r="K6410" t="inlineStr">
        <is>
          <t>CONTRATO</t>
        </is>
      </c>
      <c r="L6410" t="n">
        <v>3258.04</v>
      </c>
      <c r="M6410" t="inlineStr"/>
      <c r="N6410" t="inlineStr"/>
      <c r="O6410" s="142">
        <f>DATE(YEAR(H6410),MONTH(H6410),1)</f>
        <v/>
      </c>
      <c r="P6410" s="132">
        <f>IF(H6410&gt;$L$3,"Futuro","Atraso")</f>
        <v/>
      </c>
      <c r="Q6410">
        <f>12*(YEAR(H6410)-YEAR($L$3))+(MONTH(H6410)-MONTH($L$3))</f>
        <v/>
      </c>
      <c r="R6410" s="366">
        <f>IF(N6410="IBIRAPITANGA FASE 3",IF(P6410="Atraso",M6410,M6410/(1+$J$2)^Q6410),IF(P6410="Atraso",M6410,M6410/(1+$J$1)^Q6410))</f>
        <v/>
      </c>
    </row>
    <row r="6411">
      <c r="A6411" t="inlineStr">
        <is>
          <t>Q025L017</t>
        </is>
      </c>
      <c r="B6411" t="inlineStr">
        <is>
          <t>ANTONIO BAZILIO NETO</t>
        </is>
      </c>
      <c r="C6411" t="n">
        <v>1</v>
      </c>
      <c r="D6411" t="inlineStr">
        <is>
          <t>IPCA</t>
        </is>
      </c>
      <c r="E6411" t="n">
        <v>0</v>
      </c>
      <c r="F6411" t="inlineStr">
        <is>
          <t>MENSAL</t>
        </is>
      </c>
      <c r="G6411" t="n">
        <v>45270</v>
      </c>
      <c r="H6411" t="n">
        <v>45270</v>
      </c>
      <c r="I6411" t="inlineStr">
        <is>
          <t>041</t>
        </is>
      </c>
      <c r="J6411" t="inlineStr">
        <is>
          <t>CARTEIRA</t>
        </is>
      </c>
      <c r="K6411" t="inlineStr">
        <is>
          <t>CONTRATO</t>
        </is>
      </c>
      <c r="L6411" t="n">
        <v>3258.04</v>
      </c>
      <c r="M6411" t="inlineStr"/>
      <c r="N6411" t="inlineStr"/>
      <c r="O6411" s="142">
        <f>DATE(YEAR(H6411),MONTH(H6411),1)</f>
        <v/>
      </c>
      <c r="P6411" s="132">
        <f>IF(H6411&gt;$L$3,"Futuro","Atraso")</f>
        <v/>
      </c>
      <c r="Q6411">
        <f>12*(YEAR(H6411)-YEAR($L$3))+(MONTH(H6411)-MONTH($L$3))</f>
        <v/>
      </c>
      <c r="R6411" s="366">
        <f>IF(N6411="IBIRAPITANGA FASE 3",IF(P6411="Atraso",M6411,M6411/(1+$J$2)^Q6411),IF(P6411="Atraso",M6411,M6411/(1+$J$1)^Q6411))</f>
        <v/>
      </c>
    </row>
    <row r="6412">
      <c r="A6412" t="inlineStr">
        <is>
          <t>Q025L017</t>
        </is>
      </c>
      <c r="B6412" t="inlineStr">
        <is>
          <t>ANTONIO BAZILIO NETO</t>
        </is>
      </c>
      <c r="C6412" t="n">
        <v>1</v>
      </c>
      <c r="D6412" t="inlineStr">
        <is>
          <t>IPCA</t>
        </is>
      </c>
      <c r="E6412" t="n">
        <v>0</v>
      </c>
      <c r="F6412" t="inlineStr">
        <is>
          <t>MENSAL</t>
        </is>
      </c>
      <c r="G6412" t="n">
        <v>45301</v>
      </c>
      <c r="H6412" t="n">
        <v>45301</v>
      </c>
      <c r="I6412" t="inlineStr">
        <is>
          <t>042</t>
        </is>
      </c>
      <c r="J6412" t="inlineStr">
        <is>
          <t>CARTEIRA</t>
        </is>
      </c>
      <c r="K6412" t="inlineStr">
        <is>
          <t>CONTRATO</t>
        </is>
      </c>
      <c r="L6412" t="n">
        <v>3258.04</v>
      </c>
      <c r="M6412" t="inlineStr"/>
      <c r="N6412" t="inlineStr"/>
      <c r="O6412" s="142">
        <f>DATE(YEAR(H6412),MONTH(H6412),1)</f>
        <v/>
      </c>
      <c r="P6412" s="132">
        <f>IF(H6412&gt;$L$3,"Futuro","Atraso")</f>
        <v/>
      </c>
      <c r="Q6412">
        <f>12*(YEAR(H6412)-YEAR($L$3))+(MONTH(H6412)-MONTH($L$3))</f>
        <v/>
      </c>
      <c r="R6412" s="366">
        <f>IF(N6412="IBIRAPITANGA FASE 3",IF(P6412="Atraso",M6412,M6412/(1+$J$2)^Q6412),IF(P6412="Atraso",M6412,M6412/(1+$J$1)^Q6412))</f>
        <v/>
      </c>
    </row>
    <row r="6413">
      <c r="A6413" t="inlineStr">
        <is>
          <t>Q025L017</t>
        </is>
      </c>
      <c r="B6413" t="inlineStr">
        <is>
          <t>ANTONIO BAZILIO NETO</t>
        </is>
      </c>
      <c r="C6413" t="n">
        <v>1</v>
      </c>
      <c r="D6413" t="inlineStr">
        <is>
          <t>IPCA</t>
        </is>
      </c>
      <c r="E6413" t="n">
        <v>0</v>
      </c>
      <c r="F6413" t="inlineStr">
        <is>
          <t>MENSAL</t>
        </is>
      </c>
      <c r="G6413" t="n">
        <v>45332</v>
      </c>
      <c r="H6413" t="n">
        <v>45332</v>
      </c>
      <c r="I6413" t="inlineStr">
        <is>
          <t>043</t>
        </is>
      </c>
      <c r="J6413" t="inlineStr">
        <is>
          <t>CARTEIRA</t>
        </is>
      </c>
      <c r="K6413" t="inlineStr">
        <is>
          <t>CONTRATO</t>
        </is>
      </c>
      <c r="L6413" t="n">
        <v>3258.04</v>
      </c>
      <c r="M6413" t="inlineStr"/>
      <c r="N6413" t="inlineStr"/>
      <c r="O6413" s="142">
        <f>DATE(YEAR(H6413),MONTH(H6413),1)</f>
        <v/>
      </c>
      <c r="P6413" s="132">
        <f>IF(H6413&gt;$L$3,"Futuro","Atraso")</f>
        <v/>
      </c>
      <c r="Q6413">
        <f>12*(YEAR(H6413)-YEAR($L$3))+(MONTH(H6413)-MONTH($L$3))</f>
        <v/>
      </c>
      <c r="R6413" s="366">
        <f>IF(N6413="IBIRAPITANGA FASE 3",IF(P6413="Atraso",M6413,M6413/(1+$J$2)^Q6413),IF(P6413="Atraso",M6413,M6413/(1+$J$1)^Q6413))</f>
        <v/>
      </c>
    </row>
    <row r="6414">
      <c r="A6414" t="inlineStr">
        <is>
          <t>Q025L017</t>
        </is>
      </c>
      <c r="B6414" t="inlineStr">
        <is>
          <t>ANTONIO BAZILIO NETO</t>
        </is>
      </c>
      <c r="C6414" t="n">
        <v>1</v>
      </c>
      <c r="D6414" t="inlineStr">
        <is>
          <t>IPCA</t>
        </is>
      </c>
      <c r="E6414" t="n">
        <v>0</v>
      </c>
      <c r="F6414" t="inlineStr">
        <is>
          <t>MENSAL</t>
        </is>
      </c>
      <c r="G6414" t="n">
        <v>45361</v>
      </c>
      <c r="H6414" t="n">
        <v>45361</v>
      </c>
      <c r="I6414" t="inlineStr">
        <is>
          <t>044</t>
        </is>
      </c>
      <c r="J6414" t="inlineStr">
        <is>
          <t>CARTEIRA</t>
        </is>
      </c>
      <c r="K6414" t="inlineStr">
        <is>
          <t>CONTRATO</t>
        </is>
      </c>
      <c r="L6414" t="n">
        <v>3258.04</v>
      </c>
      <c r="M6414" t="inlineStr"/>
      <c r="N6414" t="inlineStr"/>
      <c r="O6414" s="142">
        <f>DATE(YEAR(H6414),MONTH(H6414),1)</f>
        <v/>
      </c>
      <c r="P6414" s="132">
        <f>IF(H6414&gt;$L$3,"Futuro","Atraso")</f>
        <v/>
      </c>
      <c r="Q6414">
        <f>12*(YEAR(H6414)-YEAR($L$3))+(MONTH(H6414)-MONTH($L$3))</f>
        <v/>
      </c>
      <c r="R6414" s="366">
        <f>IF(N6414="IBIRAPITANGA FASE 3",IF(P6414="Atraso",M6414,M6414/(1+$J$2)^Q6414),IF(P6414="Atraso",M6414,M6414/(1+$J$1)^Q6414))</f>
        <v/>
      </c>
    </row>
    <row r="6415">
      <c r="A6415" t="inlineStr">
        <is>
          <t>Q025L017</t>
        </is>
      </c>
      <c r="B6415" t="inlineStr">
        <is>
          <t>ANTONIO BAZILIO NETO</t>
        </is>
      </c>
      <c r="C6415" t="n">
        <v>1</v>
      </c>
      <c r="D6415" t="inlineStr">
        <is>
          <t>IPCA</t>
        </is>
      </c>
      <c r="E6415" t="n">
        <v>0</v>
      </c>
      <c r="F6415" t="inlineStr">
        <is>
          <t>MENSAL</t>
        </is>
      </c>
      <c r="G6415" t="n">
        <v>45392</v>
      </c>
      <c r="H6415" t="n">
        <v>45392</v>
      </c>
      <c r="I6415" t="inlineStr">
        <is>
          <t>045</t>
        </is>
      </c>
      <c r="J6415" t="inlineStr">
        <is>
          <t>CARTEIRA</t>
        </is>
      </c>
      <c r="K6415" t="inlineStr">
        <is>
          <t>CONTRATO</t>
        </is>
      </c>
      <c r="L6415" t="n">
        <v>3258.04</v>
      </c>
      <c r="M6415" t="inlineStr"/>
      <c r="N6415" t="inlineStr"/>
      <c r="O6415" s="142">
        <f>DATE(YEAR(H6415),MONTH(H6415),1)</f>
        <v/>
      </c>
      <c r="P6415" s="132">
        <f>IF(H6415&gt;$L$3,"Futuro","Atraso")</f>
        <v/>
      </c>
      <c r="Q6415">
        <f>12*(YEAR(H6415)-YEAR($L$3))+(MONTH(H6415)-MONTH($L$3))</f>
        <v/>
      </c>
      <c r="R6415" s="366">
        <f>IF(N6415="IBIRAPITANGA FASE 3",IF(P6415="Atraso",M6415,M6415/(1+$J$2)^Q6415),IF(P6415="Atraso",M6415,M6415/(1+$J$1)^Q6415))</f>
        <v/>
      </c>
    </row>
    <row r="6416">
      <c r="A6416" t="inlineStr">
        <is>
          <t>Q025L017</t>
        </is>
      </c>
      <c r="B6416" t="inlineStr">
        <is>
          <t>ANTONIO BAZILIO NETO</t>
        </is>
      </c>
      <c r="C6416" t="n">
        <v>1</v>
      </c>
      <c r="D6416" t="inlineStr">
        <is>
          <t>IPCA</t>
        </is>
      </c>
      <c r="E6416" t="n">
        <v>0</v>
      </c>
      <c r="F6416" t="inlineStr">
        <is>
          <t>MENSAL</t>
        </is>
      </c>
      <c r="G6416" t="n">
        <v>45422</v>
      </c>
      <c r="H6416" t="n">
        <v>45422</v>
      </c>
      <c r="I6416" t="inlineStr">
        <is>
          <t>046</t>
        </is>
      </c>
      <c r="J6416" t="inlineStr">
        <is>
          <t>CARTEIRA</t>
        </is>
      </c>
      <c r="K6416" t="inlineStr">
        <is>
          <t>CONTRATO</t>
        </is>
      </c>
      <c r="L6416" t="n">
        <v>3258.04</v>
      </c>
      <c r="M6416" t="inlineStr"/>
      <c r="N6416" t="inlineStr"/>
      <c r="O6416" s="142">
        <f>DATE(YEAR(H6416),MONTH(H6416),1)</f>
        <v/>
      </c>
      <c r="P6416" s="132">
        <f>IF(H6416&gt;$L$3,"Futuro","Atraso")</f>
        <v/>
      </c>
      <c r="Q6416">
        <f>12*(YEAR(H6416)-YEAR($L$3))+(MONTH(H6416)-MONTH($L$3))</f>
        <v/>
      </c>
      <c r="R6416" s="366">
        <f>IF(N6416="IBIRAPITANGA FASE 3",IF(P6416="Atraso",M6416,M6416/(1+$J$2)^Q6416),IF(P6416="Atraso",M6416,M6416/(1+$J$1)^Q6416))</f>
        <v/>
      </c>
    </row>
    <row r="6417">
      <c r="A6417" t="inlineStr">
        <is>
          <t>Q025L017</t>
        </is>
      </c>
      <c r="B6417" t="inlineStr">
        <is>
          <t>ANTONIO BAZILIO NETO</t>
        </is>
      </c>
      <c r="C6417" t="n">
        <v>1</v>
      </c>
      <c r="D6417" t="inlineStr">
        <is>
          <t>IPCA</t>
        </is>
      </c>
      <c r="E6417" t="n">
        <v>0</v>
      </c>
      <c r="F6417" t="inlineStr">
        <is>
          <t>MENSAL</t>
        </is>
      </c>
      <c r="G6417" t="n">
        <v>45453</v>
      </c>
      <c r="H6417" t="n">
        <v>45453</v>
      </c>
      <c r="I6417" t="inlineStr">
        <is>
          <t>047</t>
        </is>
      </c>
      <c r="J6417" t="inlineStr">
        <is>
          <t>CARTEIRA</t>
        </is>
      </c>
      <c r="K6417" t="inlineStr">
        <is>
          <t>CONTRATO</t>
        </is>
      </c>
      <c r="L6417" t="n">
        <v>3258.04</v>
      </c>
      <c r="M6417" t="inlineStr"/>
      <c r="N6417" t="inlineStr"/>
      <c r="O6417" s="142">
        <f>DATE(YEAR(H6417),MONTH(H6417),1)</f>
        <v/>
      </c>
      <c r="P6417" s="132">
        <f>IF(H6417&gt;$L$3,"Futuro","Atraso")</f>
        <v/>
      </c>
      <c r="Q6417">
        <f>12*(YEAR(H6417)-YEAR($L$3))+(MONTH(H6417)-MONTH($L$3))</f>
        <v/>
      </c>
      <c r="R6417" s="366">
        <f>IF(N6417="IBIRAPITANGA FASE 3",IF(P6417="Atraso",M6417,M6417/(1+$J$2)^Q6417),IF(P6417="Atraso",M6417,M6417/(1+$J$1)^Q6417))</f>
        <v/>
      </c>
    </row>
    <row r="6418">
      <c r="A6418" t="inlineStr">
        <is>
          <t>Q025L017</t>
        </is>
      </c>
      <c r="B6418" t="inlineStr">
        <is>
          <t>ANTONIO BAZILIO NETO</t>
        </is>
      </c>
      <c r="C6418" t="n">
        <v>1</v>
      </c>
      <c r="D6418" t="inlineStr">
        <is>
          <t>IPCA</t>
        </is>
      </c>
      <c r="E6418" t="n">
        <v>0</v>
      </c>
      <c r="F6418" t="inlineStr">
        <is>
          <t>MENSAL</t>
        </is>
      </c>
      <c r="G6418" t="n">
        <v>45483</v>
      </c>
      <c r="H6418" t="n">
        <v>45483</v>
      </c>
      <c r="I6418" t="inlineStr">
        <is>
          <t>048</t>
        </is>
      </c>
      <c r="J6418" t="inlineStr">
        <is>
          <t>CARTEIRA</t>
        </is>
      </c>
      <c r="K6418" t="inlineStr">
        <is>
          <t>CONTRATO</t>
        </is>
      </c>
      <c r="L6418" t="n">
        <v>3258.04</v>
      </c>
      <c r="M6418" t="inlineStr"/>
      <c r="N6418" t="inlineStr"/>
      <c r="O6418" s="142">
        <f>DATE(YEAR(H6418),MONTH(H6418),1)</f>
        <v/>
      </c>
      <c r="P6418" s="132">
        <f>IF(H6418&gt;$L$3,"Futuro","Atraso")</f>
        <v/>
      </c>
      <c r="Q6418">
        <f>12*(YEAR(H6418)-YEAR($L$3))+(MONTH(H6418)-MONTH($L$3))</f>
        <v/>
      </c>
      <c r="R6418" s="366">
        <f>IF(N6418="IBIRAPITANGA FASE 3",IF(P6418="Atraso",M6418,M6418/(1+$J$2)^Q6418),IF(P6418="Atraso",M6418,M6418/(1+$J$1)^Q6418))</f>
        <v/>
      </c>
    </row>
    <row r="6419">
      <c r="A6419" t="inlineStr">
        <is>
          <t>Q025L017</t>
        </is>
      </c>
      <c r="B6419" t="inlineStr">
        <is>
          <t>ANTONIO BAZILIO NETO</t>
        </is>
      </c>
      <c r="C6419" t="n">
        <v>1</v>
      </c>
      <c r="D6419" t="inlineStr">
        <is>
          <t>IPCA</t>
        </is>
      </c>
      <c r="E6419" t="n">
        <v>0</v>
      </c>
      <c r="F6419" t="inlineStr">
        <is>
          <t>MENSAL</t>
        </is>
      </c>
      <c r="G6419" t="n">
        <v>45514</v>
      </c>
      <c r="H6419" t="n">
        <v>45514</v>
      </c>
      <c r="I6419" t="inlineStr">
        <is>
          <t>004</t>
        </is>
      </c>
      <c r="J6419" t="inlineStr">
        <is>
          <t>CARTEIRA</t>
        </is>
      </c>
      <c r="K6419" t="inlineStr">
        <is>
          <t>CONTRATO</t>
        </is>
      </c>
      <c r="L6419" t="n">
        <v>12534.46</v>
      </c>
      <c r="M6419" t="inlineStr"/>
      <c r="N6419" t="inlineStr"/>
      <c r="O6419" s="142">
        <f>DATE(YEAR(H6419),MONTH(H6419),1)</f>
        <v/>
      </c>
      <c r="P6419" s="132">
        <f>IF(H6419&gt;$L$3,"Futuro","Atraso")</f>
        <v/>
      </c>
      <c r="Q6419">
        <f>12*(YEAR(H6419)-YEAR($L$3))+(MONTH(H6419)-MONTH($L$3))</f>
        <v/>
      </c>
      <c r="R6419" s="366">
        <f>IF(N6419="IBIRAPITANGA FASE 3",IF(P6419="Atraso",M6419,M6419/(1+$J$2)^Q6419),IF(P6419="Atraso",M6419,M6419/(1+$J$1)^Q6419))</f>
        <v/>
      </c>
    </row>
    <row r="6420">
      <c r="A6420" t="inlineStr">
        <is>
          <t>Q025L020</t>
        </is>
      </c>
      <c r="B6420" t="inlineStr">
        <is>
          <t>RICHARD MCNAUGHT</t>
        </is>
      </c>
      <c r="C6420" t="n">
        <v>1</v>
      </c>
      <c r="D6420" t="inlineStr">
        <is>
          <t>IPCA</t>
        </is>
      </c>
      <c r="E6420" t="n">
        <v>0</v>
      </c>
      <c r="F6420" t="inlineStr">
        <is>
          <t>MENSAL</t>
        </is>
      </c>
      <c r="G6420" t="n">
        <v>45214</v>
      </c>
      <c r="H6420" t="n">
        <v>45214</v>
      </c>
      <c r="I6420" t="inlineStr">
        <is>
          <t>030</t>
        </is>
      </c>
      <c r="J6420" t="inlineStr">
        <is>
          <t>CARTEIRA</t>
        </is>
      </c>
      <c r="K6420" t="inlineStr">
        <is>
          <t>CONTRATO</t>
        </is>
      </c>
      <c r="L6420" t="n">
        <v>4870.54</v>
      </c>
      <c r="M6420" t="inlineStr"/>
      <c r="N6420" t="inlineStr"/>
      <c r="O6420" s="142">
        <f>DATE(YEAR(H6420),MONTH(H6420),1)</f>
        <v/>
      </c>
      <c r="P6420" s="132">
        <f>IF(H6420&gt;$L$3,"Futuro","Atraso")</f>
        <v/>
      </c>
      <c r="Q6420">
        <f>12*(YEAR(H6420)-YEAR($L$3))+(MONTH(H6420)-MONTH($L$3))</f>
        <v/>
      </c>
      <c r="R6420" s="366">
        <f>IF(N6420="IBIRAPITANGA FASE 3",IF(P6420="Atraso",M6420,M6420/(1+$J$2)^Q6420),IF(P6420="Atraso",M6420,M6420/(1+$J$1)^Q6420))</f>
        <v/>
      </c>
    </row>
    <row r="6421">
      <c r="A6421" t="inlineStr">
        <is>
          <t>Q025L020</t>
        </is>
      </c>
      <c r="B6421" t="inlineStr">
        <is>
          <t>RICHARD MCNAUGHT</t>
        </is>
      </c>
      <c r="C6421" t="n">
        <v>1</v>
      </c>
      <c r="D6421" t="inlineStr">
        <is>
          <t>IPCA</t>
        </is>
      </c>
      <c r="E6421" t="n">
        <v>0</v>
      </c>
      <c r="F6421" t="inlineStr">
        <is>
          <t>MENSAL</t>
        </is>
      </c>
      <c r="G6421" t="n">
        <v>45245</v>
      </c>
      <c r="H6421" t="n">
        <v>45245</v>
      </c>
      <c r="I6421" t="inlineStr">
        <is>
          <t>031</t>
        </is>
      </c>
      <c r="J6421" t="inlineStr">
        <is>
          <t>CARTEIRA</t>
        </is>
      </c>
      <c r="K6421" t="inlineStr">
        <is>
          <t>CONTRATO</t>
        </is>
      </c>
      <c r="L6421" t="n">
        <v>4870.54</v>
      </c>
      <c r="M6421" t="inlineStr"/>
      <c r="N6421" t="inlineStr"/>
      <c r="O6421" s="142">
        <f>DATE(YEAR(H6421),MONTH(H6421),1)</f>
        <v/>
      </c>
      <c r="P6421" s="132">
        <f>IF(H6421&gt;$L$3,"Futuro","Atraso")</f>
        <v/>
      </c>
      <c r="Q6421">
        <f>12*(YEAR(H6421)-YEAR($L$3))+(MONTH(H6421)-MONTH($L$3))</f>
        <v/>
      </c>
      <c r="R6421" s="366">
        <f>IF(N6421="IBIRAPITANGA FASE 3",IF(P6421="Atraso",M6421,M6421/(1+$J$2)^Q6421),IF(P6421="Atraso",M6421,M6421/(1+$J$1)^Q6421))</f>
        <v/>
      </c>
    </row>
    <row r="6422">
      <c r="A6422" t="inlineStr">
        <is>
          <t>Q025L020</t>
        </is>
      </c>
      <c r="B6422" t="inlineStr">
        <is>
          <t>RICHARD MCNAUGHT</t>
        </is>
      </c>
      <c r="C6422" t="n">
        <v>1</v>
      </c>
      <c r="D6422" t="inlineStr">
        <is>
          <t>IPCA</t>
        </is>
      </c>
      <c r="E6422" t="n">
        <v>0</v>
      </c>
      <c r="F6422" t="inlineStr">
        <is>
          <t>MENSAL</t>
        </is>
      </c>
      <c r="G6422" t="n">
        <v>45275</v>
      </c>
      <c r="H6422" t="n">
        <v>45275</v>
      </c>
      <c r="I6422" t="inlineStr">
        <is>
          <t>032</t>
        </is>
      </c>
      <c r="J6422" t="inlineStr">
        <is>
          <t>CARTEIRA</t>
        </is>
      </c>
      <c r="K6422" t="inlineStr">
        <is>
          <t>CONTRATO</t>
        </is>
      </c>
      <c r="L6422" t="n">
        <v>4870.54</v>
      </c>
      <c r="M6422" t="inlineStr"/>
      <c r="N6422" t="inlineStr"/>
      <c r="O6422" s="142">
        <f>DATE(YEAR(H6422),MONTH(H6422),1)</f>
        <v/>
      </c>
      <c r="P6422" s="132">
        <f>IF(H6422&gt;$L$3,"Futuro","Atraso")</f>
        <v/>
      </c>
      <c r="Q6422">
        <f>12*(YEAR(H6422)-YEAR($L$3))+(MONTH(H6422)-MONTH($L$3))</f>
        <v/>
      </c>
      <c r="R6422" s="366">
        <f>IF(N6422="IBIRAPITANGA FASE 3",IF(P6422="Atraso",M6422,M6422/(1+$J$2)^Q6422),IF(P6422="Atraso",M6422,M6422/(1+$J$1)^Q6422))</f>
        <v/>
      </c>
    </row>
    <row r="6423">
      <c r="A6423" t="inlineStr">
        <is>
          <t>Q025L020</t>
        </is>
      </c>
      <c r="B6423" t="inlineStr">
        <is>
          <t>RICHARD MCNAUGHT</t>
        </is>
      </c>
      <c r="C6423" t="n">
        <v>1</v>
      </c>
      <c r="D6423" t="inlineStr">
        <is>
          <t>IPCA</t>
        </is>
      </c>
      <c r="E6423" t="n">
        <v>0</v>
      </c>
      <c r="F6423" t="inlineStr">
        <is>
          <t>MENSAL</t>
        </is>
      </c>
      <c r="G6423" t="n">
        <v>45306</v>
      </c>
      <c r="H6423" t="n">
        <v>45306</v>
      </c>
      <c r="I6423" t="inlineStr">
        <is>
          <t>033</t>
        </is>
      </c>
      <c r="J6423" t="inlineStr">
        <is>
          <t>CARTEIRA</t>
        </is>
      </c>
      <c r="K6423" t="inlineStr">
        <is>
          <t>CONTRATO</t>
        </is>
      </c>
      <c r="L6423" t="n">
        <v>4870.54</v>
      </c>
      <c r="M6423" t="inlineStr"/>
      <c r="N6423" t="inlineStr"/>
      <c r="O6423" s="142">
        <f>DATE(YEAR(H6423),MONTH(H6423),1)</f>
        <v/>
      </c>
      <c r="P6423" s="132">
        <f>IF(H6423&gt;$L$3,"Futuro","Atraso")</f>
        <v/>
      </c>
      <c r="Q6423">
        <f>12*(YEAR(H6423)-YEAR($L$3))+(MONTH(H6423)-MONTH($L$3))</f>
        <v/>
      </c>
      <c r="R6423" s="366">
        <f>IF(N6423="IBIRAPITANGA FASE 3",IF(P6423="Atraso",M6423,M6423/(1+$J$2)^Q6423),IF(P6423="Atraso",M6423,M6423/(1+$J$1)^Q6423))</f>
        <v/>
      </c>
    </row>
    <row r="6424">
      <c r="A6424" t="inlineStr">
        <is>
          <t>Q025L020</t>
        </is>
      </c>
      <c r="B6424" t="inlineStr">
        <is>
          <t>RICHARD MCNAUGHT</t>
        </is>
      </c>
      <c r="C6424" t="n">
        <v>1</v>
      </c>
      <c r="D6424" t="inlineStr">
        <is>
          <t>IPCA</t>
        </is>
      </c>
      <c r="E6424" t="n">
        <v>0</v>
      </c>
      <c r="F6424" t="inlineStr">
        <is>
          <t>MENSAL</t>
        </is>
      </c>
      <c r="G6424" t="n">
        <v>45337</v>
      </c>
      <c r="H6424" t="n">
        <v>45337</v>
      </c>
      <c r="I6424" t="inlineStr">
        <is>
          <t>034</t>
        </is>
      </c>
      <c r="J6424" t="inlineStr">
        <is>
          <t>CARTEIRA</t>
        </is>
      </c>
      <c r="K6424" t="inlineStr">
        <is>
          <t>CONTRATO</t>
        </is>
      </c>
      <c r="L6424" t="n">
        <v>4870.54</v>
      </c>
      <c r="M6424" t="inlineStr"/>
      <c r="N6424" t="inlineStr"/>
      <c r="O6424" s="142">
        <f>DATE(YEAR(H6424),MONTH(H6424),1)</f>
        <v/>
      </c>
      <c r="P6424" s="132">
        <f>IF(H6424&gt;$L$3,"Futuro","Atraso")</f>
        <v/>
      </c>
      <c r="Q6424">
        <f>12*(YEAR(H6424)-YEAR($L$3))+(MONTH(H6424)-MONTH($L$3))</f>
        <v/>
      </c>
      <c r="R6424" s="366">
        <f>IF(N6424="IBIRAPITANGA FASE 3",IF(P6424="Atraso",M6424,M6424/(1+$J$2)^Q6424),IF(P6424="Atraso",M6424,M6424/(1+$J$1)^Q6424))</f>
        <v/>
      </c>
    </row>
    <row r="6425">
      <c r="A6425" t="inlineStr">
        <is>
          <t>Q025L020</t>
        </is>
      </c>
      <c r="B6425" t="inlineStr">
        <is>
          <t>RICHARD MCNAUGHT</t>
        </is>
      </c>
      <c r="C6425" t="n">
        <v>1</v>
      </c>
      <c r="D6425" t="inlineStr">
        <is>
          <t>IPCA</t>
        </is>
      </c>
      <c r="E6425" t="n">
        <v>0</v>
      </c>
      <c r="F6425" t="inlineStr">
        <is>
          <t>MENSAL</t>
        </is>
      </c>
      <c r="G6425" t="n">
        <v>45366</v>
      </c>
      <c r="H6425" t="n">
        <v>45366</v>
      </c>
      <c r="I6425" t="inlineStr">
        <is>
          <t>035</t>
        </is>
      </c>
      <c r="J6425" t="inlineStr">
        <is>
          <t>CARTEIRA</t>
        </is>
      </c>
      <c r="K6425" t="inlineStr">
        <is>
          <t>CONTRATO</t>
        </is>
      </c>
      <c r="L6425" t="n">
        <v>4870.54</v>
      </c>
      <c r="M6425" t="inlineStr"/>
      <c r="N6425" t="inlineStr"/>
      <c r="O6425" s="142">
        <f>DATE(YEAR(H6425),MONTH(H6425),1)</f>
        <v/>
      </c>
      <c r="P6425" s="132">
        <f>IF(H6425&gt;$L$3,"Futuro","Atraso")</f>
        <v/>
      </c>
      <c r="Q6425">
        <f>12*(YEAR(H6425)-YEAR($L$3))+(MONTH(H6425)-MONTH($L$3))</f>
        <v/>
      </c>
      <c r="R6425" s="366">
        <f>IF(N6425="IBIRAPITANGA FASE 3",IF(P6425="Atraso",M6425,M6425/(1+$J$2)^Q6425),IF(P6425="Atraso",M6425,M6425/(1+$J$1)^Q6425))</f>
        <v/>
      </c>
    </row>
    <row r="6426">
      <c r="A6426" t="inlineStr">
        <is>
          <t>Q025L020</t>
        </is>
      </c>
      <c r="B6426" t="inlineStr">
        <is>
          <t>RICHARD MCNAUGHT</t>
        </is>
      </c>
      <c r="C6426" t="n">
        <v>1</v>
      </c>
      <c r="D6426" t="inlineStr">
        <is>
          <t>IPCA</t>
        </is>
      </c>
      <c r="E6426" t="n">
        <v>0</v>
      </c>
      <c r="F6426" t="inlineStr">
        <is>
          <t>MENSAL</t>
        </is>
      </c>
      <c r="G6426" t="n">
        <v>45397</v>
      </c>
      <c r="H6426" t="n">
        <v>45397</v>
      </c>
      <c r="I6426" t="inlineStr">
        <is>
          <t>036</t>
        </is>
      </c>
      <c r="J6426" t="inlineStr">
        <is>
          <t>CARTEIRA</t>
        </is>
      </c>
      <c r="K6426" t="inlineStr">
        <is>
          <t>CONTRATO</t>
        </is>
      </c>
      <c r="L6426" t="n">
        <v>4870.54</v>
      </c>
      <c r="M6426" t="inlineStr"/>
      <c r="N6426" t="inlineStr"/>
      <c r="O6426" s="142">
        <f>DATE(YEAR(H6426),MONTH(H6426),1)</f>
        <v/>
      </c>
      <c r="P6426" s="132">
        <f>IF(H6426&gt;$L$3,"Futuro","Atraso")</f>
        <v/>
      </c>
      <c r="Q6426">
        <f>12*(YEAR(H6426)-YEAR($L$3))+(MONTH(H6426)-MONTH($L$3))</f>
        <v/>
      </c>
      <c r="R6426" s="366">
        <f>IF(N6426="IBIRAPITANGA FASE 3",IF(P6426="Atraso",M6426,M6426/(1+$J$2)^Q6426),IF(P6426="Atraso",M6426,M6426/(1+$J$1)^Q6426))</f>
        <v/>
      </c>
    </row>
    <row r="6427">
      <c r="A6427" t="inlineStr">
        <is>
          <t>Q025L020</t>
        </is>
      </c>
      <c r="B6427" t="inlineStr">
        <is>
          <t>RICHARD MCNAUGHT</t>
        </is>
      </c>
      <c r="C6427" t="n">
        <v>1</v>
      </c>
      <c r="D6427" t="inlineStr">
        <is>
          <t>IPCA</t>
        </is>
      </c>
      <c r="E6427" t="n">
        <v>0</v>
      </c>
      <c r="F6427" t="inlineStr">
        <is>
          <t>MENSAL</t>
        </is>
      </c>
      <c r="G6427" t="n">
        <v>45427</v>
      </c>
      <c r="H6427" t="n">
        <v>45427</v>
      </c>
      <c r="I6427" t="inlineStr">
        <is>
          <t>037</t>
        </is>
      </c>
      <c r="J6427" t="inlineStr">
        <is>
          <t>CARTEIRA</t>
        </is>
      </c>
      <c r="K6427" t="inlineStr">
        <is>
          <t>CONTRATO</t>
        </is>
      </c>
      <c r="L6427" t="n">
        <v>4870.54</v>
      </c>
      <c r="M6427" t="inlineStr"/>
      <c r="N6427" t="inlineStr"/>
      <c r="O6427" s="142">
        <f>DATE(YEAR(H6427),MONTH(H6427),1)</f>
        <v/>
      </c>
      <c r="P6427" s="132">
        <f>IF(H6427&gt;$L$3,"Futuro","Atraso")</f>
        <v/>
      </c>
      <c r="Q6427">
        <f>12*(YEAR(H6427)-YEAR($L$3))+(MONTH(H6427)-MONTH($L$3))</f>
        <v/>
      </c>
      <c r="R6427" s="366">
        <f>IF(N6427="IBIRAPITANGA FASE 3",IF(P6427="Atraso",M6427,M6427/(1+$J$2)^Q6427),IF(P6427="Atraso",M6427,M6427/(1+$J$1)^Q6427))</f>
        <v/>
      </c>
    </row>
    <row r="6428">
      <c r="A6428" t="inlineStr">
        <is>
          <t>Q025L020</t>
        </is>
      </c>
      <c r="B6428" t="inlineStr">
        <is>
          <t>RICHARD MCNAUGHT</t>
        </is>
      </c>
      <c r="C6428" t="n">
        <v>1</v>
      </c>
      <c r="D6428" t="inlineStr">
        <is>
          <t>IPCA</t>
        </is>
      </c>
      <c r="E6428" t="n">
        <v>0</v>
      </c>
      <c r="F6428" t="inlineStr">
        <is>
          <t>MENSAL</t>
        </is>
      </c>
      <c r="G6428" t="n">
        <v>45458</v>
      </c>
      <c r="H6428" t="n">
        <v>45458</v>
      </c>
      <c r="I6428" t="inlineStr">
        <is>
          <t>038</t>
        </is>
      </c>
      <c r="J6428" t="inlineStr">
        <is>
          <t>CARTEIRA</t>
        </is>
      </c>
      <c r="K6428" t="inlineStr">
        <is>
          <t>CONTRATO</t>
        </is>
      </c>
      <c r="L6428" t="n">
        <v>4870.54</v>
      </c>
      <c r="M6428" t="inlineStr"/>
      <c r="N6428" t="inlineStr"/>
      <c r="O6428" s="142">
        <f>DATE(YEAR(H6428),MONTH(H6428),1)</f>
        <v/>
      </c>
      <c r="P6428" s="132">
        <f>IF(H6428&gt;$L$3,"Futuro","Atraso")</f>
        <v/>
      </c>
      <c r="Q6428">
        <f>12*(YEAR(H6428)-YEAR($L$3))+(MONTH(H6428)-MONTH($L$3))</f>
        <v/>
      </c>
      <c r="R6428" s="366">
        <f>IF(N6428="IBIRAPITANGA FASE 3",IF(P6428="Atraso",M6428,M6428/(1+$J$2)^Q6428),IF(P6428="Atraso",M6428,M6428/(1+$J$1)^Q6428))</f>
        <v/>
      </c>
    </row>
    <row r="6429">
      <c r="A6429" t="inlineStr">
        <is>
          <t>Q025L020</t>
        </is>
      </c>
      <c r="B6429" t="inlineStr">
        <is>
          <t>RICHARD MCNAUGHT</t>
        </is>
      </c>
      <c r="C6429" t="n">
        <v>1</v>
      </c>
      <c r="D6429" t="inlineStr">
        <is>
          <t>IPCA</t>
        </is>
      </c>
      <c r="E6429" t="n">
        <v>0</v>
      </c>
      <c r="F6429" t="inlineStr">
        <is>
          <t>MENSAL</t>
        </is>
      </c>
      <c r="G6429" t="n">
        <v>45488</v>
      </c>
      <c r="H6429" t="n">
        <v>45488</v>
      </c>
      <c r="I6429" t="inlineStr">
        <is>
          <t>039</t>
        </is>
      </c>
      <c r="J6429" t="inlineStr">
        <is>
          <t>CARTEIRA</t>
        </is>
      </c>
      <c r="K6429" t="inlineStr">
        <is>
          <t>CONTRATO</t>
        </is>
      </c>
      <c r="L6429" t="n">
        <v>4870.54</v>
      </c>
      <c r="M6429" t="inlineStr"/>
      <c r="N6429" t="inlineStr"/>
      <c r="O6429" s="142">
        <f>DATE(YEAR(H6429),MONTH(H6429),1)</f>
        <v/>
      </c>
      <c r="P6429" s="132">
        <f>IF(H6429&gt;$L$3,"Futuro","Atraso")</f>
        <v/>
      </c>
      <c r="Q6429">
        <f>12*(YEAR(H6429)-YEAR($L$3))+(MONTH(H6429)-MONTH($L$3))</f>
        <v/>
      </c>
      <c r="R6429" s="366">
        <f>IF(N6429="IBIRAPITANGA FASE 3",IF(P6429="Atraso",M6429,M6429/(1+$J$2)^Q6429),IF(P6429="Atraso",M6429,M6429/(1+$J$1)^Q6429))</f>
        <v/>
      </c>
    </row>
    <row r="6430">
      <c r="A6430" t="inlineStr">
        <is>
          <t>Q025L020</t>
        </is>
      </c>
      <c r="B6430" t="inlineStr">
        <is>
          <t>RICHARD MCNAUGHT</t>
        </is>
      </c>
      <c r="C6430" t="n">
        <v>1</v>
      </c>
      <c r="D6430" t="inlineStr">
        <is>
          <t>IPCA</t>
        </is>
      </c>
      <c r="E6430" t="n">
        <v>0</v>
      </c>
      <c r="F6430" t="inlineStr">
        <is>
          <t>MENSAL</t>
        </is>
      </c>
      <c r="G6430" t="n">
        <v>45519</v>
      </c>
      <c r="H6430" t="n">
        <v>45519</v>
      </c>
      <c r="I6430" t="inlineStr">
        <is>
          <t>040</t>
        </is>
      </c>
      <c r="J6430" t="inlineStr">
        <is>
          <t>CARTEIRA</t>
        </is>
      </c>
      <c r="K6430" t="inlineStr">
        <is>
          <t>CONTRATO</t>
        </is>
      </c>
      <c r="L6430" t="n">
        <v>4870.54</v>
      </c>
      <c r="M6430" t="inlineStr"/>
      <c r="N6430" t="inlineStr"/>
      <c r="O6430" s="142">
        <f>DATE(YEAR(H6430),MONTH(H6430),1)</f>
        <v/>
      </c>
      <c r="P6430" s="132">
        <f>IF(H6430&gt;$L$3,"Futuro","Atraso")</f>
        <v/>
      </c>
      <c r="Q6430">
        <f>12*(YEAR(H6430)-YEAR($L$3))+(MONTH(H6430)-MONTH($L$3))</f>
        <v/>
      </c>
      <c r="R6430" s="366">
        <f>IF(N6430="IBIRAPITANGA FASE 3",IF(P6430="Atraso",M6430,M6430/(1+$J$2)^Q6430),IF(P6430="Atraso",M6430,M6430/(1+$J$1)^Q6430))</f>
        <v/>
      </c>
    </row>
    <row r="6431">
      <c r="A6431" t="inlineStr">
        <is>
          <t>Q025L020</t>
        </is>
      </c>
      <c r="B6431" t="inlineStr">
        <is>
          <t>RICHARD MCNAUGHT</t>
        </is>
      </c>
      <c r="C6431" t="n">
        <v>1</v>
      </c>
      <c r="D6431" t="inlineStr">
        <is>
          <t>IPCA</t>
        </is>
      </c>
      <c r="E6431" t="n">
        <v>0</v>
      </c>
      <c r="F6431" t="inlineStr">
        <is>
          <t>MENSAL</t>
        </is>
      </c>
      <c r="G6431" t="n">
        <v>45550</v>
      </c>
      <c r="H6431" t="n">
        <v>45550</v>
      </c>
      <c r="I6431" t="inlineStr">
        <is>
          <t>041</t>
        </is>
      </c>
      <c r="J6431" t="inlineStr">
        <is>
          <t>CARTEIRA</t>
        </is>
      </c>
      <c r="K6431" t="inlineStr">
        <is>
          <t>CONTRATO</t>
        </is>
      </c>
      <c r="L6431" t="n">
        <v>4870.54</v>
      </c>
      <c r="M6431" t="inlineStr"/>
      <c r="N6431" t="inlineStr"/>
      <c r="O6431" s="142">
        <f>DATE(YEAR(H6431),MONTH(H6431),1)</f>
        <v/>
      </c>
      <c r="P6431" s="132">
        <f>IF(H6431&gt;$L$3,"Futuro","Atraso")</f>
        <v/>
      </c>
      <c r="Q6431">
        <f>12*(YEAR(H6431)-YEAR($L$3))+(MONTH(H6431)-MONTH($L$3))</f>
        <v/>
      </c>
      <c r="R6431" s="366">
        <f>IF(N6431="IBIRAPITANGA FASE 3",IF(P6431="Atraso",M6431,M6431/(1+$J$2)^Q6431),IF(P6431="Atraso",M6431,M6431/(1+$J$1)^Q6431))</f>
        <v/>
      </c>
    </row>
    <row r="6432">
      <c r="A6432" t="inlineStr">
        <is>
          <t>Q025L020</t>
        </is>
      </c>
      <c r="B6432" t="inlineStr">
        <is>
          <t>RICHARD MCNAUGHT</t>
        </is>
      </c>
      <c r="C6432" t="n">
        <v>1</v>
      </c>
      <c r="D6432" t="inlineStr">
        <is>
          <t>IPCA</t>
        </is>
      </c>
      <c r="E6432" t="n">
        <v>0</v>
      </c>
      <c r="F6432" t="inlineStr">
        <is>
          <t>MENSAL</t>
        </is>
      </c>
      <c r="G6432" t="n">
        <v>45580</v>
      </c>
      <c r="H6432" t="n">
        <v>45580</v>
      </c>
      <c r="I6432" t="inlineStr">
        <is>
          <t>042</t>
        </is>
      </c>
      <c r="J6432" t="inlineStr">
        <is>
          <t>CARTEIRA</t>
        </is>
      </c>
      <c r="K6432" t="inlineStr">
        <is>
          <t>CONTRATO</t>
        </is>
      </c>
      <c r="L6432" t="n">
        <v>4870.54</v>
      </c>
      <c r="M6432" t="inlineStr"/>
      <c r="N6432" t="inlineStr"/>
      <c r="O6432" s="142">
        <f>DATE(YEAR(H6432),MONTH(H6432),1)</f>
        <v/>
      </c>
      <c r="P6432" s="132">
        <f>IF(H6432&gt;$L$3,"Futuro","Atraso")</f>
        <v/>
      </c>
      <c r="Q6432">
        <f>12*(YEAR(H6432)-YEAR($L$3))+(MONTH(H6432)-MONTH($L$3))</f>
        <v/>
      </c>
      <c r="R6432" s="366">
        <f>IF(N6432="IBIRAPITANGA FASE 3",IF(P6432="Atraso",M6432,M6432/(1+$J$2)^Q6432),IF(P6432="Atraso",M6432,M6432/(1+$J$1)^Q6432))</f>
        <v/>
      </c>
    </row>
    <row r="6433">
      <c r="A6433" t="inlineStr">
        <is>
          <t>Q025L020</t>
        </is>
      </c>
      <c r="B6433" t="inlineStr">
        <is>
          <t>RICHARD MCNAUGHT</t>
        </is>
      </c>
      <c r="C6433" t="n">
        <v>1</v>
      </c>
      <c r="D6433" t="inlineStr">
        <is>
          <t>IPCA</t>
        </is>
      </c>
      <c r="E6433" t="n">
        <v>0</v>
      </c>
      <c r="F6433" t="inlineStr">
        <is>
          <t>MENSAL</t>
        </is>
      </c>
      <c r="G6433" t="n">
        <v>45611</v>
      </c>
      <c r="H6433" t="n">
        <v>45611</v>
      </c>
      <c r="I6433" t="inlineStr">
        <is>
          <t>043</t>
        </is>
      </c>
      <c r="J6433" t="inlineStr">
        <is>
          <t>CARTEIRA</t>
        </is>
      </c>
      <c r="K6433" t="inlineStr">
        <is>
          <t>CONTRATO</t>
        </is>
      </c>
      <c r="L6433" t="n">
        <v>4870.54</v>
      </c>
      <c r="M6433" t="inlineStr"/>
      <c r="N6433" t="inlineStr"/>
      <c r="O6433" s="142">
        <f>DATE(YEAR(H6433),MONTH(H6433),1)</f>
        <v/>
      </c>
      <c r="P6433" s="132">
        <f>IF(H6433&gt;$L$3,"Futuro","Atraso")</f>
        <v/>
      </c>
      <c r="Q6433">
        <f>12*(YEAR(H6433)-YEAR($L$3))+(MONTH(H6433)-MONTH($L$3))</f>
        <v/>
      </c>
      <c r="R6433" s="366">
        <f>IF(N6433="IBIRAPITANGA FASE 3",IF(P6433="Atraso",M6433,M6433/(1+$J$2)^Q6433),IF(P6433="Atraso",M6433,M6433/(1+$J$1)^Q6433))</f>
        <v/>
      </c>
    </row>
    <row r="6434">
      <c r="A6434" t="inlineStr">
        <is>
          <t>Q025L020</t>
        </is>
      </c>
      <c r="B6434" t="inlineStr">
        <is>
          <t>RICHARD MCNAUGHT</t>
        </is>
      </c>
      <c r="C6434" t="n">
        <v>1</v>
      </c>
      <c r="D6434" t="inlineStr">
        <is>
          <t>IPCA</t>
        </is>
      </c>
      <c r="E6434" t="n">
        <v>0</v>
      </c>
      <c r="F6434" t="inlineStr">
        <is>
          <t>MENSAL</t>
        </is>
      </c>
      <c r="G6434" t="n">
        <v>45641</v>
      </c>
      <c r="H6434" t="n">
        <v>45641</v>
      </c>
      <c r="I6434" t="inlineStr">
        <is>
          <t>044</t>
        </is>
      </c>
      <c r="J6434" t="inlineStr">
        <is>
          <t>CARTEIRA</t>
        </is>
      </c>
      <c r="K6434" t="inlineStr">
        <is>
          <t>CONTRATO</t>
        </is>
      </c>
      <c r="L6434" t="n">
        <v>4870.54</v>
      </c>
      <c r="M6434" t="inlineStr"/>
      <c r="N6434" t="inlineStr"/>
      <c r="O6434" s="142">
        <f>DATE(YEAR(H6434),MONTH(H6434),1)</f>
        <v/>
      </c>
      <c r="P6434" s="132">
        <f>IF(H6434&gt;$L$3,"Futuro","Atraso")</f>
        <v/>
      </c>
      <c r="Q6434">
        <f>12*(YEAR(H6434)-YEAR($L$3))+(MONTH(H6434)-MONTH($L$3))</f>
        <v/>
      </c>
      <c r="R6434" s="366">
        <f>IF(N6434="IBIRAPITANGA FASE 3",IF(P6434="Atraso",M6434,M6434/(1+$J$2)^Q6434),IF(P6434="Atraso",M6434,M6434/(1+$J$1)^Q6434))</f>
        <v/>
      </c>
    </row>
    <row r="6435">
      <c r="A6435" t="inlineStr">
        <is>
          <t>Q025L020</t>
        </is>
      </c>
      <c r="B6435" t="inlineStr">
        <is>
          <t>RICHARD MCNAUGHT</t>
        </is>
      </c>
      <c r="C6435" t="n">
        <v>1</v>
      </c>
      <c r="D6435" t="inlineStr">
        <is>
          <t>IPCA</t>
        </is>
      </c>
      <c r="E6435" t="n">
        <v>0</v>
      </c>
      <c r="F6435" t="inlineStr">
        <is>
          <t>MENSAL</t>
        </is>
      </c>
      <c r="G6435" t="n">
        <v>45672</v>
      </c>
      <c r="H6435" t="n">
        <v>45672</v>
      </c>
      <c r="I6435" t="inlineStr">
        <is>
          <t>045</t>
        </is>
      </c>
      <c r="J6435" t="inlineStr">
        <is>
          <t>CARTEIRA</t>
        </is>
      </c>
      <c r="K6435" t="inlineStr">
        <is>
          <t>CONTRATO</t>
        </is>
      </c>
      <c r="L6435" t="n">
        <v>4870.54</v>
      </c>
      <c r="M6435" t="inlineStr"/>
      <c r="N6435" t="inlineStr"/>
      <c r="O6435" s="142">
        <f>DATE(YEAR(H6435),MONTH(H6435),1)</f>
        <v/>
      </c>
      <c r="P6435" s="132">
        <f>IF(H6435&gt;$L$3,"Futuro","Atraso")</f>
        <v/>
      </c>
      <c r="Q6435">
        <f>12*(YEAR(H6435)-YEAR($L$3))+(MONTH(H6435)-MONTH($L$3))</f>
        <v/>
      </c>
      <c r="R6435" s="366">
        <f>IF(N6435="IBIRAPITANGA FASE 3",IF(P6435="Atraso",M6435,M6435/(1+$J$2)^Q6435),IF(P6435="Atraso",M6435,M6435/(1+$J$1)^Q6435))</f>
        <v/>
      </c>
    </row>
    <row r="6436">
      <c r="A6436" t="inlineStr">
        <is>
          <t>Q025L020</t>
        </is>
      </c>
      <c r="B6436" t="inlineStr">
        <is>
          <t>RICHARD MCNAUGHT</t>
        </is>
      </c>
      <c r="C6436" t="n">
        <v>1</v>
      </c>
      <c r="D6436" t="inlineStr">
        <is>
          <t>IPCA</t>
        </is>
      </c>
      <c r="E6436" t="n">
        <v>0</v>
      </c>
      <c r="F6436" t="inlineStr">
        <is>
          <t>MENSAL</t>
        </is>
      </c>
      <c r="G6436" t="n">
        <v>45703</v>
      </c>
      <c r="H6436" t="n">
        <v>45703</v>
      </c>
      <c r="I6436" t="inlineStr">
        <is>
          <t>046</t>
        </is>
      </c>
      <c r="J6436" t="inlineStr">
        <is>
          <t>CARTEIRA</t>
        </is>
      </c>
      <c r="K6436" t="inlineStr">
        <is>
          <t>CONTRATO</t>
        </is>
      </c>
      <c r="L6436" t="n">
        <v>4870.54</v>
      </c>
      <c r="M6436" t="inlineStr"/>
      <c r="N6436" t="inlineStr"/>
      <c r="O6436" s="142">
        <f>DATE(YEAR(H6436),MONTH(H6436),1)</f>
        <v/>
      </c>
      <c r="P6436" s="132">
        <f>IF(H6436&gt;$L$3,"Futuro","Atraso")</f>
        <v/>
      </c>
      <c r="Q6436">
        <f>12*(YEAR(H6436)-YEAR($L$3))+(MONTH(H6436)-MONTH($L$3))</f>
        <v/>
      </c>
      <c r="R6436" s="366">
        <f>IF(N6436="IBIRAPITANGA FASE 3",IF(P6436="Atraso",M6436,M6436/(1+$J$2)^Q6436),IF(P6436="Atraso",M6436,M6436/(1+$J$1)^Q6436))</f>
        <v/>
      </c>
    </row>
    <row r="6437">
      <c r="A6437" t="inlineStr">
        <is>
          <t>Q025L020</t>
        </is>
      </c>
      <c r="B6437" t="inlineStr">
        <is>
          <t>RICHARD MCNAUGHT</t>
        </is>
      </c>
      <c r="C6437" t="n">
        <v>1</v>
      </c>
      <c r="D6437" t="inlineStr">
        <is>
          <t>IPCA</t>
        </is>
      </c>
      <c r="E6437" t="n">
        <v>0</v>
      </c>
      <c r="F6437" t="inlineStr">
        <is>
          <t>MENSAL</t>
        </is>
      </c>
      <c r="G6437" t="n">
        <v>45731</v>
      </c>
      <c r="H6437" t="n">
        <v>45731</v>
      </c>
      <c r="I6437" t="inlineStr">
        <is>
          <t>047</t>
        </is>
      </c>
      <c r="J6437" t="inlineStr">
        <is>
          <t>CARTEIRA</t>
        </is>
      </c>
      <c r="K6437" t="inlineStr">
        <is>
          <t>CONTRATO</t>
        </is>
      </c>
      <c r="L6437" t="n">
        <v>4870.54</v>
      </c>
      <c r="M6437" t="inlineStr"/>
      <c r="N6437" t="inlineStr"/>
      <c r="O6437" s="142">
        <f>DATE(YEAR(H6437),MONTH(H6437),1)</f>
        <v/>
      </c>
      <c r="P6437" s="132">
        <f>IF(H6437&gt;$L$3,"Futuro","Atraso")</f>
        <v/>
      </c>
      <c r="Q6437">
        <f>12*(YEAR(H6437)-YEAR($L$3))+(MONTH(H6437)-MONTH($L$3))</f>
        <v/>
      </c>
      <c r="R6437" s="366">
        <f>IF(N6437="IBIRAPITANGA FASE 3",IF(P6437="Atraso",M6437,M6437/(1+$J$2)^Q6437),IF(P6437="Atraso",M6437,M6437/(1+$J$1)^Q6437))</f>
        <v/>
      </c>
    </row>
    <row r="6438">
      <c r="A6438" t="inlineStr">
        <is>
          <t>Q025L020</t>
        </is>
      </c>
      <c r="B6438" t="inlineStr">
        <is>
          <t>RICHARD MCNAUGHT</t>
        </is>
      </c>
      <c r="C6438" t="n">
        <v>1</v>
      </c>
      <c r="D6438" t="inlineStr">
        <is>
          <t>IPCA</t>
        </is>
      </c>
      <c r="E6438" t="n">
        <v>0</v>
      </c>
      <c r="F6438" t="inlineStr">
        <is>
          <t>MENSAL</t>
        </is>
      </c>
      <c r="G6438" t="n">
        <v>45762</v>
      </c>
      <c r="H6438" t="n">
        <v>45762</v>
      </c>
      <c r="I6438" t="inlineStr">
        <is>
          <t>048</t>
        </is>
      </c>
      <c r="J6438" t="inlineStr">
        <is>
          <t>CARTEIRA</t>
        </is>
      </c>
      <c r="K6438" t="inlineStr">
        <is>
          <t>CONTRATO</t>
        </is>
      </c>
      <c r="L6438" t="n">
        <v>4870.54</v>
      </c>
      <c r="M6438" t="inlineStr"/>
      <c r="N6438" t="inlineStr"/>
      <c r="O6438" s="142">
        <f>DATE(YEAR(H6438),MONTH(H6438),1)</f>
        <v/>
      </c>
      <c r="P6438" s="132">
        <f>IF(H6438&gt;$L$3,"Futuro","Atraso")</f>
        <v/>
      </c>
      <c r="Q6438">
        <f>12*(YEAR(H6438)-YEAR($L$3))+(MONTH(H6438)-MONTH($L$3))</f>
        <v/>
      </c>
      <c r="R6438" s="366">
        <f>IF(N6438="IBIRAPITANGA FASE 3",IF(P6438="Atraso",M6438,M6438/(1+$J$2)^Q6438),IF(P6438="Atraso",M6438,M6438/(1+$J$1)^Q6438))</f>
        <v/>
      </c>
    </row>
    <row r="6439">
      <c r="A6439" t="inlineStr">
        <is>
          <t>Q026L01</t>
        </is>
      </c>
      <c r="B6439" t="inlineStr">
        <is>
          <t>JOSE FERREIRA CARDOSO JUNIOR</t>
        </is>
      </c>
      <c r="C6439" t="n">
        <v>1</v>
      </c>
      <c r="D6439" t="inlineStr">
        <is>
          <t>IPCA</t>
        </is>
      </c>
      <c r="E6439" t="n">
        <v>0.009488792934583046</v>
      </c>
      <c r="F6439" t="inlineStr">
        <is>
          <t>MENSAL</t>
        </is>
      </c>
      <c r="G6439" t="n">
        <v>45209</v>
      </c>
      <c r="H6439" t="n">
        <v>45209</v>
      </c>
      <c r="I6439" t="inlineStr">
        <is>
          <t>060</t>
        </is>
      </c>
      <c r="J6439" t="inlineStr">
        <is>
          <t>CARTEIRA</t>
        </is>
      </c>
      <c r="K6439" t="inlineStr">
        <is>
          <t>CONTRATO</t>
        </is>
      </c>
      <c r="L6439" t="n">
        <v>2798.11</v>
      </c>
      <c r="M6439" t="inlineStr"/>
      <c r="N6439" t="inlineStr"/>
      <c r="O6439" s="142">
        <f>DATE(YEAR(H6439),MONTH(H6439),1)</f>
        <v/>
      </c>
      <c r="P6439" s="132">
        <f>IF(H6439&gt;$L$3,"Futuro","Atraso")</f>
        <v/>
      </c>
      <c r="Q6439">
        <f>12*(YEAR(H6439)-YEAR($L$3))+(MONTH(H6439)-MONTH($L$3))</f>
        <v/>
      </c>
      <c r="R6439" s="366">
        <f>IF(N6439="IBIRAPITANGA FASE 3",IF(P6439="Atraso",M6439,M6439/(1+$J$2)^Q6439),IF(P6439="Atraso",M6439,M6439/(1+$J$1)^Q6439))</f>
        <v/>
      </c>
    </row>
    <row r="6440">
      <c r="A6440" t="inlineStr">
        <is>
          <t>Q026L01</t>
        </is>
      </c>
      <c r="B6440" t="inlineStr">
        <is>
          <t>JOSE FERREIRA CARDOSO JUNIOR</t>
        </is>
      </c>
      <c r="C6440" t="n">
        <v>1</v>
      </c>
      <c r="D6440" t="inlineStr">
        <is>
          <t>IPCA</t>
        </is>
      </c>
      <c r="E6440" t="n">
        <v>0.009488792934583046</v>
      </c>
      <c r="F6440" t="inlineStr">
        <is>
          <t>MENSAL</t>
        </is>
      </c>
      <c r="G6440" t="n">
        <v>45240</v>
      </c>
      <c r="H6440" t="n">
        <v>45240</v>
      </c>
      <c r="I6440" t="inlineStr">
        <is>
          <t>061</t>
        </is>
      </c>
      <c r="J6440" t="inlineStr">
        <is>
          <t>CARTEIRA</t>
        </is>
      </c>
      <c r="K6440" t="inlineStr">
        <is>
          <t>CONTRATO</t>
        </is>
      </c>
      <c r="L6440" t="n">
        <v>2798.11</v>
      </c>
      <c r="M6440" t="inlineStr"/>
      <c r="N6440" t="inlineStr"/>
      <c r="O6440" s="142">
        <f>DATE(YEAR(H6440),MONTH(H6440),1)</f>
        <v/>
      </c>
      <c r="P6440" s="132">
        <f>IF(H6440&gt;$L$3,"Futuro","Atraso")</f>
        <v/>
      </c>
      <c r="Q6440">
        <f>12*(YEAR(H6440)-YEAR($L$3))+(MONTH(H6440)-MONTH($L$3))</f>
        <v/>
      </c>
      <c r="R6440" s="366">
        <f>IF(N6440="IBIRAPITANGA FASE 3",IF(P6440="Atraso",M6440,M6440/(1+$J$2)^Q6440),IF(P6440="Atraso",M6440,M6440/(1+$J$1)^Q6440))</f>
        <v/>
      </c>
    </row>
    <row r="6441">
      <c r="A6441" t="inlineStr">
        <is>
          <t>Q026L01</t>
        </is>
      </c>
      <c r="B6441" t="inlineStr">
        <is>
          <t>JOSE FERREIRA CARDOSO JUNIOR</t>
        </is>
      </c>
      <c r="C6441" t="n">
        <v>1</v>
      </c>
      <c r="D6441" t="inlineStr">
        <is>
          <t>IPCA</t>
        </is>
      </c>
      <c r="E6441" t="n">
        <v>0.009488792934583046</v>
      </c>
      <c r="F6441" t="inlineStr">
        <is>
          <t>MENSAL</t>
        </is>
      </c>
      <c r="G6441" t="n">
        <v>45240</v>
      </c>
      <c r="H6441" t="n">
        <v>45240</v>
      </c>
      <c r="I6441" t="inlineStr">
        <is>
          <t>005</t>
        </is>
      </c>
      <c r="J6441" t="inlineStr">
        <is>
          <t>CARTEIRA</t>
        </is>
      </c>
      <c r="K6441" t="inlineStr">
        <is>
          <t>CONTRATO</t>
        </is>
      </c>
      <c r="L6441" t="n">
        <v>10642.49</v>
      </c>
      <c r="M6441" t="inlineStr"/>
      <c r="N6441" t="inlineStr"/>
      <c r="O6441" s="142">
        <f>DATE(YEAR(H6441),MONTH(H6441),1)</f>
        <v/>
      </c>
      <c r="P6441" s="132">
        <f>IF(H6441&gt;$L$3,"Futuro","Atraso")</f>
        <v/>
      </c>
      <c r="Q6441">
        <f>12*(YEAR(H6441)-YEAR($L$3))+(MONTH(H6441)-MONTH($L$3))</f>
        <v/>
      </c>
      <c r="R6441" s="366">
        <f>IF(N6441="IBIRAPITANGA FASE 3",IF(P6441="Atraso",M6441,M6441/(1+$J$2)^Q6441),IF(P6441="Atraso",M6441,M6441/(1+$J$1)^Q6441))</f>
        <v/>
      </c>
    </row>
    <row r="6442">
      <c r="A6442" t="inlineStr">
        <is>
          <t>Q026L01</t>
        </is>
      </c>
      <c r="B6442" t="inlineStr">
        <is>
          <t>JOSE FERREIRA CARDOSO JUNIOR</t>
        </is>
      </c>
      <c r="C6442" t="n">
        <v>1</v>
      </c>
      <c r="D6442" t="inlineStr">
        <is>
          <t>IPCA</t>
        </is>
      </c>
      <c r="E6442" t="n">
        <v>0.009488792934583046</v>
      </c>
      <c r="F6442" t="inlineStr">
        <is>
          <t>MENSAL</t>
        </is>
      </c>
      <c r="G6442" t="n">
        <v>45270</v>
      </c>
      <c r="H6442" t="n">
        <v>45270</v>
      </c>
      <c r="I6442" t="inlineStr">
        <is>
          <t>062</t>
        </is>
      </c>
      <c r="J6442" t="inlineStr">
        <is>
          <t>CARTEIRA</t>
        </is>
      </c>
      <c r="K6442" t="inlineStr">
        <is>
          <t>CONTRATO</t>
        </is>
      </c>
      <c r="L6442" t="n">
        <v>2798.11</v>
      </c>
      <c r="M6442" t="inlineStr"/>
      <c r="N6442" t="inlineStr"/>
      <c r="O6442" s="142">
        <f>DATE(YEAR(H6442),MONTH(H6442),1)</f>
        <v/>
      </c>
      <c r="P6442" s="132">
        <f>IF(H6442&gt;$L$3,"Futuro","Atraso")</f>
        <v/>
      </c>
      <c r="Q6442">
        <f>12*(YEAR(H6442)-YEAR($L$3))+(MONTH(H6442)-MONTH($L$3))</f>
        <v/>
      </c>
      <c r="R6442" s="366">
        <f>IF(N6442="IBIRAPITANGA FASE 3",IF(P6442="Atraso",M6442,M6442/(1+$J$2)^Q6442),IF(P6442="Atraso",M6442,M6442/(1+$J$1)^Q6442))</f>
        <v/>
      </c>
    </row>
    <row r="6443">
      <c r="A6443" t="inlineStr">
        <is>
          <t>Q026L01</t>
        </is>
      </c>
      <c r="B6443" t="inlineStr">
        <is>
          <t>JOSE FERREIRA CARDOSO JUNIOR</t>
        </is>
      </c>
      <c r="C6443" t="n">
        <v>1</v>
      </c>
      <c r="D6443" t="inlineStr">
        <is>
          <t>IPCA</t>
        </is>
      </c>
      <c r="E6443" t="n">
        <v>0.009488792934583046</v>
      </c>
      <c r="F6443" t="inlineStr">
        <is>
          <t>MENSAL</t>
        </is>
      </c>
      <c r="G6443" t="n">
        <v>45301</v>
      </c>
      <c r="H6443" t="n">
        <v>45301</v>
      </c>
      <c r="I6443" t="inlineStr">
        <is>
          <t>063</t>
        </is>
      </c>
      <c r="J6443" t="inlineStr">
        <is>
          <t>CARTEIRA</t>
        </is>
      </c>
      <c r="K6443" t="inlineStr">
        <is>
          <t>CONTRATO</t>
        </is>
      </c>
      <c r="L6443" t="n">
        <v>2798.11</v>
      </c>
      <c r="M6443" t="inlineStr"/>
      <c r="N6443" t="inlineStr"/>
      <c r="O6443" s="142">
        <f>DATE(YEAR(H6443),MONTH(H6443),1)</f>
        <v/>
      </c>
      <c r="P6443" s="132">
        <f>IF(H6443&gt;$L$3,"Futuro","Atraso")</f>
        <v/>
      </c>
      <c r="Q6443">
        <f>12*(YEAR(H6443)-YEAR($L$3))+(MONTH(H6443)-MONTH($L$3))</f>
        <v/>
      </c>
      <c r="R6443" s="366">
        <f>IF(N6443="IBIRAPITANGA FASE 3",IF(P6443="Atraso",M6443,M6443/(1+$J$2)^Q6443),IF(P6443="Atraso",M6443,M6443/(1+$J$1)^Q6443))</f>
        <v/>
      </c>
    </row>
    <row r="6444">
      <c r="A6444" t="inlineStr">
        <is>
          <t>Q026L01</t>
        </is>
      </c>
      <c r="B6444" t="inlineStr">
        <is>
          <t>JOSE FERREIRA CARDOSO JUNIOR</t>
        </is>
      </c>
      <c r="C6444" t="n">
        <v>1</v>
      </c>
      <c r="D6444" t="inlineStr">
        <is>
          <t>IPCA</t>
        </is>
      </c>
      <c r="E6444" t="n">
        <v>0.009488792934583046</v>
      </c>
      <c r="F6444" t="inlineStr">
        <is>
          <t>MENSAL</t>
        </is>
      </c>
      <c r="G6444" t="n">
        <v>45332</v>
      </c>
      <c r="H6444" t="n">
        <v>45332</v>
      </c>
      <c r="I6444" t="inlineStr">
        <is>
          <t>064</t>
        </is>
      </c>
      <c r="J6444" t="inlineStr">
        <is>
          <t>CARTEIRA</t>
        </is>
      </c>
      <c r="K6444" t="inlineStr">
        <is>
          <t>CONTRATO</t>
        </is>
      </c>
      <c r="L6444" t="n">
        <v>2798.11</v>
      </c>
      <c r="M6444" t="inlineStr"/>
      <c r="N6444" t="inlineStr"/>
      <c r="O6444" s="142">
        <f>DATE(YEAR(H6444),MONTH(H6444),1)</f>
        <v/>
      </c>
      <c r="P6444" s="132">
        <f>IF(H6444&gt;$L$3,"Futuro","Atraso")</f>
        <v/>
      </c>
      <c r="Q6444">
        <f>12*(YEAR(H6444)-YEAR($L$3))+(MONTH(H6444)-MONTH($L$3))</f>
        <v/>
      </c>
      <c r="R6444" s="366">
        <f>IF(N6444="IBIRAPITANGA FASE 3",IF(P6444="Atraso",M6444,M6444/(1+$J$2)^Q6444),IF(P6444="Atraso",M6444,M6444/(1+$J$1)^Q6444))</f>
        <v/>
      </c>
    </row>
    <row r="6445">
      <c r="A6445" t="inlineStr">
        <is>
          <t>Q026L01</t>
        </is>
      </c>
      <c r="B6445" t="inlineStr">
        <is>
          <t>JOSE FERREIRA CARDOSO JUNIOR</t>
        </is>
      </c>
      <c r="C6445" t="n">
        <v>1</v>
      </c>
      <c r="D6445" t="inlineStr">
        <is>
          <t>IPCA</t>
        </is>
      </c>
      <c r="E6445" t="n">
        <v>0.009488792934583046</v>
      </c>
      <c r="F6445" t="inlineStr">
        <is>
          <t>MENSAL</t>
        </is>
      </c>
      <c r="G6445" t="n">
        <v>45361</v>
      </c>
      <c r="H6445" t="n">
        <v>45361</v>
      </c>
      <c r="I6445" t="inlineStr">
        <is>
          <t>065</t>
        </is>
      </c>
      <c r="J6445" t="inlineStr">
        <is>
          <t>CARTEIRA</t>
        </is>
      </c>
      <c r="K6445" t="inlineStr">
        <is>
          <t>CONTRATO</t>
        </is>
      </c>
      <c r="L6445" t="n">
        <v>2798.11</v>
      </c>
      <c r="M6445" t="inlineStr"/>
      <c r="N6445" t="inlineStr"/>
      <c r="O6445" s="142">
        <f>DATE(YEAR(H6445),MONTH(H6445),1)</f>
        <v/>
      </c>
      <c r="P6445" s="132">
        <f>IF(H6445&gt;$L$3,"Futuro","Atraso")</f>
        <v/>
      </c>
      <c r="Q6445">
        <f>12*(YEAR(H6445)-YEAR($L$3))+(MONTH(H6445)-MONTH($L$3))</f>
        <v/>
      </c>
      <c r="R6445" s="366">
        <f>IF(N6445="IBIRAPITANGA FASE 3",IF(P6445="Atraso",M6445,M6445/(1+$J$2)^Q6445),IF(P6445="Atraso",M6445,M6445/(1+$J$1)^Q6445))</f>
        <v/>
      </c>
    </row>
    <row r="6446">
      <c r="A6446" t="inlineStr">
        <is>
          <t>Q026L01</t>
        </is>
      </c>
      <c r="B6446" t="inlineStr">
        <is>
          <t>JOSE FERREIRA CARDOSO JUNIOR</t>
        </is>
      </c>
      <c r="C6446" t="n">
        <v>1</v>
      </c>
      <c r="D6446" t="inlineStr">
        <is>
          <t>IPCA</t>
        </is>
      </c>
      <c r="E6446" t="n">
        <v>0.009488792934583046</v>
      </c>
      <c r="F6446" t="inlineStr">
        <is>
          <t>MENSAL</t>
        </is>
      </c>
      <c r="G6446" t="n">
        <v>45392</v>
      </c>
      <c r="H6446" t="n">
        <v>45392</v>
      </c>
      <c r="I6446" t="inlineStr">
        <is>
          <t>066</t>
        </is>
      </c>
      <c r="J6446" t="inlineStr">
        <is>
          <t>CARTEIRA</t>
        </is>
      </c>
      <c r="K6446" t="inlineStr">
        <is>
          <t>CONTRATO</t>
        </is>
      </c>
      <c r="L6446" t="n">
        <v>2798.11</v>
      </c>
      <c r="M6446" t="inlineStr"/>
      <c r="N6446" t="inlineStr"/>
      <c r="O6446" s="142">
        <f>DATE(YEAR(H6446),MONTH(H6446),1)</f>
        <v/>
      </c>
      <c r="P6446" s="132">
        <f>IF(H6446&gt;$L$3,"Futuro","Atraso")</f>
        <v/>
      </c>
      <c r="Q6446">
        <f>12*(YEAR(H6446)-YEAR($L$3))+(MONTH(H6446)-MONTH($L$3))</f>
        <v/>
      </c>
      <c r="R6446" s="366">
        <f>IF(N6446="IBIRAPITANGA FASE 3",IF(P6446="Atraso",M6446,M6446/(1+$J$2)^Q6446),IF(P6446="Atraso",M6446,M6446/(1+$J$1)^Q6446))</f>
        <v/>
      </c>
    </row>
    <row r="6447">
      <c r="A6447" t="inlineStr">
        <is>
          <t>Q026L01</t>
        </is>
      </c>
      <c r="B6447" t="inlineStr">
        <is>
          <t>JOSE FERREIRA CARDOSO JUNIOR</t>
        </is>
      </c>
      <c r="C6447" t="n">
        <v>1</v>
      </c>
      <c r="D6447" t="inlineStr">
        <is>
          <t>IPCA</t>
        </is>
      </c>
      <c r="E6447" t="n">
        <v>0.009488792934583046</v>
      </c>
      <c r="F6447" t="inlineStr">
        <is>
          <t>MENSAL</t>
        </is>
      </c>
      <c r="G6447" t="n">
        <v>45422</v>
      </c>
      <c r="H6447" t="n">
        <v>45422</v>
      </c>
      <c r="I6447" t="inlineStr">
        <is>
          <t>067</t>
        </is>
      </c>
      <c r="J6447" t="inlineStr">
        <is>
          <t>CARTEIRA</t>
        </is>
      </c>
      <c r="K6447" t="inlineStr">
        <is>
          <t>CONTRATO</t>
        </is>
      </c>
      <c r="L6447" t="n">
        <v>2798.11</v>
      </c>
      <c r="M6447" t="inlineStr"/>
      <c r="N6447" t="inlineStr"/>
      <c r="O6447" s="142">
        <f>DATE(YEAR(H6447),MONTH(H6447),1)</f>
        <v/>
      </c>
      <c r="P6447" s="132">
        <f>IF(H6447&gt;$L$3,"Futuro","Atraso")</f>
        <v/>
      </c>
      <c r="Q6447">
        <f>12*(YEAR(H6447)-YEAR($L$3))+(MONTH(H6447)-MONTH($L$3))</f>
        <v/>
      </c>
      <c r="R6447" s="366">
        <f>IF(N6447="IBIRAPITANGA FASE 3",IF(P6447="Atraso",M6447,M6447/(1+$J$2)^Q6447),IF(P6447="Atraso",M6447,M6447/(1+$J$1)^Q6447))</f>
        <v/>
      </c>
    </row>
    <row r="6448">
      <c r="A6448" t="inlineStr">
        <is>
          <t>Q026L01</t>
        </is>
      </c>
      <c r="B6448" t="inlineStr">
        <is>
          <t>JOSE FERREIRA CARDOSO JUNIOR</t>
        </is>
      </c>
      <c r="C6448" t="n">
        <v>1</v>
      </c>
      <c r="D6448" t="inlineStr">
        <is>
          <t>IPCA</t>
        </is>
      </c>
      <c r="E6448" t="n">
        <v>0.009488792934583046</v>
      </c>
      <c r="F6448" t="inlineStr">
        <is>
          <t>MENSAL</t>
        </is>
      </c>
      <c r="G6448" t="n">
        <v>45453</v>
      </c>
      <c r="H6448" t="n">
        <v>45453</v>
      </c>
      <c r="I6448" t="inlineStr">
        <is>
          <t>068</t>
        </is>
      </c>
      <c r="J6448" t="inlineStr">
        <is>
          <t>CARTEIRA</t>
        </is>
      </c>
      <c r="K6448" t="inlineStr">
        <is>
          <t>CONTRATO</t>
        </is>
      </c>
      <c r="L6448" t="n">
        <v>2798.11</v>
      </c>
      <c r="M6448" t="inlineStr"/>
      <c r="N6448" t="inlineStr"/>
      <c r="O6448" s="142">
        <f>DATE(YEAR(H6448),MONTH(H6448),1)</f>
        <v/>
      </c>
      <c r="P6448" s="132">
        <f>IF(H6448&gt;$L$3,"Futuro","Atraso")</f>
        <v/>
      </c>
      <c r="Q6448">
        <f>12*(YEAR(H6448)-YEAR($L$3))+(MONTH(H6448)-MONTH($L$3))</f>
        <v/>
      </c>
      <c r="R6448" s="366">
        <f>IF(N6448="IBIRAPITANGA FASE 3",IF(P6448="Atraso",M6448,M6448/(1+$J$2)^Q6448),IF(P6448="Atraso",M6448,M6448/(1+$J$1)^Q6448))</f>
        <v/>
      </c>
    </row>
    <row r="6449">
      <c r="A6449" t="inlineStr">
        <is>
          <t>Q026L01</t>
        </is>
      </c>
      <c r="B6449" t="inlineStr">
        <is>
          <t>JOSE FERREIRA CARDOSO JUNIOR</t>
        </is>
      </c>
      <c r="C6449" t="n">
        <v>1</v>
      </c>
      <c r="D6449" t="inlineStr">
        <is>
          <t>IPCA</t>
        </is>
      </c>
      <c r="E6449" t="n">
        <v>0.009488792934583046</v>
      </c>
      <c r="F6449" t="inlineStr">
        <is>
          <t>MENSAL</t>
        </is>
      </c>
      <c r="G6449" t="n">
        <v>45483</v>
      </c>
      <c r="H6449" t="n">
        <v>45483</v>
      </c>
      <c r="I6449" t="inlineStr">
        <is>
          <t>069</t>
        </is>
      </c>
      <c r="J6449" t="inlineStr">
        <is>
          <t>CARTEIRA</t>
        </is>
      </c>
      <c r="K6449" t="inlineStr">
        <is>
          <t>CONTRATO</t>
        </is>
      </c>
      <c r="L6449" t="n">
        <v>2798.11</v>
      </c>
      <c r="M6449" t="inlineStr"/>
      <c r="N6449" t="inlineStr"/>
      <c r="O6449" s="142">
        <f>DATE(YEAR(H6449),MONTH(H6449),1)</f>
        <v/>
      </c>
      <c r="P6449" s="132">
        <f>IF(H6449&gt;$L$3,"Futuro","Atraso")</f>
        <v/>
      </c>
      <c r="Q6449">
        <f>12*(YEAR(H6449)-YEAR($L$3))+(MONTH(H6449)-MONTH($L$3))</f>
        <v/>
      </c>
      <c r="R6449" s="366">
        <f>IF(N6449="IBIRAPITANGA FASE 3",IF(P6449="Atraso",M6449,M6449/(1+$J$2)^Q6449),IF(P6449="Atraso",M6449,M6449/(1+$J$1)^Q6449))</f>
        <v/>
      </c>
    </row>
    <row r="6450">
      <c r="A6450" t="inlineStr">
        <is>
          <t>Q026L01</t>
        </is>
      </c>
      <c r="B6450" t="inlineStr">
        <is>
          <t>JOSE FERREIRA CARDOSO JUNIOR</t>
        </is>
      </c>
      <c r="C6450" t="n">
        <v>1</v>
      </c>
      <c r="D6450" t="inlineStr">
        <is>
          <t>IPCA</t>
        </is>
      </c>
      <c r="E6450" t="n">
        <v>0.009488792934583046</v>
      </c>
      <c r="F6450" t="inlineStr">
        <is>
          <t>MENSAL</t>
        </is>
      </c>
      <c r="G6450" t="n">
        <v>45514</v>
      </c>
      <c r="H6450" t="n">
        <v>45514</v>
      </c>
      <c r="I6450" t="inlineStr">
        <is>
          <t>070</t>
        </is>
      </c>
      <c r="J6450" t="inlineStr">
        <is>
          <t>CARTEIRA</t>
        </is>
      </c>
      <c r="K6450" t="inlineStr">
        <is>
          <t>CONTRATO</t>
        </is>
      </c>
      <c r="L6450" t="n">
        <v>2798.11</v>
      </c>
      <c r="M6450" t="inlineStr"/>
      <c r="N6450" t="inlineStr"/>
      <c r="O6450" s="142">
        <f>DATE(YEAR(H6450),MONTH(H6450),1)</f>
        <v/>
      </c>
      <c r="P6450" s="132">
        <f>IF(H6450&gt;$L$3,"Futuro","Atraso")</f>
        <v/>
      </c>
      <c r="Q6450">
        <f>12*(YEAR(H6450)-YEAR($L$3))+(MONTH(H6450)-MONTH($L$3))</f>
        <v/>
      </c>
      <c r="R6450" s="366">
        <f>IF(N6450="IBIRAPITANGA FASE 3",IF(P6450="Atraso",M6450,M6450/(1+$J$2)^Q6450),IF(P6450="Atraso",M6450,M6450/(1+$J$1)^Q6450))</f>
        <v/>
      </c>
    </row>
    <row r="6451">
      <c r="A6451" t="inlineStr">
        <is>
          <t>Q026L01</t>
        </is>
      </c>
      <c r="B6451" t="inlineStr">
        <is>
          <t>JOSE FERREIRA CARDOSO JUNIOR</t>
        </is>
      </c>
      <c r="C6451" t="n">
        <v>1</v>
      </c>
      <c r="D6451" t="inlineStr">
        <is>
          <t>IPCA</t>
        </is>
      </c>
      <c r="E6451" t="n">
        <v>0.009488792934583046</v>
      </c>
      <c r="F6451" t="inlineStr">
        <is>
          <t>MENSAL</t>
        </is>
      </c>
      <c r="G6451" t="n">
        <v>45545</v>
      </c>
      <c r="H6451" t="n">
        <v>45545</v>
      </c>
      <c r="I6451" t="inlineStr">
        <is>
          <t>071</t>
        </is>
      </c>
      <c r="J6451" t="inlineStr">
        <is>
          <t>CARTEIRA</t>
        </is>
      </c>
      <c r="K6451" t="inlineStr">
        <is>
          <t>CONTRATO</t>
        </is>
      </c>
      <c r="L6451" t="n">
        <v>2798.11</v>
      </c>
      <c r="M6451" t="inlineStr"/>
      <c r="N6451" t="inlineStr"/>
      <c r="O6451" s="142">
        <f>DATE(YEAR(H6451),MONTH(H6451),1)</f>
        <v/>
      </c>
      <c r="P6451" s="132">
        <f>IF(H6451&gt;$L$3,"Futuro","Atraso")</f>
        <v/>
      </c>
      <c r="Q6451">
        <f>12*(YEAR(H6451)-YEAR($L$3))+(MONTH(H6451)-MONTH($L$3))</f>
        <v/>
      </c>
      <c r="R6451" s="366">
        <f>IF(N6451="IBIRAPITANGA FASE 3",IF(P6451="Atraso",M6451,M6451/(1+$J$2)^Q6451),IF(P6451="Atraso",M6451,M6451/(1+$J$1)^Q6451))</f>
        <v/>
      </c>
    </row>
    <row r="6452">
      <c r="A6452" t="inlineStr">
        <is>
          <t>Q026L01</t>
        </is>
      </c>
      <c r="B6452" t="inlineStr">
        <is>
          <t>JOSE FERREIRA CARDOSO JUNIOR</t>
        </is>
      </c>
      <c r="C6452" t="n">
        <v>1</v>
      </c>
      <c r="D6452" t="inlineStr">
        <is>
          <t>IPCA</t>
        </is>
      </c>
      <c r="E6452" t="n">
        <v>0.009488792934583046</v>
      </c>
      <c r="F6452" t="inlineStr">
        <is>
          <t>MENSAL</t>
        </is>
      </c>
      <c r="G6452" t="n">
        <v>45575</v>
      </c>
      <c r="H6452" t="n">
        <v>45575</v>
      </c>
      <c r="I6452" t="inlineStr">
        <is>
          <t>072</t>
        </is>
      </c>
      <c r="J6452" t="inlineStr">
        <is>
          <t>CARTEIRA</t>
        </is>
      </c>
      <c r="K6452" t="inlineStr">
        <is>
          <t>CONTRATO</t>
        </is>
      </c>
      <c r="L6452" t="n">
        <v>2798.11</v>
      </c>
      <c r="M6452" t="inlineStr"/>
      <c r="N6452" t="inlineStr"/>
      <c r="O6452" s="142">
        <f>DATE(YEAR(H6452),MONTH(H6452),1)</f>
        <v/>
      </c>
      <c r="P6452" s="132">
        <f>IF(H6452&gt;$L$3,"Futuro","Atraso")</f>
        <v/>
      </c>
      <c r="Q6452">
        <f>12*(YEAR(H6452)-YEAR($L$3))+(MONTH(H6452)-MONTH($L$3))</f>
        <v/>
      </c>
      <c r="R6452" s="366">
        <f>IF(N6452="IBIRAPITANGA FASE 3",IF(P6452="Atraso",M6452,M6452/(1+$J$2)^Q6452),IF(P6452="Atraso",M6452,M6452/(1+$J$1)^Q6452))</f>
        <v/>
      </c>
    </row>
    <row r="6453">
      <c r="A6453" t="inlineStr">
        <is>
          <t>Q026L01</t>
        </is>
      </c>
      <c r="B6453" t="inlineStr">
        <is>
          <t>JOSE FERREIRA CARDOSO JUNIOR</t>
        </is>
      </c>
      <c r="C6453" t="n">
        <v>1</v>
      </c>
      <c r="D6453" t="inlineStr">
        <is>
          <t>IPCA</t>
        </is>
      </c>
      <c r="E6453" t="n">
        <v>0.009488792934583046</v>
      </c>
      <c r="F6453" t="inlineStr">
        <is>
          <t>MENSAL</t>
        </is>
      </c>
      <c r="G6453" t="n">
        <v>45606</v>
      </c>
      <c r="H6453" t="n">
        <v>45606</v>
      </c>
      <c r="I6453" t="inlineStr">
        <is>
          <t>073</t>
        </is>
      </c>
      <c r="J6453" t="inlineStr">
        <is>
          <t>CARTEIRA</t>
        </is>
      </c>
      <c r="K6453" t="inlineStr">
        <is>
          <t>CONTRATO</t>
        </is>
      </c>
      <c r="L6453" t="n">
        <v>2798.11</v>
      </c>
      <c r="M6453" t="inlineStr"/>
      <c r="N6453" t="inlineStr"/>
      <c r="O6453" s="142">
        <f>DATE(YEAR(H6453),MONTH(H6453),1)</f>
        <v/>
      </c>
      <c r="P6453" s="132">
        <f>IF(H6453&gt;$L$3,"Futuro","Atraso")</f>
        <v/>
      </c>
      <c r="Q6453">
        <f>12*(YEAR(H6453)-YEAR($L$3))+(MONTH(H6453)-MONTH($L$3))</f>
        <v/>
      </c>
      <c r="R6453" s="366">
        <f>IF(N6453="IBIRAPITANGA FASE 3",IF(P6453="Atraso",M6453,M6453/(1+$J$2)^Q6453),IF(P6453="Atraso",M6453,M6453/(1+$J$1)^Q6453))</f>
        <v/>
      </c>
    </row>
    <row r="6454">
      <c r="A6454" t="inlineStr">
        <is>
          <t>Q026L01</t>
        </is>
      </c>
      <c r="B6454" t="inlineStr">
        <is>
          <t>JOSE FERREIRA CARDOSO JUNIOR</t>
        </is>
      </c>
      <c r="C6454" t="n">
        <v>1</v>
      </c>
      <c r="D6454" t="inlineStr">
        <is>
          <t>IPCA</t>
        </is>
      </c>
      <c r="E6454" t="n">
        <v>0.009488792934583046</v>
      </c>
      <c r="F6454" t="inlineStr">
        <is>
          <t>MENSAL</t>
        </is>
      </c>
      <c r="G6454" t="n">
        <v>45606</v>
      </c>
      <c r="H6454" t="n">
        <v>45606</v>
      </c>
      <c r="I6454" t="inlineStr">
        <is>
          <t>006</t>
        </is>
      </c>
      <c r="J6454" t="inlineStr">
        <is>
          <t>CARTEIRA</t>
        </is>
      </c>
      <c r="K6454" t="inlineStr">
        <is>
          <t>CONTRATO</t>
        </is>
      </c>
      <c r="L6454" t="n">
        <v>10642.49</v>
      </c>
      <c r="M6454" t="inlineStr"/>
      <c r="N6454" t="inlineStr"/>
      <c r="O6454" s="142">
        <f>DATE(YEAR(H6454),MONTH(H6454),1)</f>
        <v/>
      </c>
      <c r="P6454" s="132">
        <f>IF(H6454&gt;$L$3,"Futuro","Atraso")</f>
        <v/>
      </c>
      <c r="Q6454">
        <f>12*(YEAR(H6454)-YEAR($L$3))+(MONTH(H6454)-MONTH($L$3))</f>
        <v/>
      </c>
      <c r="R6454" s="366">
        <f>IF(N6454="IBIRAPITANGA FASE 3",IF(P6454="Atraso",M6454,M6454/(1+$J$2)^Q6454),IF(P6454="Atraso",M6454,M6454/(1+$J$1)^Q6454))</f>
        <v/>
      </c>
    </row>
    <row r="6455">
      <c r="A6455" t="inlineStr">
        <is>
          <t>Q026L01</t>
        </is>
      </c>
      <c r="B6455" t="inlineStr">
        <is>
          <t>JOSE FERREIRA CARDOSO JUNIOR</t>
        </is>
      </c>
      <c r="C6455" t="n">
        <v>1</v>
      </c>
      <c r="D6455" t="inlineStr">
        <is>
          <t>IPCA</t>
        </is>
      </c>
      <c r="E6455" t="n">
        <v>0.009488792934583046</v>
      </c>
      <c r="F6455" t="inlineStr">
        <is>
          <t>MENSAL</t>
        </is>
      </c>
      <c r="G6455" t="n">
        <v>45636</v>
      </c>
      <c r="H6455" t="n">
        <v>45636</v>
      </c>
      <c r="I6455" t="inlineStr">
        <is>
          <t>074</t>
        </is>
      </c>
      <c r="J6455" t="inlineStr">
        <is>
          <t>CARTEIRA</t>
        </is>
      </c>
      <c r="K6455" t="inlineStr">
        <is>
          <t>CONTRATO</t>
        </is>
      </c>
      <c r="L6455" t="n">
        <v>2798.11</v>
      </c>
      <c r="M6455" t="inlineStr"/>
      <c r="N6455" t="inlineStr"/>
      <c r="O6455" s="142">
        <f>DATE(YEAR(H6455),MONTH(H6455),1)</f>
        <v/>
      </c>
      <c r="P6455" s="132">
        <f>IF(H6455&gt;$L$3,"Futuro","Atraso")</f>
        <v/>
      </c>
      <c r="Q6455">
        <f>12*(YEAR(H6455)-YEAR($L$3))+(MONTH(H6455)-MONTH($L$3))</f>
        <v/>
      </c>
      <c r="R6455" s="366">
        <f>IF(N6455="IBIRAPITANGA FASE 3",IF(P6455="Atraso",M6455,M6455/(1+$J$2)^Q6455),IF(P6455="Atraso",M6455,M6455/(1+$J$1)^Q6455))</f>
        <v/>
      </c>
    </row>
    <row r="6456">
      <c r="A6456" t="inlineStr">
        <is>
          <t>Q026L01</t>
        </is>
      </c>
      <c r="B6456" t="inlineStr">
        <is>
          <t>JOSE FERREIRA CARDOSO JUNIOR</t>
        </is>
      </c>
      <c r="C6456" t="n">
        <v>1</v>
      </c>
      <c r="D6456" t="inlineStr">
        <is>
          <t>IPCA</t>
        </is>
      </c>
      <c r="E6456" t="n">
        <v>0.009488792934583046</v>
      </c>
      <c r="F6456" t="inlineStr">
        <is>
          <t>MENSAL</t>
        </is>
      </c>
      <c r="G6456" t="n">
        <v>45667</v>
      </c>
      <c r="H6456" t="n">
        <v>45667</v>
      </c>
      <c r="I6456" t="inlineStr">
        <is>
          <t>075</t>
        </is>
      </c>
      <c r="J6456" t="inlineStr">
        <is>
          <t>CARTEIRA</t>
        </is>
      </c>
      <c r="K6456" t="inlineStr">
        <is>
          <t>CONTRATO</t>
        </is>
      </c>
      <c r="L6456" t="n">
        <v>2798.11</v>
      </c>
      <c r="M6456" t="inlineStr"/>
      <c r="N6456" t="inlineStr"/>
      <c r="O6456" s="142">
        <f>DATE(YEAR(H6456),MONTH(H6456),1)</f>
        <v/>
      </c>
      <c r="P6456" s="132">
        <f>IF(H6456&gt;$L$3,"Futuro","Atraso")</f>
        <v/>
      </c>
      <c r="Q6456">
        <f>12*(YEAR(H6456)-YEAR($L$3))+(MONTH(H6456)-MONTH($L$3))</f>
        <v/>
      </c>
      <c r="R6456" s="366">
        <f>IF(N6456="IBIRAPITANGA FASE 3",IF(P6456="Atraso",M6456,M6456/(1+$J$2)^Q6456),IF(P6456="Atraso",M6456,M6456/(1+$J$1)^Q6456))</f>
        <v/>
      </c>
    </row>
    <row r="6457">
      <c r="A6457" t="inlineStr">
        <is>
          <t>Q026L01</t>
        </is>
      </c>
      <c r="B6457" t="inlineStr">
        <is>
          <t>JOSE FERREIRA CARDOSO JUNIOR</t>
        </is>
      </c>
      <c r="C6457" t="n">
        <v>1</v>
      </c>
      <c r="D6457" t="inlineStr">
        <is>
          <t>IPCA</t>
        </is>
      </c>
      <c r="E6457" t="n">
        <v>0.009488792934583046</v>
      </c>
      <c r="F6457" t="inlineStr">
        <is>
          <t>MENSAL</t>
        </is>
      </c>
      <c r="G6457" t="n">
        <v>45698</v>
      </c>
      <c r="H6457" t="n">
        <v>45698</v>
      </c>
      <c r="I6457" t="inlineStr">
        <is>
          <t>076</t>
        </is>
      </c>
      <c r="J6457" t="inlineStr">
        <is>
          <t>CARTEIRA</t>
        </is>
      </c>
      <c r="K6457" t="inlineStr">
        <is>
          <t>CONTRATO</t>
        </is>
      </c>
      <c r="L6457" t="n">
        <v>2798.11</v>
      </c>
      <c r="M6457" t="inlineStr"/>
      <c r="N6457" t="inlineStr"/>
      <c r="O6457" s="142">
        <f>DATE(YEAR(H6457),MONTH(H6457),1)</f>
        <v/>
      </c>
      <c r="P6457" s="132">
        <f>IF(H6457&gt;$L$3,"Futuro","Atraso")</f>
        <v/>
      </c>
      <c r="Q6457">
        <f>12*(YEAR(H6457)-YEAR($L$3))+(MONTH(H6457)-MONTH($L$3))</f>
        <v/>
      </c>
      <c r="R6457" s="366">
        <f>IF(N6457="IBIRAPITANGA FASE 3",IF(P6457="Atraso",M6457,M6457/(1+$J$2)^Q6457),IF(P6457="Atraso",M6457,M6457/(1+$J$1)^Q6457))</f>
        <v/>
      </c>
    </row>
    <row r="6458">
      <c r="A6458" t="inlineStr">
        <is>
          <t>Q026L01</t>
        </is>
      </c>
      <c r="B6458" t="inlineStr">
        <is>
          <t>JOSE FERREIRA CARDOSO JUNIOR</t>
        </is>
      </c>
      <c r="C6458" t="n">
        <v>1</v>
      </c>
      <c r="D6458" t="inlineStr">
        <is>
          <t>IPCA</t>
        </is>
      </c>
      <c r="E6458" t="n">
        <v>0.009488792934583046</v>
      </c>
      <c r="F6458" t="inlineStr">
        <is>
          <t>MENSAL</t>
        </is>
      </c>
      <c r="G6458" t="n">
        <v>45726</v>
      </c>
      <c r="H6458" t="n">
        <v>45726</v>
      </c>
      <c r="I6458" t="inlineStr">
        <is>
          <t>077</t>
        </is>
      </c>
      <c r="J6458" t="inlineStr">
        <is>
          <t>CARTEIRA</t>
        </is>
      </c>
      <c r="K6458" t="inlineStr">
        <is>
          <t>CONTRATO</t>
        </is>
      </c>
      <c r="L6458" t="n">
        <v>2798.11</v>
      </c>
      <c r="M6458" t="inlineStr"/>
      <c r="N6458" t="inlineStr"/>
      <c r="O6458" s="142">
        <f>DATE(YEAR(H6458),MONTH(H6458),1)</f>
        <v/>
      </c>
      <c r="P6458" s="132">
        <f>IF(H6458&gt;$L$3,"Futuro","Atraso")</f>
        <v/>
      </c>
      <c r="Q6458">
        <f>12*(YEAR(H6458)-YEAR($L$3))+(MONTH(H6458)-MONTH($L$3))</f>
        <v/>
      </c>
      <c r="R6458" s="366">
        <f>IF(N6458="IBIRAPITANGA FASE 3",IF(P6458="Atraso",M6458,M6458/(1+$J$2)^Q6458),IF(P6458="Atraso",M6458,M6458/(1+$J$1)^Q6458))</f>
        <v/>
      </c>
    </row>
    <row r="6459">
      <c r="A6459" t="inlineStr">
        <is>
          <t>Q026L01</t>
        </is>
      </c>
      <c r="B6459" t="inlineStr">
        <is>
          <t>JOSE FERREIRA CARDOSO JUNIOR</t>
        </is>
      </c>
      <c r="C6459" t="n">
        <v>1</v>
      </c>
      <c r="D6459" t="inlineStr">
        <is>
          <t>IPCA</t>
        </is>
      </c>
      <c r="E6459" t="n">
        <v>0.009488792934583046</v>
      </c>
      <c r="F6459" t="inlineStr">
        <is>
          <t>MENSAL</t>
        </is>
      </c>
      <c r="G6459" t="n">
        <v>45757</v>
      </c>
      <c r="H6459" t="n">
        <v>45757</v>
      </c>
      <c r="I6459" t="inlineStr">
        <is>
          <t>078</t>
        </is>
      </c>
      <c r="J6459" t="inlineStr">
        <is>
          <t>CARTEIRA</t>
        </is>
      </c>
      <c r="K6459" t="inlineStr">
        <is>
          <t>CONTRATO</t>
        </is>
      </c>
      <c r="L6459" t="n">
        <v>2798.11</v>
      </c>
      <c r="M6459" t="inlineStr"/>
      <c r="N6459" t="inlineStr"/>
      <c r="O6459" s="142">
        <f>DATE(YEAR(H6459),MONTH(H6459),1)</f>
        <v/>
      </c>
      <c r="P6459" s="132">
        <f>IF(H6459&gt;$L$3,"Futuro","Atraso")</f>
        <v/>
      </c>
      <c r="Q6459">
        <f>12*(YEAR(H6459)-YEAR($L$3))+(MONTH(H6459)-MONTH($L$3))</f>
        <v/>
      </c>
      <c r="R6459" s="366">
        <f>IF(N6459="IBIRAPITANGA FASE 3",IF(P6459="Atraso",M6459,M6459/(1+$J$2)^Q6459),IF(P6459="Atraso",M6459,M6459/(1+$J$1)^Q6459))</f>
        <v/>
      </c>
    </row>
    <row r="6460">
      <c r="A6460" t="inlineStr">
        <is>
          <t>Q026L01</t>
        </is>
      </c>
      <c r="B6460" t="inlineStr">
        <is>
          <t>JOSE FERREIRA CARDOSO JUNIOR</t>
        </is>
      </c>
      <c r="C6460" t="n">
        <v>1</v>
      </c>
      <c r="D6460" t="inlineStr">
        <is>
          <t>IPCA</t>
        </is>
      </c>
      <c r="E6460" t="n">
        <v>0.009488792934583046</v>
      </c>
      <c r="F6460" t="inlineStr">
        <is>
          <t>MENSAL</t>
        </is>
      </c>
      <c r="G6460" t="n">
        <v>45787</v>
      </c>
      <c r="H6460" t="n">
        <v>45787</v>
      </c>
      <c r="I6460" t="inlineStr">
        <is>
          <t>079</t>
        </is>
      </c>
      <c r="J6460" t="inlineStr">
        <is>
          <t>CARTEIRA</t>
        </is>
      </c>
      <c r="K6460" t="inlineStr">
        <is>
          <t>CONTRATO</t>
        </is>
      </c>
      <c r="L6460" t="n">
        <v>2798.11</v>
      </c>
      <c r="M6460" t="inlineStr"/>
      <c r="N6460" t="inlineStr"/>
      <c r="O6460" s="142">
        <f>DATE(YEAR(H6460),MONTH(H6460),1)</f>
        <v/>
      </c>
      <c r="P6460" s="132">
        <f>IF(H6460&gt;$L$3,"Futuro","Atraso")</f>
        <v/>
      </c>
      <c r="Q6460">
        <f>12*(YEAR(H6460)-YEAR($L$3))+(MONTH(H6460)-MONTH($L$3))</f>
        <v/>
      </c>
      <c r="R6460" s="366">
        <f>IF(N6460="IBIRAPITANGA FASE 3",IF(P6460="Atraso",M6460,M6460/(1+$J$2)^Q6460),IF(P6460="Atraso",M6460,M6460/(1+$J$1)^Q6460))</f>
        <v/>
      </c>
    </row>
    <row r="6461">
      <c r="A6461" t="inlineStr">
        <is>
          <t>Q026L01</t>
        </is>
      </c>
      <c r="B6461" t="inlineStr">
        <is>
          <t>JOSE FERREIRA CARDOSO JUNIOR</t>
        </is>
      </c>
      <c r="C6461" t="n">
        <v>1</v>
      </c>
      <c r="D6461" t="inlineStr">
        <is>
          <t>IPCA</t>
        </is>
      </c>
      <c r="E6461" t="n">
        <v>0.009488792934583046</v>
      </c>
      <c r="F6461" t="inlineStr">
        <is>
          <t>MENSAL</t>
        </is>
      </c>
      <c r="G6461" t="n">
        <v>45818</v>
      </c>
      <c r="H6461" t="n">
        <v>45818</v>
      </c>
      <c r="I6461" t="inlineStr">
        <is>
          <t>080</t>
        </is>
      </c>
      <c r="J6461" t="inlineStr">
        <is>
          <t>CARTEIRA</t>
        </is>
      </c>
      <c r="K6461" t="inlineStr">
        <is>
          <t>CONTRATO</t>
        </is>
      </c>
      <c r="L6461" t="n">
        <v>2798.11</v>
      </c>
      <c r="M6461" t="inlineStr"/>
      <c r="N6461" t="inlineStr"/>
      <c r="O6461" s="142">
        <f>DATE(YEAR(H6461),MONTH(H6461),1)</f>
        <v/>
      </c>
      <c r="P6461" s="132">
        <f>IF(H6461&gt;$L$3,"Futuro","Atraso")</f>
        <v/>
      </c>
      <c r="Q6461">
        <f>12*(YEAR(H6461)-YEAR($L$3))+(MONTH(H6461)-MONTH($L$3))</f>
        <v/>
      </c>
      <c r="R6461" s="366">
        <f>IF(N6461="IBIRAPITANGA FASE 3",IF(P6461="Atraso",M6461,M6461/(1+$J$2)^Q6461),IF(P6461="Atraso",M6461,M6461/(1+$J$1)^Q6461))</f>
        <v/>
      </c>
    </row>
    <row r="6462">
      <c r="A6462" t="inlineStr">
        <is>
          <t>Q026L01</t>
        </is>
      </c>
      <c r="B6462" t="inlineStr">
        <is>
          <t>JOSE FERREIRA CARDOSO JUNIOR</t>
        </is>
      </c>
      <c r="C6462" t="n">
        <v>1</v>
      </c>
      <c r="D6462" t="inlineStr">
        <is>
          <t>IPCA</t>
        </is>
      </c>
      <c r="E6462" t="n">
        <v>0.009488792934583046</v>
      </c>
      <c r="F6462" t="inlineStr">
        <is>
          <t>MENSAL</t>
        </is>
      </c>
      <c r="G6462" t="n">
        <v>45848</v>
      </c>
      <c r="H6462" t="n">
        <v>45848</v>
      </c>
      <c r="I6462" t="inlineStr">
        <is>
          <t>081</t>
        </is>
      </c>
      <c r="J6462" t="inlineStr">
        <is>
          <t>CARTEIRA</t>
        </is>
      </c>
      <c r="K6462" t="inlineStr">
        <is>
          <t>CONTRATO</t>
        </is>
      </c>
      <c r="L6462" t="n">
        <v>2798.11</v>
      </c>
      <c r="M6462" t="inlineStr"/>
      <c r="N6462" t="inlineStr"/>
      <c r="O6462" s="142">
        <f>DATE(YEAR(H6462),MONTH(H6462),1)</f>
        <v/>
      </c>
      <c r="P6462" s="132">
        <f>IF(H6462&gt;$L$3,"Futuro","Atraso")</f>
        <v/>
      </c>
      <c r="Q6462">
        <f>12*(YEAR(H6462)-YEAR($L$3))+(MONTH(H6462)-MONTH($L$3))</f>
        <v/>
      </c>
      <c r="R6462" s="366">
        <f>IF(N6462="IBIRAPITANGA FASE 3",IF(P6462="Atraso",M6462,M6462/(1+$J$2)^Q6462),IF(P6462="Atraso",M6462,M6462/(1+$J$1)^Q6462))</f>
        <v/>
      </c>
    </row>
    <row r="6463">
      <c r="A6463" t="inlineStr">
        <is>
          <t>Q026L01</t>
        </is>
      </c>
      <c r="B6463" t="inlineStr">
        <is>
          <t>JOSE FERREIRA CARDOSO JUNIOR</t>
        </is>
      </c>
      <c r="C6463" t="n">
        <v>1</v>
      </c>
      <c r="D6463" t="inlineStr">
        <is>
          <t>IPCA</t>
        </is>
      </c>
      <c r="E6463" t="n">
        <v>0.009488792934583046</v>
      </c>
      <c r="F6463" t="inlineStr">
        <is>
          <t>MENSAL</t>
        </is>
      </c>
      <c r="G6463" t="n">
        <v>45879</v>
      </c>
      <c r="H6463" t="n">
        <v>45879</v>
      </c>
      <c r="I6463" t="inlineStr">
        <is>
          <t>082</t>
        </is>
      </c>
      <c r="J6463" t="inlineStr">
        <is>
          <t>CARTEIRA</t>
        </is>
      </c>
      <c r="K6463" t="inlineStr">
        <is>
          <t>CONTRATO</t>
        </is>
      </c>
      <c r="L6463" t="n">
        <v>2798.11</v>
      </c>
      <c r="M6463" t="inlineStr"/>
      <c r="N6463" t="inlineStr"/>
      <c r="O6463" s="142">
        <f>DATE(YEAR(H6463),MONTH(H6463),1)</f>
        <v/>
      </c>
      <c r="P6463" s="132">
        <f>IF(H6463&gt;$L$3,"Futuro","Atraso")</f>
        <v/>
      </c>
      <c r="Q6463">
        <f>12*(YEAR(H6463)-YEAR($L$3))+(MONTH(H6463)-MONTH($L$3))</f>
        <v/>
      </c>
      <c r="R6463" s="366">
        <f>IF(N6463="IBIRAPITANGA FASE 3",IF(P6463="Atraso",M6463,M6463/(1+$J$2)^Q6463),IF(P6463="Atraso",M6463,M6463/(1+$J$1)^Q6463))</f>
        <v/>
      </c>
    </row>
    <row r="6464">
      <c r="A6464" t="inlineStr">
        <is>
          <t>Q026L01</t>
        </is>
      </c>
      <c r="B6464" t="inlineStr">
        <is>
          <t>JOSE FERREIRA CARDOSO JUNIOR</t>
        </is>
      </c>
      <c r="C6464" t="n">
        <v>1</v>
      </c>
      <c r="D6464" t="inlineStr">
        <is>
          <t>IPCA</t>
        </is>
      </c>
      <c r="E6464" t="n">
        <v>0.009488792934583046</v>
      </c>
      <c r="F6464" t="inlineStr">
        <is>
          <t>MENSAL</t>
        </is>
      </c>
      <c r="G6464" t="n">
        <v>45910</v>
      </c>
      <c r="H6464" t="n">
        <v>45910</v>
      </c>
      <c r="I6464" t="inlineStr">
        <is>
          <t>083</t>
        </is>
      </c>
      <c r="J6464" t="inlineStr">
        <is>
          <t>CARTEIRA</t>
        </is>
      </c>
      <c r="K6464" t="inlineStr">
        <is>
          <t>CONTRATO</t>
        </is>
      </c>
      <c r="L6464" t="n">
        <v>2798.11</v>
      </c>
      <c r="M6464" t="inlineStr"/>
      <c r="N6464" t="inlineStr"/>
      <c r="O6464" s="142">
        <f>DATE(YEAR(H6464),MONTH(H6464),1)</f>
        <v/>
      </c>
      <c r="P6464" s="132">
        <f>IF(H6464&gt;$L$3,"Futuro","Atraso")</f>
        <v/>
      </c>
      <c r="Q6464">
        <f>12*(YEAR(H6464)-YEAR($L$3))+(MONTH(H6464)-MONTH($L$3))</f>
        <v/>
      </c>
      <c r="R6464" s="366">
        <f>IF(N6464="IBIRAPITANGA FASE 3",IF(P6464="Atraso",M6464,M6464/(1+$J$2)^Q6464),IF(P6464="Atraso",M6464,M6464/(1+$J$1)^Q6464))</f>
        <v/>
      </c>
    </row>
    <row r="6465">
      <c r="A6465" t="inlineStr">
        <is>
          <t>Q026L01</t>
        </is>
      </c>
      <c r="B6465" t="inlineStr">
        <is>
          <t>JOSE FERREIRA CARDOSO JUNIOR</t>
        </is>
      </c>
      <c r="C6465" t="n">
        <v>1</v>
      </c>
      <c r="D6465" t="inlineStr">
        <is>
          <t>IPCA</t>
        </is>
      </c>
      <c r="E6465" t="n">
        <v>0.009488792934583046</v>
      </c>
      <c r="F6465" t="inlineStr">
        <is>
          <t>MENSAL</t>
        </is>
      </c>
      <c r="G6465" t="n">
        <v>45940</v>
      </c>
      <c r="H6465" t="n">
        <v>45940</v>
      </c>
      <c r="I6465" t="inlineStr">
        <is>
          <t>084</t>
        </is>
      </c>
      <c r="J6465" t="inlineStr">
        <is>
          <t>CARTEIRA</t>
        </is>
      </c>
      <c r="K6465" t="inlineStr">
        <is>
          <t>CONTRATO</t>
        </is>
      </c>
      <c r="L6465" t="n">
        <v>2798.11</v>
      </c>
      <c r="M6465" t="inlineStr"/>
      <c r="N6465" t="inlineStr"/>
      <c r="O6465" s="142">
        <f>DATE(YEAR(H6465),MONTH(H6465),1)</f>
        <v/>
      </c>
      <c r="P6465" s="132">
        <f>IF(H6465&gt;$L$3,"Futuro","Atraso")</f>
        <v/>
      </c>
      <c r="Q6465">
        <f>12*(YEAR(H6465)-YEAR($L$3))+(MONTH(H6465)-MONTH($L$3))</f>
        <v/>
      </c>
      <c r="R6465" s="366">
        <f>IF(N6465="IBIRAPITANGA FASE 3",IF(P6465="Atraso",M6465,M6465/(1+$J$2)^Q6465),IF(P6465="Atraso",M6465,M6465/(1+$J$1)^Q6465))</f>
        <v/>
      </c>
    </row>
    <row r="6466">
      <c r="A6466" t="inlineStr">
        <is>
          <t>Q026L01</t>
        </is>
      </c>
      <c r="B6466" t="inlineStr">
        <is>
          <t>JOSE FERREIRA CARDOSO JUNIOR</t>
        </is>
      </c>
      <c r="C6466" t="n">
        <v>1</v>
      </c>
      <c r="D6466" t="inlineStr">
        <is>
          <t>IPCA</t>
        </is>
      </c>
      <c r="E6466" t="n">
        <v>0.009488792934583046</v>
      </c>
      <c r="F6466" t="inlineStr">
        <is>
          <t>MENSAL</t>
        </is>
      </c>
      <c r="G6466" t="n">
        <v>45971</v>
      </c>
      <c r="H6466" t="n">
        <v>45971</v>
      </c>
      <c r="I6466" t="inlineStr">
        <is>
          <t>085</t>
        </is>
      </c>
      <c r="J6466" t="inlineStr">
        <is>
          <t>CARTEIRA</t>
        </is>
      </c>
      <c r="K6466" t="inlineStr">
        <is>
          <t>CONTRATO</t>
        </is>
      </c>
      <c r="L6466" t="n">
        <v>2798.11</v>
      </c>
      <c r="M6466" t="inlineStr"/>
      <c r="N6466" t="inlineStr"/>
      <c r="O6466" s="142">
        <f>DATE(YEAR(H6466),MONTH(H6466),1)</f>
        <v/>
      </c>
      <c r="P6466" s="132">
        <f>IF(H6466&gt;$L$3,"Futuro","Atraso")</f>
        <v/>
      </c>
      <c r="Q6466">
        <f>12*(YEAR(H6466)-YEAR($L$3))+(MONTH(H6466)-MONTH($L$3))</f>
        <v/>
      </c>
      <c r="R6466" s="366">
        <f>IF(N6466="IBIRAPITANGA FASE 3",IF(P6466="Atraso",M6466,M6466/(1+$J$2)^Q6466),IF(P6466="Atraso",M6466,M6466/(1+$J$1)^Q6466))</f>
        <v/>
      </c>
    </row>
    <row r="6467">
      <c r="A6467" t="inlineStr">
        <is>
          <t>Q026L01</t>
        </is>
      </c>
      <c r="B6467" t="inlineStr">
        <is>
          <t>JOSE FERREIRA CARDOSO JUNIOR</t>
        </is>
      </c>
      <c r="C6467" t="n">
        <v>1</v>
      </c>
      <c r="D6467" t="inlineStr">
        <is>
          <t>IPCA</t>
        </is>
      </c>
      <c r="E6467" t="n">
        <v>0.009488792934583046</v>
      </c>
      <c r="F6467" t="inlineStr">
        <is>
          <t>MENSAL</t>
        </is>
      </c>
      <c r="G6467" t="n">
        <v>45971</v>
      </c>
      <c r="H6467" t="n">
        <v>45971</v>
      </c>
      <c r="I6467" t="inlineStr">
        <is>
          <t>007</t>
        </is>
      </c>
      <c r="J6467" t="inlineStr">
        <is>
          <t>CARTEIRA</t>
        </is>
      </c>
      <c r="K6467" t="inlineStr">
        <is>
          <t>CONTRATO</t>
        </is>
      </c>
      <c r="L6467" t="n">
        <v>10642.49</v>
      </c>
      <c r="M6467" t="inlineStr"/>
      <c r="N6467" t="inlineStr"/>
      <c r="O6467" s="142">
        <f>DATE(YEAR(H6467),MONTH(H6467),1)</f>
        <v/>
      </c>
      <c r="P6467" s="132">
        <f>IF(H6467&gt;$L$3,"Futuro","Atraso")</f>
        <v/>
      </c>
      <c r="Q6467">
        <f>12*(YEAR(H6467)-YEAR($L$3))+(MONTH(H6467)-MONTH($L$3))</f>
        <v/>
      </c>
      <c r="R6467" s="366">
        <f>IF(N6467="IBIRAPITANGA FASE 3",IF(P6467="Atraso",M6467,M6467/(1+$J$2)^Q6467),IF(P6467="Atraso",M6467,M6467/(1+$J$1)^Q6467))</f>
        <v/>
      </c>
    </row>
    <row r="6468">
      <c r="A6468" t="inlineStr">
        <is>
          <t>Q026L01</t>
        </is>
      </c>
      <c r="B6468" t="inlineStr">
        <is>
          <t>JOSE FERREIRA CARDOSO JUNIOR</t>
        </is>
      </c>
      <c r="C6468" t="n">
        <v>1</v>
      </c>
      <c r="D6468" t="inlineStr">
        <is>
          <t>IPCA</t>
        </is>
      </c>
      <c r="E6468" t="n">
        <v>0.009488792934583046</v>
      </c>
      <c r="F6468" t="inlineStr">
        <is>
          <t>MENSAL</t>
        </is>
      </c>
      <c r="G6468" t="n">
        <v>46001</v>
      </c>
      <c r="H6468" t="n">
        <v>46001</v>
      </c>
      <c r="I6468" t="inlineStr">
        <is>
          <t>086</t>
        </is>
      </c>
      <c r="J6468" t="inlineStr">
        <is>
          <t>CARTEIRA</t>
        </is>
      </c>
      <c r="K6468" t="inlineStr">
        <is>
          <t>CONTRATO</t>
        </is>
      </c>
      <c r="L6468" t="n">
        <v>2798.11</v>
      </c>
      <c r="M6468" t="inlineStr"/>
      <c r="N6468" t="inlineStr"/>
      <c r="O6468" s="142">
        <f>DATE(YEAR(H6468),MONTH(H6468),1)</f>
        <v/>
      </c>
      <c r="P6468" s="132">
        <f>IF(H6468&gt;$L$3,"Futuro","Atraso")</f>
        <v/>
      </c>
      <c r="Q6468">
        <f>12*(YEAR(H6468)-YEAR($L$3))+(MONTH(H6468)-MONTH($L$3))</f>
        <v/>
      </c>
      <c r="R6468" s="366">
        <f>IF(N6468="IBIRAPITANGA FASE 3",IF(P6468="Atraso",M6468,M6468/(1+$J$2)^Q6468),IF(P6468="Atraso",M6468,M6468/(1+$J$1)^Q6468))</f>
        <v/>
      </c>
    </row>
    <row r="6469">
      <c r="A6469" t="inlineStr">
        <is>
          <t>Q026L01</t>
        </is>
      </c>
      <c r="B6469" t="inlineStr">
        <is>
          <t>JOSE FERREIRA CARDOSO JUNIOR</t>
        </is>
      </c>
      <c r="C6469" t="n">
        <v>1</v>
      </c>
      <c r="D6469" t="inlineStr">
        <is>
          <t>IPCA</t>
        </is>
      </c>
      <c r="E6469" t="n">
        <v>0.009488792934583046</v>
      </c>
      <c r="F6469" t="inlineStr">
        <is>
          <t>MENSAL</t>
        </is>
      </c>
      <c r="G6469" t="n">
        <v>46032</v>
      </c>
      <c r="H6469" t="n">
        <v>46032</v>
      </c>
      <c r="I6469" t="inlineStr">
        <is>
          <t>087</t>
        </is>
      </c>
      <c r="J6469" t="inlineStr">
        <is>
          <t>CARTEIRA</t>
        </is>
      </c>
      <c r="K6469" t="inlineStr">
        <is>
          <t>CONTRATO</t>
        </is>
      </c>
      <c r="L6469" t="n">
        <v>2798.11</v>
      </c>
      <c r="M6469" t="inlineStr"/>
      <c r="N6469" t="inlineStr"/>
      <c r="O6469" s="142">
        <f>DATE(YEAR(H6469),MONTH(H6469),1)</f>
        <v/>
      </c>
      <c r="P6469" s="132">
        <f>IF(H6469&gt;$L$3,"Futuro","Atraso")</f>
        <v/>
      </c>
      <c r="Q6469">
        <f>12*(YEAR(H6469)-YEAR($L$3))+(MONTH(H6469)-MONTH($L$3))</f>
        <v/>
      </c>
      <c r="R6469" s="366">
        <f>IF(N6469="IBIRAPITANGA FASE 3",IF(P6469="Atraso",M6469,M6469/(1+$J$2)^Q6469),IF(P6469="Atraso",M6469,M6469/(1+$J$1)^Q6469))</f>
        <v/>
      </c>
    </row>
    <row r="6470">
      <c r="A6470" t="inlineStr">
        <is>
          <t>Q026L01</t>
        </is>
      </c>
      <c r="B6470" t="inlineStr">
        <is>
          <t>JOSE FERREIRA CARDOSO JUNIOR</t>
        </is>
      </c>
      <c r="C6470" t="n">
        <v>1</v>
      </c>
      <c r="D6470" t="inlineStr">
        <is>
          <t>IPCA</t>
        </is>
      </c>
      <c r="E6470" t="n">
        <v>0.009488792934583046</v>
      </c>
      <c r="F6470" t="inlineStr">
        <is>
          <t>MENSAL</t>
        </is>
      </c>
      <c r="G6470" t="n">
        <v>46063</v>
      </c>
      <c r="H6470" t="n">
        <v>46063</v>
      </c>
      <c r="I6470" t="inlineStr">
        <is>
          <t>088</t>
        </is>
      </c>
      <c r="J6470" t="inlineStr">
        <is>
          <t>CARTEIRA</t>
        </is>
      </c>
      <c r="K6470" t="inlineStr">
        <is>
          <t>CONTRATO</t>
        </is>
      </c>
      <c r="L6470" t="n">
        <v>2798.11</v>
      </c>
      <c r="M6470" t="inlineStr"/>
      <c r="N6470" t="inlineStr"/>
      <c r="O6470" s="142">
        <f>DATE(YEAR(H6470),MONTH(H6470),1)</f>
        <v/>
      </c>
      <c r="P6470" s="132">
        <f>IF(H6470&gt;$L$3,"Futuro","Atraso")</f>
        <v/>
      </c>
      <c r="Q6470">
        <f>12*(YEAR(H6470)-YEAR($L$3))+(MONTH(H6470)-MONTH($L$3))</f>
        <v/>
      </c>
      <c r="R6470" s="366">
        <f>IF(N6470="IBIRAPITANGA FASE 3",IF(P6470="Atraso",M6470,M6470/(1+$J$2)^Q6470),IF(P6470="Atraso",M6470,M6470/(1+$J$1)^Q6470))</f>
        <v/>
      </c>
    </row>
    <row r="6471">
      <c r="A6471" t="inlineStr">
        <is>
          <t>Q026L01</t>
        </is>
      </c>
      <c r="B6471" t="inlineStr">
        <is>
          <t>JOSE FERREIRA CARDOSO JUNIOR</t>
        </is>
      </c>
      <c r="C6471" t="n">
        <v>1</v>
      </c>
      <c r="D6471" t="inlineStr">
        <is>
          <t>IPCA</t>
        </is>
      </c>
      <c r="E6471" t="n">
        <v>0.009488792934583046</v>
      </c>
      <c r="F6471" t="inlineStr">
        <is>
          <t>MENSAL</t>
        </is>
      </c>
      <c r="G6471" t="n">
        <v>46091</v>
      </c>
      <c r="H6471" t="n">
        <v>46091</v>
      </c>
      <c r="I6471" t="inlineStr">
        <is>
          <t>089</t>
        </is>
      </c>
      <c r="J6471" t="inlineStr">
        <is>
          <t>CARTEIRA</t>
        </is>
      </c>
      <c r="K6471" t="inlineStr">
        <is>
          <t>CONTRATO</t>
        </is>
      </c>
      <c r="L6471" t="n">
        <v>2798.11</v>
      </c>
      <c r="M6471" t="inlineStr"/>
      <c r="N6471" t="inlineStr"/>
      <c r="O6471" s="142">
        <f>DATE(YEAR(H6471),MONTH(H6471),1)</f>
        <v/>
      </c>
      <c r="P6471" s="132">
        <f>IF(H6471&gt;$L$3,"Futuro","Atraso")</f>
        <v/>
      </c>
      <c r="Q6471">
        <f>12*(YEAR(H6471)-YEAR($L$3))+(MONTH(H6471)-MONTH($L$3))</f>
        <v/>
      </c>
      <c r="R6471" s="366">
        <f>IF(N6471="IBIRAPITANGA FASE 3",IF(P6471="Atraso",M6471,M6471/(1+$J$2)^Q6471),IF(P6471="Atraso",M6471,M6471/(1+$J$1)^Q6471))</f>
        <v/>
      </c>
    </row>
    <row r="6472">
      <c r="A6472" t="inlineStr">
        <is>
          <t>Q026L01</t>
        </is>
      </c>
      <c r="B6472" t="inlineStr">
        <is>
          <t>JOSE FERREIRA CARDOSO JUNIOR</t>
        </is>
      </c>
      <c r="C6472" t="n">
        <v>1</v>
      </c>
      <c r="D6472" t="inlineStr">
        <is>
          <t>IPCA</t>
        </is>
      </c>
      <c r="E6472" t="n">
        <v>0.009488792934583046</v>
      </c>
      <c r="F6472" t="inlineStr">
        <is>
          <t>MENSAL</t>
        </is>
      </c>
      <c r="G6472" t="n">
        <v>46122</v>
      </c>
      <c r="H6472" t="n">
        <v>46122</v>
      </c>
      <c r="I6472" t="inlineStr">
        <is>
          <t>090</t>
        </is>
      </c>
      <c r="J6472" t="inlineStr">
        <is>
          <t>CARTEIRA</t>
        </is>
      </c>
      <c r="K6472" t="inlineStr">
        <is>
          <t>CONTRATO</t>
        </is>
      </c>
      <c r="L6472" t="n">
        <v>2798.11</v>
      </c>
      <c r="M6472" t="inlineStr"/>
      <c r="N6472" t="inlineStr"/>
      <c r="O6472" s="142">
        <f>DATE(YEAR(H6472),MONTH(H6472),1)</f>
        <v/>
      </c>
      <c r="P6472" s="132">
        <f>IF(H6472&gt;$L$3,"Futuro","Atraso")</f>
        <v/>
      </c>
      <c r="Q6472">
        <f>12*(YEAR(H6472)-YEAR($L$3))+(MONTH(H6472)-MONTH($L$3))</f>
        <v/>
      </c>
      <c r="R6472" s="366">
        <f>IF(N6472="IBIRAPITANGA FASE 3",IF(P6472="Atraso",M6472,M6472/(1+$J$2)^Q6472),IF(P6472="Atraso",M6472,M6472/(1+$J$1)^Q6472))</f>
        <v/>
      </c>
    </row>
    <row r="6473">
      <c r="A6473" t="inlineStr">
        <is>
          <t>Q026L01</t>
        </is>
      </c>
      <c r="B6473" t="inlineStr">
        <is>
          <t>JOSE FERREIRA CARDOSO JUNIOR</t>
        </is>
      </c>
      <c r="C6473" t="n">
        <v>1</v>
      </c>
      <c r="D6473" t="inlineStr">
        <is>
          <t>IPCA</t>
        </is>
      </c>
      <c r="E6473" t="n">
        <v>0.009488792934583046</v>
      </c>
      <c r="F6473" t="inlineStr">
        <is>
          <t>MENSAL</t>
        </is>
      </c>
      <c r="G6473" t="n">
        <v>46152</v>
      </c>
      <c r="H6473" t="n">
        <v>46152</v>
      </c>
      <c r="I6473" t="inlineStr">
        <is>
          <t>091</t>
        </is>
      </c>
      <c r="J6473" t="inlineStr">
        <is>
          <t>CARTEIRA</t>
        </is>
      </c>
      <c r="K6473" t="inlineStr">
        <is>
          <t>CONTRATO</t>
        </is>
      </c>
      <c r="L6473" t="n">
        <v>2798.11</v>
      </c>
      <c r="M6473" t="inlineStr"/>
      <c r="N6473" t="inlineStr"/>
      <c r="O6473" s="142">
        <f>DATE(YEAR(H6473),MONTH(H6473),1)</f>
        <v/>
      </c>
      <c r="P6473" s="132">
        <f>IF(H6473&gt;$L$3,"Futuro","Atraso")</f>
        <v/>
      </c>
      <c r="Q6473">
        <f>12*(YEAR(H6473)-YEAR($L$3))+(MONTH(H6473)-MONTH($L$3))</f>
        <v/>
      </c>
      <c r="R6473" s="366">
        <f>IF(N6473="IBIRAPITANGA FASE 3",IF(P6473="Atraso",M6473,M6473/(1+$J$2)^Q6473),IF(P6473="Atraso",M6473,M6473/(1+$J$1)^Q6473))</f>
        <v/>
      </c>
    </row>
    <row r="6474">
      <c r="A6474" t="inlineStr">
        <is>
          <t>Q026L01</t>
        </is>
      </c>
      <c r="B6474" t="inlineStr">
        <is>
          <t>JOSE FERREIRA CARDOSO JUNIOR</t>
        </is>
      </c>
      <c r="C6474" t="n">
        <v>1</v>
      </c>
      <c r="D6474" t="inlineStr">
        <is>
          <t>IPCA</t>
        </is>
      </c>
      <c r="E6474" t="n">
        <v>0.009488792934583046</v>
      </c>
      <c r="F6474" t="inlineStr">
        <is>
          <t>MENSAL</t>
        </is>
      </c>
      <c r="G6474" t="n">
        <v>46183</v>
      </c>
      <c r="H6474" t="n">
        <v>46183</v>
      </c>
      <c r="I6474" t="inlineStr">
        <is>
          <t>092</t>
        </is>
      </c>
      <c r="J6474" t="inlineStr">
        <is>
          <t>CARTEIRA</t>
        </is>
      </c>
      <c r="K6474" t="inlineStr">
        <is>
          <t>CONTRATO</t>
        </is>
      </c>
      <c r="L6474" t="n">
        <v>2798.11</v>
      </c>
      <c r="M6474" t="inlineStr"/>
      <c r="N6474" t="inlineStr"/>
      <c r="O6474" s="142">
        <f>DATE(YEAR(H6474),MONTH(H6474),1)</f>
        <v/>
      </c>
      <c r="P6474" s="132">
        <f>IF(H6474&gt;$L$3,"Futuro","Atraso")</f>
        <v/>
      </c>
      <c r="Q6474">
        <f>12*(YEAR(H6474)-YEAR($L$3))+(MONTH(H6474)-MONTH($L$3))</f>
        <v/>
      </c>
      <c r="R6474" s="366">
        <f>IF(N6474="IBIRAPITANGA FASE 3",IF(P6474="Atraso",M6474,M6474/(1+$J$2)^Q6474),IF(P6474="Atraso",M6474,M6474/(1+$J$1)^Q6474))</f>
        <v/>
      </c>
    </row>
    <row r="6475">
      <c r="A6475" t="inlineStr">
        <is>
          <t>Q026L01</t>
        </is>
      </c>
      <c r="B6475" t="inlineStr">
        <is>
          <t>JOSE FERREIRA CARDOSO JUNIOR</t>
        </is>
      </c>
      <c r="C6475" t="n">
        <v>1</v>
      </c>
      <c r="D6475" t="inlineStr">
        <is>
          <t>IPCA</t>
        </is>
      </c>
      <c r="E6475" t="n">
        <v>0.009488792934583046</v>
      </c>
      <c r="F6475" t="inlineStr">
        <is>
          <t>MENSAL</t>
        </is>
      </c>
      <c r="G6475" t="n">
        <v>46213</v>
      </c>
      <c r="H6475" t="n">
        <v>46213</v>
      </c>
      <c r="I6475" t="inlineStr">
        <is>
          <t>093</t>
        </is>
      </c>
      <c r="J6475" t="inlineStr">
        <is>
          <t>CARTEIRA</t>
        </is>
      </c>
      <c r="K6475" t="inlineStr">
        <is>
          <t>CONTRATO</t>
        </is>
      </c>
      <c r="L6475" t="n">
        <v>2798.11</v>
      </c>
      <c r="M6475" t="inlineStr"/>
      <c r="N6475" t="inlineStr"/>
      <c r="O6475" s="142">
        <f>DATE(YEAR(H6475),MONTH(H6475),1)</f>
        <v/>
      </c>
      <c r="P6475" s="132">
        <f>IF(H6475&gt;$L$3,"Futuro","Atraso")</f>
        <v/>
      </c>
      <c r="Q6475">
        <f>12*(YEAR(H6475)-YEAR($L$3))+(MONTH(H6475)-MONTH($L$3))</f>
        <v/>
      </c>
      <c r="R6475" s="366">
        <f>IF(N6475="IBIRAPITANGA FASE 3",IF(P6475="Atraso",M6475,M6475/(1+$J$2)^Q6475),IF(P6475="Atraso",M6475,M6475/(1+$J$1)^Q6475))</f>
        <v/>
      </c>
    </row>
    <row r="6476">
      <c r="A6476" t="inlineStr">
        <is>
          <t>Q026L01</t>
        </is>
      </c>
      <c r="B6476" t="inlineStr">
        <is>
          <t>JOSE FERREIRA CARDOSO JUNIOR</t>
        </is>
      </c>
      <c r="C6476" t="n">
        <v>1</v>
      </c>
      <c r="D6476" t="inlineStr">
        <is>
          <t>IPCA</t>
        </is>
      </c>
      <c r="E6476" t="n">
        <v>0.009488792934583046</v>
      </c>
      <c r="F6476" t="inlineStr">
        <is>
          <t>MENSAL</t>
        </is>
      </c>
      <c r="G6476" t="n">
        <v>46244</v>
      </c>
      <c r="H6476" t="n">
        <v>46244</v>
      </c>
      <c r="I6476" t="inlineStr">
        <is>
          <t>094</t>
        </is>
      </c>
      <c r="J6476" t="inlineStr">
        <is>
          <t>CARTEIRA</t>
        </is>
      </c>
      <c r="K6476" t="inlineStr">
        <is>
          <t>CONTRATO</t>
        </is>
      </c>
      <c r="L6476" t="n">
        <v>2798.11</v>
      </c>
      <c r="M6476" t="inlineStr"/>
      <c r="N6476" t="inlineStr"/>
      <c r="O6476" s="142">
        <f>DATE(YEAR(H6476),MONTH(H6476),1)</f>
        <v/>
      </c>
      <c r="P6476" s="132">
        <f>IF(H6476&gt;$L$3,"Futuro","Atraso")</f>
        <v/>
      </c>
      <c r="Q6476">
        <f>12*(YEAR(H6476)-YEAR($L$3))+(MONTH(H6476)-MONTH($L$3))</f>
        <v/>
      </c>
      <c r="R6476" s="366">
        <f>IF(N6476="IBIRAPITANGA FASE 3",IF(P6476="Atraso",M6476,M6476/(1+$J$2)^Q6476),IF(P6476="Atraso",M6476,M6476/(1+$J$1)^Q6476))</f>
        <v/>
      </c>
    </row>
    <row r="6477">
      <c r="A6477" t="inlineStr">
        <is>
          <t>Q026L01</t>
        </is>
      </c>
      <c r="B6477" t="inlineStr">
        <is>
          <t>JOSE FERREIRA CARDOSO JUNIOR</t>
        </is>
      </c>
      <c r="C6477" t="n">
        <v>1</v>
      </c>
      <c r="D6477" t="inlineStr">
        <is>
          <t>IPCA</t>
        </is>
      </c>
      <c r="E6477" t="n">
        <v>0.009488792934583046</v>
      </c>
      <c r="F6477" t="inlineStr">
        <is>
          <t>MENSAL</t>
        </is>
      </c>
      <c r="G6477" t="n">
        <v>46275</v>
      </c>
      <c r="H6477" t="n">
        <v>46275</v>
      </c>
      <c r="I6477" t="inlineStr">
        <is>
          <t>095</t>
        </is>
      </c>
      <c r="J6477" t="inlineStr">
        <is>
          <t>CARTEIRA</t>
        </is>
      </c>
      <c r="K6477" t="inlineStr">
        <is>
          <t>CONTRATO</t>
        </is>
      </c>
      <c r="L6477" t="n">
        <v>2798.11</v>
      </c>
      <c r="M6477" t="inlineStr"/>
      <c r="N6477" t="inlineStr"/>
      <c r="O6477" s="142">
        <f>DATE(YEAR(H6477),MONTH(H6477),1)</f>
        <v/>
      </c>
      <c r="P6477" s="132">
        <f>IF(H6477&gt;$L$3,"Futuro","Atraso")</f>
        <v/>
      </c>
      <c r="Q6477">
        <f>12*(YEAR(H6477)-YEAR($L$3))+(MONTH(H6477)-MONTH($L$3))</f>
        <v/>
      </c>
      <c r="R6477" s="366">
        <f>IF(N6477="IBIRAPITANGA FASE 3",IF(P6477="Atraso",M6477,M6477/(1+$J$2)^Q6477),IF(P6477="Atraso",M6477,M6477/(1+$J$1)^Q6477))</f>
        <v/>
      </c>
    </row>
    <row r="6478">
      <c r="A6478" t="inlineStr">
        <is>
          <t>Q026L01</t>
        </is>
      </c>
      <c r="B6478" t="inlineStr">
        <is>
          <t>JOSE FERREIRA CARDOSO JUNIOR</t>
        </is>
      </c>
      <c r="C6478" t="n">
        <v>1</v>
      </c>
      <c r="D6478" t="inlineStr">
        <is>
          <t>IPCA</t>
        </is>
      </c>
      <c r="E6478" t="n">
        <v>0.009488792934583046</v>
      </c>
      <c r="F6478" t="inlineStr">
        <is>
          <t>MENSAL</t>
        </is>
      </c>
      <c r="G6478" t="n">
        <v>46305</v>
      </c>
      <c r="H6478" t="n">
        <v>46305</v>
      </c>
      <c r="I6478" t="inlineStr">
        <is>
          <t>096</t>
        </is>
      </c>
      <c r="J6478" t="inlineStr">
        <is>
          <t>CARTEIRA</t>
        </is>
      </c>
      <c r="K6478" t="inlineStr">
        <is>
          <t>CONTRATO</t>
        </is>
      </c>
      <c r="L6478" t="n">
        <v>2798.11</v>
      </c>
      <c r="M6478" t="inlineStr"/>
      <c r="N6478" t="inlineStr"/>
      <c r="O6478" s="142">
        <f>DATE(YEAR(H6478),MONTH(H6478),1)</f>
        <v/>
      </c>
      <c r="P6478" s="132">
        <f>IF(H6478&gt;$L$3,"Futuro","Atraso")</f>
        <v/>
      </c>
      <c r="Q6478">
        <f>12*(YEAR(H6478)-YEAR($L$3))+(MONTH(H6478)-MONTH($L$3))</f>
        <v/>
      </c>
      <c r="R6478" s="366">
        <f>IF(N6478="IBIRAPITANGA FASE 3",IF(P6478="Atraso",M6478,M6478/(1+$J$2)^Q6478),IF(P6478="Atraso",M6478,M6478/(1+$J$1)^Q6478))</f>
        <v/>
      </c>
    </row>
    <row r="6479">
      <c r="A6479" t="inlineStr">
        <is>
          <t>Q026L01</t>
        </is>
      </c>
      <c r="B6479" t="inlineStr">
        <is>
          <t>JOSE FERREIRA CARDOSO JUNIOR</t>
        </is>
      </c>
      <c r="C6479" t="n">
        <v>1</v>
      </c>
      <c r="D6479" t="inlineStr">
        <is>
          <t>IPCA</t>
        </is>
      </c>
      <c r="E6479" t="n">
        <v>0.009488792934583046</v>
      </c>
      <c r="F6479" t="inlineStr">
        <is>
          <t>MENSAL</t>
        </is>
      </c>
      <c r="G6479" t="n">
        <v>46336</v>
      </c>
      <c r="H6479" t="n">
        <v>46336</v>
      </c>
      <c r="I6479" t="inlineStr">
        <is>
          <t>008</t>
        </is>
      </c>
      <c r="J6479" t="inlineStr">
        <is>
          <t>CARTEIRA</t>
        </is>
      </c>
      <c r="K6479" t="inlineStr">
        <is>
          <t>CONTRATO</t>
        </is>
      </c>
      <c r="L6479" t="n">
        <v>10642.49</v>
      </c>
      <c r="M6479" t="inlineStr"/>
      <c r="N6479" t="inlineStr"/>
      <c r="O6479" s="142">
        <f>DATE(YEAR(H6479),MONTH(H6479),1)</f>
        <v/>
      </c>
      <c r="P6479" s="132">
        <f>IF(H6479&gt;$L$3,"Futuro","Atraso")</f>
        <v/>
      </c>
      <c r="Q6479">
        <f>12*(YEAR(H6479)-YEAR($L$3))+(MONTH(H6479)-MONTH($L$3))</f>
        <v/>
      </c>
      <c r="R6479" s="366">
        <f>IF(N6479="IBIRAPITANGA FASE 3",IF(P6479="Atraso",M6479,M6479/(1+$J$2)^Q6479),IF(P6479="Atraso",M6479,M6479/(1+$J$1)^Q6479))</f>
        <v/>
      </c>
    </row>
    <row r="6480">
      <c r="A6480" t="inlineStr">
        <is>
          <t>Q026L03</t>
        </is>
      </c>
      <c r="B6480" t="inlineStr">
        <is>
          <t>MARCO ANTONIO GUEDES GOUVEA</t>
        </is>
      </c>
      <c r="C6480" t="n">
        <v>1</v>
      </c>
      <c r="D6480" t="inlineStr">
        <is>
          <t>IPCA</t>
        </is>
      </c>
      <c r="E6480" t="n">
        <v>0.009488792934583046</v>
      </c>
      <c r="F6480" t="inlineStr">
        <is>
          <t>MENSAL</t>
        </is>
      </c>
      <c r="G6480" t="n">
        <v>45189</v>
      </c>
      <c r="H6480" t="n">
        <v>45189</v>
      </c>
      <c r="I6480" t="inlineStr">
        <is>
          <t>009</t>
        </is>
      </c>
      <c r="J6480" t="inlineStr">
        <is>
          <t>CARTEIRA</t>
        </is>
      </c>
      <c r="K6480" t="inlineStr">
        <is>
          <t>CONTRATO</t>
        </is>
      </c>
      <c r="L6480" t="n">
        <v>2659.51</v>
      </c>
      <c r="M6480" t="inlineStr"/>
      <c r="N6480" t="inlineStr"/>
      <c r="O6480" s="142">
        <f>DATE(YEAR(H6480),MONTH(H6480),1)</f>
        <v/>
      </c>
      <c r="P6480" s="132">
        <f>IF(H6480&gt;$L$3,"Futuro","Atraso")</f>
        <v/>
      </c>
      <c r="Q6480">
        <f>12*(YEAR(H6480)-YEAR($L$3))+(MONTH(H6480)-MONTH($L$3))</f>
        <v/>
      </c>
      <c r="R6480" s="366">
        <f>IF(N6480="IBIRAPITANGA FASE 3",IF(P6480="Atraso",M6480,M6480/(1+$J$2)^Q6480),IF(P6480="Atraso",M6480,M6480/(1+$J$1)^Q6480))</f>
        <v/>
      </c>
    </row>
    <row r="6481">
      <c r="A6481" t="inlineStr">
        <is>
          <t>Q026L03</t>
        </is>
      </c>
      <c r="B6481" t="inlineStr">
        <is>
          <t>MARCO ANTONIO GUEDES GOUVEA</t>
        </is>
      </c>
      <c r="C6481" t="n">
        <v>1</v>
      </c>
      <c r="D6481" t="inlineStr">
        <is>
          <t>IPCA</t>
        </is>
      </c>
      <c r="E6481" t="n">
        <v>0.009488792934583046</v>
      </c>
      <c r="F6481" t="inlineStr">
        <is>
          <t>MENSAL</t>
        </is>
      </c>
      <c r="G6481" t="n">
        <v>45219</v>
      </c>
      <c r="H6481" t="n">
        <v>45219</v>
      </c>
      <c r="I6481" t="inlineStr">
        <is>
          <t>010</t>
        </is>
      </c>
      <c r="J6481" t="inlineStr">
        <is>
          <t>CARTEIRA</t>
        </is>
      </c>
      <c r="K6481" t="inlineStr">
        <is>
          <t>CONTRATO</t>
        </is>
      </c>
      <c r="L6481" t="n">
        <v>2603.8</v>
      </c>
      <c r="M6481" t="inlineStr"/>
      <c r="N6481" t="inlineStr"/>
      <c r="O6481" s="142">
        <f>DATE(YEAR(H6481),MONTH(H6481),1)</f>
        <v/>
      </c>
      <c r="P6481" s="132">
        <f>IF(H6481&gt;$L$3,"Futuro","Atraso")</f>
        <v/>
      </c>
      <c r="Q6481">
        <f>12*(YEAR(H6481)-YEAR($L$3))+(MONTH(H6481)-MONTH($L$3))</f>
        <v/>
      </c>
      <c r="R6481" s="366">
        <f>IF(N6481="IBIRAPITANGA FASE 3",IF(P6481="Atraso",M6481,M6481/(1+$J$2)^Q6481),IF(P6481="Atraso",M6481,M6481/(1+$J$1)^Q6481))</f>
        <v/>
      </c>
    </row>
    <row r="6482">
      <c r="A6482" t="inlineStr">
        <is>
          <t>Q026L03</t>
        </is>
      </c>
      <c r="B6482" t="inlineStr">
        <is>
          <t>MARCO ANTONIO GUEDES GOUVEA</t>
        </is>
      </c>
      <c r="C6482" t="n">
        <v>1</v>
      </c>
      <c r="D6482" t="inlineStr">
        <is>
          <t>IPCA</t>
        </is>
      </c>
      <c r="E6482" t="n">
        <v>0.009488792934583046</v>
      </c>
      <c r="F6482" t="inlineStr">
        <is>
          <t>MENSAL</t>
        </is>
      </c>
      <c r="G6482" t="n">
        <v>45250</v>
      </c>
      <c r="H6482" t="n">
        <v>45250</v>
      </c>
      <c r="I6482" t="inlineStr">
        <is>
          <t>011</t>
        </is>
      </c>
      <c r="J6482" t="inlineStr">
        <is>
          <t>CARTEIRA</t>
        </is>
      </c>
      <c r="K6482" t="inlineStr">
        <is>
          <t>CONTRATO</t>
        </is>
      </c>
      <c r="L6482" t="n">
        <v>2603.8</v>
      </c>
      <c r="M6482" t="inlineStr"/>
      <c r="N6482" t="inlineStr"/>
      <c r="O6482" s="142">
        <f>DATE(YEAR(H6482),MONTH(H6482),1)</f>
        <v/>
      </c>
      <c r="P6482" s="132">
        <f>IF(H6482&gt;$L$3,"Futuro","Atraso")</f>
        <v/>
      </c>
      <c r="Q6482">
        <f>12*(YEAR(H6482)-YEAR($L$3))+(MONTH(H6482)-MONTH($L$3))</f>
        <v/>
      </c>
      <c r="R6482" s="366">
        <f>IF(N6482="IBIRAPITANGA FASE 3",IF(P6482="Atraso",M6482,M6482/(1+$J$2)^Q6482),IF(P6482="Atraso",M6482,M6482/(1+$J$1)^Q6482))</f>
        <v/>
      </c>
    </row>
    <row r="6483">
      <c r="A6483" t="inlineStr">
        <is>
          <t>Q026L03</t>
        </is>
      </c>
      <c r="B6483" t="inlineStr">
        <is>
          <t>MARCO ANTONIO GUEDES GOUVEA</t>
        </is>
      </c>
      <c r="C6483" t="n">
        <v>1</v>
      </c>
      <c r="D6483" t="inlineStr">
        <is>
          <t>IPCA</t>
        </is>
      </c>
      <c r="E6483" t="n">
        <v>0.009488792934583046</v>
      </c>
      <c r="F6483" t="inlineStr">
        <is>
          <t>MENSAL</t>
        </is>
      </c>
      <c r="G6483" t="n">
        <v>45280</v>
      </c>
      <c r="H6483" t="n">
        <v>45280</v>
      </c>
      <c r="I6483" t="inlineStr">
        <is>
          <t>012</t>
        </is>
      </c>
      <c r="J6483" t="inlineStr">
        <is>
          <t>CARTEIRA</t>
        </is>
      </c>
      <c r="K6483" t="inlineStr">
        <is>
          <t>CONTRATO</t>
        </is>
      </c>
      <c r="L6483" t="n">
        <v>2603.8</v>
      </c>
      <c r="M6483" t="inlineStr"/>
      <c r="N6483" t="inlineStr"/>
      <c r="O6483" s="142">
        <f>DATE(YEAR(H6483),MONTH(H6483),1)</f>
        <v/>
      </c>
      <c r="P6483" s="132">
        <f>IF(H6483&gt;$L$3,"Futuro","Atraso")</f>
        <v/>
      </c>
      <c r="Q6483">
        <f>12*(YEAR(H6483)-YEAR($L$3))+(MONTH(H6483)-MONTH($L$3))</f>
        <v/>
      </c>
      <c r="R6483" s="366">
        <f>IF(N6483="IBIRAPITANGA FASE 3",IF(P6483="Atraso",M6483,M6483/(1+$J$2)^Q6483),IF(P6483="Atraso",M6483,M6483/(1+$J$1)^Q6483))</f>
        <v/>
      </c>
    </row>
    <row r="6484">
      <c r="A6484" t="inlineStr">
        <is>
          <t>Q026L03</t>
        </is>
      </c>
      <c r="B6484" t="inlineStr">
        <is>
          <t>MARCO ANTONIO GUEDES GOUVEA</t>
        </is>
      </c>
      <c r="C6484" t="n">
        <v>1</v>
      </c>
      <c r="D6484" t="inlineStr">
        <is>
          <t>IPCA</t>
        </is>
      </c>
      <c r="E6484" t="n">
        <v>0.009488792934583046</v>
      </c>
      <c r="F6484" t="inlineStr">
        <is>
          <t>MENSAL</t>
        </is>
      </c>
      <c r="G6484" t="n">
        <v>45311</v>
      </c>
      <c r="H6484" t="n">
        <v>45311</v>
      </c>
      <c r="I6484" t="inlineStr">
        <is>
          <t>013</t>
        </is>
      </c>
      <c r="J6484" t="inlineStr">
        <is>
          <t>CARTEIRA</t>
        </is>
      </c>
      <c r="K6484" t="inlineStr">
        <is>
          <t>CONTRATO</t>
        </is>
      </c>
      <c r="L6484" t="n">
        <v>2603.8</v>
      </c>
      <c r="M6484" t="inlineStr"/>
      <c r="N6484" t="inlineStr"/>
      <c r="O6484" s="142">
        <f>DATE(YEAR(H6484),MONTH(H6484),1)</f>
        <v/>
      </c>
      <c r="P6484" s="132">
        <f>IF(H6484&gt;$L$3,"Futuro","Atraso")</f>
        <v/>
      </c>
      <c r="Q6484">
        <f>12*(YEAR(H6484)-YEAR($L$3))+(MONTH(H6484)-MONTH($L$3))</f>
        <v/>
      </c>
      <c r="R6484" s="366">
        <f>IF(N6484="IBIRAPITANGA FASE 3",IF(P6484="Atraso",M6484,M6484/(1+$J$2)^Q6484),IF(P6484="Atraso",M6484,M6484/(1+$J$1)^Q6484))</f>
        <v/>
      </c>
    </row>
    <row r="6485">
      <c r="A6485" t="inlineStr">
        <is>
          <t>Q026L03</t>
        </is>
      </c>
      <c r="B6485" t="inlineStr">
        <is>
          <t>MARCO ANTONIO GUEDES GOUVEA</t>
        </is>
      </c>
      <c r="C6485" t="n">
        <v>1</v>
      </c>
      <c r="D6485" t="inlineStr">
        <is>
          <t>IPCA</t>
        </is>
      </c>
      <c r="E6485" t="n">
        <v>0.009488792934583046</v>
      </c>
      <c r="F6485" t="inlineStr">
        <is>
          <t>MENSAL</t>
        </is>
      </c>
      <c r="G6485" t="n">
        <v>45342</v>
      </c>
      <c r="H6485" t="n">
        <v>45342</v>
      </c>
      <c r="I6485" t="inlineStr">
        <is>
          <t>014</t>
        </is>
      </c>
      <c r="J6485" t="inlineStr">
        <is>
          <t>CARTEIRA</t>
        </is>
      </c>
      <c r="K6485" t="inlineStr">
        <is>
          <t>CONTRATO</t>
        </is>
      </c>
      <c r="L6485" t="n">
        <v>2603.8</v>
      </c>
      <c r="M6485" t="inlineStr"/>
      <c r="N6485" t="inlineStr"/>
      <c r="O6485" s="142">
        <f>DATE(YEAR(H6485),MONTH(H6485),1)</f>
        <v/>
      </c>
      <c r="P6485" s="132">
        <f>IF(H6485&gt;$L$3,"Futuro","Atraso")</f>
        <v/>
      </c>
      <c r="Q6485">
        <f>12*(YEAR(H6485)-YEAR($L$3))+(MONTH(H6485)-MONTH($L$3))</f>
        <v/>
      </c>
      <c r="R6485" s="366">
        <f>IF(N6485="IBIRAPITANGA FASE 3",IF(P6485="Atraso",M6485,M6485/(1+$J$2)^Q6485),IF(P6485="Atraso",M6485,M6485/(1+$J$1)^Q6485))</f>
        <v/>
      </c>
    </row>
    <row r="6486">
      <c r="A6486" t="inlineStr">
        <is>
          <t>Q026L03</t>
        </is>
      </c>
      <c r="B6486" t="inlineStr">
        <is>
          <t>MARCO ANTONIO GUEDES GOUVEA</t>
        </is>
      </c>
      <c r="C6486" t="n">
        <v>1</v>
      </c>
      <c r="D6486" t="inlineStr">
        <is>
          <t>IPCA</t>
        </is>
      </c>
      <c r="E6486" t="n">
        <v>0.009488792934583046</v>
      </c>
      <c r="F6486" t="inlineStr">
        <is>
          <t>MENSAL</t>
        </is>
      </c>
      <c r="G6486" t="n">
        <v>45371</v>
      </c>
      <c r="H6486" t="n">
        <v>45371</v>
      </c>
      <c r="I6486" t="inlineStr">
        <is>
          <t>015</t>
        </is>
      </c>
      <c r="J6486" t="inlineStr">
        <is>
          <t>CARTEIRA</t>
        </is>
      </c>
      <c r="K6486" t="inlineStr">
        <is>
          <t>CONTRATO</t>
        </is>
      </c>
      <c r="L6486" t="n">
        <v>2603.8</v>
      </c>
      <c r="M6486" t="inlineStr"/>
      <c r="N6486" t="inlineStr"/>
      <c r="O6486" s="142">
        <f>DATE(YEAR(H6486),MONTH(H6486),1)</f>
        <v/>
      </c>
      <c r="P6486" s="132">
        <f>IF(H6486&gt;$L$3,"Futuro","Atraso")</f>
        <v/>
      </c>
      <c r="Q6486">
        <f>12*(YEAR(H6486)-YEAR($L$3))+(MONTH(H6486)-MONTH($L$3))</f>
        <v/>
      </c>
      <c r="R6486" s="366">
        <f>IF(N6486="IBIRAPITANGA FASE 3",IF(P6486="Atraso",M6486,M6486/(1+$J$2)^Q6486),IF(P6486="Atraso",M6486,M6486/(1+$J$1)^Q6486))</f>
        <v/>
      </c>
    </row>
    <row r="6487">
      <c r="A6487" t="inlineStr">
        <is>
          <t>Q026L03</t>
        </is>
      </c>
      <c r="B6487" t="inlineStr">
        <is>
          <t>MARCO ANTONIO GUEDES GOUVEA</t>
        </is>
      </c>
      <c r="C6487" t="n">
        <v>1</v>
      </c>
      <c r="D6487" t="inlineStr">
        <is>
          <t>IPCA</t>
        </is>
      </c>
      <c r="E6487" t="n">
        <v>0.009488792934583046</v>
      </c>
      <c r="F6487" t="inlineStr">
        <is>
          <t>MENSAL</t>
        </is>
      </c>
      <c r="G6487" t="n">
        <v>45402</v>
      </c>
      <c r="H6487" t="n">
        <v>45402</v>
      </c>
      <c r="I6487" t="inlineStr">
        <is>
          <t>016</t>
        </is>
      </c>
      <c r="J6487" t="inlineStr">
        <is>
          <t>CARTEIRA</t>
        </is>
      </c>
      <c r="K6487" t="inlineStr">
        <is>
          <t>CONTRATO</t>
        </is>
      </c>
      <c r="L6487" t="n">
        <v>2603.8</v>
      </c>
      <c r="M6487" t="inlineStr"/>
      <c r="N6487" t="inlineStr"/>
      <c r="O6487" s="142">
        <f>DATE(YEAR(H6487),MONTH(H6487),1)</f>
        <v/>
      </c>
      <c r="P6487" s="132">
        <f>IF(H6487&gt;$L$3,"Futuro","Atraso")</f>
        <v/>
      </c>
      <c r="Q6487">
        <f>12*(YEAR(H6487)-YEAR($L$3))+(MONTH(H6487)-MONTH($L$3))</f>
        <v/>
      </c>
      <c r="R6487" s="366">
        <f>IF(N6487="IBIRAPITANGA FASE 3",IF(P6487="Atraso",M6487,M6487/(1+$J$2)^Q6487),IF(P6487="Atraso",M6487,M6487/(1+$J$1)^Q6487))</f>
        <v/>
      </c>
    </row>
    <row r="6488">
      <c r="A6488" t="inlineStr">
        <is>
          <t>Q026L03</t>
        </is>
      </c>
      <c r="B6488" t="inlineStr">
        <is>
          <t>MARCO ANTONIO GUEDES GOUVEA</t>
        </is>
      </c>
      <c r="C6488" t="n">
        <v>1</v>
      </c>
      <c r="D6488" t="inlineStr">
        <is>
          <t>IPCA</t>
        </is>
      </c>
      <c r="E6488" t="n">
        <v>0.009488792934583046</v>
      </c>
      <c r="F6488" t="inlineStr">
        <is>
          <t>MENSAL</t>
        </is>
      </c>
      <c r="G6488" t="n">
        <v>45432</v>
      </c>
      <c r="H6488" t="n">
        <v>45432</v>
      </c>
      <c r="I6488" t="inlineStr">
        <is>
          <t>017</t>
        </is>
      </c>
      <c r="J6488" t="inlineStr">
        <is>
          <t>CARTEIRA</t>
        </is>
      </c>
      <c r="K6488" t="inlineStr">
        <is>
          <t>CONTRATO</t>
        </is>
      </c>
      <c r="L6488" t="n">
        <v>2603.8</v>
      </c>
      <c r="M6488" t="inlineStr"/>
      <c r="N6488" t="inlineStr"/>
      <c r="O6488" s="142">
        <f>DATE(YEAR(H6488),MONTH(H6488),1)</f>
        <v/>
      </c>
      <c r="P6488" s="132">
        <f>IF(H6488&gt;$L$3,"Futuro","Atraso")</f>
        <v/>
      </c>
      <c r="Q6488">
        <f>12*(YEAR(H6488)-YEAR($L$3))+(MONTH(H6488)-MONTH($L$3))</f>
        <v/>
      </c>
      <c r="R6488" s="366">
        <f>IF(N6488="IBIRAPITANGA FASE 3",IF(P6488="Atraso",M6488,M6488/(1+$J$2)^Q6488),IF(P6488="Atraso",M6488,M6488/(1+$J$1)^Q6488))</f>
        <v/>
      </c>
    </row>
    <row r="6489">
      <c r="A6489" t="inlineStr">
        <is>
          <t>Q026L03</t>
        </is>
      </c>
      <c r="B6489" t="inlineStr">
        <is>
          <t>MARCO ANTONIO GUEDES GOUVEA</t>
        </is>
      </c>
      <c r="C6489" t="n">
        <v>1</v>
      </c>
      <c r="D6489" t="inlineStr">
        <is>
          <t>IPCA</t>
        </is>
      </c>
      <c r="E6489" t="n">
        <v>0.009488792934583046</v>
      </c>
      <c r="F6489" t="inlineStr">
        <is>
          <t>MENSAL</t>
        </is>
      </c>
      <c r="G6489" t="n">
        <v>45463</v>
      </c>
      <c r="H6489" t="n">
        <v>45463</v>
      </c>
      <c r="I6489" t="inlineStr">
        <is>
          <t>018</t>
        </is>
      </c>
      <c r="J6489" t="inlineStr">
        <is>
          <t>CARTEIRA</t>
        </is>
      </c>
      <c r="K6489" t="inlineStr">
        <is>
          <t>CONTRATO</t>
        </is>
      </c>
      <c r="L6489" t="n">
        <v>2603.8</v>
      </c>
      <c r="M6489" t="inlineStr"/>
      <c r="N6489" t="inlineStr"/>
      <c r="O6489" s="142">
        <f>DATE(YEAR(H6489),MONTH(H6489),1)</f>
        <v/>
      </c>
      <c r="P6489" s="132">
        <f>IF(H6489&gt;$L$3,"Futuro","Atraso")</f>
        <v/>
      </c>
      <c r="Q6489">
        <f>12*(YEAR(H6489)-YEAR($L$3))+(MONTH(H6489)-MONTH($L$3))</f>
        <v/>
      </c>
      <c r="R6489" s="366">
        <f>IF(N6489="IBIRAPITANGA FASE 3",IF(P6489="Atraso",M6489,M6489/(1+$J$2)^Q6489),IF(P6489="Atraso",M6489,M6489/(1+$J$1)^Q6489))</f>
        <v/>
      </c>
    </row>
    <row r="6490">
      <c r="A6490" t="inlineStr">
        <is>
          <t>Q026L03</t>
        </is>
      </c>
      <c r="B6490" t="inlineStr">
        <is>
          <t>MARCO ANTONIO GUEDES GOUVEA</t>
        </is>
      </c>
      <c r="C6490" t="n">
        <v>1</v>
      </c>
      <c r="D6490" t="inlineStr">
        <is>
          <t>IPCA</t>
        </is>
      </c>
      <c r="E6490" t="n">
        <v>0.009488792934583046</v>
      </c>
      <c r="F6490" t="inlineStr">
        <is>
          <t>MENSAL</t>
        </is>
      </c>
      <c r="G6490" t="n">
        <v>45493</v>
      </c>
      <c r="H6490" t="n">
        <v>45493</v>
      </c>
      <c r="I6490" t="inlineStr">
        <is>
          <t>019</t>
        </is>
      </c>
      <c r="J6490" t="inlineStr">
        <is>
          <t>CARTEIRA</t>
        </is>
      </c>
      <c r="K6490" t="inlineStr">
        <is>
          <t>CONTRATO</t>
        </is>
      </c>
      <c r="L6490" t="n">
        <v>2603.8</v>
      </c>
      <c r="M6490" t="inlineStr"/>
      <c r="N6490" t="inlineStr"/>
      <c r="O6490" s="142">
        <f>DATE(YEAR(H6490),MONTH(H6490),1)</f>
        <v/>
      </c>
      <c r="P6490" s="132">
        <f>IF(H6490&gt;$L$3,"Futuro","Atraso")</f>
        <v/>
      </c>
      <c r="Q6490">
        <f>12*(YEAR(H6490)-YEAR($L$3))+(MONTH(H6490)-MONTH($L$3))</f>
        <v/>
      </c>
      <c r="R6490" s="366">
        <f>IF(N6490="IBIRAPITANGA FASE 3",IF(P6490="Atraso",M6490,M6490/(1+$J$2)^Q6490),IF(P6490="Atraso",M6490,M6490/(1+$J$1)^Q6490))</f>
        <v/>
      </c>
    </row>
    <row r="6491">
      <c r="A6491" t="inlineStr">
        <is>
          <t>Q026L03</t>
        </is>
      </c>
      <c r="B6491" t="inlineStr">
        <is>
          <t>MARCO ANTONIO GUEDES GOUVEA</t>
        </is>
      </c>
      <c r="C6491" t="n">
        <v>1</v>
      </c>
      <c r="D6491" t="inlineStr">
        <is>
          <t>IPCA</t>
        </is>
      </c>
      <c r="E6491" t="n">
        <v>0.009488792934583046</v>
      </c>
      <c r="F6491" t="inlineStr">
        <is>
          <t>MENSAL</t>
        </is>
      </c>
      <c r="G6491" t="n">
        <v>45524</v>
      </c>
      <c r="H6491" t="n">
        <v>45524</v>
      </c>
      <c r="I6491" t="inlineStr">
        <is>
          <t>020</t>
        </is>
      </c>
      <c r="J6491" t="inlineStr">
        <is>
          <t>CARTEIRA</t>
        </is>
      </c>
      <c r="K6491" t="inlineStr">
        <is>
          <t>CONTRATO</t>
        </is>
      </c>
      <c r="L6491" t="n">
        <v>2603.8</v>
      </c>
      <c r="M6491" t="inlineStr"/>
      <c r="N6491" t="inlineStr"/>
      <c r="O6491" s="142">
        <f>DATE(YEAR(H6491),MONTH(H6491),1)</f>
        <v/>
      </c>
      <c r="P6491" s="132">
        <f>IF(H6491&gt;$L$3,"Futuro","Atraso")</f>
        <v/>
      </c>
      <c r="Q6491">
        <f>12*(YEAR(H6491)-YEAR($L$3))+(MONTH(H6491)-MONTH($L$3))</f>
        <v/>
      </c>
      <c r="R6491" s="366">
        <f>IF(N6491="IBIRAPITANGA FASE 3",IF(P6491="Atraso",M6491,M6491/(1+$J$2)^Q6491),IF(P6491="Atraso",M6491,M6491/(1+$J$1)^Q6491))</f>
        <v/>
      </c>
    </row>
    <row r="6492">
      <c r="A6492" t="inlineStr">
        <is>
          <t>Q026L03</t>
        </is>
      </c>
      <c r="B6492" t="inlineStr">
        <is>
          <t>MARCO ANTONIO GUEDES GOUVEA</t>
        </is>
      </c>
      <c r="C6492" t="n">
        <v>1</v>
      </c>
      <c r="D6492" t="inlineStr">
        <is>
          <t>IPCA</t>
        </is>
      </c>
      <c r="E6492" t="n">
        <v>0.009488792934583046</v>
      </c>
      <c r="F6492" t="inlineStr">
        <is>
          <t>MENSAL</t>
        </is>
      </c>
      <c r="G6492" t="n">
        <v>45555</v>
      </c>
      <c r="H6492" t="n">
        <v>45555</v>
      </c>
      <c r="I6492" t="inlineStr">
        <is>
          <t>021</t>
        </is>
      </c>
      <c r="J6492" t="inlineStr">
        <is>
          <t>CARTEIRA</t>
        </is>
      </c>
      <c r="K6492" t="inlineStr">
        <is>
          <t>CONTRATO</t>
        </is>
      </c>
      <c r="L6492" t="n">
        <v>2603.8</v>
      </c>
      <c r="M6492" t="inlineStr"/>
      <c r="N6492" t="inlineStr"/>
      <c r="O6492" s="142">
        <f>DATE(YEAR(H6492),MONTH(H6492),1)</f>
        <v/>
      </c>
      <c r="P6492" s="132">
        <f>IF(H6492&gt;$L$3,"Futuro","Atraso")</f>
        <v/>
      </c>
      <c r="Q6492">
        <f>12*(YEAR(H6492)-YEAR($L$3))+(MONTH(H6492)-MONTH($L$3))</f>
        <v/>
      </c>
      <c r="R6492" s="366">
        <f>IF(N6492="IBIRAPITANGA FASE 3",IF(P6492="Atraso",M6492,M6492/(1+$J$2)^Q6492),IF(P6492="Atraso",M6492,M6492/(1+$J$1)^Q6492))</f>
        <v/>
      </c>
    </row>
    <row r="6493">
      <c r="A6493" t="inlineStr">
        <is>
          <t>Q026L03</t>
        </is>
      </c>
      <c r="B6493" t="inlineStr">
        <is>
          <t>MARCO ANTONIO GUEDES GOUVEA</t>
        </is>
      </c>
      <c r="C6493" t="n">
        <v>1</v>
      </c>
      <c r="D6493" t="inlineStr">
        <is>
          <t>IPCA</t>
        </is>
      </c>
      <c r="E6493" t="n">
        <v>0.009488792934583046</v>
      </c>
      <c r="F6493" t="inlineStr">
        <is>
          <t>MENSAL</t>
        </is>
      </c>
      <c r="G6493" t="n">
        <v>45585</v>
      </c>
      <c r="H6493" t="n">
        <v>45585</v>
      </c>
      <c r="I6493" t="inlineStr">
        <is>
          <t>022</t>
        </is>
      </c>
      <c r="J6493" t="inlineStr">
        <is>
          <t>CARTEIRA</t>
        </is>
      </c>
      <c r="K6493" t="inlineStr">
        <is>
          <t>CONTRATO</t>
        </is>
      </c>
      <c r="L6493" t="n">
        <v>2603.8</v>
      </c>
      <c r="M6493" t="inlineStr"/>
      <c r="N6493" t="inlineStr"/>
      <c r="O6493" s="142">
        <f>DATE(YEAR(H6493),MONTH(H6493),1)</f>
        <v/>
      </c>
      <c r="P6493" s="132">
        <f>IF(H6493&gt;$L$3,"Futuro","Atraso")</f>
        <v/>
      </c>
      <c r="Q6493">
        <f>12*(YEAR(H6493)-YEAR($L$3))+(MONTH(H6493)-MONTH($L$3))</f>
        <v/>
      </c>
      <c r="R6493" s="366">
        <f>IF(N6493="IBIRAPITANGA FASE 3",IF(P6493="Atraso",M6493,M6493/(1+$J$2)^Q6493),IF(P6493="Atraso",M6493,M6493/(1+$J$1)^Q6493))</f>
        <v/>
      </c>
    </row>
    <row r="6494">
      <c r="A6494" t="inlineStr">
        <is>
          <t>Q026L03</t>
        </is>
      </c>
      <c r="B6494" t="inlineStr">
        <is>
          <t>MARCO ANTONIO GUEDES GOUVEA</t>
        </is>
      </c>
      <c r="C6494" t="n">
        <v>1</v>
      </c>
      <c r="D6494" t="inlineStr">
        <is>
          <t>IPCA</t>
        </is>
      </c>
      <c r="E6494" t="n">
        <v>0.009488792934583046</v>
      </c>
      <c r="F6494" t="inlineStr">
        <is>
          <t>MENSAL</t>
        </is>
      </c>
      <c r="G6494" t="n">
        <v>45616</v>
      </c>
      <c r="H6494" t="n">
        <v>45616</v>
      </c>
      <c r="I6494" t="inlineStr">
        <is>
          <t>023</t>
        </is>
      </c>
      <c r="J6494" t="inlineStr">
        <is>
          <t>CARTEIRA</t>
        </is>
      </c>
      <c r="K6494" t="inlineStr">
        <is>
          <t>CONTRATO</t>
        </is>
      </c>
      <c r="L6494" t="n">
        <v>2603.8</v>
      </c>
      <c r="M6494" t="inlineStr"/>
      <c r="N6494" t="inlineStr"/>
      <c r="O6494" s="142">
        <f>DATE(YEAR(H6494),MONTH(H6494),1)</f>
        <v/>
      </c>
      <c r="P6494" s="132">
        <f>IF(H6494&gt;$L$3,"Futuro","Atraso")</f>
        <v/>
      </c>
      <c r="Q6494">
        <f>12*(YEAR(H6494)-YEAR($L$3))+(MONTH(H6494)-MONTH($L$3))</f>
        <v/>
      </c>
      <c r="R6494" s="366">
        <f>IF(N6494="IBIRAPITANGA FASE 3",IF(P6494="Atraso",M6494,M6494/(1+$J$2)^Q6494),IF(P6494="Atraso",M6494,M6494/(1+$J$1)^Q6494))</f>
        <v/>
      </c>
    </row>
    <row r="6495">
      <c r="A6495" t="inlineStr">
        <is>
          <t>Q026L03</t>
        </is>
      </c>
      <c r="B6495" t="inlineStr">
        <is>
          <t>MARCO ANTONIO GUEDES GOUVEA</t>
        </is>
      </c>
      <c r="C6495" t="n">
        <v>1</v>
      </c>
      <c r="D6495" t="inlineStr">
        <is>
          <t>IPCA</t>
        </is>
      </c>
      <c r="E6495" t="n">
        <v>0.009488792934583046</v>
      </c>
      <c r="F6495" t="inlineStr">
        <is>
          <t>MENSAL</t>
        </is>
      </c>
      <c r="G6495" t="n">
        <v>45646</v>
      </c>
      <c r="H6495" t="n">
        <v>45646</v>
      </c>
      <c r="I6495" t="inlineStr">
        <is>
          <t>024</t>
        </is>
      </c>
      <c r="J6495" t="inlineStr">
        <is>
          <t>CARTEIRA</t>
        </is>
      </c>
      <c r="K6495" t="inlineStr">
        <is>
          <t>CONTRATO</t>
        </is>
      </c>
      <c r="L6495" t="n">
        <v>2603.8</v>
      </c>
      <c r="M6495" t="inlineStr"/>
      <c r="N6495" t="inlineStr"/>
      <c r="O6495" s="142">
        <f>DATE(YEAR(H6495),MONTH(H6495),1)</f>
        <v/>
      </c>
      <c r="P6495" s="132">
        <f>IF(H6495&gt;$L$3,"Futuro","Atraso")</f>
        <v/>
      </c>
      <c r="Q6495">
        <f>12*(YEAR(H6495)-YEAR($L$3))+(MONTH(H6495)-MONTH($L$3))</f>
        <v/>
      </c>
      <c r="R6495" s="366">
        <f>IF(N6495="IBIRAPITANGA FASE 3",IF(P6495="Atraso",M6495,M6495/(1+$J$2)^Q6495),IF(P6495="Atraso",M6495,M6495/(1+$J$1)^Q6495))</f>
        <v/>
      </c>
    </row>
    <row r="6496">
      <c r="A6496" t="inlineStr">
        <is>
          <t>Q026L03</t>
        </is>
      </c>
      <c r="B6496" t="inlineStr">
        <is>
          <t>MARCO ANTONIO GUEDES GOUVEA</t>
        </is>
      </c>
      <c r="C6496" t="n">
        <v>1</v>
      </c>
      <c r="D6496" t="inlineStr">
        <is>
          <t>IPCA</t>
        </is>
      </c>
      <c r="E6496" t="n">
        <v>0.009488792934583046</v>
      </c>
      <c r="F6496" t="inlineStr">
        <is>
          <t>MENSAL</t>
        </is>
      </c>
      <c r="G6496" t="n">
        <v>45677</v>
      </c>
      <c r="H6496" t="n">
        <v>45677</v>
      </c>
      <c r="I6496" t="inlineStr">
        <is>
          <t>025</t>
        </is>
      </c>
      <c r="J6496" t="inlineStr">
        <is>
          <t>CARTEIRA</t>
        </is>
      </c>
      <c r="K6496" t="inlineStr">
        <is>
          <t>CONTRATO</t>
        </is>
      </c>
      <c r="L6496" t="n">
        <v>2603.8</v>
      </c>
      <c r="M6496" t="inlineStr"/>
      <c r="N6496" t="inlineStr"/>
      <c r="O6496" s="142">
        <f>DATE(YEAR(H6496),MONTH(H6496),1)</f>
        <v/>
      </c>
      <c r="P6496" s="132">
        <f>IF(H6496&gt;$L$3,"Futuro","Atraso")</f>
        <v/>
      </c>
      <c r="Q6496">
        <f>12*(YEAR(H6496)-YEAR($L$3))+(MONTH(H6496)-MONTH($L$3))</f>
        <v/>
      </c>
      <c r="R6496" s="366">
        <f>IF(N6496="IBIRAPITANGA FASE 3",IF(P6496="Atraso",M6496,M6496/(1+$J$2)^Q6496),IF(P6496="Atraso",M6496,M6496/(1+$J$1)^Q6496))</f>
        <v/>
      </c>
    </row>
    <row r="6497">
      <c r="A6497" t="inlineStr">
        <is>
          <t>Q026L03</t>
        </is>
      </c>
      <c r="B6497" t="inlineStr">
        <is>
          <t>MARCO ANTONIO GUEDES GOUVEA</t>
        </is>
      </c>
      <c r="C6497" t="n">
        <v>1</v>
      </c>
      <c r="D6497" t="inlineStr">
        <is>
          <t>IPCA</t>
        </is>
      </c>
      <c r="E6497" t="n">
        <v>0.009488792934583046</v>
      </c>
      <c r="F6497" t="inlineStr">
        <is>
          <t>MENSAL</t>
        </is>
      </c>
      <c r="G6497" t="n">
        <v>45708</v>
      </c>
      <c r="H6497" t="n">
        <v>45708</v>
      </c>
      <c r="I6497" t="inlineStr">
        <is>
          <t>026</t>
        </is>
      </c>
      <c r="J6497" t="inlineStr">
        <is>
          <t>CARTEIRA</t>
        </is>
      </c>
      <c r="K6497" t="inlineStr">
        <is>
          <t>CONTRATO</t>
        </is>
      </c>
      <c r="L6497" t="n">
        <v>2603.8</v>
      </c>
      <c r="M6497" t="inlineStr"/>
      <c r="N6497" t="inlineStr"/>
      <c r="O6497" s="142">
        <f>DATE(YEAR(H6497),MONTH(H6497),1)</f>
        <v/>
      </c>
      <c r="P6497" s="132">
        <f>IF(H6497&gt;$L$3,"Futuro","Atraso")</f>
        <v/>
      </c>
      <c r="Q6497">
        <f>12*(YEAR(H6497)-YEAR($L$3))+(MONTH(H6497)-MONTH($L$3))</f>
        <v/>
      </c>
      <c r="R6497" s="366">
        <f>IF(N6497="IBIRAPITANGA FASE 3",IF(P6497="Atraso",M6497,M6497/(1+$J$2)^Q6497),IF(P6497="Atraso",M6497,M6497/(1+$J$1)^Q6497))</f>
        <v/>
      </c>
    </row>
    <row r="6498">
      <c r="A6498" t="inlineStr">
        <is>
          <t>Q026L03</t>
        </is>
      </c>
      <c r="B6498" t="inlineStr">
        <is>
          <t>MARCO ANTONIO GUEDES GOUVEA</t>
        </is>
      </c>
      <c r="C6498" t="n">
        <v>1</v>
      </c>
      <c r="D6498" t="inlineStr">
        <is>
          <t>IPCA</t>
        </is>
      </c>
      <c r="E6498" t="n">
        <v>0.009488792934583046</v>
      </c>
      <c r="F6498" t="inlineStr">
        <is>
          <t>MENSAL</t>
        </is>
      </c>
      <c r="G6498" t="n">
        <v>45736</v>
      </c>
      <c r="H6498" t="n">
        <v>45736</v>
      </c>
      <c r="I6498" t="inlineStr">
        <is>
          <t>027</t>
        </is>
      </c>
      <c r="J6498" t="inlineStr">
        <is>
          <t>CARTEIRA</t>
        </is>
      </c>
      <c r="K6498" t="inlineStr">
        <is>
          <t>CONTRATO</t>
        </is>
      </c>
      <c r="L6498" t="n">
        <v>2603.8</v>
      </c>
      <c r="M6498" t="inlineStr"/>
      <c r="N6498" t="inlineStr"/>
      <c r="O6498" s="142">
        <f>DATE(YEAR(H6498),MONTH(H6498),1)</f>
        <v/>
      </c>
      <c r="P6498" s="132">
        <f>IF(H6498&gt;$L$3,"Futuro","Atraso")</f>
        <v/>
      </c>
      <c r="Q6498">
        <f>12*(YEAR(H6498)-YEAR($L$3))+(MONTH(H6498)-MONTH($L$3))</f>
        <v/>
      </c>
      <c r="R6498" s="366">
        <f>IF(N6498="IBIRAPITANGA FASE 3",IF(P6498="Atraso",M6498,M6498/(1+$J$2)^Q6498),IF(P6498="Atraso",M6498,M6498/(1+$J$1)^Q6498))</f>
        <v/>
      </c>
    </row>
    <row r="6499">
      <c r="A6499" t="inlineStr">
        <is>
          <t>Q026L03</t>
        </is>
      </c>
      <c r="B6499" t="inlineStr">
        <is>
          <t>MARCO ANTONIO GUEDES GOUVEA</t>
        </is>
      </c>
      <c r="C6499" t="n">
        <v>1</v>
      </c>
      <c r="D6499" t="inlineStr">
        <is>
          <t>IPCA</t>
        </is>
      </c>
      <c r="E6499" t="n">
        <v>0.009488792934583046</v>
      </c>
      <c r="F6499" t="inlineStr">
        <is>
          <t>MENSAL</t>
        </is>
      </c>
      <c r="G6499" t="n">
        <v>45767</v>
      </c>
      <c r="H6499" t="n">
        <v>45767</v>
      </c>
      <c r="I6499" t="inlineStr">
        <is>
          <t>028</t>
        </is>
      </c>
      <c r="J6499" t="inlineStr">
        <is>
          <t>CARTEIRA</t>
        </is>
      </c>
      <c r="K6499" t="inlineStr">
        <is>
          <t>CONTRATO</t>
        </is>
      </c>
      <c r="L6499" t="n">
        <v>2603.8</v>
      </c>
      <c r="M6499" t="inlineStr"/>
      <c r="N6499" t="inlineStr"/>
      <c r="O6499" s="142">
        <f>DATE(YEAR(H6499),MONTH(H6499),1)</f>
        <v/>
      </c>
      <c r="P6499" s="132">
        <f>IF(H6499&gt;$L$3,"Futuro","Atraso")</f>
        <v/>
      </c>
      <c r="Q6499">
        <f>12*(YEAR(H6499)-YEAR($L$3))+(MONTH(H6499)-MONTH($L$3))</f>
        <v/>
      </c>
      <c r="R6499" s="366">
        <f>IF(N6499="IBIRAPITANGA FASE 3",IF(P6499="Atraso",M6499,M6499/(1+$J$2)^Q6499),IF(P6499="Atraso",M6499,M6499/(1+$J$1)^Q6499))</f>
        <v/>
      </c>
    </row>
    <row r="6500">
      <c r="A6500" t="inlineStr">
        <is>
          <t>Q026L03</t>
        </is>
      </c>
      <c r="B6500" t="inlineStr">
        <is>
          <t>MARCO ANTONIO GUEDES GOUVEA</t>
        </is>
      </c>
      <c r="C6500" t="n">
        <v>1</v>
      </c>
      <c r="D6500" t="inlineStr">
        <is>
          <t>IPCA</t>
        </is>
      </c>
      <c r="E6500" t="n">
        <v>0.009488792934583046</v>
      </c>
      <c r="F6500" t="inlineStr">
        <is>
          <t>MENSAL</t>
        </is>
      </c>
      <c r="G6500" t="n">
        <v>45797</v>
      </c>
      <c r="H6500" t="n">
        <v>45797</v>
      </c>
      <c r="I6500" t="inlineStr">
        <is>
          <t>029</t>
        </is>
      </c>
      <c r="J6500" t="inlineStr">
        <is>
          <t>CARTEIRA</t>
        </is>
      </c>
      <c r="K6500" t="inlineStr">
        <is>
          <t>CONTRATO</t>
        </is>
      </c>
      <c r="L6500" t="n">
        <v>2603.8</v>
      </c>
      <c r="M6500" t="inlineStr"/>
      <c r="N6500" t="inlineStr"/>
      <c r="O6500" s="142">
        <f>DATE(YEAR(H6500),MONTH(H6500),1)</f>
        <v/>
      </c>
      <c r="P6500" s="132">
        <f>IF(H6500&gt;$L$3,"Futuro","Atraso")</f>
        <v/>
      </c>
      <c r="Q6500">
        <f>12*(YEAR(H6500)-YEAR($L$3))+(MONTH(H6500)-MONTH($L$3))</f>
        <v/>
      </c>
      <c r="R6500" s="366">
        <f>IF(N6500="IBIRAPITANGA FASE 3",IF(P6500="Atraso",M6500,M6500/(1+$J$2)^Q6500),IF(P6500="Atraso",M6500,M6500/(1+$J$1)^Q6500))</f>
        <v/>
      </c>
    </row>
    <row r="6501">
      <c r="A6501" t="inlineStr">
        <is>
          <t>Q026L03</t>
        </is>
      </c>
      <c r="B6501" t="inlineStr">
        <is>
          <t>MARCO ANTONIO GUEDES GOUVEA</t>
        </is>
      </c>
      <c r="C6501" t="n">
        <v>1</v>
      </c>
      <c r="D6501" t="inlineStr">
        <is>
          <t>IPCA</t>
        </is>
      </c>
      <c r="E6501" t="n">
        <v>0.009488792934583046</v>
      </c>
      <c r="F6501" t="inlineStr">
        <is>
          <t>MENSAL</t>
        </is>
      </c>
      <c r="G6501" t="n">
        <v>45828</v>
      </c>
      <c r="H6501" t="n">
        <v>45828</v>
      </c>
      <c r="I6501" t="inlineStr">
        <is>
          <t>030</t>
        </is>
      </c>
      <c r="J6501" t="inlineStr">
        <is>
          <t>CARTEIRA</t>
        </is>
      </c>
      <c r="K6501" t="inlineStr">
        <is>
          <t>CONTRATO</t>
        </is>
      </c>
      <c r="L6501" t="n">
        <v>2603.8</v>
      </c>
      <c r="M6501" t="inlineStr"/>
      <c r="N6501" t="inlineStr"/>
      <c r="O6501" s="142">
        <f>DATE(YEAR(H6501),MONTH(H6501),1)</f>
        <v/>
      </c>
      <c r="P6501" s="132">
        <f>IF(H6501&gt;$L$3,"Futuro","Atraso")</f>
        <v/>
      </c>
      <c r="Q6501">
        <f>12*(YEAR(H6501)-YEAR($L$3))+(MONTH(H6501)-MONTH($L$3))</f>
        <v/>
      </c>
      <c r="R6501" s="366">
        <f>IF(N6501="IBIRAPITANGA FASE 3",IF(P6501="Atraso",M6501,M6501/(1+$J$2)^Q6501),IF(P6501="Atraso",M6501,M6501/(1+$J$1)^Q6501))</f>
        <v/>
      </c>
    </row>
    <row r="6502">
      <c r="A6502" t="inlineStr">
        <is>
          <t>Q026L03</t>
        </is>
      </c>
      <c r="B6502" t="inlineStr">
        <is>
          <t>MARCO ANTONIO GUEDES GOUVEA</t>
        </is>
      </c>
      <c r="C6502" t="n">
        <v>1</v>
      </c>
      <c r="D6502" t="inlineStr">
        <is>
          <t>IPCA</t>
        </is>
      </c>
      <c r="E6502" t="n">
        <v>0.009488792934583046</v>
      </c>
      <c r="F6502" t="inlineStr">
        <is>
          <t>MENSAL</t>
        </is>
      </c>
      <c r="G6502" t="n">
        <v>45858</v>
      </c>
      <c r="H6502" t="n">
        <v>45858</v>
      </c>
      <c r="I6502" t="inlineStr">
        <is>
          <t>031</t>
        </is>
      </c>
      <c r="J6502" t="inlineStr">
        <is>
          <t>CARTEIRA</t>
        </is>
      </c>
      <c r="K6502" t="inlineStr">
        <is>
          <t>CONTRATO</t>
        </is>
      </c>
      <c r="L6502" t="n">
        <v>2603.8</v>
      </c>
      <c r="M6502" t="inlineStr"/>
      <c r="N6502" t="inlineStr"/>
      <c r="O6502" s="142">
        <f>DATE(YEAR(H6502),MONTH(H6502),1)</f>
        <v/>
      </c>
      <c r="P6502" s="132">
        <f>IF(H6502&gt;$L$3,"Futuro","Atraso")</f>
        <v/>
      </c>
      <c r="Q6502">
        <f>12*(YEAR(H6502)-YEAR($L$3))+(MONTH(H6502)-MONTH($L$3))</f>
        <v/>
      </c>
      <c r="R6502" s="366">
        <f>IF(N6502="IBIRAPITANGA FASE 3",IF(P6502="Atraso",M6502,M6502/(1+$J$2)^Q6502),IF(P6502="Atraso",M6502,M6502/(1+$J$1)^Q6502))</f>
        <v/>
      </c>
    </row>
    <row r="6503">
      <c r="A6503" t="inlineStr">
        <is>
          <t>Q026L03</t>
        </is>
      </c>
      <c r="B6503" t="inlineStr">
        <is>
          <t>MARCO ANTONIO GUEDES GOUVEA</t>
        </is>
      </c>
      <c r="C6503" t="n">
        <v>1</v>
      </c>
      <c r="D6503" t="inlineStr">
        <is>
          <t>IPCA</t>
        </is>
      </c>
      <c r="E6503" t="n">
        <v>0.009488792934583046</v>
      </c>
      <c r="F6503" t="inlineStr">
        <is>
          <t>MENSAL</t>
        </is>
      </c>
      <c r="G6503" t="n">
        <v>45889</v>
      </c>
      <c r="H6503" t="n">
        <v>45889</v>
      </c>
      <c r="I6503" t="inlineStr">
        <is>
          <t>032</t>
        </is>
      </c>
      <c r="J6503" t="inlineStr">
        <is>
          <t>CARTEIRA</t>
        </is>
      </c>
      <c r="K6503" t="inlineStr">
        <is>
          <t>CONTRATO</t>
        </is>
      </c>
      <c r="L6503" t="n">
        <v>2603.8</v>
      </c>
      <c r="M6503" t="inlineStr"/>
      <c r="N6503" t="inlineStr"/>
      <c r="O6503" s="142">
        <f>DATE(YEAR(H6503),MONTH(H6503),1)</f>
        <v/>
      </c>
      <c r="P6503" s="132">
        <f>IF(H6503&gt;$L$3,"Futuro","Atraso")</f>
        <v/>
      </c>
      <c r="Q6503">
        <f>12*(YEAR(H6503)-YEAR($L$3))+(MONTH(H6503)-MONTH($L$3))</f>
        <v/>
      </c>
      <c r="R6503" s="366">
        <f>IF(N6503="IBIRAPITANGA FASE 3",IF(P6503="Atraso",M6503,M6503/(1+$J$2)^Q6503),IF(P6503="Atraso",M6503,M6503/(1+$J$1)^Q6503))</f>
        <v/>
      </c>
    </row>
    <row r="6504">
      <c r="A6504" t="inlineStr">
        <is>
          <t>Q026L03</t>
        </is>
      </c>
      <c r="B6504" t="inlineStr">
        <is>
          <t>MARCO ANTONIO GUEDES GOUVEA</t>
        </is>
      </c>
      <c r="C6504" t="n">
        <v>1</v>
      </c>
      <c r="D6504" t="inlineStr">
        <is>
          <t>IPCA</t>
        </is>
      </c>
      <c r="E6504" t="n">
        <v>0.009488792934583046</v>
      </c>
      <c r="F6504" t="inlineStr">
        <is>
          <t>MENSAL</t>
        </is>
      </c>
      <c r="G6504" t="n">
        <v>45920</v>
      </c>
      <c r="H6504" t="n">
        <v>45920</v>
      </c>
      <c r="I6504" t="inlineStr">
        <is>
          <t>033</t>
        </is>
      </c>
      <c r="J6504" t="inlineStr">
        <is>
          <t>CARTEIRA</t>
        </is>
      </c>
      <c r="K6504" t="inlineStr">
        <is>
          <t>CONTRATO</t>
        </is>
      </c>
      <c r="L6504" t="n">
        <v>2603.8</v>
      </c>
      <c r="M6504" t="inlineStr"/>
      <c r="N6504" t="inlineStr"/>
      <c r="O6504" s="142">
        <f>DATE(YEAR(H6504),MONTH(H6504),1)</f>
        <v/>
      </c>
      <c r="P6504" s="132">
        <f>IF(H6504&gt;$L$3,"Futuro","Atraso")</f>
        <v/>
      </c>
      <c r="Q6504">
        <f>12*(YEAR(H6504)-YEAR($L$3))+(MONTH(H6504)-MONTH($L$3))</f>
        <v/>
      </c>
      <c r="R6504" s="366">
        <f>IF(N6504="IBIRAPITANGA FASE 3",IF(P6504="Atraso",M6504,M6504/(1+$J$2)^Q6504),IF(P6504="Atraso",M6504,M6504/(1+$J$1)^Q6504))</f>
        <v/>
      </c>
    </row>
    <row r="6505">
      <c r="A6505" t="inlineStr">
        <is>
          <t>Q026L03</t>
        </is>
      </c>
      <c r="B6505" t="inlineStr">
        <is>
          <t>MARCO ANTONIO GUEDES GOUVEA</t>
        </is>
      </c>
      <c r="C6505" t="n">
        <v>1</v>
      </c>
      <c r="D6505" t="inlineStr">
        <is>
          <t>IPCA</t>
        </is>
      </c>
      <c r="E6505" t="n">
        <v>0.009488792934583046</v>
      </c>
      <c r="F6505" t="inlineStr">
        <is>
          <t>MENSAL</t>
        </is>
      </c>
      <c r="G6505" t="n">
        <v>45950</v>
      </c>
      <c r="H6505" t="n">
        <v>45950</v>
      </c>
      <c r="I6505" t="inlineStr">
        <is>
          <t>034</t>
        </is>
      </c>
      <c r="J6505" t="inlineStr">
        <is>
          <t>CARTEIRA</t>
        </is>
      </c>
      <c r="K6505" t="inlineStr">
        <is>
          <t>CONTRATO</t>
        </is>
      </c>
      <c r="L6505" t="n">
        <v>2603.8</v>
      </c>
      <c r="M6505" t="inlineStr"/>
      <c r="N6505" t="inlineStr"/>
      <c r="O6505" s="142">
        <f>DATE(YEAR(H6505),MONTH(H6505),1)</f>
        <v/>
      </c>
      <c r="P6505" s="132">
        <f>IF(H6505&gt;$L$3,"Futuro","Atraso")</f>
        <v/>
      </c>
      <c r="Q6505">
        <f>12*(YEAR(H6505)-YEAR($L$3))+(MONTH(H6505)-MONTH($L$3))</f>
        <v/>
      </c>
      <c r="R6505" s="366">
        <f>IF(N6505="IBIRAPITANGA FASE 3",IF(P6505="Atraso",M6505,M6505/(1+$J$2)^Q6505),IF(P6505="Atraso",M6505,M6505/(1+$J$1)^Q6505))</f>
        <v/>
      </c>
    </row>
    <row r="6506">
      <c r="A6506" t="inlineStr">
        <is>
          <t>Q026L03</t>
        </is>
      </c>
      <c r="B6506" t="inlineStr">
        <is>
          <t>MARCO ANTONIO GUEDES GOUVEA</t>
        </is>
      </c>
      <c r="C6506" t="n">
        <v>1</v>
      </c>
      <c r="D6506" t="inlineStr">
        <is>
          <t>IPCA</t>
        </is>
      </c>
      <c r="E6506" t="n">
        <v>0.009488792934583046</v>
      </c>
      <c r="F6506" t="inlineStr">
        <is>
          <t>MENSAL</t>
        </is>
      </c>
      <c r="G6506" t="n">
        <v>45981</v>
      </c>
      <c r="H6506" t="n">
        <v>45981</v>
      </c>
      <c r="I6506" t="inlineStr">
        <is>
          <t>035</t>
        </is>
      </c>
      <c r="J6506" t="inlineStr">
        <is>
          <t>CARTEIRA</t>
        </is>
      </c>
      <c r="K6506" t="inlineStr">
        <is>
          <t>CONTRATO</t>
        </is>
      </c>
      <c r="L6506" t="n">
        <v>2603.8</v>
      </c>
      <c r="M6506" t="inlineStr"/>
      <c r="N6506" t="inlineStr"/>
      <c r="O6506" s="142">
        <f>DATE(YEAR(H6506),MONTH(H6506),1)</f>
        <v/>
      </c>
      <c r="P6506" s="132">
        <f>IF(H6506&gt;$L$3,"Futuro","Atraso")</f>
        <v/>
      </c>
      <c r="Q6506">
        <f>12*(YEAR(H6506)-YEAR($L$3))+(MONTH(H6506)-MONTH($L$3))</f>
        <v/>
      </c>
      <c r="R6506" s="366">
        <f>IF(N6506="IBIRAPITANGA FASE 3",IF(P6506="Atraso",M6506,M6506/(1+$J$2)^Q6506),IF(P6506="Atraso",M6506,M6506/(1+$J$1)^Q6506))</f>
        <v/>
      </c>
    </row>
    <row r="6507">
      <c r="A6507" t="inlineStr">
        <is>
          <t>Q026L03</t>
        </is>
      </c>
      <c r="B6507" t="inlineStr">
        <is>
          <t>MARCO ANTONIO GUEDES GOUVEA</t>
        </is>
      </c>
      <c r="C6507" t="n">
        <v>1</v>
      </c>
      <c r="D6507" t="inlineStr">
        <is>
          <t>IPCA</t>
        </is>
      </c>
      <c r="E6507" t="n">
        <v>0.009488792934583046</v>
      </c>
      <c r="F6507" t="inlineStr">
        <is>
          <t>MENSAL</t>
        </is>
      </c>
      <c r="G6507" t="n">
        <v>46011</v>
      </c>
      <c r="H6507" t="n">
        <v>46011</v>
      </c>
      <c r="I6507" t="inlineStr">
        <is>
          <t>036</t>
        </is>
      </c>
      <c r="J6507" t="inlineStr">
        <is>
          <t>CARTEIRA</t>
        </is>
      </c>
      <c r="K6507" t="inlineStr">
        <is>
          <t>CONTRATO</t>
        </is>
      </c>
      <c r="L6507" t="n">
        <v>2603.8</v>
      </c>
      <c r="M6507" t="inlineStr"/>
      <c r="N6507" t="inlineStr"/>
      <c r="O6507" s="142">
        <f>DATE(YEAR(H6507),MONTH(H6507),1)</f>
        <v/>
      </c>
      <c r="P6507" s="132">
        <f>IF(H6507&gt;$L$3,"Futuro","Atraso")</f>
        <v/>
      </c>
      <c r="Q6507">
        <f>12*(YEAR(H6507)-YEAR($L$3))+(MONTH(H6507)-MONTH($L$3))</f>
        <v/>
      </c>
      <c r="R6507" s="366">
        <f>IF(N6507="IBIRAPITANGA FASE 3",IF(P6507="Atraso",M6507,M6507/(1+$J$2)^Q6507),IF(P6507="Atraso",M6507,M6507/(1+$J$1)^Q6507))</f>
        <v/>
      </c>
    </row>
    <row r="6508">
      <c r="A6508" t="inlineStr">
        <is>
          <t>Q026L03</t>
        </is>
      </c>
      <c r="B6508" t="inlineStr">
        <is>
          <t>MARCO ANTONIO GUEDES GOUVEA</t>
        </is>
      </c>
      <c r="C6508" t="n">
        <v>1</v>
      </c>
      <c r="D6508" t="inlineStr">
        <is>
          <t>IPCA</t>
        </is>
      </c>
      <c r="E6508" t="n">
        <v>0.009488792934583046</v>
      </c>
      <c r="F6508" t="inlineStr">
        <is>
          <t>MENSAL</t>
        </is>
      </c>
      <c r="G6508" t="n">
        <v>46042</v>
      </c>
      <c r="H6508" t="n">
        <v>46042</v>
      </c>
      <c r="I6508" t="inlineStr">
        <is>
          <t>037</t>
        </is>
      </c>
      <c r="J6508" t="inlineStr">
        <is>
          <t>CARTEIRA</t>
        </is>
      </c>
      <c r="K6508" t="inlineStr">
        <is>
          <t>CONTRATO</t>
        </is>
      </c>
      <c r="L6508" t="n">
        <v>2603.8</v>
      </c>
      <c r="M6508" t="inlineStr"/>
      <c r="N6508" t="inlineStr"/>
      <c r="O6508" s="142">
        <f>DATE(YEAR(H6508),MONTH(H6508),1)</f>
        <v/>
      </c>
      <c r="P6508" s="132">
        <f>IF(H6508&gt;$L$3,"Futuro","Atraso")</f>
        <v/>
      </c>
      <c r="Q6508">
        <f>12*(YEAR(H6508)-YEAR($L$3))+(MONTH(H6508)-MONTH($L$3))</f>
        <v/>
      </c>
      <c r="R6508" s="366">
        <f>IF(N6508="IBIRAPITANGA FASE 3",IF(P6508="Atraso",M6508,M6508/(1+$J$2)^Q6508),IF(P6508="Atraso",M6508,M6508/(1+$J$1)^Q6508))</f>
        <v/>
      </c>
    </row>
    <row r="6509">
      <c r="A6509" t="inlineStr">
        <is>
          <t>Q026L03</t>
        </is>
      </c>
      <c r="B6509" t="inlineStr">
        <is>
          <t>MARCO ANTONIO GUEDES GOUVEA</t>
        </is>
      </c>
      <c r="C6509" t="n">
        <v>1</v>
      </c>
      <c r="D6509" t="inlineStr">
        <is>
          <t>IPCA</t>
        </is>
      </c>
      <c r="E6509" t="n">
        <v>0.009488792934583046</v>
      </c>
      <c r="F6509" t="inlineStr">
        <is>
          <t>MENSAL</t>
        </is>
      </c>
      <c r="G6509" t="n">
        <v>46073</v>
      </c>
      <c r="H6509" t="n">
        <v>46073</v>
      </c>
      <c r="I6509" t="inlineStr">
        <is>
          <t>038</t>
        </is>
      </c>
      <c r="J6509" t="inlineStr">
        <is>
          <t>CARTEIRA</t>
        </is>
      </c>
      <c r="K6509" t="inlineStr">
        <is>
          <t>CONTRATO</t>
        </is>
      </c>
      <c r="L6509" t="n">
        <v>2603.8</v>
      </c>
      <c r="M6509" t="inlineStr"/>
      <c r="N6509" t="inlineStr"/>
      <c r="O6509" s="142">
        <f>DATE(YEAR(H6509),MONTH(H6509),1)</f>
        <v/>
      </c>
      <c r="P6509" s="132">
        <f>IF(H6509&gt;$L$3,"Futuro","Atraso")</f>
        <v/>
      </c>
      <c r="Q6509">
        <f>12*(YEAR(H6509)-YEAR($L$3))+(MONTH(H6509)-MONTH($L$3))</f>
        <v/>
      </c>
      <c r="R6509" s="366">
        <f>IF(N6509="IBIRAPITANGA FASE 3",IF(P6509="Atraso",M6509,M6509/(1+$J$2)^Q6509),IF(P6509="Atraso",M6509,M6509/(1+$J$1)^Q6509))</f>
        <v/>
      </c>
    </row>
    <row r="6510">
      <c r="A6510" t="inlineStr">
        <is>
          <t>Q026L03</t>
        </is>
      </c>
      <c r="B6510" t="inlineStr">
        <is>
          <t>MARCO ANTONIO GUEDES GOUVEA</t>
        </is>
      </c>
      <c r="C6510" t="n">
        <v>1</v>
      </c>
      <c r="D6510" t="inlineStr">
        <is>
          <t>IPCA</t>
        </is>
      </c>
      <c r="E6510" t="n">
        <v>0.009488792934583046</v>
      </c>
      <c r="F6510" t="inlineStr">
        <is>
          <t>MENSAL</t>
        </is>
      </c>
      <c r="G6510" t="n">
        <v>46101</v>
      </c>
      <c r="H6510" t="n">
        <v>46101</v>
      </c>
      <c r="I6510" t="inlineStr">
        <is>
          <t>039</t>
        </is>
      </c>
      <c r="J6510" t="inlineStr">
        <is>
          <t>CARTEIRA</t>
        </is>
      </c>
      <c r="K6510" t="inlineStr">
        <is>
          <t>CONTRATO</t>
        </is>
      </c>
      <c r="L6510" t="n">
        <v>2603.8</v>
      </c>
      <c r="M6510" t="inlineStr"/>
      <c r="N6510" t="inlineStr"/>
      <c r="O6510" s="142">
        <f>DATE(YEAR(H6510),MONTH(H6510),1)</f>
        <v/>
      </c>
      <c r="P6510" s="132">
        <f>IF(H6510&gt;$L$3,"Futuro","Atraso")</f>
        <v/>
      </c>
      <c r="Q6510">
        <f>12*(YEAR(H6510)-YEAR($L$3))+(MONTH(H6510)-MONTH($L$3))</f>
        <v/>
      </c>
      <c r="R6510" s="366">
        <f>IF(N6510="IBIRAPITANGA FASE 3",IF(P6510="Atraso",M6510,M6510/(1+$J$2)^Q6510),IF(P6510="Atraso",M6510,M6510/(1+$J$1)^Q6510))</f>
        <v/>
      </c>
    </row>
    <row r="6511">
      <c r="A6511" t="inlineStr">
        <is>
          <t>Q026L03</t>
        </is>
      </c>
      <c r="B6511" t="inlineStr">
        <is>
          <t>MARCO ANTONIO GUEDES GOUVEA</t>
        </is>
      </c>
      <c r="C6511" t="n">
        <v>1</v>
      </c>
      <c r="D6511" t="inlineStr">
        <is>
          <t>IPCA</t>
        </is>
      </c>
      <c r="E6511" t="n">
        <v>0.009488792934583046</v>
      </c>
      <c r="F6511" t="inlineStr">
        <is>
          <t>MENSAL</t>
        </is>
      </c>
      <c r="G6511" t="n">
        <v>46132</v>
      </c>
      <c r="H6511" t="n">
        <v>46132</v>
      </c>
      <c r="I6511" t="inlineStr">
        <is>
          <t>040</t>
        </is>
      </c>
      <c r="J6511" t="inlineStr">
        <is>
          <t>CARTEIRA</t>
        </is>
      </c>
      <c r="K6511" t="inlineStr">
        <is>
          <t>CONTRATO</t>
        </is>
      </c>
      <c r="L6511" t="n">
        <v>2603.8</v>
      </c>
      <c r="M6511" t="inlineStr"/>
      <c r="N6511" t="inlineStr"/>
      <c r="O6511" s="142">
        <f>DATE(YEAR(H6511),MONTH(H6511),1)</f>
        <v/>
      </c>
      <c r="P6511" s="132">
        <f>IF(H6511&gt;$L$3,"Futuro","Atraso")</f>
        <v/>
      </c>
      <c r="Q6511">
        <f>12*(YEAR(H6511)-YEAR($L$3))+(MONTH(H6511)-MONTH($L$3))</f>
        <v/>
      </c>
      <c r="R6511" s="366">
        <f>IF(N6511="IBIRAPITANGA FASE 3",IF(P6511="Atraso",M6511,M6511/(1+$J$2)^Q6511),IF(P6511="Atraso",M6511,M6511/(1+$J$1)^Q6511))</f>
        <v/>
      </c>
    </row>
    <row r="6512">
      <c r="A6512" t="inlineStr">
        <is>
          <t>Q026L03</t>
        </is>
      </c>
      <c r="B6512" t="inlineStr">
        <is>
          <t>MARCO ANTONIO GUEDES GOUVEA</t>
        </is>
      </c>
      <c r="C6512" t="n">
        <v>1</v>
      </c>
      <c r="D6512" t="inlineStr">
        <is>
          <t>IPCA</t>
        </is>
      </c>
      <c r="E6512" t="n">
        <v>0.009488792934583046</v>
      </c>
      <c r="F6512" t="inlineStr">
        <is>
          <t>MENSAL</t>
        </is>
      </c>
      <c r="G6512" t="n">
        <v>46162</v>
      </c>
      <c r="H6512" t="n">
        <v>46162</v>
      </c>
      <c r="I6512" t="inlineStr">
        <is>
          <t>041</t>
        </is>
      </c>
      <c r="J6512" t="inlineStr">
        <is>
          <t>CARTEIRA</t>
        </is>
      </c>
      <c r="K6512" t="inlineStr">
        <is>
          <t>CONTRATO</t>
        </is>
      </c>
      <c r="L6512" t="n">
        <v>2603.8</v>
      </c>
      <c r="M6512" t="inlineStr"/>
      <c r="N6512" t="inlineStr"/>
      <c r="O6512" s="142">
        <f>DATE(YEAR(H6512),MONTH(H6512),1)</f>
        <v/>
      </c>
      <c r="P6512" s="132">
        <f>IF(H6512&gt;$L$3,"Futuro","Atraso")</f>
        <v/>
      </c>
      <c r="Q6512">
        <f>12*(YEAR(H6512)-YEAR($L$3))+(MONTH(H6512)-MONTH($L$3))</f>
        <v/>
      </c>
      <c r="R6512" s="366">
        <f>IF(N6512="IBIRAPITANGA FASE 3",IF(P6512="Atraso",M6512,M6512/(1+$J$2)^Q6512),IF(P6512="Atraso",M6512,M6512/(1+$J$1)^Q6512))</f>
        <v/>
      </c>
    </row>
    <row r="6513">
      <c r="A6513" t="inlineStr">
        <is>
          <t>Q026L03</t>
        </is>
      </c>
      <c r="B6513" t="inlineStr">
        <is>
          <t>MARCO ANTONIO GUEDES GOUVEA</t>
        </is>
      </c>
      <c r="C6513" t="n">
        <v>1</v>
      </c>
      <c r="D6513" t="inlineStr">
        <is>
          <t>IPCA</t>
        </is>
      </c>
      <c r="E6513" t="n">
        <v>0.009488792934583046</v>
      </c>
      <c r="F6513" t="inlineStr">
        <is>
          <t>MENSAL</t>
        </is>
      </c>
      <c r="G6513" t="n">
        <v>46193</v>
      </c>
      <c r="H6513" t="n">
        <v>46193</v>
      </c>
      <c r="I6513" t="inlineStr">
        <is>
          <t>042</t>
        </is>
      </c>
      <c r="J6513" t="inlineStr">
        <is>
          <t>CARTEIRA</t>
        </is>
      </c>
      <c r="K6513" t="inlineStr">
        <is>
          <t>CONTRATO</t>
        </is>
      </c>
      <c r="L6513" t="n">
        <v>2603.8</v>
      </c>
      <c r="M6513" t="inlineStr"/>
      <c r="N6513" t="inlineStr"/>
      <c r="O6513" s="142">
        <f>DATE(YEAR(H6513),MONTH(H6513),1)</f>
        <v/>
      </c>
      <c r="P6513" s="132">
        <f>IF(H6513&gt;$L$3,"Futuro","Atraso")</f>
        <v/>
      </c>
      <c r="Q6513">
        <f>12*(YEAR(H6513)-YEAR($L$3))+(MONTH(H6513)-MONTH($L$3))</f>
        <v/>
      </c>
      <c r="R6513" s="366">
        <f>IF(N6513="IBIRAPITANGA FASE 3",IF(P6513="Atraso",M6513,M6513/(1+$J$2)^Q6513),IF(P6513="Atraso",M6513,M6513/(1+$J$1)^Q6513))</f>
        <v/>
      </c>
    </row>
    <row r="6514">
      <c r="A6514" t="inlineStr">
        <is>
          <t>Q026L03</t>
        </is>
      </c>
      <c r="B6514" t="inlineStr">
        <is>
          <t>MARCO ANTONIO GUEDES GOUVEA</t>
        </is>
      </c>
      <c r="C6514" t="n">
        <v>1</v>
      </c>
      <c r="D6514" t="inlineStr">
        <is>
          <t>IPCA</t>
        </is>
      </c>
      <c r="E6514" t="n">
        <v>0.009488792934583046</v>
      </c>
      <c r="F6514" t="inlineStr">
        <is>
          <t>MENSAL</t>
        </is>
      </c>
      <c r="G6514" t="n">
        <v>46223</v>
      </c>
      <c r="H6514" t="n">
        <v>46223</v>
      </c>
      <c r="I6514" t="inlineStr">
        <is>
          <t>043</t>
        </is>
      </c>
      <c r="J6514" t="inlineStr">
        <is>
          <t>CARTEIRA</t>
        </is>
      </c>
      <c r="K6514" t="inlineStr">
        <is>
          <t>CONTRATO</t>
        </is>
      </c>
      <c r="L6514" t="n">
        <v>2603.8</v>
      </c>
      <c r="M6514" t="inlineStr"/>
      <c r="N6514" t="inlineStr"/>
      <c r="O6514" s="142">
        <f>DATE(YEAR(H6514),MONTH(H6514),1)</f>
        <v/>
      </c>
      <c r="P6514" s="132">
        <f>IF(H6514&gt;$L$3,"Futuro","Atraso")</f>
        <v/>
      </c>
      <c r="Q6514">
        <f>12*(YEAR(H6514)-YEAR($L$3))+(MONTH(H6514)-MONTH($L$3))</f>
        <v/>
      </c>
      <c r="R6514" s="366">
        <f>IF(N6514="IBIRAPITANGA FASE 3",IF(P6514="Atraso",M6514,M6514/(1+$J$2)^Q6514),IF(P6514="Atraso",M6514,M6514/(1+$J$1)^Q6514))</f>
        <v/>
      </c>
    </row>
    <row r="6515">
      <c r="A6515" t="inlineStr">
        <is>
          <t>Q026L03</t>
        </is>
      </c>
      <c r="B6515" t="inlineStr">
        <is>
          <t>MARCO ANTONIO GUEDES GOUVEA</t>
        </is>
      </c>
      <c r="C6515" t="n">
        <v>1</v>
      </c>
      <c r="D6515" t="inlineStr">
        <is>
          <t>IPCA</t>
        </is>
      </c>
      <c r="E6515" t="n">
        <v>0.009488792934583046</v>
      </c>
      <c r="F6515" t="inlineStr">
        <is>
          <t>MENSAL</t>
        </is>
      </c>
      <c r="G6515" t="n">
        <v>46254</v>
      </c>
      <c r="H6515" t="n">
        <v>46254</v>
      </c>
      <c r="I6515" t="inlineStr">
        <is>
          <t>044</t>
        </is>
      </c>
      <c r="J6515" t="inlineStr">
        <is>
          <t>CARTEIRA</t>
        </is>
      </c>
      <c r="K6515" t="inlineStr">
        <is>
          <t>CONTRATO</t>
        </is>
      </c>
      <c r="L6515" t="n">
        <v>2603.8</v>
      </c>
      <c r="M6515" t="inlineStr"/>
      <c r="N6515" t="inlineStr"/>
      <c r="O6515" s="142">
        <f>DATE(YEAR(H6515),MONTH(H6515),1)</f>
        <v/>
      </c>
      <c r="P6515" s="132">
        <f>IF(H6515&gt;$L$3,"Futuro","Atraso")</f>
        <v/>
      </c>
      <c r="Q6515">
        <f>12*(YEAR(H6515)-YEAR($L$3))+(MONTH(H6515)-MONTH($L$3))</f>
        <v/>
      </c>
      <c r="R6515" s="366">
        <f>IF(N6515="IBIRAPITANGA FASE 3",IF(P6515="Atraso",M6515,M6515/(1+$J$2)^Q6515),IF(P6515="Atraso",M6515,M6515/(1+$J$1)^Q6515))</f>
        <v/>
      </c>
    </row>
    <row r="6516">
      <c r="A6516" t="inlineStr">
        <is>
          <t>Q026L03</t>
        </is>
      </c>
      <c r="B6516" t="inlineStr">
        <is>
          <t>MARCO ANTONIO GUEDES GOUVEA</t>
        </is>
      </c>
      <c r="C6516" t="n">
        <v>1</v>
      </c>
      <c r="D6516" t="inlineStr">
        <is>
          <t>IPCA</t>
        </is>
      </c>
      <c r="E6516" t="n">
        <v>0.009488792934583046</v>
      </c>
      <c r="F6516" t="inlineStr">
        <is>
          <t>MENSAL</t>
        </is>
      </c>
      <c r="G6516" t="n">
        <v>46285</v>
      </c>
      <c r="H6516" t="n">
        <v>46285</v>
      </c>
      <c r="I6516" t="inlineStr">
        <is>
          <t>045</t>
        </is>
      </c>
      <c r="J6516" t="inlineStr">
        <is>
          <t>CARTEIRA</t>
        </is>
      </c>
      <c r="K6516" t="inlineStr">
        <is>
          <t>CONTRATO</t>
        </is>
      </c>
      <c r="L6516" t="n">
        <v>2603.8</v>
      </c>
      <c r="M6516" t="inlineStr"/>
      <c r="N6516" t="inlineStr"/>
      <c r="O6516" s="142">
        <f>DATE(YEAR(H6516),MONTH(H6516),1)</f>
        <v/>
      </c>
      <c r="P6516" s="132">
        <f>IF(H6516&gt;$L$3,"Futuro","Atraso")</f>
        <v/>
      </c>
      <c r="Q6516">
        <f>12*(YEAR(H6516)-YEAR($L$3))+(MONTH(H6516)-MONTH($L$3))</f>
        <v/>
      </c>
      <c r="R6516" s="366">
        <f>IF(N6516="IBIRAPITANGA FASE 3",IF(P6516="Atraso",M6516,M6516/(1+$J$2)^Q6516),IF(P6516="Atraso",M6516,M6516/(1+$J$1)^Q6516))</f>
        <v/>
      </c>
    </row>
    <row r="6517">
      <c r="A6517" t="inlineStr">
        <is>
          <t>Q026L03</t>
        </is>
      </c>
      <c r="B6517" t="inlineStr">
        <is>
          <t>MARCO ANTONIO GUEDES GOUVEA</t>
        </is>
      </c>
      <c r="C6517" t="n">
        <v>1</v>
      </c>
      <c r="D6517" t="inlineStr">
        <is>
          <t>IPCA</t>
        </is>
      </c>
      <c r="E6517" t="n">
        <v>0.009488792934583046</v>
      </c>
      <c r="F6517" t="inlineStr">
        <is>
          <t>MENSAL</t>
        </is>
      </c>
      <c r="G6517" t="n">
        <v>46315</v>
      </c>
      <c r="H6517" t="n">
        <v>46315</v>
      </c>
      <c r="I6517" t="inlineStr">
        <is>
          <t>046</t>
        </is>
      </c>
      <c r="J6517" t="inlineStr">
        <is>
          <t>CARTEIRA</t>
        </is>
      </c>
      <c r="K6517" t="inlineStr">
        <is>
          <t>CONTRATO</t>
        </is>
      </c>
      <c r="L6517" t="n">
        <v>2603.8</v>
      </c>
      <c r="M6517" t="inlineStr"/>
      <c r="N6517" t="inlineStr"/>
      <c r="O6517" s="142">
        <f>DATE(YEAR(H6517),MONTH(H6517),1)</f>
        <v/>
      </c>
      <c r="P6517" s="132">
        <f>IF(H6517&gt;$L$3,"Futuro","Atraso")</f>
        <v/>
      </c>
      <c r="Q6517">
        <f>12*(YEAR(H6517)-YEAR($L$3))+(MONTH(H6517)-MONTH($L$3))</f>
        <v/>
      </c>
      <c r="R6517" s="366">
        <f>IF(N6517="IBIRAPITANGA FASE 3",IF(P6517="Atraso",M6517,M6517/(1+$J$2)^Q6517),IF(P6517="Atraso",M6517,M6517/(1+$J$1)^Q6517))</f>
        <v/>
      </c>
    </row>
    <row r="6518">
      <c r="A6518" t="inlineStr">
        <is>
          <t>Q026L03</t>
        </is>
      </c>
      <c r="B6518" t="inlineStr">
        <is>
          <t>MARCO ANTONIO GUEDES GOUVEA</t>
        </is>
      </c>
      <c r="C6518" t="n">
        <v>1</v>
      </c>
      <c r="D6518" t="inlineStr">
        <is>
          <t>IPCA</t>
        </is>
      </c>
      <c r="E6518" t="n">
        <v>0.009488792934583046</v>
      </c>
      <c r="F6518" t="inlineStr">
        <is>
          <t>MENSAL</t>
        </is>
      </c>
      <c r="G6518" t="n">
        <v>46346</v>
      </c>
      <c r="H6518" t="n">
        <v>46346</v>
      </c>
      <c r="I6518" t="inlineStr">
        <is>
          <t>047</t>
        </is>
      </c>
      <c r="J6518" t="inlineStr">
        <is>
          <t>CARTEIRA</t>
        </is>
      </c>
      <c r="K6518" t="inlineStr">
        <is>
          <t>CONTRATO</t>
        </is>
      </c>
      <c r="L6518" t="n">
        <v>2603.8</v>
      </c>
      <c r="M6518" t="inlineStr"/>
      <c r="N6518" t="inlineStr"/>
      <c r="O6518" s="142">
        <f>DATE(YEAR(H6518),MONTH(H6518),1)</f>
        <v/>
      </c>
      <c r="P6518" s="132">
        <f>IF(H6518&gt;$L$3,"Futuro","Atraso")</f>
        <v/>
      </c>
      <c r="Q6518">
        <f>12*(YEAR(H6518)-YEAR($L$3))+(MONTH(H6518)-MONTH($L$3))</f>
        <v/>
      </c>
      <c r="R6518" s="366">
        <f>IF(N6518="IBIRAPITANGA FASE 3",IF(P6518="Atraso",M6518,M6518/(1+$J$2)^Q6518),IF(P6518="Atraso",M6518,M6518/(1+$J$1)^Q6518))</f>
        <v/>
      </c>
    </row>
    <row r="6519">
      <c r="A6519" t="inlineStr">
        <is>
          <t>Q026L03</t>
        </is>
      </c>
      <c r="B6519" t="inlineStr">
        <is>
          <t>MARCO ANTONIO GUEDES GOUVEA</t>
        </is>
      </c>
      <c r="C6519" t="n">
        <v>1</v>
      </c>
      <c r="D6519" t="inlineStr">
        <is>
          <t>IPCA</t>
        </is>
      </c>
      <c r="E6519" t="n">
        <v>0.009488792934583046</v>
      </c>
      <c r="F6519" t="inlineStr">
        <is>
          <t>MENSAL</t>
        </is>
      </c>
      <c r="G6519" t="n">
        <v>46376</v>
      </c>
      <c r="H6519" t="n">
        <v>46376</v>
      </c>
      <c r="I6519" t="inlineStr">
        <is>
          <t>048</t>
        </is>
      </c>
      <c r="J6519" t="inlineStr">
        <is>
          <t>CARTEIRA</t>
        </is>
      </c>
      <c r="K6519" t="inlineStr">
        <is>
          <t>CONTRATO</t>
        </is>
      </c>
      <c r="L6519" t="n">
        <v>2603.8</v>
      </c>
      <c r="M6519" t="inlineStr"/>
      <c r="N6519" t="inlineStr"/>
      <c r="O6519" s="142">
        <f>DATE(YEAR(H6519),MONTH(H6519),1)</f>
        <v/>
      </c>
      <c r="P6519" s="132">
        <f>IF(H6519&gt;$L$3,"Futuro","Atraso")</f>
        <v/>
      </c>
      <c r="Q6519">
        <f>12*(YEAR(H6519)-YEAR($L$3))+(MONTH(H6519)-MONTH($L$3))</f>
        <v/>
      </c>
      <c r="R6519" s="366">
        <f>IF(N6519="IBIRAPITANGA FASE 3",IF(P6519="Atraso",M6519,M6519/(1+$J$2)^Q6519),IF(P6519="Atraso",M6519,M6519/(1+$J$1)^Q6519))</f>
        <v/>
      </c>
    </row>
    <row r="6520">
      <c r="A6520" t="inlineStr">
        <is>
          <t>Q026L03</t>
        </is>
      </c>
      <c r="B6520" t="inlineStr">
        <is>
          <t>MARCO ANTONIO GUEDES GOUVEA</t>
        </is>
      </c>
      <c r="C6520" t="n">
        <v>1</v>
      </c>
      <c r="D6520" t="inlineStr">
        <is>
          <t>IPCA</t>
        </is>
      </c>
      <c r="E6520" t="n">
        <v>0.009488792934583046</v>
      </c>
      <c r="F6520" t="inlineStr">
        <is>
          <t>MENSAL</t>
        </is>
      </c>
      <c r="G6520" t="n">
        <v>46407</v>
      </c>
      <c r="H6520" t="n">
        <v>46407</v>
      </c>
      <c r="I6520" t="inlineStr">
        <is>
          <t>049</t>
        </is>
      </c>
      <c r="J6520" t="inlineStr">
        <is>
          <t>CARTEIRA</t>
        </is>
      </c>
      <c r="K6520" t="inlineStr">
        <is>
          <t>CONTRATO</t>
        </is>
      </c>
      <c r="L6520" t="n">
        <v>2603.8</v>
      </c>
      <c r="M6520" t="inlineStr"/>
      <c r="N6520" t="inlineStr"/>
      <c r="O6520" s="142">
        <f>DATE(YEAR(H6520),MONTH(H6520),1)</f>
        <v/>
      </c>
      <c r="P6520" s="132">
        <f>IF(H6520&gt;$L$3,"Futuro","Atraso")</f>
        <v/>
      </c>
      <c r="Q6520">
        <f>12*(YEAR(H6520)-YEAR($L$3))+(MONTH(H6520)-MONTH($L$3))</f>
        <v/>
      </c>
      <c r="R6520" s="366">
        <f>IF(N6520="IBIRAPITANGA FASE 3",IF(P6520="Atraso",M6520,M6520/(1+$J$2)^Q6520),IF(P6520="Atraso",M6520,M6520/(1+$J$1)^Q6520))</f>
        <v/>
      </c>
    </row>
    <row r="6521">
      <c r="A6521" t="inlineStr">
        <is>
          <t>Q026L03</t>
        </is>
      </c>
      <c r="B6521" t="inlineStr">
        <is>
          <t>MARCO ANTONIO GUEDES GOUVEA</t>
        </is>
      </c>
      <c r="C6521" t="n">
        <v>1</v>
      </c>
      <c r="D6521" t="inlineStr">
        <is>
          <t>IPCA</t>
        </is>
      </c>
      <c r="E6521" t="n">
        <v>0.009488792934583046</v>
      </c>
      <c r="F6521" t="inlineStr">
        <is>
          <t>MENSAL</t>
        </is>
      </c>
      <c r="G6521" t="n">
        <v>46438</v>
      </c>
      <c r="H6521" t="n">
        <v>46438</v>
      </c>
      <c r="I6521" t="inlineStr">
        <is>
          <t>050</t>
        </is>
      </c>
      <c r="J6521" t="inlineStr">
        <is>
          <t>CARTEIRA</t>
        </is>
      </c>
      <c r="K6521" t="inlineStr">
        <is>
          <t>CONTRATO</t>
        </is>
      </c>
      <c r="L6521" t="n">
        <v>2603.8</v>
      </c>
      <c r="M6521" t="inlineStr"/>
      <c r="N6521" t="inlineStr"/>
      <c r="O6521" s="142">
        <f>DATE(YEAR(H6521),MONTH(H6521),1)</f>
        <v/>
      </c>
      <c r="P6521" s="132">
        <f>IF(H6521&gt;$L$3,"Futuro","Atraso")</f>
        <v/>
      </c>
      <c r="Q6521">
        <f>12*(YEAR(H6521)-YEAR($L$3))+(MONTH(H6521)-MONTH($L$3))</f>
        <v/>
      </c>
      <c r="R6521" s="366">
        <f>IF(N6521="IBIRAPITANGA FASE 3",IF(P6521="Atraso",M6521,M6521/(1+$J$2)^Q6521),IF(P6521="Atraso",M6521,M6521/(1+$J$1)^Q6521))</f>
        <v/>
      </c>
    </row>
    <row r="6522">
      <c r="A6522" t="inlineStr">
        <is>
          <t>Q026L03</t>
        </is>
      </c>
      <c r="B6522" t="inlineStr">
        <is>
          <t>MARCO ANTONIO GUEDES GOUVEA</t>
        </is>
      </c>
      <c r="C6522" t="n">
        <v>1</v>
      </c>
      <c r="D6522" t="inlineStr">
        <is>
          <t>IPCA</t>
        </is>
      </c>
      <c r="E6522" t="n">
        <v>0.009488792934583046</v>
      </c>
      <c r="F6522" t="inlineStr">
        <is>
          <t>MENSAL</t>
        </is>
      </c>
      <c r="G6522" t="n">
        <v>46466</v>
      </c>
      <c r="H6522" t="n">
        <v>46466</v>
      </c>
      <c r="I6522" t="inlineStr">
        <is>
          <t>051</t>
        </is>
      </c>
      <c r="J6522" t="inlineStr">
        <is>
          <t>CARTEIRA</t>
        </is>
      </c>
      <c r="K6522" t="inlineStr">
        <is>
          <t>CONTRATO</t>
        </is>
      </c>
      <c r="L6522" t="n">
        <v>2603.8</v>
      </c>
      <c r="M6522" t="inlineStr"/>
      <c r="N6522" t="inlineStr"/>
      <c r="O6522" s="142">
        <f>DATE(YEAR(H6522),MONTH(H6522),1)</f>
        <v/>
      </c>
      <c r="P6522" s="132">
        <f>IF(H6522&gt;$L$3,"Futuro","Atraso")</f>
        <v/>
      </c>
      <c r="Q6522">
        <f>12*(YEAR(H6522)-YEAR($L$3))+(MONTH(H6522)-MONTH($L$3))</f>
        <v/>
      </c>
      <c r="R6522" s="366">
        <f>IF(N6522="IBIRAPITANGA FASE 3",IF(P6522="Atraso",M6522,M6522/(1+$J$2)^Q6522),IF(P6522="Atraso",M6522,M6522/(1+$J$1)^Q6522))</f>
        <v/>
      </c>
    </row>
    <row r="6523">
      <c r="A6523" t="inlineStr">
        <is>
          <t>Q026L03</t>
        </is>
      </c>
      <c r="B6523" t="inlineStr">
        <is>
          <t>MARCO ANTONIO GUEDES GOUVEA</t>
        </is>
      </c>
      <c r="C6523" t="n">
        <v>1</v>
      </c>
      <c r="D6523" t="inlineStr">
        <is>
          <t>IPCA</t>
        </is>
      </c>
      <c r="E6523" t="n">
        <v>0.009488792934583046</v>
      </c>
      <c r="F6523" t="inlineStr">
        <is>
          <t>MENSAL</t>
        </is>
      </c>
      <c r="G6523" t="n">
        <v>46497</v>
      </c>
      <c r="H6523" t="n">
        <v>46497</v>
      </c>
      <c r="I6523" t="inlineStr">
        <is>
          <t>052</t>
        </is>
      </c>
      <c r="J6523" t="inlineStr">
        <is>
          <t>CARTEIRA</t>
        </is>
      </c>
      <c r="K6523" t="inlineStr">
        <is>
          <t>CONTRATO</t>
        </is>
      </c>
      <c r="L6523" t="n">
        <v>2603.8</v>
      </c>
      <c r="M6523" t="inlineStr"/>
      <c r="N6523" t="inlineStr"/>
      <c r="O6523" s="142">
        <f>DATE(YEAR(H6523),MONTH(H6523),1)</f>
        <v/>
      </c>
      <c r="P6523" s="132">
        <f>IF(H6523&gt;$L$3,"Futuro","Atraso")</f>
        <v/>
      </c>
      <c r="Q6523">
        <f>12*(YEAR(H6523)-YEAR($L$3))+(MONTH(H6523)-MONTH($L$3))</f>
        <v/>
      </c>
      <c r="R6523" s="366">
        <f>IF(N6523="IBIRAPITANGA FASE 3",IF(P6523="Atraso",M6523,M6523/(1+$J$2)^Q6523),IF(P6523="Atraso",M6523,M6523/(1+$J$1)^Q6523))</f>
        <v/>
      </c>
    </row>
    <row r="6524">
      <c r="A6524" t="inlineStr">
        <is>
          <t>Q026L03</t>
        </is>
      </c>
      <c r="B6524" t="inlineStr">
        <is>
          <t>MARCO ANTONIO GUEDES GOUVEA</t>
        </is>
      </c>
      <c r="C6524" t="n">
        <v>1</v>
      </c>
      <c r="D6524" t="inlineStr">
        <is>
          <t>IPCA</t>
        </is>
      </c>
      <c r="E6524" t="n">
        <v>0.009488792934583046</v>
      </c>
      <c r="F6524" t="inlineStr">
        <is>
          <t>MENSAL</t>
        </is>
      </c>
      <c r="G6524" t="n">
        <v>46527</v>
      </c>
      <c r="H6524" t="n">
        <v>46527</v>
      </c>
      <c r="I6524" t="inlineStr">
        <is>
          <t>053</t>
        </is>
      </c>
      <c r="J6524" t="inlineStr">
        <is>
          <t>CARTEIRA</t>
        </is>
      </c>
      <c r="K6524" t="inlineStr">
        <is>
          <t>CONTRATO</t>
        </is>
      </c>
      <c r="L6524" t="n">
        <v>2603.8</v>
      </c>
      <c r="M6524" t="inlineStr"/>
      <c r="N6524" t="inlineStr"/>
      <c r="O6524" s="142">
        <f>DATE(YEAR(H6524),MONTH(H6524),1)</f>
        <v/>
      </c>
      <c r="P6524" s="132">
        <f>IF(H6524&gt;$L$3,"Futuro","Atraso")</f>
        <v/>
      </c>
      <c r="Q6524">
        <f>12*(YEAR(H6524)-YEAR($L$3))+(MONTH(H6524)-MONTH($L$3))</f>
        <v/>
      </c>
      <c r="R6524" s="366">
        <f>IF(N6524="IBIRAPITANGA FASE 3",IF(P6524="Atraso",M6524,M6524/(1+$J$2)^Q6524),IF(P6524="Atraso",M6524,M6524/(1+$J$1)^Q6524))</f>
        <v/>
      </c>
    </row>
    <row r="6525">
      <c r="A6525" t="inlineStr">
        <is>
          <t>Q026L03</t>
        </is>
      </c>
      <c r="B6525" t="inlineStr">
        <is>
          <t>MARCO ANTONIO GUEDES GOUVEA</t>
        </is>
      </c>
      <c r="C6525" t="n">
        <v>1</v>
      </c>
      <c r="D6525" t="inlineStr">
        <is>
          <t>IPCA</t>
        </is>
      </c>
      <c r="E6525" t="n">
        <v>0.009488792934583046</v>
      </c>
      <c r="F6525" t="inlineStr">
        <is>
          <t>MENSAL</t>
        </is>
      </c>
      <c r="G6525" t="n">
        <v>46558</v>
      </c>
      <c r="H6525" t="n">
        <v>46558</v>
      </c>
      <c r="I6525" t="inlineStr">
        <is>
          <t>054</t>
        </is>
      </c>
      <c r="J6525" t="inlineStr">
        <is>
          <t>CARTEIRA</t>
        </is>
      </c>
      <c r="K6525" t="inlineStr">
        <is>
          <t>CONTRATO</t>
        </is>
      </c>
      <c r="L6525" t="n">
        <v>2603.8</v>
      </c>
      <c r="M6525" t="inlineStr"/>
      <c r="N6525" t="inlineStr"/>
      <c r="O6525" s="142">
        <f>DATE(YEAR(H6525),MONTH(H6525),1)</f>
        <v/>
      </c>
      <c r="P6525" s="132">
        <f>IF(H6525&gt;$L$3,"Futuro","Atraso")</f>
        <v/>
      </c>
      <c r="Q6525">
        <f>12*(YEAR(H6525)-YEAR($L$3))+(MONTH(H6525)-MONTH($L$3))</f>
        <v/>
      </c>
      <c r="R6525" s="366">
        <f>IF(N6525="IBIRAPITANGA FASE 3",IF(P6525="Atraso",M6525,M6525/(1+$J$2)^Q6525),IF(P6525="Atraso",M6525,M6525/(1+$J$1)^Q6525))</f>
        <v/>
      </c>
    </row>
    <row r="6526">
      <c r="A6526" t="inlineStr">
        <is>
          <t>Q026L03</t>
        </is>
      </c>
      <c r="B6526" t="inlineStr">
        <is>
          <t>MARCO ANTONIO GUEDES GOUVEA</t>
        </is>
      </c>
      <c r="C6526" t="n">
        <v>1</v>
      </c>
      <c r="D6526" t="inlineStr">
        <is>
          <t>IPCA</t>
        </is>
      </c>
      <c r="E6526" t="n">
        <v>0.009488792934583046</v>
      </c>
      <c r="F6526" t="inlineStr">
        <is>
          <t>MENSAL</t>
        </is>
      </c>
      <c r="G6526" t="n">
        <v>46588</v>
      </c>
      <c r="H6526" t="n">
        <v>46588</v>
      </c>
      <c r="I6526" t="inlineStr">
        <is>
          <t>055</t>
        </is>
      </c>
      <c r="J6526" t="inlineStr">
        <is>
          <t>CARTEIRA</t>
        </is>
      </c>
      <c r="K6526" t="inlineStr">
        <is>
          <t>CONTRATO</t>
        </is>
      </c>
      <c r="L6526" t="n">
        <v>2603.8</v>
      </c>
      <c r="M6526" t="inlineStr"/>
      <c r="N6526" t="inlineStr"/>
      <c r="O6526" s="142">
        <f>DATE(YEAR(H6526),MONTH(H6526),1)</f>
        <v/>
      </c>
      <c r="P6526" s="132">
        <f>IF(H6526&gt;$L$3,"Futuro","Atraso")</f>
        <v/>
      </c>
      <c r="Q6526">
        <f>12*(YEAR(H6526)-YEAR($L$3))+(MONTH(H6526)-MONTH($L$3))</f>
        <v/>
      </c>
      <c r="R6526" s="366">
        <f>IF(N6526="IBIRAPITANGA FASE 3",IF(P6526="Atraso",M6526,M6526/(1+$J$2)^Q6526),IF(P6526="Atraso",M6526,M6526/(1+$J$1)^Q6526))</f>
        <v/>
      </c>
    </row>
    <row r="6527">
      <c r="A6527" t="inlineStr">
        <is>
          <t>Q026L03</t>
        </is>
      </c>
      <c r="B6527" t="inlineStr">
        <is>
          <t>MARCO ANTONIO GUEDES GOUVEA</t>
        </is>
      </c>
      <c r="C6527" t="n">
        <v>1</v>
      </c>
      <c r="D6527" t="inlineStr">
        <is>
          <t>IPCA</t>
        </is>
      </c>
      <c r="E6527" t="n">
        <v>0.009488792934583046</v>
      </c>
      <c r="F6527" t="inlineStr">
        <is>
          <t>MENSAL</t>
        </is>
      </c>
      <c r="G6527" t="n">
        <v>46619</v>
      </c>
      <c r="H6527" t="n">
        <v>46619</v>
      </c>
      <c r="I6527" t="inlineStr">
        <is>
          <t>056</t>
        </is>
      </c>
      <c r="J6527" t="inlineStr">
        <is>
          <t>CARTEIRA</t>
        </is>
      </c>
      <c r="K6527" t="inlineStr">
        <is>
          <t>CONTRATO</t>
        </is>
      </c>
      <c r="L6527" t="n">
        <v>2603.8</v>
      </c>
      <c r="M6527" t="inlineStr"/>
      <c r="N6527" t="inlineStr"/>
      <c r="O6527" s="142">
        <f>DATE(YEAR(H6527),MONTH(H6527),1)</f>
        <v/>
      </c>
      <c r="P6527" s="132">
        <f>IF(H6527&gt;$L$3,"Futuro","Atraso")</f>
        <v/>
      </c>
      <c r="Q6527">
        <f>12*(YEAR(H6527)-YEAR($L$3))+(MONTH(H6527)-MONTH($L$3))</f>
        <v/>
      </c>
      <c r="R6527" s="366">
        <f>IF(N6527="IBIRAPITANGA FASE 3",IF(P6527="Atraso",M6527,M6527/(1+$J$2)^Q6527),IF(P6527="Atraso",M6527,M6527/(1+$J$1)^Q6527))</f>
        <v/>
      </c>
    </row>
    <row r="6528">
      <c r="A6528" t="inlineStr">
        <is>
          <t>Q026L03</t>
        </is>
      </c>
      <c r="B6528" t="inlineStr">
        <is>
          <t>MARCO ANTONIO GUEDES GOUVEA</t>
        </is>
      </c>
      <c r="C6528" t="n">
        <v>1</v>
      </c>
      <c r="D6528" t="inlineStr">
        <is>
          <t>IPCA</t>
        </is>
      </c>
      <c r="E6528" t="n">
        <v>0.009488792934583046</v>
      </c>
      <c r="F6528" t="inlineStr">
        <is>
          <t>MENSAL</t>
        </is>
      </c>
      <c r="G6528" t="n">
        <v>46650</v>
      </c>
      <c r="H6528" t="n">
        <v>46650</v>
      </c>
      <c r="I6528" t="inlineStr">
        <is>
          <t>057</t>
        </is>
      </c>
      <c r="J6528" t="inlineStr">
        <is>
          <t>CARTEIRA</t>
        </is>
      </c>
      <c r="K6528" t="inlineStr">
        <is>
          <t>CONTRATO</t>
        </is>
      </c>
      <c r="L6528" t="n">
        <v>2603.8</v>
      </c>
      <c r="M6528" t="inlineStr"/>
      <c r="N6528" t="inlineStr"/>
      <c r="O6528" s="142">
        <f>DATE(YEAR(H6528),MONTH(H6528),1)</f>
        <v/>
      </c>
      <c r="P6528" s="132">
        <f>IF(H6528&gt;$L$3,"Futuro","Atraso")</f>
        <v/>
      </c>
      <c r="Q6528">
        <f>12*(YEAR(H6528)-YEAR($L$3))+(MONTH(H6528)-MONTH($L$3))</f>
        <v/>
      </c>
      <c r="R6528" s="366">
        <f>IF(N6528="IBIRAPITANGA FASE 3",IF(P6528="Atraso",M6528,M6528/(1+$J$2)^Q6528),IF(P6528="Atraso",M6528,M6528/(1+$J$1)^Q6528))</f>
        <v/>
      </c>
    </row>
    <row r="6529">
      <c r="A6529" t="inlineStr">
        <is>
          <t>Q026L04</t>
        </is>
      </c>
      <c r="B6529" t="inlineStr">
        <is>
          <t>AMANDA OLIVEIRA DE ALMEIDA ARAUJO</t>
        </is>
      </c>
      <c r="C6529" t="n">
        <v>1</v>
      </c>
      <c r="D6529" t="inlineStr">
        <is>
          <t>IPCA</t>
        </is>
      </c>
      <c r="E6529" t="n">
        <v>0.009488792934583046</v>
      </c>
      <c r="F6529" t="inlineStr">
        <is>
          <t>MENSAL</t>
        </is>
      </c>
      <c r="G6529" t="n">
        <v>45224</v>
      </c>
      <c r="H6529" t="n">
        <v>45224</v>
      </c>
      <c r="I6529" t="inlineStr">
        <is>
          <t>057</t>
        </is>
      </c>
      <c r="J6529" t="inlineStr">
        <is>
          <t>CARTEIRA</t>
        </is>
      </c>
      <c r="K6529" t="inlineStr">
        <is>
          <t>CONTRATO</t>
        </is>
      </c>
      <c r="L6529" t="n">
        <v>2305.26</v>
      </c>
      <c r="M6529" t="inlineStr"/>
      <c r="N6529" t="inlineStr"/>
      <c r="O6529" s="142">
        <f>DATE(YEAR(H6529),MONTH(H6529),1)</f>
        <v/>
      </c>
      <c r="P6529" s="132">
        <f>IF(H6529&gt;$L$3,"Futuro","Atraso")</f>
        <v/>
      </c>
      <c r="Q6529">
        <f>12*(YEAR(H6529)-YEAR($L$3))+(MONTH(H6529)-MONTH($L$3))</f>
        <v/>
      </c>
      <c r="R6529" s="366">
        <f>IF(N6529="IBIRAPITANGA FASE 3",IF(P6529="Atraso",M6529,M6529/(1+$J$2)^Q6529),IF(P6529="Atraso",M6529,M6529/(1+$J$1)^Q6529))</f>
        <v/>
      </c>
    </row>
    <row r="6530">
      <c r="A6530" t="inlineStr">
        <is>
          <t>Q026L04</t>
        </is>
      </c>
      <c r="B6530" t="inlineStr">
        <is>
          <t>AMANDA OLIVEIRA DE ALMEIDA ARAUJO</t>
        </is>
      </c>
      <c r="C6530" t="n">
        <v>1</v>
      </c>
      <c r="D6530" t="inlineStr">
        <is>
          <t>IPCA</t>
        </is>
      </c>
      <c r="E6530" t="n">
        <v>0.009488792934583046</v>
      </c>
      <c r="F6530" t="inlineStr">
        <is>
          <t>MENSAL</t>
        </is>
      </c>
      <c r="G6530" t="n">
        <v>45255</v>
      </c>
      <c r="H6530" t="n">
        <v>45255</v>
      </c>
      <c r="I6530" t="inlineStr">
        <is>
          <t>058</t>
        </is>
      </c>
      <c r="J6530" t="inlineStr">
        <is>
          <t>CARTEIRA</t>
        </is>
      </c>
      <c r="K6530" t="inlineStr">
        <is>
          <t>CONTRATO</t>
        </is>
      </c>
      <c r="L6530" t="n">
        <v>2305.26</v>
      </c>
      <c r="M6530" t="inlineStr"/>
      <c r="N6530" t="inlineStr"/>
      <c r="O6530" s="142">
        <f>DATE(YEAR(H6530),MONTH(H6530),1)</f>
        <v/>
      </c>
      <c r="P6530" s="132">
        <f>IF(H6530&gt;$L$3,"Futuro","Atraso")</f>
        <v/>
      </c>
      <c r="Q6530">
        <f>12*(YEAR(H6530)-YEAR($L$3))+(MONTH(H6530)-MONTH($L$3))</f>
        <v/>
      </c>
      <c r="R6530" s="366">
        <f>IF(N6530="IBIRAPITANGA FASE 3",IF(P6530="Atraso",M6530,M6530/(1+$J$2)^Q6530),IF(P6530="Atraso",M6530,M6530/(1+$J$1)^Q6530))</f>
        <v/>
      </c>
    </row>
    <row r="6531">
      <c r="A6531" t="inlineStr">
        <is>
          <t>Q026L04</t>
        </is>
      </c>
      <c r="B6531" t="inlineStr">
        <is>
          <t>AMANDA OLIVEIRA DE ALMEIDA ARAUJO</t>
        </is>
      </c>
      <c r="C6531" t="n">
        <v>1</v>
      </c>
      <c r="D6531" t="inlineStr">
        <is>
          <t>IPCA</t>
        </is>
      </c>
      <c r="E6531" t="n">
        <v>0.009488792934583046</v>
      </c>
      <c r="F6531" t="inlineStr">
        <is>
          <t>MENSAL</t>
        </is>
      </c>
      <c r="G6531" t="n">
        <v>45285</v>
      </c>
      <c r="H6531" t="n">
        <v>45285</v>
      </c>
      <c r="I6531" t="inlineStr">
        <is>
          <t>059</t>
        </is>
      </c>
      <c r="J6531" t="inlineStr">
        <is>
          <t>CARTEIRA</t>
        </is>
      </c>
      <c r="K6531" t="inlineStr">
        <is>
          <t>CONTRATO</t>
        </is>
      </c>
      <c r="L6531" t="n">
        <v>2305.26</v>
      </c>
      <c r="M6531" t="inlineStr"/>
      <c r="N6531" t="inlineStr"/>
      <c r="O6531" s="142">
        <f>DATE(YEAR(H6531),MONTH(H6531),1)</f>
        <v/>
      </c>
      <c r="P6531" s="132">
        <f>IF(H6531&gt;$L$3,"Futuro","Atraso")</f>
        <v/>
      </c>
      <c r="Q6531">
        <f>12*(YEAR(H6531)-YEAR($L$3))+(MONTH(H6531)-MONTH($L$3))</f>
        <v/>
      </c>
      <c r="R6531" s="366">
        <f>IF(N6531="IBIRAPITANGA FASE 3",IF(P6531="Atraso",M6531,M6531/(1+$J$2)^Q6531),IF(P6531="Atraso",M6531,M6531/(1+$J$1)^Q6531))</f>
        <v/>
      </c>
    </row>
    <row r="6532">
      <c r="A6532" t="inlineStr">
        <is>
          <t>Q026L04</t>
        </is>
      </c>
      <c r="B6532" t="inlineStr">
        <is>
          <t>AMANDA OLIVEIRA DE ALMEIDA ARAUJO</t>
        </is>
      </c>
      <c r="C6532" t="n">
        <v>1</v>
      </c>
      <c r="D6532" t="inlineStr">
        <is>
          <t>IPCA</t>
        </is>
      </c>
      <c r="E6532" t="n">
        <v>0.009488792934583046</v>
      </c>
      <c r="F6532" t="inlineStr">
        <is>
          <t>MENSAL</t>
        </is>
      </c>
      <c r="G6532" t="n">
        <v>45316</v>
      </c>
      <c r="H6532" t="n">
        <v>45316</v>
      </c>
      <c r="I6532" t="inlineStr">
        <is>
          <t>060</t>
        </is>
      </c>
      <c r="J6532" t="inlineStr">
        <is>
          <t>CARTEIRA</t>
        </is>
      </c>
      <c r="K6532" t="inlineStr">
        <is>
          <t>CONTRATO</t>
        </is>
      </c>
      <c r="L6532" t="n">
        <v>2305.26</v>
      </c>
      <c r="M6532" t="inlineStr"/>
      <c r="N6532" t="inlineStr"/>
      <c r="O6532" s="142">
        <f>DATE(YEAR(H6532),MONTH(H6532),1)</f>
        <v/>
      </c>
      <c r="P6532" s="132">
        <f>IF(H6532&gt;$L$3,"Futuro","Atraso")</f>
        <v/>
      </c>
      <c r="Q6532">
        <f>12*(YEAR(H6532)-YEAR($L$3))+(MONTH(H6532)-MONTH($L$3))</f>
        <v/>
      </c>
      <c r="R6532" s="366">
        <f>IF(N6532="IBIRAPITANGA FASE 3",IF(P6532="Atraso",M6532,M6532/(1+$J$2)^Q6532),IF(P6532="Atraso",M6532,M6532/(1+$J$1)^Q6532))</f>
        <v/>
      </c>
    </row>
    <row r="6533">
      <c r="A6533" t="inlineStr">
        <is>
          <t>Q026L04</t>
        </is>
      </c>
      <c r="B6533" t="inlineStr">
        <is>
          <t>AMANDA OLIVEIRA DE ALMEIDA ARAUJO</t>
        </is>
      </c>
      <c r="C6533" t="n">
        <v>1</v>
      </c>
      <c r="D6533" t="inlineStr">
        <is>
          <t>IPCA</t>
        </is>
      </c>
      <c r="E6533" t="n">
        <v>0.009488792934583046</v>
      </c>
      <c r="F6533" t="inlineStr">
        <is>
          <t>MENSAL</t>
        </is>
      </c>
      <c r="G6533" t="n">
        <v>45347</v>
      </c>
      <c r="H6533" t="n">
        <v>45347</v>
      </c>
      <c r="I6533" t="inlineStr">
        <is>
          <t>061</t>
        </is>
      </c>
      <c r="J6533" t="inlineStr">
        <is>
          <t>CARTEIRA</t>
        </is>
      </c>
      <c r="K6533" t="inlineStr">
        <is>
          <t>CONTRATO</t>
        </is>
      </c>
      <c r="L6533" t="n">
        <v>2305.26</v>
      </c>
      <c r="M6533" t="inlineStr"/>
      <c r="N6533" t="inlineStr"/>
      <c r="O6533" s="142">
        <f>DATE(YEAR(H6533),MONTH(H6533),1)</f>
        <v/>
      </c>
      <c r="P6533" s="132">
        <f>IF(H6533&gt;$L$3,"Futuro","Atraso")</f>
        <v/>
      </c>
      <c r="Q6533">
        <f>12*(YEAR(H6533)-YEAR($L$3))+(MONTH(H6533)-MONTH($L$3))</f>
        <v/>
      </c>
      <c r="R6533" s="366">
        <f>IF(N6533="IBIRAPITANGA FASE 3",IF(P6533="Atraso",M6533,M6533/(1+$J$2)^Q6533),IF(P6533="Atraso",M6533,M6533/(1+$J$1)^Q6533))</f>
        <v/>
      </c>
    </row>
    <row r="6534">
      <c r="A6534" t="inlineStr">
        <is>
          <t>Q026L04</t>
        </is>
      </c>
      <c r="B6534" t="inlineStr">
        <is>
          <t>AMANDA OLIVEIRA DE ALMEIDA ARAUJO</t>
        </is>
      </c>
      <c r="C6534" t="n">
        <v>1</v>
      </c>
      <c r="D6534" t="inlineStr">
        <is>
          <t>IPCA</t>
        </is>
      </c>
      <c r="E6534" t="n">
        <v>0.009488792934583046</v>
      </c>
      <c r="F6534" t="inlineStr">
        <is>
          <t>MENSAL</t>
        </is>
      </c>
      <c r="G6534" t="n">
        <v>45376</v>
      </c>
      <c r="H6534" t="n">
        <v>45376</v>
      </c>
      <c r="I6534" t="inlineStr">
        <is>
          <t>062</t>
        </is>
      </c>
      <c r="J6534" t="inlineStr">
        <is>
          <t>CARTEIRA</t>
        </is>
      </c>
      <c r="K6534" t="inlineStr">
        <is>
          <t>CONTRATO</t>
        </is>
      </c>
      <c r="L6534" t="n">
        <v>2305.26</v>
      </c>
      <c r="M6534" t="inlineStr"/>
      <c r="N6534" t="inlineStr"/>
      <c r="O6534" s="142">
        <f>DATE(YEAR(H6534),MONTH(H6534),1)</f>
        <v/>
      </c>
      <c r="P6534" s="132">
        <f>IF(H6534&gt;$L$3,"Futuro","Atraso")</f>
        <v/>
      </c>
      <c r="Q6534">
        <f>12*(YEAR(H6534)-YEAR($L$3))+(MONTH(H6534)-MONTH($L$3))</f>
        <v/>
      </c>
      <c r="R6534" s="366">
        <f>IF(N6534="IBIRAPITANGA FASE 3",IF(P6534="Atraso",M6534,M6534/(1+$J$2)^Q6534),IF(P6534="Atraso",M6534,M6534/(1+$J$1)^Q6534))</f>
        <v/>
      </c>
    </row>
    <row r="6535">
      <c r="A6535" t="inlineStr">
        <is>
          <t>Q026L04</t>
        </is>
      </c>
      <c r="B6535" t="inlineStr">
        <is>
          <t>AMANDA OLIVEIRA DE ALMEIDA ARAUJO</t>
        </is>
      </c>
      <c r="C6535" t="n">
        <v>1</v>
      </c>
      <c r="D6535" t="inlineStr">
        <is>
          <t>IPCA</t>
        </is>
      </c>
      <c r="E6535" t="n">
        <v>0.009488792934583046</v>
      </c>
      <c r="F6535" t="inlineStr">
        <is>
          <t>MENSAL</t>
        </is>
      </c>
      <c r="G6535" t="n">
        <v>45407</v>
      </c>
      <c r="H6535" t="n">
        <v>45407</v>
      </c>
      <c r="I6535" t="inlineStr">
        <is>
          <t>063</t>
        </is>
      </c>
      <c r="J6535" t="inlineStr">
        <is>
          <t>CARTEIRA</t>
        </is>
      </c>
      <c r="K6535" t="inlineStr">
        <is>
          <t>CONTRATO</t>
        </is>
      </c>
      <c r="L6535" t="n">
        <v>2305.26</v>
      </c>
      <c r="M6535" t="inlineStr"/>
      <c r="N6535" t="inlineStr"/>
      <c r="O6535" s="142">
        <f>DATE(YEAR(H6535),MONTH(H6535),1)</f>
        <v/>
      </c>
      <c r="P6535" s="132">
        <f>IF(H6535&gt;$L$3,"Futuro","Atraso")</f>
        <v/>
      </c>
      <c r="Q6535">
        <f>12*(YEAR(H6535)-YEAR($L$3))+(MONTH(H6535)-MONTH($L$3))</f>
        <v/>
      </c>
      <c r="R6535" s="366">
        <f>IF(N6535="IBIRAPITANGA FASE 3",IF(P6535="Atraso",M6535,M6535/(1+$J$2)^Q6535),IF(P6535="Atraso",M6535,M6535/(1+$J$1)^Q6535))</f>
        <v/>
      </c>
    </row>
    <row r="6536">
      <c r="A6536" t="inlineStr">
        <is>
          <t>Q026L04</t>
        </is>
      </c>
      <c r="B6536" t="inlineStr">
        <is>
          <t>AMANDA OLIVEIRA DE ALMEIDA ARAUJO</t>
        </is>
      </c>
      <c r="C6536" t="n">
        <v>1</v>
      </c>
      <c r="D6536" t="inlineStr">
        <is>
          <t>IPCA</t>
        </is>
      </c>
      <c r="E6536" t="n">
        <v>0.009488792934583046</v>
      </c>
      <c r="F6536" t="inlineStr">
        <is>
          <t>MENSAL</t>
        </is>
      </c>
      <c r="G6536" t="n">
        <v>45437</v>
      </c>
      <c r="H6536" t="n">
        <v>45437</v>
      </c>
      <c r="I6536" t="inlineStr">
        <is>
          <t>064</t>
        </is>
      </c>
      <c r="J6536" t="inlineStr">
        <is>
          <t>CARTEIRA</t>
        </is>
      </c>
      <c r="K6536" t="inlineStr">
        <is>
          <t>CONTRATO</t>
        </is>
      </c>
      <c r="L6536" t="n">
        <v>2305.26</v>
      </c>
      <c r="M6536" t="inlineStr"/>
      <c r="N6536" t="inlineStr"/>
      <c r="O6536" s="142">
        <f>DATE(YEAR(H6536),MONTH(H6536),1)</f>
        <v/>
      </c>
      <c r="P6536" s="132">
        <f>IF(H6536&gt;$L$3,"Futuro","Atraso")</f>
        <v/>
      </c>
      <c r="Q6536">
        <f>12*(YEAR(H6536)-YEAR($L$3))+(MONTH(H6536)-MONTH($L$3))</f>
        <v/>
      </c>
      <c r="R6536" s="366">
        <f>IF(N6536="IBIRAPITANGA FASE 3",IF(P6536="Atraso",M6536,M6536/(1+$J$2)^Q6536),IF(P6536="Atraso",M6536,M6536/(1+$J$1)^Q6536))</f>
        <v/>
      </c>
    </row>
    <row r="6537">
      <c r="A6537" t="inlineStr">
        <is>
          <t>Q026L04</t>
        </is>
      </c>
      <c r="B6537" t="inlineStr">
        <is>
          <t>AMANDA OLIVEIRA DE ALMEIDA ARAUJO</t>
        </is>
      </c>
      <c r="C6537" t="n">
        <v>1</v>
      </c>
      <c r="D6537" t="inlineStr">
        <is>
          <t>IPCA</t>
        </is>
      </c>
      <c r="E6537" t="n">
        <v>0.009488792934583046</v>
      </c>
      <c r="F6537" t="inlineStr">
        <is>
          <t>MENSAL</t>
        </is>
      </c>
      <c r="G6537" t="n">
        <v>45468</v>
      </c>
      <c r="H6537" t="n">
        <v>45468</v>
      </c>
      <c r="I6537" t="inlineStr">
        <is>
          <t>065</t>
        </is>
      </c>
      <c r="J6537" t="inlineStr">
        <is>
          <t>CARTEIRA</t>
        </is>
      </c>
      <c r="K6537" t="inlineStr">
        <is>
          <t>CONTRATO</t>
        </is>
      </c>
      <c r="L6537" t="n">
        <v>2305.26</v>
      </c>
      <c r="M6537" t="inlineStr"/>
      <c r="N6537" t="inlineStr"/>
      <c r="O6537" s="142">
        <f>DATE(YEAR(H6537),MONTH(H6537),1)</f>
        <v/>
      </c>
      <c r="P6537" s="132">
        <f>IF(H6537&gt;$L$3,"Futuro","Atraso")</f>
        <v/>
      </c>
      <c r="Q6537">
        <f>12*(YEAR(H6537)-YEAR($L$3))+(MONTH(H6537)-MONTH($L$3))</f>
        <v/>
      </c>
      <c r="R6537" s="366">
        <f>IF(N6537="IBIRAPITANGA FASE 3",IF(P6537="Atraso",M6537,M6537/(1+$J$2)^Q6537),IF(P6537="Atraso",M6537,M6537/(1+$J$1)^Q6537))</f>
        <v/>
      </c>
    </row>
    <row r="6538">
      <c r="A6538" t="inlineStr">
        <is>
          <t>Q026L04</t>
        </is>
      </c>
      <c r="B6538" t="inlineStr">
        <is>
          <t>AMANDA OLIVEIRA DE ALMEIDA ARAUJO</t>
        </is>
      </c>
      <c r="C6538" t="n">
        <v>1</v>
      </c>
      <c r="D6538" t="inlineStr">
        <is>
          <t>IPCA</t>
        </is>
      </c>
      <c r="E6538" t="n">
        <v>0.009488792934583046</v>
      </c>
      <c r="F6538" t="inlineStr">
        <is>
          <t>MENSAL</t>
        </is>
      </c>
      <c r="G6538" t="n">
        <v>45498</v>
      </c>
      <c r="H6538" t="n">
        <v>45498</v>
      </c>
      <c r="I6538" t="inlineStr">
        <is>
          <t>066</t>
        </is>
      </c>
      <c r="J6538" t="inlineStr">
        <is>
          <t>CARTEIRA</t>
        </is>
      </c>
      <c r="K6538" t="inlineStr">
        <is>
          <t>CONTRATO</t>
        </is>
      </c>
      <c r="L6538" t="n">
        <v>2305.26</v>
      </c>
      <c r="M6538" t="inlineStr"/>
      <c r="N6538" t="inlineStr"/>
      <c r="O6538" s="142">
        <f>DATE(YEAR(H6538),MONTH(H6538),1)</f>
        <v/>
      </c>
      <c r="P6538" s="132">
        <f>IF(H6538&gt;$L$3,"Futuro","Atraso")</f>
        <v/>
      </c>
      <c r="Q6538">
        <f>12*(YEAR(H6538)-YEAR($L$3))+(MONTH(H6538)-MONTH($L$3))</f>
        <v/>
      </c>
      <c r="R6538" s="366">
        <f>IF(N6538="IBIRAPITANGA FASE 3",IF(P6538="Atraso",M6538,M6538/(1+$J$2)^Q6538),IF(P6538="Atraso",M6538,M6538/(1+$J$1)^Q6538))</f>
        <v/>
      </c>
    </row>
    <row r="6539">
      <c r="A6539" t="inlineStr">
        <is>
          <t>Q026L04</t>
        </is>
      </c>
      <c r="B6539" t="inlineStr">
        <is>
          <t>AMANDA OLIVEIRA DE ALMEIDA ARAUJO</t>
        </is>
      </c>
      <c r="C6539" t="n">
        <v>1</v>
      </c>
      <c r="D6539" t="inlineStr">
        <is>
          <t>IPCA</t>
        </is>
      </c>
      <c r="E6539" t="n">
        <v>0.009488792934583046</v>
      </c>
      <c r="F6539" t="inlineStr">
        <is>
          <t>MENSAL</t>
        </is>
      </c>
      <c r="G6539" t="n">
        <v>45529</v>
      </c>
      <c r="H6539" t="n">
        <v>45529</v>
      </c>
      <c r="I6539" t="inlineStr">
        <is>
          <t>067</t>
        </is>
      </c>
      <c r="J6539" t="inlineStr">
        <is>
          <t>CARTEIRA</t>
        </is>
      </c>
      <c r="K6539" t="inlineStr">
        <is>
          <t>CONTRATO</t>
        </is>
      </c>
      <c r="L6539" t="n">
        <v>2305.26</v>
      </c>
      <c r="M6539" t="inlineStr"/>
      <c r="N6539" t="inlineStr"/>
      <c r="O6539" s="142">
        <f>DATE(YEAR(H6539),MONTH(H6539),1)</f>
        <v/>
      </c>
      <c r="P6539" s="132">
        <f>IF(H6539&gt;$L$3,"Futuro","Atraso")</f>
        <v/>
      </c>
      <c r="Q6539">
        <f>12*(YEAR(H6539)-YEAR($L$3))+(MONTH(H6539)-MONTH($L$3))</f>
        <v/>
      </c>
      <c r="R6539" s="366">
        <f>IF(N6539="IBIRAPITANGA FASE 3",IF(P6539="Atraso",M6539,M6539/(1+$J$2)^Q6539),IF(P6539="Atraso",M6539,M6539/(1+$J$1)^Q6539))</f>
        <v/>
      </c>
    </row>
    <row r="6540">
      <c r="A6540" t="inlineStr">
        <is>
          <t>Q026L04</t>
        </is>
      </c>
      <c r="B6540" t="inlineStr">
        <is>
          <t>AMANDA OLIVEIRA DE ALMEIDA ARAUJO</t>
        </is>
      </c>
      <c r="C6540" t="n">
        <v>1</v>
      </c>
      <c r="D6540" t="inlineStr">
        <is>
          <t>IPCA</t>
        </is>
      </c>
      <c r="E6540" t="n">
        <v>0.009488792934583046</v>
      </c>
      <c r="F6540" t="inlineStr">
        <is>
          <t>MENSAL</t>
        </is>
      </c>
      <c r="G6540" t="n">
        <v>45560</v>
      </c>
      <c r="H6540" t="n">
        <v>45560</v>
      </c>
      <c r="I6540" t="inlineStr">
        <is>
          <t>068</t>
        </is>
      </c>
      <c r="J6540" t="inlineStr">
        <is>
          <t>CARTEIRA</t>
        </is>
      </c>
      <c r="K6540" t="inlineStr">
        <is>
          <t>CONTRATO</t>
        </is>
      </c>
      <c r="L6540" t="n">
        <v>2305.26</v>
      </c>
      <c r="M6540" t="inlineStr"/>
      <c r="N6540" t="inlineStr"/>
      <c r="O6540" s="142">
        <f>DATE(YEAR(H6540),MONTH(H6540),1)</f>
        <v/>
      </c>
      <c r="P6540" s="132">
        <f>IF(H6540&gt;$L$3,"Futuro","Atraso")</f>
        <v/>
      </c>
      <c r="Q6540">
        <f>12*(YEAR(H6540)-YEAR($L$3))+(MONTH(H6540)-MONTH($L$3))</f>
        <v/>
      </c>
      <c r="R6540" s="366">
        <f>IF(N6540="IBIRAPITANGA FASE 3",IF(P6540="Atraso",M6540,M6540/(1+$J$2)^Q6540),IF(P6540="Atraso",M6540,M6540/(1+$J$1)^Q6540))</f>
        <v/>
      </c>
    </row>
    <row r="6541">
      <c r="A6541" t="inlineStr">
        <is>
          <t>Q026L04</t>
        </is>
      </c>
      <c r="B6541" t="inlineStr">
        <is>
          <t>AMANDA OLIVEIRA DE ALMEIDA ARAUJO</t>
        </is>
      </c>
      <c r="C6541" t="n">
        <v>1</v>
      </c>
      <c r="D6541" t="inlineStr">
        <is>
          <t>IPCA</t>
        </is>
      </c>
      <c r="E6541" t="n">
        <v>0.009488792934583046</v>
      </c>
      <c r="F6541" t="inlineStr">
        <is>
          <t>MENSAL</t>
        </is>
      </c>
      <c r="G6541" t="n">
        <v>45590</v>
      </c>
      <c r="H6541" t="n">
        <v>45590</v>
      </c>
      <c r="I6541" t="inlineStr">
        <is>
          <t>069</t>
        </is>
      </c>
      <c r="J6541" t="inlineStr">
        <is>
          <t>CARTEIRA</t>
        </is>
      </c>
      <c r="K6541" t="inlineStr">
        <is>
          <t>CONTRATO</t>
        </is>
      </c>
      <c r="L6541" t="n">
        <v>2305.26</v>
      </c>
      <c r="M6541" t="inlineStr"/>
      <c r="N6541" t="inlineStr"/>
      <c r="O6541" s="142">
        <f>DATE(YEAR(H6541),MONTH(H6541),1)</f>
        <v/>
      </c>
      <c r="P6541" s="132">
        <f>IF(H6541&gt;$L$3,"Futuro","Atraso")</f>
        <v/>
      </c>
      <c r="Q6541">
        <f>12*(YEAR(H6541)-YEAR($L$3))+(MONTH(H6541)-MONTH($L$3))</f>
        <v/>
      </c>
      <c r="R6541" s="366">
        <f>IF(N6541="IBIRAPITANGA FASE 3",IF(P6541="Atraso",M6541,M6541/(1+$J$2)^Q6541),IF(P6541="Atraso",M6541,M6541/(1+$J$1)^Q6541))</f>
        <v/>
      </c>
    </row>
    <row r="6542">
      <c r="A6542" t="inlineStr">
        <is>
          <t>Q026L04</t>
        </is>
      </c>
      <c r="B6542" t="inlineStr">
        <is>
          <t>AMANDA OLIVEIRA DE ALMEIDA ARAUJO</t>
        </is>
      </c>
      <c r="C6542" t="n">
        <v>1</v>
      </c>
      <c r="D6542" t="inlineStr">
        <is>
          <t>IPCA</t>
        </is>
      </c>
      <c r="E6542" t="n">
        <v>0.009488792934583046</v>
      </c>
      <c r="F6542" t="inlineStr">
        <is>
          <t>MENSAL</t>
        </is>
      </c>
      <c r="G6542" t="n">
        <v>45621</v>
      </c>
      <c r="H6542" t="n">
        <v>45621</v>
      </c>
      <c r="I6542" t="inlineStr">
        <is>
          <t>070</t>
        </is>
      </c>
      <c r="J6542" t="inlineStr">
        <is>
          <t>CARTEIRA</t>
        </is>
      </c>
      <c r="K6542" t="inlineStr">
        <is>
          <t>CONTRATO</t>
        </is>
      </c>
      <c r="L6542" t="n">
        <v>2305.26</v>
      </c>
      <c r="M6542" t="inlineStr"/>
      <c r="N6542" t="inlineStr"/>
      <c r="O6542" s="142">
        <f>DATE(YEAR(H6542),MONTH(H6542),1)</f>
        <v/>
      </c>
      <c r="P6542" s="132">
        <f>IF(H6542&gt;$L$3,"Futuro","Atraso")</f>
        <v/>
      </c>
      <c r="Q6542">
        <f>12*(YEAR(H6542)-YEAR($L$3))+(MONTH(H6542)-MONTH($L$3))</f>
        <v/>
      </c>
      <c r="R6542" s="366">
        <f>IF(N6542="IBIRAPITANGA FASE 3",IF(P6542="Atraso",M6542,M6542/(1+$J$2)^Q6542),IF(P6542="Atraso",M6542,M6542/(1+$J$1)^Q6542))</f>
        <v/>
      </c>
    </row>
    <row r="6543">
      <c r="A6543" t="inlineStr">
        <is>
          <t>Q026L04</t>
        </is>
      </c>
      <c r="B6543" t="inlineStr">
        <is>
          <t>AMANDA OLIVEIRA DE ALMEIDA ARAUJO</t>
        </is>
      </c>
      <c r="C6543" t="n">
        <v>1</v>
      </c>
      <c r="D6543" t="inlineStr">
        <is>
          <t>IPCA</t>
        </is>
      </c>
      <c r="E6543" t="n">
        <v>0.009488792934583046</v>
      </c>
      <c r="F6543" t="inlineStr">
        <is>
          <t>MENSAL</t>
        </is>
      </c>
      <c r="G6543" t="n">
        <v>45651</v>
      </c>
      <c r="H6543" t="n">
        <v>45651</v>
      </c>
      <c r="I6543" t="inlineStr">
        <is>
          <t>071</t>
        </is>
      </c>
      <c r="J6543" t="inlineStr">
        <is>
          <t>CARTEIRA</t>
        </is>
      </c>
      <c r="K6543" t="inlineStr">
        <is>
          <t>CONTRATO</t>
        </is>
      </c>
      <c r="L6543" t="n">
        <v>2305.26</v>
      </c>
      <c r="M6543" t="inlineStr"/>
      <c r="N6543" t="inlineStr"/>
      <c r="O6543" s="142">
        <f>DATE(YEAR(H6543),MONTH(H6543),1)</f>
        <v/>
      </c>
      <c r="P6543" s="132">
        <f>IF(H6543&gt;$L$3,"Futuro","Atraso")</f>
        <v/>
      </c>
      <c r="Q6543">
        <f>12*(YEAR(H6543)-YEAR($L$3))+(MONTH(H6543)-MONTH($L$3))</f>
        <v/>
      </c>
      <c r="R6543" s="366">
        <f>IF(N6543="IBIRAPITANGA FASE 3",IF(P6543="Atraso",M6543,M6543/(1+$J$2)^Q6543),IF(P6543="Atraso",M6543,M6543/(1+$J$1)^Q6543))</f>
        <v/>
      </c>
    </row>
    <row r="6544">
      <c r="A6544" t="inlineStr">
        <is>
          <t>Q026L04</t>
        </is>
      </c>
      <c r="B6544" t="inlineStr">
        <is>
          <t>AMANDA OLIVEIRA DE ALMEIDA ARAUJO</t>
        </is>
      </c>
      <c r="C6544" t="n">
        <v>1</v>
      </c>
      <c r="D6544" t="inlineStr">
        <is>
          <t>IPCA</t>
        </is>
      </c>
      <c r="E6544" t="n">
        <v>0.009488792934583046</v>
      </c>
      <c r="F6544" t="inlineStr">
        <is>
          <t>MENSAL</t>
        </is>
      </c>
      <c r="G6544" t="n">
        <v>45682</v>
      </c>
      <c r="H6544" t="n">
        <v>45682</v>
      </c>
      <c r="I6544" t="inlineStr">
        <is>
          <t>072</t>
        </is>
      </c>
      <c r="J6544" t="inlineStr">
        <is>
          <t>CARTEIRA</t>
        </is>
      </c>
      <c r="K6544" t="inlineStr">
        <is>
          <t>CONTRATO</t>
        </is>
      </c>
      <c r="L6544" t="n">
        <v>2305.26</v>
      </c>
      <c r="M6544" t="inlineStr"/>
      <c r="N6544" t="inlineStr"/>
      <c r="O6544" s="142">
        <f>DATE(YEAR(H6544),MONTH(H6544),1)</f>
        <v/>
      </c>
      <c r="P6544" s="132">
        <f>IF(H6544&gt;$L$3,"Futuro","Atraso")</f>
        <v/>
      </c>
      <c r="Q6544">
        <f>12*(YEAR(H6544)-YEAR($L$3))+(MONTH(H6544)-MONTH($L$3))</f>
        <v/>
      </c>
      <c r="R6544" s="366">
        <f>IF(N6544="IBIRAPITANGA FASE 3",IF(P6544="Atraso",M6544,M6544/(1+$J$2)^Q6544),IF(P6544="Atraso",M6544,M6544/(1+$J$1)^Q6544))</f>
        <v/>
      </c>
    </row>
    <row r="6545">
      <c r="A6545" t="inlineStr">
        <is>
          <t>Q026L04</t>
        </is>
      </c>
      <c r="B6545" t="inlineStr">
        <is>
          <t>AMANDA OLIVEIRA DE ALMEIDA ARAUJO</t>
        </is>
      </c>
      <c r="C6545" t="n">
        <v>1</v>
      </c>
      <c r="D6545" t="inlineStr">
        <is>
          <t>IPCA</t>
        </is>
      </c>
      <c r="E6545" t="n">
        <v>0.009488792934583046</v>
      </c>
      <c r="F6545" t="inlineStr">
        <is>
          <t>MENSAL</t>
        </is>
      </c>
      <c r="G6545" t="n">
        <v>45713</v>
      </c>
      <c r="H6545" t="n">
        <v>45713</v>
      </c>
      <c r="I6545" t="inlineStr">
        <is>
          <t>073</t>
        </is>
      </c>
      <c r="J6545" t="inlineStr">
        <is>
          <t>CARTEIRA</t>
        </is>
      </c>
      <c r="K6545" t="inlineStr">
        <is>
          <t>CONTRATO</t>
        </is>
      </c>
      <c r="L6545" t="n">
        <v>2305.26</v>
      </c>
      <c r="M6545" t="inlineStr"/>
      <c r="N6545" t="inlineStr"/>
      <c r="O6545" s="142">
        <f>DATE(YEAR(H6545),MONTH(H6545),1)</f>
        <v/>
      </c>
      <c r="P6545" s="132">
        <f>IF(H6545&gt;$L$3,"Futuro","Atraso")</f>
        <v/>
      </c>
      <c r="Q6545">
        <f>12*(YEAR(H6545)-YEAR($L$3))+(MONTH(H6545)-MONTH($L$3))</f>
        <v/>
      </c>
      <c r="R6545" s="366">
        <f>IF(N6545="IBIRAPITANGA FASE 3",IF(P6545="Atraso",M6545,M6545/(1+$J$2)^Q6545),IF(P6545="Atraso",M6545,M6545/(1+$J$1)^Q6545))</f>
        <v/>
      </c>
    </row>
    <row r="6546">
      <c r="A6546" t="inlineStr">
        <is>
          <t>Q026L04</t>
        </is>
      </c>
      <c r="B6546" t="inlineStr">
        <is>
          <t>AMANDA OLIVEIRA DE ALMEIDA ARAUJO</t>
        </is>
      </c>
      <c r="C6546" t="n">
        <v>1</v>
      </c>
      <c r="D6546" t="inlineStr">
        <is>
          <t>IPCA</t>
        </is>
      </c>
      <c r="E6546" t="n">
        <v>0.009488792934583046</v>
      </c>
      <c r="F6546" t="inlineStr">
        <is>
          <t>MENSAL</t>
        </is>
      </c>
      <c r="G6546" t="n">
        <v>45741</v>
      </c>
      <c r="H6546" t="n">
        <v>45741</v>
      </c>
      <c r="I6546" t="inlineStr">
        <is>
          <t>074</t>
        </is>
      </c>
      <c r="J6546" t="inlineStr">
        <is>
          <t>CARTEIRA</t>
        </is>
      </c>
      <c r="K6546" t="inlineStr">
        <is>
          <t>CONTRATO</t>
        </is>
      </c>
      <c r="L6546" t="n">
        <v>2305.26</v>
      </c>
      <c r="M6546" t="inlineStr"/>
      <c r="N6546" t="inlineStr"/>
      <c r="O6546" s="142">
        <f>DATE(YEAR(H6546),MONTH(H6546),1)</f>
        <v/>
      </c>
      <c r="P6546" s="132">
        <f>IF(H6546&gt;$L$3,"Futuro","Atraso")</f>
        <v/>
      </c>
      <c r="Q6546">
        <f>12*(YEAR(H6546)-YEAR($L$3))+(MONTH(H6546)-MONTH($L$3))</f>
        <v/>
      </c>
      <c r="R6546" s="366">
        <f>IF(N6546="IBIRAPITANGA FASE 3",IF(P6546="Atraso",M6546,M6546/(1+$J$2)^Q6546),IF(P6546="Atraso",M6546,M6546/(1+$J$1)^Q6546))</f>
        <v/>
      </c>
    </row>
    <row r="6547">
      <c r="A6547" t="inlineStr">
        <is>
          <t>Q026L04</t>
        </is>
      </c>
      <c r="B6547" t="inlineStr">
        <is>
          <t>AMANDA OLIVEIRA DE ALMEIDA ARAUJO</t>
        </is>
      </c>
      <c r="C6547" t="n">
        <v>1</v>
      </c>
      <c r="D6547" t="inlineStr">
        <is>
          <t>IPCA</t>
        </is>
      </c>
      <c r="E6547" t="n">
        <v>0.009488792934583046</v>
      </c>
      <c r="F6547" t="inlineStr">
        <is>
          <t>MENSAL</t>
        </is>
      </c>
      <c r="G6547" t="n">
        <v>45772</v>
      </c>
      <c r="H6547" t="n">
        <v>45772</v>
      </c>
      <c r="I6547" t="inlineStr">
        <is>
          <t>075</t>
        </is>
      </c>
      <c r="J6547" t="inlineStr">
        <is>
          <t>CARTEIRA</t>
        </is>
      </c>
      <c r="K6547" t="inlineStr">
        <is>
          <t>CONTRATO</t>
        </is>
      </c>
      <c r="L6547" t="n">
        <v>2305.26</v>
      </c>
      <c r="M6547" t="inlineStr"/>
      <c r="N6547" t="inlineStr"/>
      <c r="O6547" s="142">
        <f>DATE(YEAR(H6547),MONTH(H6547),1)</f>
        <v/>
      </c>
      <c r="P6547" s="132">
        <f>IF(H6547&gt;$L$3,"Futuro","Atraso")</f>
        <v/>
      </c>
      <c r="Q6547">
        <f>12*(YEAR(H6547)-YEAR($L$3))+(MONTH(H6547)-MONTH($L$3))</f>
        <v/>
      </c>
      <c r="R6547" s="366">
        <f>IF(N6547="IBIRAPITANGA FASE 3",IF(P6547="Atraso",M6547,M6547/(1+$J$2)^Q6547),IF(P6547="Atraso",M6547,M6547/(1+$J$1)^Q6547))</f>
        <v/>
      </c>
    </row>
    <row r="6548">
      <c r="A6548" t="inlineStr">
        <is>
          <t>Q026L04</t>
        </is>
      </c>
      <c r="B6548" t="inlineStr">
        <is>
          <t>AMANDA OLIVEIRA DE ALMEIDA ARAUJO</t>
        </is>
      </c>
      <c r="C6548" t="n">
        <v>1</v>
      </c>
      <c r="D6548" t="inlineStr">
        <is>
          <t>IPCA</t>
        </is>
      </c>
      <c r="E6548" t="n">
        <v>0.009488792934583046</v>
      </c>
      <c r="F6548" t="inlineStr">
        <is>
          <t>MENSAL</t>
        </is>
      </c>
      <c r="G6548" t="n">
        <v>45802</v>
      </c>
      <c r="H6548" t="n">
        <v>45802</v>
      </c>
      <c r="I6548" t="inlineStr">
        <is>
          <t>076</t>
        </is>
      </c>
      <c r="J6548" t="inlineStr">
        <is>
          <t>CARTEIRA</t>
        </is>
      </c>
      <c r="K6548" t="inlineStr">
        <is>
          <t>CONTRATO</t>
        </is>
      </c>
      <c r="L6548" t="n">
        <v>2305.26</v>
      </c>
      <c r="M6548" t="inlineStr"/>
      <c r="N6548" t="inlineStr"/>
      <c r="O6548" s="142">
        <f>DATE(YEAR(H6548),MONTH(H6548),1)</f>
        <v/>
      </c>
      <c r="P6548" s="132">
        <f>IF(H6548&gt;$L$3,"Futuro","Atraso")</f>
        <v/>
      </c>
      <c r="Q6548">
        <f>12*(YEAR(H6548)-YEAR($L$3))+(MONTH(H6548)-MONTH($L$3))</f>
        <v/>
      </c>
      <c r="R6548" s="366">
        <f>IF(N6548="IBIRAPITANGA FASE 3",IF(P6548="Atraso",M6548,M6548/(1+$J$2)^Q6548),IF(P6548="Atraso",M6548,M6548/(1+$J$1)^Q6548))</f>
        <v/>
      </c>
    </row>
    <row r="6549">
      <c r="A6549" t="inlineStr">
        <is>
          <t>Q026L04</t>
        </is>
      </c>
      <c r="B6549" t="inlineStr">
        <is>
          <t>AMANDA OLIVEIRA DE ALMEIDA ARAUJO</t>
        </is>
      </c>
      <c r="C6549" t="n">
        <v>1</v>
      </c>
      <c r="D6549" t="inlineStr">
        <is>
          <t>IPCA</t>
        </is>
      </c>
      <c r="E6549" t="n">
        <v>0.009488792934583046</v>
      </c>
      <c r="F6549" t="inlineStr">
        <is>
          <t>MENSAL</t>
        </is>
      </c>
      <c r="G6549" t="n">
        <v>45833</v>
      </c>
      <c r="H6549" t="n">
        <v>45833</v>
      </c>
      <c r="I6549" t="inlineStr">
        <is>
          <t>077</t>
        </is>
      </c>
      <c r="J6549" t="inlineStr">
        <is>
          <t>CARTEIRA</t>
        </is>
      </c>
      <c r="K6549" t="inlineStr">
        <is>
          <t>CONTRATO</t>
        </is>
      </c>
      <c r="L6549" t="n">
        <v>2305.26</v>
      </c>
      <c r="M6549" t="inlineStr"/>
      <c r="N6549" t="inlineStr"/>
      <c r="O6549" s="142">
        <f>DATE(YEAR(H6549),MONTH(H6549),1)</f>
        <v/>
      </c>
      <c r="P6549" s="132">
        <f>IF(H6549&gt;$L$3,"Futuro","Atraso")</f>
        <v/>
      </c>
      <c r="Q6549">
        <f>12*(YEAR(H6549)-YEAR($L$3))+(MONTH(H6549)-MONTH($L$3))</f>
        <v/>
      </c>
      <c r="R6549" s="366">
        <f>IF(N6549="IBIRAPITANGA FASE 3",IF(P6549="Atraso",M6549,M6549/(1+$J$2)^Q6549),IF(P6549="Atraso",M6549,M6549/(1+$J$1)^Q6549))</f>
        <v/>
      </c>
    </row>
    <row r="6550">
      <c r="A6550" t="inlineStr">
        <is>
          <t>Q026L04</t>
        </is>
      </c>
      <c r="B6550" t="inlineStr">
        <is>
          <t>AMANDA OLIVEIRA DE ALMEIDA ARAUJO</t>
        </is>
      </c>
      <c r="C6550" t="n">
        <v>1</v>
      </c>
      <c r="D6550" t="inlineStr">
        <is>
          <t>IPCA</t>
        </is>
      </c>
      <c r="E6550" t="n">
        <v>0.009488792934583046</v>
      </c>
      <c r="F6550" t="inlineStr">
        <is>
          <t>MENSAL</t>
        </is>
      </c>
      <c r="G6550" t="n">
        <v>45863</v>
      </c>
      <c r="H6550" t="n">
        <v>45863</v>
      </c>
      <c r="I6550" t="inlineStr">
        <is>
          <t>078</t>
        </is>
      </c>
      <c r="J6550" t="inlineStr">
        <is>
          <t>CARTEIRA</t>
        </is>
      </c>
      <c r="K6550" t="inlineStr">
        <is>
          <t>CONTRATO</t>
        </is>
      </c>
      <c r="L6550" t="n">
        <v>2305.26</v>
      </c>
      <c r="M6550" t="inlineStr"/>
      <c r="N6550" t="inlineStr"/>
      <c r="O6550" s="142">
        <f>DATE(YEAR(H6550),MONTH(H6550),1)</f>
        <v/>
      </c>
      <c r="P6550" s="132">
        <f>IF(H6550&gt;$L$3,"Futuro","Atraso")</f>
        <v/>
      </c>
      <c r="Q6550">
        <f>12*(YEAR(H6550)-YEAR($L$3))+(MONTH(H6550)-MONTH($L$3))</f>
        <v/>
      </c>
      <c r="R6550" s="366">
        <f>IF(N6550="IBIRAPITANGA FASE 3",IF(P6550="Atraso",M6550,M6550/(1+$J$2)^Q6550),IF(P6550="Atraso",M6550,M6550/(1+$J$1)^Q6550))</f>
        <v/>
      </c>
    </row>
    <row r="6551">
      <c r="A6551" t="inlineStr">
        <is>
          <t>Q026L04</t>
        </is>
      </c>
      <c r="B6551" t="inlineStr">
        <is>
          <t>AMANDA OLIVEIRA DE ALMEIDA ARAUJO</t>
        </is>
      </c>
      <c r="C6551" t="n">
        <v>1</v>
      </c>
      <c r="D6551" t="inlineStr">
        <is>
          <t>IPCA</t>
        </is>
      </c>
      <c r="E6551" t="n">
        <v>0.009488792934583046</v>
      </c>
      <c r="F6551" t="inlineStr">
        <is>
          <t>MENSAL</t>
        </is>
      </c>
      <c r="G6551" t="n">
        <v>45894</v>
      </c>
      <c r="H6551" t="n">
        <v>45894</v>
      </c>
      <c r="I6551" t="inlineStr">
        <is>
          <t>079</t>
        </is>
      </c>
      <c r="J6551" t="inlineStr">
        <is>
          <t>CARTEIRA</t>
        </is>
      </c>
      <c r="K6551" t="inlineStr">
        <is>
          <t>CONTRATO</t>
        </is>
      </c>
      <c r="L6551" t="n">
        <v>2305.26</v>
      </c>
      <c r="M6551" t="inlineStr"/>
      <c r="N6551" t="inlineStr"/>
      <c r="O6551" s="142">
        <f>DATE(YEAR(H6551),MONTH(H6551),1)</f>
        <v/>
      </c>
      <c r="P6551" s="132">
        <f>IF(H6551&gt;$L$3,"Futuro","Atraso")</f>
        <v/>
      </c>
      <c r="Q6551">
        <f>12*(YEAR(H6551)-YEAR($L$3))+(MONTH(H6551)-MONTH($L$3))</f>
        <v/>
      </c>
      <c r="R6551" s="366">
        <f>IF(N6551="IBIRAPITANGA FASE 3",IF(P6551="Atraso",M6551,M6551/(1+$J$2)^Q6551),IF(P6551="Atraso",M6551,M6551/(1+$J$1)^Q6551))</f>
        <v/>
      </c>
    </row>
    <row r="6552">
      <c r="A6552" t="inlineStr">
        <is>
          <t>Q026L04</t>
        </is>
      </c>
      <c r="B6552" t="inlineStr">
        <is>
          <t>AMANDA OLIVEIRA DE ALMEIDA ARAUJO</t>
        </is>
      </c>
      <c r="C6552" t="n">
        <v>1</v>
      </c>
      <c r="D6552" t="inlineStr">
        <is>
          <t>IPCA</t>
        </is>
      </c>
      <c r="E6552" t="n">
        <v>0.009488792934583046</v>
      </c>
      <c r="F6552" t="inlineStr">
        <is>
          <t>MENSAL</t>
        </is>
      </c>
      <c r="G6552" t="n">
        <v>45925</v>
      </c>
      <c r="H6552" t="n">
        <v>45925</v>
      </c>
      <c r="I6552" t="inlineStr">
        <is>
          <t>080</t>
        </is>
      </c>
      <c r="J6552" t="inlineStr">
        <is>
          <t>CARTEIRA</t>
        </is>
      </c>
      <c r="K6552" t="inlineStr">
        <is>
          <t>CONTRATO</t>
        </is>
      </c>
      <c r="L6552" t="n">
        <v>2305.26</v>
      </c>
      <c r="M6552" t="inlineStr"/>
      <c r="N6552" t="inlineStr"/>
      <c r="O6552" s="142">
        <f>DATE(YEAR(H6552),MONTH(H6552),1)</f>
        <v/>
      </c>
      <c r="P6552" s="132">
        <f>IF(H6552&gt;$L$3,"Futuro","Atraso")</f>
        <v/>
      </c>
      <c r="Q6552">
        <f>12*(YEAR(H6552)-YEAR($L$3))+(MONTH(H6552)-MONTH($L$3))</f>
        <v/>
      </c>
      <c r="R6552" s="366">
        <f>IF(N6552="IBIRAPITANGA FASE 3",IF(P6552="Atraso",M6552,M6552/(1+$J$2)^Q6552),IF(P6552="Atraso",M6552,M6552/(1+$J$1)^Q6552))</f>
        <v/>
      </c>
    </row>
    <row r="6553">
      <c r="A6553" t="inlineStr">
        <is>
          <t>Q026L04</t>
        </is>
      </c>
      <c r="B6553" t="inlineStr">
        <is>
          <t>AMANDA OLIVEIRA DE ALMEIDA ARAUJO</t>
        </is>
      </c>
      <c r="C6553" t="n">
        <v>1</v>
      </c>
      <c r="D6553" t="inlineStr">
        <is>
          <t>IPCA</t>
        </is>
      </c>
      <c r="E6553" t="n">
        <v>0.009488792934583046</v>
      </c>
      <c r="F6553" t="inlineStr">
        <is>
          <t>MENSAL</t>
        </is>
      </c>
      <c r="G6553" t="n">
        <v>45955</v>
      </c>
      <c r="H6553" t="n">
        <v>45955</v>
      </c>
      <c r="I6553" t="inlineStr">
        <is>
          <t>081</t>
        </is>
      </c>
      <c r="J6553" t="inlineStr">
        <is>
          <t>CARTEIRA</t>
        </is>
      </c>
      <c r="K6553" t="inlineStr">
        <is>
          <t>CONTRATO</t>
        </is>
      </c>
      <c r="L6553" t="n">
        <v>2305.26</v>
      </c>
      <c r="M6553" t="inlineStr"/>
      <c r="N6553" t="inlineStr"/>
      <c r="O6553" s="142">
        <f>DATE(YEAR(H6553),MONTH(H6553),1)</f>
        <v/>
      </c>
      <c r="P6553" s="132">
        <f>IF(H6553&gt;$L$3,"Futuro","Atraso")</f>
        <v/>
      </c>
      <c r="Q6553">
        <f>12*(YEAR(H6553)-YEAR($L$3))+(MONTH(H6553)-MONTH($L$3))</f>
        <v/>
      </c>
      <c r="R6553" s="366">
        <f>IF(N6553="IBIRAPITANGA FASE 3",IF(P6553="Atraso",M6553,M6553/(1+$J$2)^Q6553),IF(P6553="Atraso",M6553,M6553/(1+$J$1)^Q6553))</f>
        <v/>
      </c>
    </row>
    <row r="6554">
      <c r="A6554" t="inlineStr">
        <is>
          <t>Q027L05</t>
        </is>
      </c>
      <c r="B6554" t="inlineStr">
        <is>
          <t>SIMONE CRISTINA MACERA PALMOS</t>
        </is>
      </c>
      <c r="C6554" t="n">
        <v>1</v>
      </c>
      <c r="D6554" t="inlineStr">
        <is>
          <t>IPCA</t>
        </is>
      </c>
      <c r="E6554" t="n">
        <v>0.009488792934583046</v>
      </c>
      <c r="F6554" t="inlineStr">
        <is>
          <t>MENSAL</t>
        </is>
      </c>
      <c r="G6554" t="n">
        <v>45219</v>
      </c>
      <c r="H6554" t="n">
        <v>45219</v>
      </c>
      <c r="I6554" t="inlineStr">
        <is>
          <t>047</t>
        </is>
      </c>
      <c r="J6554" t="inlineStr">
        <is>
          <t>CARTEIRA</t>
        </is>
      </c>
      <c r="K6554" t="inlineStr">
        <is>
          <t>CONTRATO</t>
        </is>
      </c>
      <c r="L6554" t="n">
        <v>3729.66</v>
      </c>
      <c r="M6554" t="inlineStr"/>
      <c r="N6554" t="inlineStr"/>
      <c r="O6554" s="142">
        <f>DATE(YEAR(H6554),MONTH(H6554),1)</f>
        <v/>
      </c>
      <c r="P6554" s="132">
        <f>IF(H6554&gt;$L$3,"Futuro","Atraso")</f>
        <v/>
      </c>
      <c r="Q6554">
        <f>12*(YEAR(H6554)-YEAR($L$3))+(MONTH(H6554)-MONTH($L$3))</f>
        <v/>
      </c>
      <c r="R6554" s="366">
        <f>IF(N6554="IBIRAPITANGA FASE 3",IF(P6554="Atraso",M6554,M6554/(1+$J$2)^Q6554),IF(P6554="Atraso",M6554,M6554/(1+$J$1)^Q6554))</f>
        <v/>
      </c>
    </row>
    <row r="6555">
      <c r="A6555" t="inlineStr">
        <is>
          <t>Q027L05</t>
        </is>
      </c>
      <c r="B6555" t="inlineStr">
        <is>
          <t>SIMONE CRISTINA MACERA PALMOS</t>
        </is>
      </c>
      <c r="C6555" t="n">
        <v>1</v>
      </c>
      <c r="D6555" t="inlineStr">
        <is>
          <t>IPCA</t>
        </is>
      </c>
      <c r="E6555" t="n">
        <v>0.009488792934583046</v>
      </c>
      <c r="F6555" t="inlineStr">
        <is>
          <t>MENSAL</t>
        </is>
      </c>
      <c r="G6555" t="n">
        <v>45250</v>
      </c>
      <c r="H6555" t="n">
        <v>45250</v>
      </c>
      <c r="I6555" t="inlineStr">
        <is>
          <t>048</t>
        </is>
      </c>
      <c r="J6555" t="inlineStr">
        <is>
          <t>CARTEIRA</t>
        </is>
      </c>
      <c r="K6555" t="inlineStr">
        <is>
          <t>CONTRATO</t>
        </is>
      </c>
      <c r="L6555" t="n">
        <v>3729.66</v>
      </c>
      <c r="M6555" t="inlineStr"/>
      <c r="N6555" t="inlineStr"/>
      <c r="O6555" s="142">
        <f>DATE(YEAR(H6555),MONTH(H6555),1)</f>
        <v/>
      </c>
      <c r="P6555" s="132">
        <f>IF(H6555&gt;$L$3,"Futuro","Atraso")</f>
        <v/>
      </c>
      <c r="Q6555">
        <f>12*(YEAR(H6555)-YEAR($L$3))+(MONTH(H6555)-MONTH($L$3))</f>
        <v/>
      </c>
      <c r="R6555" s="366">
        <f>IF(N6555="IBIRAPITANGA FASE 3",IF(P6555="Atraso",M6555,M6555/(1+$J$2)^Q6555),IF(P6555="Atraso",M6555,M6555/(1+$J$1)^Q6555))</f>
        <v/>
      </c>
    </row>
    <row r="6556">
      <c r="A6556" t="inlineStr">
        <is>
          <t>Q027L05</t>
        </is>
      </c>
      <c r="B6556" t="inlineStr">
        <is>
          <t>SIMONE CRISTINA MACERA PALMOS</t>
        </is>
      </c>
      <c r="C6556" t="n">
        <v>1</v>
      </c>
      <c r="D6556" t="inlineStr">
        <is>
          <t>IPCA</t>
        </is>
      </c>
      <c r="E6556" t="n">
        <v>0.009488792934583046</v>
      </c>
      <c r="F6556" t="inlineStr">
        <is>
          <t>MENSAL</t>
        </is>
      </c>
      <c r="G6556" t="n">
        <v>45250</v>
      </c>
      <c r="H6556" t="n">
        <v>45250</v>
      </c>
      <c r="I6556" t="inlineStr">
        <is>
          <t>004</t>
        </is>
      </c>
      <c r="J6556" t="inlineStr">
        <is>
          <t>CARTEIRA</t>
        </is>
      </c>
      <c r="K6556" t="inlineStr">
        <is>
          <t>CONTRATO</t>
        </is>
      </c>
      <c r="L6556" t="n">
        <v>20214.46</v>
      </c>
      <c r="M6556" t="inlineStr"/>
      <c r="N6556" t="inlineStr"/>
      <c r="O6556" s="142">
        <f>DATE(YEAR(H6556),MONTH(H6556),1)</f>
        <v/>
      </c>
      <c r="P6556" s="132">
        <f>IF(H6556&gt;$L$3,"Futuro","Atraso")</f>
        <v/>
      </c>
      <c r="Q6556">
        <f>12*(YEAR(H6556)-YEAR($L$3))+(MONTH(H6556)-MONTH($L$3))</f>
        <v/>
      </c>
      <c r="R6556" s="366">
        <f>IF(N6556="IBIRAPITANGA FASE 3",IF(P6556="Atraso",M6556,M6556/(1+$J$2)^Q6556),IF(P6556="Atraso",M6556,M6556/(1+$J$1)^Q6556))</f>
        <v/>
      </c>
    </row>
    <row r="6557">
      <c r="A6557" t="inlineStr">
        <is>
          <t>Q027L05</t>
        </is>
      </c>
      <c r="B6557" t="inlineStr">
        <is>
          <t>SIMONE CRISTINA MACERA PALMOS</t>
        </is>
      </c>
      <c r="C6557" t="n">
        <v>1</v>
      </c>
      <c r="D6557" t="inlineStr">
        <is>
          <t>IPCA</t>
        </is>
      </c>
      <c r="E6557" t="n">
        <v>0.009488792934583046</v>
      </c>
      <c r="F6557" t="inlineStr">
        <is>
          <t>MENSAL</t>
        </is>
      </c>
      <c r="G6557" t="n">
        <v>45280</v>
      </c>
      <c r="H6557" t="n">
        <v>45280</v>
      </c>
      <c r="I6557" t="inlineStr">
        <is>
          <t>049</t>
        </is>
      </c>
      <c r="J6557" t="inlineStr">
        <is>
          <t>CARTEIRA</t>
        </is>
      </c>
      <c r="K6557" t="inlineStr">
        <is>
          <t>CONTRATO</t>
        </is>
      </c>
      <c r="L6557" t="n">
        <v>3729.66</v>
      </c>
      <c r="M6557" t="inlineStr"/>
      <c r="N6557" t="inlineStr"/>
      <c r="O6557" s="142">
        <f>DATE(YEAR(H6557),MONTH(H6557),1)</f>
        <v/>
      </c>
      <c r="P6557" s="132">
        <f>IF(H6557&gt;$L$3,"Futuro","Atraso")</f>
        <v/>
      </c>
      <c r="Q6557">
        <f>12*(YEAR(H6557)-YEAR($L$3))+(MONTH(H6557)-MONTH($L$3))</f>
        <v/>
      </c>
      <c r="R6557" s="366">
        <f>IF(N6557="IBIRAPITANGA FASE 3",IF(P6557="Atraso",M6557,M6557/(1+$J$2)^Q6557),IF(P6557="Atraso",M6557,M6557/(1+$J$1)^Q6557))</f>
        <v/>
      </c>
    </row>
    <row r="6558">
      <c r="A6558" t="inlineStr">
        <is>
          <t>Q027L05</t>
        </is>
      </c>
      <c r="B6558" t="inlineStr">
        <is>
          <t>SIMONE CRISTINA MACERA PALMOS</t>
        </is>
      </c>
      <c r="C6558" t="n">
        <v>1</v>
      </c>
      <c r="D6558" t="inlineStr">
        <is>
          <t>IPCA</t>
        </is>
      </c>
      <c r="E6558" t="n">
        <v>0.009488792934583046</v>
      </c>
      <c r="F6558" t="inlineStr">
        <is>
          <t>MENSAL</t>
        </is>
      </c>
      <c r="G6558" t="n">
        <v>45311</v>
      </c>
      <c r="H6558" t="n">
        <v>45311</v>
      </c>
      <c r="I6558" t="inlineStr">
        <is>
          <t>050</t>
        </is>
      </c>
      <c r="J6558" t="inlineStr">
        <is>
          <t>CARTEIRA</t>
        </is>
      </c>
      <c r="K6558" t="inlineStr">
        <is>
          <t>CONTRATO</t>
        </is>
      </c>
      <c r="L6558" t="n">
        <v>3729.66</v>
      </c>
      <c r="M6558" t="inlineStr"/>
      <c r="N6558" t="inlineStr"/>
      <c r="O6558" s="142">
        <f>DATE(YEAR(H6558),MONTH(H6558),1)</f>
        <v/>
      </c>
      <c r="P6558" s="132">
        <f>IF(H6558&gt;$L$3,"Futuro","Atraso")</f>
        <v/>
      </c>
      <c r="Q6558">
        <f>12*(YEAR(H6558)-YEAR($L$3))+(MONTH(H6558)-MONTH($L$3))</f>
        <v/>
      </c>
      <c r="R6558" s="366">
        <f>IF(N6558="IBIRAPITANGA FASE 3",IF(P6558="Atraso",M6558,M6558/(1+$J$2)^Q6558),IF(P6558="Atraso",M6558,M6558/(1+$J$1)^Q6558))</f>
        <v/>
      </c>
    </row>
    <row r="6559">
      <c r="A6559" t="inlineStr">
        <is>
          <t>Q027L05</t>
        </is>
      </c>
      <c r="B6559" t="inlineStr">
        <is>
          <t>SIMONE CRISTINA MACERA PALMOS</t>
        </is>
      </c>
      <c r="C6559" t="n">
        <v>1</v>
      </c>
      <c r="D6559" t="inlineStr">
        <is>
          <t>IPCA</t>
        </is>
      </c>
      <c r="E6559" t="n">
        <v>0.009488792934583046</v>
      </c>
      <c r="F6559" t="inlineStr">
        <is>
          <t>MENSAL</t>
        </is>
      </c>
      <c r="G6559" t="n">
        <v>45342</v>
      </c>
      <c r="H6559" t="n">
        <v>45342</v>
      </c>
      <c r="I6559" t="inlineStr">
        <is>
          <t>051</t>
        </is>
      </c>
      <c r="J6559" t="inlineStr">
        <is>
          <t>CARTEIRA</t>
        </is>
      </c>
      <c r="K6559" t="inlineStr">
        <is>
          <t>CONTRATO</t>
        </is>
      </c>
      <c r="L6559" t="n">
        <v>3729.66</v>
      </c>
      <c r="M6559" t="inlineStr"/>
      <c r="N6559" t="inlineStr"/>
      <c r="O6559" s="142">
        <f>DATE(YEAR(H6559),MONTH(H6559),1)</f>
        <v/>
      </c>
      <c r="P6559" s="132">
        <f>IF(H6559&gt;$L$3,"Futuro","Atraso")</f>
        <v/>
      </c>
      <c r="Q6559">
        <f>12*(YEAR(H6559)-YEAR($L$3))+(MONTH(H6559)-MONTH($L$3))</f>
        <v/>
      </c>
      <c r="R6559" s="366">
        <f>IF(N6559="IBIRAPITANGA FASE 3",IF(P6559="Atraso",M6559,M6559/(1+$J$2)^Q6559),IF(P6559="Atraso",M6559,M6559/(1+$J$1)^Q6559))</f>
        <v/>
      </c>
    </row>
    <row r="6560">
      <c r="A6560" t="inlineStr">
        <is>
          <t>Q027L05</t>
        </is>
      </c>
      <c r="B6560" t="inlineStr">
        <is>
          <t>SIMONE CRISTINA MACERA PALMOS</t>
        </is>
      </c>
      <c r="C6560" t="n">
        <v>1</v>
      </c>
      <c r="D6560" t="inlineStr">
        <is>
          <t>IPCA</t>
        </is>
      </c>
      <c r="E6560" t="n">
        <v>0.009488792934583046</v>
      </c>
      <c r="F6560" t="inlineStr">
        <is>
          <t>MENSAL</t>
        </is>
      </c>
      <c r="G6560" t="n">
        <v>45371</v>
      </c>
      <c r="H6560" t="n">
        <v>45371</v>
      </c>
      <c r="I6560" t="inlineStr">
        <is>
          <t>052</t>
        </is>
      </c>
      <c r="J6560" t="inlineStr">
        <is>
          <t>CARTEIRA</t>
        </is>
      </c>
      <c r="K6560" t="inlineStr">
        <is>
          <t>CONTRATO</t>
        </is>
      </c>
      <c r="L6560" t="n">
        <v>3729.66</v>
      </c>
      <c r="M6560" t="inlineStr"/>
      <c r="N6560" t="inlineStr"/>
      <c r="O6560" s="142">
        <f>DATE(YEAR(H6560),MONTH(H6560),1)</f>
        <v/>
      </c>
      <c r="P6560" s="132">
        <f>IF(H6560&gt;$L$3,"Futuro","Atraso")</f>
        <v/>
      </c>
      <c r="Q6560">
        <f>12*(YEAR(H6560)-YEAR($L$3))+(MONTH(H6560)-MONTH($L$3))</f>
        <v/>
      </c>
      <c r="R6560" s="366">
        <f>IF(N6560="IBIRAPITANGA FASE 3",IF(P6560="Atraso",M6560,M6560/(1+$J$2)^Q6560),IF(P6560="Atraso",M6560,M6560/(1+$J$1)^Q6560))</f>
        <v/>
      </c>
    </row>
    <row r="6561">
      <c r="A6561" t="inlineStr">
        <is>
          <t>Q027L05</t>
        </is>
      </c>
      <c r="B6561" t="inlineStr">
        <is>
          <t>SIMONE CRISTINA MACERA PALMOS</t>
        </is>
      </c>
      <c r="C6561" t="n">
        <v>1</v>
      </c>
      <c r="D6561" t="inlineStr">
        <is>
          <t>IPCA</t>
        </is>
      </c>
      <c r="E6561" t="n">
        <v>0.009488792934583046</v>
      </c>
      <c r="F6561" t="inlineStr">
        <is>
          <t>MENSAL</t>
        </is>
      </c>
      <c r="G6561" t="n">
        <v>45402</v>
      </c>
      <c r="H6561" t="n">
        <v>45402</v>
      </c>
      <c r="I6561" t="inlineStr">
        <is>
          <t>053</t>
        </is>
      </c>
      <c r="J6561" t="inlineStr">
        <is>
          <t>CARTEIRA</t>
        </is>
      </c>
      <c r="K6561" t="inlineStr">
        <is>
          <t>CONTRATO</t>
        </is>
      </c>
      <c r="L6561" t="n">
        <v>3729.66</v>
      </c>
      <c r="M6561" t="inlineStr"/>
      <c r="N6561" t="inlineStr"/>
      <c r="O6561" s="142">
        <f>DATE(YEAR(H6561),MONTH(H6561),1)</f>
        <v/>
      </c>
      <c r="P6561" s="132">
        <f>IF(H6561&gt;$L$3,"Futuro","Atraso")</f>
        <v/>
      </c>
      <c r="Q6561">
        <f>12*(YEAR(H6561)-YEAR($L$3))+(MONTH(H6561)-MONTH($L$3))</f>
        <v/>
      </c>
      <c r="R6561" s="366">
        <f>IF(N6561="IBIRAPITANGA FASE 3",IF(P6561="Atraso",M6561,M6561/(1+$J$2)^Q6561),IF(P6561="Atraso",M6561,M6561/(1+$J$1)^Q6561))</f>
        <v/>
      </c>
    </row>
    <row r="6562">
      <c r="A6562" t="inlineStr">
        <is>
          <t>Q027L05</t>
        </is>
      </c>
      <c r="B6562" t="inlineStr">
        <is>
          <t>SIMONE CRISTINA MACERA PALMOS</t>
        </is>
      </c>
      <c r="C6562" t="n">
        <v>1</v>
      </c>
      <c r="D6562" t="inlineStr">
        <is>
          <t>IPCA</t>
        </is>
      </c>
      <c r="E6562" t="n">
        <v>0.009488792934583046</v>
      </c>
      <c r="F6562" t="inlineStr">
        <is>
          <t>MENSAL</t>
        </is>
      </c>
      <c r="G6562" t="n">
        <v>45432</v>
      </c>
      <c r="H6562" t="n">
        <v>45432</v>
      </c>
      <c r="I6562" t="inlineStr">
        <is>
          <t>054</t>
        </is>
      </c>
      <c r="J6562" t="inlineStr">
        <is>
          <t>CARTEIRA</t>
        </is>
      </c>
      <c r="K6562" t="inlineStr">
        <is>
          <t>CONTRATO</t>
        </is>
      </c>
      <c r="L6562" t="n">
        <v>3729.66</v>
      </c>
      <c r="M6562" t="inlineStr"/>
      <c r="N6562" t="inlineStr"/>
      <c r="O6562" s="142">
        <f>DATE(YEAR(H6562),MONTH(H6562),1)</f>
        <v/>
      </c>
      <c r="P6562" s="132">
        <f>IF(H6562&gt;$L$3,"Futuro","Atraso")</f>
        <v/>
      </c>
      <c r="Q6562">
        <f>12*(YEAR(H6562)-YEAR($L$3))+(MONTH(H6562)-MONTH($L$3))</f>
        <v/>
      </c>
      <c r="R6562" s="366">
        <f>IF(N6562="IBIRAPITANGA FASE 3",IF(P6562="Atraso",M6562,M6562/(1+$J$2)^Q6562),IF(P6562="Atraso",M6562,M6562/(1+$J$1)^Q6562))</f>
        <v/>
      </c>
    </row>
    <row r="6563">
      <c r="A6563" t="inlineStr">
        <is>
          <t>Q027L05</t>
        </is>
      </c>
      <c r="B6563" t="inlineStr">
        <is>
          <t>SIMONE CRISTINA MACERA PALMOS</t>
        </is>
      </c>
      <c r="C6563" t="n">
        <v>1</v>
      </c>
      <c r="D6563" t="inlineStr">
        <is>
          <t>IPCA</t>
        </is>
      </c>
      <c r="E6563" t="n">
        <v>0.009488792934583046</v>
      </c>
      <c r="F6563" t="inlineStr">
        <is>
          <t>MENSAL</t>
        </is>
      </c>
      <c r="G6563" t="n">
        <v>45463</v>
      </c>
      <c r="H6563" t="n">
        <v>45463</v>
      </c>
      <c r="I6563" t="inlineStr">
        <is>
          <t>055</t>
        </is>
      </c>
      <c r="J6563" t="inlineStr">
        <is>
          <t>CARTEIRA</t>
        </is>
      </c>
      <c r="K6563" t="inlineStr">
        <is>
          <t>CONTRATO</t>
        </is>
      </c>
      <c r="L6563" t="n">
        <v>3729.66</v>
      </c>
      <c r="M6563" t="inlineStr"/>
      <c r="N6563" t="inlineStr"/>
      <c r="O6563" s="142">
        <f>DATE(YEAR(H6563),MONTH(H6563),1)</f>
        <v/>
      </c>
      <c r="P6563" s="132">
        <f>IF(H6563&gt;$L$3,"Futuro","Atraso")</f>
        <v/>
      </c>
      <c r="Q6563">
        <f>12*(YEAR(H6563)-YEAR($L$3))+(MONTH(H6563)-MONTH($L$3))</f>
        <v/>
      </c>
      <c r="R6563" s="366">
        <f>IF(N6563="IBIRAPITANGA FASE 3",IF(P6563="Atraso",M6563,M6563/(1+$J$2)^Q6563),IF(P6563="Atraso",M6563,M6563/(1+$J$1)^Q6563))</f>
        <v/>
      </c>
    </row>
    <row r="6564">
      <c r="A6564" t="inlineStr">
        <is>
          <t>Q027L05</t>
        </is>
      </c>
      <c r="B6564" t="inlineStr">
        <is>
          <t>SIMONE CRISTINA MACERA PALMOS</t>
        </is>
      </c>
      <c r="C6564" t="n">
        <v>1</v>
      </c>
      <c r="D6564" t="inlineStr">
        <is>
          <t>IPCA</t>
        </is>
      </c>
      <c r="E6564" t="n">
        <v>0.009488792934583046</v>
      </c>
      <c r="F6564" t="inlineStr">
        <is>
          <t>MENSAL</t>
        </is>
      </c>
      <c r="G6564" t="n">
        <v>45493</v>
      </c>
      <c r="H6564" t="n">
        <v>45493</v>
      </c>
      <c r="I6564" t="inlineStr">
        <is>
          <t>056</t>
        </is>
      </c>
      <c r="J6564" t="inlineStr">
        <is>
          <t>CARTEIRA</t>
        </is>
      </c>
      <c r="K6564" t="inlineStr">
        <is>
          <t>CONTRATO</t>
        </is>
      </c>
      <c r="L6564" t="n">
        <v>3729.66</v>
      </c>
      <c r="M6564" t="inlineStr"/>
      <c r="N6564" t="inlineStr"/>
      <c r="O6564" s="142">
        <f>DATE(YEAR(H6564),MONTH(H6564),1)</f>
        <v/>
      </c>
      <c r="P6564" s="132">
        <f>IF(H6564&gt;$L$3,"Futuro","Atraso")</f>
        <v/>
      </c>
      <c r="Q6564">
        <f>12*(YEAR(H6564)-YEAR($L$3))+(MONTH(H6564)-MONTH($L$3))</f>
        <v/>
      </c>
      <c r="R6564" s="366">
        <f>IF(N6564="IBIRAPITANGA FASE 3",IF(P6564="Atraso",M6564,M6564/(1+$J$2)^Q6564),IF(P6564="Atraso",M6564,M6564/(1+$J$1)^Q6564))</f>
        <v/>
      </c>
    </row>
    <row r="6565">
      <c r="A6565" t="inlineStr">
        <is>
          <t>Q027L05</t>
        </is>
      </c>
      <c r="B6565" t="inlineStr">
        <is>
          <t>SIMONE CRISTINA MACERA PALMOS</t>
        </is>
      </c>
      <c r="C6565" t="n">
        <v>1</v>
      </c>
      <c r="D6565" t="inlineStr">
        <is>
          <t>IPCA</t>
        </is>
      </c>
      <c r="E6565" t="n">
        <v>0.009488792934583046</v>
      </c>
      <c r="F6565" t="inlineStr">
        <is>
          <t>MENSAL</t>
        </is>
      </c>
      <c r="G6565" t="n">
        <v>45524</v>
      </c>
      <c r="H6565" t="n">
        <v>45524</v>
      </c>
      <c r="I6565" t="inlineStr">
        <is>
          <t>057</t>
        </is>
      </c>
      <c r="J6565" t="inlineStr">
        <is>
          <t>CARTEIRA</t>
        </is>
      </c>
      <c r="K6565" t="inlineStr">
        <is>
          <t>CONTRATO</t>
        </is>
      </c>
      <c r="L6565" t="n">
        <v>3729.66</v>
      </c>
      <c r="M6565" t="inlineStr"/>
      <c r="N6565" t="inlineStr"/>
      <c r="O6565" s="142">
        <f>DATE(YEAR(H6565),MONTH(H6565),1)</f>
        <v/>
      </c>
      <c r="P6565" s="132">
        <f>IF(H6565&gt;$L$3,"Futuro","Atraso")</f>
        <v/>
      </c>
      <c r="Q6565">
        <f>12*(YEAR(H6565)-YEAR($L$3))+(MONTH(H6565)-MONTH($L$3))</f>
        <v/>
      </c>
      <c r="R6565" s="366">
        <f>IF(N6565="IBIRAPITANGA FASE 3",IF(P6565="Atraso",M6565,M6565/(1+$J$2)^Q6565),IF(P6565="Atraso",M6565,M6565/(1+$J$1)^Q6565))</f>
        <v/>
      </c>
    </row>
    <row r="6566">
      <c r="A6566" t="inlineStr">
        <is>
          <t>Q027L05</t>
        </is>
      </c>
      <c r="B6566" t="inlineStr">
        <is>
          <t>SIMONE CRISTINA MACERA PALMOS</t>
        </is>
      </c>
      <c r="C6566" t="n">
        <v>1</v>
      </c>
      <c r="D6566" t="inlineStr">
        <is>
          <t>IPCA</t>
        </is>
      </c>
      <c r="E6566" t="n">
        <v>0.009488792934583046</v>
      </c>
      <c r="F6566" t="inlineStr">
        <is>
          <t>MENSAL</t>
        </is>
      </c>
      <c r="G6566" t="n">
        <v>45555</v>
      </c>
      <c r="H6566" t="n">
        <v>45555</v>
      </c>
      <c r="I6566" t="inlineStr">
        <is>
          <t>058</t>
        </is>
      </c>
      <c r="J6566" t="inlineStr">
        <is>
          <t>CARTEIRA</t>
        </is>
      </c>
      <c r="K6566" t="inlineStr">
        <is>
          <t>CONTRATO</t>
        </is>
      </c>
      <c r="L6566" t="n">
        <v>3729.66</v>
      </c>
      <c r="M6566" t="inlineStr"/>
      <c r="N6566" t="inlineStr"/>
      <c r="O6566" s="142">
        <f>DATE(YEAR(H6566),MONTH(H6566),1)</f>
        <v/>
      </c>
      <c r="P6566" s="132">
        <f>IF(H6566&gt;$L$3,"Futuro","Atraso")</f>
        <v/>
      </c>
      <c r="Q6566">
        <f>12*(YEAR(H6566)-YEAR($L$3))+(MONTH(H6566)-MONTH($L$3))</f>
        <v/>
      </c>
      <c r="R6566" s="366">
        <f>IF(N6566="IBIRAPITANGA FASE 3",IF(P6566="Atraso",M6566,M6566/(1+$J$2)^Q6566),IF(P6566="Atraso",M6566,M6566/(1+$J$1)^Q6566))</f>
        <v/>
      </c>
    </row>
    <row r="6567">
      <c r="A6567" t="inlineStr">
        <is>
          <t>Q027L05</t>
        </is>
      </c>
      <c r="B6567" t="inlineStr">
        <is>
          <t>SIMONE CRISTINA MACERA PALMOS</t>
        </is>
      </c>
      <c r="C6567" t="n">
        <v>1</v>
      </c>
      <c r="D6567" t="inlineStr">
        <is>
          <t>IPCA</t>
        </is>
      </c>
      <c r="E6567" t="n">
        <v>0.009488792934583046</v>
      </c>
      <c r="F6567" t="inlineStr">
        <is>
          <t>MENSAL</t>
        </is>
      </c>
      <c r="G6567" t="n">
        <v>45585</v>
      </c>
      <c r="H6567" t="n">
        <v>45585</v>
      </c>
      <c r="I6567" t="inlineStr">
        <is>
          <t>059</t>
        </is>
      </c>
      <c r="J6567" t="inlineStr">
        <is>
          <t>CARTEIRA</t>
        </is>
      </c>
      <c r="K6567" t="inlineStr">
        <is>
          <t>CONTRATO</t>
        </is>
      </c>
      <c r="L6567" t="n">
        <v>3729.66</v>
      </c>
      <c r="M6567" t="inlineStr"/>
      <c r="N6567" t="inlineStr"/>
      <c r="O6567" s="142">
        <f>DATE(YEAR(H6567),MONTH(H6567),1)</f>
        <v/>
      </c>
      <c r="P6567" s="132">
        <f>IF(H6567&gt;$L$3,"Futuro","Atraso")</f>
        <v/>
      </c>
      <c r="Q6567">
        <f>12*(YEAR(H6567)-YEAR($L$3))+(MONTH(H6567)-MONTH($L$3))</f>
        <v/>
      </c>
      <c r="R6567" s="366">
        <f>IF(N6567="IBIRAPITANGA FASE 3",IF(P6567="Atraso",M6567,M6567/(1+$J$2)^Q6567),IF(P6567="Atraso",M6567,M6567/(1+$J$1)^Q6567))</f>
        <v/>
      </c>
    </row>
    <row r="6568">
      <c r="A6568" t="inlineStr">
        <is>
          <t>Q027L05</t>
        </is>
      </c>
      <c r="B6568" t="inlineStr">
        <is>
          <t>SIMONE CRISTINA MACERA PALMOS</t>
        </is>
      </c>
      <c r="C6568" t="n">
        <v>1</v>
      </c>
      <c r="D6568" t="inlineStr">
        <is>
          <t>IPCA</t>
        </is>
      </c>
      <c r="E6568" t="n">
        <v>0.009488792934583046</v>
      </c>
      <c r="F6568" t="inlineStr">
        <is>
          <t>MENSAL</t>
        </is>
      </c>
      <c r="G6568" t="n">
        <v>45616</v>
      </c>
      <c r="H6568" t="n">
        <v>45616</v>
      </c>
      <c r="I6568" t="inlineStr">
        <is>
          <t>060</t>
        </is>
      </c>
      <c r="J6568" t="inlineStr">
        <is>
          <t>CARTEIRA</t>
        </is>
      </c>
      <c r="K6568" t="inlineStr">
        <is>
          <t>CONTRATO</t>
        </is>
      </c>
      <c r="L6568" t="n">
        <v>3729.66</v>
      </c>
      <c r="M6568" t="inlineStr"/>
      <c r="N6568" t="inlineStr"/>
      <c r="O6568" s="142">
        <f>DATE(YEAR(H6568),MONTH(H6568),1)</f>
        <v/>
      </c>
      <c r="P6568" s="132">
        <f>IF(H6568&gt;$L$3,"Futuro","Atraso")</f>
        <v/>
      </c>
      <c r="Q6568">
        <f>12*(YEAR(H6568)-YEAR($L$3))+(MONTH(H6568)-MONTH($L$3))</f>
        <v/>
      </c>
      <c r="R6568" s="366">
        <f>IF(N6568="IBIRAPITANGA FASE 3",IF(P6568="Atraso",M6568,M6568/(1+$J$2)^Q6568),IF(P6568="Atraso",M6568,M6568/(1+$J$1)^Q6568))</f>
        <v/>
      </c>
    </row>
    <row r="6569">
      <c r="A6569" t="inlineStr">
        <is>
          <t>Q027L05</t>
        </is>
      </c>
      <c r="B6569" t="inlineStr">
        <is>
          <t>SIMONE CRISTINA MACERA PALMOS</t>
        </is>
      </c>
      <c r="C6569" t="n">
        <v>1</v>
      </c>
      <c r="D6569" t="inlineStr">
        <is>
          <t>IPCA</t>
        </is>
      </c>
      <c r="E6569" t="n">
        <v>0.009488792934583046</v>
      </c>
      <c r="F6569" t="inlineStr">
        <is>
          <t>MENSAL</t>
        </is>
      </c>
      <c r="G6569" t="n">
        <v>45616</v>
      </c>
      <c r="H6569" t="n">
        <v>45616</v>
      </c>
      <c r="I6569" t="inlineStr">
        <is>
          <t>005</t>
        </is>
      </c>
      <c r="J6569" t="inlineStr">
        <is>
          <t>CARTEIRA</t>
        </is>
      </c>
      <c r="K6569" t="inlineStr">
        <is>
          <t>CONTRATO</t>
        </is>
      </c>
      <c r="L6569" t="n">
        <v>20214.46</v>
      </c>
      <c r="M6569" t="inlineStr"/>
      <c r="N6569" t="inlineStr"/>
      <c r="O6569" s="142">
        <f>DATE(YEAR(H6569),MONTH(H6569),1)</f>
        <v/>
      </c>
      <c r="P6569" s="132">
        <f>IF(H6569&gt;$L$3,"Futuro","Atraso")</f>
        <v/>
      </c>
      <c r="Q6569">
        <f>12*(YEAR(H6569)-YEAR($L$3))+(MONTH(H6569)-MONTH($L$3))</f>
        <v/>
      </c>
      <c r="R6569" s="366">
        <f>IF(N6569="IBIRAPITANGA FASE 3",IF(P6569="Atraso",M6569,M6569/(1+$J$2)^Q6569),IF(P6569="Atraso",M6569,M6569/(1+$J$1)^Q6569))</f>
        <v/>
      </c>
    </row>
    <row r="6570">
      <c r="A6570" t="inlineStr">
        <is>
          <t>Q028L03</t>
        </is>
      </c>
      <c r="B6570" t="inlineStr">
        <is>
          <t>ENIO ROBERTO YAMAMOTO</t>
        </is>
      </c>
      <c r="C6570" t="n">
        <v>1</v>
      </c>
      <c r="D6570" t="inlineStr">
        <is>
          <t>IPCA</t>
        </is>
      </c>
      <c r="E6570" t="n">
        <v>0</v>
      </c>
      <c r="F6570" t="inlineStr">
        <is>
          <t>MENSAL</t>
        </is>
      </c>
      <c r="G6570" t="n">
        <v>45209</v>
      </c>
      <c r="H6570" t="n">
        <v>45209</v>
      </c>
      <c r="I6570" t="inlineStr">
        <is>
          <t>027</t>
        </is>
      </c>
      <c r="J6570" t="inlineStr">
        <is>
          <t>CARTEIRA</t>
        </is>
      </c>
      <c r="K6570" t="inlineStr">
        <is>
          <t>CONTRATO</t>
        </is>
      </c>
      <c r="L6570" t="n">
        <v>4730.47</v>
      </c>
      <c r="M6570" t="inlineStr"/>
      <c r="N6570" t="inlineStr"/>
      <c r="O6570" s="142">
        <f>DATE(YEAR(H6570),MONTH(H6570),1)</f>
        <v/>
      </c>
      <c r="P6570" s="132">
        <f>IF(H6570&gt;$L$3,"Futuro","Atraso")</f>
        <v/>
      </c>
      <c r="Q6570">
        <f>12*(YEAR(H6570)-YEAR($L$3))+(MONTH(H6570)-MONTH($L$3))</f>
        <v/>
      </c>
      <c r="R6570" s="366">
        <f>IF(N6570="IBIRAPITANGA FASE 3",IF(P6570="Atraso",M6570,M6570/(1+$J$2)^Q6570),IF(P6570="Atraso",M6570,M6570/(1+$J$1)^Q6570))</f>
        <v/>
      </c>
    </row>
    <row r="6571">
      <c r="A6571" t="inlineStr">
        <is>
          <t>Q028L03</t>
        </is>
      </c>
      <c r="B6571" t="inlineStr">
        <is>
          <t>ENIO ROBERTO YAMAMOTO</t>
        </is>
      </c>
      <c r="C6571" t="n">
        <v>1</v>
      </c>
      <c r="D6571" t="inlineStr">
        <is>
          <t>IPCA</t>
        </is>
      </c>
      <c r="E6571" t="n">
        <v>0</v>
      </c>
      <c r="F6571" t="inlineStr">
        <is>
          <t>MENSAL</t>
        </is>
      </c>
      <c r="G6571" t="n">
        <v>45240</v>
      </c>
      <c r="H6571" t="n">
        <v>45240</v>
      </c>
      <c r="I6571" t="inlineStr">
        <is>
          <t>028</t>
        </is>
      </c>
      <c r="J6571" t="inlineStr">
        <is>
          <t>CARTEIRA</t>
        </is>
      </c>
      <c r="K6571" t="inlineStr">
        <is>
          <t>CONTRATO</t>
        </is>
      </c>
      <c r="L6571" t="n">
        <v>4730.47</v>
      </c>
      <c r="M6571" t="inlineStr"/>
      <c r="N6571" t="inlineStr"/>
      <c r="O6571" s="142">
        <f>DATE(YEAR(H6571),MONTH(H6571),1)</f>
        <v/>
      </c>
      <c r="P6571" s="132">
        <f>IF(H6571&gt;$L$3,"Futuro","Atraso")</f>
        <v/>
      </c>
      <c r="Q6571">
        <f>12*(YEAR(H6571)-YEAR($L$3))+(MONTH(H6571)-MONTH($L$3))</f>
        <v/>
      </c>
      <c r="R6571" s="366">
        <f>IF(N6571="IBIRAPITANGA FASE 3",IF(P6571="Atraso",M6571,M6571/(1+$J$2)^Q6571),IF(P6571="Atraso",M6571,M6571/(1+$J$1)^Q6571))</f>
        <v/>
      </c>
    </row>
    <row r="6572">
      <c r="A6572" t="inlineStr">
        <is>
          <t>Q028L03</t>
        </is>
      </c>
      <c r="B6572" t="inlineStr">
        <is>
          <t>ENIO ROBERTO YAMAMOTO</t>
        </is>
      </c>
      <c r="C6572" t="n">
        <v>1</v>
      </c>
      <c r="D6572" t="inlineStr">
        <is>
          <t>IPCA</t>
        </is>
      </c>
      <c r="E6572" t="n">
        <v>0</v>
      </c>
      <c r="F6572" t="inlineStr">
        <is>
          <t>MENSAL</t>
        </is>
      </c>
      <c r="G6572" t="n">
        <v>45270</v>
      </c>
      <c r="H6572" t="n">
        <v>45270</v>
      </c>
      <c r="I6572" t="inlineStr">
        <is>
          <t>029</t>
        </is>
      </c>
      <c r="J6572" t="inlineStr">
        <is>
          <t>CARTEIRA</t>
        </is>
      </c>
      <c r="K6572" t="inlineStr">
        <is>
          <t>CONTRATO</t>
        </is>
      </c>
      <c r="L6572" t="n">
        <v>4730.47</v>
      </c>
      <c r="M6572" t="inlineStr"/>
      <c r="N6572" t="inlineStr"/>
      <c r="O6572" s="142">
        <f>DATE(YEAR(H6572),MONTH(H6572),1)</f>
        <v/>
      </c>
      <c r="P6572" s="132">
        <f>IF(H6572&gt;$L$3,"Futuro","Atraso")</f>
        <v/>
      </c>
      <c r="Q6572">
        <f>12*(YEAR(H6572)-YEAR($L$3))+(MONTH(H6572)-MONTH($L$3))</f>
        <v/>
      </c>
      <c r="R6572" s="366">
        <f>IF(N6572="IBIRAPITANGA FASE 3",IF(P6572="Atraso",M6572,M6572/(1+$J$2)^Q6572),IF(P6572="Atraso",M6572,M6572/(1+$J$1)^Q6572))</f>
        <v/>
      </c>
    </row>
    <row r="6573">
      <c r="A6573" t="inlineStr">
        <is>
          <t>Q028L03</t>
        </is>
      </c>
      <c r="B6573" t="inlineStr">
        <is>
          <t>ENIO ROBERTO YAMAMOTO</t>
        </is>
      </c>
      <c r="C6573" t="n">
        <v>1</v>
      </c>
      <c r="D6573" t="inlineStr">
        <is>
          <t>IPCA</t>
        </is>
      </c>
      <c r="E6573" t="n">
        <v>0</v>
      </c>
      <c r="F6573" t="inlineStr">
        <is>
          <t>MENSAL</t>
        </is>
      </c>
      <c r="G6573" t="n">
        <v>45301</v>
      </c>
      <c r="H6573" t="n">
        <v>45301</v>
      </c>
      <c r="I6573" t="inlineStr">
        <is>
          <t>030</t>
        </is>
      </c>
      <c r="J6573" t="inlineStr">
        <is>
          <t>CARTEIRA</t>
        </is>
      </c>
      <c r="K6573" t="inlineStr">
        <is>
          <t>CONTRATO</t>
        </is>
      </c>
      <c r="L6573" t="n">
        <v>4730.47</v>
      </c>
      <c r="M6573" t="inlineStr"/>
      <c r="N6573" t="inlineStr"/>
      <c r="O6573" s="142">
        <f>DATE(YEAR(H6573),MONTH(H6573),1)</f>
        <v/>
      </c>
      <c r="P6573" s="132">
        <f>IF(H6573&gt;$L$3,"Futuro","Atraso")</f>
        <v/>
      </c>
      <c r="Q6573">
        <f>12*(YEAR(H6573)-YEAR($L$3))+(MONTH(H6573)-MONTH($L$3))</f>
        <v/>
      </c>
      <c r="R6573" s="366">
        <f>IF(N6573="IBIRAPITANGA FASE 3",IF(P6573="Atraso",M6573,M6573/(1+$J$2)^Q6573),IF(P6573="Atraso",M6573,M6573/(1+$J$1)^Q6573))</f>
        <v/>
      </c>
    </row>
    <row r="6574">
      <c r="A6574" t="inlineStr">
        <is>
          <t>Q028L03</t>
        </is>
      </c>
      <c r="B6574" t="inlineStr">
        <is>
          <t>ENIO ROBERTO YAMAMOTO</t>
        </is>
      </c>
      <c r="C6574" t="n">
        <v>1</v>
      </c>
      <c r="D6574" t="inlineStr">
        <is>
          <t>IPCA</t>
        </is>
      </c>
      <c r="E6574" t="n">
        <v>0</v>
      </c>
      <c r="F6574" t="inlineStr">
        <is>
          <t>MENSAL</t>
        </is>
      </c>
      <c r="G6574" t="n">
        <v>45332</v>
      </c>
      <c r="H6574" t="n">
        <v>45332</v>
      </c>
      <c r="I6574" t="inlineStr">
        <is>
          <t>031</t>
        </is>
      </c>
      <c r="J6574" t="inlineStr">
        <is>
          <t>CARTEIRA</t>
        </is>
      </c>
      <c r="K6574" t="inlineStr">
        <is>
          <t>CONTRATO</t>
        </is>
      </c>
      <c r="L6574" t="n">
        <v>4730.47</v>
      </c>
      <c r="M6574" t="inlineStr"/>
      <c r="N6574" t="inlineStr"/>
      <c r="O6574" s="142">
        <f>DATE(YEAR(H6574),MONTH(H6574),1)</f>
        <v/>
      </c>
      <c r="P6574" s="132">
        <f>IF(H6574&gt;$L$3,"Futuro","Atraso")</f>
        <v/>
      </c>
      <c r="Q6574">
        <f>12*(YEAR(H6574)-YEAR($L$3))+(MONTH(H6574)-MONTH($L$3))</f>
        <v/>
      </c>
      <c r="R6574" s="366">
        <f>IF(N6574="IBIRAPITANGA FASE 3",IF(P6574="Atraso",M6574,M6574/(1+$J$2)^Q6574),IF(P6574="Atraso",M6574,M6574/(1+$J$1)^Q6574))</f>
        <v/>
      </c>
    </row>
    <row r="6575">
      <c r="A6575" t="inlineStr">
        <is>
          <t>Q028L03</t>
        </is>
      </c>
      <c r="B6575" t="inlineStr">
        <is>
          <t>ENIO ROBERTO YAMAMOTO</t>
        </is>
      </c>
      <c r="C6575" t="n">
        <v>1</v>
      </c>
      <c r="D6575" t="inlineStr">
        <is>
          <t>IPCA</t>
        </is>
      </c>
      <c r="E6575" t="n">
        <v>0</v>
      </c>
      <c r="F6575" t="inlineStr">
        <is>
          <t>MENSAL</t>
        </is>
      </c>
      <c r="G6575" t="n">
        <v>45361</v>
      </c>
      <c r="H6575" t="n">
        <v>45361</v>
      </c>
      <c r="I6575" t="inlineStr">
        <is>
          <t>032</t>
        </is>
      </c>
      <c r="J6575" t="inlineStr">
        <is>
          <t>CARTEIRA</t>
        </is>
      </c>
      <c r="K6575" t="inlineStr">
        <is>
          <t>CONTRATO</t>
        </is>
      </c>
      <c r="L6575" t="n">
        <v>4730.47</v>
      </c>
      <c r="M6575" t="inlineStr"/>
      <c r="N6575" t="inlineStr"/>
      <c r="O6575" s="142">
        <f>DATE(YEAR(H6575),MONTH(H6575),1)</f>
        <v/>
      </c>
      <c r="P6575" s="132">
        <f>IF(H6575&gt;$L$3,"Futuro","Atraso")</f>
        <v/>
      </c>
      <c r="Q6575">
        <f>12*(YEAR(H6575)-YEAR($L$3))+(MONTH(H6575)-MONTH($L$3))</f>
        <v/>
      </c>
      <c r="R6575" s="366">
        <f>IF(N6575="IBIRAPITANGA FASE 3",IF(P6575="Atraso",M6575,M6575/(1+$J$2)^Q6575),IF(P6575="Atraso",M6575,M6575/(1+$J$1)^Q6575))</f>
        <v/>
      </c>
    </row>
    <row r="6576">
      <c r="A6576" t="inlineStr">
        <is>
          <t>Q028L03</t>
        </is>
      </c>
      <c r="B6576" t="inlineStr">
        <is>
          <t>ENIO ROBERTO YAMAMOTO</t>
        </is>
      </c>
      <c r="C6576" t="n">
        <v>1</v>
      </c>
      <c r="D6576" t="inlineStr">
        <is>
          <t>IPCA</t>
        </is>
      </c>
      <c r="E6576" t="n">
        <v>0</v>
      </c>
      <c r="F6576" t="inlineStr">
        <is>
          <t>MENSAL</t>
        </is>
      </c>
      <c r="G6576" t="n">
        <v>45392</v>
      </c>
      <c r="H6576" t="n">
        <v>45392</v>
      </c>
      <c r="I6576" t="inlineStr">
        <is>
          <t>033</t>
        </is>
      </c>
      <c r="J6576" t="inlineStr">
        <is>
          <t>CARTEIRA</t>
        </is>
      </c>
      <c r="K6576" t="inlineStr">
        <is>
          <t>CONTRATO</t>
        </is>
      </c>
      <c r="L6576" t="n">
        <v>4730.47</v>
      </c>
      <c r="M6576" t="inlineStr"/>
      <c r="N6576" t="inlineStr"/>
      <c r="O6576" s="142">
        <f>DATE(YEAR(H6576),MONTH(H6576),1)</f>
        <v/>
      </c>
      <c r="P6576" s="132">
        <f>IF(H6576&gt;$L$3,"Futuro","Atraso")</f>
        <v/>
      </c>
      <c r="Q6576">
        <f>12*(YEAR(H6576)-YEAR($L$3))+(MONTH(H6576)-MONTH($L$3))</f>
        <v/>
      </c>
      <c r="R6576" s="366">
        <f>IF(N6576="IBIRAPITANGA FASE 3",IF(P6576="Atraso",M6576,M6576/(1+$J$2)^Q6576),IF(P6576="Atraso",M6576,M6576/(1+$J$1)^Q6576))</f>
        <v/>
      </c>
    </row>
    <row r="6577">
      <c r="A6577" t="inlineStr">
        <is>
          <t>Q028L03</t>
        </is>
      </c>
      <c r="B6577" t="inlineStr">
        <is>
          <t>ENIO ROBERTO YAMAMOTO</t>
        </is>
      </c>
      <c r="C6577" t="n">
        <v>1</v>
      </c>
      <c r="D6577" t="inlineStr">
        <is>
          <t>IPCA</t>
        </is>
      </c>
      <c r="E6577" t="n">
        <v>0</v>
      </c>
      <c r="F6577" t="inlineStr">
        <is>
          <t>MENSAL</t>
        </is>
      </c>
      <c r="G6577" t="n">
        <v>45422</v>
      </c>
      <c r="H6577" t="n">
        <v>45422</v>
      </c>
      <c r="I6577" t="inlineStr">
        <is>
          <t>034</t>
        </is>
      </c>
      <c r="J6577" t="inlineStr">
        <is>
          <t>CARTEIRA</t>
        </is>
      </c>
      <c r="K6577" t="inlineStr">
        <is>
          <t>CONTRATO</t>
        </is>
      </c>
      <c r="L6577" t="n">
        <v>4730.47</v>
      </c>
      <c r="M6577" t="inlineStr"/>
      <c r="N6577" t="inlineStr"/>
      <c r="O6577" s="142">
        <f>DATE(YEAR(H6577),MONTH(H6577),1)</f>
        <v/>
      </c>
      <c r="P6577" s="132">
        <f>IF(H6577&gt;$L$3,"Futuro","Atraso")</f>
        <v/>
      </c>
      <c r="Q6577">
        <f>12*(YEAR(H6577)-YEAR($L$3))+(MONTH(H6577)-MONTH($L$3))</f>
        <v/>
      </c>
      <c r="R6577" s="366">
        <f>IF(N6577="IBIRAPITANGA FASE 3",IF(P6577="Atraso",M6577,M6577/(1+$J$2)^Q6577),IF(P6577="Atraso",M6577,M6577/(1+$J$1)^Q6577))</f>
        <v/>
      </c>
    </row>
    <row r="6578">
      <c r="A6578" t="inlineStr">
        <is>
          <t>Q028L03</t>
        </is>
      </c>
      <c r="B6578" t="inlineStr">
        <is>
          <t>ENIO ROBERTO YAMAMOTO</t>
        </is>
      </c>
      <c r="C6578" t="n">
        <v>1</v>
      </c>
      <c r="D6578" t="inlineStr">
        <is>
          <t>IPCA</t>
        </is>
      </c>
      <c r="E6578" t="n">
        <v>0</v>
      </c>
      <c r="F6578" t="inlineStr">
        <is>
          <t>MENSAL</t>
        </is>
      </c>
      <c r="G6578" t="n">
        <v>45453</v>
      </c>
      <c r="H6578" t="n">
        <v>45453</v>
      </c>
      <c r="I6578" t="inlineStr">
        <is>
          <t>035</t>
        </is>
      </c>
      <c r="J6578" t="inlineStr">
        <is>
          <t>CARTEIRA</t>
        </is>
      </c>
      <c r="K6578" t="inlineStr">
        <is>
          <t>CONTRATO</t>
        </is>
      </c>
      <c r="L6578" t="n">
        <v>4730.47</v>
      </c>
      <c r="M6578" t="inlineStr"/>
      <c r="N6578" t="inlineStr"/>
      <c r="O6578" s="142">
        <f>DATE(YEAR(H6578),MONTH(H6578),1)</f>
        <v/>
      </c>
      <c r="P6578" s="132">
        <f>IF(H6578&gt;$L$3,"Futuro","Atraso")</f>
        <v/>
      </c>
      <c r="Q6578">
        <f>12*(YEAR(H6578)-YEAR($L$3))+(MONTH(H6578)-MONTH($L$3))</f>
        <v/>
      </c>
      <c r="R6578" s="366">
        <f>IF(N6578="IBIRAPITANGA FASE 3",IF(P6578="Atraso",M6578,M6578/(1+$J$2)^Q6578),IF(P6578="Atraso",M6578,M6578/(1+$J$1)^Q6578))</f>
        <v/>
      </c>
    </row>
    <row r="6579">
      <c r="A6579" t="inlineStr">
        <is>
          <t>Q028L03</t>
        </is>
      </c>
      <c r="B6579" t="inlineStr">
        <is>
          <t>ENIO ROBERTO YAMAMOTO</t>
        </is>
      </c>
      <c r="C6579" t="n">
        <v>1</v>
      </c>
      <c r="D6579" t="inlineStr">
        <is>
          <t>IPCA</t>
        </is>
      </c>
      <c r="E6579" t="n">
        <v>0</v>
      </c>
      <c r="F6579" t="inlineStr">
        <is>
          <t>MENSAL</t>
        </is>
      </c>
      <c r="G6579" t="n">
        <v>45453</v>
      </c>
      <c r="H6579" t="n">
        <v>45453</v>
      </c>
      <c r="I6579" t="inlineStr">
        <is>
          <t>003</t>
        </is>
      </c>
      <c r="J6579" t="inlineStr">
        <is>
          <t>CARTEIRA</t>
        </is>
      </c>
      <c r="K6579" t="inlineStr">
        <is>
          <t>CONTRATO</t>
        </is>
      </c>
      <c r="L6579" t="n">
        <v>17466.33</v>
      </c>
      <c r="M6579" t="inlineStr"/>
      <c r="N6579" t="inlineStr"/>
      <c r="O6579" s="142">
        <f>DATE(YEAR(H6579),MONTH(H6579),1)</f>
        <v/>
      </c>
      <c r="P6579" s="132">
        <f>IF(H6579&gt;$L$3,"Futuro","Atraso")</f>
        <v/>
      </c>
      <c r="Q6579">
        <f>12*(YEAR(H6579)-YEAR($L$3))+(MONTH(H6579)-MONTH($L$3))</f>
        <v/>
      </c>
      <c r="R6579" s="366">
        <f>IF(N6579="IBIRAPITANGA FASE 3",IF(P6579="Atraso",M6579,M6579/(1+$J$2)^Q6579),IF(P6579="Atraso",M6579,M6579/(1+$J$1)^Q6579))</f>
        <v/>
      </c>
    </row>
    <row r="6580">
      <c r="A6580" t="inlineStr">
        <is>
          <t>Q028L03</t>
        </is>
      </c>
      <c r="B6580" t="inlineStr">
        <is>
          <t>ENIO ROBERTO YAMAMOTO</t>
        </is>
      </c>
      <c r="C6580" t="n">
        <v>1</v>
      </c>
      <c r="D6580" t="inlineStr">
        <is>
          <t>IPCA</t>
        </is>
      </c>
      <c r="E6580" t="n">
        <v>0</v>
      </c>
      <c r="F6580" t="inlineStr">
        <is>
          <t>MENSAL</t>
        </is>
      </c>
      <c r="G6580" t="n">
        <v>45483</v>
      </c>
      <c r="H6580" t="n">
        <v>45483</v>
      </c>
      <c r="I6580" t="inlineStr">
        <is>
          <t>036</t>
        </is>
      </c>
      <c r="J6580" t="inlineStr">
        <is>
          <t>CARTEIRA</t>
        </is>
      </c>
      <c r="K6580" t="inlineStr">
        <is>
          <t>CONTRATO</t>
        </is>
      </c>
      <c r="L6580" t="n">
        <v>4730.47</v>
      </c>
      <c r="M6580" t="inlineStr"/>
      <c r="N6580" t="inlineStr"/>
      <c r="O6580" s="142">
        <f>DATE(YEAR(H6580),MONTH(H6580),1)</f>
        <v/>
      </c>
      <c r="P6580" s="132">
        <f>IF(H6580&gt;$L$3,"Futuro","Atraso")</f>
        <v/>
      </c>
      <c r="Q6580">
        <f>12*(YEAR(H6580)-YEAR($L$3))+(MONTH(H6580)-MONTH($L$3))</f>
        <v/>
      </c>
      <c r="R6580" s="366">
        <f>IF(N6580="IBIRAPITANGA FASE 3",IF(P6580="Atraso",M6580,M6580/(1+$J$2)^Q6580),IF(P6580="Atraso",M6580,M6580/(1+$J$1)^Q6580))</f>
        <v/>
      </c>
    </row>
    <row r="6581">
      <c r="A6581" t="inlineStr">
        <is>
          <t>Q028L03</t>
        </is>
      </c>
      <c r="B6581" t="inlineStr">
        <is>
          <t>ENIO ROBERTO YAMAMOTO</t>
        </is>
      </c>
      <c r="C6581" t="n">
        <v>1</v>
      </c>
      <c r="D6581" t="inlineStr">
        <is>
          <t>IPCA</t>
        </is>
      </c>
      <c r="E6581" t="n">
        <v>0</v>
      </c>
      <c r="F6581" t="inlineStr">
        <is>
          <t>MENSAL</t>
        </is>
      </c>
      <c r="G6581" t="n">
        <v>45514</v>
      </c>
      <c r="H6581" t="n">
        <v>45514</v>
      </c>
      <c r="I6581" t="inlineStr">
        <is>
          <t>037</t>
        </is>
      </c>
      <c r="J6581" t="inlineStr">
        <is>
          <t>CARTEIRA</t>
        </is>
      </c>
      <c r="K6581" t="inlineStr">
        <is>
          <t>CONTRATO</t>
        </is>
      </c>
      <c r="L6581" t="n">
        <v>4730.47</v>
      </c>
      <c r="M6581" t="inlineStr"/>
      <c r="N6581" t="inlineStr"/>
      <c r="O6581" s="142">
        <f>DATE(YEAR(H6581),MONTH(H6581),1)</f>
        <v/>
      </c>
      <c r="P6581" s="132">
        <f>IF(H6581&gt;$L$3,"Futuro","Atraso")</f>
        <v/>
      </c>
      <c r="Q6581">
        <f>12*(YEAR(H6581)-YEAR($L$3))+(MONTH(H6581)-MONTH($L$3))</f>
        <v/>
      </c>
      <c r="R6581" s="366">
        <f>IF(N6581="IBIRAPITANGA FASE 3",IF(P6581="Atraso",M6581,M6581/(1+$J$2)^Q6581),IF(P6581="Atraso",M6581,M6581/(1+$J$1)^Q6581))</f>
        <v/>
      </c>
    </row>
    <row r="6582">
      <c r="A6582" t="inlineStr">
        <is>
          <t>Q028L03</t>
        </is>
      </c>
      <c r="B6582" t="inlineStr">
        <is>
          <t>ENIO ROBERTO YAMAMOTO</t>
        </is>
      </c>
      <c r="C6582" t="n">
        <v>1</v>
      </c>
      <c r="D6582" t="inlineStr">
        <is>
          <t>IPCA</t>
        </is>
      </c>
      <c r="E6582" t="n">
        <v>0</v>
      </c>
      <c r="F6582" t="inlineStr">
        <is>
          <t>MENSAL</t>
        </is>
      </c>
      <c r="G6582" t="n">
        <v>45545</v>
      </c>
      <c r="H6582" t="n">
        <v>45545</v>
      </c>
      <c r="I6582" t="inlineStr">
        <is>
          <t>038</t>
        </is>
      </c>
      <c r="J6582" t="inlineStr">
        <is>
          <t>CARTEIRA</t>
        </is>
      </c>
      <c r="K6582" t="inlineStr">
        <is>
          <t>CONTRATO</t>
        </is>
      </c>
      <c r="L6582" t="n">
        <v>4730.47</v>
      </c>
      <c r="M6582" t="inlineStr"/>
      <c r="N6582" t="inlineStr"/>
      <c r="O6582" s="142">
        <f>DATE(YEAR(H6582),MONTH(H6582),1)</f>
        <v/>
      </c>
      <c r="P6582" s="132">
        <f>IF(H6582&gt;$L$3,"Futuro","Atraso")</f>
        <v/>
      </c>
      <c r="Q6582">
        <f>12*(YEAR(H6582)-YEAR($L$3))+(MONTH(H6582)-MONTH($L$3))</f>
        <v/>
      </c>
      <c r="R6582" s="366">
        <f>IF(N6582="IBIRAPITANGA FASE 3",IF(P6582="Atraso",M6582,M6582/(1+$J$2)^Q6582),IF(P6582="Atraso",M6582,M6582/(1+$J$1)^Q6582))</f>
        <v/>
      </c>
    </row>
    <row r="6583">
      <c r="A6583" t="inlineStr">
        <is>
          <t>Q028L03</t>
        </is>
      </c>
      <c r="B6583" t="inlineStr">
        <is>
          <t>ENIO ROBERTO YAMAMOTO</t>
        </is>
      </c>
      <c r="C6583" t="n">
        <v>1</v>
      </c>
      <c r="D6583" t="inlineStr">
        <is>
          <t>IPCA</t>
        </is>
      </c>
      <c r="E6583" t="n">
        <v>0</v>
      </c>
      <c r="F6583" t="inlineStr">
        <is>
          <t>MENSAL</t>
        </is>
      </c>
      <c r="G6583" t="n">
        <v>45575</v>
      </c>
      <c r="H6583" t="n">
        <v>45575</v>
      </c>
      <c r="I6583" t="inlineStr">
        <is>
          <t>039</t>
        </is>
      </c>
      <c r="J6583" t="inlineStr">
        <is>
          <t>CARTEIRA</t>
        </is>
      </c>
      <c r="K6583" t="inlineStr">
        <is>
          <t>CONTRATO</t>
        </is>
      </c>
      <c r="L6583" t="n">
        <v>4730.47</v>
      </c>
      <c r="M6583" t="inlineStr"/>
      <c r="N6583" t="inlineStr"/>
      <c r="O6583" s="142">
        <f>DATE(YEAR(H6583),MONTH(H6583),1)</f>
        <v/>
      </c>
      <c r="P6583" s="132">
        <f>IF(H6583&gt;$L$3,"Futuro","Atraso")</f>
        <v/>
      </c>
      <c r="Q6583">
        <f>12*(YEAR(H6583)-YEAR($L$3))+(MONTH(H6583)-MONTH($L$3))</f>
        <v/>
      </c>
      <c r="R6583" s="366">
        <f>IF(N6583="IBIRAPITANGA FASE 3",IF(P6583="Atraso",M6583,M6583/(1+$J$2)^Q6583),IF(P6583="Atraso",M6583,M6583/(1+$J$1)^Q6583))</f>
        <v/>
      </c>
    </row>
    <row r="6584">
      <c r="A6584" t="inlineStr">
        <is>
          <t>Q028L03</t>
        </is>
      </c>
      <c r="B6584" t="inlineStr">
        <is>
          <t>ENIO ROBERTO YAMAMOTO</t>
        </is>
      </c>
      <c r="C6584" t="n">
        <v>1</v>
      </c>
      <c r="D6584" t="inlineStr">
        <is>
          <t>IPCA</t>
        </is>
      </c>
      <c r="E6584" t="n">
        <v>0</v>
      </c>
      <c r="F6584" t="inlineStr">
        <is>
          <t>MENSAL</t>
        </is>
      </c>
      <c r="G6584" t="n">
        <v>45606</v>
      </c>
      <c r="H6584" t="n">
        <v>45606</v>
      </c>
      <c r="I6584" t="inlineStr">
        <is>
          <t>040</t>
        </is>
      </c>
      <c r="J6584" t="inlineStr">
        <is>
          <t>CARTEIRA</t>
        </is>
      </c>
      <c r="K6584" t="inlineStr">
        <is>
          <t>CONTRATO</t>
        </is>
      </c>
      <c r="L6584" t="n">
        <v>4730.47</v>
      </c>
      <c r="M6584" t="inlineStr"/>
      <c r="N6584" t="inlineStr"/>
      <c r="O6584" s="142">
        <f>DATE(YEAR(H6584),MONTH(H6584),1)</f>
        <v/>
      </c>
      <c r="P6584" s="132">
        <f>IF(H6584&gt;$L$3,"Futuro","Atraso")</f>
        <v/>
      </c>
      <c r="Q6584">
        <f>12*(YEAR(H6584)-YEAR($L$3))+(MONTH(H6584)-MONTH($L$3))</f>
        <v/>
      </c>
      <c r="R6584" s="366">
        <f>IF(N6584="IBIRAPITANGA FASE 3",IF(P6584="Atraso",M6584,M6584/(1+$J$2)^Q6584),IF(P6584="Atraso",M6584,M6584/(1+$J$1)^Q6584))</f>
        <v/>
      </c>
    </row>
    <row r="6585">
      <c r="A6585" t="inlineStr">
        <is>
          <t>Q028L03</t>
        </is>
      </c>
      <c r="B6585" t="inlineStr">
        <is>
          <t>ENIO ROBERTO YAMAMOTO</t>
        </is>
      </c>
      <c r="C6585" t="n">
        <v>1</v>
      </c>
      <c r="D6585" t="inlineStr">
        <is>
          <t>IPCA</t>
        </is>
      </c>
      <c r="E6585" t="n">
        <v>0</v>
      </c>
      <c r="F6585" t="inlineStr">
        <is>
          <t>MENSAL</t>
        </is>
      </c>
      <c r="G6585" t="n">
        <v>45636</v>
      </c>
      <c r="H6585" t="n">
        <v>45636</v>
      </c>
      <c r="I6585" t="inlineStr">
        <is>
          <t>041</t>
        </is>
      </c>
      <c r="J6585" t="inlineStr">
        <is>
          <t>CARTEIRA</t>
        </is>
      </c>
      <c r="K6585" t="inlineStr">
        <is>
          <t>CONTRATO</t>
        </is>
      </c>
      <c r="L6585" t="n">
        <v>4730.47</v>
      </c>
      <c r="M6585" t="inlineStr"/>
      <c r="N6585" t="inlineStr"/>
      <c r="O6585" s="142">
        <f>DATE(YEAR(H6585),MONTH(H6585),1)</f>
        <v/>
      </c>
      <c r="P6585" s="132">
        <f>IF(H6585&gt;$L$3,"Futuro","Atraso")</f>
        <v/>
      </c>
      <c r="Q6585">
        <f>12*(YEAR(H6585)-YEAR($L$3))+(MONTH(H6585)-MONTH($L$3))</f>
        <v/>
      </c>
      <c r="R6585" s="366">
        <f>IF(N6585="IBIRAPITANGA FASE 3",IF(P6585="Atraso",M6585,M6585/(1+$J$2)^Q6585),IF(P6585="Atraso",M6585,M6585/(1+$J$1)^Q6585))</f>
        <v/>
      </c>
    </row>
    <row r="6586">
      <c r="A6586" t="inlineStr">
        <is>
          <t>Q028L03</t>
        </is>
      </c>
      <c r="B6586" t="inlineStr">
        <is>
          <t>ENIO ROBERTO YAMAMOTO</t>
        </is>
      </c>
      <c r="C6586" t="n">
        <v>1</v>
      </c>
      <c r="D6586" t="inlineStr">
        <is>
          <t>IPCA</t>
        </is>
      </c>
      <c r="E6586" t="n">
        <v>0</v>
      </c>
      <c r="F6586" t="inlineStr">
        <is>
          <t>MENSAL</t>
        </is>
      </c>
      <c r="G6586" t="n">
        <v>45667</v>
      </c>
      <c r="H6586" t="n">
        <v>45667</v>
      </c>
      <c r="I6586" t="inlineStr">
        <is>
          <t>042</t>
        </is>
      </c>
      <c r="J6586" t="inlineStr">
        <is>
          <t>CARTEIRA</t>
        </is>
      </c>
      <c r="K6586" t="inlineStr">
        <is>
          <t>CONTRATO</t>
        </is>
      </c>
      <c r="L6586" t="n">
        <v>4730.47</v>
      </c>
      <c r="M6586" t="inlineStr"/>
      <c r="N6586" t="inlineStr"/>
      <c r="O6586" s="142">
        <f>DATE(YEAR(H6586),MONTH(H6586),1)</f>
        <v/>
      </c>
      <c r="P6586" s="132">
        <f>IF(H6586&gt;$L$3,"Futuro","Atraso")</f>
        <v/>
      </c>
      <c r="Q6586">
        <f>12*(YEAR(H6586)-YEAR($L$3))+(MONTH(H6586)-MONTH($L$3))</f>
        <v/>
      </c>
      <c r="R6586" s="366">
        <f>IF(N6586="IBIRAPITANGA FASE 3",IF(P6586="Atraso",M6586,M6586/(1+$J$2)^Q6586),IF(P6586="Atraso",M6586,M6586/(1+$J$1)^Q6586))</f>
        <v/>
      </c>
    </row>
    <row r="6587">
      <c r="A6587" t="inlineStr">
        <is>
          <t>Q028L03</t>
        </is>
      </c>
      <c r="B6587" t="inlineStr">
        <is>
          <t>ENIO ROBERTO YAMAMOTO</t>
        </is>
      </c>
      <c r="C6587" t="n">
        <v>1</v>
      </c>
      <c r="D6587" t="inlineStr">
        <is>
          <t>IPCA</t>
        </is>
      </c>
      <c r="E6587" t="n">
        <v>0</v>
      </c>
      <c r="F6587" t="inlineStr">
        <is>
          <t>MENSAL</t>
        </is>
      </c>
      <c r="G6587" t="n">
        <v>45698</v>
      </c>
      <c r="H6587" t="n">
        <v>45698</v>
      </c>
      <c r="I6587" t="inlineStr">
        <is>
          <t>043</t>
        </is>
      </c>
      <c r="J6587" t="inlineStr">
        <is>
          <t>CARTEIRA</t>
        </is>
      </c>
      <c r="K6587" t="inlineStr">
        <is>
          <t>CONTRATO</t>
        </is>
      </c>
      <c r="L6587" t="n">
        <v>4730.47</v>
      </c>
      <c r="M6587" t="inlineStr"/>
      <c r="N6587" t="inlineStr"/>
      <c r="O6587" s="142">
        <f>DATE(YEAR(H6587),MONTH(H6587),1)</f>
        <v/>
      </c>
      <c r="P6587" s="132">
        <f>IF(H6587&gt;$L$3,"Futuro","Atraso")</f>
        <v/>
      </c>
      <c r="Q6587">
        <f>12*(YEAR(H6587)-YEAR($L$3))+(MONTH(H6587)-MONTH($L$3))</f>
        <v/>
      </c>
      <c r="R6587" s="366">
        <f>IF(N6587="IBIRAPITANGA FASE 3",IF(P6587="Atraso",M6587,M6587/(1+$J$2)^Q6587),IF(P6587="Atraso",M6587,M6587/(1+$J$1)^Q6587))</f>
        <v/>
      </c>
    </row>
    <row r="6588">
      <c r="A6588" t="inlineStr">
        <is>
          <t>Q028L03</t>
        </is>
      </c>
      <c r="B6588" t="inlineStr">
        <is>
          <t>ENIO ROBERTO YAMAMOTO</t>
        </is>
      </c>
      <c r="C6588" t="n">
        <v>1</v>
      </c>
      <c r="D6588" t="inlineStr">
        <is>
          <t>IPCA</t>
        </is>
      </c>
      <c r="E6588" t="n">
        <v>0</v>
      </c>
      <c r="F6588" t="inlineStr">
        <is>
          <t>MENSAL</t>
        </is>
      </c>
      <c r="G6588" t="n">
        <v>45726</v>
      </c>
      <c r="H6588" t="n">
        <v>45726</v>
      </c>
      <c r="I6588" t="inlineStr">
        <is>
          <t>044</t>
        </is>
      </c>
      <c r="J6588" t="inlineStr">
        <is>
          <t>CARTEIRA</t>
        </is>
      </c>
      <c r="K6588" t="inlineStr">
        <is>
          <t>CONTRATO</t>
        </is>
      </c>
      <c r="L6588" t="n">
        <v>4730.47</v>
      </c>
      <c r="M6588" t="inlineStr"/>
      <c r="N6588" t="inlineStr"/>
      <c r="O6588" s="142">
        <f>DATE(YEAR(H6588),MONTH(H6588),1)</f>
        <v/>
      </c>
      <c r="P6588" s="132">
        <f>IF(H6588&gt;$L$3,"Futuro","Atraso")</f>
        <v/>
      </c>
      <c r="Q6588">
        <f>12*(YEAR(H6588)-YEAR($L$3))+(MONTH(H6588)-MONTH($L$3))</f>
        <v/>
      </c>
      <c r="R6588" s="366">
        <f>IF(N6588="IBIRAPITANGA FASE 3",IF(P6588="Atraso",M6588,M6588/(1+$J$2)^Q6588),IF(P6588="Atraso",M6588,M6588/(1+$J$1)^Q6588))</f>
        <v/>
      </c>
    </row>
    <row r="6589">
      <c r="A6589" t="inlineStr">
        <is>
          <t>Q028L03</t>
        </is>
      </c>
      <c r="B6589" t="inlineStr">
        <is>
          <t>ENIO ROBERTO YAMAMOTO</t>
        </is>
      </c>
      <c r="C6589" t="n">
        <v>1</v>
      </c>
      <c r="D6589" t="inlineStr">
        <is>
          <t>IPCA</t>
        </is>
      </c>
      <c r="E6589" t="n">
        <v>0</v>
      </c>
      <c r="F6589" t="inlineStr">
        <is>
          <t>MENSAL</t>
        </is>
      </c>
      <c r="G6589" t="n">
        <v>45757</v>
      </c>
      <c r="H6589" t="n">
        <v>45757</v>
      </c>
      <c r="I6589" t="inlineStr">
        <is>
          <t>045</t>
        </is>
      </c>
      <c r="J6589" t="inlineStr">
        <is>
          <t>CARTEIRA</t>
        </is>
      </c>
      <c r="K6589" t="inlineStr">
        <is>
          <t>CONTRATO</t>
        </is>
      </c>
      <c r="L6589" t="n">
        <v>4730.47</v>
      </c>
      <c r="M6589" t="inlineStr"/>
      <c r="N6589" t="inlineStr"/>
      <c r="O6589" s="142">
        <f>DATE(YEAR(H6589),MONTH(H6589),1)</f>
        <v/>
      </c>
      <c r="P6589" s="132">
        <f>IF(H6589&gt;$L$3,"Futuro","Atraso")</f>
        <v/>
      </c>
      <c r="Q6589">
        <f>12*(YEAR(H6589)-YEAR($L$3))+(MONTH(H6589)-MONTH($L$3))</f>
        <v/>
      </c>
      <c r="R6589" s="366">
        <f>IF(N6589="IBIRAPITANGA FASE 3",IF(P6589="Atraso",M6589,M6589/(1+$J$2)^Q6589),IF(P6589="Atraso",M6589,M6589/(1+$J$1)^Q6589))</f>
        <v/>
      </c>
    </row>
    <row r="6590">
      <c r="A6590" t="inlineStr">
        <is>
          <t>Q028L03</t>
        </is>
      </c>
      <c r="B6590" t="inlineStr">
        <is>
          <t>ENIO ROBERTO YAMAMOTO</t>
        </is>
      </c>
      <c r="C6590" t="n">
        <v>1</v>
      </c>
      <c r="D6590" t="inlineStr">
        <is>
          <t>IPCA</t>
        </is>
      </c>
      <c r="E6590" t="n">
        <v>0</v>
      </c>
      <c r="F6590" t="inlineStr">
        <is>
          <t>MENSAL</t>
        </is>
      </c>
      <c r="G6590" t="n">
        <v>45787</v>
      </c>
      <c r="H6590" t="n">
        <v>45787</v>
      </c>
      <c r="I6590" t="inlineStr">
        <is>
          <t>046</t>
        </is>
      </c>
      <c r="J6590" t="inlineStr">
        <is>
          <t>CARTEIRA</t>
        </is>
      </c>
      <c r="K6590" t="inlineStr">
        <is>
          <t>CONTRATO</t>
        </is>
      </c>
      <c r="L6590" t="n">
        <v>4730.47</v>
      </c>
      <c r="M6590" t="inlineStr"/>
      <c r="N6590" t="inlineStr"/>
      <c r="O6590" s="142">
        <f>DATE(YEAR(H6590),MONTH(H6590),1)</f>
        <v/>
      </c>
      <c r="P6590" s="132">
        <f>IF(H6590&gt;$L$3,"Futuro","Atraso")</f>
        <v/>
      </c>
      <c r="Q6590">
        <f>12*(YEAR(H6590)-YEAR($L$3))+(MONTH(H6590)-MONTH($L$3))</f>
        <v/>
      </c>
      <c r="R6590" s="366">
        <f>IF(N6590="IBIRAPITANGA FASE 3",IF(P6590="Atraso",M6590,M6590/(1+$J$2)^Q6590),IF(P6590="Atraso",M6590,M6590/(1+$J$1)^Q6590))</f>
        <v/>
      </c>
    </row>
    <row r="6591">
      <c r="A6591" t="inlineStr">
        <is>
          <t>Q028L03</t>
        </is>
      </c>
      <c r="B6591" t="inlineStr">
        <is>
          <t>ENIO ROBERTO YAMAMOTO</t>
        </is>
      </c>
      <c r="C6591" t="n">
        <v>1</v>
      </c>
      <c r="D6591" t="inlineStr">
        <is>
          <t>IPCA</t>
        </is>
      </c>
      <c r="E6591" t="n">
        <v>0</v>
      </c>
      <c r="F6591" t="inlineStr">
        <is>
          <t>MENSAL</t>
        </is>
      </c>
      <c r="G6591" t="n">
        <v>45818</v>
      </c>
      <c r="H6591" t="n">
        <v>45818</v>
      </c>
      <c r="I6591" t="inlineStr">
        <is>
          <t>047</t>
        </is>
      </c>
      <c r="J6591" t="inlineStr">
        <is>
          <t>CARTEIRA</t>
        </is>
      </c>
      <c r="K6591" t="inlineStr">
        <is>
          <t>CONTRATO</t>
        </is>
      </c>
      <c r="L6591" t="n">
        <v>4730.47</v>
      </c>
      <c r="M6591" t="inlineStr"/>
      <c r="N6591" t="inlineStr"/>
      <c r="O6591" s="142">
        <f>DATE(YEAR(H6591),MONTH(H6591),1)</f>
        <v/>
      </c>
      <c r="P6591" s="132">
        <f>IF(H6591&gt;$L$3,"Futuro","Atraso")</f>
        <v/>
      </c>
      <c r="Q6591">
        <f>12*(YEAR(H6591)-YEAR($L$3))+(MONTH(H6591)-MONTH($L$3))</f>
        <v/>
      </c>
      <c r="R6591" s="366">
        <f>IF(N6591="IBIRAPITANGA FASE 3",IF(P6591="Atraso",M6591,M6591/(1+$J$2)^Q6591),IF(P6591="Atraso",M6591,M6591/(1+$J$1)^Q6591))</f>
        <v/>
      </c>
    </row>
    <row r="6592">
      <c r="A6592" t="inlineStr">
        <is>
          <t>Q028L03</t>
        </is>
      </c>
      <c r="B6592" t="inlineStr">
        <is>
          <t>ENIO ROBERTO YAMAMOTO</t>
        </is>
      </c>
      <c r="C6592" t="n">
        <v>1</v>
      </c>
      <c r="D6592" t="inlineStr">
        <is>
          <t>IPCA</t>
        </is>
      </c>
      <c r="E6592" t="n">
        <v>0</v>
      </c>
      <c r="F6592" t="inlineStr">
        <is>
          <t>MENSAL</t>
        </is>
      </c>
      <c r="G6592" t="n">
        <v>45818</v>
      </c>
      <c r="H6592" t="n">
        <v>45818</v>
      </c>
      <c r="I6592" t="inlineStr">
        <is>
          <t>004</t>
        </is>
      </c>
      <c r="J6592" t="inlineStr">
        <is>
          <t>CARTEIRA</t>
        </is>
      </c>
      <c r="K6592" t="inlineStr">
        <is>
          <t>CONTRATO</t>
        </is>
      </c>
      <c r="L6592" t="n">
        <v>17466.33</v>
      </c>
      <c r="M6592" t="inlineStr"/>
      <c r="N6592" t="inlineStr"/>
      <c r="O6592" s="142">
        <f>DATE(YEAR(H6592),MONTH(H6592),1)</f>
        <v/>
      </c>
      <c r="P6592" s="132">
        <f>IF(H6592&gt;$L$3,"Futuro","Atraso")</f>
        <v/>
      </c>
      <c r="Q6592">
        <f>12*(YEAR(H6592)-YEAR($L$3))+(MONTH(H6592)-MONTH($L$3))</f>
        <v/>
      </c>
      <c r="R6592" s="366">
        <f>IF(N6592="IBIRAPITANGA FASE 3",IF(P6592="Atraso",M6592,M6592/(1+$J$2)^Q6592),IF(P6592="Atraso",M6592,M6592/(1+$J$1)^Q6592))</f>
        <v/>
      </c>
    </row>
    <row r="6593">
      <c r="A6593" t="inlineStr">
        <is>
          <t>Q028L03</t>
        </is>
      </c>
      <c r="B6593" t="inlineStr">
        <is>
          <t>ENIO ROBERTO YAMAMOTO</t>
        </is>
      </c>
      <c r="C6593" t="n">
        <v>1</v>
      </c>
      <c r="D6593" t="inlineStr">
        <is>
          <t>IPCA</t>
        </is>
      </c>
      <c r="E6593" t="n">
        <v>0</v>
      </c>
      <c r="F6593" t="inlineStr">
        <is>
          <t>MENSAL</t>
        </is>
      </c>
      <c r="G6593" t="n">
        <v>45848</v>
      </c>
      <c r="H6593" t="n">
        <v>45848</v>
      </c>
      <c r="I6593" t="inlineStr">
        <is>
          <t>048</t>
        </is>
      </c>
      <c r="J6593" t="inlineStr">
        <is>
          <t>CARTEIRA</t>
        </is>
      </c>
      <c r="K6593" t="inlineStr">
        <is>
          <t>CONTRATO</t>
        </is>
      </c>
      <c r="L6593" t="n">
        <v>4730.47</v>
      </c>
      <c r="M6593" t="inlineStr"/>
      <c r="N6593" t="inlineStr"/>
      <c r="O6593" s="142">
        <f>DATE(YEAR(H6593),MONTH(H6593),1)</f>
        <v/>
      </c>
      <c r="P6593" s="132">
        <f>IF(H6593&gt;$L$3,"Futuro","Atraso")</f>
        <v/>
      </c>
      <c r="Q6593">
        <f>12*(YEAR(H6593)-YEAR($L$3))+(MONTH(H6593)-MONTH($L$3))</f>
        <v/>
      </c>
      <c r="R6593" s="366">
        <f>IF(N6593="IBIRAPITANGA FASE 3",IF(P6593="Atraso",M6593,M6593/(1+$J$2)^Q6593),IF(P6593="Atraso",M6593,M6593/(1+$J$1)^Q6593))</f>
        <v/>
      </c>
    </row>
    <row r="6594">
      <c r="A6594" t="inlineStr">
        <is>
          <t>Q028L07</t>
        </is>
      </c>
      <c r="B6594" t="inlineStr">
        <is>
          <t>RENAN RACANELI PACHU</t>
        </is>
      </c>
      <c r="C6594" t="n">
        <v>1</v>
      </c>
      <c r="D6594" t="inlineStr">
        <is>
          <t>IPCA</t>
        </is>
      </c>
      <c r="E6594" t="n">
        <v>0.009488792934583046</v>
      </c>
      <c r="F6594" t="inlineStr">
        <is>
          <t>MENSAL</t>
        </is>
      </c>
      <c r="G6594" t="n">
        <v>45219</v>
      </c>
      <c r="H6594" t="n">
        <v>45219</v>
      </c>
      <c r="I6594" t="inlineStr">
        <is>
          <t>004</t>
        </is>
      </c>
      <c r="J6594" t="inlineStr">
        <is>
          <t>CARTEIRA</t>
        </is>
      </c>
      <c r="K6594" t="inlineStr">
        <is>
          <t>CONTRATO</t>
        </is>
      </c>
      <c r="L6594" t="n">
        <v>5138.88</v>
      </c>
      <c r="M6594" t="inlineStr"/>
      <c r="N6594" t="inlineStr"/>
      <c r="O6594" s="142">
        <f>DATE(YEAR(H6594),MONTH(H6594),1)</f>
        <v/>
      </c>
      <c r="P6594" s="132">
        <f>IF(H6594&gt;$L$3,"Futuro","Atraso")</f>
        <v/>
      </c>
      <c r="Q6594">
        <f>12*(YEAR(H6594)-YEAR($L$3))+(MONTH(H6594)-MONTH($L$3))</f>
        <v/>
      </c>
      <c r="R6594" s="366">
        <f>IF(N6594="IBIRAPITANGA FASE 3",IF(P6594="Atraso",M6594,M6594/(1+$J$2)^Q6594),IF(P6594="Atraso",M6594,M6594/(1+$J$1)^Q6594))</f>
        <v/>
      </c>
    </row>
    <row r="6595">
      <c r="A6595" t="inlineStr">
        <is>
          <t>Q028L07</t>
        </is>
      </c>
      <c r="B6595" t="inlineStr">
        <is>
          <t>RENAN RACANELI PACHU</t>
        </is>
      </c>
      <c r="C6595" t="n">
        <v>1</v>
      </c>
      <c r="D6595" t="inlineStr">
        <is>
          <t>IPCA</t>
        </is>
      </c>
      <c r="E6595" t="n">
        <v>0.009488792934583046</v>
      </c>
      <c r="F6595" t="inlineStr">
        <is>
          <t>MENSAL</t>
        </is>
      </c>
      <c r="G6595" t="n">
        <v>45250</v>
      </c>
      <c r="H6595" t="n">
        <v>45250</v>
      </c>
      <c r="I6595" t="inlineStr">
        <is>
          <t>005</t>
        </is>
      </c>
      <c r="J6595" t="inlineStr">
        <is>
          <t>CARTEIRA</t>
        </is>
      </c>
      <c r="K6595" t="inlineStr">
        <is>
          <t>CONTRATO</t>
        </is>
      </c>
      <c r="L6595" t="n">
        <v>5138.88</v>
      </c>
      <c r="M6595" t="inlineStr"/>
      <c r="N6595" t="inlineStr"/>
      <c r="O6595" s="142">
        <f>DATE(YEAR(H6595),MONTH(H6595),1)</f>
        <v/>
      </c>
      <c r="P6595" s="132">
        <f>IF(H6595&gt;$L$3,"Futuro","Atraso")</f>
        <v/>
      </c>
      <c r="Q6595">
        <f>12*(YEAR(H6595)-YEAR($L$3))+(MONTH(H6595)-MONTH($L$3))</f>
        <v/>
      </c>
      <c r="R6595" s="366">
        <f>IF(N6595="IBIRAPITANGA FASE 3",IF(P6595="Atraso",M6595,M6595/(1+$J$2)^Q6595),IF(P6595="Atraso",M6595,M6595/(1+$J$1)^Q6595))</f>
        <v/>
      </c>
    </row>
    <row r="6596">
      <c r="A6596" t="inlineStr">
        <is>
          <t>Q028L07</t>
        </is>
      </c>
      <c r="B6596" t="inlineStr">
        <is>
          <t>RENAN RACANELI PACHU</t>
        </is>
      </c>
      <c r="C6596" t="n">
        <v>1</v>
      </c>
      <c r="D6596" t="inlineStr">
        <is>
          <t>IPCA</t>
        </is>
      </c>
      <c r="E6596" t="n">
        <v>0.009488792934583046</v>
      </c>
      <c r="F6596" t="inlineStr">
        <is>
          <t>MENSAL</t>
        </is>
      </c>
      <c r="G6596" t="n">
        <v>45280</v>
      </c>
      <c r="H6596" t="n">
        <v>45280</v>
      </c>
      <c r="I6596" t="inlineStr">
        <is>
          <t>006</t>
        </is>
      </c>
      <c r="J6596" t="inlineStr">
        <is>
          <t>CARTEIRA</t>
        </is>
      </c>
      <c r="K6596" t="inlineStr">
        <is>
          <t>CONTRATO</t>
        </is>
      </c>
      <c r="L6596" t="n">
        <v>5138.88</v>
      </c>
      <c r="M6596" t="inlineStr"/>
      <c r="N6596" t="inlineStr"/>
      <c r="O6596" s="142">
        <f>DATE(YEAR(H6596),MONTH(H6596),1)</f>
        <v/>
      </c>
      <c r="P6596" s="132">
        <f>IF(H6596&gt;$L$3,"Futuro","Atraso")</f>
        <v/>
      </c>
      <c r="Q6596">
        <f>12*(YEAR(H6596)-YEAR($L$3))+(MONTH(H6596)-MONTH($L$3))</f>
        <v/>
      </c>
      <c r="R6596" s="366">
        <f>IF(N6596="IBIRAPITANGA FASE 3",IF(P6596="Atraso",M6596,M6596/(1+$J$2)^Q6596),IF(P6596="Atraso",M6596,M6596/(1+$J$1)^Q6596))</f>
        <v/>
      </c>
    </row>
    <row r="6597">
      <c r="A6597" t="inlineStr">
        <is>
          <t>Q028L07</t>
        </is>
      </c>
      <c r="B6597" t="inlineStr">
        <is>
          <t>RENAN RACANELI PACHU</t>
        </is>
      </c>
      <c r="C6597" t="n">
        <v>1</v>
      </c>
      <c r="D6597" t="inlineStr">
        <is>
          <t>IPCA</t>
        </is>
      </c>
      <c r="E6597" t="n">
        <v>0.009488792934583046</v>
      </c>
      <c r="F6597" t="inlineStr">
        <is>
          <t>MENSAL</t>
        </is>
      </c>
      <c r="G6597" t="n">
        <v>45311</v>
      </c>
      <c r="H6597" t="n">
        <v>45311</v>
      </c>
      <c r="I6597" t="inlineStr">
        <is>
          <t>007</t>
        </is>
      </c>
      <c r="J6597" t="inlineStr">
        <is>
          <t>CARTEIRA</t>
        </is>
      </c>
      <c r="K6597" t="inlineStr">
        <is>
          <t>CONTRATO</t>
        </is>
      </c>
      <c r="L6597" t="n">
        <v>5138.88</v>
      </c>
      <c r="M6597" t="inlineStr"/>
      <c r="N6597" t="inlineStr"/>
      <c r="O6597" s="142">
        <f>DATE(YEAR(H6597),MONTH(H6597),1)</f>
        <v/>
      </c>
      <c r="P6597" s="132">
        <f>IF(H6597&gt;$L$3,"Futuro","Atraso")</f>
        <v/>
      </c>
      <c r="Q6597">
        <f>12*(YEAR(H6597)-YEAR($L$3))+(MONTH(H6597)-MONTH($L$3))</f>
        <v/>
      </c>
      <c r="R6597" s="366">
        <f>IF(N6597="IBIRAPITANGA FASE 3",IF(P6597="Atraso",M6597,M6597/(1+$J$2)^Q6597),IF(P6597="Atraso",M6597,M6597/(1+$J$1)^Q6597))</f>
        <v/>
      </c>
    </row>
    <row r="6598">
      <c r="A6598" t="inlineStr">
        <is>
          <t>Q028L07</t>
        </is>
      </c>
      <c r="B6598" t="inlineStr">
        <is>
          <t>RENAN RACANELI PACHU</t>
        </is>
      </c>
      <c r="C6598" t="n">
        <v>1</v>
      </c>
      <c r="D6598" t="inlineStr">
        <is>
          <t>IPCA</t>
        </is>
      </c>
      <c r="E6598" t="n">
        <v>0.009488792934583046</v>
      </c>
      <c r="F6598" t="inlineStr">
        <is>
          <t>MENSAL</t>
        </is>
      </c>
      <c r="G6598" t="n">
        <v>45342</v>
      </c>
      <c r="H6598" t="n">
        <v>45342</v>
      </c>
      <c r="I6598" t="inlineStr">
        <is>
          <t>008</t>
        </is>
      </c>
      <c r="J6598" t="inlineStr">
        <is>
          <t>CARTEIRA</t>
        </is>
      </c>
      <c r="K6598" t="inlineStr">
        <is>
          <t>CONTRATO</t>
        </is>
      </c>
      <c r="L6598" t="n">
        <v>5138.88</v>
      </c>
      <c r="M6598" t="inlineStr"/>
      <c r="N6598" t="inlineStr"/>
      <c r="O6598" s="142">
        <f>DATE(YEAR(H6598),MONTH(H6598),1)</f>
        <v/>
      </c>
      <c r="P6598" s="132">
        <f>IF(H6598&gt;$L$3,"Futuro","Atraso")</f>
        <v/>
      </c>
      <c r="Q6598">
        <f>12*(YEAR(H6598)-YEAR($L$3))+(MONTH(H6598)-MONTH($L$3))</f>
        <v/>
      </c>
      <c r="R6598" s="366">
        <f>IF(N6598="IBIRAPITANGA FASE 3",IF(P6598="Atraso",M6598,M6598/(1+$J$2)^Q6598),IF(P6598="Atraso",M6598,M6598/(1+$J$1)^Q6598))</f>
        <v/>
      </c>
    </row>
    <row r="6599">
      <c r="A6599" t="inlineStr">
        <is>
          <t>Q028L07</t>
        </is>
      </c>
      <c r="B6599" t="inlineStr">
        <is>
          <t>RENAN RACANELI PACHU</t>
        </is>
      </c>
      <c r="C6599" t="n">
        <v>1</v>
      </c>
      <c r="D6599" t="inlineStr">
        <is>
          <t>IPCA</t>
        </is>
      </c>
      <c r="E6599" t="n">
        <v>0.009488792934583046</v>
      </c>
      <c r="F6599" t="inlineStr">
        <is>
          <t>MENSAL</t>
        </is>
      </c>
      <c r="G6599" t="n">
        <v>45371</v>
      </c>
      <c r="H6599" t="n">
        <v>45371</v>
      </c>
      <c r="I6599" t="inlineStr">
        <is>
          <t>009</t>
        </is>
      </c>
      <c r="J6599" t="inlineStr">
        <is>
          <t>CARTEIRA</t>
        </is>
      </c>
      <c r="K6599" t="inlineStr">
        <is>
          <t>CONTRATO</t>
        </is>
      </c>
      <c r="L6599" t="n">
        <v>5138.88</v>
      </c>
      <c r="M6599" t="inlineStr"/>
      <c r="N6599" t="inlineStr"/>
      <c r="O6599" s="142">
        <f>DATE(YEAR(H6599),MONTH(H6599),1)</f>
        <v/>
      </c>
      <c r="P6599" s="132">
        <f>IF(H6599&gt;$L$3,"Futuro","Atraso")</f>
        <v/>
      </c>
      <c r="Q6599">
        <f>12*(YEAR(H6599)-YEAR($L$3))+(MONTH(H6599)-MONTH($L$3))</f>
        <v/>
      </c>
      <c r="R6599" s="366">
        <f>IF(N6599="IBIRAPITANGA FASE 3",IF(P6599="Atraso",M6599,M6599/(1+$J$2)^Q6599),IF(P6599="Atraso",M6599,M6599/(1+$J$1)^Q6599))</f>
        <v/>
      </c>
    </row>
    <row r="6600">
      <c r="A6600" t="inlineStr">
        <is>
          <t>Q028L07</t>
        </is>
      </c>
      <c r="B6600" t="inlineStr">
        <is>
          <t>RENAN RACANELI PACHU</t>
        </is>
      </c>
      <c r="C6600" t="n">
        <v>1</v>
      </c>
      <c r="D6600" t="inlineStr">
        <is>
          <t>IPCA</t>
        </is>
      </c>
      <c r="E6600" t="n">
        <v>0.009488792934583046</v>
      </c>
      <c r="F6600" t="inlineStr">
        <is>
          <t>MENSAL</t>
        </is>
      </c>
      <c r="G6600" t="n">
        <v>45402</v>
      </c>
      <c r="H6600" t="n">
        <v>45402</v>
      </c>
      <c r="I6600" t="inlineStr">
        <is>
          <t>010</t>
        </is>
      </c>
      <c r="J6600" t="inlineStr">
        <is>
          <t>CARTEIRA</t>
        </is>
      </c>
      <c r="K6600" t="inlineStr">
        <is>
          <t>CONTRATO</t>
        </is>
      </c>
      <c r="L6600" t="n">
        <v>5138.88</v>
      </c>
      <c r="M6600" t="inlineStr"/>
      <c r="N6600" t="inlineStr"/>
      <c r="O6600" s="142">
        <f>DATE(YEAR(H6600),MONTH(H6600),1)</f>
        <v/>
      </c>
      <c r="P6600" s="132">
        <f>IF(H6600&gt;$L$3,"Futuro","Atraso")</f>
        <v/>
      </c>
      <c r="Q6600">
        <f>12*(YEAR(H6600)-YEAR($L$3))+(MONTH(H6600)-MONTH($L$3))</f>
        <v/>
      </c>
      <c r="R6600" s="366">
        <f>IF(N6600="IBIRAPITANGA FASE 3",IF(P6600="Atraso",M6600,M6600/(1+$J$2)^Q6600),IF(P6600="Atraso",M6600,M6600/(1+$J$1)^Q6600))</f>
        <v/>
      </c>
    </row>
    <row r="6601">
      <c r="A6601" t="inlineStr">
        <is>
          <t>Q028L07</t>
        </is>
      </c>
      <c r="B6601" t="inlineStr">
        <is>
          <t>RENAN RACANELI PACHU</t>
        </is>
      </c>
      <c r="C6601" t="n">
        <v>1</v>
      </c>
      <c r="D6601" t="inlineStr">
        <is>
          <t>IPCA</t>
        </is>
      </c>
      <c r="E6601" t="n">
        <v>0.009488792934583046</v>
      </c>
      <c r="F6601" t="inlineStr">
        <is>
          <t>MENSAL</t>
        </is>
      </c>
      <c r="G6601" t="n">
        <v>45432</v>
      </c>
      <c r="H6601" t="n">
        <v>45432</v>
      </c>
      <c r="I6601" t="inlineStr">
        <is>
          <t>011</t>
        </is>
      </c>
      <c r="J6601" t="inlineStr">
        <is>
          <t>CARTEIRA</t>
        </is>
      </c>
      <c r="K6601" t="inlineStr">
        <is>
          <t>CONTRATO</t>
        </is>
      </c>
      <c r="L6601" t="n">
        <v>5138.88</v>
      </c>
      <c r="M6601" t="inlineStr"/>
      <c r="N6601" t="inlineStr"/>
      <c r="O6601" s="142">
        <f>DATE(YEAR(H6601),MONTH(H6601),1)</f>
        <v/>
      </c>
      <c r="P6601" s="132">
        <f>IF(H6601&gt;$L$3,"Futuro","Atraso")</f>
        <v/>
      </c>
      <c r="Q6601">
        <f>12*(YEAR(H6601)-YEAR($L$3))+(MONTH(H6601)-MONTH($L$3))</f>
        <v/>
      </c>
      <c r="R6601" s="366">
        <f>IF(N6601="IBIRAPITANGA FASE 3",IF(P6601="Atraso",M6601,M6601/(1+$J$2)^Q6601),IF(P6601="Atraso",M6601,M6601/(1+$J$1)^Q6601))</f>
        <v/>
      </c>
    </row>
    <row r="6602">
      <c r="A6602" t="inlineStr">
        <is>
          <t>Q028L07</t>
        </is>
      </c>
      <c r="B6602" t="inlineStr">
        <is>
          <t>RENAN RACANELI PACHU</t>
        </is>
      </c>
      <c r="C6602" t="n">
        <v>1</v>
      </c>
      <c r="D6602" t="inlineStr">
        <is>
          <t>IPCA</t>
        </is>
      </c>
      <c r="E6602" t="n">
        <v>0.009488792934583046</v>
      </c>
      <c r="F6602" t="inlineStr">
        <is>
          <t>MENSAL</t>
        </is>
      </c>
      <c r="G6602" t="n">
        <v>45463</v>
      </c>
      <c r="H6602" t="n">
        <v>45463</v>
      </c>
      <c r="I6602" t="inlineStr">
        <is>
          <t>012</t>
        </is>
      </c>
      <c r="J6602" t="inlineStr">
        <is>
          <t>CARTEIRA</t>
        </is>
      </c>
      <c r="K6602" t="inlineStr">
        <is>
          <t>CONTRATO</t>
        </is>
      </c>
      <c r="L6602" t="n">
        <v>5138.88</v>
      </c>
      <c r="M6602" t="inlineStr"/>
      <c r="N6602" t="inlineStr"/>
      <c r="O6602" s="142">
        <f>DATE(YEAR(H6602),MONTH(H6602),1)</f>
        <v/>
      </c>
      <c r="P6602" s="132">
        <f>IF(H6602&gt;$L$3,"Futuro","Atraso")</f>
        <v/>
      </c>
      <c r="Q6602">
        <f>12*(YEAR(H6602)-YEAR($L$3))+(MONTH(H6602)-MONTH($L$3))</f>
        <v/>
      </c>
      <c r="R6602" s="366">
        <f>IF(N6602="IBIRAPITANGA FASE 3",IF(P6602="Atraso",M6602,M6602/(1+$J$2)^Q6602),IF(P6602="Atraso",M6602,M6602/(1+$J$1)^Q6602))</f>
        <v/>
      </c>
    </row>
    <row r="6603">
      <c r="A6603" t="inlineStr">
        <is>
          <t>Q028L07</t>
        </is>
      </c>
      <c r="B6603" t="inlineStr">
        <is>
          <t>RENAN RACANELI PACHU</t>
        </is>
      </c>
      <c r="C6603" t="n">
        <v>1</v>
      </c>
      <c r="D6603" t="inlineStr">
        <is>
          <t>IPCA</t>
        </is>
      </c>
      <c r="E6603" t="n">
        <v>0.009488792934583046</v>
      </c>
      <c r="F6603" t="inlineStr">
        <is>
          <t>MENSAL</t>
        </is>
      </c>
      <c r="G6603" t="n">
        <v>45463</v>
      </c>
      <c r="H6603" t="n">
        <v>45463</v>
      </c>
      <c r="I6603" t="inlineStr">
        <is>
          <t>001</t>
        </is>
      </c>
      <c r="J6603" t="inlineStr">
        <is>
          <t>CARTEIRA</t>
        </is>
      </c>
      <c r="K6603" t="inlineStr">
        <is>
          <t>CONTRATO</t>
        </is>
      </c>
      <c r="L6603" t="n">
        <v>20555.52</v>
      </c>
      <c r="M6603" t="inlineStr"/>
      <c r="N6603" t="inlineStr"/>
      <c r="O6603" s="142">
        <f>DATE(YEAR(H6603),MONTH(H6603),1)</f>
        <v/>
      </c>
      <c r="P6603" s="132">
        <f>IF(H6603&gt;$L$3,"Futuro","Atraso")</f>
        <v/>
      </c>
      <c r="Q6603">
        <f>12*(YEAR(H6603)-YEAR($L$3))+(MONTH(H6603)-MONTH($L$3))</f>
        <v/>
      </c>
      <c r="R6603" s="366">
        <f>IF(N6603="IBIRAPITANGA FASE 3",IF(P6603="Atraso",M6603,M6603/(1+$J$2)^Q6603),IF(P6603="Atraso",M6603,M6603/(1+$J$1)^Q6603))</f>
        <v/>
      </c>
    </row>
    <row r="6604">
      <c r="A6604" t="inlineStr">
        <is>
          <t>Q028L07</t>
        </is>
      </c>
      <c r="B6604" t="inlineStr">
        <is>
          <t>RENAN RACANELI PACHU</t>
        </is>
      </c>
      <c r="C6604" t="n">
        <v>1</v>
      </c>
      <c r="D6604" t="inlineStr">
        <is>
          <t>IPCA</t>
        </is>
      </c>
      <c r="E6604" t="n">
        <v>0.009488792934583046</v>
      </c>
      <c r="F6604" t="inlineStr">
        <is>
          <t>MENSAL</t>
        </is>
      </c>
      <c r="G6604" t="n">
        <v>45493</v>
      </c>
      <c r="H6604" t="n">
        <v>45493</v>
      </c>
      <c r="I6604" t="inlineStr">
        <is>
          <t>013</t>
        </is>
      </c>
      <c r="J6604" t="inlineStr">
        <is>
          <t>CARTEIRA</t>
        </is>
      </c>
      <c r="K6604" t="inlineStr">
        <is>
          <t>CONTRATO</t>
        </is>
      </c>
      <c r="L6604" t="n">
        <v>5138.88</v>
      </c>
      <c r="M6604" t="inlineStr"/>
      <c r="N6604" t="inlineStr"/>
      <c r="O6604" s="142">
        <f>DATE(YEAR(H6604),MONTH(H6604),1)</f>
        <v/>
      </c>
      <c r="P6604" s="132">
        <f>IF(H6604&gt;$L$3,"Futuro","Atraso")</f>
        <v/>
      </c>
      <c r="Q6604">
        <f>12*(YEAR(H6604)-YEAR($L$3))+(MONTH(H6604)-MONTH($L$3))</f>
        <v/>
      </c>
      <c r="R6604" s="366">
        <f>IF(N6604="IBIRAPITANGA FASE 3",IF(P6604="Atraso",M6604,M6604/(1+$J$2)^Q6604),IF(P6604="Atraso",M6604,M6604/(1+$J$1)^Q6604))</f>
        <v/>
      </c>
    </row>
    <row r="6605">
      <c r="A6605" t="inlineStr">
        <is>
          <t>Q028L07</t>
        </is>
      </c>
      <c r="B6605" t="inlineStr">
        <is>
          <t>RENAN RACANELI PACHU</t>
        </is>
      </c>
      <c r="C6605" t="n">
        <v>1</v>
      </c>
      <c r="D6605" t="inlineStr">
        <is>
          <t>IPCA</t>
        </is>
      </c>
      <c r="E6605" t="n">
        <v>0.009488792934583046</v>
      </c>
      <c r="F6605" t="inlineStr">
        <is>
          <t>MENSAL</t>
        </is>
      </c>
      <c r="G6605" t="n">
        <v>45524</v>
      </c>
      <c r="H6605" t="n">
        <v>45524</v>
      </c>
      <c r="I6605" t="inlineStr">
        <is>
          <t>014</t>
        </is>
      </c>
      <c r="J6605" t="inlineStr">
        <is>
          <t>CARTEIRA</t>
        </is>
      </c>
      <c r="K6605" t="inlineStr">
        <is>
          <t>CONTRATO</t>
        </is>
      </c>
      <c r="L6605" t="n">
        <v>5138.88</v>
      </c>
      <c r="M6605" t="inlineStr"/>
      <c r="N6605" t="inlineStr"/>
      <c r="O6605" s="142">
        <f>DATE(YEAR(H6605),MONTH(H6605),1)</f>
        <v/>
      </c>
      <c r="P6605" s="132">
        <f>IF(H6605&gt;$L$3,"Futuro","Atraso")</f>
        <v/>
      </c>
      <c r="Q6605">
        <f>12*(YEAR(H6605)-YEAR($L$3))+(MONTH(H6605)-MONTH($L$3))</f>
        <v/>
      </c>
      <c r="R6605" s="366">
        <f>IF(N6605="IBIRAPITANGA FASE 3",IF(P6605="Atraso",M6605,M6605/(1+$J$2)^Q6605),IF(P6605="Atraso",M6605,M6605/(1+$J$1)^Q6605))</f>
        <v/>
      </c>
    </row>
    <row r="6606">
      <c r="A6606" t="inlineStr">
        <is>
          <t>Q028L07</t>
        </is>
      </c>
      <c r="B6606" t="inlineStr">
        <is>
          <t>RENAN RACANELI PACHU</t>
        </is>
      </c>
      <c r="C6606" t="n">
        <v>1</v>
      </c>
      <c r="D6606" t="inlineStr">
        <is>
          <t>IPCA</t>
        </is>
      </c>
      <c r="E6606" t="n">
        <v>0.009488792934583046</v>
      </c>
      <c r="F6606" t="inlineStr">
        <is>
          <t>MENSAL</t>
        </is>
      </c>
      <c r="G6606" t="n">
        <v>45555</v>
      </c>
      <c r="H6606" t="n">
        <v>45555</v>
      </c>
      <c r="I6606" t="inlineStr">
        <is>
          <t>015</t>
        </is>
      </c>
      <c r="J6606" t="inlineStr">
        <is>
          <t>CARTEIRA</t>
        </is>
      </c>
      <c r="K6606" t="inlineStr">
        <is>
          <t>CONTRATO</t>
        </is>
      </c>
      <c r="L6606" t="n">
        <v>5138.88</v>
      </c>
      <c r="M6606" t="inlineStr"/>
      <c r="N6606" t="inlineStr"/>
      <c r="O6606" s="142">
        <f>DATE(YEAR(H6606),MONTH(H6606),1)</f>
        <v/>
      </c>
      <c r="P6606" s="132">
        <f>IF(H6606&gt;$L$3,"Futuro","Atraso")</f>
        <v/>
      </c>
      <c r="Q6606">
        <f>12*(YEAR(H6606)-YEAR($L$3))+(MONTH(H6606)-MONTH($L$3))</f>
        <v/>
      </c>
      <c r="R6606" s="366">
        <f>IF(N6606="IBIRAPITANGA FASE 3",IF(P6606="Atraso",M6606,M6606/(1+$J$2)^Q6606),IF(P6606="Atraso",M6606,M6606/(1+$J$1)^Q6606))</f>
        <v/>
      </c>
    </row>
    <row r="6607">
      <c r="A6607" t="inlineStr">
        <is>
          <t>Q028L07</t>
        </is>
      </c>
      <c r="B6607" t="inlineStr">
        <is>
          <t>RENAN RACANELI PACHU</t>
        </is>
      </c>
      <c r="C6607" t="n">
        <v>1</v>
      </c>
      <c r="D6607" t="inlineStr">
        <is>
          <t>IPCA</t>
        </is>
      </c>
      <c r="E6607" t="n">
        <v>0.009488792934583046</v>
      </c>
      <c r="F6607" t="inlineStr">
        <is>
          <t>MENSAL</t>
        </is>
      </c>
      <c r="G6607" t="n">
        <v>45585</v>
      </c>
      <c r="H6607" t="n">
        <v>45585</v>
      </c>
      <c r="I6607" t="inlineStr">
        <is>
          <t>016</t>
        </is>
      </c>
      <c r="J6607" t="inlineStr">
        <is>
          <t>CARTEIRA</t>
        </is>
      </c>
      <c r="K6607" t="inlineStr">
        <is>
          <t>CONTRATO</t>
        </is>
      </c>
      <c r="L6607" t="n">
        <v>5138.88</v>
      </c>
      <c r="M6607" t="inlineStr"/>
      <c r="N6607" t="inlineStr"/>
      <c r="O6607" s="142">
        <f>DATE(YEAR(H6607),MONTH(H6607),1)</f>
        <v/>
      </c>
      <c r="P6607" s="132">
        <f>IF(H6607&gt;$L$3,"Futuro","Atraso")</f>
        <v/>
      </c>
      <c r="Q6607">
        <f>12*(YEAR(H6607)-YEAR($L$3))+(MONTH(H6607)-MONTH($L$3))</f>
        <v/>
      </c>
      <c r="R6607" s="366">
        <f>IF(N6607="IBIRAPITANGA FASE 3",IF(P6607="Atraso",M6607,M6607/(1+$J$2)^Q6607),IF(P6607="Atraso",M6607,M6607/(1+$J$1)^Q6607))</f>
        <v/>
      </c>
    </row>
    <row r="6608">
      <c r="A6608" t="inlineStr">
        <is>
          <t>Q028L07</t>
        </is>
      </c>
      <c r="B6608" t="inlineStr">
        <is>
          <t>RENAN RACANELI PACHU</t>
        </is>
      </c>
      <c r="C6608" t="n">
        <v>1</v>
      </c>
      <c r="D6608" t="inlineStr">
        <is>
          <t>IPCA</t>
        </is>
      </c>
      <c r="E6608" t="n">
        <v>0.009488792934583046</v>
      </c>
      <c r="F6608" t="inlineStr">
        <is>
          <t>MENSAL</t>
        </is>
      </c>
      <c r="G6608" t="n">
        <v>45616</v>
      </c>
      <c r="H6608" t="n">
        <v>45616</v>
      </c>
      <c r="I6608" t="inlineStr">
        <is>
          <t>017</t>
        </is>
      </c>
      <c r="J6608" t="inlineStr">
        <is>
          <t>CARTEIRA</t>
        </is>
      </c>
      <c r="K6608" t="inlineStr">
        <is>
          <t>CONTRATO</t>
        </is>
      </c>
      <c r="L6608" t="n">
        <v>5138.88</v>
      </c>
      <c r="M6608" t="inlineStr"/>
      <c r="N6608" t="inlineStr"/>
      <c r="O6608" s="142">
        <f>DATE(YEAR(H6608),MONTH(H6608),1)</f>
        <v/>
      </c>
      <c r="P6608" s="132">
        <f>IF(H6608&gt;$L$3,"Futuro","Atraso")</f>
        <v/>
      </c>
      <c r="Q6608">
        <f>12*(YEAR(H6608)-YEAR($L$3))+(MONTH(H6608)-MONTH($L$3))</f>
        <v/>
      </c>
      <c r="R6608" s="366">
        <f>IF(N6608="IBIRAPITANGA FASE 3",IF(P6608="Atraso",M6608,M6608/(1+$J$2)^Q6608),IF(P6608="Atraso",M6608,M6608/(1+$J$1)^Q6608))</f>
        <v/>
      </c>
    </row>
    <row r="6609">
      <c r="A6609" t="inlineStr">
        <is>
          <t>Q028L07</t>
        </is>
      </c>
      <c r="B6609" t="inlineStr">
        <is>
          <t>RENAN RACANELI PACHU</t>
        </is>
      </c>
      <c r="C6609" t="n">
        <v>1</v>
      </c>
      <c r="D6609" t="inlineStr">
        <is>
          <t>IPCA</t>
        </is>
      </c>
      <c r="E6609" t="n">
        <v>0.009488792934583046</v>
      </c>
      <c r="F6609" t="inlineStr">
        <is>
          <t>MENSAL</t>
        </is>
      </c>
      <c r="G6609" t="n">
        <v>45646</v>
      </c>
      <c r="H6609" t="n">
        <v>45646</v>
      </c>
      <c r="I6609" t="inlineStr">
        <is>
          <t>018</t>
        </is>
      </c>
      <c r="J6609" t="inlineStr">
        <is>
          <t>CARTEIRA</t>
        </is>
      </c>
      <c r="K6609" t="inlineStr">
        <is>
          <t>CONTRATO</t>
        </is>
      </c>
      <c r="L6609" t="n">
        <v>5138.88</v>
      </c>
      <c r="M6609" t="inlineStr"/>
      <c r="N6609" t="inlineStr"/>
      <c r="O6609" s="142">
        <f>DATE(YEAR(H6609),MONTH(H6609),1)</f>
        <v/>
      </c>
      <c r="P6609" s="132">
        <f>IF(H6609&gt;$L$3,"Futuro","Atraso")</f>
        <v/>
      </c>
      <c r="Q6609">
        <f>12*(YEAR(H6609)-YEAR($L$3))+(MONTH(H6609)-MONTH($L$3))</f>
        <v/>
      </c>
      <c r="R6609" s="366">
        <f>IF(N6609="IBIRAPITANGA FASE 3",IF(P6609="Atraso",M6609,M6609/(1+$J$2)^Q6609),IF(P6609="Atraso",M6609,M6609/(1+$J$1)^Q6609))</f>
        <v/>
      </c>
    </row>
    <row r="6610">
      <c r="A6610" t="inlineStr">
        <is>
          <t>Q028L07</t>
        </is>
      </c>
      <c r="B6610" t="inlineStr">
        <is>
          <t>RENAN RACANELI PACHU</t>
        </is>
      </c>
      <c r="C6610" t="n">
        <v>1</v>
      </c>
      <c r="D6610" t="inlineStr">
        <is>
          <t>IPCA</t>
        </is>
      </c>
      <c r="E6610" t="n">
        <v>0.009488792934583046</v>
      </c>
      <c r="F6610" t="inlineStr">
        <is>
          <t>MENSAL</t>
        </is>
      </c>
      <c r="G6610" t="n">
        <v>45677</v>
      </c>
      <c r="H6610" t="n">
        <v>45677</v>
      </c>
      <c r="I6610" t="inlineStr">
        <is>
          <t>019</t>
        </is>
      </c>
      <c r="J6610" t="inlineStr">
        <is>
          <t>CARTEIRA</t>
        </is>
      </c>
      <c r="K6610" t="inlineStr">
        <is>
          <t>CONTRATO</t>
        </is>
      </c>
      <c r="L6610" t="n">
        <v>5138.88</v>
      </c>
      <c r="M6610" t="inlineStr"/>
      <c r="N6610" t="inlineStr"/>
      <c r="O6610" s="142">
        <f>DATE(YEAR(H6610),MONTH(H6610),1)</f>
        <v/>
      </c>
      <c r="P6610" s="132">
        <f>IF(H6610&gt;$L$3,"Futuro","Atraso")</f>
        <v/>
      </c>
      <c r="Q6610">
        <f>12*(YEAR(H6610)-YEAR($L$3))+(MONTH(H6610)-MONTH($L$3))</f>
        <v/>
      </c>
      <c r="R6610" s="366">
        <f>IF(N6610="IBIRAPITANGA FASE 3",IF(P6610="Atraso",M6610,M6610/(1+$J$2)^Q6610),IF(P6610="Atraso",M6610,M6610/(1+$J$1)^Q6610))</f>
        <v/>
      </c>
    </row>
    <row r="6611">
      <c r="A6611" t="inlineStr">
        <is>
          <t>Q028L07</t>
        </is>
      </c>
      <c r="B6611" t="inlineStr">
        <is>
          <t>RENAN RACANELI PACHU</t>
        </is>
      </c>
      <c r="C6611" t="n">
        <v>1</v>
      </c>
      <c r="D6611" t="inlineStr">
        <is>
          <t>IPCA</t>
        </is>
      </c>
      <c r="E6611" t="n">
        <v>0.009488792934583046</v>
      </c>
      <c r="F6611" t="inlineStr">
        <is>
          <t>MENSAL</t>
        </is>
      </c>
      <c r="G6611" t="n">
        <v>45708</v>
      </c>
      <c r="H6611" t="n">
        <v>45708</v>
      </c>
      <c r="I6611" t="inlineStr">
        <is>
          <t>020</t>
        </is>
      </c>
      <c r="J6611" t="inlineStr">
        <is>
          <t>CARTEIRA</t>
        </is>
      </c>
      <c r="K6611" t="inlineStr">
        <is>
          <t>CONTRATO</t>
        </is>
      </c>
      <c r="L6611" t="n">
        <v>5138.88</v>
      </c>
      <c r="M6611" t="inlineStr"/>
      <c r="N6611" t="inlineStr"/>
      <c r="O6611" s="142">
        <f>DATE(YEAR(H6611),MONTH(H6611),1)</f>
        <v/>
      </c>
      <c r="P6611" s="132">
        <f>IF(H6611&gt;$L$3,"Futuro","Atraso")</f>
        <v/>
      </c>
      <c r="Q6611">
        <f>12*(YEAR(H6611)-YEAR($L$3))+(MONTH(H6611)-MONTH($L$3))</f>
        <v/>
      </c>
      <c r="R6611" s="366">
        <f>IF(N6611="IBIRAPITANGA FASE 3",IF(P6611="Atraso",M6611,M6611/(1+$J$2)^Q6611),IF(P6611="Atraso",M6611,M6611/(1+$J$1)^Q6611))</f>
        <v/>
      </c>
    </row>
    <row r="6612">
      <c r="A6612" t="inlineStr">
        <is>
          <t>Q028L07</t>
        </is>
      </c>
      <c r="B6612" t="inlineStr">
        <is>
          <t>RENAN RACANELI PACHU</t>
        </is>
      </c>
      <c r="C6612" t="n">
        <v>1</v>
      </c>
      <c r="D6612" t="inlineStr">
        <is>
          <t>IPCA</t>
        </is>
      </c>
      <c r="E6612" t="n">
        <v>0.009488792934583046</v>
      </c>
      <c r="F6612" t="inlineStr">
        <is>
          <t>MENSAL</t>
        </is>
      </c>
      <c r="G6612" t="n">
        <v>45736</v>
      </c>
      <c r="H6612" t="n">
        <v>45736</v>
      </c>
      <c r="I6612" t="inlineStr">
        <is>
          <t>021</t>
        </is>
      </c>
      <c r="J6612" t="inlineStr">
        <is>
          <t>CARTEIRA</t>
        </is>
      </c>
      <c r="K6612" t="inlineStr">
        <is>
          <t>CONTRATO</t>
        </is>
      </c>
      <c r="L6612" t="n">
        <v>5138.88</v>
      </c>
      <c r="M6612" t="inlineStr"/>
      <c r="N6612" t="inlineStr"/>
      <c r="O6612" s="142">
        <f>DATE(YEAR(H6612),MONTH(H6612),1)</f>
        <v/>
      </c>
      <c r="P6612" s="132">
        <f>IF(H6612&gt;$L$3,"Futuro","Atraso")</f>
        <v/>
      </c>
      <c r="Q6612">
        <f>12*(YEAR(H6612)-YEAR($L$3))+(MONTH(H6612)-MONTH($L$3))</f>
        <v/>
      </c>
      <c r="R6612" s="366">
        <f>IF(N6612="IBIRAPITANGA FASE 3",IF(P6612="Atraso",M6612,M6612/(1+$J$2)^Q6612),IF(P6612="Atraso",M6612,M6612/(1+$J$1)^Q6612))</f>
        <v/>
      </c>
    </row>
    <row r="6613">
      <c r="A6613" t="inlineStr">
        <is>
          <t>Q028L07</t>
        </is>
      </c>
      <c r="B6613" t="inlineStr">
        <is>
          <t>RENAN RACANELI PACHU</t>
        </is>
      </c>
      <c r="C6613" t="n">
        <v>1</v>
      </c>
      <c r="D6613" t="inlineStr">
        <is>
          <t>IPCA</t>
        </is>
      </c>
      <c r="E6613" t="n">
        <v>0.009488792934583046</v>
      </c>
      <c r="F6613" t="inlineStr">
        <is>
          <t>MENSAL</t>
        </is>
      </c>
      <c r="G6613" t="n">
        <v>45767</v>
      </c>
      <c r="H6613" t="n">
        <v>45767</v>
      </c>
      <c r="I6613" t="inlineStr">
        <is>
          <t>022</t>
        </is>
      </c>
      <c r="J6613" t="inlineStr">
        <is>
          <t>CARTEIRA</t>
        </is>
      </c>
      <c r="K6613" t="inlineStr">
        <is>
          <t>CONTRATO</t>
        </is>
      </c>
      <c r="L6613" t="n">
        <v>5138.88</v>
      </c>
      <c r="M6613" t="inlineStr"/>
      <c r="N6613" t="inlineStr"/>
      <c r="O6613" s="142">
        <f>DATE(YEAR(H6613),MONTH(H6613),1)</f>
        <v/>
      </c>
      <c r="P6613" s="132">
        <f>IF(H6613&gt;$L$3,"Futuro","Atraso")</f>
        <v/>
      </c>
      <c r="Q6613">
        <f>12*(YEAR(H6613)-YEAR($L$3))+(MONTH(H6613)-MONTH($L$3))</f>
        <v/>
      </c>
      <c r="R6613" s="366">
        <f>IF(N6613="IBIRAPITANGA FASE 3",IF(P6613="Atraso",M6613,M6613/(1+$J$2)^Q6613),IF(P6613="Atraso",M6613,M6613/(1+$J$1)^Q6613))</f>
        <v/>
      </c>
    </row>
    <row r="6614">
      <c r="A6614" t="inlineStr">
        <is>
          <t>Q028L07</t>
        </is>
      </c>
      <c r="B6614" t="inlineStr">
        <is>
          <t>RENAN RACANELI PACHU</t>
        </is>
      </c>
      <c r="C6614" t="n">
        <v>1</v>
      </c>
      <c r="D6614" t="inlineStr">
        <is>
          <t>IPCA</t>
        </is>
      </c>
      <c r="E6614" t="n">
        <v>0.009488792934583046</v>
      </c>
      <c r="F6614" t="inlineStr">
        <is>
          <t>MENSAL</t>
        </is>
      </c>
      <c r="G6614" t="n">
        <v>45797</v>
      </c>
      <c r="H6614" t="n">
        <v>45797</v>
      </c>
      <c r="I6614" t="inlineStr">
        <is>
          <t>023</t>
        </is>
      </c>
      <c r="J6614" t="inlineStr">
        <is>
          <t>CARTEIRA</t>
        </is>
      </c>
      <c r="K6614" t="inlineStr">
        <is>
          <t>CONTRATO</t>
        </is>
      </c>
      <c r="L6614" t="n">
        <v>5138.88</v>
      </c>
      <c r="M6614" t="inlineStr"/>
      <c r="N6614" t="inlineStr"/>
      <c r="O6614" s="142">
        <f>DATE(YEAR(H6614),MONTH(H6614),1)</f>
        <v/>
      </c>
      <c r="P6614" s="132">
        <f>IF(H6614&gt;$L$3,"Futuro","Atraso")</f>
        <v/>
      </c>
      <c r="Q6614">
        <f>12*(YEAR(H6614)-YEAR($L$3))+(MONTH(H6614)-MONTH($L$3))</f>
        <v/>
      </c>
      <c r="R6614" s="366">
        <f>IF(N6614="IBIRAPITANGA FASE 3",IF(P6614="Atraso",M6614,M6614/(1+$J$2)^Q6614),IF(P6614="Atraso",M6614,M6614/(1+$J$1)^Q6614))</f>
        <v/>
      </c>
    </row>
    <row r="6615">
      <c r="A6615" t="inlineStr">
        <is>
          <t>Q028L07</t>
        </is>
      </c>
      <c r="B6615" t="inlineStr">
        <is>
          <t>RENAN RACANELI PACHU</t>
        </is>
      </c>
      <c r="C6615" t="n">
        <v>1</v>
      </c>
      <c r="D6615" t="inlineStr">
        <is>
          <t>IPCA</t>
        </is>
      </c>
      <c r="E6615" t="n">
        <v>0.009488792934583046</v>
      </c>
      <c r="F6615" t="inlineStr">
        <is>
          <t>MENSAL</t>
        </is>
      </c>
      <c r="G6615" t="n">
        <v>45828</v>
      </c>
      <c r="H6615" t="n">
        <v>45828</v>
      </c>
      <c r="I6615" t="inlineStr">
        <is>
          <t>024</t>
        </is>
      </c>
      <c r="J6615" t="inlineStr">
        <is>
          <t>CARTEIRA</t>
        </is>
      </c>
      <c r="K6615" t="inlineStr">
        <is>
          <t>CONTRATO</t>
        </is>
      </c>
      <c r="L6615" t="n">
        <v>5138.88</v>
      </c>
      <c r="M6615" t="inlineStr"/>
      <c r="N6615" t="inlineStr"/>
      <c r="O6615" s="142">
        <f>DATE(YEAR(H6615),MONTH(H6615),1)</f>
        <v/>
      </c>
      <c r="P6615" s="132">
        <f>IF(H6615&gt;$L$3,"Futuro","Atraso")</f>
        <v/>
      </c>
      <c r="Q6615">
        <f>12*(YEAR(H6615)-YEAR($L$3))+(MONTH(H6615)-MONTH($L$3))</f>
        <v/>
      </c>
      <c r="R6615" s="366">
        <f>IF(N6615="IBIRAPITANGA FASE 3",IF(P6615="Atraso",M6615,M6615/(1+$J$2)^Q6615),IF(P6615="Atraso",M6615,M6615/(1+$J$1)^Q6615))</f>
        <v/>
      </c>
    </row>
    <row r="6616">
      <c r="A6616" t="inlineStr">
        <is>
          <t>Q028L07</t>
        </is>
      </c>
      <c r="B6616" t="inlineStr">
        <is>
          <t>RENAN RACANELI PACHU</t>
        </is>
      </c>
      <c r="C6616" t="n">
        <v>1</v>
      </c>
      <c r="D6616" t="inlineStr">
        <is>
          <t>IPCA</t>
        </is>
      </c>
      <c r="E6616" t="n">
        <v>0.009488792934583046</v>
      </c>
      <c r="F6616" t="inlineStr">
        <is>
          <t>MENSAL</t>
        </is>
      </c>
      <c r="G6616" t="n">
        <v>45828</v>
      </c>
      <c r="H6616" t="n">
        <v>45828</v>
      </c>
      <c r="I6616" t="inlineStr">
        <is>
          <t>002</t>
        </is>
      </c>
      <c r="J6616" t="inlineStr">
        <is>
          <t>CARTEIRA</t>
        </is>
      </c>
      <c r="K6616" t="inlineStr">
        <is>
          <t>CONTRATO</t>
        </is>
      </c>
      <c r="L6616" t="n">
        <v>20555.52</v>
      </c>
      <c r="M6616" t="inlineStr"/>
      <c r="N6616" t="inlineStr"/>
      <c r="O6616" s="142">
        <f>DATE(YEAR(H6616),MONTH(H6616),1)</f>
        <v/>
      </c>
      <c r="P6616" s="132">
        <f>IF(H6616&gt;$L$3,"Futuro","Atraso")</f>
        <v/>
      </c>
      <c r="Q6616">
        <f>12*(YEAR(H6616)-YEAR($L$3))+(MONTH(H6616)-MONTH($L$3))</f>
        <v/>
      </c>
      <c r="R6616" s="366">
        <f>IF(N6616="IBIRAPITANGA FASE 3",IF(P6616="Atraso",M6616,M6616/(1+$J$2)^Q6616),IF(P6616="Atraso",M6616,M6616/(1+$J$1)^Q6616))</f>
        <v/>
      </c>
    </row>
    <row r="6617">
      <c r="A6617" t="inlineStr">
        <is>
          <t>Q028L07</t>
        </is>
      </c>
      <c r="B6617" t="inlineStr">
        <is>
          <t>RENAN RACANELI PACHU</t>
        </is>
      </c>
      <c r="C6617" t="n">
        <v>1</v>
      </c>
      <c r="D6617" t="inlineStr">
        <is>
          <t>IPCA</t>
        </is>
      </c>
      <c r="E6617" t="n">
        <v>0.009488792934583046</v>
      </c>
      <c r="F6617" t="inlineStr">
        <is>
          <t>MENSAL</t>
        </is>
      </c>
      <c r="G6617" t="n">
        <v>45858</v>
      </c>
      <c r="H6617" t="n">
        <v>45858</v>
      </c>
      <c r="I6617" t="inlineStr">
        <is>
          <t>025</t>
        </is>
      </c>
      <c r="J6617" t="inlineStr">
        <is>
          <t>CARTEIRA</t>
        </is>
      </c>
      <c r="K6617" t="inlineStr">
        <is>
          <t>CONTRATO</t>
        </is>
      </c>
      <c r="L6617" t="n">
        <v>5138.88</v>
      </c>
      <c r="M6617" t="inlineStr"/>
      <c r="N6617" t="inlineStr"/>
      <c r="O6617" s="142">
        <f>DATE(YEAR(H6617),MONTH(H6617),1)</f>
        <v/>
      </c>
      <c r="P6617" s="132">
        <f>IF(H6617&gt;$L$3,"Futuro","Atraso")</f>
        <v/>
      </c>
      <c r="Q6617">
        <f>12*(YEAR(H6617)-YEAR($L$3))+(MONTH(H6617)-MONTH($L$3))</f>
        <v/>
      </c>
      <c r="R6617" s="366">
        <f>IF(N6617="IBIRAPITANGA FASE 3",IF(P6617="Atraso",M6617,M6617/(1+$J$2)^Q6617),IF(P6617="Atraso",M6617,M6617/(1+$J$1)^Q6617))</f>
        <v/>
      </c>
    </row>
    <row r="6618">
      <c r="A6618" t="inlineStr">
        <is>
          <t>Q028L07</t>
        </is>
      </c>
      <c r="B6618" t="inlineStr">
        <is>
          <t>RENAN RACANELI PACHU</t>
        </is>
      </c>
      <c r="C6618" t="n">
        <v>1</v>
      </c>
      <c r="D6618" t="inlineStr">
        <is>
          <t>IPCA</t>
        </is>
      </c>
      <c r="E6618" t="n">
        <v>0.009488792934583046</v>
      </c>
      <c r="F6618" t="inlineStr">
        <is>
          <t>MENSAL</t>
        </is>
      </c>
      <c r="G6618" t="n">
        <v>45889</v>
      </c>
      <c r="H6618" t="n">
        <v>45889</v>
      </c>
      <c r="I6618" t="inlineStr">
        <is>
          <t>026</t>
        </is>
      </c>
      <c r="J6618" t="inlineStr">
        <is>
          <t>CARTEIRA</t>
        </is>
      </c>
      <c r="K6618" t="inlineStr">
        <is>
          <t>CONTRATO</t>
        </is>
      </c>
      <c r="L6618" t="n">
        <v>5138.88</v>
      </c>
      <c r="M6618" t="inlineStr"/>
      <c r="N6618" t="inlineStr"/>
      <c r="O6618" s="142">
        <f>DATE(YEAR(H6618),MONTH(H6618),1)</f>
        <v/>
      </c>
      <c r="P6618" s="132">
        <f>IF(H6618&gt;$L$3,"Futuro","Atraso")</f>
        <v/>
      </c>
      <c r="Q6618">
        <f>12*(YEAR(H6618)-YEAR($L$3))+(MONTH(H6618)-MONTH($L$3))</f>
        <v/>
      </c>
      <c r="R6618" s="366">
        <f>IF(N6618="IBIRAPITANGA FASE 3",IF(P6618="Atraso",M6618,M6618/(1+$J$2)^Q6618),IF(P6618="Atraso",M6618,M6618/(1+$J$1)^Q6618))</f>
        <v/>
      </c>
    </row>
    <row r="6619">
      <c r="A6619" t="inlineStr">
        <is>
          <t>Q028L07</t>
        </is>
      </c>
      <c r="B6619" t="inlineStr">
        <is>
          <t>RENAN RACANELI PACHU</t>
        </is>
      </c>
      <c r="C6619" t="n">
        <v>1</v>
      </c>
      <c r="D6619" t="inlineStr">
        <is>
          <t>IPCA</t>
        </is>
      </c>
      <c r="E6619" t="n">
        <v>0.009488792934583046</v>
      </c>
      <c r="F6619" t="inlineStr">
        <is>
          <t>MENSAL</t>
        </is>
      </c>
      <c r="G6619" t="n">
        <v>45920</v>
      </c>
      <c r="H6619" t="n">
        <v>45920</v>
      </c>
      <c r="I6619" t="inlineStr">
        <is>
          <t>027</t>
        </is>
      </c>
      <c r="J6619" t="inlineStr">
        <is>
          <t>CARTEIRA</t>
        </is>
      </c>
      <c r="K6619" t="inlineStr">
        <is>
          <t>CONTRATO</t>
        </is>
      </c>
      <c r="L6619" t="n">
        <v>5138.88</v>
      </c>
      <c r="M6619" t="inlineStr"/>
      <c r="N6619" t="inlineStr"/>
      <c r="O6619" s="142">
        <f>DATE(YEAR(H6619),MONTH(H6619),1)</f>
        <v/>
      </c>
      <c r="P6619" s="132">
        <f>IF(H6619&gt;$L$3,"Futuro","Atraso")</f>
        <v/>
      </c>
      <c r="Q6619">
        <f>12*(YEAR(H6619)-YEAR($L$3))+(MONTH(H6619)-MONTH($L$3))</f>
        <v/>
      </c>
      <c r="R6619" s="366">
        <f>IF(N6619="IBIRAPITANGA FASE 3",IF(P6619="Atraso",M6619,M6619/(1+$J$2)^Q6619),IF(P6619="Atraso",M6619,M6619/(1+$J$1)^Q6619))</f>
        <v/>
      </c>
    </row>
    <row r="6620">
      <c r="A6620" t="inlineStr">
        <is>
          <t>Q028L07</t>
        </is>
      </c>
      <c r="B6620" t="inlineStr">
        <is>
          <t>RENAN RACANELI PACHU</t>
        </is>
      </c>
      <c r="C6620" t="n">
        <v>1</v>
      </c>
      <c r="D6620" t="inlineStr">
        <is>
          <t>IPCA</t>
        </is>
      </c>
      <c r="E6620" t="n">
        <v>0.009488792934583046</v>
      </c>
      <c r="F6620" t="inlineStr">
        <is>
          <t>MENSAL</t>
        </is>
      </c>
      <c r="G6620" t="n">
        <v>45950</v>
      </c>
      <c r="H6620" t="n">
        <v>45950</v>
      </c>
      <c r="I6620" t="inlineStr">
        <is>
          <t>028</t>
        </is>
      </c>
      <c r="J6620" t="inlineStr">
        <is>
          <t>CARTEIRA</t>
        </is>
      </c>
      <c r="K6620" t="inlineStr">
        <is>
          <t>CONTRATO</t>
        </is>
      </c>
      <c r="L6620" t="n">
        <v>5138.88</v>
      </c>
      <c r="M6620" t="inlineStr"/>
      <c r="N6620" t="inlineStr"/>
      <c r="O6620" s="142">
        <f>DATE(YEAR(H6620),MONTH(H6620),1)</f>
        <v/>
      </c>
      <c r="P6620" s="132">
        <f>IF(H6620&gt;$L$3,"Futuro","Atraso")</f>
        <v/>
      </c>
      <c r="Q6620">
        <f>12*(YEAR(H6620)-YEAR($L$3))+(MONTH(H6620)-MONTH($L$3))</f>
        <v/>
      </c>
      <c r="R6620" s="366">
        <f>IF(N6620="IBIRAPITANGA FASE 3",IF(P6620="Atraso",M6620,M6620/(1+$J$2)^Q6620),IF(P6620="Atraso",M6620,M6620/(1+$J$1)^Q6620))</f>
        <v/>
      </c>
    </row>
    <row r="6621">
      <c r="A6621" t="inlineStr">
        <is>
          <t>Q028L07</t>
        </is>
      </c>
      <c r="B6621" t="inlineStr">
        <is>
          <t>RENAN RACANELI PACHU</t>
        </is>
      </c>
      <c r="C6621" t="n">
        <v>1</v>
      </c>
      <c r="D6621" t="inlineStr">
        <is>
          <t>IPCA</t>
        </is>
      </c>
      <c r="E6621" t="n">
        <v>0.009488792934583046</v>
      </c>
      <c r="F6621" t="inlineStr">
        <is>
          <t>MENSAL</t>
        </is>
      </c>
      <c r="G6621" t="n">
        <v>45981</v>
      </c>
      <c r="H6621" t="n">
        <v>45981</v>
      </c>
      <c r="I6621" t="inlineStr">
        <is>
          <t>029</t>
        </is>
      </c>
      <c r="J6621" t="inlineStr">
        <is>
          <t>CARTEIRA</t>
        </is>
      </c>
      <c r="K6621" t="inlineStr">
        <is>
          <t>CONTRATO</t>
        </is>
      </c>
      <c r="L6621" t="n">
        <v>5138.88</v>
      </c>
      <c r="M6621" t="inlineStr"/>
      <c r="N6621" t="inlineStr"/>
      <c r="O6621" s="142">
        <f>DATE(YEAR(H6621),MONTH(H6621),1)</f>
        <v/>
      </c>
      <c r="P6621" s="132">
        <f>IF(H6621&gt;$L$3,"Futuro","Atraso")</f>
        <v/>
      </c>
      <c r="Q6621">
        <f>12*(YEAR(H6621)-YEAR($L$3))+(MONTH(H6621)-MONTH($L$3))</f>
        <v/>
      </c>
      <c r="R6621" s="366">
        <f>IF(N6621="IBIRAPITANGA FASE 3",IF(P6621="Atraso",M6621,M6621/(1+$J$2)^Q6621),IF(P6621="Atraso",M6621,M6621/(1+$J$1)^Q6621))</f>
        <v/>
      </c>
    </row>
    <row r="6622">
      <c r="A6622" t="inlineStr">
        <is>
          <t>Q028L07</t>
        </is>
      </c>
      <c r="B6622" t="inlineStr">
        <is>
          <t>RENAN RACANELI PACHU</t>
        </is>
      </c>
      <c r="C6622" t="n">
        <v>1</v>
      </c>
      <c r="D6622" t="inlineStr">
        <is>
          <t>IPCA</t>
        </is>
      </c>
      <c r="E6622" t="n">
        <v>0.009488792934583046</v>
      </c>
      <c r="F6622" t="inlineStr">
        <is>
          <t>MENSAL</t>
        </is>
      </c>
      <c r="G6622" t="n">
        <v>46011</v>
      </c>
      <c r="H6622" t="n">
        <v>46011</v>
      </c>
      <c r="I6622" t="inlineStr">
        <is>
          <t>030</t>
        </is>
      </c>
      <c r="J6622" t="inlineStr">
        <is>
          <t>CARTEIRA</t>
        </is>
      </c>
      <c r="K6622" t="inlineStr">
        <is>
          <t>CONTRATO</t>
        </is>
      </c>
      <c r="L6622" t="n">
        <v>5138.88</v>
      </c>
      <c r="M6622" t="inlineStr"/>
      <c r="N6622" t="inlineStr"/>
      <c r="O6622" s="142">
        <f>DATE(YEAR(H6622),MONTH(H6622),1)</f>
        <v/>
      </c>
      <c r="P6622" s="132">
        <f>IF(H6622&gt;$L$3,"Futuro","Atraso")</f>
        <v/>
      </c>
      <c r="Q6622">
        <f>12*(YEAR(H6622)-YEAR($L$3))+(MONTH(H6622)-MONTH($L$3))</f>
        <v/>
      </c>
      <c r="R6622" s="366">
        <f>IF(N6622="IBIRAPITANGA FASE 3",IF(P6622="Atraso",M6622,M6622/(1+$J$2)^Q6622),IF(P6622="Atraso",M6622,M6622/(1+$J$1)^Q6622))</f>
        <v/>
      </c>
    </row>
    <row r="6623">
      <c r="A6623" t="inlineStr">
        <is>
          <t>Q028L07</t>
        </is>
      </c>
      <c r="B6623" t="inlineStr">
        <is>
          <t>RENAN RACANELI PACHU</t>
        </is>
      </c>
      <c r="C6623" t="n">
        <v>1</v>
      </c>
      <c r="D6623" t="inlineStr">
        <is>
          <t>IPCA</t>
        </is>
      </c>
      <c r="E6623" t="n">
        <v>0.009488792934583046</v>
      </c>
      <c r="F6623" t="inlineStr">
        <is>
          <t>MENSAL</t>
        </is>
      </c>
      <c r="G6623" t="n">
        <v>46042</v>
      </c>
      <c r="H6623" t="n">
        <v>46042</v>
      </c>
      <c r="I6623" t="inlineStr">
        <is>
          <t>031</t>
        </is>
      </c>
      <c r="J6623" t="inlineStr">
        <is>
          <t>CARTEIRA</t>
        </is>
      </c>
      <c r="K6623" t="inlineStr">
        <is>
          <t>CONTRATO</t>
        </is>
      </c>
      <c r="L6623" t="n">
        <v>5138.88</v>
      </c>
      <c r="M6623" t="inlineStr"/>
      <c r="N6623" t="inlineStr"/>
      <c r="O6623" s="142">
        <f>DATE(YEAR(H6623),MONTH(H6623),1)</f>
        <v/>
      </c>
      <c r="P6623" s="132">
        <f>IF(H6623&gt;$L$3,"Futuro","Atraso")</f>
        <v/>
      </c>
      <c r="Q6623">
        <f>12*(YEAR(H6623)-YEAR($L$3))+(MONTH(H6623)-MONTH($L$3))</f>
        <v/>
      </c>
      <c r="R6623" s="366">
        <f>IF(N6623="IBIRAPITANGA FASE 3",IF(P6623="Atraso",M6623,M6623/(1+$J$2)^Q6623),IF(P6623="Atraso",M6623,M6623/(1+$J$1)^Q6623))</f>
        <v/>
      </c>
    </row>
    <row r="6624">
      <c r="A6624" t="inlineStr">
        <is>
          <t>Q028L07</t>
        </is>
      </c>
      <c r="B6624" t="inlineStr">
        <is>
          <t>RENAN RACANELI PACHU</t>
        </is>
      </c>
      <c r="C6624" t="n">
        <v>1</v>
      </c>
      <c r="D6624" t="inlineStr">
        <is>
          <t>IPCA</t>
        </is>
      </c>
      <c r="E6624" t="n">
        <v>0.009488792934583046</v>
      </c>
      <c r="F6624" t="inlineStr">
        <is>
          <t>MENSAL</t>
        </is>
      </c>
      <c r="G6624" t="n">
        <v>46073</v>
      </c>
      <c r="H6624" t="n">
        <v>46073</v>
      </c>
      <c r="I6624" t="inlineStr">
        <is>
          <t>032</t>
        </is>
      </c>
      <c r="J6624" t="inlineStr">
        <is>
          <t>CARTEIRA</t>
        </is>
      </c>
      <c r="K6624" t="inlineStr">
        <is>
          <t>CONTRATO</t>
        </is>
      </c>
      <c r="L6624" t="n">
        <v>5138.88</v>
      </c>
      <c r="M6624" t="inlineStr"/>
      <c r="N6624" t="inlineStr"/>
      <c r="O6624" s="142">
        <f>DATE(YEAR(H6624),MONTH(H6624),1)</f>
        <v/>
      </c>
      <c r="P6624" s="132">
        <f>IF(H6624&gt;$L$3,"Futuro","Atraso")</f>
        <v/>
      </c>
      <c r="Q6624">
        <f>12*(YEAR(H6624)-YEAR($L$3))+(MONTH(H6624)-MONTH($L$3))</f>
        <v/>
      </c>
      <c r="R6624" s="366">
        <f>IF(N6624="IBIRAPITANGA FASE 3",IF(P6624="Atraso",M6624,M6624/(1+$J$2)^Q6624),IF(P6624="Atraso",M6624,M6624/(1+$J$1)^Q6624))</f>
        <v/>
      </c>
    </row>
    <row r="6625">
      <c r="A6625" t="inlineStr">
        <is>
          <t>Q028L07</t>
        </is>
      </c>
      <c r="B6625" t="inlineStr">
        <is>
          <t>RENAN RACANELI PACHU</t>
        </is>
      </c>
      <c r="C6625" t="n">
        <v>1</v>
      </c>
      <c r="D6625" t="inlineStr">
        <is>
          <t>IPCA</t>
        </is>
      </c>
      <c r="E6625" t="n">
        <v>0.009488792934583046</v>
      </c>
      <c r="F6625" t="inlineStr">
        <is>
          <t>MENSAL</t>
        </is>
      </c>
      <c r="G6625" t="n">
        <v>46101</v>
      </c>
      <c r="H6625" t="n">
        <v>46101</v>
      </c>
      <c r="I6625" t="inlineStr">
        <is>
          <t>033</t>
        </is>
      </c>
      <c r="J6625" t="inlineStr">
        <is>
          <t>CARTEIRA</t>
        </is>
      </c>
      <c r="K6625" t="inlineStr">
        <is>
          <t>CONTRATO</t>
        </is>
      </c>
      <c r="L6625" t="n">
        <v>5138.88</v>
      </c>
      <c r="M6625" t="inlineStr"/>
      <c r="N6625" t="inlineStr"/>
      <c r="O6625" s="142">
        <f>DATE(YEAR(H6625),MONTH(H6625),1)</f>
        <v/>
      </c>
      <c r="P6625" s="132">
        <f>IF(H6625&gt;$L$3,"Futuro","Atraso")</f>
        <v/>
      </c>
      <c r="Q6625">
        <f>12*(YEAR(H6625)-YEAR($L$3))+(MONTH(H6625)-MONTH($L$3))</f>
        <v/>
      </c>
      <c r="R6625" s="366">
        <f>IF(N6625="IBIRAPITANGA FASE 3",IF(P6625="Atraso",M6625,M6625/(1+$J$2)^Q6625),IF(P6625="Atraso",M6625,M6625/(1+$J$1)^Q6625))</f>
        <v/>
      </c>
    </row>
    <row r="6626">
      <c r="A6626" t="inlineStr">
        <is>
          <t>Q028L07</t>
        </is>
      </c>
      <c r="B6626" t="inlineStr">
        <is>
          <t>RENAN RACANELI PACHU</t>
        </is>
      </c>
      <c r="C6626" t="n">
        <v>1</v>
      </c>
      <c r="D6626" t="inlineStr">
        <is>
          <t>IPCA</t>
        </is>
      </c>
      <c r="E6626" t="n">
        <v>0.009488792934583046</v>
      </c>
      <c r="F6626" t="inlineStr">
        <is>
          <t>MENSAL</t>
        </is>
      </c>
      <c r="G6626" t="n">
        <v>46132</v>
      </c>
      <c r="H6626" t="n">
        <v>46132</v>
      </c>
      <c r="I6626" t="inlineStr">
        <is>
          <t>034</t>
        </is>
      </c>
      <c r="J6626" t="inlineStr">
        <is>
          <t>CARTEIRA</t>
        </is>
      </c>
      <c r="K6626" t="inlineStr">
        <is>
          <t>CONTRATO</t>
        </is>
      </c>
      <c r="L6626" t="n">
        <v>5138.88</v>
      </c>
      <c r="M6626" t="inlineStr"/>
      <c r="N6626" t="inlineStr"/>
      <c r="O6626" s="142">
        <f>DATE(YEAR(H6626),MONTH(H6626),1)</f>
        <v/>
      </c>
      <c r="P6626" s="132">
        <f>IF(H6626&gt;$L$3,"Futuro","Atraso")</f>
        <v/>
      </c>
      <c r="Q6626">
        <f>12*(YEAR(H6626)-YEAR($L$3))+(MONTH(H6626)-MONTH($L$3))</f>
        <v/>
      </c>
      <c r="R6626" s="366">
        <f>IF(N6626="IBIRAPITANGA FASE 3",IF(P6626="Atraso",M6626,M6626/(1+$J$2)^Q6626),IF(P6626="Atraso",M6626,M6626/(1+$J$1)^Q6626))</f>
        <v/>
      </c>
    </row>
    <row r="6627">
      <c r="A6627" t="inlineStr">
        <is>
          <t>Q028L07</t>
        </is>
      </c>
      <c r="B6627" t="inlineStr">
        <is>
          <t>RENAN RACANELI PACHU</t>
        </is>
      </c>
      <c r="C6627" t="n">
        <v>1</v>
      </c>
      <c r="D6627" t="inlineStr">
        <is>
          <t>IPCA</t>
        </is>
      </c>
      <c r="E6627" t="n">
        <v>0.009488792934583046</v>
      </c>
      <c r="F6627" t="inlineStr">
        <is>
          <t>MENSAL</t>
        </is>
      </c>
      <c r="G6627" t="n">
        <v>46162</v>
      </c>
      <c r="H6627" t="n">
        <v>46162</v>
      </c>
      <c r="I6627" t="inlineStr">
        <is>
          <t>035</t>
        </is>
      </c>
      <c r="J6627" t="inlineStr">
        <is>
          <t>CARTEIRA</t>
        </is>
      </c>
      <c r="K6627" t="inlineStr">
        <is>
          <t>CONTRATO</t>
        </is>
      </c>
      <c r="L6627" t="n">
        <v>5138.88</v>
      </c>
      <c r="M6627" t="inlineStr"/>
      <c r="N6627" t="inlineStr"/>
      <c r="O6627" s="142">
        <f>DATE(YEAR(H6627),MONTH(H6627),1)</f>
        <v/>
      </c>
      <c r="P6627" s="132">
        <f>IF(H6627&gt;$L$3,"Futuro","Atraso")</f>
        <v/>
      </c>
      <c r="Q6627">
        <f>12*(YEAR(H6627)-YEAR($L$3))+(MONTH(H6627)-MONTH($L$3))</f>
        <v/>
      </c>
      <c r="R6627" s="366">
        <f>IF(N6627="IBIRAPITANGA FASE 3",IF(P6627="Atraso",M6627,M6627/(1+$J$2)^Q6627),IF(P6627="Atraso",M6627,M6627/(1+$J$1)^Q6627))</f>
        <v/>
      </c>
    </row>
    <row r="6628">
      <c r="A6628" t="inlineStr">
        <is>
          <t>Q028L07</t>
        </is>
      </c>
      <c r="B6628" t="inlineStr">
        <is>
          <t>RENAN RACANELI PACHU</t>
        </is>
      </c>
      <c r="C6628" t="n">
        <v>1</v>
      </c>
      <c r="D6628" t="inlineStr">
        <is>
          <t>IPCA</t>
        </is>
      </c>
      <c r="E6628" t="n">
        <v>0.009488792934583046</v>
      </c>
      <c r="F6628" t="inlineStr">
        <is>
          <t>MENSAL</t>
        </is>
      </c>
      <c r="G6628" t="n">
        <v>46193</v>
      </c>
      <c r="H6628" t="n">
        <v>46193</v>
      </c>
      <c r="I6628" t="inlineStr">
        <is>
          <t>036</t>
        </is>
      </c>
      <c r="J6628" t="inlineStr">
        <is>
          <t>CARTEIRA</t>
        </is>
      </c>
      <c r="K6628" t="inlineStr">
        <is>
          <t>CONTRATO</t>
        </is>
      </c>
      <c r="L6628" t="n">
        <v>5138.88</v>
      </c>
      <c r="M6628" t="inlineStr"/>
      <c r="N6628" t="inlineStr"/>
      <c r="O6628" s="142">
        <f>DATE(YEAR(H6628),MONTH(H6628),1)</f>
        <v/>
      </c>
      <c r="P6628" s="132">
        <f>IF(H6628&gt;$L$3,"Futuro","Atraso")</f>
        <v/>
      </c>
      <c r="Q6628">
        <f>12*(YEAR(H6628)-YEAR($L$3))+(MONTH(H6628)-MONTH($L$3))</f>
        <v/>
      </c>
      <c r="R6628" s="366">
        <f>IF(N6628="IBIRAPITANGA FASE 3",IF(P6628="Atraso",M6628,M6628/(1+$J$2)^Q6628),IF(P6628="Atraso",M6628,M6628/(1+$J$1)^Q6628))</f>
        <v/>
      </c>
    </row>
    <row r="6629">
      <c r="A6629" t="inlineStr">
        <is>
          <t>Q028L07</t>
        </is>
      </c>
      <c r="B6629" t="inlineStr">
        <is>
          <t>RENAN RACANELI PACHU</t>
        </is>
      </c>
      <c r="C6629" t="n">
        <v>1</v>
      </c>
      <c r="D6629" t="inlineStr">
        <is>
          <t>IPCA</t>
        </is>
      </c>
      <c r="E6629" t="n">
        <v>0.009488792934583046</v>
      </c>
      <c r="F6629" t="inlineStr">
        <is>
          <t>MENSAL</t>
        </is>
      </c>
      <c r="G6629" t="n">
        <v>46193</v>
      </c>
      <c r="H6629" t="n">
        <v>46193</v>
      </c>
      <c r="I6629" t="inlineStr">
        <is>
          <t>003</t>
        </is>
      </c>
      <c r="J6629" t="inlineStr">
        <is>
          <t>CARTEIRA</t>
        </is>
      </c>
      <c r="K6629" t="inlineStr">
        <is>
          <t>CONTRATO</t>
        </is>
      </c>
      <c r="L6629" t="n">
        <v>20555.52</v>
      </c>
      <c r="M6629" t="inlineStr"/>
      <c r="N6629" t="inlineStr"/>
      <c r="O6629" s="142">
        <f>DATE(YEAR(H6629),MONTH(H6629),1)</f>
        <v/>
      </c>
      <c r="P6629" s="132">
        <f>IF(H6629&gt;$L$3,"Futuro","Atraso")</f>
        <v/>
      </c>
      <c r="Q6629">
        <f>12*(YEAR(H6629)-YEAR($L$3))+(MONTH(H6629)-MONTH($L$3))</f>
        <v/>
      </c>
      <c r="R6629" s="366">
        <f>IF(N6629="IBIRAPITANGA FASE 3",IF(P6629="Atraso",M6629,M6629/(1+$J$2)^Q6629),IF(P6629="Atraso",M6629,M6629/(1+$J$1)^Q6629))</f>
        <v/>
      </c>
    </row>
    <row r="6630">
      <c r="A6630" t="inlineStr">
        <is>
          <t>Q028L07</t>
        </is>
      </c>
      <c r="B6630" t="inlineStr">
        <is>
          <t>RENAN RACANELI PACHU</t>
        </is>
      </c>
      <c r="C6630" t="n">
        <v>1</v>
      </c>
      <c r="D6630" t="inlineStr">
        <is>
          <t>IPCA</t>
        </is>
      </c>
      <c r="E6630" t="n">
        <v>0.009488792934583046</v>
      </c>
      <c r="F6630" t="inlineStr">
        <is>
          <t>MENSAL</t>
        </is>
      </c>
      <c r="G6630" t="n">
        <v>46223</v>
      </c>
      <c r="H6630" t="n">
        <v>46223</v>
      </c>
      <c r="I6630" t="inlineStr">
        <is>
          <t>037</t>
        </is>
      </c>
      <c r="J6630" t="inlineStr">
        <is>
          <t>CARTEIRA</t>
        </is>
      </c>
      <c r="K6630" t="inlineStr">
        <is>
          <t>CONTRATO</t>
        </is>
      </c>
      <c r="L6630" t="n">
        <v>5138.88</v>
      </c>
      <c r="M6630" t="inlineStr"/>
      <c r="N6630" t="inlineStr"/>
      <c r="O6630" s="142">
        <f>DATE(YEAR(H6630),MONTH(H6630),1)</f>
        <v/>
      </c>
      <c r="P6630" s="132">
        <f>IF(H6630&gt;$L$3,"Futuro","Atraso")</f>
        <v/>
      </c>
      <c r="Q6630">
        <f>12*(YEAR(H6630)-YEAR($L$3))+(MONTH(H6630)-MONTH($L$3))</f>
        <v/>
      </c>
      <c r="R6630" s="366">
        <f>IF(N6630="IBIRAPITANGA FASE 3",IF(P6630="Atraso",M6630,M6630/(1+$J$2)^Q6630),IF(P6630="Atraso",M6630,M6630/(1+$J$1)^Q6630))</f>
        <v/>
      </c>
    </row>
    <row r="6631">
      <c r="A6631" t="inlineStr">
        <is>
          <t>Q028L07</t>
        </is>
      </c>
      <c r="B6631" t="inlineStr">
        <is>
          <t>RENAN RACANELI PACHU</t>
        </is>
      </c>
      <c r="C6631" t="n">
        <v>1</v>
      </c>
      <c r="D6631" t="inlineStr">
        <is>
          <t>IPCA</t>
        </is>
      </c>
      <c r="E6631" t="n">
        <v>0.009488792934583046</v>
      </c>
      <c r="F6631" t="inlineStr">
        <is>
          <t>MENSAL</t>
        </is>
      </c>
      <c r="G6631" t="n">
        <v>46254</v>
      </c>
      <c r="H6631" t="n">
        <v>46254</v>
      </c>
      <c r="I6631" t="inlineStr">
        <is>
          <t>038</t>
        </is>
      </c>
      <c r="J6631" t="inlineStr">
        <is>
          <t>CARTEIRA</t>
        </is>
      </c>
      <c r="K6631" t="inlineStr">
        <is>
          <t>CONTRATO</t>
        </is>
      </c>
      <c r="L6631" t="n">
        <v>5138.88</v>
      </c>
      <c r="M6631" t="inlineStr"/>
      <c r="N6631" t="inlineStr"/>
      <c r="O6631" s="142">
        <f>DATE(YEAR(H6631),MONTH(H6631),1)</f>
        <v/>
      </c>
      <c r="P6631" s="132">
        <f>IF(H6631&gt;$L$3,"Futuro","Atraso")</f>
        <v/>
      </c>
      <c r="Q6631">
        <f>12*(YEAR(H6631)-YEAR($L$3))+(MONTH(H6631)-MONTH($L$3))</f>
        <v/>
      </c>
      <c r="R6631" s="366">
        <f>IF(N6631="IBIRAPITANGA FASE 3",IF(P6631="Atraso",M6631,M6631/(1+$J$2)^Q6631),IF(P6631="Atraso",M6631,M6631/(1+$J$1)^Q6631))</f>
        <v/>
      </c>
    </row>
    <row r="6632">
      <c r="A6632" t="inlineStr">
        <is>
          <t>Q028L07</t>
        </is>
      </c>
      <c r="B6632" t="inlineStr">
        <is>
          <t>RENAN RACANELI PACHU</t>
        </is>
      </c>
      <c r="C6632" t="n">
        <v>1</v>
      </c>
      <c r="D6632" t="inlineStr">
        <is>
          <t>IPCA</t>
        </is>
      </c>
      <c r="E6632" t="n">
        <v>0.009488792934583046</v>
      </c>
      <c r="F6632" t="inlineStr">
        <is>
          <t>MENSAL</t>
        </is>
      </c>
      <c r="G6632" t="n">
        <v>46285</v>
      </c>
      <c r="H6632" t="n">
        <v>46285</v>
      </c>
      <c r="I6632" t="inlineStr">
        <is>
          <t>039</t>
        </is>
      </c>
      <c r="J6632" t="inlineStr">
        <is>
          <t>CARTEIRA</t>
        </is>
      </c>
      <c r="K6632" t="inlineStr">
        <is>
          <t>CONTRATO</t>
        </is>
      </c>
      <c r="L6632" t="n">
        <v>5138.88</v>
      </c>
      <c r="M6632" t="inlineStr"/>
      <c r="N6632" t="inlineStr"/>
      <c r="O6632" s="142">
        <f>DATE(YEAR(H6632),MONTH(H6632),1)</f>
        <v/>
      </c>
      <c r="P6632" s="132">
        <f>IF(H6632&gt;$L$3,"Futuro","Atraso")</f>
        <v/>
      </c>
      <c r="Q6632">
        <f>12*(YEAR(H6632)-YEAR($L$3))+(MONTH(H6632)-MONTH($L$3))</f>
        <v/>
      </c>
      <c r="R6632" s="366">
        <f>IF(N6632="IBIRAPITANGA FASE 3",IF(P6632="Atraso",M6632,M6632/(1+$J$2)^Q6632),IF(P6632="Atraso",M6632,M6632/(1+$J$1)^Q6632))</f>
        <v/>
      </c>
    </row>
    <row r="6633">
      <c r="A6633" t="inlineStr">
        <is>
          <t>Q028L07</t>
        </is>
      </c>
      <c r="B6633" t="inlineStr">
        <is>
          <t>RENAN RACANELI PACHU</t>
        </is>
      </c>
      <c r="C6633" t="n">
        <v>1</v>
      </c>
      <c r="D6633" t="inlineStr">
        <is>
          <t>IPCA</t>
        </is>
      </c>
      <c r="E6633" t="n">
        <v>0.009488792934583046</v>
      </c>
      <c r="F6633" t="inlineStr">
        <is>
          <t>MENSAL</t>
        </is>
      </c>
      <c r="G6633" t="n">
        <v>46315</v>
      </c>
      <c r="H6633" t="n">
        <v>46315</v>
      </c>
      <c r="I6633" t="inlineStr">
        <is>
          <t>040</t>
        </is>
      </c>
      <c r="J6633" t="inlineStr">
        <is>
          <t>CARTEIRA</t>
        </is>
      </c>
      <c r="K6633" t="inlineStr">
        <is>
          <t>CONTRATO</t>
        </is>
      </c>
      <c r="L6633" t="n">
        <v>5138.88</v>
      </c>
      <c r="M6633" t="inlineStr"/>
      <c r="N6633" t="inlineStr"/>
      <c r="O6633" s="142">
        <f>DATE(YEAR(H6633),MONTH(H6633),1)</f>
        <v/>
      </c>
      <c r="P6633" s="132">
        <f>IF(H6633&gt;$L$3,"Futuro","Atraso")</f>
        <v/>
      </c>
      <c r="Q6633">
        <f>12*(YEAR(H6633)-YEAR($L$3))+(MONTH(H6633)-MONTH($L$3))</f>
        <v/>
      </c>
      <c r="R6633" s="366">
        <f>IF(N6633="IBIRAPITANGA FASE 3",IF(P6633="Atraso",M6633,M6633/(1+$J$2)^Q6633),IF(P6633="Atraso",M6633,M6633/(1+$J$1)^Q6633))</f>
        <v/>
      </c>
    </row>
    <row r="6634">
      <c r="A6634" t="inlineStr">
        <is>
          <t>Q028L07</t>
        </is>
      </c>
      <c r="B6634" t="inlineStr">
        <is>
          <t>RENAN RACANELI PACHU</t>
        </is>
      </c>
      <c r="C6634" t="n">
        <v>1</v>
      </c>
      <c r="D6634" t="inlineStr">
        <is>
          <t>IPCA</t>
        </is>
      </c>
      <c r="E6634" t="n">
        <v>0.009488792934583046</v>
      </c>
      <c r="F6634" t="inlineStr">
        <is>
          <t>MENSAL</t>
        </is>
      </c>
      <c r="G6634" t="n">
        <v>46346</v>
      </c>
      <c r="H6634" t="n">
        <v>46346</v>
      </c>
      <c r="I6634" t="inlineStr">
        <is>
          <t>041</t>
        </is>
      </c>
      <c r="J6634" t="inlineStr">
        <is>
          <t>CARTEIRA</t>
        </is>
      </c>
      <c r="K6634" t="inlineStr">
        <is>
          <t>CONTRATO</t>
        </is>
      </c>
      <c r="L6634" t="n">
        <v>5138.88</v>
      </c>
      <c r="M6634" t="inlineStr"/>
      <c r="N6634" t="inlineStr"/>
      <c r="O6634" s="142">
        <f>DATE(YEAR(H6634),MONTH(H6634),1)</f>
        <v/>
      </c>
      <c r="P6634" s="132">
        <f>IF(H6634&gt;$L$3,"Futuro","Atraso")</f>
        <v/>
      </c>
      <c r="Q6634">
        <f>12*(YEAR(H6634)-YEAR($L$3))+(MONTH(H6634)-MONTH($L$3))</f>
        <v/>
      </c>
      <c r="R6634" s="366">
        <f>IF(N6634="IBIRAPITANGA FASE 3",IF(P6634="Atraso",M6634,M6634/(1+$J$2)^Q6634),IF(P6634="Atraso",M6634,M6634/(1+$J$1)^Q6634))</f>
        <v/>
      </c>
    </row>
    <row r="6635">
      <c r="A6635" t="inlineStr">
        <is>
          <t>Q028L07</t>
        </is>
      </c>
      <c r="B6635" t="inlineStr">
        <is>
          <t>RENAN RACANELI PACHU</t>
        </is>
      </c>
      <c r="C6635" t="n">
        <v>1</v>
      </c>
      <c r="D6635" t="inlineStr">
        <is>
          <t>IPCA</t>
        </is>
      </c>
      <c r="E6635" t="n">
        <v>0.009488792934583046</v>
      </c>
      <c r="F6635" t="inlineStr">
        <is>
          <t>MENSAL</t>
        </is>
      </c>
      <c r="G6635" t="n">
        <v>46376</v>
      </c>
      <c r="H6635" t="n">
        <v>46376</v>
      </c>
      <c r="I6635" t="inlineStr">
        <is>
          <t>042</t>
        </is>
      </c>
      <c r="J6635" t="inlineStr">
        <is>
          <t>CARTEIRA</t>
        </is>
      </c>
      <c r="K6635" t="inlineStr">
        <is>
          <t>CONTRATO</t>
        </is>
      </c>
      <c r="L6635" t="n">
        <v>5138.88</v>
      </c>
      <c r="M6635" t="inlineStr"/>
      <c r="N6635" t="inlineStr"/>
      <c r="O6635" s="142">
        <f>DATE(YEAR(H6635),MONTH(H6635),1)</f>
        <v/>
      </c>
      <c r="P6635" s="132">
        <f>IF(H6635&gt;$L$3,"Futuro","Atraso")</f>
        <v/>
      </c>
      <c r="Q6635">
        <f>12*(YEAR(H6635)-YEAR($L$3))+(MONTH(H6635)-MONTH($L$3))</f>
        <v/>
      </c>
      <c r="R6635" s="366">
        <f>IF(N6635="IBIRAPITANGA FASE 3",IF(P6635="Atraso",M6635,M6635/(1+$J$2)^Q6635),IF(P6635="Atraso",M6635,M6635/(1+$J$1)^Q6635))</f>
        <v/>
      </c>
    </row>
    <row r="6636">
      <c r="A6636" t="inlineStr">
        <is>
          <t>Q028L07</t>
        </is>
      </c>
      <c r="B6636" t="inlineStr">
        <is>
          <t>RENAN RACANELI PACHU</t>
        </is>
      </c>
      <c r="C6636" t="n">
        <v>1</v>
      </c>
      <c r="D6636" t="inlineStr">
        <is>
          <t>IPCA</t>
        </is>
      </c>
      <c r="E6636" t="n">
        <v>0.009488792934583046</v>
      </c>
      <c r="F6636" t="inlineStr">
        <is>
          <t>MENSAL</t>
        </is>
      </c>
      <c r="G6636" t="n">
        <v>46407</v>
      </c>
      <c r="H6636" t="n">
        <v>46407</v>
      </c>
      <c r="I6636" t="inlineStr">
        <is>
          <t>043</t>
        </is>
      </c>
      <c r="J6636" t="inlineStr">
        <is>
          <t>CARTEIRA</t>
        </is>
      </c>
      <c r="K6636" t="inlineStr">
        <is>
          <t>CONTRATO</t>
        </is>
      </c>
      <c r="L6636" t="n">
        <v>5138.88</v>
      </c>
      <c r="M6636" t="inlineStr"/>
      <c r="N6636" t="inlineStr"/>
      <c r="O6636" s="142">
        <f>DATE(YEAR(H6636),MONTH(H6636),1)</f>
        <v/>
      </c>
      <c r="P6636" s="132">
        <f>IF(H6636&gt;$L$3,"Futuro","Atraso")</f>
        <v/>
      </c>
      <c r="Q6636">
        <f>12*(YEAR(H6636)-YEAR($L$3))+(MONTH(H6636)-MONTH($L$3))</f>
        <v/>
      </c>
      <c r="R6636" s="366">
        <f>IF(N6636="IBIRAPITANGA FASE 3",IF(P6636="Atraso",M6636,M6636/(1+$J$2)^Q6636),IF(P6636="Atraso",M6636,M6636/(1+$J$1)^Q6636))</f>
        <v/>
      </c>
    </row>
    <row r="6637">
      <c r="A6637" t="inlineStr">
        <is>
          <t>Q028L07</t>
        </is>
      </c>
      <c r="B6637" t="inlineStr">
        <is>
          <t>RENAN RACANELI PACHU</t>
        </is>
      </c>
      <c r="C6637" t="n">
        <v>1</v>
      </c>
      <c r="D6637" t="inlineStr">
        <is>
          <t>IPCA</t>
        </is>
      </c>
      <c r="E6637" t="n">
        <v>0.009488792934583046</v>
      </c>
      <c r="F6637" t="inlineStr">
        <is>
          <t>MENSAL</t>
        </is>
      </c>
      <c r="G6637" t="n">
        <v>46438</v>
      </c>
      <c r="H6637" t="n">
        <v>46438</v>
      </c>
      <c r="I6637" t="inlineStr">
        <is>
          <t>044</t>
        </is>
      </c>
      <c r="J6637" t="inlineStr">
        <is>
          <t>CARTEIRA</t>
        </is>
      </c>
      <c r="K6637" t="inlineStr">
        <is>
          <t>CONTRATO</t>
        </is>
      </c>
      <c r="L6637" t="n">
        <v>5138.88</v>
      </c>
      <c r="M6637" t="inlineStr"/>
      <c r="N6637" t="inlineStr"/>
      <c r="O6637" s="142">
        <f>DATE(YEAR(H6637),MONTH(H6637),1)</f>
        <v/>
      </c>
      <c r="P6637" s="132">
        <f>IF(H6637&gt;$L$3,"Futuro","Atraso")</f>
        <v/>
      </c>
      <c r="Q6637">
        <f>12*(YEAR(H6637)-YEAR($L$3))+(MONTH(H6637)-MONTH($L$3))</f>
        <v/>
      </c>
      <c r="R6637" s="366">
        <f>IF(N6637="IBIRAPITANGA FASE 3",IF(P6637="Atraso",M6637,M6637/(1+$J$2)^Q6637),IF(P6637="Atraso",M6637,M6637/(1+$J$1)^Q6637))</f>
        <v/>
      </c>
    </row>
    <row r="6638">
      <c r="A6638" t="inlineStr">
        <is>
          <t>Q028L07</t>
        </is>
      </c>
      <c r="B6638" t="inlineStr">
        <is>
          <t>RENAN RACANELI PACHU</t>
        </is>
      </c>
      <c r="C6638" t="n">
        <v>1</v>
      </c>
      <c r="D6638" t="inlineStr">
        <is>
          <t>IPCA</t>
        </is>
      </c>
      <c r="E6638" t="n">
        <v>0.009488792934583046</v>
      </c>
      <c r="F6638" t="inlineStr">
        <is>
          <t>MENSAL</t>
        </is>
      </c>
      <c r="G6638" t="n">
        <v>46466</v>
      </c>
      <c r="H6638" t="n">
        <v>46466</v>
      </c>
      <c r="I6638" t="inlineStr">
        <is>
          <t>045</t>
        </is>
      </c>
      <c r="J6638" t="inlineStr">
        <is>
          <t>CARTEIRA</t>
        </is>
      </c>
      <c r="K6638" t="inlineStr">
        <is>
          <t>CONTRATO</t>
        </is>
      </c>
      <c r="L6638" t="n">
        <v>5138.88</v>
      </c>
      <c r="M6638" t="inlineStr"/>
      <c r="N6638" t="inlineStr"/>
      <c r="O6638" s="142">
        <f>DATE(YEAR(H6638),MONTH(H6638),1)</f>
        <v/>
      </c>
      <c r="P6638" s="132">
        <f>IF(H6638&gt;$L$3,"Futuro","Atraso")</f>
        <v/>
      </c>
      <c r="Q6638">
        <f>12*(YEAR(H6638)-YEAR($L$3))+(MONTH(H6638)-MONTH($L$3))</f>
        <v/>
      </c>
      <c r="R6638" s="366">
        <f>IF(N6638="IBIRAPITANGA FASE 3",IF(P6638="Atraso",M6638,M6638/(1+$J$2)^Q6638),IF(P6638="Atraso",M6638,M6638/(1+$J$1)^Q6638))</f>
        <v/>
      </c>
    </row>
    <row r="6639">
      <c r="A6639" t="inlineStr">
        <is>
          <t>Q028L07</t>
        </is>
      </c>
      <c r="B6639" t="inlineStr">
        <is>
          <t>RENAN RACANELI PACHU</t>
        </is>
      </c>
      <c r="C6639" t="n">
        <v>1</v>
      </c>
      <c r="D6639" t="inlineStr">
        <is>
          <t>IPCA</t>
        </is>
      </c>
      <c r="E6639" t="n">
        <v>0.009488792934583046</v>
      </c>
      <c r="F6639" t="inlineStr">
        <is>
          <t>MENSAL</t>
        </is>
      </c>
      <c r="G6639" t="n">
        <v>46497</v>
      </c>
      <c r="H6639" t="n">
        <v>46497</v>
      </c>
      <c r="I6639" t="inlineStr">
        <is>
          <t>046</t>
        </is>
      </c>
      <c r="J6639" t="inlineStr">
        <is>
          <t>CARTEIRA</t>
        </is>
      </c>
      <c r="K6639" t="inlineStr">
        <is>
          <t>CONTRATO</t>
        </is>
      </c>
      <c r="L6639" t="n">
        <v>5138.88</v>
      </c>
      <c r="M6639" t="inlineStr"/>
      <c r="N6639" t="inlineStr"/>
      <c r="O6639" s="142">
        <f>DATE(YEAR(H6639),MONTH(H6639),1)</f>
        <v/>
      </c>
      <c r="P6639" s="132">
        <f>IF(H6639&gt;$L$3,"Futuro","Atraso")</f>
        <v/>
      </c>
      <c r="Q6639">
        <f>12*(YEAR(H6639)-YEAR($L$3))+(MONTH(H6639)-MONTH($L$3))</f>
        <v/>
      </c>
      <c r="R6639" s="366">
        <f>IF(N6639="IBIRAPITANGA FASE 3",IF(P6639="Atraso",M6639,M6639/(1+$J$2)^Q6639),IF(P6639="Atraso",M6639,M6639/(1+$J$1)^Q6639))</f>
        <v/>
      </c>
    </row>
    <row r="6640">
      <c r="A6640" t="inlineStr">
        <is>
          <t>Q028L07</t>
        </is>
      </c>
      <c r="B6640" t="inlineStr">
        <is>
          <t>RENAN RACANELI PACHU</t>
        </is>
      </c>
      <c r="C6640" t="n">
        <v>1</v>
      </c>
      <c r="D6640" t="inlineStr">
        <is>
          <t>IPCA</t>
        </is>
      </c>
      <c r="E6640" t="n">
        <v>0.009488792934583046</v>
      </c>
      <c r="F6640" t="inlineStr">
        <is>
          <t>MENSAL</t>
        </is>
      </c>
      <c r="G6640" t="n">
        <v>46527</v>
      </c>
      <c r="H6640" t="n">
        <v>46527</v>
      </c>
      <c r="I6640" t="inlineStr">
        <is>
          <t>047</t>
        </is>
      </c>
      <c r="J6640" t="inlineStr">
        <is>
          <t>CARTEIRA</t>
        </is>
      </c>
      <c r="K6640" t="inlineStr">
        <is>
          <t>CONTRATO</t>
        </is>
      </c>
      <c r="L6640" t="n">
        <v>5138.88</v>
      </c>
      <c r="M6640" t="inlineStr"/>
      <c r="N6640" t="inlineStr"/>
      <c r="O6640" s="142">
        <f>DATE(YEAR(H6640),MONTH(H6640),1)</f>
        <v/>
      </c>
      <c r="P6640" s="132">
        <f>IF(H6640&gt;$L$3,"Futuro","Atraso")</f>
        <v/>
      </c>
      <c r="Q6640">
        <f>12*(YEAR(H6640)-YEAR($L$3))+(MONTH(H6640)-MONTH($L$3))</f>
        <v/>
      </c>
      <c r="R6640" s="366">
        <f>IF(N6640="IBIRAPITANGA FASE 3",IF(P6640="Atraso",M6640,M6640/(1+$J$2)^Q6640),IF(P6640="Atraso",M6640,M6640/(1+$J$1)^Q6640))</f>
        <v/>
      </c>
    </row>
    <row r="6641">
      <c r="A6641" t="inlineStr">
        <is>
          <t>Q028L07</t>
        </is>
      </c>
      <c r="B6641" t="inlineStr">
        <is>
          <t>RENAN RACANELI PACHU</t>
        </is>
      </c>
      <c r="C6641" t="n">
        <v>1</v>
      </c>
      <c r="D6641" t="inlineStr">
        <is>
          <t>IPCA</t>
        </is>
      </c>
      <c r="E6641" t="n">
        <v>0.009488792934583046</v>
      </c>
      <c r="F6641" t="inlineStr">
        <is>
          <t>MENSAL</t>
        </is>
      </c>
      <c r="G6641" t="n">
        <v>46558</v>
      </c>
      <c r="H6641" t="n">
        <v>46558</v>
      </c>
      <c r="I6641" t="inlineStr">
        <is>
          <t>048</t>
        </is>
      </c>
      <c r="J6641" t="inlineStr">
        <is>
          <t>CARTEIRA</t>
        </is>
      </c>
      <c r="K6641" t="inlineStr">
        <is>
          <t>CONTRATO</t>
        </is>
      </c>
      <c r="L6641" t="n">
        <v>5138.88</v>
      </c>
      <c r="M6641" t="inlineStr"/>
      <c r="N6641" t="inlineStr"/>
      <c r="O6641" s="142">
        <f>DATE(YEAR(H6641),MONTH(H6641),1)</f>
        <v/>
      </c>
      <c r="P6641" s="132">
        <f>IF(H6641&gt;$L$3,"Futuro","Atraso")</f>
        <v/>
      </c>
      <c r="Q6641">
        <f>12*(YEAR(H6641)-YEAR($L$3))+(MONTH(H6641)-MONTH($L$3))</f>
        <v/>
      </c>
      <c r="R6641" s="366">
        <f>IF(N6641="IBIRAPITANGA FASE 3",IF(P6641="Atraso",M6641,M6641/(1+$J$2)^Q6641),IF(P6641="Atraso",M6641,M6641/(1+$J$1)^Q6641))</f>
        <v/>
      </c>
    </row>
    <row r="6642">
      <c r="A6642" t="inlineStr">
        <is>
          <t>Q028L07</t>
        </is>
      </c>
      <c r="B6642" t="inlineStr">
        <is>
          <t>RENAN RACANELI PACHU</t>
        </is>
      </c>
      <c r="C6642" t="n">
        <v>1</v>
      </c>
      <c r="D6642" t="inlineStr">
        <is>
          <t>IPCA</t>
        </is>
      </c>
      <c r="E6642" t="n">
        <v>0.009488792934583046</v>
      </c>
      <c r="F6642" t="inlineStr">
        <is>
          <t>MENSAL</t>
        </is>
      </c>
      <c r="G6642" t="n">
        <v>46558</v>
      </c>
      <c r="H6642" t="n">
        <v>46558</v>
      </c>
      <c r="I6642" t="inlineStr">
        <is>
          <t>004</t>
        </is>
      </c>
      <c r="J6642" t="inlineStr">
        <is>
          <t>CARTEIRA</t>
        </is>
      </c>
      <c r="K6642" t="inlineStr">
        <is>
          <t>CONTRATO</t>
        </is>
      </c>
      <c r="L6642" t="n">
        <v>20555.52</v>
      </c>
      <c r="M6642" t="inlineStr"/>
      <c r="N6642" t="inlineStr"/>
      <c r="O6642" s="142">
        <f>DATE(YEAR(H6642),MONTH(H6642),1)</f>
        <v/>
      </c>
      <c r="P6642" s="132">
        <f>IF(H6642&gt;$L$3,"Futuro","Atraso")</f>
        <v/>
      </c>
      <c r="Q6642">
        <f>12*(YEAR(H6642)-YEAR($L$3))+(MONTH(H6642)-MONTH($L$3))</f>
        <v/>
      </c>
      <c r="R6642" s="366">
        <f>IF(N6642="IBIRAPITANGA FASE 3",IF(P6642="Atraso",M6642,M6642/(1+$J$2)^Q6642),IF(P6642="Atraso",M6642,M6642/(1+$J$1)^Q6642))</f>
        <v/>
      </c>
    </row>
    <row r="6643">
      <c r="A6643" t="inlineStr">
        <is>
          <t>Q01L02</t>
        </is>
      </c>
      <c r="B6643" t="inlineStr">
        <is>
          <t>MATHEUS ANTONIO BANDIM MARIANO</t>
        </is>
      </c>
      <c r="C6643" t="n">
        <v>1</v>
      </c>
      <c r="D6643" t="inlineStr">
        <is>
          <t>IPCA</t>
        </is>
      </c>
      <c r="E6643" t="n">
        <v>0</v>
      </c>
      <c r="F6643" t="inlineStr">
        <is>
          <t>MENSAL</t>
        </is>
      </c>
      <c r="G6643" t="n">
        <v>45224</v>
      </c>
      <c r="H6643" t="n">
        <v>45224</v>
      </c>
      <c r="I6643" t="inlineStr">
        <is>
          <t>006</t>
        </is>
      </c>
      <c r="J6643" t="inlineStr">
        <is>
          <t>CARTEIRA</t>
        </is>
      </c>
      <c r="K6643" t="inlineStr">
        <is>
          <t>CONTRATO</t>
        </is>
      </c>
      <c r="L6643" t="n">
        <v>1660.898046</v>
      </c>
      <c r="M6643" t="inlineStr"/>
      <c r="N6643" t="inlineStr"/>
      <c r="O6643" s="142">
        <f>DATE(YEAR(H6643),MONTH(H6643),1)</f>
        <v/>
      </c>
      <c r="P6643" s="132">
        <f>IF(H6643&gt;$L$3,"Futuro","Atraso")</f>
        <v/>
      </c>
      <c r="Q6643">
        <f>12*(YEAR(H6643)-YEAR($L$3))+(MONTH(H6643)-MONTH($L$3))</f>
        <v/>
      </c>
      <c r="R6643" s="366">
        <f>IF(N6643="IBIRAPITANGA FASE 3",IF(P6643="Atraso",M6643,M6643/(1+$J$2)^Q6643),IF(P6643="Atraso",M6643,M6643/(1+$J$1)^Q6643))</f>
        <v/>
      </c>
    </row>
    <row r="6644">
      <c r="A6644" t="inlineStr">
        <is>
          <t>Q01L02</t>
        </is>
      </c>
      <c r="B6644" t="inlineStr">
        <is>
          <t>MATHEUS ANTONIO BANDIM MARIANO</t>
        </is>
      </c>
      <c r="C6644" t="n">
        <v>1</v>
      </c>
      <c r="D6644" t="inlineStr">
        <is>
          <t>IPCA</t>
        </is>
      </c>
      <c r="E6644" t="n">
        <v>0</v>
      </c>
      <c r="F6644" t="inlineStr">
        <is>
          <t>MENSAL</t>
        </is>
      </c>
      <c r="G6644" t="n">
        <v>45255</v>
      </c>
      <c r="H6644" t="n">
        <v>45255</v>
      </c>
      <c r="I6644" t="inlineStr">
        <is>
          <t>007</t>
        </is>
      </c>
      <c r="J6644" t="inlineStr">
        <is>
          <t>CARTEIRA</t>
        </is>
      </c>
      <c r="K6644" t="inlineStr">
        <is>
          <t>CONTRATO</t>
        </is>
      </c>
      <c r="L6644" t="n">
        <v>1660.898046</v>
      </c>
      <c r="M6644" t="inlineStr"/>
      <c r="N6644" t="inlineStr"/>
      <c r="O6644" s="142">
        <f>DATE(YEAR(H6644),MONTH(H6644),1)</f>
        <v/>
      </c>
      <c r="P6644" s="132">
        <f>IF(H6644&gt;$L$3,"Futuro","Atraso")</f>
        <v/>
      </c>
      <c r="Q6644">
        <f>12*(YEAR(H6644)-YEAR($L$3))+(MONTH(H6644)-MONTH($L$3))</f>
        <v/>
      </c>
      <c r="R6644" s="366">
        <f>IF(N6644="IBIRAPITANGA FASE 3",IF(P6644="Atraso",M6644,M6644/(1+$J$2)^Q6644),IF(P6644="Atraso",M6644,M6644/(1+$J$1)^Q6644))</f>
        <v/>
      </c>
    </row>
    <row r="6645">
      <c r="A6645" t="inlineStr">
        <is>
          <t>Q01L02</t>
        </is>
      </c>
      <c r="B6645" t="inlineStr">
        <is>
          <t>MATHEUS ANTONIO BANDIM MARIANO</t>
        </is>
      </c>
      <c r="C6645" t="n">
        <v>1</v>
      </c>
      <c r="D6645" t="inlineStr">
        <is>
          <t>IPCA</t>
        </is>
      </c>
      <c r="E6645" t="n">
        <v>0</v>
      </c>
      <c r="F6645" t="inlineStr">
        <is>
          <t>MENSAL</t>
        </is>
      </c>
      <c r="G6645" t="n">
        <v>45285</v>
      </c>
      <c r="H6645" t="n">
        <v>45285</v>
      </c>
      <c r="I6645" t="inlineStr">
        <is>
          <t>008</t>
        </is>
      </c>
      <c r="J6645" t="inlineStr">
        <is>
          <t>CARTEIRA</t>
        </is>
      </c>
      <c r="K6645" t="inlineStr">
        <is>
          <t>CONTRATO</t>
        </is>
      </c>
      <c r="L6645" t="n">
        <v>1660.898046</v>
      </c>
      <c r="M6645" t="inlineStr"/>
      <c r="N6645" t="inlineStr"/>
      <c r="O6645" s="142">
        <f>DATE(YEAR(H6645),MONTH(H6645),1)</f>
        <v/>
      </c>
      <c r="P6645" s="132">
        <f>IF(H6645&gt;$L$3,"Futuro","Atraso")</f>
        <v/>
      </c>
      <c r="Q6645">
        <f>12*(YEAR(H6645)-YEAR($L$3))+(MONTH(H6645)-MONTH($L$3))</f>
        <v/>
      </c>
      <c r="R6645" s="366">
        <f>IF(N6645="IBIRAPITANGA FASE 3",IF(P6645="Atraso",M6645,M6645/(1+$J$2)^Q6645),IF(P6645="Atraso",M6645,M6645/(1+$J$1)^Q6645))</f>
        <v/>
      </c>
    </row>
    <row r="6646">
      <c r="A6646" t="inlineStr">
        <is>
          <t>Q01L02</t>
        </is>
      </c>
      <c r="B6646" t="inlineStr">
        <is>
          <t>MATHEUS ANTONIO BANDIM MARIANO</t>
        </is>
      </c>
      <c r="C6646" t="n">
        <v>1</v>
      </c>
      <c r="D6646" t="inlineStr">
        <is>
          <t>IPCA</t>
        </is>
      </c>
      <c r="E6646" t="n">
        <v>0</v>
      </c>
      <c r="F6646" t="inlineStr">
        <is>
          <t>MENSAL</t>
        </is>
      </c>
      <c r="G6646" t="n">
        <v>45316</v>
      </c>
      <c r="H6646" t="n">
        <v>45316</v>
      </c>
      <c r="I6646" t="inlineStr">
        <is>
          <t>009</t>
        </is>
      </c>
      <c r="J6646" t="inlineStr">
        <is>
          <t>CARTEIRA</t>
        </is>
      </c>
      <c r="K6646" t="inlineStr">
        <is>
          <t>CONTRATO</t>
        </is>
      </c>
      <c r="L6646" t="n">
        <v>1660.898046</v>
      </c>
      <c r="M6646" t="inlineStr"/>
      <c r="N6646" t="inlineStr"/>
      <c r="O6646" s="142">
        <f>DATE(YEAR(H6646),MONTH(H6646),1)</f>
        <v/>
      </c>
      <c r="P6646" s="132">
        <f>IF(H6646&gt;$L$3,"Futuro","Atraso")</f>
        <v/>
      </c>
      <c r="Q6646">
        <f>12*(YEAR(H6646)-YEAR($L$3))+(MONTH(H6646)-MONTH($L$3))</f>
        <v/>
      </c>
      <c r="R6646" s="366">
        <f>IF(N6646="IBIRAPITANGA FASE 3",IF(P6646="Atraso",M6646,M6646/(1+$J$2)^Q6646),IF(P6646="Atraso",M6646,M6646/(1+$J$1)^Q6646))</f>
        <v/>
      </c>
    </row>
    <row r="6647">
      <c r="A6647" t="inlineStr">
        <is>
          <t>Q01L02</t>
        </is>
      </c>
      <c r="B6647" t="inlineStr">
        <is>
          <t>MATHEUS ANTONIO BANDIM MARIANO</t>
        </is>
      </c>
      <c r="C6647" t="n">
        <v>1</v>
      </c>
      <c r="D6647" t="inlineStr">
        <is>
          <t>IPCA</t>
        </is>
      </c>
      <c r="E6647" t="n">
        <v>0</v>
      </c>
      <c r="F6647" t="inlineStr">
        <is>
          <t>MENSAL</t>
        </is>
      </c>
      <c r="G6647" t="n">
        <v>45347</v>
      </c>
      <c r="H6647" t="n">
        <v>45347</v>
      </c>
      <c r="I6647" t="inlineStr">
        <is>
          <t>010</t>
        </is>
      </c>
      <c r="J6647" t="inlineStr">
        <is>
          <t>CARTEIRA</t>
        </is>
      </c>
      <c r="K6647" t="inlineStr">
        <is>
          <t>CONTRATO</t>
        </is>
      </c>
      <c r="L6647" t="n">
        <v>1660.898046</v>
      </c>
      <c r="M6647" t="inlineStr"/>
      <c r="N6647" t="inlineStr"/>
      <c r="O6647" s="142">
        <f>DATE(YEAR(H6647),MONTH(H6647),1)</f>
        <v/>
      </c>
      <c r="P6647" s="132">
        <f>IF(H6647&gt;$L$3,"Futuro","Atraso")</f>
        <v/>
      </c>
      <c r="Q6647">
        <f>12*(YEAR(H6647)-YEAR($L$3))+(MONTH(H6647)-MONTH($L$3))</f>
        <v/>
      </c>
      <c r="R6647" s="366">
        <f>IF(N6647="IBIRAPITANGA FASE 3",IF(P6647="Atraso",M6647,M6647/(1+$J$2)^Q6647),IF(P6647="Atraso",M6647,M6647/(1+$J$1)^Q6647))</f>
        <v/>
      </c>
    </row>
    <row r="6648">
      <c r="A6648" t="inlineStr">
        <is>
          <t>Q01L02</t>
        </is>
      </c>
      <c r="B6648" t="inlineStr">
        <is>
          <t>MATHEUS ANTONIO BANDIM MARIANO</t>
        </is>
      </c>
      <c r="C6648" t="n">
        <v>1</v>
      </c>
      <c r="D6648" t="inlineStr">
        <is>
          <t>IPCA</t>
        </is>
      </c>
      <c r="E6648" t="n">
        <v>0</v>
      </c>
      <c r="F6648" t="inlineStr">
        <is>
          <t>MENSAL</t>
        </is>
      </c>
      <c r="G6648" t="n">
        <v>45376</v>
      </c>
      <c r="H6648" t="n">
        <v>45376</v>
      </c>
      <c r="I6648" t="inlineStr">
        <is>
          <t>011</t>
        </is>
      </c>
      <c r="J6648" t="inlineStr">
        <is>
          <t>CARTEIRA</t>
        </is>
      </c>
      <c r="K6648" t="inlineStr">
        <is>
          <t>CONTRATO</t>
        </is>
      </c>
      <c r="L6648" t="n">
        <v>1660.898046</v>
      </c>
      <c r="M6648" t="inlineStr"/>
      <c r="N6648" t="inlineStr"/>
      <c r="O6648" s="142">
        <f>DATE(YEAR(H6648),MONTH(H6648),1)</f>
        <v/>
      </c>
      <c r="P6648" s="132">
        <f>IF(H6648&gt;$L$3,"Futuro","Atraso")</f>
        <v/>
      </c>
      <c r="Q6648">
        <f>12*(YEAR(H6648)-YEAR($L$3))+(MONTH(H6648)-MONTH($L$3))</f>
        <v/>
      </c>
      <c r="R6648" s="366">
        <f>IF(N6648="IBIRAPITANGA FASE 3",IF(P6648="Atraso",M6648,M6648/(1+$J$2)^Q6648),IF(P6648="Atraso",M6648,M6648/(1+$J$1)^Q6648))</f>
        <v/>
      </c>
    </row>
    <row r="6649">
      <c r="A6649" t="inlineStr">
        <is>
          <t>Q01L02</t>
        </is>
      </c>
      <c r="B6649" t="inlineStr">
        <is>
          <t>MATHEUS ANTONIO BANDIM MARIANO</t>
        </is>
      </c>
      <c r="C6649" t="n">
        <v>1</v>
      </c>
      <c r="D6649" t="inlineStr">
        <is>
          <t>IPCA</t>
        </is>
      </c>
      <c r="E6649" t="n">
        <v>0</v>
      </c>
      <c r="F6649" t="inlineStr">
        <is>
          <t>MENSAL</t>
        </is>
      </c>
      <c r="G6649" t="n">
        <v>45407</v>
      </c>
      <c r="H6649" t="n">
        <v>45407</v>
      </c>
      <c r="I6649" t="inlineStr">
        <is>
          <t>012</t>
        </is>
      </c>
      <c r="J6649" t="inlineStr">
        <is>
          <t>CARTEIRA</t>
        </is>
      </c>
      <c r="K6649" t="inlineStr">
        <is>
          <t>CONTRATO</t>
        </is>
      </c>
      <c r="L6649" t="n">
        <v>1660.898046</v>
      </c>
      <c r="M6649" t="inlineStr"/>
      <c r="N6649" t="inlineStr"/>
      <c r="O6649" s="142">
        <f>DATE(YEAR(H6649),MONTH(H6649),1)</f>
        <v/>
      </c>
      <c r="P6649" s="132">
        <f>IF(H6649&gt;$L$3,"Futuro","Atraso")</f>
        <v/>
      </c>
      <c r="Q6649">
        <f>12*(YEAR(H6649)-YEAR($L$3))+(MONTH(H6649)-MONTH($L$3))</f>
        <v/>
      </c>
      <c r="R6649" s="366">
        <f>IF(N6649="IBIRAPITANGA FASE 3",IF(P6649="Atraso",M6649,M6649/(1+$J$2)^Q6649),IF(P6649="Atraso",M6649,M6649/(1+$J$1)^Q6649))</f>
        <v/>
      </c>
    </row>
    <row r="6650">
      <c r="A6650" t="inlineStr">
        <is>
          <t>Q01L02</t>
        </is>
      </c>
      <c r="B6650" t="inlineStr">
        <is>
          <t>MATHEUS ANTONIO BANDIM MARIANO</t>
        </is>
      </c>
      <c r="C6650" t="n">
        <v>1</v>
      </c>
      <c r="D6650" t="inlineStr">
        <is>
          <t>IPCA</t>
        </is>
      </c>
      <c r="E6650" t="n">
        <v>0</v>
      </c>
      <c r="F6650" t="inlineStr">
        <is>
          <t>MENSAL</t>
        </is>
      </c>
      <c r="G6650" t="n">
        <v>45437</v>
      </c>
      <c r="H6650" t="n">
        <v>45437</v>
      </c>
      <c r="I6650" t="inlineStr">
        <is>
          <t>013</t>
        </is>
      </c>
      <c r="J6650" t="inlineStr">
        <is>
          <t>CARTEIRA</t>
        </is>
      </c>
      <c r="K6650" t="inlineStr">
        <is>
          <t>CONTRATO</t>
        </is>
      </c>
      <c r="L6650" t="n">
        <v>1660.898046</v>
      </c>
      <c r="M6650" t="inlineStr"/>
      <c r="N6650" t="inlineStr"/>
      <c r="O6650" s="142">
        <f>DATE(YEAR(H6650),MONTH(H6650),1)</f>
        <v/>
      </c>
      <c r="P6650" s="132">
        <f>IF(H6650&gt;$L$3,"Futuro","Atraso")</f>
        <v/>
      </c>
      <c r="Q6650">
        <f>12*(YEAR(H6650)-YEAR($L$3))+(MONTH(H6650)-MONTH($L$3))</f>
        <v/>
      </c>
      <c r="R6650" s="366">
        <f>IF(N6650="IBIRAPITANGA FASE 3",IF(P6650="Atraso",M6650,M6650/(1+$J$2)^Q6650),IF(P6650="Atraso",M6650,M6650/(1+$J$1)^Q6650))</f>
        <v/>
      </c>
    </row>
    <row r="6651">
      <c r="A6651" t="inlineStr">
        <is>
          <t>Q01L02</t>
        </is>
      </c>
      <c r="B6651" t="inlineStr">
        <is>
          <t>MATHEUS ANTONIO BANDIM MARIANO</t>
        </is>
      </c>
      <c r="C6651" t="n">
        <v>1</v>
      </c>
      <c r="D6651" t="inlineStr">
        <is>
          <t>IPCA</t>
        </is>
      </c>
      <c r="E6651" t="n">
        <v>0</v>
      </c>
      <c r="F6651" t="inlineStr">
        <is>
          <t>MENSAL</t>
        </is>
      </c>
      <c r="G6651" t="n">
        <v>45468</v>
      </c>
      <c r="H6651" t="n">
        <v>45468</v>
      </c>
      <c r="I6651" t="inlineStr">
        <is>
          <t>014</t>
        </is>
      </c>
      <c r="J6651" t="inlineStr">
        <is>
          <t>CARTEIRA</t>
        </is>
      </c>
      <c r="K6651" t="inlineStr">
        <is>
          <t>CONTRATO</t>
        </is>
      </c>
      <c r="L6651" t="n">
        <v>1660.898046</v>
      </c>
      <c r="M6651" t="inlineStr"/>
      <c r="N6651" t="inlineStr"/>
      <c r="O6651" s="142">
        <f>DATE(YEAR(H6651),MONTH(H6651),1)</f>
        <v/>
      </c>
      <c r="P6651" s="132">
        <f>IF(H6651&gt;$L$3,"Futuro","Atraso")</f>
        <v/>
      </c>
      <c r="Q6651">
        <f>12*(YEAR(H6651)-YEAR($L$3))+(MONTH(H6651)-MONTH($L$3))</f>
        <v/>
      </c>
      <c r="R6651" s="366">
        <f>IF(N6651="IBIRAPITANGA FASE 3",IF(P6651="Atraso",M6651,M6651/(1+$J$2)^Q6651),IF(P6651="Atraso",M6651,M6651/(1+$J$1)^Q6651))</f>
        <v/>
      </c>
    </row>
    <row r="6652">
      <c r="A6652" t="inlineStr">
        <is>
          <t>Q01L02</t>
        </is>
      </c>
      <c r="B6652" t="inlineStr">
        <is>
          <t>MATHEUS ANTONIO BANDIM MARIANO</t>
        </is>
      </c>
      <c r="C6652" t="n">
        <v>1</v>
      </c>
      <c r="D6652" t="inlineStr">
        <is>
          <t>IPCA</t>
        </is>
      </c>
      <c r="E6652" t="n">
        <v>0</v>
      </c>
      <c r="F6652" t="inlineStr">
        <is>
          <t>MENSAL</t>
        </is>
      </c>
      <c r="G6652" t="n">
        <v>45498</v>
      </c>
      <c r="H6652" t="n">
        <v>45498</v>
      </c>
      <c r="I6652" t="inlineStr">
        <is>
          <t>015</t>
        </is>
      </c>
      <c r="J6652" t="inlineStr">
        <is>
          <t>CARTEIRA</t>
        </is>
      </c>
      <c r="K6652" t="inlineStr">
        <is>
          <t>CONTRATO</t>
        </is>
      </c>
      <c r="L6652" t="n">
        <v>1660.898046</v>
      </c>
      <c r="M6652" t="inlineStr"/>
      <c r="N6652" t="inlineStr"/>
      <c r="O6652" s="142">
        <f>DATE(YEAR(H6652),MONTH(H6652),1)</f>
        <v/>
      </c>
      <c r="P6652" s="132">
        <f>IF(H6652&gt;$L$3,"Futuro","Atraso")</f>
        <v/>
      </c>
      <c r="Q6652">
        <f>12*(YEAR(H6652)-YEAR($L$3))+(MONTH(H6652)-MONTH($L$3))</f>
        <v/>
      </c>
      <c r="R6652" s="366">
        <f>IF(N6652="IBIRAPITANGA FASE 3",IF(P6652="Atraso",M6652,M6652/(1+$J$2)^Q6652),IF(P6652="Atraso",M6652,M6652/(1+$J$1)^Q6652))</f>
        <v/>
      </c>
    </row>
    <row r="6653">
      <c r="A6653" t="inlineStr">
        <is>
          <t>Q01L02</t>
        </is>
      </c>
      <c r="B6653" t="inlineStr">
        <is>
          <t>MATHEUS ANTONIO BANDIM MARIANO</t>
        </is>
      </c>
      <c r="C6653" t="n">
        <v>1</v>
      </c>
      <c r="D6653" t="inlineStr">
        <is>
          <t>IPCA</t>
        </is>
      </c>
      <c r="E6653" t="n">
        <v>0</v>
      </c>
      <c r="F6653" t="inlineStr">
        <is>
          <t>MENSAL</t>
        </is>
      </c>
      <c r="G6653" t="n">
        <v>45529</v>
      </c>
      <c r="H6653" t="n">
        <v>45529</v>
      </c>
      <c r="I6653" t="inlineStr">
        <is>
          <t>016</t>
        </is>
      </c>
      <c r="J6653" t="inlineStr">
        <is>
          <t>CARTEIRA</t>
        </is>
      </c>
      <c r="K6653" t="inlineStr">
        <is>
          <t>CONTRATO</t>
        </is>
      </c>
      <c r="L6653" t="n">
        <v>1660.898046</v>
      </c>
      <c r="M6653" t="inlineStr"/>
      <c r="N6653" t="inlineStr"/>
      <c r="O6653" s="142">
        <f>DATE(YEAR(H6653),MONTH(H6653),1)</f>
        <v/>
      </c>
      <c r="P6653" s="132">
        <f>IF(H6653&gt;$L$3,"Futuro","Atraso")</f>
        <v/>
      </c>
      <c r="Q6653">
        <f>12*(YEAR(H6653)-YEAR($L$3))+(MONTH(H6653)-MONTH($L$3))</f>
        <v/>
      </c>
      <c r="R6653" s="366">
        <f>IF(N6653="IBIRAPITANGA FASE 3",IF(P6653="Atraso",M6653,M6653/(1+$J$2)^Q6653),IF(P6653="Atraso",M6653,M6653/(1+$J$1)^Q6653))</f>
        <v/>
      </c>
    </row>
    <row r="6654">
      <c r="A6654" t="inlineStr">
        <is>
          <t>Q01L02</t>
        </is>
      </c>
      <c r="B6654" t="inlineStr">
        <is>
          <t>MATHEUS ANTONIO BANDIM MARIANO</t>
        </is>
      </c>
      <c r="C6654" t="n">
        <v>1</v>
      </c>
      <c r="D6654" t="inlineStr">
        <is>
          <t>IPCA</t>
        </is>
      </c>
      <c r="E6654" t="n">
        <v>0</v>
      </c>
      <c r="F6654" t="inlineStr">
        <is>
          <t>MENSAL</t>
        </is>
      </c>
      <c r="G6654" t="n">
        <v>45560</v>
      </c>
      <c r="H6654" t="n">
        <v>45560</v>
      </c>
      <c r="I6654" t="inlineStr">
        <is>
          <t>017</t>
        </is>
      </c>
      <c r="J6654" t="inlineStr">
        <is>
          <t>CARTEIRA</t>
        </is>
      </c>
      <c r="K6654" t="inlineStr">
        <is>
          <t>CONTRATO</t>
        </is>
      </c>
      <c r="L6654" t="n">
        <v>1660.898046</v>
      </c>
      <c r="M6654" t="inlineStr"/>
      <c r="N6654" t="inlineStr"/>
      <c r="O6654" s="142">
        <f>DATE(YEAR(H6654),MONTH(H6654),1)</f>
        <v/>
      </c>
      <c r="P6654" s="132">
        <f>IF(H6654&gt;$L$3,"Futuro","Atraso")</f>
        <v/>
      </c>
      <c r="Q6654">
        <f>12*(YEAR(H6654)-YEAR($L$3))+(MONTH(H6654)-MONTH($L$3))</f>
        <v/>
      </c>
      <c r="R6654" s="366">
        <f>IF(N6654="IBIRAPITANGA FASE 3",IF(P6654="Atraso",M6654,M6654/(1+$J$2)^Q6654),IF(P6654="Atraso",M6654,M6654/(1+$J$1)^Q6654))</f>
        <v/>
      </c>
    </row>
    <row r="6655">
      <c r="A6655" t="inlineStr">
        <is>
          <t>Q01L02</t>
        </is>
      </c>
      <c r="B6655" t="inlineStr">
        <is>
          <t>MATHEUS ANTONIO BANDIM MARIANO</t>
        </is>
      </c>
      <c r="C6655" t="n">
        <v>1</v>
      </c>
      <c r="D6655" t="inlineStr">
        <is>
          <t>IPCA</t>
        </is>
      </c>
      <c r="E6655" t="n">
        <v>0</v>
      </c>
      <c r="F6655" t="inlineStr">
        <is>
          <t>MENSAL</t>
        </is>
      </c>
      <c r="G6655" t="n">
        <v>45590</v>
      </c>
      <c r="H6655" t="n">
        <v>45590</v>
      </c>
      <c r="I6655" t="inlineStr">
        <is>
          <t>018</t>
        </is>
      </c>
      <c r="J6655" t="inlineStr">
        <is>
          <t>CARTEIRA</t>
        </is>
      </c>
      <c r="K6655" t="inlineStr">
        <is>
          <t>CONTRATO</t>
        </is>
      </c>
      <c r="L6655" t="n">
        <v>1660.898046</v>
      </c>
      <c r="M6655" t="inlineStr"/>
      <c r="N6655" t="inlineStr"/>
      <c r="O6655" s="142">
        <f>DATE(YEAR(H6655),MONTH(H6655),1)</f>
        <v/>
      </c>
      <c r="P6655" s="132">
        <f>IF(H6655&gt;$L$3,"Futuro","Atraso")</f>
        <v/>
      </c>
      <c r="Q6655">
        <f>12*(YEAR(H6655)-YEAR($L$3))+(MONTH(H6655)-MONTH($L$3))</f>
        <v/>
      </c>
      <c r="R6655" s="366">
        <f>IF(N6655="IBIRAPITANGA FASE 3",IF(P6655="Atraso",M6655,M6655/(1+$J$2)^Q6655),IF(P6655="Atraso",M6655,M6655/(1+$J$1)^Q6655))</f>
        <v/>
      </c>
    </row>
    <row r="6656">
      <c r="A6656" t="inlineStr">
        <is>
          <t>Q01L02</t>
        </is>
      </c>
      <c r="B6656" t="inlineStr">
        <is>
          <t>MATHEUS ANTONIO BANDIM MARIANO</t>
        </is>
      </c>
      <c r="C6656" t="n">
        <v>1</v>
      </c>
      <c r="D6656" t="inlineStr">
        <is>
          <t>IPCA</t>
        </is>
      </c>
      <c r="E6656" t="n">
        <v>0</v>
      </c>
      <c r="F6656" t="inlineStr">
        <is>
          <t>MENSAL</t>
        </is>
      </c>
      <c r="G6656" t="n">
        <v>45621</v>
      </c>
      <c r="H6656" t="n">
        <v>45621</v>
      </c>
      <c r="I6656" t="inlineStr">
        <is>
          <t>019</t>
        </is>
      </c>
      <c r="J6656" t="inlineStr">
        <is>
          <t>CARTEIRA</t>
        </is>
      </c>
      <c r="K6656" t="inlineStr">
        <is>
          <t>CONTRATO</t>
        </is>
      </c>
      <c r="L6656" t="n">
        <v>1660.898046</v>
      </c>
      <c r="M6656" t="inlineStr"/>
      <c r="N6656" t="inlineStr"/>
      <c r="O6656" s="142">
        <f>DATE(YEAR(H6656),MONTH(H6656),1)</f>
        <v/>
      </c>
      <c r="P6656" s="132">
        <f>IF(H6656&gt;$L$3,"Futuro","Atraso")</f>
        <v/>
      </c>
      <c r="Q6656">
        <f>12*(YEAR(H6656)-YEAR($L$3))+(MONTH(H6656)-MONTH($L$3))</f>
        <v/>
      </c>
      <c r="R6656" s="366">
        <f>IF(N6656="IBIRAPITANGA FASE 3",IF(P6656="Atraso",M6656,M6656/(1+$J$2)^Q6656),IF(P6656="Atraso",M6656,M6656/(1+$J$1)^Q6656))</f>
        <v/>
      </c>
    </row>
    <row r="6657">
      <c r="A6657" t="inlineStr">
        <is>
          <t>Q01L02</t>
        </is>
      </c>
      <c r="B6657" t="inlineStr">
        <is>
          <t>MATHEUS ANTONIO BANDIM MARIANO</t>
        </is>
      </c>
      <c r="C6657" t="n">
        <v>1</v>
      </c>
      <c r="D6657" t="inlineStr">
        <is>
          <t>IPCA</t>
        </is>
      </c>
      <c r="E6657" t="n">
        <v>0</v>
      </c>
      <c r="F6657" t="inlineStr">
        <is>
          <t>MENSAL</t>
        </is>
      </c>
      <c r="G6657" t="n">
        <v>45651</v>
      </c>
      <c r="H6657" t="n">
        <v>45651</v>
      </c>
      <c r="I6657" t="inlineStr">
        <is>
          <t>020</t>
        </is>
      </c>
      <c r="J6657" t="inlineStr">
        <is>
          <t>CARTEIRA</t>
        </is>
      </c>
      <c r="K6657" t="inlineStr">
        <is>
          <t>CONTRATO</t>
        </is>
      </c>
      <c r="L6657" t="n">
        <v>1660.898046</v>
      </c>
      <c r="M6657" t="inlineStr"/>
      <c r="N6657" t="inlineStr"/>
      <c r="O6657" s="142">
        <f>DATE(YEAR(H6657),MONTH(H6657),1)</f>
        <v/>
      </c>
      <c r="P6657" s="132">
        <f>IF(H6657&gt;$L$3,"Futuro","Atraso")</f>
        <v/>
      </c>
      <c r="Q6657">
        <f>12*(YEAR(H6657)-YEAR($L$3))+(MONTH(H6657)-MONTH($L$3))</f>
        <v/>
      </c>
      <c r="R6657" s="366">
        <f>IF(N6657="IBIRAPITANGA FASE 3",IF(P6657="Atraso",M6657,M6657/(1+$J$2)^Q6657),IF(P6657="Atraso",M6657,M6657/(1+$J$1)^Q6657))</f>
        <v/>
      </c>
    </row>
    <row r="6658">
      <c r="A6658" t="inlineStr">
        <is>
          <t>Q01L02</t>
        </is>
      </c>
      <c r="B6658" t="inlineStr">
        <is>
          <t>MATHEUS ANTONIO BANDIM MARIANO</t>
        </is>
      </c>
      <c r="C6658" t="n">
        <v>1</v>
      </c>
      <c r="D6658" t="inlineStr">
        <is>
          <t>IPCA</t>
        </is>
      </c>
      <c r="E6658" t="n">
        <v>0</v>
      </c>
      <c r="F6658" t="inlineStr">
        <is>
          <t>MENSAL</t>
        </is>
      </c>
      <c r="G6658" t="n">
        <v>45682</v>
      </c>
      <c r="H6658" t="n">
        <v>45682</v>
      </c>
      <c r="I6658" t="inlineStr">
        <is>
          <t>021</t>
        </is>
      </c>
      <c r="J6658" t="inlineStr">
        <is>
          <t>CARTEIRA</t>
        </is>
      </c>
      <c r="K6658" t="inlineStr">
        <is>
          <t>CONTRATO</t>
        </is>
      </c>
      <c r="L6658" t="n">
        <v>1660.898046</v>
      </c>
      <c r="M6658" t="inlineStr"/>
      <c r="N6658" t="inlineStr"/>
      <c r="O6658" s="142">
        <f>DATE(YEAR(H6658),MONTH(H6658),1)</f>
        <v/>
      </c>
      <c r="P6658" s="132">
        <f>IF(H6658&gt;$L$3,"Futuro","Atraso")</f>
        <v/>
      </c>
      <c r="Q6658">
        <f>12*(YEAR(H6658)-YEAR($L$3))+(MONTH(H6658)-MONTH($L$3))</f>
        <v/>
      </c>
      <c r="R6658" s="366">
        <f>IF(N6658="IBIRAPITANGA FASE 3",IF(P6658="Atraso",M6658,M6658/(1+$J$2)^Q6658),IF(P6658="Atraso",M6658,M6658/(1+$J$1)^Q6658))</f>
        <v/>
      </c>
    </row>
    <row r="6659">
      <c r="A6659" t="inlineStr">
        <is>
          <t>Q01L02</t>
        </is>
      </c>
      <c r="B6659" t="inlineStr">
        <is>
          <t>MATHEUS ANTONIO BANDIM MARIANO</t>
        </is>
      </c>
      <c r="C6659" t="n">
        <v>1</v>
      </c>
      <c r="D6659" t="inlineStr">
        <is>
          <t>IPCA</t>
        </is>
      </c>
      <c r="E6659" t="n">
        <v>0</v>
      </c>
      <c r="F6659" t="inlineStr">
        <is>
          <t>MENSAL</t>
        </is>
      </c>
      <c r="G6659" t="n">
        <v>45713</v>
      </c>
      <c r="H6659" t="n">
        <v>45713</v>
      </c>
      <c r="I6659" t="inlineStr">
        <is>
          <t>022</t>
        </is>
      </c>
      <c r="J6659" t="inlineStr">
        <is>
          <t>CARTEIRA</t>
        </is>
      </c>
      <c r="K6659" t="inlineStr">
        <is>
          <t>CONTRATO</t>
        </is>
      </c>
      <c r="L6659" t="n">
        <v>1660.898046</v>
      </c>
      <c r="M6659" t="inlineStr"/>
      <c r="N6659" t="inlineStr"/>
      <c r="O6659" s="142">
        <f>DATE(YEAR(H6659),MONTH(H6659),1)</f>
        <v/>
      </c>
      <c r="P6659" s="132">
        <f>IF(H6659&gt;$L$3,"Futuro","Atraso")</f>
        <v/>
      </c>
      <c r="Q6659">
        <f>12*(YEAR(H6659)-YEAR($L$3))+(MONTH(H6659)-MONTH($L$3))</f>
        <v/>
      </c>
      <c r="R6659" s="366">
        <f>IF(N6659="IBIRAPITANGA FASE 3",IF(P6659="Atraso",M6659,M6659/(1+$J$2)^Q6659),IF(P6659="Atraso",M6659,M6659/(1+$J$1)^Q6659))</f>
        <v/>
      </c>
    </row>
    <row r="6660">
      <c r="A6660" t="inlineStr">
        <is>
          <t>Q01L02</t>
        </is>
      </c>
      <c r="B6660" t="inlineStr">
        <is>
          <t>MATHEUS ANTONIO BANDIM MARIANO</t>
        </is>
      </c>
      <c r="C6660" t="n">
        <v>1</v>
      </c>
      <c r="D6660" t="inlineStr">
        <is>
          <t>IPCA</t>
        </is>
      </c>
      <c r="E6660" t="n">
        <v>0</v>
      </c>
      <c r="F6660" t="inlineStr">
        <is>
          <t>MENSAL</t>
        </is>
      </c>
      <c r="G6660" t="n">
        <v>45741</v>
      </c>
      <c r="H6660" t="n">
        <v>45741</v>
      </c>
      <c r="I6660" t="inlineStr">
        <is>
          <t>023</t>
        </is>
      </c>
      <c r="J6660" t="inlineStr">
        <is>
          <t>CARTEIRA</t>
        </is>
      </c>
      <c r="K6660" t="inlineStr">
        <is>
          <t>CONTRATO</t>
        </is>
      </c>
      <c r="L6660" t="n">
        <v>1660.898046</v>
      </c>
      <c r="M6660" t="inlineStr"/>
      <c r="N6660" t="inlineStr"/>
      <c r="O6660" s="142">
        <f>DATE(YEAR(H6660),MONTH(H6660),1)</f>
        <v/>
      </c>
      <c r="P6660" s="132">
        <f>IF(H6660&gt;$L$3,"Futuro","Atraso")</f>
        <v/>
      </c>
      <c r="Q6660">
        <f>12*(YEAR(H6660)-YEAR($L$3))+(MONTH(H6660)-MONTH($L$3))</f>
        <v/>
      </c>
      <c r="R6660" s="366">
        <f>IF(N6660="IBIRAPITANGA FASE 3",IF(P6660="Atraso",M6660,M6660/(1+$J$2)^Q6660),IF(P6660="Atraso",M6660,M6660/(1+$J$1)^Q6660))</f>
        <v/>
      </c>
    </row>
    <row r="6661">
      <c r="A6661" t="inlineStr">
        <is>
          <t>Q01L02</t>
        </is>
      </c>
      <c r="B6661" t="inlineStr">
        <is>
          <t>MATHEUS ANTONIO BANDIM MARIANO</t>
        </is>
      </c>
      <c r="C6661" t="n">
        <v>1</v>
      </c>
      <c r="D6661" t="inlineStr">
        <is>
          <t>IPCA</t>
        </is>
      </c>
      <c r="E6661" t="n">
        <v>0</v>
      </c>
      <c r="F6661" t="inlineStr">
        <is>
          <t>MENSAL</t>
        </is>
      </c>
      <c r="G6661" t="n">
        <v>45772</v>
      </c>
      <c r="H6661" t="n">
        <v>45772</v>
      </c>
      <c r="I6661" t="inlineStr">
        <is>
          <t>024</t>
        </is>
      </c>
      <c r="J6661" t="inlineStr">
        <is>
          <t>CARTEIRA</t>
        </is>
      </c>
      <c r="K6661" t="inlineStr">
        <is>
          <t>CONTRATO</t>
        </is>
      </c>
      <c r="L6661" t="n">
        <v>1660.898046</v>
      </c>
      <c r="M6661" t="inlineStr"/>
      <c r="N6661" t="inlineStr"/>
      <c r="O6661" s="142">
        <f>DATE(YEAR(H6661),MONTH(H6661),1)</f>
        <v/>
      </c>
      <c r="P6661" s="132">
        <f>IF(H6661&gt;$L$3,"Futuro","Atraso")</f>
        <v/>
      </c>
      <c r="Q6661">
        <f>12*(YEAR(H6661)-YEAR($L$3))+(MONTH(H6661)-MONTH($L$3))</f>
        <v/>
      </c>
      <c r="R6661" s="366">
        <f>IF(N6661="IBIRAPITANGA FASE 3",IF(P6661="Atraso",M6661,M6661/(1+$J$2)^Q6661),IF(P6661="Atraso",M6661,M6661/(1+$J$1)^Q6661))</f>
        <v/>
      </c>
    </row>
    <row r="6662">
      <c r="A6662" t="inlineStr">
        <is>
          <t>Q01L02</t>
        </is>
      </c>
      <c r="B6662" t="inlineStr">
        <is>
          <t>MATHEUS ANTONIO BANDIM MARIANO</t>
        </is>
      </c>
      <c r="C6662" t="n">
        <v>1</v>
      </c>
      <c r="D6662" t="inlineStr">
        <is>
          <t>IPCA</t>
        </is>
      </c>
      <c r="E6662" t="n">
        <v>0</v>
      </c>
      <c r="F6662" t="inlineStr">
        <is>
          <t>MENSAL</t>
        </is>
      </c>
      <c r="G6662" t="n">
        <v>45802</v>
      </c>
      <c r="H6662" t="n">
        <v>45802</v>
      </c>
      <c r="I6662" t="inlineStr">
        <is>
          <t>025</t>
        </is>
      </c>
      <c r="J6662" t="inlineStr">
        <is>
          <t>CARTEIRA</t>
        </is>
      </c>
      <c r="K6662" t="inlineStr">
        <is>
          <t>CONTRATO</t>
        </is>
      </c>
      <c r="L6662" t="n">
        <v>1660.898046</v>
      </c>
      <c r="M6662" t="inlineStr"/>
      <c r="N6662" t="inlineStr"/>
      <c r="O6662" s="142">
        <f>DATE(YEAR(H6662),MONTH(H6662),1)</f>
        <v/>
      </c>
      <c r="P6662" s="132">
        <f>IF(H6662&gt;$L$3,"Futuro","Atraso")</f>
        <v/>
      </c>
      <c r="Q6662">
        <f>12*(YEAR(H6662)-YEAR($L$3))+(MONTH(H6662)-MONTH($L$3))</f>
        <v/>
      </c>
      <c r="R6662" s="366">
        <f>IF(N6662="IBIRAPITANGA FASE 3",IF(P6662="Atraso",M6662,M6662/(1+$J$2)^Q6662),IF(P6662="Atraso",M6662,M6662/(1+$J$1)^Q6662))</f>
        <v/>
      </c>
    </row>
    <row r="6663">
      <c r="A6663" t="inlineStr">
        <is>
          <t>Q01L02</t>
        </is>
      </c>
      <c r="B6663" t="inlineStr">
        <is>
          <t>MATHEUS ANTONIO BANDIM MARIANO</t>
        </is>
      </c>
      <c r="C6663" t="n">
        <v>1</v>
      </c>
      <c r="D6663" t="inlineStr">
        <is>
          <t>IPCA</t>
        </is>
      </c>
      <c r="E6663" t="n">
        <v>0</v>
      </c>
      <c r="F6663" t="inlineStr">
        <is>
          <t>MENSAL</t>
        </is>
      </c>
      <c r="G6663" t="n">
        <v>45833</v>
      </c>
      <c r="H6663" t="n">
        <v>45833</v>
      </c>
      <c r="I6663" t="inlineStr">
        <is>
          <t>026</t>
        </is>
      </c>
      <c r="J6663" t="inlineStr">
        <is>
          <t>CARTEIRA</t>
        </is>
      </c>
      <c r="K6663" t="inlineStr">
        <is>
          <t>CONTRATO</t>
        </is>
      </c>
      <c r="L6663" t="n">
        <v>1660.898046</v>
      </c>
      <c r="M6663" t="inlineStr"/>
      <c r="N6663" t="inlineStr"/>
      <c r="O6663" s="142">
        <f>DATE(YEAR(H6663),MONTH(H6663),1)</f>
        <v/>
      </c>
      <c r="P6663" s="132">
        <f>IF(H6663&gt;$L$3,"Futuro","Atraso")</f>
        <v/>
      </c>
      <c r="Q6663">
        <f>12*(YEAR(H6663)-YEAR($L$3))+(MONTH(H6663)-MONTH($L$3))</f>
        <v/>
      </c>
      <c r="R6663" s="366">
        <f>IF(N6663="IBIRAPITANGA FASE 3",IF(P6663="Atraso",M6663,M6663/(1+$J$2)^Q6663),IF(P6663="Atraso",M6663,M6663/(1+$J$1)^Q6663))</f>
        <v/>
      </c>
    </row>
    <row r="6664">
      <c r="A6664" t="inlineStr">
        <is>
          <t>Q01L02</t>
        </is>
      </c>
      <c r="B6664" t="inlineStr">
        <is>
          <t>MATHEUS ANTONIO BANDIM MARIANO</t>
        </is>
      </c>
      <c r="C6664" t="n">
        <v>1</v>
      </c>
      <c r="D6664" t="inlineStr">
        <is>
          <t>IPCA</t>
        </is>
      </c>
      <c r="E6664" t="n">
        <v>0</v>
      </c>
      <c r="F6664" t="inlineStr">
        <is>
          <t>MENSAL</t>
        </is>
      </c>
      <c r="G6664" t="n">
        <v>45863</v>
      </c>
      <c r="H6664" t="n">
        <v>45863</v>
      </c>
      <c r="I6664" t="inlineStr">
        <is>
          <t>027</t>
        </is>
      </c>
      <c r="J6664" t="inlineStr">
        <is>
          <t>CARTEIRA</t>
        </is>
      </c>
      <c r="K6664" t="inlineStr">
        <is>
          <t>CONTRATO</t>
        </is>
      </c>
      <c r="L6664" t="n">
        <v>1660.898046</v>
      </c>
      <c r="M6664" t="inlineStr"/>
      <c r="N6664" t="inlineStr"/>
      <c r="O6664" s="142">
        <f>DATE(YEAR(H6664),MONTH(H6664),1)</f>
        <v/>
      </c>
      <c r="P6664" s="132">
        <f>IF(H6664&gt;$L$3,"Futuro","Atraso")</f>
        <v/>
      </c>
      <c r="Q6664">
        <f>12*(YEAR(H6664)-YEAR($L$3))+(MONTH(H6664)-MONTH($L$3))</f>
        <v/>
      </c>
      <c r="R6664" s="366">
        <f>IF(N6664="IBIRAPITANGA FASE 3",IF(P6664="Atraso",M6664,M6664/(1+$J$2)^Q6664),IF(P6664="Atraso",M6664,M6664/(1+$J$1)^Q6664))</f>
        <v/>
      </c>
    </row>
    <row r="6665">
      <c r="A6665" t="inlineStr">
        <is>
          <t>Q01L02</t>
        </is>
      </c>
      <c r="B6665" t="inlineStr">
        <is>
          <t>MATHEUS ANTONIO BANDIM MARIANO</t>
        </is>
      </c>
      <c r="C6665" t="n">
        <v>1</v>
      </c>
      <c r="D6665" t="inlineStr">
        <is>
          <t>IPCA</t>
        </is>
      </c>
      <c r="E6665" t="n">
        <v>0</v>
      </c>
      <c r="F6665" t="inlineStr">
        <is>
          <t>MENSAL</t>
        </is>
      </c>
      <c r="G6665" t="n">
        <v>45894</v>
      </c>
      <c r="H6665" t="n">
        <v>45894</v>
      </c>
      <c r="I6665" t="inlineStr">
        <is>
          <t>028</t>
        </is>
      </c>
      <c r="J6665" t="inlineStr">
        <is>
          <t>CARTEIRA</t>
        </is>
      </c>
      <c r="K6665" t="inlineStr">
        <is>
          <t>CONTRATO</t>
        </is>
      </c>
      <c r="L6665" t="n">
        <v>1660.898046</v>
      </c>
      <c r="M6665" t="inlineStr"/>
      <c r="N6665" t="inlineStr"/>
      <c r="O6665" s="142">
        <f>DATE(YEAR(H6665),MONTH(H6665),1)</f>
        <v/>
      </c>
      <c r="P6665" s="132">
        <f>IF(H6665&gt;$L$3,"Futuro","Atraso")</f>
        <v/>
      </c>
      <c r="Q6665">
        <f>12*(YEAR(H6665)-YEAR($L$3))+(MONTH(H6665)-MONTH($L$3))</f>
        <v/>
      </c>
      <c r="R6665" s="366">
        <f>IF(N6665="IBIRAPITANGA FASE 3",IF(P6665="Atraso",M6665,M6665/(1+$J$2)^Q6665),IF(P6665="Atraso",M6665,M6665/(1+$J$1)^Q6665))</f>
        <v/>
      </c>
    </row>
    <row r="6666">
      <c r="A6666" t="inlineStr">
        <is>
          <t>Q01L02</t>
        </is>
      </c>
      <c r="B6666" t="inlineStr">
        <is>
          <t>MATHEUS ANTONIO BANDIM MARIANO</t>
        </is>
      </c>
      <c r="C6666" t="n">
        <v>1</v>
      </c>
      <c r="D6666" t="inlineStr">
        <is>
          <t>IPCA</t>
        </is>
      </c>
      <c r="E6666" t="n">
        <v>0</v>
      </c>
      <c r="F6666" t="inlineStr">
        <is>
          <t>MENSAL</t>
        </is>
      </c>
      <c r="G6666" t="n">
        <v>45925</v>
      </c>
      <c r="H6666" t="n">
        <v>45925</v>
      </c>
      <c r="I6666" t="inlineStr">
        <is>
          <t>029</t>
        </is>
      </c>
      <c r="J6666" t="inlineStr">
        <is>
          <t>CARTEIRA</t>
        </is>
      </c>
      <c r="K6666" t="inlineStr">
        <is>
          <t>CONTRATO</t>
        </is>
      </c>
      <c r="L6666" t="n">
        <v>1660.898046</v>
      </c>
      <c r="M6666" t="inlineStr"/>
      <c r="N6666" t="inlineStr"/>
      <c r="O6666" s="142">
        <f>DATE(YEAR(H6666),MONTH(H6666),1)</f>
        <v/>
      </c>
      <c r="P6666" s="132">
        <f>IF(H6666&gt;$L$3,"Futuro","Atraso")</f>
        <v/>
      </c>
      <c r="Q6666">
        <f>12*(YEAR(H6666)-YEAR($L$3))+(MONTH(H6666)-MONTH($L$3))</f>
        <v/>
      </c>
      <c r="R6666" s="366">
        <f>IF(N6666="IBIRAPITANGA FASE 3",IF(P6666="Atraso",M6666,M6666/(1+$J$2)^Q6666),IF(P6666="Atraso",M6666,M6666/(1+$J$1)^Q6666))</f>
        <v/>
      </c>
    </row>
    <row r="6667">
      <c r="A6667" t="inlineStr">
        <is>
          <t>Q01L02</t>
        </is>
      </c>
      <c r="B6667" t="inlineStr">
        <is>
          <t>MATHEUS ANTONIO BANDIM MARIANO</t>
        </is>
      </c>
      <c r="C6667" t="n">
        <v>1</v>
      </c>
      <c r="D6667" t="inlineStr">
        <is>
          <t>IPCA</t>
        </is>
      </c>
      <c r="E6667" t="n">
        <v>0</v>
      </c>
      <c r="F6667" t="inlineStr">
        <is>
          <t>MENSAL</t>
        </is>
      </c>
      <c r="G6667" t="n">
        <v>45955</v>
      </c>
      <c r="H6667" t="n">
        <v>45955</v>
      </c>
      <c r="I6667" t="inlineStr">
        <is>
          <t>030</t>
        </is>
      </c>
      <c r="J6667" t="inlineStr">
        <is>
          <t>CARTEIRA</t>
        </is>
      </c>
      <c r="K6667" t="inlineStr">
        <is>
          <t>CONTRATO</t>
        </is>
      </c>
      <c r="L6667" t="n">
        <v>1660.898046</v>
      </c>
      <c r="M6667" t="inlineStr"/>
      <c r="N6667" t="inlineStr"/>
      <c r="O6667" s="142">
        <f>DATE(YEAR(H6667),MONTH(H6667),1)</f>
        <v/>
      </c>
      <c r="P6667" s="132">
        <f>IF(H6667&gt;$L$3,"Futuro","Atraso")</f>
        <v/>
      </c>
      <c r="Q6667">
        <f>12*(YEAR(H6667)-YEAR($L$3))+(MONTH(H6667)-MONTH($L$3))</f>
        <v/>
      </c>
      <c r="R6667" s="366">
        <f>IF(N6667="IBIRAPITANGA FASE 3",IF(P6667="Atraso",M6667,M6667/(1+$J$2)^Q6667),IF(P6667="Atraso",M6667,M6667/(1+$J$1)^Q6667))</f>
        <v/>
      </c>
    </row>
    <row r="6668">
      <c r="A6668" t="inlineStr">
        <is>
          <t>Q01L02</t>
        </is>
      </c>
      <c r="B6668" t="inlineStr">
        <is>
          <t>MATHEUS ANTONIO BANDIM MARIANO</t>
        </is>
      </c>
      <c r="C6668" t="n">
        <v>1</v>
      </c>
      <c r="D6668" t="inlineStr">
        <is>
          <t>IPCA</t>
        </is>
      </c>
      <c r="E6668" t="n">
        <v>0</v>
      </c>
      <c r="F6668" t="inlineStr">
        <is>
          <t>MENSAL</t>
        </is>
      </c>
      <c r="G6668" t="n">
        <v>45986</v>
      </c>
      <c r="H6668" t="n">
        <v>45986</v>
      </c>
      <c r="I6668" t="inlineStr">
        <is>
          <t>031</t>
        </is>
      </c>
      <c r="J6668" t="inlineStr">
        <is>
          <t>CARTEIRA</t>
        </is>
      </c>
      <c r="K6668" t="inlineStr">
        <is>
          <t>CONTRATO</t>
        </is>
      </c>
      <c r="L6668" t="n">
        <v>1660.898046</v>
      </c>
      <c r="M6668" t="inlineStr"/>
      <c r="N6668" t="inlineStr"/>
      <c r="O6668" s="142">
        <f>DATE(YEAR(H6668),MONTH(H6668),1)</f>
        <v/>
      </c>
      <c r="P6668" s="132">
        <f>IF(H6668&gt;$L$3,"Futuro","Atraso")</f>
        <v/>
      </c>
      <c r="Q6668">
        <f>12*(YEAR(H6668)-YEAR($L$3))+(MONTH(H6668)-MONTH($L$3))</f>
        <v/>
      </c>
      <c r="R6668" s="366">
        <f>IF(N6668="IBIRAPITANGA FASE 3",IF(P6668="Atraso",M6668,M6668/(1+$J$2)^Q6668),IF(P6668="Atraso",M6668,M6668/(1+$J$1)^Q6668))</f>
        <v/>
      </c>
    </row>
    <row r="6669">
      <c r="A6669" t="inlineStr">
        <is>
          <t>Q01L02</t>
        </is>
      </c>
      <c r="B6669" t="inlineStr">
        <is>
          <t>MATHEUS ANTONIO BANDIM MARIANO</t>
        </is>
      </c>
      <c r="C6669" t="n">
        <v>1</v>
      </c>
      <c r="D6669" t="inlineStr">
        <is>
          <t>IPCA</t>
        </is>
      </c>
      <c r="E6669" t="n">
        <v>0</v>
      </c>
      <c r="F6669" t="inlineStr">
        <is>
          <t>MENSAL</t>
        </is>
      </c>
      <c r="G6669" t="n">
        <v>46016</v>
      </c>
      <c r="H6669" t="n">
        <v>46016</v>
      </c>
      <c r="I6669" t="inlineStr">
        <is>
          <t>032</t>
        </is>
      </c>
      <c r="J6669" t="inlineStr">
        <is>
          <t>CARTEIRA</t>
        </is>
      </c>
      <c r="K6669" t="inlineStr">
        <is>
          <t>CONTRATO</t>
        </is>
      </c>
      <c r="L6669" t="n">
        <v>1660.898046</v>
      </c>
      <c r="M6669" t="inlineStr"/>
      <c r="N6669" t="inlineStr"/>
      <c r="O6669" s="142">
        <f>DATE(YEAR(H6669),MONTH(H6669),1)</f>
        <v/>
      </c>
      <c r="P6669" s="132">
        <f>IF(H6669&gt;$L$3,"Futuro","Atraso")</f>
        <v/>
      </c>
      <c r="Q6669">
        <f>12*(YEAR(H6669)-YEAR($L$3))+(MONTH(H6669)-MONTH($L$3))</f>
        <v/>
      </c>
      <c r="R6669" s="366">
        <f>IF(N6669="IBIRAPITANGA FASE 3",IF(P6669="Atraso",M6669,M6669/(1+$J$2)^Q6669),IF(P6669="Atraso",M6669,M6669/(1+$J$1)^Q6669))</f>
        <v/>
      </c>
    </row>
    <row r="6670">
      <c r="A6670" t="inlineStr">
        <is>
          <t>Q01L02</t>
        </is>
      </c>
      <c r="B6670" t="inlineStr">
        <is>
          <t>MATHEUS ANTONIO BANDIM MARIANO</t>
        </is>
      </c>
      <c r="C6670" t="n">
        <v>1</v>
      </c>
      <c r="D6670" t="inlineStr">
        <is>
          <t>IPCA</t>
        </is>
      </c>
      <c r="E6670" t="n">
        <v>0</v>
      </c>
      <c r="F6670" t="inlineStr">
        <is>
          <t>MENSAL</t>
        </is>
      </c>
      <c r="G6670" t="n">
        <v>46047</v>
      </c>
      <c r="H6670" t="n">
        <v>46047</v>
      </c>
      <c r="I6670" t="inlineStr">
        <is>
          <t>033</t>
        </is>
      </c>
      <c r="J6670" t="inlineStr">
        <is>
          <t>CARTEIRA</t>
        </is>
      </c>
      <c r="K6670" t="inlineStr">
        <is>
          <t>CONTRATO</t>
        </is>
      </c>
      <c r="L6670" t="n">
        <v>1660.898046</v>
      </c>
      <c r="M6670" t="inlineStr"/>
      <c r="N6670" t="inlineStr"/>
      <c r="O6670" s="142">
        <f>DATE(YEAR(H6670),MONTH(H6670),1)</f>
        <v/>
      </c>
      <c r="P6670" s="132">
        <f>IF(H6670&gt;$L$3,"Futuro","Atraso")</f>
        <v/>
      </c>
      <c r="Q6670">
        <f>12*(YEAR(H6670)-YEAR($L$3))+(MONTH(H6670)-MONTH($L$3))</f>
        <v/>
      </c>
      <c r="R6670" s="366">
        <f>IF(N6670="IBIRAPITANGA FASE 3",IF(P6670="Atraso",M6670,M6670/(1+$J$2)^Q6670),IF(P6670="Atraso",M6670,M6670/(1+$J$1)^Q6670))</f>
        <v/>
      </c>
    </row>
    <row r="6671">
      <c r="A6671" t="inlineStr">
        <is>
          <t>Q01L02</t>
        </is>
      </c>
      <c r="B6671" t="inlineStr">
        <is>
          <t>MATHEUS ANTONIO BANDIM MARIANO</t>
        </is>
      </c>
      <c r="C6671" t="n">
        <v>1</v>
      </c>
      <c r="D6671" t="inlineStr">
        <is>
          <t>IPCA</t>
        </is>
      </c>
      <c r="E6671" t="n">
        <v>0</v>
      </c>
      <c r="F6671" t="inlineStr">
        <is>
          <t>MENSAL</t>
        </is>
      </c>
      <c r="G6671" t="n">
        <v>46078</v>
      </c>
      <c r="H6671" t="n">
        <v>46078</v>
      </c>
      <c r="I6671" t="inlineStr">
        <is>
          <t>034</t>
        </is>
      </c>
      <c r="J6671" t="inlineStr">
        <is>
          <t>CARTEIRA</t>
        </is>
      </c>
      <c r="K6671" t="inlineStr">
        <is>
          <t>CONTRATO</t>
        </is>
      </c>
      <c r="L6671" t="n">
        <v>1660.898046</v>
      </c>
      <c r="M6671" t="inlineStr"/>
      <c r="N6671" t="inlineStr"/>
      <c r="O6671" s="142">
        <f>DATE(YEAR(H6671),MONTH(H6671),1)</f>
        <v/>
      </c>
      <c r="P6671" s="132">
        <f>IF(H6671&gt;$L$3,"Futuro","Atraso")</f>
        <v/>
      </c>
      <c r="Q6671">
        <f>12*(YEAR(H6671)-YEAR($L$3))+(MONTH(H6671)-MONTH($L$3))</f>
        <v/>
      </c>
      <c r="R6671" s="366">
        <f>IF(N6671="IBIRAPITANGA FASE 3",IF(P6671="Atraso",M6671,M6671/(1+$J$2)^Q6671),IF(P6671="Atraso",M6671,M6671/(1+$J$1)^Q6671))</f>
        <v/>
      </c>
    </row>
    <row r="6672">
      <c r="A6672" t="inlineStr">
        <is>
          <t>Q01L02</t>
        </is>
      </c>
      <c r="B6672" t="inlineStr">
        <is>
          <t>MATHEUS ANTONIO BANDIM MARIANO</t>
        </is>
      </c>
      <c r="C6672" t="n">
        <v>1</v>
      </c>
      <c r="D6672" t="inlineStr">
        <is>
          <t>IPCA</t>
        </is>
      </c>
      <c r="E6672" t="n">
        <v>0</v>
      </c>
      <c r="F6672" t="inlineStr">
        <is>
          <t>MENSAL</t>
        </is>
      </c>
      <c r="G6672" t="n">
        <v>46106</v>
      </c>
      <c r="H6672" t="n">
        <v>46106</v>
      </c>
      <c r="I6672" t="inlineStr">
        <is>
          <t>035</t>
        </is>
      </c>
      <c r="J6672" t="inlineStr">
        <is>
          <t>CARTEIRA</t>
        </is>
      </c>
      <c r="K6672" t="inlineStr">
        <is>
          <t>CONTRATO</t>
        </is>
      </c>
      <c r="L6672" t="n">
        <v>1660.898046</v>
      </c>
      <c r="M6672" t="inlineStr"/>
      <c r="N6672" t="inlineStr"/>
      <c r="O6672" s="142">
        <f>DATE(YEAR(H6672),MONTH(H6672),1)</f>
        <v/>
      </c>
      <c r="P6672" s="132">
        <f>IF(H6672&gt;$L$3,"Futuro","Atraso")</f>
        <v/>
      </c>
      <c r="Q6672">
        <f>12*(YEAR(H6672)-YEAR($L$3))+(MONTH(H6672)-MONTH($L$3))</f>
        <v/>
      </c>
      <c r="R6672" s="366">
        <f>IF(N6672="IBIRAPITANGA FASE 3",IF(P6672="Atraso",M6672,M6672/(1+$J$2)^Q6672),IF(P6672="Atraso",M6672,M6672/(1+$J$1)^Q6672))</f>
        <v/>
      </c>
    </row>
    <row r="6673">
      <c r="A6673" t="inlineStr">
        <is>
          <t>Q01L02</t>
        </is>
      </c>
      <c r="B6673" t="inlineStr">
        <is>
          <t>MATHEUS ANTONIO BANDIM MARIANO</t>
        </is>
      </c>
      <c r="C6673" t="n">
        <v>1</v>
      </c>
      <c r="D6673" t="inlineStr">
        <is>
          <t>IPCA</t>
        </is>
      </c>
      <c r="E6673" t="n">
        <v>0</v>
      </c>
      <c r="F6673" t="inlineStr">
        <is>
          <t>MENSAL</t>
        </is>
      </c>
      <c r="G6673" t="n">
        <v>46137</v>
      </c>
      <c r="H6673" t="n">
        <v>46137</v>
      </c>
      <c r="I6673" t="inlineStr">
        <is>
          <t>036</t>
        </is>
      </c>
      <c r="J6673" t="inlineStr">
        <is>
          <t>CARTEIRA</t>
        </is>
      </c>
      <c r="K6673" t="inlineStr">
        <is>
          <t>CONTRATO</t>
        </is>
      </c>
      <c r="L6673" t="n">
        <v>1660.898046</v>
      </c>
      <c r="M6673" t="inlineStr"/>
      <c r="N6673" t="inlineStr"/>
      <c r="O6673" s="142">
        <f>DATE(YEAR(H6673),MONTH(H6673),1)</f>
        <v/>
      </c>
      <c r="P6673" s="132">
        <f>IF(H6673&gt;$L$3,"Futuro","Atraso")</f>
        <v/>
      </c>
      <c r="Q6673">
        <f>12*(YEAR(H6673)-YEAR($L$3))+(MONTH(H6673)-MONTH($L$3))</f>
        <v/>
      </c>
      <c r="R6673" s="366">
        <f>IF(N6673="IBIRAPITANGA FASE 3",IF(P6673="Atraso",M6673,M6673/(1+$J$2)^Q6673),IF(P6673="Atraso",M6673,M6673/(1+$J$1)^Q6673))</f>
        <v/>
      </c>
    </row>
    <row r="6674">
      <c r="A6674" t="inlineStr">
        <is>
          <t>Q01L02</t>
        </is>
      </c>
      <c r="B6674" t="inlineStr">
        <is>
          <t>MATHEUS ANTONIO BANDIM MARIANO</t>
        </is>
      </c>
      <c r="C6674" t="n">
        <v>1</v>
      </c>
      <c r="D6674" t="inlineStr">
        <is>
          <t>IPCA</t>
        </is>
      </c>
      <c r="E6674" t="n">
        <v>0</v>
      </c>
      <c r="F6674" t="inlineStr">
        <is>
          <t>MENSAL</t>
        </is>
      </c>
      <c r="G6674" t="n">
        <v>46167</v>
      </c>
      <c r="H6674" t="n">
        <v>46167</v>
      </c>
      <c r="I6674" t="inlineStr">
        <is>
          <t>037</t>
        </is>
      </c>
      <c r="J6674" t="inlineStr">
        <is>
          <t>CARTEIRA</t>
        </is>
      </c>
      <c r="K6674" t="inlineStr">
        <is>
          <t>CONTRATO</t>
        </is>
      </c>
      <c r="L6674" t="n">
        <v>1660.898046</v>
      </c>
      <c r="M6674" t="inlineStr"/>
      <c r="N6674" t="inlineStr"/>
      <c r="O6674" s="142">
        <f>DATE(YEAR(H6674),MONTH(H6674),1)</f>
        <v/>
      </c>
      <c r="P6674" s="132">
        <f>IF(H6674&gt;$L$3,"Futuro","Atraso")</f>
        <v/>
      </c>
      <c r="Q6674">
        <f>12*(YEAR(H6674)-YEAR($L$3))+(MONTH(H6674)-MONTH($L$3))</f>
        <v/>
      </c>
      <c r="R6674" s="366">
        <f>IF(N6674="IBIRAPITANGA FASE 3",IF(P6674="Atraso",M6674,M6674/(1+$J$2)^Q6674),IF(P6674="Atraso",M6674,M6674/(1+$J$1)^Q6674))</f>
        <v/>
      </c>
    </row>
    <row r="6675">
      <c r="A6675" t="inlineStr">
        <is>
          <t>Q01L02</t>
        </is>
      </c>
      <c r="B6675" t="inlineStr">
        <is>
          <t>MATHEUS ANTONIO BANDIM MARIANO</t>
        </is>
      </c>
      <c r="C6675" t="n">
        <v>1</v>
      </c>
      <c r="D6675" t="inlineStr">
        <is>
          <t>IPCA</t>
        </is>
      </c>
      <c r="E6675" t="n">
        <v>0</v>
      </c>
      <c r="F6675" t="inlineStr">
        <is>
          <t>MENSAL</t>
        </is>
      </c>
      <c r="G6675" t="n">
        <v>46198</v>
      </c>
      <c r="H6675" t="n">
        <v>46198</v>
      </c>
      <c r="I6675" t="inlineStr">
        <is>
          <t>038</t>
        </is>
      </c>
      <c r="J6675" t="inlineStr">
        <is>
          <t>CARTEIRA</t>
        </is>
      </c>
      <c r="K6675" t="inlineStr">
        <is>
          <t>CONTRATO</t>
        </is>
      </c>
      <c r="L6675" t="n">
        <v>1660.898046</v>
      </c>
      <c r="M6675" t="inlineStr"/>
      <c r="N6675" t="inlineStr"/>
      <c r="O6675" s="142">
        <f>DATE(YEAR(H6675),MONTH(H6675),1)</f>
        <v/>
      </c>
      <c r="P6675" s="132">
        <f>IF(H6675&gt;$L$3,"Futuro","Atraso")</f>
        <v/>
      </c>
      <c r="Q6675">
        <f>12*(YEAR(H6675)-YEAR($L$3))+(MONTH(H6675)-MONTH($L$3))</f>
        <v/>
      </c>
      <c r="R6675" s="366">
        <f>IF(N6675="IBIRAPITANGA FASE 3",IF(P6675="Atraso",M6675,M6675/(1+$J$2)^Q6675),IF(P6675="Atraso",M6675,M6675/(1+$J$1)^Q6675))</f>
        <v/>
      </c>
    </row>
    <row r="6676">
      <c r="A6676" t="inlineStr">
        <is>
          <t>Q01L02</t>
        </is>
      </c>
      <c r="B6676" t="inlineStr">
        <is>
          <t>MATHEUS ANTONIO BANDIM MARIANO</t>
        </is>
      </c>
      <c r="C6676" t="n">
        <v>1</v>
      </c>
      <c r="D6676" t="inlineStr">
        <is>
          <t>IPCA</t>
        </is>
      </c>
      <c r="E6676" t="n">
        <v>0</v>
      </c>
      <c r="F6676" t="inlineStr">
        <is>
          <t>MENSAL</t>
        </is>
      </c>
      <c r="G6676" t="n">
        <v>46228</v>
      </c>
      <c r="H6676" t="n">
        <v>46228</v>
      </c>
      <c r="I6676" t="inlineStr">
        <is>
          <t>039</t>
        </is>
      </c>
      <c r="J6676" t="inlineStr">
        <is>
          <t>CARTEIRA</t>
        </is>
      </c>
      <c r="K6676" t="inlineStr">
        <is>
          <t>CONTRATO</t>
        </is>
      </c>
      <c r="L6676" t="n">
        <v>1660.898046</v>
      </c>
      <c r="M6676" t="inlineStr"/>
      <c r="N6676" t="inlineStr"/>
      <c r="O6676" s="142">
        <f>DATE(YEAR(H6676),MONTH(H6676),1)</f>
        <v/>
      </c>
      <c r="P6676" s="132">
        <f>IF(H6676&gt;$L$3,"Futuro","Atraso")</f>
        <v/>
      </c>
      <c r="Q6676">
        <f>12*(YEAR(H6676)-YEAR($L$3))+(MONTH(H6676)-MONTH($L$3))</f>
        <v/>
      </c>
      <c r="R6676" s="366">
        <f>IF(N6676="IBIRAPITANGA FASE 3",IF(P6676="Atraso",M6676,M6676/(1+$J$2)^Q6676),IF(P6676="Atraso",M6676,M6676/(1+$J$1)^Q6676))</f>
        <v/>
      </c>
    </row>
    <row r="6677">
      <c r="A6677" t="inlineStr">
        <is>
          <t>Q01L02</t>
        </is>
      </c>
      <c r="B6677" t="inlineStr">
        <is>
          <t>MATHEUS ANTONIO BANDIM MARIANO</t>
        </is>
      </c>
      <c r="C6677" t="n">
        <v>1</v>
      </c>
      <c r="D6677" t="inlineStr">
        <is>
          <t>IPCA</t>
        </is>
      </c>
      <c r="E6677" t="n">
        <v>0</v>
      </c>
      <c r="F6677" t="inlineStr">
        <is>
          <t>MENSAL</t>
        </is>
      </c>
      <c r="G6677" t="n">
        <v>46259</v>
      </c>
      <c r="H6677" t="n">
        <v>46259</v>
      </c>
      <c r="I6677" t="inlineStr">
        <is>
          <t>040</t>
        </is>
      </c>
      <c r="J6677" t="inlineStr">
        <is>
          <t>CARTEIRA</t>
        </is>
      </c>
      <c r="K6677" t="inlineStr">
        <is>
          <t>CONTRATO</t>
        </is>
      </c>
      <c r="L6677" t="n">
        <v>1660.898046</v>
      </c>
      <c r="M6677" t="inlineStr"/>
      <c r="N6677" t="inlineStr"/>
      <c r="O6677" s="142">
        <f>DATE(YEAR(H6677),MONTH(H6677),1)</f>
        <v/>
      </c>
      <c r="P6677" s="132">
        <f>IF(H6677&gt;$L$3,"Futuro","Atraso")</f>
        <v/>
      </c>
      <c r="Q6677">
        <f>12*(YEAR(H6677)-YEAR($L$3))+(MONTH(H6677)-MONTH($L$3))</f>
        <v/>
      </c>
      <c r="R6677" s="366">
        <f>IF(N6677="IBIRAPITANGA FASE 3",IF(P6677="Atraso",M6677,M6677/(1+$J$2)^Q6677),IF(P6677="Atraso",M6677,M6677/(1+$J$1)^Q6677))</f>
        <v/>
      </c>
    </row>
    <row r="6678">
      <c r="A6678" t="inlineStr">
        <is>
          <t>Q01L02</t>
        </is>
      </c>
      <c r="B6678" t="inlineStr">
        <is>
          <t>MATHEUS ANTONIO BANDIM MARIANO</t>
        </is>
      </c>
      <c r="C6678" t="n">
        <v>1</v>
      </c>
      <c r="D6678" t="inlineStr">
        <is>
          <t>IPCA</t>
        </is>
      </c>
      <c r="E6678" t="n">
        <v>0</v>
      </c>
      <c r="F6678" t="inlineStr">
        <is>
          <t>MENSAL</t>
        </is>
      </c>
      <c r="G6678" t="n">
        <v>46290</v>
      </c>
      <c r="H6678" t="n">
        <v>46290</v>
      </c>
      <c r="I6678" t="inlineStr">
        <is>
          <t>041</t>
        </is>
      </c>
      <c r="J6678" t="inlineStr">
        <is>
          <t>CARTEIRA</t>
        </is>
      </c>
      <c r="K6678" t="inlineStr">
        <is>
          <t>CONTRATO</t>
        </is>
      </c>
      <c r="L6678" t="n">
        <v>1660.898046</v>
      </c>
      <c r="M6678" t="inlineStr"/>
      <c r="N6678" t="inlineStr"/>
      <c r="O6678" s="142">
        <f>DATE(YEAR(H6678),MONTH(H6678),1)</f>
        <v/>
      </c>
      <c r="P6678" s="132">
        <f>IF(H6678&gt;$L$3,"Futuro","Atraso")</f>
        <v/>
      </c>
      <c r="Q6678">
        <f>12*(YEAR(H6678)-YEAR($L$3))+(MONTH(H6678)-MONTH($L$3))</f>
        <v/>
      </c>
      <c r="R6678" s="366">
        <f>IF(N6678="IBIRAPITANGA FASE 3",IF(P6678="Atraso",M6678,M6678/(1+$J$2)^Q6678),IF(P6678="Atraso",M6678,M6678/(1+$J$1)^Q6678))</f>
        <v/>
      </c>
    </row>
    <row r="6679">
      <c r="A6679" t="inlineStr">
        <is>
          <t>Q01L02</t>
        </is>
      </c>
      <c r="B6679" t="inlineStr">
        <is>
          <t>MATHEUS ANTONIO BANDIM MARIANO</t>
        </is>
      </c>
      <c r="C6679" t="n">
        <v>1</v>
      </c>
      <c r="D6679" t="inlineStr">
        <is>
          <t>IPCA</t>
        </is>
      </c>
      <c r="E6679" t="n">
        <v>0</v>
      </c>
      <c r="F6679" t="inlineStr">
        <is>
          <t>MENSAL</t>
        </is>
      </c>
      <c r="G6679" t="n">
        <v>46320</v>
      </c>
      <c r="H6679" t="n">
        <v>46320</v>
      </c>
      <c r="I6679" t="inlineStr">
        <is>
          <t>042</t>
        </is>
      </c>
      <c r="J6679" t="inlineStr">
        <is>
          <t>CARTEIRA</t>
        </is>
      </c>
      <c r="K6679" t="inlineStr">
        <is>
          <t>CONTRATO</t>
        </is>
      </c>
      <c r="L6679" t="n">
        <v>1660.898046</v>
      </c>
      <c r="M6679" t="inlineStr"/>
      <c r="N6679" t="inlineStr"/>
      <c r="O6679" s="142">
        <f>DATE(YEAR(H6679),MONTH(H6679),1)</f>
        <v/>
      </c>
      <c r="P6679" s="132">
        <f>IF(H6679&gt;$L$3,"Futuro","Atraso")</f>
        <v/>
      </c>
      <c r="Q6679">
        <f>12*(YEAR(H6679)-YEAR($L$3))+(MONTH(H6679)-MONTH($L$3))</f>
        <v/>
      </c>
      <c r="R6679" s="366">
        <f>IF(N6679="IBIRAPITANGA FASE 3",IF(P6679="Atraso",M6679,M6679/(1+$J$2)^Q6679),IF(P6679="Atraso",M6679,M6679/(1+$J$1)^Q6679))</f>
        <v/>
      </c>
    </row>
    <row r="6680">
      <c r="A6680" t="inlineStr">
        <is>
          <t>Q01L02</t>
        </is>
      </c>
      <c r="B6680" t="inlineStr">
        <is>
          <t>MATHEUS ANTONIO BANDIM MARIANO</t>
        </is>
      </c>
      <c r="C6680" t="n">
        <v>1</v>
      </c>
      <c r="D6680" t="inlineStr">
        <is>
          <t>IPCA</t>
        </is>
      </c>
      <c r="E6680" t="n">
        <v>0</v>
      </c>
      <c r="F6680" t="inlineStr">
        <is>
          <t>MENSAL</t>
        </is>
      </c>
      <c r="G6680" t="n">
        <v>46351</v>
      </c>
      <c r="H6680" t="n">
        <v>46351</v>
      </c>
      <c r="I6680" t="inlineStr">
        <is>
          <t>043</t>
        </is>
      </c>
      <c r="J6680" t="inlineStr">
        <is>
          <t>CARTEIRA</t>
        </is>
      </c>
      <c r="K6680" t="inlineStr">
        <is>
          <t>CONTRATO</t>
        </is>
      </c>
      <c r="L6680" t="n">
        <v>1660.898046</v>
      </c>
      <c r="M6680" t="inlineStr"/>
      <c r="N6680" t="inlineStr"/>
      <c r="O6680" s="142">
        <f>DATE(YEAR(H6680),MONTH(H6680),1)</f>
        <v/>
      </c>
      <c r="P6680" s="132">
        <f>IF(H6680&gt;$L$3,"Futuro","Atraso")</f>
        <v/>
      </c>
      <c r="Q6680">
        <f>12*(YEAR(H6680)-YEAR($L$3))+(MONTH(H6680)-MONTH($L$3))</f>
        <v/>
      </c>
      <c r="R6680" s="366">
        <f>IF(N6680="IBIRAPITANGA FASE 3",IF(P6680="Atraso",M6680,M6680/(1+$J$2)^Q6680),IF(P6680="Atraso",M6680,M6680/(1+$J$1)^Q6680))</f>
        <v/>
      </c>
    </row>
    <row r="6681">
      <c r="A6681" t="inlineStr">
        <is>
          <t>Q01L02</t>
        </is>
      </c>
      <c r="B6681" t="inlineStr">
        <is>
          <t>MATHEUS ANTONIO BANDIM MARIANO</t>
        </is>
      </c>
      <c r="C6681" t="n">
        <v>1</v>
      </c>
      <c r="D6681" t="inlineStr">
        <is>
          <t>IPCA</t>
        </is>
      </c>
      <c r="E6681" t="n">
        <v>0</v>
      </c>
      <c r="F6681" t="inlineStr">
        <is>
          <t>MENSAL</t>
        </is>
      </c>
      <c r="G6681" t="n">
        <v>46381</v>
      </c>
      <c r="H6681" t="n">
        <v>46381</v>
      </c>
      <c r="I6681" t="inlineStr">
        <is>
          <t>044</t>
        </is>
      </c>
      <c r="J6681" t="inlineStr">
        <is>
          <t>CARTEIRA</t>
        </is>
      </c>
      <c r="K6681" t="inlineStr">
        <is>
          <t>CONTRATO</t>
        </is>
      </c>
      <c r="L6681" t="n">
        <v>1660.898046</v>
      </c>
      <c r="M6681" t="inlineStr"/>
      <c r="N6681" t="inlineStr"/>
      <c r="O6681" s="142">
        <f>DATE(YEAR(H6681),MONTH(H6681),1)</f>
        <v/>
      </c>
      <c r="P6681" s="132">
        <f>IF(H6681&gt;$L$3,"Futuro","Atraso")</f>
        <v/>
      </c>
      <c r="Q6681">
        <f>12*(YEAR(H6681)-YEAR($L$3))+(MONTH(H6681)-MONTH($L$3))</f>
        <v/>
      </c>
      <c r="R6681" s="366">
        <f>IF(N6681="IBIRAPITANGA FASE 3",IF(P6681="Atraso",M6681,M6681/(1+$J$2)^Q6681),IF(P6681="Atraso",M6681,M6681/(1+$J$1)^Q6681))</f>
        <v/>
      </c>
    </row>
    <row r="6682">
      <c r="A6682" t="inlineStr">
        <is>
          <t>Q01L02</t>
        </is>
      </c>
      <c r="B6682" t="inlineStr">
        <is>
          <t>MATHEUS ANTONIO BANDIM MARIANO</t>
        </is>
      </c>
      <c r="C6682" t="n">
        <v>1</v>
      </c>
      <c r="D6682" t="inlineStr">
        <is>
          <t>IPCA</t>
        </is>
      </c>
      <c r="E6682" t="n">
        <v>0</v>
      </c>
      <c r="F6682" t="inlineStr">
        <is>
          <t>MENSAL</t>
        </is>
      </c>
      <c r="G6682" t="n">
        <v>46412</v>
      </c>
      <c r="H6682" t="n">
        <v>46412</v>
      </c>
      <c r="I6682" t="inlineStr">
        <is>
          <t>045</t>
        </is>
      </c>
      <c r="J6682" t="inlineStr">
        <is>
          <t>CARTEIRA</t>
        </is>
      </c>
      <c r="K6682" t="inlineStr">
        <is>
          <t>CONTRATO</t>
        </is>
      </c>
      <c r="L6682" t="n">
        <v>1660.898046</v>
      </c>
      <c r="M6682" t="inlineStr"/>
      <c r="N6682" t="inlineStr"/>
      <c r="O6682" s="142">
        <f>DATE(YEAR(H6682),MONTH(H6682),1)</f>
        <v/>
      </c>
      <c r="P6682" s="132">
        <f>IF(H6682&gt;$L$3,"Futuro","Atraso")</f>
        <v/>
      </c>
      <c r="Q6682">
        <f>12*(YEAR(H6682)-YEAR($L$3))+(MONTH(H6682)-MONTH($L$3))</f>
        <v/>
      </c>
      <c r="R6682" s="366">
        <f>IF(N6682="IBIRAPITANGA FASE 3",IF(P6682="Atraso",M6682,M6682/(1+$J$2)^Q6682),IF(P6682="Atraso",M6682,M6682/(1+$J$1)^Q6682))</f>
        <v/>
      </c>
    </row>
    <row r="6683">
      <c r="A6683" t="inlineStr">
        <is>
          <t>Q01L02</t>
        </is>
      </c>
      <c r="B6683" t="inlineStr">
        <is>
          <t>MATHEUS ANTONIO BANDIM MARIANO</t>
        </is>
      </c>
      <c r="C6683" t="n">
        <v>1</v>
      </c>
      <c r="D6683" t="inlineStr">
        <is>
          <t>IPCA</t>
        </is>
      </c>
      <c r="E6683" t="n">
        <v>0</v>
      </c>
      <c r="F6683" t="inlineStr">
        <is>
          <t>MENSAL</t>
        </is>
      </c>
      <c r="G6683" t="n">
        <v>46443</v>
      </c>
      <c r="H6683" t="n">
        <v>46443</v>
      </c>
      <c r="I6683" t="inlineStr">
        <is>
          <t>046</t>
        </is>
      </c>
      <c r="J6683" t="inlineStr">
        <is>
          <t>CARTEIRA</t>
        </is>
      </c>
      <c r="K6683" t="inlineStr">
        <is>
          <t>CONTRATO</t>
        </is>
      </c>
      <c r="L6683" t="n">
        <v>1660.898046</v>
      </c>
      <c r="M6683" t="inlineStr"/>
      <c r="N6683" t="inlineStr"/>
      <c r="O6683" s="142">
        <f>DATE(YEAR(H6683),MONTH(H6683),1)</f>
        <v/>
      </c>
      <c r="P6683" s="132">
        <f>IF(H6683&gt;$L$3,"Futuro","Atraso")</f>
        <v/>
      </c>
      <c r="Q6683">
        <f>12*(YEAR(H6683)-YEAR($L$3))+(MONTH(H6683)-MONTH($L$3))</f>
        <v/>
      </c>
      <c r="R6683" s="366">
        <f>IF(N6683="IBIRAPITANGA FASE 3",IF(P6683="Atraso",M6683,M6683/(1+$J$2)^Q6683),IF(P6683="Atraso",M6683,M6683/(1+$J$1)^Q6683))</f>
        <v/>
      </c>
    </row>
    <row r="6684">
      <c r="A6684" t="inlineStr">
        <is>
          <t>Q01L02</t>
        </is>
      </c>
      <c r="B6684" t="inlineStr">
        <is>
          <t>MATHEUS ANTONIO BANDIM MARIANO</t>
        </is>
      </c>
      <c r="C6684" t="n">
        <v>1</v>
      </c>
      <c r="D6684" t="inlineStr">
        <is>
          <t>IPCA</t>
        </is>
      </c>
      <c r="E6684" t="n">
        <v>0</v>
      </c>
      <c r="F6684" t="inlineStr">
        <is>
          <t>MENSAL</t>
        </is>
      </c>
      <c r="G6684" t="n">
        <v>46471</v>
      </c>
      <c r="H6684" t="n">
        <v>46471</v>
      </c>
      <c r="I6684" t="inlineStr">
        <is>
          <t>047</t>
        </is>
      </c>
      <c r="J6684" t="inlineStr">
        <is>
          <t>CARTEIRA</t>
        </is>
      </c>
      <c r="K6684" t="inlineStr">
        <is>
          <t>CONTRATO</t>
        </is>
      </c>
      <c r="L6684" t="n">
        <v>1660.898046</v>
      </c>
      <c r="M6684" t="inlineStr"/>
      <c r="N6684" t="inlineStr"/>
      <c r="O6684" s="142">
        <f>DATE(YEAR(H6684),MONTH(H6684),1)</f>
        <v/>
      </c>
      <c r="P6684" s="132">
        <f>IF(H6684&gt;$L$3,"Futuro","Atraso")</f>
        <v/>
      </c>
      <c r="Q6684">
        <f>12*(YEAR(H6684)-YEAR($L$3))+(MONTH(H6684)-MONTH($L$3))</f>
        <v/>
      </c>
      <c r="R6684" s="366">
        <f>IF(N6684="IBIRAPITANGA FASE 3",IF(P6684="Atraso",M6684,M6684/(1+$J$2)^Q6684),IF(P6684="Atraso",M6684,M6684/(1+$J$1)^Q6684))</f>
        <v/>
      </c>
    </row>
    <row r="6685">
      <c r="A6685" t="inlineStr">
        <is>
          <t>Q01L02</t>
        </is>
      </c>
      <c r="B6685" t="inlineStr">
        <is>
          <t>MATHEUS ANTONIO BANDIM MARIANO</t>
        </is>
      </c>
      <c r="C6685" t="n">
        <v>1</v>
      </c>
      <c r="D6685" t="inlineStr">
        <is>
          <t>IPCA</t>
        </is>
      </c>
      <c r="E6685" t="n">
        <v>0</v>
      </c>
      <c r="F6685" t="inlineStr">
        <is>
          <t>MENSAL</t>
        </is>
      </c>
      <c r="G6685" t="n">
        <v>46502</v>
      </c>
      <c r="H6685" t="n">
        <v>46502</v>
      </c>
      <c r="I6685" t="inlineStr">
        <is>
          <t>048</t>
        </is>
      </c>
      <c r="J6685" t="inlineStr">
        <is>
          <t>CARTEIRA</t>
        </is>
      </c>
      <c r="K6685" t="inlineStr">
        <is>
          <t>CONTRATO</t>
        </is>
      </c>
      <c r="L6685" t="n">
        <v>1660.898046</v>
      </c>
      <c r="M6685" t="inlineStr"/>
      <c r="N6685" t="inlineStr"/>
      <c r="O6685" s="142">
        <f>DATE(YEAR(H6685),MONTH(H6685),1)</f>
        <v/>
      </c>
      <c r="P6685" s="132">
        <f>IF(H6685&gt;$L$3,"Futuro","Atraso")</f>
        <v/>
      </c>
      <c r="Q6685">
        <f>12*(YEAR(H6685)-YEAR($L$3))+(MONTH(H6685)-MONTH($L$3))</f>
        <v/>
      </c>
      <c r="R6685" s="366">
        <f>IF(N6685="IBIRAPITANGA FASE 3",IF(P6685="Atraso",M6685,M6685/(1+$J$2)^Q6685),IF(P6685="Atraso",M6685,M6685/(1+$J$1)^Q6685))</f>
        <v/>
      </c>
    </row>
    <row r="6686">
      <c r="A6686" t="inlineStr">
        <is>
          <t>Q03L02</t>
        </is>
      </c>
      <c r="B6686" t="inlineStr">
        <is>
          <t>AUGUSTO CESAR PEREIRA DA ROCHA</t>
        </is>
      </c>
      <c r="C6686" t="n">
        <v>1</v>
      </c>
      <c r="D6686" t="inlineStr">
        <is>
          <t>IPCA</t>
        </is>
      </c>
      <c r="E6686" t="n">
        <v>0</v>
      </c>
      <c r="F6686" t="inlineStr">
        <is>
          <t>MENSAL</t>
        </is>
      </c>
      <c r="G6686" t="n">
        <v>45290</v>
      </c>
      <c r="H6686" t="n">
        <v>45290</v>
      </c>
      <c r="I6686" t="inlineStr">
        <is>
          <t>002</t>
        </is>
      </c>
      <c r="J6686" t="inlineStr">
        <is>
          <t>CARTEIRA</t>
        </is>
      </c>
      <c r="K6686" t="inlineStr">
        <is>
          <t>CONTRATO</t>
        </is>
      </c>
      <c r="L6686" t="n">
        <v>1251.320106</v>
      </c>
      <c r="M6686" t="inlineStr"/>
      <c r="N6686" t="inlineStr"/>
      <c r="O6686" s="142">
        <f>DATE(YEAR(H6686),MONTH(H6686),1)</f>
        <v/>
      </c>
      <c r="P6686" s="132">
        <f>IF(H6686&gt;$L$3,"Futuro","Atraso")</f>
        <v/>
      </c>
      <c r="Q6686">
        <f>12*(YEAR(H6686)-YEAR($L$3))+(MONTH(H6686)-MONTH($L$3))</f>
        <v/>
      </c>
      <c r="R6686" s="366">
        <f>IF(N6686="IBIRAPITANGA FASE 3",IF(P6686="Atraso",M6686,M6686/(1+$J$2)^Q6686),IF(P6686="Atraso",M6686,M6686/(1+$J$1)^Q6686))</f>
        <v/>
      </c>
    </row>
    <row r="6687">
      <c r="A6687" t="inlineStr">
        <is>
          <t>Q03L02</t>
        </is>
      </c>
      <c r="B6687" t="inlineStr">
        <is>
          <t>AUGUSTO CESAR PEREIRA DA ROCHA</t>
        </is>
      </c>
      <c r="C6687" t="n">
        <v>1</v>
      </c>
      <c r="D6687" t="inlineStr">
        <is>
          <t>IPCA</t>
        </is>
      </c>
      <c r="E6687" t="n">
        <v>0</v>
      </c>
      <c r="F6687" t="inlineStr">
        <is>
          <t>MENSAL</t>
        </is>
      </c>
      <c r="G6687" t="n">
        <v>45321</v>
      </c>
      <c r="H6687" t="n">
        <v>45321</v>
      </c>
      <c r="I6687" t="inlineStr">
        <is>
          <t>003</t>
        </is>
      </c>
      <c r="J6687" t="inlineStr">
        <is>
          <t>CARTEIRA</t>
        </is>
      </c>
      <c r="K6687" t="inlineStr">
        <is>
          <t>CONTRATO</t>
        </is>
      </c>
      <c r="L6687" t="n">
        <v>1251.325968</v>
      </c>
      <c r="M6687" t="inlineStr"/>
      <c r="N6687" t="inlineStr"/>
      <c r="O6687" s="142">
        <f>DATE(YEAR(H6687),MONTH(H6687),1)</f>
        <v/>
      </c>
      <c r="P6687" s="132">
        <f>IF(H6687&gt;$L$3,"Futuro","Atraso")</f>
        <v/>
      </c>
      <c r="Q6687">
        <f>12*(YEAR(H6687)-YEAR($L$3))+(MONTH(H6687)-MONTH($L$3))</f>
        <v/>
      </c>
      <c r="R6687" s="366">
        <f>IF(N6687="IBIRAPITANGA FASE 3",IF(P6687="Atraso",M6687,M6687/(1+$J$2)^Q6687),IF(P6687="Atraso",M6687,M6687/(1+$J$1)^Q6687))</f>
        <v/>
      </c>
    </row>
    <row r="6688">
      <c r="A6688" t="inlineStr">
        <is>
          <t>Q03L02</t>
        </is>
      </c>
      <c r="B6688" t="inlineStr">
        <is>
          <t>AUGUSTO CESAR PEREIRA DA ROCHA</t>
        </is>
      </c>
      <c r="C6688" t="n">
        <v>1</v>
      </c>
      <c r="D6688" t="inlineStr">
        <is>
          <t>IPCA</t>
        </is>
      </c>
      <c r="E6688" t="n">
        <v>0</v>
      </c>
      <c r="F6688" t="inlineStr">
        <is>
          <t>MENSAL</t>
        </is>
      </c>
      <c r="G6688" t="n">
        <v>45351</v>
      </c>
      <c r="H6688" t="n">
        <v>45351</v>
      </c>
      <c r="I6688" t="inlineStr">
        <is>
          <t>004</t>
        </is>
      </c>
      <c r="J6688" t="inlineStr">
        <is>
          <t>CARTEIRA</t>
        </is>
      </c>
      <c r="K6688" t="inlineStr">
        <is>
          <t>CONTRATO</t>
        </is>
      </c>
      <c r="L6688" t="n">
        <v>1251.325968</v>
      </c>
      <c r="M6688" t="inlineStr"/>
      <c r="N6688" t="inlineStr"/>
      <c r="O6688" s="142">
        <f>DATE(YEAR(H6688),MONTH(H6688),1)</f>
        <v/>
      </c>
      <c r="P6688" s="132">
        <f>IF(H6688&gt;$L$3,"Futuro","Atraso")</f>
        <v/>
      </c>
      <c r="Q6688">
        <f>12*(YEAR(H6688)-YEAR($L$3))+(MONTH(H6688)-MONTH($L$3))</f>
        <v/>
      </c>
      <c r="R6688" s="366">
        <f>IF(N6688="IBIRAPITANGA FASE 3",IF(P6688="Atraso",M6688,M6688/(1+$J$2)^Q6688),IF(P6688="Atraso",M6688,M6688/(1+$J$1)^Q6688))</f>
        <v/>
      </c>
    </row>
    <row r="6689">
      <c r="A6689" t="inlineStr">
        <is>
          <t>Q03L02</t>
        </is>
      </c>
      <c r="B6689" t="inlineStr">
        <is>
          <t>AUGUSTO CESAR PEREIRA DA ROCHA</t>
        </is>
      </c>
      <c r="C6689" t="n">
        <v>1</v>
      </c>
      <c r="D6689" t="inlineStr">
        <is>
          <t>IPCA</t>
        </is>
      </c>
      <c r="E6689" t="n">
        <v>0</v>
      </c>
      <c r="F6689" t="inlineStr">
        <is>
          <t>MENSAL</t>
        </is>
      </c>
      <c r="G6689" t="n">
        <v>45381</v>
      </c>
      <c r="H6689" t="n">
        <v>45381</v>
      </c>
      <c r="I6689" t="inlineStr">
        <is>
          <t>005</t>
        </is>
      </c>
      <c r="J6689" t="inlineStr">
        <is>
          <t>CARTEIRA</t>
        </is>
      </c>
      <c r="K6689" t="inlineStr">
        <is>
          <t>CONTRATO</t>
        </is>
      </c>
      <c r="L6689" t="n">
        <v>1251.325968</v>
      </c>
      <c r="M6689" t="inlineStr"/>
      <c r="N6689" t="inlineStr"/>
      <c r="O6689" s="142">
        <f>DATE(YEAR(H6689),MONTH(H6689),1)</f>
        <v/>
      </c>
      <c r="P6689" s="132">
        <f>IF(H6689&gt;$L$3,"Futuro","Atraso")</f>
        <v/>
      </c>
      <c r="Q6689">
        <f>12*(YEAR(H6689)-YEAR($L$3))+(MONTH(H6689)-MONTH($L$3))</f>
        <v/>
      </c>
      <c r="R6689" s="366">
        <f>IF(N6689="IBIRAPITANGA FASE 3",IF(P6689="Atraso",M6689,M6689/(1+$J$2)^Q6689),IF(P6689="Atraso",M6689,M6689/(1+$J$1)^Q6689))</f>
        <v/>
      </c>
    </row>
    <row r="6690">
      <c r="A6690" t="inlineStr">
        <is>
          <t>Q03L02</t>
        </is>
      </c>
      <c r="B6690" t="inlineStr">
        <is>
          <t>AUGUSTO CESAR PEREIRA DA ROCHA</t>
        </is>
      </c>
      <c r="C6690" t="n">
        <v>1</v>
      </c>
      <c r="D6690" t="inlineStr">
        <is>
          <t>IPCA</t>
        </is>
      </c>
      <c r="E6690" t="n">
        <v>0</v>
      </c>
      <c r="F6690" t="inlineStr">
        <is>
          <t>MENSAL</t>
        </is>
      </c>
      <c r="G6690" t="n">
        <v>45412</v>
      </c>
      <c r="H6690" t="n">
        <v>45412</v>
      </c>
      <c r="I6690" t="inlineStr">
        <is>
          <t>006</t>
        </is>
      </c>
      <c r="J6690" t="inlineStr">
        <is>
          <t>CARTEIRA</t>
        </is>
      </c>
      <c r="K6690" t="inlineStr">
        <is>
          <t>CONTRATO</t>
        </is>
      </c>
      <c r="L6690" t="n">
        <v>1251.325968</v>
      </c>
      <c r="M6690" t="inlineStr"/>
      <c r="N6690" t="inlineStr"/>
      <c r="O6690" s="142">
        <f>DATE(YEAR(H6690),MONTH(H6690),1)</f>
        <v/>
      </c>
      <c r="P6690" s="132">
        <f>IF(H6690&gt;$L$3,"Futuro","Atraso")</f>
        <v/>
      </c>
      <c r="Q6690">
        <f>12*(YEAR(H6690)-YEAR($L$3))+(MONTH(H6690)-MONTH($L$3))</f>
        <v/>
      </c>
      <c r="R6690" s="366">
        <f>IF(N6690="IBIRAPITANGA FASE 3",IF(P6690="Atraso",M6690,M6690/(1+$J$2)^Q6690),IF(P6690="Atraso",M6690,M6690/(1+$J$1)^Q6690))</f>
        <v/>
      </c>
    </row>
    <row r="6691">
      <c r="A6691" t="inlineStr">
        <is>
          <t>Q03L02</t>
        </is>
      </c>
      <c r="B6691" t="inlineStr">
        <is>
          <t>AUGUSTO CESAR PEREIRA DA ROCHA</t>
        </is>
      </c>
      <c r="C6691" t="n">
        <v>1</v>
      </c>
      <c r="D6691" t="inlineStr">
        <is>
          <t>IPCA</t>
        </is>
      </c>
      <c r="E6691" t="n">
        <v>0</v>
      </c>
      <c r="F6691" t="inlineStr">
        <is>
          <t>MENSAL</t>
        </is>
      </c>
      <c r="G6691" t="n">
        <v>45442</v>
      </c>
      <c r="H6691" t="n">
        <v>45442</v>
      </c>
      <c r="I6691" t="inlineStr">
        <is>
          <t>007</t>
        </is>
      </c>
      <c r="J6691" t="inlineStr">
        <is>
          <t>CARTEIRA</t>
        </is>
      </c>
      <c r="K6691" t="inlineStr">
        <is>
          <t>CONTRATO</t>
        </is>
      </c>
      <c r="L6691" t="n">
        <v>1251.325968</v>
      </c>
      <c r="M6691" t="inlineStr"/>
      <c r="N6691" t="inlineStr"/>
      <c r="O6691" s="142">
        <f>DATE(YEAR(H6691),MONTH(H6691),1)</f>
        <v/>
      </c>
      <c r="P6691" s="132">
        <f>IF(H6691&gt;$L$3,"Futuro","Atraso")</f>
        <v/>
      </c>
      <c r="Q6691">
        <f>12*(YEAR(H6691)-YEAR($L$3))+(MONTH(H6691)-MONTH($L$3))</f>
        <v/>
      </c>
      <c r="R6691" s="366">
        <f>IF(N6691="IBIRAPITANGA FASE 3",IF(P6691="Atraso",M6691,M6691/(1+$J$2)^Q6691),IF(P6691="Atraso",M6691,M6691/(1+$J$1)^Q6691))</f>
        <v/>
      </c>
    </row>
    <row r="6692">
      <c r="A6692" t="inlineStr">
        <is>
          <t>Q03L02</t>
        </is>
      </c>
      <c r="B6692" t="inlineStr">
        <is>
          <t>AUGUSTO CESAR PEREIRA DA ROCHA</t>
        </is>
      </c>
      <c r="C6692" t="n">
        <v>1</v>
      </c>
      <c r="D6692" t="inlineStr">
        <is>
          <t>IPCA</t>
        </is>
      </c>
      <c r="E6692" t="n">
        <v>0</v>
      </c>
      <c r="F6692" t="inlineStr">
        <is>
          <t>MENSAL</t>
        </is>
      </c>
      <c r="G6692" t="n">
        <v>45473</v>
      </c>
      <c r="H6692" t="n">
        <v>45473</v>
      </c>
      <c r="I6692" t="inlineStr">
        <is>
          <t>008</t>
        </is>
      </c>
      <c r="J6692" t="inlineStr">
        <is>
          <t>CARTEIRA</t>
        </is>
      </c>
      <c r="K6692" t="inlineStr">
        <is>
          <t>CONTRATO</t>
        </is>
      </c>
      <c r="L6692" t="n">
        <v>1224.290424</v>
      </c>
      <c r="M6692" t="inlineStr"/>
      <c r="N6692" t="inlineStr"/>
      <c r="O6692" s="142">
        <f>DATE(YEAR(H6692),MONTH(H6692),1)</f>
        <v/>
      </c>
      <c r="P6692" s="132">
        <f>IF(H6692&gt;$L$3,"Futuro","Atraso")</f>
        <v/>
      </c>
      <c r="Q6692">
        <f>12*(YEAR(H6692)-YEAR($L$3))+(MONTH(H6692)-MONTH($L$3))</f>
        <v/>
      </c>
      <c r="R6692" s="366">
        <f>IF(N6692="IBIRAPITANGA FASE 3",IF(P6692="Atraso",M6692,M6692/(1+$J$2)^Q6692),IF(P6692="Atraso",M6692,M6692/(1+$J$1)^Q6692))</f>
        <v/>
      </c>
    </row>
    <row r="6693">
      <c r="A6693" t="inlineStr">
        <is>
          <t>Q03L02</t>
        </is>
      </c>
      <c r="B6693" t="inlineStr">
        <is>
          <t>AUGUSTO CESAR PEREIRA DA ROCHA</t>
        </is>
      </c>
      <c r="C6693" t="n">
        <v>1</v>
      </c>
      <c r="D6693" t="inlineStr">
        <is>
          <t>IPCA</t>
        </is>
      </c>
      <c r="E6693" t="n">
        <v>0</v>
      </c>
      <c r="F6693" t="inlineStr">
        <is>
          <t>MENSAL</t>
        </is>
      </c>
      <c r="G6693" t="n">
        <v>45503</v>
      </c>
      <c r="H6693" t="n">
        <v>45503</v>
      </c>
      <c r="I6693" t="inlineStr">
        <is>
          <t>009</t>
        </is>
      </c>
      <c r="J6693" t="inlineStr">
        <is>
          <t>CARTEIRA</t>
        </is>
      </c>
      <c r="K6693" t="inlineStr">
        <is>
          <t>CONTRATO</t>
        </is>
      </c>
      <c r="L6693" t="n">
        <v>1224.290424</v>
      </c>
      <c r="M6693" t="inlineStr"/>
      <c r="N6693" t="inlineStr"/>
      <c r="O6693" s="142">
        <f>DATE(YEAR(H6693),MONTH(H6693),1)</f>
        <v/>
      </c>
      <c r="P6693" s="132">
        <f>IF(H6693&gt;$L$3,"Futuro","Atraso")</f>
        <v/>
      </c>
      <c r="Q6693">
        <f>12*(YEAR(H6693)-YEAR($L$3))+(MONTH(H6693)-MONTH($L$3))</f>
        <v/>
      </c>
      <c r="R6693" s="366">
        <f>IF(N6693="IBIRAPITANGA FASE 3",IF(P6693="Atraso",M6693,M6693/(1+$J$2)^Q6693),IF(P6693="Atraso",M6693,M6693/(1+$J$1)^Q6693))</f>
        <v/>
      </c>
    </row>
    <row r="6694">
      <c r="A6694" t="inlineStr">
        <is>
          <t>Q03L02</t>
        </is>
      </c>
      <c r="B6694" t="inlineStr">
        <is>
          <t>AUGUSTO CESAR PEREIRA DA ROCHA</t>
        </is>
      </c>
      <c r="C6694" t="n">
        <v>1</v>
      </c>
      <c r="D6694" t="inlineStr">
        <is>
          <t>IPCA</t>
        </is>
      </c>
      <c r="E6694" t="n">
        <v>0</v>
      </c>
      <c r="F6694" t="inlineStr">
        <is>
          <t>MENSAL</t>
        </is>
      </c>
      <c r="G6694" t="n">
        <v>45534</v>
      </c>
      <c r="H6694" t="n">
        <v>45534</v>
      </c>
      <c r="I6694" t="inlineStr">
        <is>
          <t>010</t>
        </is>
      </c>
      <c r="J6694" t="inlineStr">
        <is>
          <t>CARTEIRA</t>
        </is>
      </c>
      <c r="K6694" t="inlineStr">
        <is>
          <t>CONTRATO</t>
        </is>
      </c>
      <c r="L6694" t="n">
        <v>1224.290424</v>
      </c>
      <c r="M6694" t="inlineStr"/>
      <c r="N6694" t="inlineStr"/>
      <c r="O6694" s="142">
        <f>DATE(YEAR(H6694),MONTH(H6694),1)</f>
        <v/>
      </c>
      <c r="P6694" s="132">
        <f>IF(H6694&gt;$L$3,"Futuro","Atraso")</f>
        <v/>
      </c>
      <c r="Q6694">
        <f>12*(YEAR(H6694)-YEAR($L$3))+(MONTH(H6694)-MONTH($L$3))</f>
        <v/>
      </c>
      <c r="R6694" s="366">
        <f>IF(N6694="IBIRAPITANGA FASE 3",IF(P6694="Atraso",M6694,M6694/(1+$J$2)^Q6694),IF(P6694="Atraso",M6694,M6694/(1+$J$1)^Q6694))</f>
        <v/>
      </c>
    </row>
    <row r="6695">
      <c r="A6695" t="inlineStr">
        <is>
          <t>Q03L02</t>
        </is>
      </c>
      <c r="B6695" t="inlineStr">
        <is>
          <t>AUGUSTO CESAR PEREIRA DA ROCHA</t>
        </is>
      </c>
      <c r="C6695" t="n">
        <v>1</v>
      </c>
      <c r="D6695" t="inlineStr">
        <is>
          <t>IPCA</t>
        </is>
      </c>
      <c r="E6695" t="n">
        <v>0</v>
      </c>
      <c r="F6695" t="inlineStr">
        <is>
          <t>MENSAL</t>
        </is>
      </c>
      <c r="G6695" t="n">
        <v>45565</v>
      </c>
      <c r="H6695" t="n">
        <v>45565</v>
      </c>
      <c r="I6695" t="inlineStr">
        <is>
          <t>011</t>
        </is>
      </c>
      <c r="J6695" t="inlineStr">
        <is>
          <t>CARTEIRA</t>
        </is>
      </c>
      <c r="K6695" t="inlineStr">
        <is>
          <t>CONTRATO</t>
        </is>
      </c>
      <c r="L6695" t="n">
        <v>1224.290424</v>
      </c>
      <c r="M6695" t="inlineStr"/>
      <c r="N6695" t="inlineStr"/>
      <c r="O6695" s="142">
        <f>DATE(YEAR(H6695),MONTH(H6695),1)</f>
        <v/>
      </c>
      <c r="P6695" s="132">
        <f>IF(H6695&gt;$L$3,"Futuro","Atraso")</f>
        <v/>
      </c>
      <c r="Q6695">
        <f>12*(YEAR(H6695)-YEAR($L$3))+(MONTH(H6695)-MONTH($L$3))</f>
        <v/>
      </c>
      <c r="R6695" s="366">
        <f>IF(N6695="IBIRAPITANGA FASE 3",IF(P6695="Atraso",M6695,M6695/(1+$J$2)^Q6695),IF(P6695="Atraso",M6695,M6695/(1+$J$1)^Q6695))</f>
        <v/>
      </c>
    </row>
    <row r="6696">
      <c r="A6696" t="inlineStr">
        <is>
          <t>Q03L02</t>
        </is>
      </c>
      <c r="B6696" t="inlineStr">
        <is>
          <t>AUGUSTO CESAR PEREIRA DA ROCHA</t>
        </is>
      </c>
      <c r="C6696" t="n">
        <v>1</v>
      </c>
      <c r="D6696" t="inlineStr">
        <is>
          <t>IPCA</t>
        </is>
      </c>
      <c r="E6696" t="n">
        <v>0</v>
      </c>
      <c r="F6696" t="inlineStr">
        <is>
          <t>MENSAL</t>
        </is>
      </c>
      <c r="G6696" t="n">
        <v>45595</v>
      </c>
      <c r="H6696" t="n">
        <v>45595</v>
      </c>
      <c r="I6696" t="inlineStr">
        <is>
          <t>012</t>
        </is>
      </c>
      <c r="J6696" t="inlineStr">
        <is>
          <t>CARTEIRA</t>
        </is>
      </c>
      <c r="K6696" t="inlineStr">
        <is>
          <t>CONTRATO</t>
        </is>
      </c>
      <c r="L6696" t="n">
        <v>1224.290424</v>
      </c>
      <c r="M6696" t="inlineStr"/>
      <c r="N6696" t="inlineStr"/>
      <c r="O6696" s="142">
        <f>DATE(YEAR(H6696),MONTH(H6696),1)</f>
        <v/>
      </c>
      <c r="P6696" s="132">
        <f>IF(H6696&gt;$L$3,"Futuro","Atraso")</f>
        <v/>
      </c>
      <c r="Q6696">
        <f>12*(YEAR(H6696)-YEAR($L$3))+(MONTH(H6696)-MONTH($L$3))</f>
        <v/>
      </c>
      <c r="R6696" s="366">
        <f>IF(N6696="IBIRAPITANGA FASE 3",IF(P6696="Atraso",M6696,M6696/(1+$J$2)^Q6696),IF(P6696="Atraso",M6696,M6696/(1+$J$1)^Q6696))</f>
        <v/>
      </c>
    </row>
    <row r="6697">
      <c r="A6697" t="inlineStr">
        <is>
          <t>Q03L02</t>
        </is>
      </c>
      <c r="B6697" t="inlineStr">
        <is>
          <t>AUGUSTO CESAR PEREIRA DA ROCHA</t>
        </is>
      </c>
      <c r="C6697" t="n">
        <v>1</v>
      </c>
      <c r="D6697" t="inlineStr">
        <is>
          <t>IPCA</t>
        </is>
      </c>
      <c r="E6697" t="n">
        <v>0</v>
      </c>
      <c r="F6697" t="inlineStr">
        <is>
          <t>MENSAL</t>
        </is>
      </c>
      <c r="G6697" t="n">
        <v>45626</v>
      </c>
      <c r="H6697" t="n">
        <v>45626</v>
      </c>
      <c r="I6697" t="inlineStr">
        <is>
          <t>013</t>
        </is>
      </c>
      <c r="J6697" t="inlineStr">
        <is>
          <t>CARTEIRA</t>
        </is>
      </c>
      <c r="K6697" t="inlineStr">
        <is>
          <t>CONTRATO</t>
        </is>
      </c>
      <c r="L6697" t="n">
        <v>1224.290424</v>
      </c>
      <c r="M6697" t="inlineStr"/>
      <c r="N6697" t="inlineStr"/>
      <c r="O6697" s="142">
        <f>DATE(YEAR(H6697),MONTH(H6697),1)</f>
        <v/>
      </c>
      <c r="P6697" s="132">
        <f>IF(H6697&gt;$L$3,"Futuro","Atraso")</f>
        <v/>
      </c>
      <c r="Q6697">
        <f>12*(YEAR(H6697)-YEAR($L$3))+(MONTH(H6697)-MONTH($L$3))</f>
        <v/>
      </c>
      <c r="R6697" s="366">
        <f>IF(N6697="IBIRAPITANGA FASE 3",IF(P6697="Atraso",M6697,M6697/(1+$J$2)^Q6697),IF(P6697="Atraso",M6697,M6697/(1+$J$1)^Q6697))</f>
        <v/>
      </c>
    </row>
    <row r="6698">
      <c r="A6698" t="inlineStr">
        <is>
          <t>Q03L02</t>
        </is>
      </c>
      <c r="B6698" t="inlineStr">
        <is>
          <t>AUGUSTO CESAR PEREIRA DA ROCHA</t>
        </is>
      </c>
      <c r="C6698" t="n">
        <v>1</v>
      </c>
      <c r="D6698" t="inlineStr">
        <is>
          <t>IPCA</t>
        </is>
      </c>
      <c r="E6698" t="n">
        <v>0</v>
      </c>
      <c r="F6698" t="inlineStr">
        <is>
          <t>MENSAL</t>
        </is>
      </c>
      <c r="G6698" t="n">
        <v>45656</v>
      </c>
      <c r="H6698" t="n">
        <v>45656</v>
      </c>
      <c r="I6698" t="inlineStr">
        <is>
          <t>014</t>
        </is>
      </c>
      <c r="J6698" t="inlineStr">
        <is>
          <t>CARTEIRA</t>
        </is>
      </c>
      <c r="K6698" t="inlineStr">
        <is>
          <t>CONTRATO</t>
        </is>
      </c>
      <c r="L6698" t="n">
        <v>1224.290424</v>
      </c>
      <c r="M6698" t="inlineStr"/>
      <c r="N6698" t="inlineStr"/>
      <c r="O6698" s="142">
        <f>DATE(YEAR(H6698),MONTH(H6698),1)</f>
        <v/>
      </c>
      <c r="P6698" s="132">
        <f>IF(H6698&gt;$L$3,"Futuro","Atraso")</f>
        <v/>
      </c>
      <c r="Q6698">
        <f>12*(YEAR(H6698)-YEAR($L$3))+(MONTH(H6698)-MONTH($L$3))</f>
        <v/>
      </c>
      <c r="R6698" s="366">
        <f>IF(N6698="IBIRAPITANGA FASE 3",IF(P6698="Atraso",M6698,M6698/(1+$J$2)^Q6698),IF(P6698="Atraso",M6698,M6698/(1+$J$1)^Q6698))</f>
        <v/>
      </c>
    </row>
    <row r="6699">
      <c r="A6699" t="inlineStr">
        <is>
          <t>Q03L02</t>
        </is>
      </c>
      <c r="B6699" t="inlineStr">
        <is>
          <t>AUGUSTO CESAR PEREIRA DA ROCHA</t>
        </is>
      </c>
      <c r="C6699" t="n">
        <v>1</v>
      </c>
      <c r="D6699" t="inlineStr">
        <is>
          <t>IPCA</t>
        </is>
      </c>
      <c r="E6699" t="n">
        <v>0</v>
      </c>
      <c r="F6699" t="inlineStr">
        <is>
          <t>MENSAL</t>
        </is>
      </c>
      <c r="G6699" t="n">
        <v>45687</v>
      </c>
      <c r="H6699" t="n">
        <v>45687</v>
      </c>
      <c r="I6699" t="inlineStr">
        <is>
          <t>015</t>
        </is>
      </c>
      <c r="J6699" t="inlineStr">
        <is>
          <t>CARTEIRA</t>
        </is>
      </c>
      <c r="K6699" t="inlineStr">
        <is>
          <t>CONTRATO</t>
        </is>
      </c>
      <c r="L6699" t="n">
        <v>1224.290424</v>
      </c>
      <c r="M6699" t="inlineStr"/>
      <c r="N6699" t="inlineStr"/>
      <c r="O6699" s="142">
        <f>DATE(YEAR(H6699),MONTH(H6699),1)</f>
        <v/>
      </c>
      <c r="P6699" s="132">
        <f>IF(H6699&gt;$L$3,"Futuro","Atraso")</f>
        <v/>
      </c>
      <c r="Q6699">
        <f>12*(YEAR(H6699)-YEAR($L$3))+(MONTH(H6699)-MONTH($L$3))</f>
        <v/>
      </c>
      <c r="R6699" s="366">
        <f>IF(N6699="IBIRAPITANGA FASE 3",IF(P6699="Atraso",M6699,M6699/(1+$J$2)^Q6699),IF(P6699="Atraso",M6699,M6699/(1+$J$1)^Q6699))</f>
        <v/>
      </c>
    </row>
    <row r="6700">
      <c r="A6700" t="inlineStr">
        <is>
          <t>Q03L02</t>
        </is>
      </c>
      <c r="B6700" t="inlineStr">
        <is>
          <t>AUGUSTO CESAR PEREIRA DA ROCHA</t>
        </is>
      </c>
      <c r="C6700" t="n">
        <v>1</v>
      </c>
      <c r="D6700" t="inlineStr">
        <is>
          <t>IPCA</t>
        </is>
      </c>
      <c r="E6700" t="n">
        <v>0</v>
      </c>
      <c r="F6700" t="inlineStr">
        <is>
          <t>MENSAL</t>
        </is>
      </c>
      <c r="G6700" t="n">
        <v>45716</v>
      </c>
      <c r="H6700" t="n">
        <v>45716</v>
      </c>
      <c r="I6700" t="inlineStr">
        <is>
          <t>016</t>
        </is>
      </c>
      <c r="J6700" t="inlineStr">
        <is>
          <t>CARTEIRA</t>
        </is>
      </c>
      <c r="K6700" t="inlineStr">
        <is>
          <t>CONTRATO</t>
        </is>
      </c>
      <c r="L6700" t="n">
        <v>1224.290424</v>
      </c>
      <c r="M6700" t="inlineStr"/>
      <c r="N6700" t="inlineStr"/>
      <c r="O6700" s="142">
        <f>DATE(YEAR(H6700),MONTH(H6700),1)</f>
        <v/>
      </c>
      <c r="P6700" s="132">
        <f>IF(H6700&gt;$L$3,"Futuro","Atraso")</f>
        <v/>
      </c>
      <c r="Q6700">
        <f>12*(YEAR(H6700)-YEAR($L$3))+(MONTH(H6700)-MONTH($L$3))</f>
        <v/>
      </c>
      <c r="R6700" s="366">
        <f>IF(N6700="IBIRAPITANGA FASE 3",IF(P6700="Atraso",M6700,M6700/(1+$J$2)^Q6700),IF(P6700="Atraso",M6700,M6700/(1+$J$1)^Q6700))</f>
        <v/>
      </c>
    </row>
    <row r="6701">
      <c r="A6701" t="inlineStr">
        <is>
          <t>Q03L02</t>
        </is>
      </c>
      <c r="B6701" t="inlineStr">
        <is>
          <t>AUGUSTO CESAR PEREIRA DA ROCHA</t>
        </is>
      </c>
      <c r="C6701" t="n">
        <v>1</v>
      </c>
      <c r="D6701" t="inlineStr">
        <is>
          <t>IPCA</t>
        </is>
      </c>
      <c r="E6701" t="n">
        <v>0</v>
      </c>
      <c r="F6701" t="inlineStr">
        <is>
          <t>MENSAL</t>
        </is>
      </c>
      <c r="G6701" t="n">
        <v>45746</v>
      </c>
      <c r="H6701" t="n">
        <v>45746</v>
      </c>
      <c r="I6701" t="inlineStr">
        <is>
          <t>017</t>
        </is>
      </c>
      <c r="J6701" t="inlineStr">
        <is>
          <t>CARTEIRA</t>
        </is>
      </c>
      <c r="K6701" t="inlineStr">
        <is>
          <t>CONTRATO</t>
        </is>
      </c>
      <c r="L6701" t="n">
        <v>1224.290424</v>
      </c>
      <c r="M6701" t="inlineStr"/>
      <c r="N6701" t="inlineStr"/>
      <c r="O6701" s="142">
        <f>DATE(YEAR(H6701),MONTH(H6701),1)</f>
        <v/>
      </c>
      <c r="P6701" s="132">
        <f>IF(H6701&gt;$L$3,"Futuro","Atraso")</f>
        <v/>
      </c>
      <c r="Q6701">
        <f>12*(YEAR(H6701)-YEAR($L$3))+(MONTH(H6701)-MONTH($L$3))</f>
        <v/>
      </c>
      <c r="R6701" s="366">
        <f>IF(N6701="IBIRAPITANGA FASE 3",IF(P6701="Atraso",M6701,M6701/(1+$J$2)^Q6701),IF(P6701="Atraso",M6701,M6701/(1+$J$1)^Q6701))</f>
        <v/>
      </c>
    </row>
    <row r="6702">
      <c r="A6702" t="inlineStr">
        <is>
          <t>Q03L02</t>
        </is>
      </c>
      <c r="B6702" t="inlineStr">
        <is>
          <t>AUGUSTO CESAR PEREIRA DA ROCHA</t>
        </is>
      </c>
      <c r="C6702" t="n">
        <v>1</v>
      </c>
      <c r="D6702" t="inlineStr">
        <is>
          <t>IPCA</t>
        </is>
      </c>
      <c r="E6702" t="n">
        <v>0</v>
      </c>
      <c r="F6702" t="inlineStr">
        <is>
          <t>MENSAL</t>
        </is>
      </c>
      <c r="G6702" t="n">
        <v>45777</v>
      </c>
      <c r="H6702" t="n">
        <v>45777</v>
      </c>
      <c r="I6702" t="inlineStr">
        <is>
          <t>018</t>
        </is>
      </c>
      <c r="J6702" t="inlineStr">
        <is>
          <t>CARTEIRA</t>
        </is>
      </c>
      <c r="K6702" t="inlineStr">
        <is>
          <t>CONTRATO</t>
        </is>
      </c>
      <c r="L6702" t="n">
        <v>1224.290424</v>
      </c>
      <c r="M6702" t="inlineStr"/>
      <c r="N6702" t="inlineStr"/>
      <c r="O6702" s="142">
        <f>DATE(YEAR(H6702),MONTH(H6702),1)</f>
        <v/>
      </c>
      <c r="P6702" s="132">
        <f>IF(H6702&gt;$L$3,"Futuro","Atraso")</f>
        <v/>
      </c>
      <c r="Q6702">
        <f>12*(YEAR(H6702)-YEAR($L$3))+(MONTH(H6702)-MONTH($L$3))</f>
        <v/>
      </c>
      <c r="R6702" s="366">
        <f>IF(N6702="IBIRAPITANGA FASE 3",IF(P6702="Atraso",M6702,M6702/(1+$J$2)^Q6702),IF(P6702="Atraso",M6702,M6702/(1+$J$1)^Q6702))</f>
        <v/>
      </c>
    </row>
    <row r="6703">
      <c r="A6703" t="inlineStr">
        <is>
          <t>Q03L02</t>
        </is>
      </c>
      <c r="B6703" t="inlineStr">
        <is>
          <t>AUGUSTO CESAR PEREIRA DA ROCHA</t>
        </is>
      </c>
      <c r="C6703" t="n">
        <v>1</v>
      </c>
      <c r="D6703" t="inlineStr">
        <is>
          <t>IPCA</t>
        </is>
      </c>
      <c r="E6703" t="n">
        <v>0</v>
      </c>
      <c r="F6703" t="inlineStr">
        <is>
          <t>MENSAL</t>
        </is>
      </c>
      <c r="G6703" t="n">
        <v>45807</v>
      </c>
      <c r="H6703" t="n">
        <v>45807</v>
      </c>
      <c r="I6703" t="inlineStr">
        <is>
          <t>019</t>
        </is>
      </c>
      <c r="J6703" t="inlineStr">
        <is>
          <t>CARTEIRA</t>
        </is>
      </c>
      <c r="K6703" t="inlineStr">
        <is>
          <t>CONTRATO</t>
        </is>
      </c>
      <c r="L6703" t="n">
        <v>1224.290424</v>
      </c>
      <c r="M6703" t="inlineStr"/>
      <c r="N6703" t="inlineStr"/>
      <c r="O6703" s="142">
        <f>DATE(YEAR(H6703),MONTH(H6703),1)</f>
        <v/>
      </c>
      <c r="P6703" s="132">
        <f>IF(H6703&gt;$L$3,"Futuro","Atraso")</f>
        <v/>
      </c>
      <c r="Q6703">
        <f>12*(YEAR(H6703)-YEAR($L$3))+(MONTH(H6703)-MONTH($L$3))</f>
        <v/>
      </c>
      <c r="R6703" s="366">
        <f>IF(N6703="IBIRAPITANGA FASE 3",IF(P6703="Atraso",M6703,M6703/(1+$J$2)^Q6703),IF(P6703="Atraso",M6703,M6703/(1+$J$1)^Q6703))</f>
        <v/>
      </c>
    </row>
    <row r="6704">
      <c r="A6704" t="inlineStr">
        <is>
          <t>Q03L02</t>
        </is>
      </c>
      <c r="B6704" t="inlineStr">
        <is>
          <t>AUGUSTO CESAR PEREIRA DA ROCHA</t>
        </is>
      </c>
      <c r="C6704" t="n">
        <v>1</v>
      </c>
      <c r="D6704" t="inlineStr">
        <is>
          <t>IPCA</t>
        </is>
      </c>
      <c r="E6704" t="n">
        <v>0</v>
      </c>
      <c r="F6704" t="inlineStr">
        <is>
          <t>MENSAL</t>
        </is>
      </c>
      <c r="G6704" t="n">
        <v>45838</v>
      </c>
      <c r="H6704" t="n">
        <v>45838</v>
      </c>
      <c r="I6704" t="inlineStr">
        <is>
          <t>020</t>
        </is>
      </c>
      <c r="J6704" t="inlineStr">
        <is>
          <t>CARTEIRA</t>
        </is>
      </c>
      <c r="K6704" t="inlineStr">
        <is>
          <t>CONTRATO</t>
        </is>
      </c>
      <c r="L6704" t="n">
        <v>1224.290424</v>
      </c>
      <c r="M6704" t="inlineStr"/>
      <c r="N6704" t="inlineStr"/>
      <c r="O6704" s="142">
        <f>DATE(YEAR(H6704),MONTH(H6704),1)</f>
        <v/>
      </c>
      <c r="P6704" s="132">
        <f>IF(H6704&gt;$L$3,"Futuro","Atraso")</f>
        <v/>
      </c>
      <c r="Q6704">
        <f>12*(YEAR(H6704)-YEAR($L$3))+(MONTH(H6704)-MONTH($L$3))</f>
        <v/>
      </c>
      <c r="R6704" s="366">
        <f>IF(N6704="IBIRAPITANGA FASE 3",IF(P6704="Atraso",M6704,M6704/(1+$J$2)^Q6704),IF(P6704="Atraso",M6704,M6704/(1+$J$1)^Q6704))</f>
        <v/>
      </c>
    </row>
    <row r="6705">
      <c r="A6705" t="inlineStr">
        <is>
          <t>Q03L02</t>
        </is>
      </c>
      <c r="B6705" t="inlineStr">
        <is>
          <t>AUGUSTO CESAR PEREIRA DA ROCHA</t>
        </is>
      </c>
      <c r="C6705" t="n">
        <v>1</v>
      </c>
      <c r="D6705" t="inlineStr">
        <is>
          <t>IPCA</t>
        </is>
      </c>
      <c r="E6705" t="n">
        <v>0</v>
      </c>
      <c r="F6705" t="inlineStr">
        <is>
          <t>MENSAL</t>
        </is>
      </c>
      <c r="G6705" t="n">
        <v>45868</v>
      </c>
      <c r="H6705" t="n">
        <v>45868</v>
      </c>
      <c r="I6705" t="inlineStr">
        <is>
          <t>021</t>
        </is>
      </c>
      <c r="J6705" t="inlineStr">
        <is>
          <t>CARTEIRA</t>
        </is>
      </c>
      <c r="K6705" t="inlineStr">
        <is>
          <t>CONTRATO</t>
        </is>
      </c>
      <c r="L6705" t="n">
        <v>1224.290424</v>
      </c>
      <c r="M6705" t="inlineStr"/>
      <c r="N6705" t="inlineStr"/>
      <c r="O6705" s="142">
        <f>DATE(YEAR(H6705),MONTH(H6705),1)</f>
        <v/>
      </c>
      <c r="P6705" s="132">
        <f>IF(H6705&gt;$L$3,"Futuro","Atraso")</f>
        <v/>
      </c>
      <c r="Q6705">
        <f>12*(YEAR(H6705)-YEAR($L$3))+(MONTH(H6705)-MONTH($L$3))</f>
        <v/>
      </c>
      <c r="R6705" s="366">
        <f>IF(N6705="IBIRAPITANGA FASE 3",IF(P6705="Atraso",M6705,M6705/(1+$J$2)^Q6705),IF(P6705="Atraso",M6705,M6705/(1+$J$1)^Q6705))</f>
        <v/>
      </c>
    </row>
    <row r="6706">
      <c r="A6706" t="inlineStr">
        <is>
          <t>Q03L02</t>
        </is>
      </c>
      <c r="B6706" t="inlineStr">
        <is>
          <t>AUGUSTO CESAR PEREIRA DA ROCHA</t>
        </is>
      </c>
      <c r="C6706" t="n">
        <v>1</v>
      </c>
      <c r="D6706" t="inlineStr">
        <is>
          <t>IPCA</t>
        </is>
      </c>
      <c r="E6706" t="n">
        <v>0</v>
      </c>
      <c r="F6706" t="inlineStr">
        <is>
          <t>MENSAL</t>
        </is>
      </c>
      <c r="G6706" t="n">
        <v>45899</v>
      </c>
      <c r="H6706" t="n">
        <v>45899</v>
      </c>
      <c r="I6706" t="inlineStr">
        <is>
          <t>022</t>
        </is>
      </c>
      <c r="J6706" t="inlineStr">
        <is>
          <t>CARTEIRA</t>
        </is>
      </c>
      <c r="K6706" t="inlineStr">
        <is>
          <t>CONTRATO</t>
        </is>
      </c>
      <c r="L6706" t="n">
        <v>1224.290424</v>
      </c>
      <c r="M6706" t="inlineStr"/>
      <c r="N6706" t="inlineStr"/>
      <c r="O6706" s="142">
        <f>DATE(YEAR(H6706),MONTH(H6706),1)</f>
        <v/>
      </c>
      <c r="P6706" s="132">
        <f>IF(H6706&gt;$L$3,"Futuro","Atraso")</f>
        <v/>
      </c>
      <c r="Q6706">
        <f>12*(YEAR(H6706)-YEAR($L$3))+(MONTH(H6706)-MONTH($L$3))</f>
        <v/>
      </c>
      <c r="R6706" s="366">
        <f>IF(N6706="IBIRAPITANGA FASE 3",IF(P6706="Atraso",M6706,M6706/(1+$J$2)^Q6706),IF(P6706="Atraso",M6706,M6706/(1+$J$1)^Q6706))</f>
        <v/>
      </c>
    </row>
    <row r="6707">
      <c r="A6707" t="inlineStr">
        <is>
          <t>Q03L02</t>
        </is>
      </c>
      <c r="B6707" t="inlineStr">
        <is>
          <t>AUGUSTO CESAR PEREIRA DA ROCHA</t>
        </is>
      </c>
      <c r="C6707" t="n">
        <v>1</v>
      </c>
      <c r="D6707" t="inlineStr">
        <is>
          <t>IPCA</t>
        </is>
      </c>
      <c r="E6707" t="n">
        <v>0</v>
      </c>
      <c r="F6707" t="inlineStr">
        <is>
          <t>MENSAL</t>
        </is>
      </c>
      <c r="G6707" t="n">
        <v>45930</v>
      </c>
      <c r="H6707" t="n">
        <v>45930</v>
      </c>
      <c r="I6707" t="inlineStr">
        <is>
          <t>023</t>
        </is>
      </c>
      <c r="J6707" t="inlineStr">
        <is>
          <t>CARTEIRA</t>
        </is>
      </c>
      <c r="K6707" t="inlineStr">
        <is>
          <t>CONTRATO</t>
        </is>
      </c>
      <c r="L6707" t="n">
        <v>1224.290424</v>
      </c>
      <c r="M6707" t="inlineStr"/>
      <c r="N6707" t="inlineStr"/>
      <c r="O6707" s="142">
        <f>DATE(YEAR(H6707),MONTH(H6707),1)</f>
        <v/>
      </c>
      <c r="P6707" s="132">
        <f>IF(H6707&gt;$L$3,"Futuro","Atraso")</f>
        <v/>
      </c>
      <c r="Q6707">
        <f>12*(YEAR(H6707)-YEAR($L$3))+(MONTH(H6707)-MONTH($L$3))</f>
        <v/>
      </c>
      <c r="R6707" s="366">
        <f>IF(N6707="IBIRAPITANGA FASE 3",IF(P6707="Atraso",M6707,M6707/(1+$J$2)^Q6707),IF(P6707="Atraso",M6707,M6707/(1+$J$1)^Q6707))</f>
        <v/>
      </c>
    </row>
    <row r="6708">
      <c r="A6708" t="inlineStr">
        <is>
          <t>Q03L02</t>
        </is>
      </c>
      <c r="B6708" t="inlineStr">
        <is>
          <t>AUGUSTO CESAR PEREIRA DA ROCHA</t>
        </is>
      </c>
      <c r="C6708" t="n">
        <v>1</v>
      </c>
      <c r="D6708" t="inlineStr">
        <is>
          <t>IPCA</t>
        </is>
      </c>
      <c r="E6708" t="n">
        <v>0</v>
      </c>
      <c r="F6708" t="inlineStr">
        <is>
          <t>MENSAL</t>
        </is>
      </c>
      <c r="G6708" t="n">
        <v>45960</v>
      </c>
      <c r="H6708" t="n">
        <v>45960</v>
      </c>
      <c r="I6708" t="inlineStr">
        <is>
          <t>024</t>
        </is>
      </c>
      <c r="J6708" t="inlineStr">
        <is>
          <t>CARTEIRA</t>
        </is>
      </c>
      <c r="K6708" t="inlineStr">
        <is>
          <t>CONTRATO</t>
        </is>
      </c>
      <c r="L6708" t="n">
        <v>1224.290424</v>
      </c>
      <c r="M6708" t="inlineStr"/>
      <c r="N6708" t="inlineStr"/>
      <c r="O6708" s="142">
        <f>DATE(YEAR(H6708),MONTH(H6708),1)</f>
        <v/>
      </c>
      <c r="P6708" s="132">
        <f>IF(H6708&gt;$L$3,"Futuro","Atraso")</f>
        <v/>
      </c>
      <c r="Q6708">
        <f>12*(YEAR(H6708)-YEAR($L$3))+(MONTH(H6708)-MONTH($L$3))</f>
        <v/>
      </c>
      <c r="R6708" s="366">
        <f>IF(N6708="IBIRAPITANGA FASE 3",IF(P6708="Atraso",M6708,M6708/(1+$J$2)^Q6708),IF(P6708="Atraso",M6708,M6708/(1+$J$1)^Q6708))</f>
        <v/>
      </c>
    </row>
    <row r="6709">
      <c r="A6709" t="inlineStr">
        <is>
          <t>Q03L02</t>
        </is>
      </c>
      <c r="B6709" t="inlineStr">
        <is>
          <t>AUGUSTO CESAR PEREIRA DA ROCHA</t>
        </is>
      </c>
      <c r="C6709" t="n">
        <v>1</v>
      </c>
      <c r="D6709" t="inlineStr">
        <is>
          <t>IPCA</t>
        </is>
      </c>
      <c r="E6709" t="n">
        <v>0</v>
      </c>
      <c r="F6709" t="inlineStr">
        <is>
          <t>MENSAL</t>
        </is>
      </c>
      <c r="G6709" t="n">
        <v>45991</v>
      </c>
      <c r="H6709" t="n">
        <v>45991</v>
      </c>
      <c r="I6709" t="inlineStr">
        <is>
          <t>025</t>
        </is>
      </c>
      <c r="J6709" t="inlineStr">
        <is>
          <t>CARTEIRA</t>
        </is>
      </c>
      <c r="K6709" t="inlineStr">
        <is>
          <t>CONTRATO</t>
        </is>
      </c>
      <c r="L6709" t="n">
        <v>1224.290424</v>
      </c>
      <c r="M6709" t="inlineStr"/>
      <c r="N6709" t="inlineStr"/>
      <c r="O6709" s="142">
        <f>DATE(YEAR(H6709),MONTH(H6709),1)</f>
        <v/>
      </c>
      <c r="P6709" s="132">
        <f>IF(H6709&gt;$L$3,"Futuro","Atraso")</f>
        <v/>
      </c>
      <c r="Q6709">
        <f>12*(YEAR(H6709)-YEAR($L$3))+(MONTH(H6709)-MONTH($L$3))</f>
        <v/>
      </c>
      <c r="R6709" s="366">
        <f>IF(N6709="IBIRAPITANGA FASE 3",IF(P6709="Atraso",M6709,M6709/(1+$J$2)^Q6709),IF(P6709="Atraso",M6709,M6709/(1+$J$1)^Q6709))</f>
        <v/>
      </c>
    </row>
    <row r="6710">
      <c r="A6710" t="inlineStr">
        <is>
          <t>Q03L02</t>
        </is>
      </c>
      <c r="B6710" t="inlineStr">
        <is>
          <t>AUGUSTO CESAR PEREIRA DA ROCHA</t>
        </is>
      </c>
      <c r="C6710" t="n">
        <v>1</v>
      </c>
      <c r="D6710" t="inlineStr">
        <is>
          <t>IPCA</t>
        </is>
      </c>
      <c r="E6710" t="n">
        <v>0</v>
      </c>
      <c r="F6710" t="inlineStr">
        <is>
          <t>MENSAL</t>
        </is>
      </c>
      <c r="G6710" t="n">
        <v>46021</v>
      </c>
      <c r="H6710" t="n">
        <v>46021</v>
      </c>
      <c r="I6710" t="inlineStr">
        <is>
          <t>026</t>
        </is>
      </c>
      <c r="J6710" t="inlineStr">
        <is>
          <t>CARTEIRA</t>
        </is>
      </c>
      <c r="K6710" t="inlineStr">
        <is>
          <t>CONTRATO</t>
        </is>
      </c>
      <c r="L6710" t="n">
        <v>1224.290424</v>
      </c>
      <c r="M6710" t="inlineStr"/>
      <c r="N6710" t="inlineStr"/>
      <c r="O6710" s="142">
        <f>DATE(YEAR(H6710),MONTH(H6710),1)</f>
        <v/>
      </c>
      <c r="P6710" s="132">
        <f>IF(H6710&gt;$L$3,"Futuro","Atraso")</f>
        <v/>
      </c>
      <c r="Q6710">
        <f>12*(YEAR(H6710)-YEAR($L$3))+(MONTH(H6710)-MONTH($L$3))</f>
        <v/>
      </c>
      <c r="R6710" s="366">
        <f>IF(N6710="IBIRAPITANGA FASE 3",IF(P6710="Atraso",M6710,M6710/(1+$J$2)^Q6710),IF(P6710="Atraso",M6710,M6710/(1+$J$1)^Q6710))</f>
        <v/>
      </c>
    </row>
    <row r="6711">
      <c r="A6711" t="inlineStr">
        <is>
          <t>Q03L02</t>
        </is>
      </c>
      <c r="B6711" t="inlineStr">
        <is>
          <t>AUGUSTO CESAR PEREIRA DA ROCHA</t>
        </is>
      </c>
      <c r="C6711" t="n">
        <v>1</v>
      </c>
      <c r="D6711" t="inlineStr">
        <is>
          <t>IPCA</t>
        </is>
      </c>
      <c r="E6711" t="n">
        <v>0</v>
      </c>
      <c r="F6711" t="inlineStr">
        <is>
          <t>MENSAL</t>
        </is>
      </c>
      <c r="G6711" t="n">
        <v>46052</v>
      </c>
      <c r="H6711" t="n">
        <v>46052</v>
      </c>
      <c r="I6711" t="inlineStr">
        <is>
          <t>027</t>
        </is>
      </c>
      <c r="J6711" t="inlineStr">
        <is>
          <t>CARTEIRA</t>
        </is>
      </c>
      <c r="K6711" t="inlineStr">
        <is>
          <t>CONTRATO</t>
        </is>
      </c>
      <c r="L6711" t="n">
        <v>1224.290424</v>
      </c>
      <c r="M6711" t="inlineStr"/>
      <c r="N6711" t="inlineStr"/>
      <c r="O6711" s="142">
        <f>DATE(YEAR(H6711),MONTH(H6711),1)</f>
        <v/>
      </c>
      <c r="P6711" s="132">
        <f>IF(H6711&gt;$L$3,"Futuro","Atraso")</f>
        <v/>
      </c>
      <c r="Q6711">
        <f>12*(YEAR(H6711)-YEAR($L$3))+(MONTH(H6711)-MONTH($L$3))</f>
        <v/>
      </c>
      <c r="R6711" s="366">
        <f>IF(N6711="IBIRAPITANGA FASE 3",IF(P6711="Atraso",M6711,M6711/(1+$J$2)^Q6711),IF(P6711="Atraso",M6711,M6711/(1+$J$1)^Q6711))</f>
        <v/>
      </c>
    </row>
    <row r="6712">
      <c r="A6712" t="inlineStr">
        <is>
          <t>Q03L02</t>
        </is>
      </c>
      <c r="B6712" t="inlineStr">
        <is>
          <t>AUGUSTO CESAR PEREIRA DA ROCHA</t>
        </is>
      </c>
      <c r="C6712" t="n">
        <v>1</v>
      </c>
      <c r="D6712" t="inlineStr">
        <is>
          <t>IPCA</t>
        </is>
      </c>
      <c r="E6712" t="n">
        <v>0</v>
      </c>
      <c r="F6712" t="inlineStr">
        <is>
          <t>MENSAL</t>
        </is>
      </c>
      <c r="G6712" t="n">
        <v>46081</v>
      </c>
      <c r="H6712" t="n">
        <v>46081</v>
      </c>
      <c r="I6712" t="inlineStr">
        <is>
          <t>028</t>
        </is>
      </c>
      <c r="J6712" t="inlineStr">
        <is>
          <t>CARTEIRA</t>
        </is>
      </c>
      <c r="K6712" t="inlineStr">
        <is>
          <t>CONTRATO</t>
        </is>
      </c>
      <c r="L6712" t="n">
        <v>1224.290424</v>
      </c>
      <c r="M6712" t="inlineStr"/>
      <c r="N6712" t="inlineStr"/>
      <c r="O6712" s="142">
        <f>DATE(YEAR(H6712),MONTH(H6712),1)</f>
        <v/>
      </c>
      <c r="P6712" s="132">
        <f>IF(H6712&gt;$L$3,"Futuro","Atraso")</f>
        <v/>
      </c>
      <c r="Q6712">
        <f>12*(YEAR(H6712)-YEAR($L$3))+(MONTH(H6712)-MONTH($L$3))</f>
        <v/>
      </c>
      <c r="R6712" s="366">
        <f>IF(N6712="IBIRAPITANGA FASE 3",IF(P6712="Atraso",M6712,M6712/(1+$J$2)^Q6712),IF(P6712="Atraso",M6712,M6712/(1+$J$1)^Q6712))</f>
        <v/>
      </c>
    </row>
    <row r="6713">
      <c r="A6713" t="inlineStr">
        <is>
          <t>Q03L02</t>
        </is>
      </c>
      <c r="B6713" t="inlineStr">
        <is>
          <t>AUGUSTO CESAR PEREIRA DA ROCHA</t>
        </is>
      </c>
      <c r="C6713" t="n">
        <v>1</v>
      </c>
      <c r="D6713" t="inlineStr">
        <is>
          <t>IPCA</t>
        </is>
      </c>
      <c r="E6713" t="n">
        <v>0</v>
      </c>
      <c r="F6713" t="inlineStr">
        <is>
          <t>MENSAL</t>
        </is>
      </c>
      <c r="G6713" t="n">
        <v>46111</v>
      </c>
      <c r="H6713" t="n">
        <v>46111</v>
      </c>
      <c r="I6713" t="inlineStr">
        <is>
          <t>029</t>
        </is>
      </c>
      <c r="J6713" t="inlineStr">
        <is>
          <t>CARTEIRA</t>
        </is>
      </c>
      <c r="K6713" t="inlineStr">
        <is>
          <t>CONTRATO</t>
        </is>
      </c>
      <c r="L6713" t="n">
        <v>1224.290424</v>
      </c>
      <c r="M6713" t="inlineStr"/>
      <c r="N6713" t="inlineStr"/>
      <c r="O6713" s="142">
        <f>DATE(YEAR(H6713),MONTH(H6713),1)</f>
        <v/>
      </c>
      <c r="P6713" s="132">
        <f>IF(H6713&gt;$L$3,"Futuro","Atraso")</f>
        <v/>
      </c>
      <c r="Q6713">
        <f>12*(YEAR(H6713)-YEAR($L$3))+(MONTH(H6713)-MONTH($L$3))</f>
        <v/>
      </c>
      <c r="R6713" s="366">
        <f>IF(N6713="IBIRAPITANGA FASE 3",IF(P6713="Atraso",M6713,M6713/(1+$J$2)^Q6713),IF(P6713="Atraso",M6713,M6713/(1+$J$1)^Q6713))</f>
        <v/>
      </c>
    </row>
    <row r="6714">
      <c r="A6714" t="inlineStr">
        <is>
          <t>Q03L02</t>
        </is>
      </c>
      <c r="B6714" t="inlineStr">
        <is>
          <t>AUGUSTO CESAR PEREIRA DA ROCHA</t>
        </is>
      </c>
      <c r="C6714" t="n">
        <v>1</v>
      </c>
      <c r="D6714" t="inlineStr">
        <is>
          <t>IPCA</t>
        </is>
      </c>
      <c r="E6714" t="n">
        <v>0</v>
      </c>
      <c r="F6714" t="inlineStr">
        <is>
          <t>MENSAL</t>
        </is>
      </c>
      <c r="G6714" t="n">
        <v>46142</v>
      </c>
      <c r="H6714" t="n">
        <v>46142</v>
      </c>
      <c r="I6714" t="inlineStr">
        <is>
          <t>030</t>
        </is>
      </c>
      <c r="J6714" t="inlineStr">
        <is>
          <t>CARTEIRA</t>
        </is>
      </c>
      <c r="K6714" t="inlineStr">
        <is>
          <t>CONTRATO</t>
        </is>
      </c>
      <c r="L6714" t="n">
        <v>1224.290424</v>
      </c>
      <c r="M6714" t="inlineStr"/>
      <c r="N6714" t="inlineStr"/>
      <c r="O6714" s="142">
        <f>DATE(YEAR(H6714),MONTH(H6714),1)</f>
        <v/>
      </c>
      <c r="P6714" s="132">
        <f>IF(H6714&gt;$L$3,"Futuro","Atraso")</f>
        <v/>
      </c>
      <c r="Q6714">
        <f>12*(YEAR(H6714)-YEAR($L$3))+(MONTH(H6714)-MONTH($L$3))</f>
        <v/>
      </c>
      <c r="R6714" s="366">
        <f>IF(N6714="IBIRAPITANGA FASE 3",IF(P6714="Atraso",M6714,M6714/(1+$J$2)^Q6714),IF(P6714="Atraso",M6714,M6714/(1+$J$1)^Q6714))</f>
        <v/>
      </c>
    </row>
    <row r="6715">
      <c r="A6715" t="inlineStr">
        <is>
          <t>Q03L02</t>
        </is>
      </c>
      <c r="B6715" t="inlineStr">
        <is>
          <t>AUGUSTO CESAR PEREIRA DA ROCHA</t>
        </is>
      </c>
      <c r="C6715" t="n">
        <v>1</v>
      </c>
      <c r="D6715" t="inlineStr">
        <is>
          <t>IPCA</t>
        </is>
      </c>
      <c r="E6715" t="n">
        <v>0</v>
      </c>
      <c r="F6715" t="inlineStr">
        <is>
          <t>MENSAL</t>
        </is>
      </c>
      <c r="G6715" t="n">
        <v>46172</v>
      </c>
      <c r="H6715" t="n">
        <v>46172</v>
      </c>
      <c r="I6715" t="inlineStr">
        <is>
          <t>031</t>
        </is>
      </c>
      <c r="J6715" t="inlineStr">
        <is>
          <t>CARTEIRA</t>
        </is>
      </c>
      <c r="K6715" t="inlineStr">
        <is>
          <t>CONTRATO</t>
        </is>
      </c>
      <c r="L6715" t="n">
        <v>1224.290424</v>
      </c>
      <c r="M6715" t="inlineStr"/>
      <c r="N6715" t="inlineStr"/>
      <c r="O6715" s="142">
        <f>DATE(YEAR(H6715),MONTH(H6715),1)</f>
        <v/>
      </c>
      <c r="P6715" s="132">
        <f>IF(H6715&gt;$L$3,"Futuro","Atraso")</f>
        <v/>
      </c>
      <c r="Q6715">
        <f>12*(YEAR(H6715)-YEAR($L$3))+(MONTH(H6715)-MONTH($L$3))</f>
        <v/>
      </c>
      <c r="R6715" s="366">
        <f>IF(N6715="IBIRAPITANGA FASE 3",IF(P6715="Atraso",M6715,M6715/(1+$J$2)^Q6715),IF(P6715="Atraso",M6715,M6715/(1+$J$1)^Q6715))</f>
        <v/>
      </c>
    </row>
    <row r="6716">
      <c r="A6716" t="inlineStr">
        <is>
          <t>Q03L02</t>
        </is>
      </c>
      <c r="B6716" t="inlineStr">
        <is>
          <t>AUGUSTO CESAR PEREIRA DA ROCHA</t>
        </is>
      </c>
      <c r="C6716" t="n">
        <v>1</v>
      </c>
      <c r="D6716" t="inlineStr">
        <is>
          <t>IPCA</t>
        </is>
      </c>
      <c r="E6716" t="n">
        <v>0</v>
      </c>
      <c r="F6716" t="inlineStr">
        <is>
          <t>MENSAL</t>
        </is>
      </c>
      <c r="G6716" t="n">
        <v>46203</v>
      </c>
      <c r="H6716" t="n">
        <v>46203</v>
      </c>
      <c r="I6716" t="inlineStr">
        <is>
          <t>032</t>
        </is>
      </c>
      <c r="J6716" t="inlineStr">
        <is>
          <t>CARTEIRA</t>
        </is>
      </c>
      <c r="K6716" t="inlineStr">
        <is>
          <t>CONTRATO</t>
        </is>
      </c>
      <c r="L6716" t="n">
        <v>1224.290424</v>
      </c>
      <c r="M6716" t="inlineStr"/>
      <c r="N6716" t="inlineStr"/>
      <c r="O6716" s="142">
        <f>DATE(YEAR(H6716),MONTH(H6716),1)</f>
        <v/>
      </c>
      <c r="P6716" s="132">
        <f>IF(H6716&gt;$L$3,"Futuro","Atraso")</f>
        <v/>
      </c>
      <c r="Q6716">
        <f>12*(YEAR(H6716)-YEAR($L$3))+(MONTH(H6716)-MONTH($L$3))</f>
        <v/>
      </c>
      <c r="R6716" s="366">
        <f>IF(N6716="IBIRAPITANGA FASE 3",IF(P6716="Atraso",M6716,M6716/(1+$J$2)^Q6716),IF(P6716="Atraso",M6716,M6716/(1+$J$1)^Q6716))</f>
        <v/>
      </c>
    </row>
    <row r="6717">
      <c r="A6717" t="inlineStr">
        <is>
          <t>Q03L02</t>
        </is>
      </c>
      <c r="B6717" t="inlineStr">
        <is>
          <t>AUGUSTO CESAR PEREIRA DA ROCHA</t>
        </is>
      </c>
      <c r="C6717" t="n">
        <v>1</v>
      </c>
      <c r="D6717" t="inlineStr">
        <is>
          <t>IPCA</t>
        </is>
      </c>
      <c r="E6717" t="n">
        <v>0</v>
      </c>
      <c r="F6717" t="inlineStr">
        <is>
          <t>MENSAL</t>
        </is>
      </c>
      <c r="G6717" t="n">
        <v>46233</v>
      </c>
      <c r="H6717" t="n">
        <v>46233</v>
      </c>
      <c r="I6717" t="inlineStr">
        <is>
          <t>033</t>
        </is>
      </c>
      <c r="J6717" t="inlineStr">
        <is>
          <t>CARTEIRA</t>
        </is>
      </c>
      <c r="K6717" t="inlineStr">
        <is>
          <t>CONTRATO</t>
        </is>
      </c>
      <c r="L6717" t="n">
        <v>1224.290424</v>
      </c>
      <c r="M6717" t="inlineStr"/>
      <c r="N6717" t="inlineStr"/>
      <c r="O6717" s="142">
        <f>DATE(YEAR(H6717),MONTH(H6717),1)</f>
        <v/>
      </c>
      <c r="P6717" s="132">
        <f>IF(H6717&gt;$L$3,"Futuro","Atraso")</f>
        <v/>
      </c>
      <c r="Q6717">
        <f>12*(YEAR(H6717)-YEAR($L$3))+(MONTH(H6717)-MONTH($L$3))</f>
        <v/>
      </c>
      <c r="R6717" s="366">
        <f>IF(N6717="IBIRAPITANGA FASE 3",IF(P6717="Atraso",M6717,M6717/(1+$J$2)^Q6717),IF(P6717="Atraso",M6717,M6717/(1+$J$1)^Q6717))</f>
        <v/>
      </c>
    </row>
    <row r="6718">
      <c r="A6718" t="inlineStr">
        <is>
          <t>Q03L02</t>
        </is>
      </c>
      <c r="B6718" t="inlineStr">
        <is>
          <t>AUGUSTO CESAR PEREIRA DA ROCHA</t>
        </is>
      </c>
      <c r="C6718" t="n">
        <v>1</v>
      </c>
      <c r="D6718" t="inlineStr">
        <is>
          <t>IPCA</t>
        </is>
      </c>
      <c r="E6718" t="n">
        <v>0</v>
      </c>
      <c r="F6718" t="inlineStr">
        <is>
          <t>MENSAL</t>
        </is>
      </c>
      <c r="G6718" t="n">
        <v>46264</v>
      </c>
      <c r="H6718" t="n">
        <v>46264</v>
      </c>
      <c r="I6718" t="inlineStr">
        <is>
          <t>034</t>
        </is>
      </c>
      <c r="J6718" t="inlineStr">
        <is>
          <t>CARTEIRA</t>
        </is>
      </c>
      <c r="K6718" t="inlineStr">
        <is>
          <t>CONTRATO</t>
        </is>
      </c>
      <c r="L6718" t="n">
        <v>1224.290424</v>
      </c>
      <c r="M6718" t="inlineStr"/>
      <c r="N6718" t="inlineStr"/>
      <c r="O6718" s="142">
        <f>DATE(YEAR(H6718),MONTH(H6718),1)</f>
        <v/>
      </c>
      <c r="P6718" s="132">
        <f>IF(H6718&gt;$L$3,"Futuro","Atraso")</f>
        <v/>
      </c>
      <c r="Q6718">
        <f>12*(YEAR(H6718)-YEAR($L$3))+(MONTH(H6718)-MONTH($L$3))</f>
        <v/>
      </c>
      <c r="R6718" s="366">
        <f>IF(N6718="IBIRAPITANGA FASE 3",IF(P6718="Atraso",M6718,M6718/(1+$J$2)^Q6718),IF(P6718="Atraso",M6718,M6718/(1+$J$1)^Q6718))</f>
        <v/>
      </c>
    </row>
    <row r="6719">
      <c r="A6719" t="inlineStr">
        <is>
          <t>Q03L02</t>
        </is>
      </c>
      <c r="B6719" t="inlineStr">
        <is>
          <t>AUGUSTO CESAR PEREIRA DA ROCHA</t>
        </is>
      </c>
      <c r="C6719" t="n">
        <v>1</v>
      </c>
      <c r="D6719" t="inlineStr">
        <is>
          <t>IPCA</t>
        </is>
      </c>
      <c r="E6719" t="n">
        <v>0</v>
      </c>
      <c r="F6719" t="inlineStr">
        <is>
          <t>MENSAL</t>
        </is>
      </c>
      <c r="G6719" t="n">
        <v>46295</v>
      </c>
      <c r="H6719" t="n">
        <v>46295</v>
      </c>
      <c r="I6719" t="inlineStr">
        <is>
          <t>035</t>
        </is>
      </c>
      <c r="J6719" t="inlineStr">
        <is>
          <t>CARTEIRA</t>
        </is>
      </c>
      <c r="K6719" t="inlineStr">
        <is>
          <t>CONTRATO</t>
        </is>
      </c>
      <c r="L6719" t="n">
        <v>1224.290424</v>
      </c>
      <c r="M6719" t="inlineStr"/>
      <c r="N6719" t="inlineStr"/>
      <c r="O6719" s="142">
        <f>DATE(YEAR(H6719),MONTH(H6719),1)</f>
        <v/>
      </c>
      <c r="P6719" s="132">
        <f>IF(H6719&gt;$L$3,"Futuro","Atraso")</f>
        <v/>
      </c>
      <c r="Q6719">
        <f>12*(YEAR(H6719)-YEAR($L$3))+(MONTH(H6719)-MONTH($L$3))</f>
        <v/>
      </c>
      <c r="R6719" s="366">
        <f>IF(N6719="IBIRAPITANGA FASE 3",IF(P6719="Atraso",M6719,M6719/(1+$J$2)^Q6719),IF(P6719="Atraso",M6719,M6719/(1+$J$1)^Q6719))</f>
        <v/>
      </c>
    </row>
    <row r="6720">
      <c r="A6720" t="inlineStr">
        <is>
          <t>Q03L02</t>
        </is>
      </c>
      <c r="B6720" t="inlineStr">
        <is>
          <t>AUGUSTO CESAR PEREIRA DA ROCHA</t>
        </is>
      </c>
      <c r="C6720" t="n">
        <v>1</v>
      </c>
      <c r="D6720" t="inlineStr">
        <is>
          <t>IPCA</t>
        </is>
      </c>
      <c r="E6720" t="n">
        <v>0</v>
      </c>
      <c r="F6720" t="inlineStr">
        <is>
          <t>MENSAL</t>
        </is>
      </c>
      <c r="G6720" t="n">
        <v>46325</v>
      </c>
      <c r="H6720" t="n">
        <v>46325</v>
      </c>
      <c r="I6720" t="inlineStr">
        <is>
          <t>036</t>
        </is>
      </c>
      <c r="J6720" t="inlineStr">
        <is>
          <t>CARTEIRA</t>
        </is>
      </c>
      <c r="K6720" t="inlineStr">
        <is>
          <t>CONTRATO</t>
        </is>
      </c>
      <c r="L6720" t="n">
        <v>1224.290424</v>
      </c>
      <c r="M6720" t="inlineStr"/>
      <c r="N6720" t="inlineStr"/>
      <c r="O6720" s="142">
        <f>DATE(YEAR(H6720),MONTH(H6720),1)</f>
        <v/>
      </c>
      <c r="P6720" s="132">
        <f>IF(H6720&gt;$L$3,"Futuro","Atraso")</f>
        <v/>
      </c>
      <c r="Q6720">
        <f>12*(YEAR(H6720)-YEAR($L$3))+(MONTH(H6720)-MONTH($L$3))</f>
        <v/>
      </c>
      <c r="R6720" s="366">
        <f>IF(N6720="IBIRAPITANGA FASE 3",IF(P6720="Atraso",M6720,M6720/(1+$J$2)^Q6720),IF(P6720="Atraso",M6720,M6720/(1+$J$1)^Q6720))</f>
        <v/>
      </c>
    </row>
    <row r="6721">
      <c r="A6721" t="inlineStr">
        <is>
          <t>Q03L02</t>
        </is>
      </c>
      <c r="B6721" t="inlineStr">
        <is>
          <t>AUGUSTO CESAR PEREIRA DA ROCHA</t>
        </is>
      </c>
      <c r="C6721" t="n">
        <v>1</v>
      </c>
      <c r="D6721" t="inlineStr">
        <is>
          <t>IPCA</t>
        </is>
      </c>
      <c r="E6721" t="n">
        <v>0</v>
      </c>
      <c r="F6721" t="inlineStr">
        <is>
          <t>MENSAL</t>
        </is>
      </c>
      <c r="G6721" t="n">
        <v>46356</v>
      </c>
      <c r="H6721" t="n">
        <v>46356</v>
      </c>
      <c r="I6721" t="inlineStr">
        <is>
          <t>037</t>
        </is>
      </c>
      <c r="J6721" t="inlineStr">
        <is>
          <t>CARTEIRA</t>
        </is>
      </c>
      <c r="K6721" t="inlineStr">
        <is>
          <t>CONTRATO</t>
        </is>
      </c>
      <c r="L6721" t="n">
        <v>1224.290424</v>
      </c>
      <c r="M6721" t="inlineStr"/>
      <c r="N6721" t="inlineStr"/>
      <c r="O6721" s="142">
        <f>DATE(YEAR(H6721),MONTH(H6721),1)</f>
        <v/>
      </c>
      <c r="P6721" s="132">
        <f>IF(H6721&gt;$L$3,"Futuro","Atraso")</f>
        <v/>
      </c>
      <c r="Q6721">
        <f>12*(YEAR(H6721)-YEAR($L$3))+(MONTH(H6721)-MONTH($L$3))</f>
        <v/>
      </c>
      <c r="R6721" s="366">
        <f>IF(N6721="IBIRAPITANGA FASE 3",IF(P6721="Atraso",M6721,M6721/(1+$J$2)^Q6721),IF(P6721="Atraso",M6721,M6721/(1+$J$1)^Q6721))</f>
        <v/>
      </c>
    </row>
    <row r="6722">
      <c r="A6722" t="inlineStr">
        <is>
          <t>Q03L02</t>
        </is>
      </c>
      <c r="B6722" t="inlineStr">
        <is>
          <t>AUGUSTO CESAR PEREIRA DA ROCHA</t>
        </is>
      </c>
      <c r="C6722" t="n">
        <v>1</v>
      </c>
      <c r="D6722" t="inlineStr">
        <is>
          <t>IPCA</t>
        </is>
      </c>
      <c r="E6722" t="n">
        <v>0</v>
      </c>
      <c r="F6722" t="inlineStr">
        <is>
          <t>MENSAL</t>
        </is>
      </c>
      <c r="G6722" t="n">
        <v>46386</v>
      </c>
      <c r="H6722" t="n">
        <v>46386</v>
      </c>
      <c r="I6722" t="inlineStr">
        <is>
          <t>038</t>
        </is>
      </c>
      <c r="J6722" t="inlineStr">
        <is>
          <t>CARTEIRA</t>
        </is>
      </c>
      <c r="K6722" t="inlineStr">
        <is>
          <t>CONTRATO</t>
        </is>
      </c>
      <c r="L6722" t="n">
        <v>1224.290424</v>
      </c>
      <c r="M6722" t="inlineStr"/>
      <c r="N6722" t="inlineStr"/>
      <c r="O6722" s="142">
        <f>DATE(YEAR(H6722),MONTH(H6722),1)</f>
        <v/>
      </c>
      <c r="P6722" s="132">
        <f>IF(H6722&gt;$L$3,"Futuro","Atraso")</f>
        <v/>
      </c>
      <c r="Q6722">
        <f>12*(YEAR(H6722)-YEAR($L$3))+(MONTH(H6722)-MONTH($L$3))</f>
        <v/>
      </c>
      <c r="R6722" s="366">
        <f>IF(N6722="IBIRAPITANGA FASE 3",IF(P6722="Atraso",M6722,M6722/(1+$J$2)^Q6722),IF(P6722="Atraso",M6722,M6722/(1+$J$1)^Q6722))</f>
        <v/>
      </c>
    </row>
    <row r="6723">
      <c r="A6723" t="inlineStr">
        <is>
          <t>Q03L02</t>
        </is>
      </c>
      <c r="B6723" t="inlineStr">
        <is>
          <t>AUGUSTO CESAR PEREIRA DA ROCHA</t>
        </is>
      </c>
      <c r="C6723" t="n">
        <v>1</v>
      </c>
      <c r="D6723" t="inlineStr">
        <is>
          <t>IPCA</t>
        </is>
      </c>
      <c r="E6723" t="n">
        <v>0</v>
      </c>
      <c r="F6723" t="inlineStr">
        <is>
          <t>MENSAL</t>
        </is>
      </c>
      <c r="G6723" t="n">
        <v>46417</v>
      </c>
      <c r="H6723" t="n">
        <v>46417</v>
      </c>
      <c r="I6723" t="inlineStr">
        <is>
          <t>039</t>
        </is>
      </c>
      <c r="J6723" t="inlineStr">
        <is>
          <t>CARTEIRA</t>
        </is>
      </c>
      <c r="K6723" t="inlineStr">
        <is>
          <t>CONTRATO</t>
        </is>
      </c>
      <c r="L6723" t="n">
        <v>1224.290424</v>
      </c>
      <c r="M6723" t="inlineStr"/>
      <c r="N6723" t="inlineStr"/>
      <c r="O6723" s="142">
        <f>DATE(YEAR(H6723),MONTH(H6723),1)</f>
        <v/>
      </c>
      <c r="P6723" s="132">
        <f>IF(H6723&gt;$L$3,"Futuro","Atraso")</f>
        <v/>
      </c>
      <c r="Q6723">
        <f>12*(YEAR(H6723)-YEAR($L$3))+(MONTH(H6723)-MONTH($L$3))</f>
        <v/>
      </c>
      <c r="R6723" s="366">
        <f>IF(N6723="IBIRAPITANGA FASE 3",IF(P6723="Atraso",M6723,M6723/(1+$J$2)^Q6723),IF(P6723="Atraso",M6723,M6723/(1+$J$1)^Q6723))</f>
        <v/>
      </c>
    </row>
    <row r="6724">
      <c r="A6724" t="inlineStr">
        <is>
          <t>Q03L02</t>
        </is>
      </c>
      <c r="B6724" t="inlineStr">
        <is>
          <t>AUGUSTO CESAR PEREIRA DA ROCHA</t>
        </is>
      </c>
      <c r="C6724" t="n">
        <v>1</v>
      </c>
      <c r="D6724" t="inlineStr">
        <is>
          <t>IPCA</t>
        </is>
      </c>
      <c r="E6724" t="n">
        <v>0</v>
      </c>
      <c r="F6724" t="inlineStr">
        <is>
          <t>MENSAL</t>
        </is>
      </c>
      <c r="G6724" t="n">
        <v>46446</v>
      </c>
      <c r="H6724" t="n">
        <v>46446</v>
      </c>
      <c r="I6724" t="inlineStr">
        <is>
          <t>040</t>
        </is>
      </c>
      <c r="J6724" t="inlineStr">
        <is>
          <t>CARTEIRA</t>
        </is>
      </c>
      <c r="K6724" t="inlineStr">
        <is>
          <t>CONTRATO</t>
        </is>
      </c>
      <c r="L6724" t="n">
        <v>1224.290424</v>
      </c>
      <c r="M6724" t="inlineStr"/>
      <c r="N6724" t="inlineStr"/>
      <c r="O6724" s="142">
        <f>DATE(YEAR(H6724),MONTH(H6724),1)</f>
        <v/>
      </c>
      <c r="P6724" s="132">
        <f>IF(H6724&gt;$L$3,"Futuro","Atraso")</f>
        <v/>
      </c>
      <c r="Q6724">
        <f>12*(YEAR(H6724)-YEAR($L$3))+(MONTH(H6724)-MONTH($L$3))</f>
        <v/>
      </c>
      <c r="R6724" s="366">
        <f>IF(N6724="IBIRAPITANGA FASE 3",IF(P6724="Atraso",M6724,M6724/(1+$J$2)^Q6724),IF(P6724="Atraso",M6724,M6724/(1+$J$1)^Q6724))</f>
        <v/>
      </c>
    </row>
    <row r="6725">
      <c r="A6725" t="inlineStr">
        <is>
          <t>Q03L02</t>
        </is>
      </c>
      <c r="B6725" t="inlineStr">
        <is>
          <t>AUGUSTO CESAR PEREIRA DA ROCHA</t>
        </is>
      </c>
      <c r="C6725" t="n">
        <v>1</v>
      </c>
      <c r="D6725" t="inlineStr">
        <is>
          <t>IPCA</t>
        </is>
      </c>
      <c r="E6725" t="n">
        <v>0</v>
      </c>
      <c r="F6725" t="inlineStr">
        <is>
          <t>MENSAL</t>
        </is>
      </c>
      <c r="G6725" t="n">
        <v>46476</v>
      </c>
      <c r="H6725" t="n">
        <v>46476</v>
      </c>
      <c r="I6725" t="inlineStr">
        <is>
          <t>041</t>
        </is>
      </c>
      <c r="J6725" t="inlineStr">
        <is>
          <t>CARTEIRA</t>
        </is>
      </c>
      <c r="K6725" t="inlineStr">
        <is>
          <t>CONTRATO</t>
        </is>
      </c>
      <c r="L6725" t="n">
        <v>1224.290424</v>
      </c>
      <c r="M6725" t="inlineStr"/>
      <c r="N6725" t="inlineStr"/>
      <c r="O6725" s="142">
        <f>DATE(YEAR(H6725),MONTH(H6725),1)</f>
        <v/>
      </c>
      <c r="P6725" s="132">
        <f>IF(H6725&gt;$L$3,"Futuro","Atraso")</f>
        <v/>
      </c>
      <c r="Q6725">
        <f>12*(YEAR(H6725)-YEAR($L$3))+(MONTH(H6725)-MONTH($L$3))</f>
        <v/>
      </c>
      <c r="R6725" s="366">
        <f>IF(N6725="IBIRAPITANGA FASE 3",IF(P6725="Atraso",M6725,M6725/(1+$J$2)^Q6725),IF(P6725="Atraso",M6725,M6725/(1+$J$1)^Q6725))</f>
        <v/>
      </c>
    </row>
    <row r="6726">
      <c r="A6726" t="inlineStr">
        <is>
          <t>Q03L02</t>
        </is>
      </c>
      <c r="B6726" t="inlineStr">
        <is>
          <t>AUGUSTO CESAR PEREIRA DA ROCHA</t>
        </is>
      </c>
      <c r="C6726" t="n">
        <v>1</v>
      </c>
      <c r="D6726" t="inlineStr">
        <is>
          <t>IPCA</t>
        </is>
      </c>
      <c r="E6726" t="n">
        <v>0</v>
      </c>
      <c r="F6726" t="inlineStr">
        <is>
          <t>MENSAL</t>
        </is>
      </c>
      <c r="G6726" t="n">
        <v>46507</v>
      </c>
      <c r="H6726" t="n">
        <v>46507</v>
      </c>
      <c r="I6726" t="inlineStr">
        <is>
          <t>042</t>
        </is>
      </c>
      <c r="J6726" t="inlineStr">
        <is>
          <t>CARTEIRA</t>
        </is>
      </c>
      <c r="K6726" t="inlineStr">
        <is>
          <t>CONTRATO</t>
        </is>
      </c>
      <c r="L6726" t="n">
        <v>1224.290424</v>
      </c>
      <c r="M6726" t="inlineStr"/>
      <c r="N6726" t="inlineStr"/>
      <c r="O6726" s="142">
        <f>DATE(YEAR(H6726),MONTH(H6726),1)</f>
        <v/>
      </c>
      <c r="P6726" s="132">
        <f>IF(H6726&gt;$L$3,"Futuro","Atraso")</f>
        <v/>
      </c>
      <c r="Q6726">
        <f>12*(YEAR(H6726)-YEAR($L$3))+(MONTH(H6726)-MONTH($L$3))</f>
        <v/>
      </c>
      <c r="R6726" s="366">
        <f>IF(N6726="IBIRAPITANGA FASE 3",IF(P6726="Atraso",M6726,M6726/(1+$J$2)^Q6726),IF(P6726="Atraso",M6726,M6726/(1+$J$1)^Q6726))</f>
        <v/>
      </c>
    </row>
    <row r="6727">
      <c r="A6727" t="inlineStr">
        <is>
          <t>Q03L02</t>
        </is>
      </c>
      <c r="B6727" t="inlineStr">
        <is>
          <t>AUGUSTO CESAR PEREIRA DA ROCHA</t>
        </is>
      </c>
      <c r="C6727" t="n">
        <v>1</v>
      </c>
      <c r="D6727" t="inlineStr">
        <is>
          <t>IPCA</t>
        </is>
      </c>
      <c r="E6727" t="n">
        <v>0</v>
      </c>
      <c r="F6727" t="inlineStr">
        <is>
          <t>MENSAL</t>
        </is>
      </c>
      <c r="G6727" t="n">
        <v>46537</v>
      </c>
      <c r="H6727" t="n">
        <v>46537</v>
      </c>
      <c r="I6727" t="inlineStr">
        <is>
          <t>043</t>
        </is>
      </c>
      <c r="J6727" t="inlineStr">
        <is>
          <t>CARTEIRA</t>
        </is>
      </c>
      <c r="K6727" t="inlineStr">
        <is>
          <t>CONTRATO</t>
        </is>
      </c>
      <c r="L6727" t="n">
        <v>1224.290424</v>
      </c>
      <c r="M6727" t="inlineStr"/>
      <c r="N6727" t="inlineStr"/>
      <c r="O6727" s="142">
        <f>DATE(YEAR(H6727),MONTH(H6727),1)</f>
        <v/>
      </c>
      <c r="P6727" s="132">
        <f>IF(H6727&gt;$L$3,"Futuro","Atraso")</f>
        <v/>
      </c>
      <c r="Q6727">
        <f>12*(YEAR(H6727)-YEAR($L$3))+(MONTH(H6727)-MONTH($L$3))</f>
        <v/>
      </c>
      <c r="R6727" s="366">
        <f>IF(N6727="IBIRAPITANGA FASE 3",IF(P6727="Atraso",M6727,M6727/(1+$J$2)^Q6727),IF(P6727="Atraso",M6727,M6727/(1+$J$1)^Q6727))</f>
        <v/>
      </c>
    </row>
    <row r="6728">
      <c r="A6728" t="inlineStr">
        <is>
          <t>Q03L06</t>
        </is>
      </c>
      <c r="B6728" t="inlineStr">
        <is>
          <t>MARCEL NOGUEIRA MAGALHÃES</t>
        </is>
      </c>
      <c r="C6728" t="n">
        <v>1</v>
      </c>
      <c r="D6728" t="inlineStr">
        <is>
          <t>IPCA</t>
        </is>
      </c>
      <c r="E6728" t="n">
        <v>0</v>
      </c>
      <c r="F6728" t="inlineStr">
        <is>
          <t>MENSAL</t>
        </is>
      </c>
      <c r="G6728" t="n">
        <v>45209</v>
      </c>
      <c r="H6728" t="n">
        <v>45209</v>
      </c>
      <c r="I6728" t="inlineStr">
        <is>
          <t>001</t>
        </is>
      </c>
      <c r="J6728" t="inlineStr">
        <is>
          <t>CARTEIRA</t>
        </is>
      </c>
      <c r="K6728" t="inlineStr">
        <is>
          <t>CONTRATO</t>
        </is>
      </c>
      <c r="L6728" t="n">
        <v>443.92926</v>
      </c>
      <c r="M6728" t="inlineStr"/>
      <c r="N6728" t="inlineStr"/>
      <c r="O6728" s="142">
        <f>DATE(YEAR(H6728),MONTH(H6728),1)</f>
        <v/>
      </c>
      <c r="P6728" s="132">
        <f>IF(H6728&gt;$L$3,"Futuro","Atraso")</f>
        <v/>
      </c>
      <c r="Q6728">
        <f>12*(YEAR(H6728)-YEAR($L$3))+(MONTH(H6728)-MONTH($L$3))</f>
        <v/>
      </c>
      <c r="R6728" s="366">
        <f>IF(N6728="IBIRAPITANGA FASE 3",IF(P6728="Atraso",M6728,M6728/(1+$J$2)^Q6728),IF(P6728="Atraso",M6728,M6728/(1+$J$1)^Q6728))</f>
        <v/>
      </c>
    </row>
    <row r="6729">
      <c r="A6729" t="inlineStr">
        <is>
          <t>Q03L06</t>
        </is>
      </c>
      <c r="B6729" t="inlineStr">
        <is>
          <t>MARCEL NOGUEIRA MAGALHÃES</t>
        </is>
      </c>
      <c r="C6729" t="n">
        <v>1</v>
      </c>
      <c r="D6729" t="inlineStr">
        <is>
          <t>IPCA</t>
        </is>
      </c>
      <c r="E6729" t="n">
        <v>0</v>
      </c>
      <c r="F6729" t="inlineStr">
        <is>
          <t>MENSAL</t>
        </is>
      </c>
      <c r="G6729" t="n">
        <v>45240</v>
      </c>
      <c r="H6729" t="n">
        <v>45240</v>
      </c>
      <c r="I6729" t="inlineStr">
        <is>
          <t>001</t>
        </is>
      </c>
      <c r="J6729" t="inlineStr">
        <is>
          <t>CARTEIRA</t>
        </is>
      </c>
      <c r="K6729" t="inlineStr">
        <is>
          <t>CONTRATO</t>
        </is>
      </c>
      <c r="L6729" t="n">
        <v>269.30028</v>
      </c>
      <c r="M6729" t="inlineStr"/>
      <c r="N6729" t="inlineStr"/>
      <c r="O6729" s="142">
        <f>DATE(YEAR(H6729),MONTH(H6729),1)</f>
        <v/>
      </c>
      <c r="P6729" s="132">
        <f>IF(H6729&gt;$L$3,"Futuro","Atraso")</f>
        <v/>
      </c>
      <c r="Q6729">
        <f>12*(YEAR(H6729)-YEAR($L$3))+(MONTH(H6729)-MONTH($L$3))</f>
        <v/>
      </c>
      <c r="R6729" s="366">
        <f>IF(N6729="IBIRAPITANGA FASE 3",IF(P6729="Atraso",M6729,M6729/(1+$J$2)^Q6729),IF(P6729="Atraso",M6729,M6729/(1+$J$1)^Q6729))</f>
        <v/>
      </c>
    </row>
    <row r="6730">
      <c r="A6730" t="inlineStr">
        <is>
          <t>Q03L06</t>
        </is>
      </c>
      <c r="B6730" t="inlineStr">
        <is>
          <t>MARCEL NOGUEIRA MAGALHÃES</t>
        </is>
      </c>
      <c r="C6730" t="n">
        <v>1</v>
      </c>
      <c r="D6730" t="inlineStr">
        <is>
          <t>IPCA</t>
        </is>
      </c>
      <c r="E6730" t="n">
        <v>0</v>
      </c>
      <c r="F6730" t="inlineStr">
        <is>
          <t>MENSAL</t>
        </is>
      </c>
      <c r="G6730" t="n">
        <v>45240</v>
      </c>
      <c r="H6730" t="n">
        <v>45240</v>
      </c>
      <c r="I6730" t="inlineStr">
        <is>
          <t>001</t>
        </is>
      </c>
      <c r="J6730" t="inlineStr">
        <is>
          <t>CARTEIRA</t>
        </is>
      </c>
      <c r="K6730" t="inlineStr">
        <is>
          <t>CONTRATO</t>
        </is>
      </c>
      <c r="L6730" t="n">
        <v>174.646566</v>
      </c>
      <c r="M6730" t="inlineStr"/>
      <c r="N6730" t="inlineStr"/>
      <c r="O6730" s="142">
        <f>DATE(YEAR(H6730),MONTH(H6730),1)</f>
        <v/>
      </c>
      <c r="P6730" s="132">
        <f>IF(H6730&gt;$L$3,"Futuro","Atraso")</f>
        <v/>
      </c>
      <c r="Q6730">
        <f>12*(YEAR(H6730)-YEAR($L$3))+(MONTH(H6730)-MONTH($L$3))</f>
        <v/>
      </c>
      <c r="R6730" s="366">
        <f>IF(N6730="IBIRAPITANGA FASE 3",IF(P6730="Atraso",M6730,M6730/(1+$J$2)^Q6730),IF(P6730="Atraso",M6730,M6730/(1+$J$1)^Q6730))</f>
        <v/>
      </c>
    </row>
    <row r="6731">
      <c r="A6731" t="inlineStr">
        <is>
          <t>Q03L06</t>
        </is>
      </c>
      <c r="B6731" t="inlineStr">
        <is>
          <t>MARCEL NOGUEIRA MAGALHÃES</t>
        </is>
      </c>
      <c r="C6731" t="n">
        <v>1</v>
      </c>
      <c r="D6731" t="inlineStr">
        <is>
          <t>IPCA</t>
        </is>
      </c>
      <c r="E6731" t="n">
        <v>0</v>
      </c>
      <c r="F6731" t="inlineStr">
        <is>
          <t>MENSAL</t>
        </is>
      </c>
      <c r="G6731" t="n">
        <v>45270</v>
      </c>
      <c r="H6731" t="n">
        <v>45270</v>
      </c>
      <c r="I6731" t="inlineStr">
        <is>
          <t>001</t>
        </is>
      </c>
      <c r="J6731" t="inlineStr">
        <is>
          <t>CARTEIRA</t>
        </is>
      </c>
      <c r="K6731" t="inlineStr">
        <is>
          <t>CONTRATO</t>
        </is>
      </c>
      <c r="L6731" t="n">
        <v>443.92926</v>
      </c>
      <c r="M6731" t="inlineStr"/>
      <c r="N6731" t="inlineStr"/>
      <c r="O6731" s="142">
        <f>DATE(YEAR(H6731),MONTH(H6731),1)</f>
        <v/>
      </c>
      <c r="P6731" s="132">
        <f>IF(H6731&gt;$L$3,"Futuro","Atraso")</f>
        <v/>
      </c>
      <c r="Q6731">
        <f>12*(YEAR(H6731)-YEAR($L$3))+(MONTH(H6731)-MONTH($L$3))</f>
        <v/>
      </c>
      <c r="R6731" s="366">
        <f>IF(N6731="IBIRAPITANGA FASE 3",IF(P6731="Atraso",M6731,M6731/(1+$J$2)^Q6731),IF(P6731="Atraso",M6731,M6731/(1+$J$1)^Q6731))</f>
        <v/>
      </c>
    </row>
    <row r="6732">
      <c r="A6732" t="inlineStr">
        <is>
          <t>Q03L06</t>
        </is>
      </c>
      <c r="B6732" t="inlineStr">
        <is>
          <t>MARCEL NOGUEIRA MAGALHÃES</t>
        </is>
      </c>
      <c r="C6732" t="n">
        <v>1</v>
      </c>
      <c r="D6732" t="inlineStr">
        <is>
          <t>IPCA</t>
        </is>
      </c>
      <c r="E6732" t="n">
        <v>0</v>
      </c>
      <c r="F6732" t="inlineStr">
        <is>
          <t>MENSAL</t>
        </is>
      </c>
      <c r="G6732" t="n">
        <v>45301</v>
      </c>
      <c r="H6732" t="n">
        <v>45301</v>
      </c>
      <c r="I6732" t="inlineStr">
        <is>
          <t>002</t>
        </is>
      </c>
      <c r="J6732" t="inlineStr">
        <is>
          <t>CARTEIRA</t>
        </is>
      </c>
      <c r="K6732" t="inlineStr">
        <is>
          <t>CONTRATO</t>
        </is>
      </c>
      <c r="L6732" t="n">
        <v>443.92926</v>
      </c>
      <c r="M6732" t="inlineStr"/>
      <c r="N6732" t="inlineStr"/>
      <c r="O6732" s="142">
        <f>DATE(YEAR(H6732),MONTH(H6732),1)</f>
        <v/>
      </c>
      <c r="P6732" s="132">
        <f>IF(H6732&gt;$L$3,"Futuro","Atraso")</f>
        <v/>
      </c>
      <c r="Q6732">
        <f>12*(YEAR(H6732)-YEAR($L$3))+(MONTH(H6732)-MONTH($L$3))</f>
        <v/>
      </c>
      <c r="R6732" s="366">
        <f>IF(N6732="IBIRAPITANGA FASE 3",IF(P6732="Atraso",M6732,M6732/(1+$J$2)^Q6732),IF(P6732="Atraso",M6732,M6732/(1+$J$1)^Q6732))</f>
        <v/>
      </c>
    </row>
    <row r="6733">
      <c r="A6733" t="inlineStr">
        <is>
          <t>Q03L06</t>
        </is>
      </c>
      <c r="B6733" t="inlineStr">
        <is>
          <t>MARCEL NOGUEIRA MAGALHÃES</t>
        </is>
      </c>
      <c r="C6733" t="n">
        <v>1</v>
      </c>
      <c r="D6733" t="inlineStr">
        <is>
          <t>IPCA</t>
        </is>
      </c>
      <c r="E6733" t="n">
        <v>0</v>
      </c>
      <c r="F6733" t="inlineStr">
        <is>
          <t>MENSAL</t>
        </is>
      </c>
      <c r="G6733" t="n">
        <v>45332</v>
      </c>
      <c r="H6733" t="n">
        <v>45332</v>
      </c>
      <c r="I6733" t="inlineStr">
        <is>
          <t>001</t>
        </is>
      </c>
      <c r="J6733" t="inlineStr">
        <is>
          <t>CARTEIRA</t>
        </is>
      </c>
      <c r="K6733" t="inlineStr">
        <is>
          <t>CONTRATO</t>
        </is>
      </c>
      <c r="L6733" t="n">
        <v>1298.444724</v>
      </c>
      <c r="M6733" t="inlineStr"/>
      <c r="N6733" t="inlineStr"/>
      <c r="O6733" s="142">
        <f>DATE(YEAR(H6733),MONTH(H6733),1)</f>
        <v/>
      </c>
      <c r="P6733" s="132">
        <f>IF(H6733&gt;$L$3,"Futuro","Atraso")</f>
        <v/>
      </c>
      <c r="Q6733">
        <f>12*(YEAR(H6733)-YEAR($L$3))+(MONTH(H6733)-MONTH($L$3))</f>
        <v/>
      </c>
      <c r="R6733" s="366">
        <f>IF(N6733="IBIRAPITANGA FASE 3",IF(P6733="Atraso",M6733,M6733/(1+$J$2)^Q6733),IF(P6733="Atraso",M6733,M6733/(1+$J$1)^Q6733))</f>
        <v/>
      </c>
    </row>
    <row r="6734">
      <c r="A6734" t="inlineStr">
        <is>
          <t>Q03L06</t>
        </is>
      </c>
      <c r="B6734" t="inlineStr">
        <is>
          <t>MARCEL NOGUEIRA MAGALHÃES</t>
        </is>
      </c>
      <c r="C6734" t="n">
        <v>1</v>
      </c>
      <c r="D6734" t="inlineStr">
        <is>
          <t>IPCA</t>
        </is>
      </c>
      <c r="E6734" t="n">
        <v>0</v>
      </c>
      <c r="F6734" t="inlineStr">
        <is>
          <t>MENSAL</t>
        </is>
      </c>
      <c r="G6734" t="n">
        <v>45361</v>
      </c>
      <c r="H6734" t="n">
        <v>45361</v>
      </c>
      <c r="I6734" t="inlineStr">
        <is>
          <t>002</t>
        </is>
      </c>
      <c r="J6734" t="inlineStr">
        <is>
          <t>CARTEIRA</t>
        </is>
      </c>
      <c r="K6734" t="inlineStr">
        <is>
          <t>CONTRATO</t>
        </is>
      </c>
      <c r="L6734" t="n">
        <v>1298.444724</v>
      </c>
      <c r="M6734" t="inlineStr"/>
      <c r="N6734" t="inlineStr"/>
      <c r="O6734" s="142">
        <f>DATE(YEAR(H6734),MONTH(H6734),1)</f>
        <v/>
      </c>
      <c r="P6734" s="132">
        <f>IF(H6734&gt;$L$3,"Futuro","Atraso")</f>
        <v/>
      </c>
      <c r="Q6734">
        <f>12*(YEAR(H6734)-YEAR($L$3))+(MONTH(H6734)-MONTH($L$3))</f>
        <v/>
      </c>
      <c r="R6734" s="366">
        <f>IF(N6734="IBIRAPITANGA FASE 3",IF(P6734="Atraso",M6734,M6734/(1+$J$2)^Q6734),IF(P6734="Atraso",M6734,M6734/(1+$J$1)^Q6734))</f>
        <v/>
      </c>
    </row>
    <row r="6735">
      <c r="A6735" t="inlineStr">
        <is>
          <t>Q03L06</t>
        </is>
      </c>
      <c r="B6735" t="inlineStr">
        <is>
          <t>MARCEL NOGUEIRA MAGALHÃES</t>
        </is>
      </c>
      <c r="C6735" t="n">
        <v>1</v>
      </c>
      <c r="D6735" t="inlineStr">
        <is>
          <t>IPCA</t>
        </is>
      </c>
      <c r="E6735" t="n">
        <v>0</v>
      </c>
      <c r="F6735" t="inlineStr">
        <is>
          <t>MENSAL</t>
        </is>
      </c>
      <c r="G6735" t="n">
        <v>45392</v>
      </c>
      <c r="H6735" t="n">
        <v>45392</v>
      </c>
      <c r="I6735" t="inlineStr">
        <is>
          <t>003</t>
        </is>
      </c>
      <c r="J6735" t="inlineStr">
        <is>
          <t>CARTEIRA</t>
        </is>
      </c>
      <c r="K6735" t="inlineStr">
        <is>
          <t>CONTRATO</t>
        </is>
      </c>
      <c r="L6735" t="n">
        <v>1298.444724</v>
      </c>
      <c r="M6735" t="inlineStr"/>
      <c r="N6735" t="inlineStr"/>
      <c r="O6735" s="142">
        <f>DATE(YEAR(H6735),MONTH(H6735),1)</f>
        <v/>
      </c>
      <c r="P6735" s="132">
        <f>IF(H6735&gt;$L$3,"Futuro","Atraso")</f>
        <v/>
      </c>
      <c r="Q6735">
        <f>12*(YEAR(H6735)-YEAR($L$3))+(MONTH(H6735)-MONTH($L$3))</f>
        <v/>
      </c>
      <c r="R6735" s="366">
        <f>IF(N6735="IBIRAPITANGA FASE 3",IF(P6735="Atraso",M6735,M6735/(1+$J$2)^Q6735),IF(P6735="Atraso",M6735,M6735/(1+$J$1)^Q6735))</f>
        <v/>
      </c>
    </row>
    <row r="6736">
      <c r="A6736" t="inlineStr">
        <is>
          <t>Q03L06</t>
        </is>
      </c>
      <c r="B6736" t="inlineStr">
        <is>
          <t>MARCEL NOGUEIRA MAGALHÃES</t>
        </is>
      </c>
      <c r="C6736" t="n">
        <v>1</v>
      </c>
      <c r="D6736" t="inlineStr">
        <is>
          <t>IPCA</t>
        </is>
      </c>
      <c r="E6736" t="n">
        <v>0</v>
      </c>
      <c r="F6736" t="inlineStr">
        <is>
          <t>MENSAL</t>
        </is>
      </c>
      <c r="G6736" t="n">
        <v>45422</v>
      </c>
      <c r="H6736" t="n">
        <v>45422</v>
      </c>
      <c r="I6736" t="inlineStr">
        <is>
          <t>004</t>
        </is>
      </c>
      <c r="J6736" t="inlineStr">
        <is>
          <t>CARTEIRA</t>
        </is>
      </c>
      <c r="K6736" t="inlineStr">
        <is>
          <t>CONTRATO</t>
        </is>
      </c>
      <c r="L6736" t="n">
        <v>1298.444724</v>
      </c>
      <c r="M6736" t="inlineStr"/>
      <c r="N6736" t="inlineStr"/>
      <c r="O6736" s="142">
        <f>DATE(YEAR(H6736),MONTH(H6736),1)</f>
        <v/>
      </c>
      <c r="P6736" s="132">
        <f>IF(H6736&gt;$L$3,"Futuro","Atraso")</f>
        <v/>
      </c>
      <c r="Q6736">
        <f>12*(YEAR(H6736)-YEAR($L$3))+(MONTH(H6736)-MONTH($L$3))</f>
        <v/>
      </c>
      <c r="R6736" s="366">
        <f>IF(N6736="IBIRAPITANGA FASE 3",IF(P6736="Atraso",M6736,M6736/(1+$J$2)^Q6736),IF(P6736="Atraso",M6736,M6736/(1+$J$1)^Q6736))</f>
        <v/>
      </c>
    </row>
    <row r="6737">
      <c r="A6737" t="inlineStr">
        <is>
          <t>Q03L06</t>
        </is>
      </c>
      <c r="B6737" t="inlineStr">
        <is>
          <t>MARCEL NOGUEIRA MAGALHÃES</t>
        </is>
      </c>
      <c r="C6737" t="n">
        <v>1</v>
      </c>
      <c r="D6737" t="inlineStr">
        <is>
          <t>IPCA</t>
        </is>
      </c>
      <c r="E6737" t="n">
        <v>0</v>
      </c>
      <c r="F6737" t="inlineStr">
        <is>
          <t>MENSAL</t>
        </is>
      </c>
      <c r="G6737" t="n">
        <v>45453</v>
      </c>
      <c r="H6737" t="n">
        <v>45453</v>
      </c>
      <c r="I6737" t="inlineStr">
        <is>
          <t>005</t>
        </is>
      </c>
      <c r="J6737" t="inlineStr">
        <is>
          <t>CARTEIRA</t>
        </is>
      </c>
      <c r="K6737" t="inlineStr">
        <is>
          <t>CONTRATO</t>
        </is>
      </c>
      <c r="L6737" t="n">
        <v>1298.444724</v>
      </c>
      <c r="M6737" t="inlineStr"/>
      <c r="N6737" t="inlineStr"/>
      <c r="O6737" s="142">
        <f>DATE(YEAR(H6737),MONTH(H6737),1)</f>
        <v/>
      </c>
      <c r="P6737" s="132">
        <f>IF(H6737&gt;$L$3,"Futuro","Atraso")</f>
        <v/>
      </c>
      <c r="Q6737">
        <f>12*(YEAR(H6737)-YEAR($L$3))+(MONTH(H6737)-MONTH($L$3))</f>
        <v/>
      </c>
      <c r="R6737" s="366">
        <f>IF(N6737="IBIRAPITANGA FASE 3",IF(P6737="Atraso",M6737,M6737/(1+$J$2)^Q6737),IF(P6737="Atraso",M6737,M6737/(1+$J$1)^Q6737))</f>
        <v/>
      </c>
    </row>
    <row r="6738">
      <c r="A6738" t="inlineStr">
        <is>
          <t>Q03L06</t>
        </is>
      </c>
      <c r="B6738" t="inlineStr">
        <is>
          <t>MARCEL NOGUEIRA MAGALHÃES</t>
        </is>
      </c>
      <c r="C6738" t="n">
        <v>1</v>
      </c>
      <c r="D6738" t="inlineStr">
        <is>
          <t>IPCA</t>
        </is>
      </c>
      <c r="E6738" t="n">
        <v>0</v>
      </c>
      <c r="F6738" t="inlineStr">
        <is>
          <t>MENSAL</t>
        </is>
      </c>
      <c r="G6738" t="n">
        <v>45483</v>
      </c>
      <c r="H6738" t="n">
        <v>45483</v>
      </c>
      <c r="I6738" t="inlineStr">
        <is>
          <t>006</t>
        </is>
      </c>
      <c r="J6738" t="inlineStr">
        <is>
          <t>CARTEIRA</t>
        </is>
      </c>
      <c r="K6738" t="inlineStr">
        <is>
          <t>CONTRATO</t>
        </is>
      </c>
      <c r="L6738" t="n">
        <v>1298.444724</v>
      </c>
      <c r="M6738" t="inlineStr"/>
      <c r="N6738" t="inlineStr"/>
      <c r="O6738" s="142">
        <f>DATE(YEAR(H6738),MONTH(H6738),1)</f>
        <v/>
      </c>
      <c r="P6738" s="132">
        <f>IF(H6738&gt;$L$3,"Futuro","Atraso")</f>
        <v/>
      </c>
      <c r="Q6738">
        <f>12*(YEAR(H6738)-YEAR($L$3))+(MONTH(H6738)-MONTH($L$3))</f>
        <v/>
      </c>
      <c r="R6738" s="366">
        <f>IF(N6738="IBIRAPITANGA FASE 3",IF(P6738="Atraso",M6738,M6738/(1+$J$2)^Q6738),IF(P6738="Atraso",M6738,M6738/(1+$J$1)^Q6738))</f>
        <v/>
      </c>
    </row>
    <row r="6739">
      <c r="A6739" t="inlineStr">
        <is>
          <t>Q03L06</t>
        </is>
      </c>
      <c r="B6739" t="inlineStr">
        <is>
          <t>MARCEL NOGUEIRA MAGALHÃES</t>
        </is>
      </c>
      <c r="C6739" t="n">
        <v>1</v>
      </c>
      <c r="D6739" t="inlineStr">
        <is>
          <t>IPCA</t>
        </is>
      </c>
      <c r="E6739" t="n">
        <v>0</v>
      </c>
      <c r="F6739" t="inlineStr">
        <is>
          <t>MENSAL</t>
        </is>
      </c>
      <c r="G6739" t="n">
        <v>45514</v>
      </c>
      <c r="H6739" t="n">
        <v>45514</v>
      </c>
      <c r="I6739" t="inlineStr">
        <is>
          <t>007</t>
        </is>
      </c>
      <c r="J6739" t="inlineStr">
        <is>
          <t>CARTEIRA</t>
        </is>
      </c>
      <c r="K6739" t="inlineStr">
        <is>
          <t>CONTRATO</t>
        </is>
      </c>
      <c r="L6739" t="n">
        <v>1298.444724</v>
      </c>
      <c r="M6739" t="inlineStr"/>
      <c r="N6739" t="inlineStr"/>
      <c r="O6739" s="142">
        <f>DATE(YEAR(H6739),MONTH(H6739),1)</f>
        <v/>
      </c>
      <c r="P6739" s="132">
        <f>IF(H6739&gt;$L$3,"Futuro","Atraso")</f>
        <v/>
      </c>
      <c r="Q6739">
        <f>12*(YEAR(H6739)-YEAR($L$3))+(MONTH(H6739)-MONTH($L$3))</f>
        <v/>
      </c>
      <c r="R6739" s="366">
        <f>IF(N6739="IBIRAPITANGA FASE 3",IF(P6739="Atraso",M6739,M6739/(1+$J$2)^Q6739),IF(P6739="Atraso",M6739,M6739/(1+$J$1)^Q6739))</f>
        <v/>
      </c>
    </row>
    <row r="6740">
      <c r="A6740" t="inlineStr">
        <is>
          <t>Q03L06</t>
        </is>
      </c>
      <c r="B6740" t="inlineStr">
        <is>
          <t>MARCEL NOGUEIRA MAGALHÃES</t>
        </is>
      </c>
      <c r="C6740" t="n">
        <v>1</v>
      </c>
      <c r="D6740" t="inlineStr">
        <is>
          <t>IPCA</t>
        </is>
      </c>
      <c r="E6740" t="n">
        <v>0</v>
      </c>
      <c r="F6740" t="inlineStr">
        <is>
          <t>MENSAL</t>
        </is>
      </c>
      <c r="G6740" t="n">
        <v>45545</v>
      </c>
      <c r="H6740" t="n">
        <v>45545</v>
      </c>
      <c r="I6740" t="inlineStr">
        <is>
          <t>008</t>
        </is>
      </c>
      <c r="J6740" t="inlineStr">
        <is>
          <t>CARTEIRA</t>
        </is>
      </c>
      <c r="K6740" t="inlineStr">
        <is>
          <t>CONTRATO</t>
        </is>
      </c>
      <c r="L6740" t="n">
        <v>1298.444724</v>
      </c>
      <c r="M6740" t="inlineStr"/>
      <c r="N6740" t="inlineStr"/>
      <c r="O6740" s="142">
        <f>DATE(YEAR(H6740),MONTH(H6740),1)</f>
        <v/>
      </c>
      <c r="P6740" s="132">
        <f>IF(H6740&gt;$L$3,"Futuro","Atraso")</f>
        <v/>
      </c>
      <c r="Q6740">
        <f>12*(YEAR(H6740)-YEAR($L$3))+(MONTH(H6740)-MONTH($L$3))</f>
        <v/>
      </c>
      <c r="R6740" s="366">
        <f>IF(N6740="IBIRAPITANGA FASE 3",IF(P6740="Atraso",M6740,M6740/(1+$J$2)^Q6740),IF(P6740="Atraso",M6740,M6740/(1+$J$1)^Q6740))</f>
        <v/>
      </c>
    </row>
    <row r="6741">
      <c r="A6741" t="inlineStr">
        <is>
          <t>Q03L06</t>
        </is>
      </c>
      <c r="B6741" t="inlineStr">
        <is>
          <t>MARCEL NOGUEIRA MAGALHÃES</t>
        </is>
      </c>
      <c r="C6741" t="n">
        <v>1</v>
      </c>
      <c r="D6741" t="inlineStr">
        <is>
          <t>IPCA</t>
        </is>
      </c>
      <c r="E6741" t="n">
        <v>0</v>
      </c>
      <c r="F6741" t="inlineStr">
        <is>
          <t>MENSAL</t>
        </is>
      </c>
      <c r="G6741" t="n">
        <v>45575</v>
      </c>
      <c r="H6741" t="n">
        <v>45575</v>
      </c>
      <c r="I6741" t="inlineStr">
        <is>
          <t>009</t>
        </is>
      </c>
      <c r="J6741" t="inlineStr">
        <is>
          <t>CARTEIRA</t>
        </is>
      </c>
      <c r="K6741" t="inlineStr">
        <is>
          <t>CONTRATO</t>
        </is>
      </c>
      <c r="L6741" t="n">
        <v>1298.444724</v>
      </c>
      <c r="M6741" t="inlineStr"/>
      <c r="N6741" t="inlineStr"/>
      <c r="O6741" s="142">
        <f>DATE(YEAR(H6741),MONTH(H6741),1)</f>
        <v/>
      </c>
      <c r="P6741" s="132">
        <f>IF(H6741&gt;$L$3,"Futuro","Atraso")</f>
        <v/>
      </c>
      <c r="Q6741">
        <f>12*(YEAR(H6741)-YEAR($L$3))+(MONTH(H6741)-MONTH($L$3))</f>
        <v/>
      </c>
      <c r="R6741" s="366">
        <f>IF(N6741="IBIRAPITANGA FASE 3",IF(P6741="Atraso",M6741,M6741/(1+$J$2)^Q6741),IF(P6741="Atraso",M6741,M6741/(1+$J$1)^Q6741))</f>
        <v/>
      </c>
    </row>
    <row r="6742">
      <c r="A6742" t="inlineStr">
        <is>
          <t>Q03L06</t>
        </is>
      </c>
      <c r="B6742" t="inlineStr">
        <is>
          <t>MARCEL NOGUEIRA MAGALHÃES</t>
        </is>
      </c>
      <c r="C6742" t="n">
        <v>1</v>
      </c>
      <c r="D6742" t="inlineStr">
        <is>
          <t>IPCA</t>
        </is>
      </c>
      <c r="E6742" t="n">
        <v>0</v>
      </c>
      <c r="F6742" t="inlineStr">
        <is>
          <t>MENSAL</t>
        </is>
      </c>
      <c r="G6742" t="n">
        <v>45606</v>
      </c>
      <c r="H6742" t="n">
        <v>45606</v>
      </c>
      <c r="I6742" t="inlineStr">
        <is>
          <t>010</t>
        </is>
      </c>
      <c r="J6742" t="inlineStr">
        <is>
          <t>CARTEIRA</t>
        </is>
      </c>
      <c r="K6742" t="inlineStr">
        <is>
          <t>CONTRATO</t>
        </is>
      </c>
      <c r="L6742" t="n">
        <v>1298.444724</v>
      </c>
      <c r="M6742" t="inlineStr"/>
      <c r="N6742" t="inlineStr"/>
      <c r="O6742" s="142">
        <f>DATE(YEAR(H6742),MONTH(H6742),1)</f>
        <v/>
      </c>
      <c r="P6742" s="132">
        <f>IF(H6742&gt;$L$3,"Futuro","Atraso")</f>
        <v/>
      </c>
      <c r="Q6742">
        <f>12*(YEAR(H6742)-YEAR($L$3))+(MONTH(H6742)-MONTH($L$3))</f>
        <v/>
      </c>
      <c r="R6742" s="366">
        <f>IF(N6742="IBIRAPITANGA FASE 3",IF(P6742="Atraso",M6742,M6742/(1+$J$2)^Q6742),IF(P6742="Atraso",M6742,M6742/(1+$J$1)^Q6742))</f>
        <v/>
      </c>
    </row>
    <row r="6743">
      <c r="A6743" t="inlineStr">
        <is>
          <t>Q03L06</t>
        </is>
      </c>
      <c r="B6743" t="inlineStr">
        <is>
          <t>MARCEL NOGUEIRA MAGALHÃES</t>
        </is>
      </c>
      <c r="C6743" t="n">
        <v>1</v>
      </c>
      <c r="D6743" t="inlineStr">
        <is>
          <t>IPCA</t>
        </is>
      </c>
      <c r="E6743" t="n">
        <v>0</v>
      </c>
      <c r="F6743" t="inlineStr">
        <is>
          <t>MENSAL</t>
        </is>
      </c>
      <c r="G6743" t="n">
        <v>45636</v>
      </c>
      <c r="H6743" t="n">
        <v>45636</v>
      </c>
      <c r="I6743" t="inlineStr">
        <is>
          <t>011</t>
        </is>
      </c>
      <c r="J6743" t="inlineStr">
        <is>
          <t>CARTEIRA</t>
        </is>
      </c>
      <c r="K6743" t="inlineStr">
        <is>
          <t>CONTRATO</t>
        </is>
      </c>
      <c r="L6743" t="n">
        <v>1298.444724</v>
      </c>
      <c r="M6743" t="inlineStr"/>
      <c r="N6743" t="inlineStr"/>
      <c r="O6743" s="142">
        <f>DATE(YEAR(H6743),MONTH(H6743),1)</f>
        <v/>
      </c>
      <c r="P6743" s="132">
        <f>IF(H6743&gt;$L$3,"Futuro","Atraso")</f>
        <v/>
      </c>
      <c r="Q6743">
        <f>12*(YEAR(H6743)-YEAR($L$3))+(MONTH(H6743)-MONTH($L$3))</f>
        <v/>
      </c>
      <c r="R6743" s="366">
        <f>IF(N6743="IBIRAPITANGA FASE 3",IF(P6743="Atraso",M6743,M6743/(1+$J$2)^Q6743),IF(P6743="Atraso",M6743,M6743/(1+$J$1)^Q6743))</f>
        <v/>
      </c>
    </row>
    <row r="6744">
      <c r="A6744" t="inlineStr">
        <is>
          <t>Q03L06</t>
        </is>
      </c>
      <c r="B6744" t="inlineStr">
        <is>
          <t>MARCEL NOGUEIRA MAGALHÃES</t>
        </is>
      </c>
      <c r="C6744" t="n">
        <v>1</v>
      </c>
      <c r="D6744" t="inlineStr">
        <is>
          <t>IPCA</t>
        </is>
      </c>
      <c r="E6744" t="n">
        <v>0</v>
      </c>
      <c r="F6744" t="inlineStr">
        <is>
          <t>MENSAL</t>
        </is>
      </c>
      <c r="G6744" t="n">
        <v>45667</v>
      </c>
      <c r="H6744" t="n">
        <v>45667</v>
      </c>
      <c r="I6744" t="inlineStr">
        <is>
          <t>012</t>
        </is>
      </c>
      <c r="J6744" t="inlineStr">
        <is>
          <t>CARTEIRA</t>
        </is>
      </c>
      <c r="K6744" t="inlineStr">
        <is>
          <t>CONTRATO</t>
        </is>
      </c>
      <c r="L6744" t="n">
        <v>1298.444724</v>
      </c>
      <c r="M6744" t="inlineStr"/>
      <c r="N6744" t="inlineStr"/>
      <c r="O6744" s="142">
        <f>DATE(YEAR(H6744),MONTH(H6744),1)</f>
        <v/>
      </c>
      <c r="P6744" s="132">
        <f>IF(H6744&gt;$L$3,"Futuro","Atraso")</f>
        <v/>
      </c>
      <c r="Q6744">
        <f>12*(YEAR(H6744)-YEAR($L$3))+(MONTH(H6744)-MONTH($L$3))</f>
        <v/>
      </c>
      <c r="R6744" s="366">
        <f>IF(N6744="IBIRAPITANGA FASE 3",IF(P6744="Atraso",M6744,M6744/(1+$J$2)^Q6744),IF(P6744="Atraso",M6744,M6744/(1+$J$1)^Q6744))</f>
        <v/>
      </c>
    </row>
    <row r="6745">
      <c r="A6745" t="inlineStr">
        <is>
          <t>Q03L06</t>
        </is>
      </c>
      <c r="B6745" t="inlineStr">
        <is>
          <t>MARCEL NOGUEIRA MAGALHÃES</t>
        </is>
      </c>
      <c r="C6745" t="n">
        <v>1</v>
      </c>
      <c r="D6745" t="inlineStr">
        <is>
          <t>IPCA</t>
        </is>
      </c>
      <c r="E6745" t="n">
        <v>0</v>
      </c>
      <c r="F6745" t="inlineStr">
        <is>
          <t>MENSAL</t>
        </is>
      </c>
      <c r="G6745" t="n">
        <v>45698</v>
      </c>
      <c r="H6745" t="n">
        <v>45698</v>
      </c>
      <c r="I6745" t="inlineStr">
        <is>
          <t>013</t>
        </is>
      </c>
      <c r="J6745" t="inlineStr">
        <is>
          <t>CARTEIRA</t>
        </is>
      </c>
      <c r="K6745" t="inlineStr">
        <is>
          <t>CONTRATO</t>
        </is>
      </c>
      <c r="L6745" t="n">
        <v>1298.444724</v>
      </c>
      <c r="M6745" t="inlineStr"/>
      <c r="N6745" t="inlineStr"/>
      <c r="O6745" s="142">
        <f>DATE(YEAR(H6745),MONTH(H6745),1)</f>
        <v/>
      </c>
      <c r="P6745" s="132">
        <f>IF(H6745&gt;$L$3,"Futuro","Atraso")</f>
        <v/>
      </c>
      <c r="Q6745">
        <f>12*(YEAR(H6745)-YEAR($L$3))+(MONTH(H6745)-MONTH($L$3))</f>
        <v/>
      </c>
      <c r="R6745" s="366">
        <f>IF(N6745="IBIRAPITANGA FASE 3",IF(P6745="Atraso",M6745,M6745/(1+$J$2)^Q6745),IF(P6745="Atraso",M6745,M6745/(1+$J$1)^Q6745))</f>
        <v/>
      </c>
    </row>
    <row r="6746">
      <c r="A6746" t="inlineStr">
        <is>
          <t>Q03L06</t>
        </is>
      </c>
      <c r="B6746" t="inlineStr">
        <is>
          <t>MARCEL NOGUEIRA MAGALHÃES</t>
        </is>
      </c>
      <c r="C6746" t="n">
        <v>1</v>
      </c>
      <c r="D6746" t="inlineStr">
        <is>
          <t>IPCA</t>
        </is>
      </c>
      <c r="E6746" t="n">
        <v>0</v>
      </c>
      <c r="F6746" t="inlineStr">
        <is>
          <t>MENSAL</t>
        </is>
      </c>
      <c r="G6746" t="n">
        <v>45726</v>
      </c>
      <c r="H6746" t="n">
        <v>45726</v>
      </c>
      <c r="I6746" t="inlineStr">
        <is>
          <t>014</t>
        </is>
      </c>
      <c r="J6746" t="inlineStr">
        <is>
          <t>CARTEIRA</t>
        </is>
      </c>
      <c r="K6746" t="inlineStr">
        <is>
          <t>CONTRATO</t>
        </is>
      </c>
      <c r="L6746" t="n">
        <v>1298.444724</v>
      </c>
      <c r="M6746" t="inlineStr"/>
      <c r="N6746" t="inlineStr"/>
      <c r="O6746" s="142">
        <f>DATE(YEAR(H6746),MONTH(H6746),1)</f>
        <v/>
      </c>
      <c r="P6746" s="132">
        <f>IF(H6746&gt;$L$3,"Futuro","Atraso")</f>
        <v/>
      </c>
      <c r="Q6746">
        <f>12*(YEAR(H6746)-YEAR($L$3))+(MONTH(H6746)-MONTH($L$3))</f>
        <v/>
      </c>
      <c r="R6746" s="366">
        <f>IF(N6746="IBIRAPITANGA FASE 3",IF(P6746="Atraso",M6746,M6746/(1+$J$2)^Q6746),IF(P6746="Atraso",M6746,M6746/(1+$J$1)^Q6746))</f>
        <v/>
      </c>
    </row>
    <row r="6747">
      <c r="A6747" t="inlineStr">
        <is>
          <t>Q03L06</t>
        </is>
      </c>
      <c r="B6747" t="inlineStr">
        <is>
          <t>MARCEL NOGUEIRA MAGALHÃES</t>
        </is>
      </c>
      <c r="C6747" t="n">
        <v>1</v>
      </c>
      <c r="D6747" t="inlineStr">
        <is>
          <t>IPCA</t>
        </is>
      </c>
      <c r="E6747" t="n">
        <v>0</v>
      </c>
      <c r="F6747" t="inlineStr">
        <is>
          <t>MENSAL</t>
        </is>
      </c>
      <c r="G6747" t="n">
        <v>45757</v>
      </c>
      <c r="H6747" t="n">
        <v>45757</v>
      </c>
      <c r="I6747" t="inlineStr">
        <is>
          <t>015</t>
        </is>
      </c>
      <c r="J6747" t="inlineStr">
        <is>
          <t>CARTEIRA</t>
        </is>
      </c>
      <c r="K6747" t="inlineStr">
        <is>
          <t>CONTRATO</t>
        </is>
      </c>
      <c r="L6747" t="n">
        <v>1298.444724</v>
      </c>
      <c r="M6747" t="inlineStr"/>
      <c r="N6747" t="inlineStr"/>
      <c r="O6747" s="142">
        <f>DATE(YEAR(H6747),MONTH(H6747),1)</f>
        <v/>
      </c>
      <c r="P6747" s="132">
        <f>IF(H6747&gt;$L$3,"Futuro","Atraso")</f>
        <v/>
      </c>
      <c r="Q6747">
        <f>12*(YEAR(H6747)-YEAR($L$3))+(MONTH(H6747)-MONTH($L$3))</f>
        <v/>
      </c>
      <c r="R6747" s="366">
        <f>IF(N6747="IBIRAPITANGA FASE 3",IF(P6747="Atraso",M6747,M6747/(1+$J$2)^Q6747),IF(P6747="Atraso",M6747,M6747/(1+$J$1)^Q6747))</f>
        <v/>
      </c>
    </row>
    <row r="6748">
      <c r="A6748" t="inlineStr">
        <is>
          <t>Q03L06</t>
        </is>
      </c>
      <c r="B6748" t="inlineStr">
        <is>
          <t>MARCEL NOGUEIRA MAGALHÃES</t>
        </is>
      </c>
      <c r="C6748" t="n">
        <v>1</v>
      </c>
      <c r="D6748" t="inlineStr">
        <is>
          <t>IPCA</t>
        </is>
      </c>
      <c r="E6748" t="n">
        <v>0</v>
      </c>
      <c r="F6748" t="inlineStr">
        <is>
          <t>MENSAL</t>
        </is>
      </c>
      <c r="G6748" t="n">
        <v>45787</v>
      </c>
      <c r="H6748" t="n">
        <v>45787</v>
      </c>
      <c r="I6748" t="inlineStr">
        <is>
          <t>016</t>
        </is>
      </c>
      <c r="J6748" t="inlineStr">
        <is>
          <t>CARTEIRA</t>
        </is>
      </c>
      <c r="K6748" t="inlineStr">
        <is>
          <t>CONTRATO</t>
        </is>
      </c>
      <c r="L6748" t="n">
        <v>1298.444724</v>
      </c>
      <c r="M6748" t="inlineStr"/>
      <c r="N6748" t="inlineStr"/>
      <c r="O6748" s="142">
        <f>DATE(YEAR(H6748),MONTH(H6748),1)</f>
        <v/>
      </c>
      <c r="P6748" s="132">
        <f>IF(H6748&gt;$L$3,"Futuro","Atraso")</f>
        <v/>
      </c>
      <c r="Q6748">
        <f>12*(YEAR(H6748)-YEAR($L$3))+(MONTH(H6748)-MONTH($L$3))</f>
        <v/>
      </c>
      <c r="R6748" s="366">
        <f>IF(N6748="IBIRAPITANGA FASE 3",IF(P6748="Atraso",M6748,M6748/(1+$J$2)^Q6748),IF(P6748="Atraso",M6748,M6748/(1+$J$1)^Q6748))</f>
        <v/>
      </c>
    </row>
    <row r="6749">
      <c r="A6749" t="inlineStr">
        <is>
          <t>Q03L06</t>
        </is>
      </c>
      <c r="B6749" t="inlineStr">
        <is>
          <t>MARCEL NOGUEIRA MAGALHÃES</t>
        </is>
      </c>
      <c r="C6749" t="n">
        <v>1</v>
      </c>
      <c r="D6749" t="inlineStr">
        <is>
          <t>IPCA</t>
        </is>
      </c>
      <c r="E6749" t="n">
        <v>0</v>
      </c>
      <c r="F6749" t="inlineStr">
        <is>
          <t>MENSAL</t>
        </is>
      </c>
      <c r="G6749" t="n">
        <v>45818</v>
      </c>
      <c r="H6749" t="n">
        <v>45818</v>
      </c>
      <c r="I6749" t="inlineStr">
        <is>
          <t>017</t>
        </is>
      </c>
      <c r="J6749" t="inlineStr">
        <is>
          <t>CARTEIRA</t>
        </is>
      </c>
      <c r="K6749" t="inlineStr">
        <is>
          <t>CONTRATO</t>
        </is>
      </c>
      <c r="L6749" t="n">
        <v>1298.444724</v>
      </c>
      <c r="M6749" t="inlineStr"/>
      <c r="N6749" t="inlineStr"/>
      <c r="O6749" s="142">
        <f>DATE(YEAR(H6749),MONTH(H6749),1)</f>
        <v/>
      </c>
      <c r="P6749" s="132">
        <f>IF(H6749&gt;$L$3,"Futuro","Atraso")</f>
        <v/>
      </c>
      <c r="Q6749">
        <f>12*(YEAR(H6749)-YEAR($L$3))+(MONTH(H6749)-MONTH($L$3))</f>
        <v/>
      </c>
      <c r="R6749" s="366">
        <f>IF(N6749="IBIRAPITANGA FASE 3",IF(P6749="Atraso",M6749,M6749/(1+$J$2)^Q6749),IF(P6749="Atraso",M6749,M6749/(1+$J$1)^Q6749))</f>
        <v/>
      </c>
    </row>
    <row r="6750">
      <c r="A6750" t="inlineStr">
        <is>
          <t>Q03L06</t>
        </is>
      </c>
      <c r="B6750" t="inlineStr">
        <is>
          <t>MARCEL NOGUEIRA MAGALHÃES</t>
        </is>
      </c>
      <c r="C6750" t="n">
        <v>1</v>
      </c>
      <c r="D6750" t="inlineStr">
        <is>
          <t>IPCA</t>
        </is>
      </c>
      <c r="E6750" t="n">
        <v>0</v>
      </c>
      <c r="F6750" t="inlineStr">
        <is>
          <t>MENSAL</t>
        </is>
      </c>
      <c r="G6750" t="n">
        <v>45848</v>
      </c>
      <c r="H6750" t="n">
        <v>45848</v>
      </c>
      <c r="I6750" t="inlineStr">
        <is>
          <t>018</t>
        </is>
      </c>
      <c r="J6750" t="inlineStr">
        <is>
          <t>CARTEIRA</t>
        </is>
      </c>
      <c r="K6750" t="inlineStr">
        <is>
          <t>CONTRATO</t>
        </is>
      </c>
      <c r="L6750" t="n">
        <v>1298.444724</v>
      </c>
      <c r="M6750" t="inlineStr"/>
      <c r="N6750" t="inlineStr"/>
      <c r="O6750" s="142">
        <f>DATE(YEAR(H6750),MONTH(H6750),1)</f>
        <v/>
      </c>
      <c r="P6750" s="132">
        <f>IF(H6750&gt;$L$3,"Futuro","Atraso")</f>
        <v/>
      </c>
      <c r="Q6750">
        <f>12*(YEAR(H6750)-YEAR($L$3))+(MONTH(H6750)-MONTH($L$3))</f>
        <v/>
      </c>
      <c r="R6750" s="366">
        <f>IF(N6750="IBIRAPITANGA FASE 3",IF(P6750="Atraso",M6750,M6750/(1+$J$2)^Q6750),IF(P6750="Atraso",M6750,M6750/(1+$J$1)^Q6750))</f>
        <v/>
      </c>
    </row>
    <row r="6751">
      <c r="A6751" t="inlineStr">
        <is>
          <t>Q03L06</t>
        </is>
      </c>
      <c r="B6751" t="inlineStr">
        <is>
          <t>MARCEL NOGUEIRA MAGALHÃES</t>
        </is>
      </c>
      <c r="C6751" t="n">
        <v>1</v>
      </c>
      <c r="D6751" t="inlineStr">
        <is>
          <t>IPCA</t>
        </is>
      </c>
      <c r="E6751" t="n">
        <v>0</v>
      </c>
      <c r="F6751" t="inlineStr">
        <is>
          <t>MENSAL</t>
        </is>
      </c>
      <c r="G6751" t="n">
        <v>45879</v>
      </c>
      <c r="H6751" t="n">
        <v>45879</v>
      </c>
      <c r="I6751" t="inlineStr">
        <is>
          <t>019</t>
        </is>
      </c>
      <c r="J6751" t="inlineStr">
        <is>
          <t>CARTEIRA</t>
        </is>
      </c>
      <c r="K6751" t="inlineStr">
        <is>
          <t>CONTRATO</t>
        </is>
      </c>
      <c r="L6751" t="n">
        <v>1298.444724</v>
      </c>
      <c r="M6751" t="inlineStr"/>
      <c r="N6751" t="inlineStr"/>
      <c r="O6751" s="142">
        <f>DATE(YEAR(H6751),MONTH(H6751),1)</f>
        <v/>
      </c>
      <c r="P6751" s="132">
        <f>IF(H6751&gt;$L$3,"Futuro","Atraso")</f>
        <v/>
      </c>
      <c r="Q6751">
        <f>12*(YEAR(H6751)-YEAR($L$3))+(MONTH(H6751)-MONTH($L$3))</f>
        <v/>
      </c>
      <c r="R6751" s="366">
        <f>IF(N6751="IBIRAPITANGA FASE 3",IF(P6751="Atraso",M6751,M6751/(1+$J$2)^Q6751),IF(P6751="Atraso",M6751,M6751/(1+$J$1)^Q6751))</f>
        <v/>
      </c>
    </row>
    <row r="6752">
      <c r="A6752" t="inlineStr">
        <is>
          <t>Q03L06</t>
        </is>
      </c>
      <c r="B6752" t="inlineStr">
        <is>
          <t>MARCEL NOGUEIRA MAGALHÃES</t>
        </is>
      </c>
      <c r="C6752" t="n">
        <v>1</v>
      </c>
      <c r="D6752" t="inlineStr">
        <is>
          <t>IPCA</t>
        </is>
      </c>
      <c r="E6752" t="n">
        <v>0</v>
      </c>
      <c r="F6752" t="inlineStr">
        <is>
          <t>MENSAL</t>
        </is>
      </c>
      <c r="G6752" t="n">
        <v>45910</v>
      </c>
      <c r="H6752" t="n">
        <v>45910</v>
      </c>
      <c r="I6752" t="inlineStr">
        <is>
          <t>020</t>
        </is>
      </c>
      <c r="J6752" t="inlineStr">
        <is>
          <t>CARTEIRA</t>
        </is>
      </c>
      <c r="K6752" t="inlineStr">
        <is>
          <t>CONTRATO</t>
        </is>
      </c>
      <c r="L6752" t="n">
        <v>1298.444724</v>
      </c>
      <c r="M6752" t="inlineStr"/>
      <c r="N6752" t="inlineStr"/>
      <c r="O6752" s="142">
        <f>DATE(YEAR(H6752),MONTH(H6752),1)</f>
        <v/>
      </c>
      <c r="P6752" s="132">
        <f>IF(H6752&gt;$L$3,"Futuro","Atraso")</f>
        <v/>
      </c>
      <c r="Q6752">
        <f>12*(YEAR(H6752)-YEAR($L$3))+(MONTH(H6752)-MONTH($L$3))</f>
        <v/>
      </c>
      <c r="R6752" s="366">
        <f>IF(N6752="IBIRAPITANGA FASE 3",IF(P6752="Atraso",M6752,M6752/(1+$J$2)^Q6752),IF(P6752="Atraso",M6752,M6752/(1+$J$1)^Q6752))</f>
        <v/>
      </c>
    </row>
    <row r="6753">
      <c r="A6753" t="inlineStr">
        <is>
          <t>Q03L06</t>
        </is>
      </c>
      <c r="B6753" t="inlineStr">
        <is>
          <t>MARCEL NOGUEIRA MAGALHÃES</t>
        </is>
      </c>
      <c r="C6753" t="n">
        <v>1</v>
      </c>
      <c r="D6753" t="inlineStr">
        <is>
          <t>IPCA</t>
        </is>
      </c>
      <c r="E6753" t="n">
        <v>0</v>
      </c>
      <c r="F6753" t="inlineStr">
        <is>
          <t>MENSAL</t>
        </is>
      </c>
      <c r="G6753" t="n">
        <v>45940</v>
      </c>
      <c r="H6753" t="n">
        <v>45940</v>
      </c>
      <c r="I6753" t="inlineStr">
        <is>
          <t>021</t>
        </is>
      </c>
      <c r="J6753" t="inlineStr">
        <is>
          <t>CARTEIRA</t>
        </is>
      </c>
      <c r="K6753" t="inlineStr">
        <is>
          <t>CONTRATO</t>
        </is>
      </c>
      <c r="L6753" t="n">
        <v>1298.444724</v>
      </c>
      <c r="M6753" t="inlineStr"/>
      <c r="N6753" t="inlineStr"/>
      <c r="O6753" s="142">
        <f>DATE(YEAR(H6753),MONTH(H6753),1)</f>
        <v/>
      </c>
      <c r="P6753" s="132">
        <f>IF(H6753&gt;$L$3,"Futuro","Atraso")</f>
        <v/>
      </c>
      <c r="Q6753">
        <f>12*(YEAR(H6753)-YEAR($L$3))+(MONTH(H6753)-MONTH($L$3))</f>
        <v/>
      </c>
      <c r="R6753" s="366">
        <f>IF(N6753="IBIRAPITANGA FASE 3",IF(P6753="Atraso",M6753,M6753/(1+$J$2)^Q6753),IF(P6753="Atraso",M6753,M6753/(1+$J$1)^Q6753))</f>
        <v/>
      </c>
    </row>
    <row r="6754">
      <c r="A6754" t="inlineStr">
        <is>
          <t>Q03L06</t>
        </is>
      </c>
      <c r="B6754" t="inlineStr">
        <is>
          <t>MARCEL NOGUEIRA MAGALHÃES</t>
        </is>
      </c>
      <c r="C6754" t="n">
        <v>1</v>
      </c>
      <c r="D6754" t="inlineStr">
        <is>
          <t>IPCA</t>
        </is>
      </c>
      <c r="E6754" t="n">
        <v>0</v>
      </c>
      <c r="F6754" t="inlineStr">
        <is>
          <t>MENSAL</t>
        </is>
      </c>
      <c r="G6754" t="n">
        <v>45971</v>
      </c>
      <c r="H6754" t="n">
        <v>45971</v>
      </c>
      <c r="I6754" t="inlineStr">
        <is>
          <t>022</t>
        </is>
      </c>
      <c r="J6754" t="inlineStr">
        <is>
          <t>CARTEIRA</t>
        </is>
      </c>
      <c r="K6754" t="inlineStr">
        <is>
          <t>CONTRATO</t>
        </is>
      </c>
      <c r="L6754" t="n">
        <v>1298.444724</v>
      </c>
      <c r="M6754" t="inlineStr"/>
      <c r="N6754" t="inlineStr"/>
      <c r="O6754" s="142">
        <f>DATE(YEAR(H6754),MONTH(H6754),1)</f>
        <v/>
      </c>
      <c r="P6754" s="132">
        <f>IF(H6754&gt;$L$3,"Futuro","Atraso")</f>
        <v/>
      </c>
      <c r="Q6754">
        <f>12*(YEAR(H6754)-YEAR($L$3))+(MONTH(H6754)-MONTH($L$3))</f>
        <v/>
      </c>
      <c r="R6754" s="366">
        <f>IF(N6754="IBIRAPITANGA FASE 3",IF(P6754="Atraso",M6754,M6754/(1+$J$2)^Q6754),IF(P6754="Atraso",M6754,M6754/(1+$J$1)^Q6754))</f>
        <v/>
      </c>
    </row>
    <row r="6755">
      <c r="A6755" t="inlineStr">
        <is>
          <t>Q03L06</t>
        </is>
      </c>
      <c r="B6755" t="inlineStr">
        <is>
          <t>MARCEL NOGUEIRA MAGALHÃES</t>
        </is>
      </c>
      <c r="C6755" t="n">
        <v>1</v>
      </c>
      <c r="D6755" t="inlineStr">
        <is>
          <t>IPCA</t>
        </is>
      </c>
      <c r="E6755" t="n">
        <v>0</v>
      </c>
      <c r="F6755" t="inlineStr">
        <is>
          <t>MENSAL</t>
        </is>
      </c>
      <c r="G6755" t="n">
        <v>46001</v>
      </c>
      <c r="H6755" t="n">
        <v>46001</v>
      </c>
      <c r="I6755" t="inlineStr">
        <is>
          <t>023</t>
        </is>
      </c>
      <c r="J6755" t="inlineStr">
        <is>
          <t>CARTEIRA</t>
        </is>
      </c>
      <c r="K6755" t="inlineStr">
        <is>
          <t>CONTRATO</t>
        </is>
      </c>
      <c r="L6755" t="n">
        <v>1298.444724</v>
      </c>
      <c r="M6755" t="inlineStr"/>
      <c r="N6755" t="inlineStr"/>
      <c r="O6755" s="142">
        <f>DATE(YEAR(H6755),MONTH(H6755),1)</f>
        <v/>
      </c>
      <c r="P6755" s="132">
        <f>IF(H6755&gt;$L$3,"Futuro","Atraso")</f>
        <v/>
      </c>
      <c r="Q6755">
        <f>12*(YEAR(H6755)-YEAR($L$3))+(MONTH(H6755)-MONTH($L$3))</f>
        <v/>
      </c>
      <c r="R6755" s="366">
        <f>IF(N6755="IBIRAPITANGA FASE 3",IF(P6755="Atraso",M6755,M6755/(1+$J$2)^Q6755),IF(P6755="Atraso",M6755,M6755/(1+$J$1)^Q6755))</f>
        <v/>
      </c>
    </row>
    <row r="6756">
      <c r="A6756" t="inlineStr">
        <is>
          <t>Q03L06</t>
        </is>
      </c>
      <c r="B6756" t="inlineStr">
        <is>
          <t>MARCEL NOGUEIRA MAGALHÃES</t>
        </is>
      </c>
      <c r="C6756" t="n">
        <v>1</v>
      </c>
      <c r="D6756" t="inlineStr">
        <is>
          <t>IPCA</t>
        </is>
      </c>
      <c r="E6756" t="n">
        <v>0</v>
      </c>
      <c r="F6756" t="inlineStr">
        <is>
          <t>MENSAL</t>
        </is>
      </c>
      <c r="G6756" t="n">
        <v>46032</v>
      </c>
      <c r="H6756" t="n">
        <v>46032</v>
      </c>
      <c r="I6756" t="inlineStr">
        <is>
          <t>024</t>
        </is>
      </c>
      <c r="J6756" t="inlineStr">
        <is>
          <t>CARTEIRA</t>
        </is>
      </c>
      <c r="K6756" t="inlineStr">
        <is>
          <t>CONTRATO</t>
        </is>
      </c>
      <c r="L6756" t="n">
        <v>1298.444724</v>
      </c>
      <c r="M6756" t="inlineStr"/>
      <c r="N6756" t="inlineStr"/>
      <c r="O6756" s="142">
        <f>DATE(YEAR(H6756),MONTH(H6756),1)</f>
        <v/>
      </c>
      <c r="P6756" s="132">
        <f>IF(H6756&gt;$L$3,"Futuro","Atraso")</f>
        <v/>
      </c>
      <c r="Q6756">
        <f>12*(YEAR(H6756)-YEAR($L$3))+(MONTH(H6756)-MONTH($L$3))</f>
        <v/>
      </c>
      <c r="R6756" s="366">
        <f>IF(N6756="IBIRAPITANGA FASE 3",IF(P6756="Atraso",M6756,M6756/(1+$J$2)^Q6756),IF(P6756="Atraso",M6756,M6756/(1+$J$1)^Q6756))</f>
        <v/>
      </c>
    </row>
    <row r="6757">
      <c r="A6757" t="inlineStr">
        <is>
          <t>Q03L06</t>
        </is>
      </c>
      <c r="B6757" t="inlineStr">
        <is>
          <t>MARCEL NOGUEIRA MAGALHÃES</t>
        </is>
      </c>
      <c r="C6757" t="n">
        <v>1</v>
      </c>
      <c r="D6757" t="inlineStr">
        <is>
          <t>IPCA</t>
        </is>
      </c>
      <c r="E6757" t="n">
        <v>0</v>
      </c>
      <c r="F6757" t="inlineStr">
        <is>
          <t>MENSAL</t>
        </is>
      </c>
      <c r="G6757" t="n">
        <v>46063</v>
      </c>
      <c r="H6757" t="n">
        <v>46063</v>
      </c>
      <c r="I6757" t="inlineStr">
        <is>
          <t>025</t>
        </is>
      </c>
      <c r="J6757" t="inlineStr">
        <is>
          <t>CARTEIRA</t>
        </is>
      </c>
      <c r="K6757" t="inlineStr">
        <is>
          <t>CONTRATO</t>
        </is>
      </c>
      <c r="L6757" t="n">
        <v>1298.444724</v>
      </c>
      <c r="M6757" t="inlineStr"/>
      <c r="N6757" t="inlineStr"/>
      <c r="O6757" s="142">
        <f>DATE(YEAR(H6757),MONTH(H6757),1)</f>
        <v/>
      </c>
      <c r="P6757" s="132">
        <f>IF(H6757&gt;$L$3,"Futuro","Atraso")</f>
        <v/>
      </c>
      <c r="Q6757">
        <f>12*(YEAR(H6757)-YEAR($L$3))+(MONTH(H6757)-MONTH($L$3))</f>
        <v/>
      </c>
      <c r="R6757" s="366">
        <f>IF(N6757="IBIRAPITANGA FASE 3",IF(P6757="Atraso",M6757,M6757/(1+$J$2)^Q6757),IF(P6757="Atraso",M6757,M6757/(1+$J$1)^Q6757))</f>
        <v/>
      </c>
    </row>
    <row r="6758">
      <c r="A6758" t="inlineStr">
        <is>
          <t>Q03L06</t>
        </is>
      </c>
      <c r="B6758" t="inlineStr">
        <is>
          <t>MARCEL NOGUEIRA MAGALHÃES</t>
        </is>
      </c>
      <c r="C6758" t="n">
        <v>1</v>
      </c>
      <c r="D6758" t="inlineStr">
        <is>
          <t>IPCA</t>
        </is>
      </c>
      <c r="E6758" t="n">
        <v>0</v>
      </c>
      <c r="F6758" t="inlineStr">
        <is>
          <t>MENSAL</t>
        </is>
      </c>
      <c r="G6758" t="n">
        <v>46091</v>
      </c>
      <c r="H6758" t="n">
        <v>46091</v>
      </c>
      <c r="I6758" t="inlineStr">
        <is>
          <t>026</t>
        </is>
      </c>
      <c r="J6758" t="inlineStr">
        <is>
          <t>CARTEIRA</t>
        </is>
      </c>
      <c r="K6758" t="inlineStr">
        <is>
          <t>CONTRATO</t>
        </is>
      </c>
      <c r="L6758" t="n">
        <v>1298.444724</v>
      </c>
      <c r="M6758" t="inlineStr"/>
      <c r="N6758" t="inlineStr"/>
      <c r="O6758" s="142">
        <f>DATE(YEAR(H6758),MONTH(H6758),1)</f>
        <v/>
      </c>
      <c r="P6758" s="132">
        <f>IF(H6758&gt;$L$3,"Futuro","Atraso")</f>
        <v/>
      </c>
      <c r="Q6758">
        <f>12*(YEAR(H6758)-YEAR($L$3))+(MONTH(H6758)-MONTH($L$3))</f>
        <v/>
      </c>
      <c r="R6758" s="366">
        <f>IF(N6758="IBIRAPITANGA FASE 3",IF(P6758="Atraso",M6758,M6758/(1+$J$2)^Q6758),IF(P6758="Atraso",M6758,M6758/(1+$J$1)^Q6758))</f>
        <v/>
      </c>
    </row>
    <row r="6759">
      <c r="A6759" t="inlineStr">
        <is>
          <t>Q03L06</t>
        </is>
      </c>
      <c r="B6759" t="inlineStr">
        <is>
          <t>MARCEL NOGUEIRA MAGALHÃES</t>
        </is>
      </c>
      <c r="C6759" t="n">
        <v>1</v>
      </c>
      <c r="D6759" t="inlineStr">
        <is>
          <t>IPCA</t>
        </is>
      </c>
      <c r="E6759" t="n">
        <v>0</v>
      </c>
      <c r="F6759" t="inlineStr">
        <is>
          <t>MENSAL</t>
        </is>
      </c>
      <c r="G6759" t="n">
        <v>46122</v>
      </c>
      <c r="H6759" t="n">
        <v>46122</v>
      </c>
      <c r="I6759" t="inlineStr">
        <is>
          <t>027</t>
        </is>
      </c>
      <c r="J6759" t="inlineStr">
        <is>
          <t>CARTEIRA</t>
        </is>
      </c>
      <c r="K6759" t="inlineStr">
        <is>
          <t>CONTRATO</t>
        </is>
      </c>
      <c r="L6759" t="n">
        <v>1298.444724</v>
      </c>
      <c r="M6759" t="inlineStr"/>
      <c r="N6759" t="inlineStr"/>
      <c r="O6759" s="142">
        <f>DATE(YEAR(H6759),MONTH(H6759),1)</f>
        <v/>
      </c>
      <c r="P6759" s="132">
        <f>IF(H6759&gt;$L$3,"Futuro","Atraso")</f>
        <v/>
      </c>
      <c r="Q6759">
        <f>12*(YEAR(H6759)-YEAR($L$3))+(MONTH(H6759)-MONTH($L$3))</f>
        <v/>
      </c>
      <c r="R6759" s="366">
        <f>IF(N6759="IBIRAPITANGA FASE 3",IF(P6759="Atraso",M6759,M6759/(1+$J$2)^Q6759),IF(P6759="Atraso",M6759,M6759/(1+$J$1)^Q6759))</f>
        <v/>
      </c>
    </row>
    <row r="6760">
      <c r="A6760" t="inlineStr">
        <is>
          <t>Q03L06</t>
        </is>
      </c>
      <c r="B6760" t="inlineStr">
        <is>
          <t>MARCEL NOGUEIRA MAGALHÃES</t>
        </is>
      </c>
      <c r="C6760" t="n">
        <v>1</v>
      </c>
      <c r="D6760" t="inlineStr">
        <is>
          <t>IPCA</t>
        </is>
      </c>
      <c r="E6760" t="n">
        <v>0</v>
      </c>
      <c r="F6760" t="inlineStr">
        <is>
          <t>MENSAL</t>
        </is>
      </c>
      <c r="G6760" t="n">
        <v>46152</v>
      </c>
      <c r="H6760" t="n">
        <v>46152</v>
      </c>
      <c r="I6760" t="inlineStr">
        <is>
          <t>028</t>
        </is>
      </c>
      <c r="J6760" t="inlineStr">
        <is>
          <t>CARTEIRA</t>
        </is>
      </c>
      <c r="K6760" t="inlineStr">
        <is>
          <t>CONTRATO</t>
        </is>
      </c>
      <c r="L6760" t="n">
        <v>1298.444724</v>
      </c>
      <c r="M6760" t="inlineStr"/>
      <c r="N6760" t="inlineStr"/>
      <c r="O6760" s="142">
        <f>DATE(YEAR(H6760),MONTH(H6760),1)</f>
        <v/>
      </c>
      <c r="P6760" s="132">
        <f>IF(H6760&gt;$L$3,"Futuro","Atraso")</f>
        <v/>
      </c>
      <c r="Q6760">
        <f>12*(YEAR(H6760)-YEAR($L$3))+(MONTH(H6760)-MONTH($L$3))</f>
        <v/>
      </c>
      <c r="R6760" s="366">
        <f>IF(N6760="IBIRAPITANGA FASE 3",IF(P6760="Atraso",M6760,M6760/(1+$J$2)^Q6760),IF(P6760="Atraso",M6760,M6760/(1+$J$1)^Q6760))</f>
        <v/>
      </c>
    </row>
    <row r="6761">
      <c r="A6761" t="inlineStr">
        <is>
          <t>Q03L06</t>
        </is>
      </c>
      <c r="B6761" t="inlineStr">
        <is>
          <t>MARCEL NOGUEIRA MAGALHÃES</t>
        </is>
      </c>
      <c r="C6761" t="n">
        <v>1</v>
      </c>
      <c r="D6761" t="inlineStr">
        <is>
          <t>IPCA</t>
        </is>
      </c>
      <c r="E6761" t="n">
        <v>0</v>
      </c>
      <c r="F6761" t="inlineStr">
        <is>
          <t>MENSAL</t>
        </is>
      </c>
      <c r="G6761" t="n">
        <v>46183</v>
      </c>
      <c r="H6761" t="n">
        <v>46183</v>
      </c>
      <c r="I6761" t="inlineStr">
        <is>
          <t>029</t>
        </is>
      </c>
      <c r="J6761" t="inlineStr">
        <is>
          <t>CARTEIRA</t>
        </is>
      </c>
      <c r="K6761" t="inlineStr">
        <is>
          <t>CONTRATO</t>
        </is>
      </c>
      <c r="L6761" t="n">
        <v>1298.444724</v>
      </c>
      <c r="M6761" t="inlineStr"/>
      <c r="N6761" t="inlineStr"/>
      <c r="O6761" s="142">
        <f>DATE(YEAR(H6761),MONTH(H6761),1)</f>
        <v/>
      </c>
      <c r="P6761" s="132">
        <f>IF(H6761&gt;$L$3,"Futuro","Atraso")</f>
        <v/>
      </c>
      <c r="Q6761">
        <f>12*(YEAR(H6761)-YEAR($L$3))+(MONTH(H6761)-MONTH($L$3))</f>
        <v/>
      </c>
      <c r="R6761" s="366">
        <f>IF(N6761="IBIRAPITANGA FASE 3",IF(P6761="Atraso",M6761,M6761/(1+$J$2)^Q6761),IF(P6761="Atraso",M6761,M6761/(1+$J$1)^Q6761))</f>
        <v/>
      </c>
    </row>
    <row r="6762">
      <c r="A6762" t="inlineStr">
        <is>
          <t>Q03L06</t>
        </is>
      </c>
      <c r="B6762" t="inlineStr">
        <is>
          <t>MARCEL NOGUEIRA MAGALHÃES</t>
        </is>
      </c>
      <c r="C6762" t="n">
        <v>1</v>
      </c>
      <c r="D6762" t="inlineStr">
        <is>
          <t>IPCA</t>
        </is>
      </c>
      <c r="E6762" t="n">
        <v>0</v>
      </c>
      <c r="F6762" t="inlineStr">
        <is>
          <t>MENSAL</t>
        </is>
      </c>
      <c r="G6762" t="n">
        <v>46213</v>
      </c>
      <c r="H6762" t="n">
        <v>46213</v>
      </c>
      <c r="I6762" t="inlineStr">
        <is>
          <t>030</t>
        </is>
      </c>
      <c r="J6762" t="inlineStr">
        <is>
          <t>CARTEIRA</t>
        </is>
      </c>
      <c r="K6762" t="inlineStr">
        <is>
          <t>CONTRATO</t>
        </is>
      </c>
      <c r="L6762" t="n">
        <v>1298.444724</v>
      </c>
      <c r="M6762" t="inlineStr"/>
      <c r="N6762" t="inlineStr"/>
      <c r="O6762" s="142">
        <f>DATE(YEAR(H6762),MONTH(H6762),1)</f>
        <v/>
      </c>
      <c r="P6762" s="132">
        <f>IF(H6762&gt;$L$3,"Futuro","Atraso")</f>
        <v/>
      </c>
      <c r="Q6762">
        <f>12*(YEAR(H6762)-YEAR($L$3))+(MONTH(H6762)-MONTH($L$3))</f>
        <v/>
      </c>
      <c r="R6762" s="366">
        <f>IF(N6762="IBIRAPITANGA FASE 3",IF(P6762="Atraso",M6762,M6762/(1+$J$2)^Q6762),IF(P6762="Atraso",M6762,M6762/(1+$J$1)^Q6762))</f>
        <v/>
      </c>
    </row>
    <row r="6763">
      <c r="A6763" t="inlineStr">
        <is>
          <t>Q03L06</t>
        </is>
      </c>
      <c r="B6763" t="inlineStr">
        <is>
          <t>MARCEL NOGUEIRA MAGALHÃES</t>
        </is>
      </c>
      <c r="C6763" t="n">
        <v>1</v>
      </c>
      <c r="D6763" t="inlineStr">
        <is>
          <t>IPCA</t>
        </is>
      </c>
      <c r="E6763" t="n">
        <v>0</v>
      </c>
      <c r="F6763" t="inlineStr">
        <is>
          <t>MENSAL</t>
        </is>
      </c>
      <c r="G6763" t="n">
        <v>46244</v>
      </c>
      <c r="H6763" t="n">
        <v>46244</v>
      </c>
      <c r="I6763" t="inlineStr">
        <is>
          <t>031</t>
        </is>
      </c>
      <c r="J6763" t="inlineStr">
        <is>
          <t>CARTEIRA</t>
        </is>
      </c>
      <c r="K6763" t="inlineStr">
        <is>
          <t>CONTRATO</t>
        </is>
      </c>
      <c r="L6763" t="n">
        <v>1298.444724</v>
      </c>
      <c r="M6763" t="inlineStr"/>
      <c r="N6763" t="inlineStr"/>
      <c r="O6763" s="142">
        <f>DATE(YEAR(H6763),MONTH(H6763),1)</f>
        <v/>
      </c>
      <c r="P6763" s="132">
        <f>IF(H6763&gt;$L$3,"Futuro","Atraso")</f>
        <v/>
      </c>
      <c r="Q6763">
        <f>12*(YEAR(H6763)-YEAR($L$3))+(MONTH(H6763)-MONTH($L$3))</f>
        <v/>
      </c>
      <c r="R6763" s="366">
        <f>IF(N6763="IBIRAPITANGA FASE 3",IF(P6763="Atraso",M6763,M6763/(1+$J$2)^Q6763),IF(P6763="Atraso",M6763,M6763/(1+$J$1)^Q6763))</f>
        <v/>
      </c>
    </row>
    <row r="6764">
      <c r="A6764" t="inlineStr">
        <is>
          <t>Q03L06</t>
        </is>
      </c>
      <c r="B6764" t="inlineStr">
        <is>
          <t>MARCEL NOGUEIRA MAGALHÃES</t>
        </is>
      </c>
      <c r="C6764" t="n">
        <v>1</v>
      </c>
      <c r="D6764" t="inlineStr">
        <is>
          <t>IPCA</t>
        </is>
      </c>
      <c r="E6764" t="n">
        <v>0</v>
      </c>
      <c r="F6764" t="inlineStr">
        <is>
          <t>MENSAL</t>
        </is>
      </c>
      <c r="G6764" t="n">
        <v>46275</v>
      </c>
      <c r="H6764" t="n">
        <v>46275</v>
      </c>
      <c r="I6764" t="inlineStr">
        <is>
          <t>032</t>
        </is>
      </c>
      <c r="J6764" t="inlineStr">
        <is>
          <t>CARTEIRA</t>
        </is>
      </c>
      <c r="K6764" t="inlineStr">
        <is>
          <t>CONTRATO</t>
        </is>
      </c>
      <c r="L6764" t="n">
        <v>1298.444724</v>
      </c>
      <c r="M6764" t="inlineStr"/>
      <c r="N6764" t="inlineStr"/>
      <c r="O6764" s="142">
        <f>DATE(YEAR(H6764),MONTH(H6764),1)</f>
        <v/>
      </c>
      <c r="P6764" s="132">
        <f>IF(H6764&gt;$L$3,"Futuro","Atraso")</f>
        <v/>
      </c>
      <c r="Q6764">
        <f>12*(YEAR(H6764)-YEAR($L$3))+(MONTH(H6764)-MONTH($L$3))</f>
        <v/>
      </c>
      <c r="R6764" s="366">
        <f>IF(N6764="IBIRAPITANGA FASE 3",IF(P6764="Atraso",M6764,M6764/(1+$J$2)^Q6764),IF(P6764="Atraso",M6764,M6764/(1+$J$1)^Q6764))</f>
        <v/>
      </c>
    </row>
    <row r="6765">
      <c r="A6765" t="inlineStr">
        <is>
          <t>Q03L06</t>
        </is>
      </c>
      <c r="B6765" t="inlineStr">
        <is>
          <t>MARCEL NOGUEIRA MAGALHÃES</t>
        </is>
      </c>
      <c r="C6765" t="n">
        <v>1</v>
      </c>
      <c r="D6765" t="inlineStr">
        <is>
          <t>IPCA</t>
        </is>
      </c>
      <c r="E6765" t="n">
        <v>0</v>
      </c>
      <c r="F6765" t="inlineStr">
        <is>
          <t>MENSAL</t>
        </is>
      </c>
      <c r="G6765" t="n">
        <v>46305</v>
      </c>
      <c r="H6765" t="n">
        <v>46305</v>
      </c>
      <c r="I6765" t="inlineStr">
        <is>
          <t>033</t>
        </is>
      </c>
      <c r="J6765" t="inlineStr">
        <is>
          <t>CARTEIRA</t>
        </is>
      </c>
      <c r="K6765" t="inlineStr">
        <is>
          <t>CONTRATO</t>
        </is>
      </c>
      <c r="L6765" t="n">
        <v>1298.444724</v>
      </c>
      <c r="M6765" t="inlineStr"/>
      <c r="N6765" t="inlineStr"/>
      <c r="O6765" s="142">
        <f>DATE(YEAR(H6765),MONTH(H6765),1)</f>
        <v/>
      </c>
      <c r="P6765" s="132">
        <f>IF(H6765&gt;$L$3,"Futuro","Atraso")</f>
        <v/>
      </c>
      <c r="Q6765">
        <f>12*(YEAR(H6765)-YEAR($L$3))+(MONTH(H6765)-MONTH($L$3))</f>
        <v/>
      </c>
      <c r="R6765" s="366">
        <f>IF(N6765="IBIRAPITANGA FASE 3",IF(P6765="Atraso",M6765,M6765/(1+$J$2)^Q6765),IF(P6765="Atraso",M6765,M6765/(1+$J$1)^Q6765))</f>
        <v/>
      </c>
    </row>
    <row r="6766">
      <c r="A6766" t="inlineStr">
        <is>
          <t>Q03L06</t>
        </is>
      </c>
      <c r="B6766" t="inlineStr">
        <is>
          <t>MARCEL NOGUEIRA MAGALHÃES</t>
        </is>
      </c>
      <c r="C6766" t="n">
        <v>1</v>
      </c>
      <c r="D6766" t="inlineStr">
        <is>
          <t>IPCA</t>
        </is>
      </c>
      <c r="E6766" t="n">
        <v>0</v>
      </c>
      <c r="F6766" t="inlineStr">
        <is>
          <t>MENSAL</t>
        </is>
      </c>
      <c r="G6766" t="n">
        <v>46336</v>
      </c>
      <c r="H6766" t="n">
        <v>46336</v>
      </c>
      <c r="I6766" t="inlineStr">
        <is>
          <t>034</t>
        </is>
      </c>
      <c r="J6766" t="inlineStr">
        <is>
          <t>CARTEIRA</t>
        </is>
      </c>
      <c r="K6766" t="inlineStr">
        <is>
          <t>CONTRATO</t>
        </is>
      </c>
      <c r="L6766" t="n">
        <v>1298.444724</v>
      </c>
      <c r="M6766" t="inlineStr"/>
      <c r="N6766" t="inlineStr"/>
      <c r="O6766" s="142">
        <f>DATE(YEAR(H6766),MONTH(H6766),1)</f>
        <v/>
      </c>
      <c r="P6766" s="132">
        <f>IF(H6766&gt;$L$3,"Futuro","Atraso")</f>
        <v/>
      </c>
      <c r="Q6766">
        <f>12*(YEAR(H6766)-YEAR($L$3))+(MONTH(H6766)-MONTH($L$3))</f>
        <v/>
      </c>
      <c r="R6766" s="366">
        <f>IF(N6766="IBIRAPITANGA FASE 3",IF(P6766="Atraso",M6766,M6766/(1+$J$2)^Q6766),IF(P6766="Atraso",M6766,M6766/(1+$J$1)^Q6766))</f>
        <v/>
      </c>
    </row>
    <row r="6767">
      <c r="A6767" t="inlineStr">
        <is>
          <t>Q03L06</t>
        </is>
      </c>
      <c r="B6767" t="inlineStr">
        <is>
          <t>MARCEL NOGUEIRA MAGALHÃES</t>
        </is>
      </c>
      <c r="C6767" t="n">
        <v>1</v>
      </c>
      <c r="D6767" t="inlineStr">
        <is>
          <t>IPCA</t>
        </is>
      </c>
      <c r="E6767" t="n">
        <v>0</v>
      </c>
      <c r="F6767" t="inlineStr">
        <is>
          <t>MENSAL</t>
        </is>
      </c>
      <c r="G6767" t="n">
        <v>46366</v>
      </c>
      <c r="H6767" t="n">
        <v>46366</v>
      </c>
      <c r="I6767" t="inlineStr">
        <is>
          <t>035</t>
        </is>
      </c>
      <c r="J6767" t="inlineStr">
        <is>
          <t>CARTEIRA</t>
        </is>
      </c>
      <c r="K6767" t="inlineStr">
        <is>
          <t>CONTRATO</t>
        </is>
      </c>
      <c r="L6767" t="n">
        <v>1298.444724</v>
      </c>
      <c r="M6767" t="inlineStr"/>
      <c r="N6767" t="inlineStr"/>
      <c r="O6767" s="142">
        <f>DATE(YEAR(H6767),MONTH(H6767),1)</f>
        <v/>
      </c>
      <c r="P6767" s="132">
        <f>IF(H6767&gt;$L$3,"Futuro","Atraso")</f>
        <v/>
      </c>
      <c r="Q6767">
        <f>12*(YEAR(H6767)-YEAR($L$3))+(MONTH(H6767)-MONTH($L$3))</f>
        <v/>
      </c>
      <c r="R6767" s="366">
        <f>IF(N6767="IBIRAPITANGA FASE 3",IF(P6767="Atraso",M6767,M6767/(1+$J$2)^Q6767),IF(P6767="Atraso",M6767,M6767/(1+$J$1)^Q6767))</f>
        <v/>
      </c>
    </row>
    <row r="6768">
      <c r="A6768" t="inlineStr">
        <is>
          <t>Q03L06</t>
        </is>
      </c>
      <c r="B6768" t="inlineStr">
        <is>
          <t>MARCEL NOGUEIRA MAGALHÃES</t>
        </is>
      </c>
      <c r="C6768" t="n">
        <v>1</v>
      </c>
      <c r="D6768" t="inlineStr">
        <is>
          <t>IPCA</t>
        </is>
      </c>
      <c r="E6768" t="n">
        <v>0</v>
      </c>
      <c r="F6768" t="inlineStr">
        <is>
          <t>MENSAL</t>
        </is>
      </c>
      <c r="G6768" t="n">
        <v>46397</v>
      </c>
      <c r="H6768" t="n">
        <v>46397</v>
      </c>
      <c r="I6768" t="inlineStr">
        <is>
          <t>036</t>
        </is>
      </c>
      <c r="J6768" t="inlineStr">
        <is>
          <t>CARTEIRA</t>
        </is>
      </c>
      <c r="K6768" t="inlineStr">
        <is>
          <t>CONTRATO</t>
        </is>
      </c>
      <c r="L6768" t="n">
        <v>1298.444724</v>
      </c>
      <c r="M6768" t="inlineStr"/>
      <c r="N6768" t="inlineStr"/>
      <c r="O6768" s="142">
        <f>DATE(YEAR(H6768),MONTH(H6768),1)</f>
        <v/>
      </c>
      <c r="P6768" s="132">
        <f>IF(H6768&gt;$L$3,"Futuro","Atraso")</f>
        <v/>
      </c>
      <c r="Q6768">
        <f>12*(YEAR(H6768)-YEAR($L$3))+(MONTH(H6768)-MONTH($L$3))</f>
        <v/>
      </c>
      <c r="R6768" s="366">
        <f>IF(N6768="IBIRAPITANGA FASE 3",IF(P6768="Atraso",M6768,M6768/(1+$J$2)^Q6768),IF(P6768="Atraso",M6768,M6768/(1+$J$1)^Q6768))</f>
        <v/>
      </c>
    </row>
    <row r="6769">
      <c r="A6769" t="inlineStr">
        <is>
          <t>Q03L06</t>
        </is>
      </c>
      <c r="B6769" t="inlineStr">
        <is>
          <t>MARCEL NOGUEIRA MAGALHÃES</t>
        </is>
      </c>
      <c r="C6769" t="n">
        <v>1</v>
      </c>
      <c r="D6769" t="inlineStr">
        <is>
          <t>IPCA</t>
        </is>
      </c>
      <c r="E6769" t="n">
        <v>0</v>
      </c>
      <c r="F6769" t="inlineStr">
        <is>
          <t>MENSAL</t>
        </is>
      </c>
      <c r="G6769" t="n">
        <v>46428</v>
      </c>
      <c r="H6769" t="n">
        <v>46428</v>
      </c>
      <c r="I6769" t="inlineStr">
        <is>
          <t>037</t>
        </is>
      </c>
      <c r="J6769" t="inlineStr">
        <is>
          <t>CARTEIRA</t>
        </is>
      </c>
      <c r="K6769" t="inlineStr">
        <is>
          <t>CONTRATO</t>
        </is>
      </c>
      <c r="L6769" t="n">
        <v>1298.444724</v>
      </c>
      <c r="M6769" t="inlineStr"/>
      <c r="N6769" t="inlineStr"/>
      <c r="O6769" s="142">
        <f>DATE(YEAR(H6769),MONTH(H6769),1)</f>
        <v/>
      </c>
      <c r="P6769" s="132">
        <f>IF(H6769&gt;$L$3,"Futuro","Atraso")</f>
        <v/>
      </c>
      <c r="Q6769">
        <f>12*(YEAR(H6769)-YEAR($L$3))+(MONTH(H6769)-MONTH($L$3))</f>
        <v/>
      </c>
      <c r="R6769" s="366">
        <f>IF(N6769="IBIRAPITANGA FASE 3",IF(P6769="Atraso",M6769,M6769/(1+$J$2)^Q6769),IF(P6769="Atraso",M6769,M6769/(1+$J$1)^Q6769))</f>
        <v/>
      </c>
    </row>
    <row r="6770">
      <c r="A6770" t="inlineStr">
        <is>
          <t>Q03L06</t>
        </is>
      </c>
      <c r="B6770" t="inlineStr">
        <is>
          <t>MARCEL NOGUEIRA MAGALHÃES</t>
        </is>
      </c>
      <c r="C6770" t="n">
        <v>1</v>
      </c>
      <c r="D6770" t="inlineStr">
        <is>
          <t>IPCA</t>
        </is>
      </c>
      <c r="E6770" t="n">
        <v>0</v>
      </c>
      <c r="F6770" t="inlineStr">
        <is>
          <t>MENSAL</t>
        </is>
      </c>
      <c r="G6770" t="n">
        <v>46456</v>
      </c>
      <c r="H6770" t="n">
        <v>46456</v>
      </c>
      <c r="I6770" t="inlineStr">
        <is>
          <t>038</t>
        </is>
      </c>
      <c r="J6770" t="inlineStr">
        <is>
          <t>CARTEIRA</t>
        </is>
      </c>
      <c r="K6770" t="inlineStr">
        <is>
          <t>CONTRATO</t>
        </is>
      </c>
      <c r="L6770" t="n">
        <v>1298.444724</v>
      </c>
      <c r="M6770" t="inlineStr"/>
      <c r="N6770" t="inlineStr"/>
      <c r="O6770" s="142">
        <f>DATE(YEAR(H6770),MONTH(H6770),1)</f>
        <v/>
      </c>
      <c r="P6770" s="132">
        <f>IF(H6770&gt;$L$3,"Futuro","Atraso")</f>
        <v/>
      </c>
      <c r="Q6770">
        <f>12*(YEAR(H6770)-YEAR($L$3))+(MONTH(H6770)-MONTH($L$3))</f>
        <v/>
      </c>
      <c r="R6770" s="366">
        <f>IF(N6770="IBIRAPITANGA FASE 3",IF(P6770="Atraso",M6770,M6770/(1+$J$2)^Q6770),IF(P6770="Atraso",M6770,M6770/(1+$J$1)^Q6770))</f>
        <v/>
      </c>
    </row>
    <row r="6771">
      <c r="A6771" t="inlineStr">
        <is>
          <t>Q03L06</t>
        </is>
      </c>
      <c r="B6771" t="inlineStr">
        <is>
          <t>MARCEL NOGUEIRA MAGALHÃES</t>
        </is>
      </c>
      <c r="C6771" t="n">
        <v>1</v>
      </c>
      <c r="D6771" t="inlineStr">
        <is>
          <t>IPCA</t>
        </is>
      </c>
      <c r="E6771" t="n">
        <v>0</v>
      </c>
      <c r="F6771" t="inlineStr">
        <is>
          <t>MENSAL</t>
        </is>
      </c>
      <c r="G6771" t="n">
        <v>46487</v>
      </c>
      <c r="H6771" t="n">
        <v>46487</v>
      </c>
      <c r="I6771" t="inlineStr">
        <is>
          <t>039</t>
        </is>
      </c>
      <c r="J6771" t="inlineStr">
        <is>
          <t>CARTEIRA</t>
        </is>
      </c>
      <c r="K6771" t="inlineStr">
        <is>
          <t>CONTRATO</t>
        </is>
      </c>
      <c r="L6771" t="n">
        <v>1298.444724</v>
      </c>
      <c r="M6771" t="inlineStr"/>
      <c r="N6771" t="inlineStr"/>
      <c r="O6771" s="142">
        <f>DATE(YEAR(H6771),MONTH(H6771),1)</f>
        <v/>
      </c>
      <c r="P6771" s="132">
        <f>IF(H6771&gt;$L$3,"Futuro","Atraso")</f>
        <v/>
      </c>
      <c r="Q6771">
        <f>12*(YEAR(H6771)-YEAR($L$3))+(MONTH(H6771)-MONTH($L$3))</f>
        <v/>
      </c>
      <c r="R6771" s="366">
        <f>IF(N6771="IBIRAPITANGA FASE 3",IF(P6771="Atraso",M6771,M6771/(1+$J$2)^Q6771),IF(P6771="Atraso",M6771,M6771/(1+$J$1)^Q6771))</f>
        <v/>
      </c>
    </row>
    <row r="6772">
      <c r="A6772" t="inlineStr">
        <is>
          <t>Q03L06</t>
        </is>
      </c>
      <c r="B6772" t="inlineStr">
        <is>
          <t>MARCEL NOGUEIRA MAGALHÃES</t>
        </is>
      </c>
      <c r="C6772" t="n">
        <v>1</v>
      </c>
      <c r="D6772" t="inlineStr">
        <is>
          <t>IPCA</t>
        </is>
      </c>
      <c r="E6772" t="n">
        <v>0</v>
      </c>
      <c r="F6772" t="inlineStr">
        <is>
          <t>MENSAL</t>
        </is>
      </c>
      <c r="G6772" t="n">
        <v>46517</v>
      </c>
      <c r="H6772" t="n">
        <v>46517</v>
      </c>
      <c r="I6772" t="inlineStr">
        <is>
          <t>040</t>
        </is>
      </c>
      <c r="J6772" t="inlineStr">
        <is>
          <t>CARTEIRA</t>
        </is>
      </c>
      <c r="K6772" t="inlineStr">
        <is>
          <t>CONTRATO</t>
        </is>
      </c>
      <c r="L6772" t="n">
        <v>1298.444724</v>
      </c>
      <c r="M6772" t="inlineStr"/>
      <c r="N6772" t="inlineStr"/>
      <c r="O6772" s="142">
        <f>DATE(YEAR(H6772),MONTH(H6772),1)</f>
        <v/>
      </c>
      <c r="P6772" s="132">
        <f>IF(H6772&gt;$L$3,"Futuro","Atraso")</f>
        <v/>
      </c>
      <c r="Q6772">
        <f>12*(YEAR(H6772)-YEAR($L$3))+(MONTH(H6772)-MONTH($L$3))</f>
        <v/>
      </c>
      <c r="R6772" s="366">
        <f>IF(N6772="IBIRAPITANGA FASE 3",IF(P6772="Atraso",M6772,M6772/(1+$J$2)^Q6772),IF(P6772="Atraso",M6772,M6772/(1+$J$1)^Q6772))</f>
        <v/>
      </c>
    </row>
    <row r="6773">
      <c r="A6773" t="inlineStr">
        <is>
          <t>Q03L06</t>
        </is>
      </c>
      <c r="B6773" t="inlineStr">
        <is>
          <t>MARCEL NOGUEIRA MAGALHÃES</t>
        </is>
      </c>
      <c r="C6773" t="n">
        <v>1</v>
      </c>
      <c r="D6773" t="inlineStr">
        <is>
          <t>IPCA</t>
        </is>
      </c>
      <c r="E6773" t="n">
        <v>0</v>
      </c>
      <c r="F6773" t="inlineStr">
        <is>
          <t>MENSAL</t>
        </is>
      </c>
      <c r="G6773" t="n">
        <v>46548</v>
      </c>
      <c r="H6773" t="n">
        <v>46548</v>
      </c>
      <c r="I6773" t="inlineStr">
        <is>
          <t>041</t>
        </is>
      </c>
      <c r="J6773" t="inlineStr">
        <is>
          <t>CARTEIRA</t>
        </is>
      </c>
      <c r="K6773" t="inlineStr">
        <is>
          <t>CONTRATO</t>
        </is>
      </c>
      <c r="L6773" t="n">
        <v>1298.444724</v>
      </c>
      <c r="M6773" t="inlineStr"/>
      <c r="N6773" t="inlineStr"/>
      <c r="O6773" s="142">
        <f>DATE(YEAR(H6773),MONTH(H6773),1)</f>
        <v/>
      </c>
      <c r="P6773" s="132">
        <f>IF(H6773&gt;$L$3,"Futuro","Atraso")</f>
        <v/>
      </c>
      <c r="Q6773">
        <f>12*(YEAR(H6773)-YEAR($L$3))+(MONTH(H6773)-MONTH($L$3))</f>
        <v/>
      </c>
      <c r="R6773" s="366">
        <f>IF(N6773="IBIRAPITANGA FASE 3",IF(P6773="Atraso",M6773,M6773/(1+$J$2)^Q6773),IF(P6773="Atraso",M6773,M6773/(1+$J$1)^Q6773))</f>
        <v/>
      </c>
    </row>
    <row r="6774">
      <c r="A6774" t="inlineStr">
        <is>
          <t>Q03L06</t>
        </is>
      </c>
      <c r="B6774" t="inlineStr">
        <is>
          <t>MARCEL NOGUEIRA MAGALHÃES</t>
        </is>
      </c>
      <c r="C6774" t="n">
        <v>1</v>
      </c>
      <c r="D6774" t="inlineStr">
        <is>
          <t>IPCA</t>
        </is>
      </c>
      <c r="E6774" t="n">
        <v>0</v>
      </c>
      <c r="F6774" t="inlineStr">
        <is>
          <t>MENSAL</t>
        </is>
      </c>
      <c r="G6774" t="n">
        <v>46578</v>
      </c>
      <c r="H6774" t="n">
        <v>46578</v>
      </c>
      <c r="I6774" t="inlineStr">
        <is>
          <t>042</t>
        </is>
      </c>
      <c r="J6774" t="inlineStr">
        <is>
          <t>CARTEIRA</t>
        </is>
      </c>
      <c r="K6774" t="inlineStr">
        <is>
          <t>CONTRATO</t>
        </is>
      </c>
      <c r="L6774" t="n">
        <v>1298.444724</v>
      </c>
      <c r="M6774" t="inlineStr"/>
      <c r="N6774" t="inlineStr"/>
      <c r="O6774" s="142">
        <f>DATE(YEAR(H6774),MONTH(H6774),1)</f>
        <v/>
      </c>
      <c r="P6774" s="132">
        <f>IF(H6774&gt;$L$3,"Futuro","Atraso")</f>
        <v/>
      </c>
      <c r="Q6774">
        <f>12*(YEAR(H6774)-YEAR($L$3))+(MONTH(H6774)-MONTH($L$3))</f>
        <v/>
      </c>
      <c r="R6774" s="366">
        <f>IF(N6774="IBIRAPITANGA FASE 3",IF(P6774="Atraso",M6774,M6774/(1+$J$2)^Q6774),IF(P6774="Atraso",M6774,M6774/(1+$J$1)^Q6774))</f>
        <v/>
      </c>
    </row>
    <row r="6775">
      <c r="A6775" t="inlineStr">
        <is>
          <t>Q03L06</t>
        </is>
      </c>
      <c r="B6775" t="inlineStr">
        <is>
          <t>MARCEL NOGUEIRA MAGALHÃES</t>
        </is>
      </c>
      <c r="C6775" t="n">
        <v>1</v>
      </c>
      <c r="D6775" t="inlineStr">
        <is>
          <t>IPCA</t>
        </is>
      </c>
      <c r="E6775" t="n">
        <v>0</v>
      </c>
      <c r="F6775" t="inlineStr">
        <is>
          <t>MENSAL</t>
        </is>
      </c>
      <c r="G6775" t="n">
        <v>46609</v>
      </c>
      <c r="H6775" t="n">
        <v>46609</v>
      </c>
      <c r="I6775" t="inlineStr">
        <is>
          <t>043</t>
        </is>
      </c>
      <c r="J6775" t="inlineStr">
        <is>
          <t>CARTEIRA</t>
        </is>
      </c>
      <c r="K6775" t="inlineStr">
        <is>
          <t>CONTRATO</t>
        </is>
      </c>
      <c r="L6775" t="n">
        <v>1298.444724</v>
      </c>
      <c r="M6775" t="inlineStr"/>
      <c r="N6775" t="inlineStr"/>
      <c r="O6775" s="142">
        <f>DATE(YEAR(H6775),MONTH(H6775),1)</f>
        <v/>
      </c>
      <c r="P6775" s="132">
        <f>IF(H6775&gt;$L$3,"Futuro","Atraso")</f>
        <v/>
      </c>
      <c r="Q6775">
        <f>12*(YEAR(H6775)-YEAR($L$3))+(MONTH(H6775)-MONTH($L$3))</f>
        <v/>
      </c>
      <c r="R6775" s="366">
        <f>IF(N6775="IBIRAPITANGA FASE 3",IF(P6775="Atraso",M6775,M6775/(1+$J$2)^Q6775),IF(P6775="Atraso",M6775,M6775/(1+$J$1)^Q6775))</f>
        <v/>
      </c>
    </row>
    <row r="6776">
      <c r="A6776" t="inlineStr">
        <is>
          <t>Q03L07</t>
        </is>
      </c>
      <c r="B6776" t="inlineStr">
        <is>
          <t>CASSIO HANDER NOGUEIRA</t>
        </is>
      </c>
      <c r="C6776" t="n">
        <v>1</v>
      </c>
      <c r="D6776" t="inlineStr">
        <is>
          <t>IPCA</t>
        </is>
      </c>
      <c r="E6776" t="n">
        <v>0</v>
      </c>
      <c r="F6776" t="inlineStr">
        <is>
          <t>MENSAL</t>
        </is>
      </c>
      <c r="G6776" t="n">
        <v>45229</v>
      </c>
      <c r="H6776" t="n">
        <v>45229</v>
      </c>
      <c r="I6776" t="inlineStr">
        <is>
          <t>001</t>
        </is>
      </c>
      <c r="J6776" t="inlineStr">
        <is>
          <t>CARTEIRA</t>
        </is>
      </c>
      <c r="K6776" t="inlineStr">
        <is>
          <t>CONTRATO</t>
        </is>
      </c>
      <c r="L6776" t="n">
        <v>501.505824</v>
      </c>
      <c r="M6776" t="inlineStr"/>
      <c r="N6776" t="inlineStr"/>
      <c r="O6776" s="142">
        <f>DATE(YEAR(H6776),MONTH(H6776),1)</f>
        <v/>
      </c>
      <c r="P6776" s="132">
        <f>IF(H6776&gt;$L$3,"Futuro","Atraso")</f>
        <v/>
      </c>
      <c r="Q6776">
        <f>12*(YEAR(H6776)-YEAR($L$3))+(MONTH(H6776)-MONTH($L$3))</f>
        <v/>
      </c>
      <c r="R6776" s="366">
        <f>IF(N6776="IBIRAPITANGA FASE 3",IF(P6776="Atraso",M6776,M6776/(1+$J$2)^Q6776),IF(P6776="Atraso",M6776,M6776/(1+$J$1)^Q6776))</f>
        <v/>
      </c>
    </row>
    <row r="6777">
      <c r="A6777" t="inlineStr">
        <is>
          <t>Q03L07</t>
        </is>
      </c>
      <c r="B6777" t="inlineStr">
        <is>
          <t>CASSIO HANDER NOGUEIRA</t>
        </is>
      </c>
      <c r="C6777" t="n">
        <v>1</v>
      </c>
      <c r="D6777" t="inlineStr">
        <is>
          <t>IPCA</t>
        </is>
      </c>
      <c r="E6777" t="n">
        <v>0</v>
      </c>
      <c r="F6777" t="inlineStr">
        <is>
          <t>MENSAL</t>
        </is>
      </c>
      <c r="G6777" t="n">
        <v>45260</v>
      </c>
      <c r="H6777" t="n">
        <v>45260</v>
      </c>
      <c r="I6777" t="inlineStr">
        <is>
          <t>002</t>
        </is>
      </c>
      <c r="J6777" t="inlineStr">
        <is>
          <t>CARTEIRA</t>
        </is>
      </c>
      <c r="K6777" t="inlineStr">
        <is>
          <t>CONTRATO</t>
        </is>
      </c>
      <c r="L6777" t="n">
        <v>501.505824</v>
      </c>
      <c r="M6777" t="inlineStr"/>
      <c r="N6777" t="inlineStr"/>
      <c r="O6777" s="142">
        <f>DATE(YEAR(H6777),MONTH(H6777),1)</f>
        <v/>
      </c>
      <c r="P6777" s="132">
        <f>IF(H6777&gt;$L$3,"Futuro","Atraso")</f>
        <v/>
      </c>
      <c r="Q6777">
        <f>12*(YEAR(H6777)-YEAR($L$3))+(MONTH(H6777)-MONTH($L$3))</f>
        <v/>
      </c>
      <c r="R6777" s="366">
        <f>IF(N6777="IBIRAPITANGA FASE 3",IF(P6777="Atraso",M6777,M6777/(1+$J$2)^Q6777),IF(P6777="Atraso",M6777,M6777/(1+$J$1)^Q6777))</f>
        <v/>
      </c>
    </row>
    <row r="6778">
      <c r="A6778" t="inlineStr">
        <is>
          <t>Q03L07</t>
        </is>
      </c>
      <c r="B6778" t="inlineStr">
        <is>
          <t>CASSIO HANDER NOGUEIRA</t>
        </is>
      </c>
      <c r="C6778" t="n">
        <v>1</v>
      </c>
      <c r="D6778" t="inlineStr">
        <is>
          <t>IPCA</t>
        </is>
      </c>
      <c r="E6778" t="n">
        <v>0</v>
      </c>
      <c r="F6778" t="inlineStr">
        <is>
          <t>MENSAL</t>
        </is>
      </c>
      <c r="G6778" t="n">
        <v>45290</v>
      </c>
      <c r="H6778" t="n">
        <v>45290</v>
      </c>
      <c r="I6778" t="inlineStr">
        <is>
          <t>003</t>
        </is>
      </c>
      <c r="J6778" t="inlineStr">
        <is>
          <t>CARTEIRA</t>
        </is>
      </c>
      <c r="K6778" t="inlineStr">
        <is>
          <t>CONTRATO</t>
        </is>
      </c>
      <c r="L6778" t="n">
        <v>501.505824</v>
      </c>
      <c r="M6778" t="inlineStr"/>
      <c r="N6778" t="inlineStr"/>
      <c r="O6778" s="142">
        <f>DATE(YEAR(H6778),MONTH(H6778),1)</f>
        <v/>
      </c>
      <c r="P6778" s="132">
        <f>IF(H6778&gt;$L$3,"Futuro","Atraso")</f>
        <v/>
      </c>
      <c r="Q6778">
        <f>12*(YEAR(H6778)-YEAR($L$3))+(MONTH(H6778)-MONTH($L$3))</f>
        <v/>
      </c>
      <c r="R6778" s="366">
        <f>IF(N6778="IBIRAPITANGA FASE 3",IF(P6778="Atraso",M6778,M6778/(1+$J$2)^Q6778),IF(P6778="Atraso",M6778,M6778/(1+$J$1)^Q6778))</f>
        <v/>
      </c>
    </row>
    <row r="6779">
      <c r="A6779" t="inlineStr">
        <is>
          <t>Q03L07</t>
        </is>
      </c>
      <c r="B6779" t="inlineStr">
        <is>
          <t>CASSIO HANDER NOGUEIRA</t>
        </is>
      </c>
      <c r="C6779" t="n">
        <v>1</v>
      </c>
      <c r="D6779" t="inlineStr">
        <is>
          <t>IPCA</t>
        </is>
      </c>
      <c r="E6779" t="n">
        <v>0</v>
      </c>
      <c r="F6779" t="inlineStr">
        <is>
          <t>MENSAL</t>
        </is>
      </c>
      <c r="G6779" t="n">
        <v>45321</v>
      </c>
      <c r="H6779" t="n">
        <v>45321</v>
      </c>
      <c r="I6779" t="inlineStr">
        <is>
          <t>004</t>
        </is>
      </c>
      <c r="J6779" t="inlineStr">
        <is>
          <t>CARTEIRA</t>
        </is>
      </c>
      <c r="K6779" t="inlineStr">
        <is>
          <t>CONTRATO</t>
        </is>
      </c>
      <c r="L6779" t="n">
        <v>501.505824</v>
      </c>
      <c r="M6779" t="inlineStr"/>
      <c r="N6779" t="inlineStr"/>
      <c r="O6779" s="142">
        <f>DATE(YEAR(H6779),MONTH(H6779),1)</f>
        <v/>
      </c>
      <c r="P6779" s="132">
        <f>IF(H6779&gt;$L$3,"Futuro","Atraso")</f>
        <v/>
      </c>
      <c r="Q6779">
        <f>12*(YEAR(H6779)-YEAR($L$3))+(MONTH(H6779)-MONTH($L$3))</f>
        <v/>
      </c>
      <c r="R6779" s="366">
        <f>IF(N6779="IBIRAPITANGA FASE 3",IF(P6779="Atraso",M6779,M6779/(1+$J$2)^Q6779),IF(P6779="Atraso",M6779,M6779/(1+$J$1)^Q6779))</f>
        <v/>
      </c>
    </row>
    <row r="6780">
      <c r="A6780" t="inlineStr">
        <is>
          <t>Q03L07</t>
        </is>
      </c>
      <c r="B6780" t="inlineStr">
        <is>
          <t>CASSIO HANDER NOGUEIRA</t>
        </is>
      </c>
      <c r="C6780" t="n">
        <v>1</v>
      </c>
      <c r="D6780" t="inlineStr">
        <is>
          <t>IPCA</t>
        </is>
      </c>
      <c r="E6780" t="n">
        <v>0</v>
      </c>
      <c r="F6780" t="inlineStr">
        <is>
          <t>MENSAL</t>
        </is>
      </c>
      <c r="G6780" t="n">
        <v>45350</v>
      </c>
      <c r="H6780" t="n">
        <v>45350</v>
      </c>
      <c r="I6780" t="inlineStr">
        <is>
          <t>001</t>
        </is>
      </c>
      <c r="J6780" t="inlineStr">
        <is>
          <t>CARTEIRA</t>
        </is>
      </c>
      <c r="K6780" t="inlineStr">
        <is>
          <t>CONTRATO</t>
        </is>
      </c>
      <c r="L6780" t="n">
        <v>941.20272</v>
      </c>
      <c r="M6780" t="inlineStr"/>
      <c r="N6780" t="inlineStr"/>
      <c r="O6780" s="142">
        <f>DATE(YEAR(H6780),MONTH(H6780),1)</f>
        <v/>
      </c>
      <c r="P6780" s="132">
        <f>IF(H6780&gt;$L$3,"Futuro","Atraso")</f>
        <v/>
      </c>
      <c r="Q6780">
        <f>12*(YEAR(H6780)-YEAR($L$3))+(MONTH(H6780)-MONTH($L$3))</f>
        <v/>
      </c>
      <c r="R6780" s="366">
        <f>IF(N6780="IBIRAPITANGA FASE 3",IF(P6780="Atraso",M6780,M6780/(1+$J$2)^Q6780),IF(P6780="Atraso",M6780,M6780/(1+$J$1)^Q6780))</f>
        <v/>
      </c>
    </row>
    <row r="6781">
      <c r="A6781" t="inlineStr">
        <is>
          <t>Q03L07</t>
        </is>
      </c>
      <c r="B6781" t="inlineStr">
        <is>
          <t>CASSIO HANDER NOGUEIRA</t>
        </is>
      </c>
      <c r="C6781" t="n">
        <v>1</v>
      </c>
      <c r="D6781" t="inlineStr">
        <is>
          <t>IPCA</t>
        </is>
      </c>
      <c r="E6781" t="n">
        <v>0</v>
      </c>
      <c r="F6781" t="inlineStr">
        <is>
          <t>MENSAL</t>
        </is>
      </c>
      <c r="G6781" t="n">
        <v>45379</v>
      </c>
      <c r="H6781" t="n">
        <v>45379</v>
      </c>
      <c r="I6781" t="inlineStr">
        <is>
          <t>002</t>
        </is>
      </c>
      <c r="J6781" t="inlineStr">
        <is>
          <t>CARTEIRA</t>
        </is>
      </c>
      <c r="K6781" t="inlineStr">
        <is>
          <t>CONTRATO</t>
        </is>
      </c>
      <c r="L6781" t="n">
        <v>941.20272</v>
      </c>
      <c r="M6781" t="inlineStr"/>
      <c r="N6781" t="inlineStr"/>
      <c r="O6781" s="142">
        <f>DATE(YEAR(H6781),MONTH(H6781),1)</f>
        <v/>
      </c>
      <c r="P6781" s="132">
        <f>IF(H6781&gt;$L$3,"Futuro","Atraso")</f>
        <v/>
      </c>
      <c r="Q6781">
        <f>12*(YEAR(H6781)-YEAR($L$3))+(MONTH(H6781)-MONTH($L$3))</f>
        <v/>
      </c>
      <c r="R6781" s="366">
        <f>IF(N6781="IBIRAPITANGA FASE 3",IF(P6781="Atraso",M6781,M6781/(1+$J$2)^Q6781),IF(P6781="Atraso",M6781,M6781/(1+$J$1)^Q6781))</f>
        <v/>
      </c>
    </row>
    <row r="6782">
      <c r="A6782" t="inlineStr">
        <is>
          <t>Q03L07</t>
        </is>
      </c>
      <c r="B6782" t="inlineStr">
        <is>
          <t>CASSIO HANDER NOGUEIRA</t>
        </is>
      </c>
      <c r="C6782" t="n">
        <v>1</v>
      </c>
      <c r="D6782" t="inlineStr">
        <is>
          <t>IPCA</t>
        </is>
      </c>
      <c r="E6782" t="n">
        <v>0</v>
      </c>
      <c r="F6782" t="inlineStr">
        <is>
          <t>MENSAL</t>
        </is>
      </c>
      <c r="G6782" t="n">
        <v>45410</v>
      </c>
      <c r="H6782" t="n">
        <v>45410</v>
      </c>
      <c r="I6782" t="inlineStr">
        <is>
          <t>003</t>
        </is>
      </c>
      <c r="J6782" t="inlineStr">
        <is>
          <t>CARTEIRA</t>
        </is>
      </c>
      <c r="K6782" t="inlineStr">
        <is>
          <t>CONTRATO</t>
        </is>
      </c>
      <c r="L6782" t="n">
        <v>941.20272</v>
      </c>
      <c r="M6782" t="inlineStr"/>
      <c r="N6782" t="inlineStr"/>
      <c r="O6782" s="142">
        <f>DATE(YEAR(H6782),MONTH(H6782),1)</f>
        <v/>
      </c>
      <c r="P6782" s="132">
        <f>IF(H6782&gt;$L$3,"Futuro","Atraso")</f>
        <v/>
      </c>
      <c r="Q6782">
        <f>12*(YEAR(H6782)-YEAR($L$3))+(MONTH(H6782)-MONTH($L$3))</f>
        <v/>
      </c>
      <c r="R6782" s="366">
        <f>IF(N6782="IBIRAPITANGA FASE 3",IF(P6782="Atraso",M6782,M6782/(1+$J$2)^Q6782),IF(P6782="Atraso",M6782,M6782/(1+$J$1)^Q6782))</f>
        <v/>
      </c>
    </row>
    <row r="6783">
      <c r="A6783" t="inlineStr">
        <is>
          <t>Q03L07</t>
        </is>
      </c>
      <c r="B6783" t="inlineStr">
        <is>
          <t>CASSIO HANDER NOGUEIRA</t>
        </is>
      </c>
      <c r="C6783" t="n">
        <v>1</v>
      </c>
      <c r="D6783" t="inlineStr">
        <is>
          <t>IPCA</t>
        </is>
      </c>
      <c r="E6783" t="n">
        <v>0</v>
      </c>
      <c r="F6783" t="inlineStr">
        <is>
          <t>MENSAL</t>
        </is>
      </c>
      <c r="G6783" t="n">
        <v>45440</v>
      </c>
      <c r="H6783" t="n">
        <v>45440</v>
      </c>
      <c r="I6783" t="inlineStr">
        <is>
          <t>004</t>
        </is>
      </c>
      <c r="J6783" t="inlineStr">
        <is>
          <t>CARTEIRA</t>
        </is>
      </c>
      <c r="K6783" t="inlineStr">
        <is>
          <t>CONTRATO</t>
        </is>
      </c>
      <c r="L6783" t="n">
        <v>941.20272</v>
      </c>
      <c r="M6783" t="inlineStr"/>
      <c r="N6783" t="inlineStr"/>
      <c r="O6783" s="142">
        <f>DATE(YEAR(H6783),MONTH(H6783),1)</f>
        <v/>
      </c>
      <c r="P6783" s="132">
        <f>IF(H6783&gt;$L$3,"Futuro","Atraso")</f>
        <v/>
      </c>
      <c r="Q6783">
        <f>12*(YEAR(H6783)-YEAR($L$3))+(MONTH(H6783)-MONTH($L$3))</f>
        <v/>
      </c>
      <c r="R6783" s="366">
        <f>IF(N6783="IBIRAPITANGA FASE 3",IF(P6783="Atraso",M6783,M6783/(1+$J$2)^Q6783),IF(P6783="Atraso",M6783,M6783/(1+$J$1)^Q6783))</f>
        <v/>
      </c>
    </row>
    <row r="6784">
      <c r="A6784" t="inlineStr">
        <is>
          <t>Q03L07</t>
        </is>
      </c>
      <c r="B6784" t="inlineStr">
        <is>
          <t>CASSIO HANDER NOGUEIRA</t>
        </is>
      </c>
      <c r="C6784" t="n">
        <v>1</v>
      </c>
      <c r="D6784" t="inlineStr">
        <is>
          <t>IPCA</t>
        </is>
      </c>
      <c r="E6784" t="n">
        <v>0</v>
      </c>
      <c r="F6784" t="inlineStr">
        <is>
          <t>MENSAL</t>
        </is>
      </c>
      <c r="G6784" t="n">
        <v>45471</v>
      </c>
      <c r="H6784" t="n">
        <v>45471</v>
      </c>
      <c r="I6784" t="inlineStr">
        <is>
          <t>005</t>
        </is>
      </c>
      <c r="J6784" t="inlineStr">
        <is>
          <t>CARTEIRA</t>
        </is>
      </c>
      <c r="K6784" t="inlineStr">
        <is>
          <t>CONTRATO</t>
        </is>
      </c>
      <c r="L6784" t="n">
        <v>941.20272</v>
      </c>
      <c r="M6784" t="inlineStr"/>
      <c r="N6784" t="inlineStr"/>
      <c r="O6784" s="142">
        <f>DATE(YEAR(H6784),MONTH(H6784),1)</f>
        <v/>
      </c>
      <c r="P6784" s="132">
        <f>IF(H6784&gt;$L$3,"Futuro","Atraso")</f>
        <v/>
      </c>
      <c r="Q6784">
        <f>12*(YEAR(H6784)-YEAR($L$3))+(MONTH(H6784)-MONTH($L$3))</f>
        <v/>
      </c>
      <c r="R6784" s="366">
        <f>IF(N6784="IBIRAPITANGA FASE 3",IF(P6784="Atraso",M6784,M6784/(1+$J$2)^Q6784),IF(P6784="Atraso",M6784,M6784/(1+$J$1)^Q6784))</f>
        <v/>
      </c>
    </row>
    <row r="6785">
      <c r="A6785" t="inlineStr">
        <is>
          <t>Q03L07</t>
        </is>
      </c>
      <c r="B6785" t="inlineStr">
        <is>
          <t>CASSIO HANDER NOGUEIRA</t>
        </is>
      </c>
      <c r="C6785" t="n">
        <v>1</v>
      </c>
      <c r="D6785" t="inlineStr">
        <is>
          <t>IPCA</t>
        </is>
      </c>
      <c r="E6785" t="n">
        <v>0</v>
      </c>
      <c r="F6785" t="inlineStr">
        <is>
          <t>MENSAL</t>
        </is>
      </c>
      <c r="G6785" t="n">
        <v>45501</v>
      </c>
      <c r="H6785" t="n">
        <v>45501</v>
      </c>
      <c r="I6785" t="inlineStr">
        <is>
          <t>006</t>
        </is>
      </c>
      <c r="J6785" t="inlineStr">
        <is>
          <t>CARTEIRA</t>
        </is>
      </c>
      <c r="K6785" t="inlineStr">
        <is>
          <t>CONTRATO</t>
        </is>
      </c>
      <c r="L6785" t="n">
        <v>941.20272</v>
      </c>
      <c r="M6785" t="inlineStr"/>
      <c r="N6785" t="inlineStr"/>
      <c r="O6785" s="142">
        <f>DATE(YEAR(H6785),MONTH(H6785),1)</f>
        <v/>
      </c>
      <c r="P6785" s="132">
        <f>IF(H6785&gt;$L$3,"Futuro","Atraso")</f>
        <v/>
      </c>
      <c r="Q6785">
        <f>12*(YEAR(H6785)-YEAR($L$3))+(MONTH(H6785)-MONTH($L$3))</f>
        <v/>
      </c>
      <c r="R6785" s="366">
        <f>IF(N6785="IBIRAPITANGA FASE 3",IF(P6785="Atraso",M6785,M6785/(1+$J$2)^Q6785),IF(P6785="Atraso",M6785,M6785/(1+$J$1)^Q6785))</f>
        <v/>
      </c>
    </row>
    <row r="6786">
      <c r="A6786" t="inlineStr">
        <is>
          <t>Q03L07</t>
        </is>
      </c>
      <c r="B6786" t="inlineStr">
        <is>
          <t>CASSIO HANDER NOGUEIRA</t>
        </is>
      </c>
      <c r="C6786" t="n">
        <v>1</v>
      </c>
      <c r="D6786" t="inlineStr">
        <is>
          <t>IPCA</t>
        </is>
      </c>
      <c r="E6786" t="n">
        <v>0</v>
      </c>
      <c r="F6786" t="inlineStr">
        <is>
          <t>MENSAL</t>
        </is>
      </c>
      <c r="G6786" t="n">
        <v>45532</v>
      </c>
      <c r="H6786" t="n">
        <v>45532</v>
      </c>
      <c r="I6786" t="inlineStr">
        <is>
          <t>007</t>
        </is>
      </c>
      <c r="J6786" t="inlineStr">
        <is>
          <t>CARTEIRA</t>
        </is>
      </c>
      <c r="K6786" t="inlineStr">
        <is>
          <t>CONTRATO</t>
        </is>
      </c>
      <c r="L6786" t="n">
        <v>941.20272</v>
      </c>
      <c r="M6786" t="inlineStr"/>
      <c r="N6786" t="inlineStr"/>
      <c r="O6786" s="142">
        <f>DATE(YEAR(H6786),MONTH(H6786),1)</f>
        <v/>
      </c>
      <c r="P6786" s="132">
        <f>IF(H6786&gt;$L$3,"Futuro","Atraso")</f>
        <v/>
      </c>
      <c r="Q6786">
        <f>12*(YEAR(H6786)-YEAR($L$3))+(MONTH(H6786)-MONTH($L$3))</f>
        <v/>
      </c>
      <c r="R6786" s="366">
        <f>IF(N6786="IBIRAPITANGA FASE 3",IF(P6786="Atraso",M6786,M6786/(1+$J$2)^Q6786),IF(P6786="Atraso",M6786,M6786/(1+$J$1)^Q6786))</f>
        <v/>
      </c>
    </row>
    <row r="6787">
      <c r="A6787" t="inlineStr">
        <is>
          <t>Q03L07</t>
        </is>
      </c>
      <c r="B6787" t="inlineStr">
        <is>
          <t>CASSIO HANDER NOGUEIRA</t>
        </is>
      </c>
      <c r="C6787" t="n">
        <v>1</v>
      </c>
      <c r="D6787" t="inlineStr">
        <is>
          <t>IPCA</t>
        </is>
      </c>
      <c r="E6787" t="n">
        <v>0</v>
      </c>
      <c r="F6787" t="inlineStr">
        <is>
          <t>MENSAL</t>
        </is>
      </c>
      <c r="G6787" t="n">
        <v>45534</v>
      </c>
      <c r="H6787" t="n">
        <v>45534</v>
      </c>
      <c r="I6787" t="inlineStr">
        <is>
          <t>001</t>
        </is>
      </c>
      <c r="J6787" t="inlineStr">
        <is>
          <t>CARTEIRA</t>
        </is>
      </c>
      <c r="K6787" t="inlineStr">
        <is>
          <t>CONTRATO</t>
        </is>
      </c>
      <c r="L6787" t="n">
        <v>3529.521924000001</v>
      </c>
      <c r="M6787" t="inlineStr"/>
      <c r="N6787" t="inlineStr"/>
      <c r="O6787" s="142">
        <f>DATE(YEAR(H6787),MONTH(H6787),1)</f>
        <v/>
      </c>
      <c r="P6787" s="132">
        <f>IF(H6787&gt;$L$3,"Futuro","Atraso")</f>
        <v/>
      </c>
      <c r="Q6787">
        <f>12*(YEAR(H6787)-YEAR($L$3))+(MONTH(H6787)-MONTH($L$3))</f>
        <v/>
      </c>
      <c r="R6787" s="366">
        <f>IF(N6787="IBIRAPITANGA FASE 3",IF(P6787="Atraso",M6787,M6787/(1+$J$2)^Q6787),IF(P6787="Atraso",M6787,M6787/(1+$J$1)^Q6787))</f>
        <v/>
      </c>
    </row>
    <row r="6788">
      <c r="A6788" t="inlineStr">
        <is>
          <t>Q03L07</t>
        </is>
      </c>
      <c r="B6788" t="inlineStr">
        <is>
          <t>CASSIO HANDER NOGUEIRA</t>
        </is>
      </c>
      <c r="C6788" t="n">
        <v>1</v>
      </c>
      <c r="D6788" t="inlineStr">
        <is>
          <t>IPCA</t>
        </is>
      </c>
      <c r="E6788" t="n">
        <v>0</v>
      </c>
      <c r="F6788" t="inlineStr">
        <is>
          <t>MENSAL</t>
        </is>
      </c>
      <c r="G6788" t="n">
        <v>45563</v>
      </c>
      <c r="H6788" t="n">
        <v>45563</v>
      </c>
      <c r="I6788" t="inlineStr">
        <is>
          <t>008</t>
        </is>
      </c>
      <c r="J6788" t="inlineStr">
        <is>
          <t>CARTEIRA</t>
        </is>
      </c>
      <c r="K6788" t="inlineStr">
        <is>
          <t>CONTRATO</t>
        </is>
      </c>
      <c r="L6788" t="n">
        <v>941.20272</v>
      </c>
      <c r="M6788" t="inlineStr"/>
      <c r="N6788" t="inlineStr"/>
      <c r="O6788" s="142">
        <f>DATE(YEAR(H6788),MONTH(H6788),1)</f>
        <v/>
      </c>
      <c r="P6788" s="132">
        <f>IF(H6788&gt;$L$3,"Futuro","Atraso")</f>
        <v/>
      </c>
      <c r="Q6788">
        <f>12*(YEAR(H6788)-YEAR($L$3))+(MONTH(H6788)-MONTH($L$3))</f>
        <v/>
      </c>
      <c r="R6788" s="366">
        <f>IF(N6788="IBIRAPITANGA FASE 3",IF(P6788="Atraso",M6788,M6788/(1+$J$2)^Q6788),IF(P6788="Atraso",M6788,M6788/(1+$J$1)^Q6788))</f>
        <v/>
      </c>
    </row>
    <row r="6789">
      <c r="A6789" t="inlineStr">
        <is>
          <t>Q03L07</t>
        </is>
      </c>
      <c r="B6789" t="inlineStr">
        <is>
          <t>CASSIO HANDER NOGUEIRA</t>
        </is>
      </c>
      <c r="C6789" t="n">
        <v>1</v>
      </c>
      <c r="D6789" t="inlineStr">
        <is>
          <t>IPCA</t>
        </is>
      </c>
      <c r="E6789" t="n">
        <v>0</v>
      </c>
      <c r="F6789" t="inlineStr">
        <is>
          <t>MENSAL</t>
        </is>
      </c>
      <c r="G6789" t="n">
        <v>45593</v>
      </c>
      <c r="H6789" t="n">
        <v>45593</v>
      </c>
      <c r="I6789" t="inlineStr">
        <is>
          <t>009</t>
        </is>
      </c>
      <c r="J6789" t="inlineStr">
        <is>
          <t>CARTEIRA</t>
        </is>
      </c>
      <c r="K6789" t="inlineStr">
        <is>
          <t>CONTRATO</t>
        </is>
      </c>
      <c r="L6789" t="n">
        <v>941.20272</v>
      </c>
      <c r="M6789" t="inlineStr"/>
      <c r="N6789" t="inlineStr"/>
      <c r="O6789" s="142">
        <f>DATE(YEAR(H6789),MONTH(H6789),1)</f>
        <v/>
      </c>
      <c r="P6789" s="132">
        <f>IF(H6789&gt;$L$3,"Futuro","Atraso")</f>
        <v/>
      </c>
      <c r="Q6789">
        <f>12*(YEAR(H6789)-YEAR($L$3))+(MONTH(H6789)-MONTH($L$3))</f>
        <v/>
      </c>
      <c r="R6789" s="366">
        <f>IF(N6789="IBIRAPITANGA FASE 3",IF(P6789="Atraso",M6789,M6789/(1+$J$2)^Q6789),IF(P6789="Atraso",M6789,M6789/(1+$J$1)^Q6789))</f>
        <v/>
      </c>
    </row>
    <row r="6790">
      <c r="A6790" t="inlineStr">
        <is>
          <t>Q03L07</t>
        </is>
      </c>
      <c r="B6790" t="inlineStr">
        <is>
          <t>CASSIO HANDER NOGUEIRA</t>
        </is>
      </c>
      <c r="C6790" t="n">
        <v>1</v>
      </c>
      <c r="D6790" t="inlineStr">
        <is>
          <t>IPCA</t>
        </is>
      </c>
      <c r="E6790" t="n">
        <v>0</v>
      </c>
      <c r="F6790" t="inlineStr">
        <is>
          <t>MENSAL</t>
        </is>
      </c>
      <c r="G6790" t="n">
        <v>45624</v>
      </c>
      <c r="H6790" t="n">
        <v>45624</v>
      </c>
      <c r="I6790" t="inlineStr">
        <is>
          <t>010</t>
        </is>
      </c>
      <c r="J6790" t="inlineStr">
        <is>
          <t>CARTEIRA</t>
        </is>
      </c>
      <c r="K6790" t="inlineStr">
        <is>
          <t>CONTRATO</t>
        </is>
      </c>
      <c r="L6790" t="n">
        <v>941.20272</v>
      </c>
      <c r="M6790" t="inlineStr"/>
      <c r="N6790" t="inlineStr"/>
      <c r="O6790" s="142">
        <f>DATE(YEAR(H6790),MONTH(H6790),1)</f>
        <v/>
      </c>
      <c r="P6790" s="132">
        <f>IF(H6790&gt;$L$3,"Futuro","Atraso")</f>
        <v/>
      </c>
      <c r="Q6790">
        <f>12*(YEAR(H6790)-YEAR($L$3))+(MONTH(H6790)-MONTH($L$3))</f>
        <v/>
      </c>
      <c r="R6790" s="366">
        <f>IF(N6790="IBIRAPITANGA FASE 3",IF(P6790="Atraso",M6790,M6790/(1+$J$2)^Q6790),IF(P6790="Atraso",M6790,M6790/(1+$J$1)^Q6790))</f>
        <v/>
      </c>
    </row>
    <row r="6791">
      <c r="A6791" t="inlineStr">
        <is>
          <t>Q03L07</t>
        </is>
      </c>
      <c r="B6791" t="inlineStr">
        <is>
          <t>CASSIO HANDER NOGUEIRA</t>
        </is>
      </c>
      <c r="C6791" t="n">
        <v>1</v>
      </c>
      <c r="D6791" t="inlineStr">
        <is>
          <t>IPCA</t>
        </is>
      </c>
      <c r="E6791" t="n">
        <v>0</v>
      </c>
      <c r="F6791" t="inlineStr">
        <is>
          <t>MENSAL</t>
        </is>
      </c>
      <c r="G6791" t="n">
        <v>45654</v>
      </c>
      <c r="H6791" t="n">
        <v>45654</v>
      </c>
      <c r="I6791" t="inlineStr">
        <is>
          <t>011</t>
        </is>
      </c>
      <c r="J6791" t="inlineStr">
        <is>
          <t>CARTEIRA</t>
        </is>
      </c>
      <c r="K6791" t="inlineStr">
        <is>
          <t>CONTRATO</t>
        </is>
      </c>
      <c r="L6791" t="n">
        <v>941.20272</v>
      </c>
      <c r="M6791" t="inlineStr"/>
      <c r="N6791" t="inlineStr"/>
      <c r="O6791" s="142">
        <f>DATE(YEAR(H6791),MONTH(H6791),1)</f>
        <v/>
      </c>
      <c r="P6791" s="132">
        <f>IF(H6791&gt;$L$3,"Futuro","Atraso")</f>
        <v/>
      </c>
      <c r="Q6791">
        <f>12*(YEAR(H6791)-YEAR($L$3))+(MONTH(H6791)-MONTH($L$3))</f>
        <v/>
      </c>
      <c r="R6791" s="366">
        <f>IF(N6791="IBIRAPITANGA FASE 3",IF(P6791="Atraso",M6791,M6791/(1+$J$2)^Q6791),IF(P6791="Atraso",M6791,M6791/(1+$J$1)^Q6791))</f>
        <v/>
      </c>
    </row>
    <row r="6792">
      <c r="A6792" t="inlineStr">
        <is>
          <t>Q03L07</t>
        </is>
      </c>
      <c r="B6792" t="inlineStr">
        <is>
          <t>CASSIO HANDER NOGUEIRA</t>
        </is>
      </c>
      <c r="C6792" t="n">
        <v>1</v>
      </c>
      <c r="D6792" t="inlineStr">
        <is>
          <t>IPCA</t>
        </is>
      </c>
      <c r="E6792" t="n">
        <v>0</v>
      </c>
      <c r="F6792" t="inlineStr">
        <is>
          <t>MENSAL</t>
        </is>
      </c>
      <c r="G6792" t="n">
        <v>45685</v>
      </c>
      <c r="H6792" t="n">
        <v>45685</v>
      </c>
      <c r="I6792" t="inlineStr">
        <is>
          <t>012</t>
        </is>
      </c>
      <c r="J6792" t="inlineStr">
        <is>
          <t>CARTEIRA</t>
        </is>
      </c>
      <c r="K6792" t="inlineStr">
        <is>
          <t>CONTRATO</t>
        </is>
      </c>
      <c r="L6792" t="n">
        <v>941.20272</v>
      </c>
      <c r="M6792" t="inlineStr"/>
      <c r="N6792" t="inlineStr"/>
      <c r="O6792" s="142">
        <f>DATE(YEAR(H6792),MONTH(H6792),1)</f>
        <v/>
      </c>
      <c r="P6792" s="132">
        <f>IF(H6792&gt;$L$3,"Futuro","Atraso")</f>
        <v/>
      </c>
      <c r="Q6792">
        <f>12*(YEAR(H6792)-YEAR($L$3))+(MONTH(H6792)-MONTH($L$3))</f>
        <v/>
      </c>
      <c r="R6792" s="366">
        <f>IF(N6792="IBIRAPITANGA FASE 3",IF(P6792="Atraso",M6792,M6792/(1+$J$2)^Q6792),IF(P6792="Atraso",M6792,M6792/(1+$J$1)^Q6792))</f>
        <v/>
      </c>
    </row>
    <row r="6793">
      <c r="A6793" t="inlineStr">
        <is>
          <t>Q03L07</t>
        </is>
      </c>
      <c r="B6793" t="inlineStr">
        <is>
          <t>CASSIO HANDER NOGUEIRA</t>
        </is>
      </c>
      <c r="C6793" t="n">
        <v>1</v>
      </c>
      <c r="D6793" t="inlineStr">
        <is>
          <t>IPCA</t>
        </is>
      </c>
      <c r="E6793" t="n">
        <v>0</v>
      </c>
      <c r="F6793" t="inlineStr">
        <is>
          <t>MENSAL</t>
        </is>
      </c>
      <c r="G6793" t="n">
        <v>45716</v>
      </c>
      <c r="H6793" t="n">
        <v>45716</v>
      </c>
      <c r="I6793" t="inlineStr">
        <is>
          <t>013</t>
        </is>
      </c>
      <c r="J6793" t="inlineStr">
        <is>
          <t>CARTEIRA</t>
        </is>
      </c>
      <c r="K6793" t="inlineStr">
        <is>
          <t>CONTRATO</t>
        </is>
      </c>
      <c r="L6793" t="n">
        <v>941.20272</v>
      </c>
      <c r="M6793" t="inlineStr"/>
      <c r="N6793" t="inlineStr"/>
      <c r="O6793" s="142">
        <f>DATE(YEAR(H6793),MONTH(H6793),1)</f>
        <v/>
      </c>
      <c r="P6793" s="132">
        <f>IF(H6793&gt;$L$3,"Futuro","Atraso")</f>
        <v/>
      </c>
      <c r="Q6793">
        <f>12*(YEAR(H6793)-YEAR($L$3))+(MONTH(H6793)-MONTH($L$3))</f>
        <v/>
      </c>
      <c r="R6793" s="366">
        <f>IF(N6793="IBIRAPITANGA FASE 3",IF(P6793="Atraso",M6793,M6793/(1+$J$2)^Q6793),IF(P6793="Atraso",M6793,M6793/(1+$J$1)^Q6793))</f>
        <v/>
      </c>
    </row>
    <row r="6794">
      <c r="A6794" t="inlineStr">
        <is>
          <t>Q03L07</t>
        </is>
      </c>
      <c r="B6794" t="inlineStr">
        <is>
          <t>CASSIO HANDER NOGUEIRA</t>
        </is>
      </c>
      <c r="C6794" t="n">
        <v>1</v>
      </c>
      <c r="D6794" t="inlineStr">
        <is>
          <t>IPCA</t>
        </is>
      </c>
      <c r="E6794" t="n">
        <v>0</v>
      </c>
      <c r="F6794" t="inlineStr">
        <is>
          <t>MENSAL</t>
        </is>
      </c>
      <c r="G6794" t="n">
        <v>45744</v>
      </c>
      <c r="H6794" t="n">
        <v>45744</v>
      </c>
      <c r="I6794" t="inlineStr">
        <is>
          <t>014</t>
        </is>
      </c>
      <c r="J6794" t="inlineStr">
        <is>
          <t>CARTEIRA</t>
        </is>
      </c>
      <c r="K6794" t="inlineStr">
        <is>
          <t>CONTRATO</t>
        </is>
      </c>
      <c r="L6794" t="n">
        <v>941.20272</v>
      </c>
      <c r="M6794" t="inlineStr"/>
      <c r="N6794" t="inlineStr"/>
      <c r="O6794" s="142">
        <f>DATE(YEAR(H6794),MONTH(H6794),1)</f>
        <v/>
      </c>
      <c r="P6794" s="132">
        <f>IF(H6794&gt;$L$3,"Futuro","Atraso")</f>
        <v/>
      </c>
      <c r="Q6794">
        <f>12*(YEAR(H6794)-YEAR($L$3))+(MONTH(H6794)-MONTH($L$3))</f>
        <v/>
      </c>
      <c r="R6794" s="366">
        <f>IF(N6794="IBIRAPITANGA FASE 3",IF(P6794="Atraso",M6794,M6794/(1+$J$2)^Q6794),IF(P6794="Atraso",M6794,M6794/(1+$J$1)^Q6794))</f>
        <v/>
      </c>
    </row>
    <row r="6795">
      <c r="A6795" t="inlineStr">
        <is>
          <t>Q03L07</t>
        </is>
      </c>
      <c r="B6795" t="inlineStr">
        <is>
          <t>CASSIO HANDER NOGUEIRA</t>
        </is>
      </c>
      <c r="C6795" t="n">
        <v>1</v>
      </c>
      <c r="D6795" t="inlineStr">
        <is>
          <t>IPCA</t>
        </is>
      </c>
      <c r="E6795" t="n">
        <v>0</v>
      </c>
      <c r="F6795" t="inlineStr">
        <is>
          <t>MENSAL</t>
        </is>
      </c>
      <c r="G6795" t="n">
        <v>45775</v>
      </c>
      <c r="H6795" t="n">
        <v>45775</v>
      </c>
      <c r="I6795" t="inlineStr">
        <is>
          <t>015</t>
        </is>
      </c>
      <c r="J6795" t="inlineStr">
        <is>
          <t>CARTEIRA</t>
        </is>
      </c>
      <c r="K6795" t="inlineStr">
        <is>
          <t>CONTRATO</t>
        </is>
      </c>
      <c r="L6795" t="n">
        <v>941.20272</v>
      </c>
      <c r="M6795" t="inlineStr"/>
      <c r="N6795" t="inlineStr"/>
      <c r="O6795" s="142">
        <f>DATE(YEAR(H6795),MONTH(H6795),1)</f>
        <v/>
      </c>
      <c r="P6795" s="132">
        <f>IF(H6795&gt;$L$3,"Futuro","Atraso")</f>
        <v/>
      </c>
      <c r="Q6795">
        <f>12*(YEAR(H6795)-YEAR($L$3))+(MONTH(H6795)-MONTH($L$3))</f>
        <v/>
      </c>
      <c r="R6795" s="366">
        <f>IF(N6795="IBIRAPITANGA FASE 3",IF(P6795="Atraso",M6795,M6795/(1+$J$2)^Q6795),IF(P6795="Atraso",M6795,M6795/(1+$J$1)^Q6795))</f>
        <v/>
      </c>
    </row>
    <row r="6796">
      <c r="A6796" t="inlineStr">
        <is>
          <t>Q03L07</t>
        </is>
      </c>
      <c r="B6796" t="inlineStr">
        <is>
          <t>CASSIO HANDER NOGUEIRA</t>
        </is>
      </c>
      <c r="C6796" t="n">
        <v>1</v>
      </c>
      <c r="D6796" t="inlineStr">
        <is>
          <t>IPCA</t>
        </is>
      </c>
      <c r="E6796" t="n">
        <v>0</v>
      </c>
      <c r="F6796" t="inlineStr">
        <is>
          <t>MENSAL</t>
        </is>
      </c>
      <c r="G6796" t="n">
        <v>45805</v>
      </c>
      <c r="H6796" t="n">
        <v>45805</v>
      </c>
      <c r="I6796" t="inlineStr">
        <is>
          <t>016</t>
        </is>
      </c>
      <c r="J6796" t="inlineStr">
        <is>
          <t>CARTEIRA</t>
        </is>
      </c>
      <c r="K6796" t="inlineStr">
        <is>
          <t>CONTRATO</t>
        </is>
      </c>
      <c r="L6796" t="n">
        <v>941.20272</v>
      </c>
      <c r="M6796" t="inlineStr"/>
      <c r="N6796" t="inlineStr"/>
      <c r="O6796" s="142">
        <f>DATE(YEAR(H6796),MONTH(H6796),1)</f>
        <v/>
      </c>
      <c r="P6796" s="132">
        <f>IF(H6796&gt;$L$3,"Futuro","Atraso")</f>
        <v/>
      </c>
      <c r="Q6796">
        <f>12*(YEAR(H6796)-YEAR($L$3))+(MONTH(H6796)-MONTH($L$3))</f>
        <v/>
      </c>
      <c r="R6796" s="366">
        <f>IF(N6796="IBIRAPITANGA FASE 3",IF(P6796="Atraso",M6796,M6796/(1+$J$2)^Q6796),IF(P6796="Atraso",M6796,M6796/(1+$J$1)^Q6796))</f>
        <v/>
      </c>
    </row>
    <row r="6797">
      <c r="A6797" t="inlineStr">
        <is>
          <t>Q03L07</t>
        </is>
      </c>
      <c r="B6797" t="inlineStr">
        <is>
          <t>CASSIO HANDER NOGUEIRA</t>
        </is>
      </c>
      <c r="C6797" t="n">
        <v>1</v>
      </c>
      <c r="D6797" t="inlineStr">
        <is>
          <t>IPCA</t>
        </is>
      </c>
      <c r="E6797" t="n">
        <v>0</v>
      </c>
      <c r="F6797" t="inlineStr">
        <is>
          <t>MENSAL</t>
        </is>
      </c>
      <c r="G6797" t="n">
        <v>45836</v>
      </c>
      <c r="H6797" t="n">
        <v>45836</v>
      </c>
      <c r="I6797" t="inlineStr">
        <is>
          <t>017</t>
        </is>
      </c>
      <c r="J6797" t="inlineStr">
        <is>
          <t>CARTEIRA</t>
        </is>
      </c>
      <c r="K6797" t="inlineStr">
        <is>
          <t>CONTRATO</t>
        </is>
      </c>
      <c r="L6797" t="n">
        <v>941.20272</v>
      </c>
      <c r="M6797" t="inlineStr"/>
      <c r="N6797" t="inlineStr"/>
      <c r="O6797" s="142">
        <f>DATE(YEAR(H6797),MONTH(H6797),1)</f>
        <v/>
      </c>
      <c r="P6797" s="132">
        <f>IF(H6797&gt;$L$3,"Futuro","Atraso")</f>
        <v/>
      </c>
      <c r="Q6797">
        <f>12*(YEAR(H6797)-YEAR($L$3))+(MONTH(H6797)-MONTH($L$3))</f>
        <v/>
      </c>
      <c r="R6797" s="366">
        <f>IF(N6797="IBIRAPITANGA FASE 3",IF(P6797="Atraso",M6797,M6797/(1+$J$2)^Q6797),IF(P6797="Atraso",M6797,M6797/(1+$J$1)^Q6797))</f>
        <v/>
      </c>
    </row>
    <row r="6798">
      <c r="A6798" t="inlineStr">
        <is>
          <t>Q03L07</t>
        </is>
      </c>
      <c r="B6798" t="inlineStr">
        <is>
          <t>CASSIO HANDER NOGUEIRA</t>
        </is>
      </c>
      <c r="C6798" t="n">
        <v>1</v>
      </c>
      <c r="D6798" t="inlineStr">
        <is>
          <t>IPCA</t>
        </is>
      </c>
      <c r="E6798" t="n">
        <v>0</v>
      </c>
      <c r="F6798" t="inlineStr">
        <is>
          <t>MENSAL</t>
        </is>
      </c>
      <c r="G6798" t="n">
        <v>45866</v>
      </c>
      <c r="H6798" t="n">
        <v>45866</v>
      </c>
      <c r="I6798" t="inlineStr">
        <is>
          <t>018</t>
        </is>
      </c>
      <c r="J6798" t="inlineStr">
        <is>
          <t>CARTEIRA</t>
        </is>
      </c>
      <c r="K6798" t="inlineStr">
        <is>
          <t>CONTRATO</t>
        </is>
      </c>
      <c r="L6798" t="n">
        <v>941.20272</v>
      </c>
      <c r="M6798" t="inlineStr"/>
      <c r="N6798" t="inlineStr"/>
      <c r="O6798" s="142">
        <f>DATE(YEAR(H6798),MONTH(H6798),1)</f>
        <v/>
      </c>
      <c r="P6798" s="132">
        <f>IF(H6798&gt;$L$3,"Futuro","Atraso")</f>
        <v/>
      </c>
      <c r="Q6798">
        <f>12*(YEAR(H6798)-YEAR($L$3))+(MONTH(H6798)-MONTH($L$3))</f>
        <v/>
      </c>
      <c r="R6798" s="366">
        <f>IF(N6798="IBIRAPITANGA FASE 3",IF(P6798="Atraso",M6798,M6798/(1+$J$2)^Q6798),IF(P6798="Atraso",M6798,M6798/(1+$J$1)^Q6798))</f>
        <v/>
      </c>
    </row>
    <row r="6799">
      <c r="A6799" t="inlineStr">
        <is>
          <t>Q03L07</t>
        </is>
      </c>
      <c r="B6799" t="inlineStr">
        <is>
          <t>CASSIO HANDER NOGUEIRA</t>
        </is>
      </c>
      <c r="C6799" t="n">
        <v>1</v>
      </c>
      <c r="D6799" t="inlineStr">
        <is>
          <t>IPCA</t>
        </is>
      </c>
      <c r="E6799" t="n">
        <v>0</v>
      </c>
      <c r="F6799" t="inlineStr">
        <is>
          <t>MENSAL</t>
        </is>
      </c>
      <c r="G6799" t="n">
        <v>45897</v>
      </c>
      <c r="H6799" t="n">
        <v>45897</v>
      </c>
      <c r="I6799" t="inlineStr">
        <is>
          <t>019</t>
        </is>
      </c>
      <c r="J6799" t="inlineStr">
        <is>
          <t>CARTEIRA</t>
        </is>
      </c>
      <c r="K6799" t="inlineStr">
        <is>
          <t>CONTRATO</t>
        </is>
      </c>
      <c r="L6799" t="n">
        <v>941.20272</v>
      </c>
      <c r="M6799" t="inlineStr"/>
      <c r="N6799" t="inlineStr"/>
      <c r="O6799" s="142">
        <f>DATE(YEAR(H6799),MONTH(H6799),1)</f>
        <v/>
      </c>
      <c r="P6799" s="132">
        <f>IF(H6799&gt;$L$3,"Futuro","Atraso")</f>
        <v/>
      </c>
      <c r="Q6799">
        <f>12*(YEAR(H6799)-YEAR($L$3))+(MONTH(H6799)-MONTH($L$3))</f>
        <v/>
      </c>
      <c r="R6799" s="366">
        <f>IF(N6799="IBIRAPITANGA FASE 3",IF(P6799="Atraso",M6799,M6799/(1+$J$2)^Q6799),IF(P6799="Atraso",M6799,M6799/(1+$J$1)^Q6799))</f>
        <v/>
      </c>
    </row>
    <row r="6800">
      <c r="A6800" t="inlineStr">
        <is>
          <t>Q03L07</t>
        </is>
      </c>
      <c r="B6800" t="inlineStr">
        <is>
          <t>CASSIO HANDER NOGUEIRA</t>
        </is>
      </c>
      <c r="C6800" t="n">
        <v>1</v>
      </c>
      <c r="D6800" t="inlineStr">
        <is>
          <t>IPCA</t>
        </is>
      </c>
      <c r="E6800" t="n">
        <v>0</v>
      </c>
      <c r="F6800" t="inlineStr">
        <is>
          <t>MENSAL</t>
        </is>
      </c>
      <c r="G6800" t="n">
        <v>45899</v>
      </c>
      <c r="H6800" t="n">
        <v>45899</v>
      </c>
      <c r="I6800" t="inlineStr">
        <is>
          <t>002</t>
        </is>
      </c>
      <c r="J6800" t="inlineStr">
        <is>
          <t>CARTEIRA</t>
        </is>
      </c>
      <c r="K6800" t="inlineStr">
        <is>
          <t>CONTRATO</t>
        </is>
      </c>
      <c r="L6800" t="n">
        <v>3529.521924000001</v>
      </c>
      <c r="M6800" t="inlineStr"/>
      <c r="N6800" t="inlineStr"/>
      <c r="O6800" s="142">
        <f>DATE(YEAR(H6800),MONTH(H6800),1)</f>
        <v/>
      </c>
      <c r="P6800" s="132">
        <f>IF(H6800&gt;$L$3,"Futuro","Atraso")</f>
        <v/>
      </c>
      <c r="Q6800">
        <f>12*(YEAR(H6800)-YEAR($L$3))+(MONTH(H6800)-MONTH($L$3))</f>
        <v/>
      </c>
      <c r="R6800" s="366">
        <f>IF(N6800="IBIRAPITANGA FASE 3",IF(P6800="Atraso",M6800,M6800/(1+$J$2)^Q6800),IF(P6800="Atraso",M6800,M6800/(1+$J$1)^Q6800))</f>
        <v/>
      </c>
    </row>
    <row r="6801">
      <c r="A6801" t="inlineStr">
        <is>
          <t>Q03L07</t>
        </is>
      </c>
      <c r="B6801" t="inlineStr">
        <is>
          <t>CASSIO HANDER NOGUEIRA</t>
        </is>
      </c>
      <c r="C6801" t="n">
        <v>1</v>
      </c>
      <c r="D6801" t="inlineStr">
        <is>
          <t>IPCA</t>
        </is>
      </c>
      <c r="E6801" t="n">
        <v>0</v>
      </c>
      <c r="F6801" t="inlineStr">
        <is>
          <t>MENSAL</t>
        </is>
      </c>
      <c r="G6801" t="n">
        <v>45928</v>
      </c>
      <c r="H6801" t="n">
        <v>45928</v>
      </c>
      <c r="I6801" t="inlineStr">
        <is>
          <t>020</t>
        </is>
      </c>
      <c r="J6801" t="inlineStr">
        <is>
          <t>CARTEIRA</t>
        </is>
      </c>
      <c r="K6801" t="inlineStr">
        <is>
          <t>CONTRATO</t>
        </is>
      </c>
      <c r="L6801" t="n">
        <v>941.20272</v>
      </c>
      <c r="M6801" t="inlineStr"/>
      <c r="N6801" t="inlineStr"/>
      <c r="O6801" s="142">
        <f>DATE(YEAR(H6801),MONTH(H6801),1)</f>
        <v/>
      </c>
      <c r="P6801" s="132">
        <f>IF(H6801&gt;$L$3,"Futuro","Atraso")</f>
        <v/>
      </c>
      <c r="Q6801">
        <f>12*(YEAR(H6801)-YEAR($L$3))+(MONTH(H6801)-MONTH($L$3))</f>
        <v/>
      </c>
      <c r="R6801" s="366">
        <f>IF(N6801="IBIRAPITANGA FASE 3",IF(P6801="Atraso",M6801,M6801/(1+$J$2)^Q6801),IF(P6801="Atraso",M6801,M6801/(1+$J$1)^Q6801))</f>
        <v/>
      </c>
    </row>
    <row r="6802">
      <c r="A6802" t="inlineStr">
        <is>
          <t>Q03L07</t>
        </is>
      </c>
      <c r="B6802" t="inlineStr">
        <is>
          <t>CASSIO HANDER NOGUEIRA</t>
        </is>
      </c>
      <c r="C6802" t="n">
        <v>1</v>
      </c>
      <c r="D6802" t="inlineStr">
        <is>
          <t>IPCA</t>
        </is>
      </c>
      <c r="E6802" t="n">
        <v>0</v>
      </c>
      <c r="F6802" t="inlineStr">
        <is>
          <t>MENSAL</t>
        </is>
      </c>
      <c r="G6802" t="n">
        <v>45958</v>
      </c>
      <c r="H6802" t="n">
        <v>45958</v>
      </c>
      <c r="I6802" t="inlineStr">
        <is>
          <t>021</t>
        </is>
      </c>
      <c r="J6802" t="inlineStr">
        <is>
          <t>CARTEIRA</t>
        </is>
      </c>
      <c r="K6802" t="inlineStr">
        <is>
          <t>CONTRATO</t>
        </is>
      </c>
      <c r="L6802" t="n">
        <v>941.20272</v>
      </c>
      <c r="M6802" t="inlineStr"/>
      <c r="N6802" t="inlineStr"/>
      <c r="O6802" s="142">
        <f>DATE(YEAR(H6802),MONTH(H6802),1)</f>
        <v/>
      </c>
      <c r="P6802" s="132">
        <f>IF(H6802&gt;$L$3,"Futuro","Atraso")</f>
        <v/>
      </c>
      <c r="Q6802">
        <f>12*(YEAR(H6802)-YEAR($L$3))+(MONTH(H6802)-MONTH($L$3))</f>
        <v/>
      </c>
      <c r="R6802" s="366">
        <f>IF(N6802="IBIRAPITANGA FASE 3",IF(P6802="Atraso",M6802,M6802/(1+$J$2)^Q6802),IF(P6802="Atraso",M6802,M6802/(1+$J$1)^Q6802))</f>
        <v/>
      </c>
    </row>
    <row r="6803">
      <c r="A6803" t="inlineStr">
        <is>
          <t>Q03L07</t>
        </is>
      </c>
      <c r="B6803" t="inlineStr">
        <is>
          <t>CASSIO HANDER NOGUEIRA</t>
        </is>
      </c>
      <c r="C6803" t="n">
        <v>1</v>
      </c>
      <c r="D6803" t="inlineStr">
        <is>
          <t>IPCA</t>
        </is>
      </c>
      <c r="E6803" t="n">
        <v>0</v>
      </c>
      <c r="F6803" t="inlineStr">
        <is>
          <t>MENSAL</t>
        </is>
      </c>
      <c r="G6803" t="n">
        <v>45989</v>
      </c>
      <c r="H6803" t="n">
        <v>45989</v>
      </c>
      <c r="I6803" t="inlineStr">
        <is>
          <t>022</t>
        </is>
      </c>
      <c r="J6803" t="inlineStr">
        <is>
          <t>CARTEIRA</t>
        </is>
      </c>
      <c r="K6803" t="inlineStr">
        <is>
          <t>CONTRATO</t>
        </is>
      </c>
      <c r="L6803" t="n">
        <v>941.20272</v>
      </c>
      <c r="M6803" t="inlineStr"/>
      <c r="N6803" t="inlineStr"/>
      <c r="O6803" s="142">
        <f>DATE(YEAR(H6803),MONTH(H6803),1)</f>
        <v/>
      </c>
      <c r="P6803" s="132">
        <f>IF(H6803&gt;$L$3,"Futuro","Atraso")</f>
        <v/>
      </c>
      <c r="Q6803">
        <f>12*(YEAR(H6803)-YEAR($L$3))+(MONTH(H6803)-MONTH($L$3))</f>
        <v/>
      </c>
      <c r="R6803" s="366">
        <f>IF(N6803="IBIRAPITANGA FASE 3",IF(P6803="Atraso",M6803,M6803/(1+$J$2)^Q6803),IF(P6803="Atraso",M6803,M6803/(1+$J$1)^Q6803))</f>
        <v/>
      </c>
    </row>
    <row r="6804">
      <c r="A6804" t="inlineStr">
        <is>
          <t>Q03L07</t>
        </is>
      </c>
      <c r="B6804" t="inlineStr">
        <is>
          <t>CASSIO HANDER NOGUEIRA</t>
        </is>
      </c>
      <c r="C6804" t="n">
        <v>1</v>
      </c>
      <c r="D6804" t="inlineStr">
        <is>
          <t>IPCA</t>
        </is>
      </c>
      <c r="E6804" t="n">
        <v>0</v>
      </c>
      <c r="F6804" t="inlineStr">
        <is>
          <t>MENSAL</t>
        </is>
      </c>
      <c r="G6804" t="n">
        <v>46019</v>
      </c>
      <c r="H6804" t="n">
        <v>46019</v>
      </c>
      <c r="I6804" t="inlineStr">
        <is>
          <t>023</t>
        </is>
      </c>
      <c r="J6804" t="inlineStr">
        <is>
          <t>CARTEIRA</t>
        </is>
      </c>
      <c r="K6804" t="inlineStr">
        <is>
          <t>CONTRATO</t>
        </is>
      </c>
      <c r="L6804" t="n">
        <v>941.20272</v>
      </c>
      <c r="M6804" t="inlineStr"/>
      <c r="N6804" t="inlineStr"/>
      <c r="O6804" s="142">
        <f>DATE(YEAR(H6804),MONTH(H6804),1)</f>
        <v/>
      </c>
      <c r="P6804" s="132">
        <f>IF(H6804&gt;$L$3,"Futuro","Atraso")</f>
        <v/>
      </c>
      <c r="Q6804">
        <f>12*(YEAR(H6804)-YEAR($L$3))+(MONTH(H6804)-MONTH($L$3))</f>
        <v/>
      </c>
      <c r="R6804" s="366">
        <f>IF(N6804="IBIRAPITANGA FASE 3",IF(P6804="Atraso",M6804,M6804/(1+$J$2)^Q6804),IF(P6804="Atraso",M6804,M6804/(1+$J$1)^Q6804))</f>
        <v/>
      </c>
    </row>
    <row r="6805">
      <c r="A6805" t="inlineStr">
        <is>
          <t>Q03L07</t>
        </is>
      </c>
      <c r="B6805" t="inlineStr">
        <is>
          <t>CASSIO HANDER NOGUEIRA</t>
        </is>
      </c>
      <c r="C6805" t="n">
        <v>1</v>
      </c>
      <c r="D6805" t="inlineStr">
        <is>
          <t>IPCA</t>
        </is>
      </c>
      <c r="E6805" t="n">
        <v>0</v>
      </c>
      <c r="F6805" t="inlineStr">
        <is>
          <t>MENSAL</t>
        </is>
      </c>
      <c r="G6805" t="n">
        <v>46050</v>
      </c>
      <c r="H6805" t="n">
        <v>46050</v>
      </c>
      <c r="I6805" t="inlineStr">
        <is>
          <t>024</t>
        </is>
      </c>
      <c r="J6805" t="inlineStr">
        <is>
          <t>CARTEIRA</t>
        </is>
      </c>
      <c r="K6805" t="inlineStr">
        <is>
          <t>CONTRATO</t>
        </is>
      </c>
      <c r="L6805" t="n">
        <v>941.20272</v>
      </c>
      <c r="M6805" t="inlineStr"/>
      <c r="N6805" t="inlineStr"/>
      <c r="O6805" s="142">
        <f>DATE(YEAR(H6805),MONTH(H6805),1)</f>
        <v/>
      </c>
      <c r="P6805" s="132">
        <f>IF(H6805&gt;$L$3,"Futuro","Atraso")</f>
        <v/>
      </c>
      <c r="Q6805">
        <f>12*(YEAR(H6805)-YEAR($L$3))+(MONTH(H6805)-MONTH($L$3))</f>
        <v/>
      </c>
      <c r="R6805" s="366">
        <f>IF(N6805="IBIRAPITANGA FASE 3",IF(P6805="Atraso",M6805,M6805/(1+$J$2)^Q6805),IF(P6805="Atraso",M6805,M6805/(1+$J$1)^Q6805))</f>
        <v/>
      </c>
    </row>
    <row r="6806">
      <c r="A6806" t="inlineStr">
        <is>
          <t>Q03L07</t>
        </is>
      </c>
      <c r="B6806" t="inlineStr">
        <is>
          <t>CASSIO HANDER NOGUEIRA</t>
        </is>
      </c>
      <c r="C6806" t="n">
        <v>1</v>
      </c>
      <c r="D6806" t="inlineStr">
        <is>
          <t>IPCA</t>
        </is>
      </c>
      <c r="E6806" t="n">
        <v>0</v>
      </c>
      <c r="F6806" t="inlineStr">
        <is>
          <t>MENSAL</t>
        </is>
      </c>
      <c r="G6806" t="n">
        <v>46081</v>
      </c>
      <c r="H6806" t="n">
        <v>46081</v>
      </c>
      <c r="I6806" t="inlineStr">
        <is>
          <t>025</t>
        </is>
      </c>
      <c r="J6806" t="inlineStr">
        <is>
          <t>CARTEIRA</t>
        </is>
      </c>
      <c r="K6806" t="inlineStr">
        <is>
          <t>CONTRATO</t>
        </is>
      </c>
      <c r="L6806" t="n">
        <v>941.20272</v>
      </c>
      <c r="M6806" t="inlineStr"/>
      <c r="N6806" t="inlineStr"/>
      <c r="O6806" s="142">
        <f>DATE(YEAR(H6806),MONTH(H6806),1)</f>
        <v/>
      </c>
      <c r="P6806" s="132">
        <f>IF(H6806&gt;$L$3,"Futuro","Atraso")</f>
        <v/>
      </c>
      <c r="Q6806">
        <f>12*(YEAR(H6806)-YEAR($L$3))+(MONTH(H6806)-MONTH($L$3))</f>
        <v/>
      </c>
      <c r="R6806" s="366">
        <f>IF(N6806="IBIRAPITANGA FASE 3",IF(P6806="Atraso",M6806,M6806/(1+$J$2)^Q6806),IF(P6806="Atraso",M6806,M6806/(1+$J$1)^Q6806))</f>
        <v/>
      </c>
    </row>
    <row r="6807">
      <c r="A6807" t="inlineStr">
        <is>
          <t>Q03L07</t>
        </is>
      </c>
      <c r="B6807" t="inlineStr">
        <is>
          <t>CASSIO HANDER NOGUEIRA</t>
        </is>
      </c>
      <c r="C6807" t="n">
        <v>1</v>
      </c>
      <c r="D6807" t="inlineStr">
        <is>
          <t>IPCA</t>
        </is>
      </c>
      <c r="E6807" t="n">
        <v>0</v>
      </c>
      <c r="F6807" t="inlineStr">
        <is>
          <t>MENSAL</t>
        </is>
      </c>
      <c r="G6807" t="n">
        <v>46109</v>
      </c>
      <c r="H6807" t="n">
        <v>46109</v>
      </c>
      <c r="I6807" t="inlineStr">
        <is>
          <t>026</t>
        </is>
      </c>
      <c r="J6807" t="inlineStr">
        <is>
          <t>CARTEIRA</t>
        </is>
      </c>
      <c r="K6807" t="inlineStr">
        <is>
          <t>CONTRATO</t>
        </is>
      </c>
      <c r="L6807" t="n">
        <v>941.20272</v>
      </c>
      <c r="M6807" t="inlineStr"/>
      <c r="N6807" t="inlineStr"/>
      <c r="O6807" s="142">
        <f>DATE(YEAR(H6807),MONTH(H6807),1)</f>
        <v/>
      </c>
      <c r="P6807" s="132">
        <f>IF(H6807&gt;$L$3,"Futuro","Atraso")</f>
        <v/>
      </c>
      <c r="Q6807">
        <f>12*(YEAR(H6807)-YEAR($L$3))+(MONTH(H6807)-MONTH($L$3))</f>
        <v/>
      </c>
      <c r="R6807" s="366">
        <f>IF(N6807="IBIRAPITANGA FASE 3",IF(P6807="Atraso",M6807,M6807/(1+$J$2)^Q6807),IF(P6807="Atraso",M6807,M6807/(1+$J$1)^Q6807))</f>
        <v/>
      </c>
    </row>
    <row r="6808">
      <c r="A6808" t="inlineStr">
        <is>
          <t>Q03L07</t>
        </is>
      </c>
      <c r="B6808" t="inlineStr">
        <is>
          <t>CASSIO HANDER NOGUEIRA</t>
        </is>
      </c>
      <c r="C6808" t="n">
        <v>1</v>
      </c>
      <c r="D6808" t="inlineStr">
        <is>
          <t>IPCA</t>
        </is>
      </c>
      <c r="E6808" t="n">
        <v>0</v>
      </c>
      <c r="F6808" t="inlineStr">
        <is>
          <t>MENSAL</t>
        </is>
      </c>
      <c r="G6808" t="n">
        <v>46140</v>
      </c>
      <c r="H6808" t="n">
        <v>46140</v>
      </c>
      <c r="I6808" t="inlineStr">
        <is>
          <t>027</t>
        </is>
      </c>
      <c r="J6808" t="inlineStr">
        <is>
          <t>CARTEIRA</t>
        </is>
      </c>
      <c r="K6808" t="inlineStr">
        <is>
          <t>CONTRATO</t>
        </is>
      </c>
      <c r="L6808" t="n">
        <v>941.20272</v>
      </c>
      <c r="M6808" t="inlineStr"/>
      <c r="N6808" t="inlineStr"/>
      <c r="O6808" s="142">
        <f>DATE(YEAR(H6808),MONTH(H6808),1)</f>
        <v/>
      </c>
      <c r="P6808" s="132">
        <f>IF(H6808&gt;$L$3,"Futuro","Atraso")</f>
        <v/>
      </c>
      <c r="Q6808">
        <f>12*(YEAR(H6808)-YEAR($L$3))+(MONTH(H6808)-MONTH($L$3))</f>
        <v/>
      </c>
      <c r="R6808" s="366">
        <f>IF(N6808="IBIRAPITANGA FASE 3",IF(P6808="Atraso",M6808,M6808/(1+$J$2)^Q6808),IF(P6808="Atraso",M6808,M6808/(1+$J$1)^Q6808))</f>
        <v/>
      </c>
    </row>
    <row r="6809">
      <c r="A6809" t="inlineStr">
        <is>
          <t>Q03L07</t>
        </is>
      </c>
      <c r="B6809" t="inlineStr">
        <is>
          <t>CASSIO HANDER NOGUEIRA</t>
        </is>
      </c>
      <c r="C6809" t="n">
        <v>1</v>
      </c>
      <c r="D6809" t="inlineStr">
        <is>
          <t>IPCA</t>
        </is>
      </c>
      <c r="E6809" t="n">
        <v>0</v>
      </c>
      <c r="F6809" t="inlineStr">
        <is>
          <t>MENSAL</t>
        </is>
      </c>
      <c r="G6809" t="n">
        <v>46170</v>
      </c>
      <c r="H6809" t="n">
        <v>46170</v>
      </c>
      <c r="I6809" t="inlineStr">
        <is>
          <t>028</t>
        </is>
      </c>
      <c r="J6809" t="inlineStr">
        <is>
          <t>CARTEIRA</t>
        </is>
      </c>
      <c r="K6809" t="inlineStr">
        <is>
          <t>CONTRATO</t>
        </is>
      </c>
      <c r="L6809" t="n">
        <v>941.20272</v>
      </c>
      <c r="M6809" t="inlineStr"/>
      <c r="N6809" t="inlineStr"/>
      <c r="O6809" s="142">
        <f>DATE(YEAR(H6809),MONTH(H6809),1)</f>
        <v/>
      </c>
      <c r="P6809" s="132">
        <f>IF(H6809&gt;$L$3,"Futuro","Atraso")</f>
        <v/>
      </c>
      <c r="Q6809">
        <f>12*(YEAR(H6809)-YEAR($L$3))+(MONTH(H6809)-MONTH($L$3))</f>
        <v/>
      </c>
      <c r="R6809" s="366">
        <f>IF(N6809="IBIRAPITANGA FASE 3",IF(P6809="Atraso",M6809,M6809/(1+$J$2)^Q6809),IF(P6809="Atraso",M6809,M6809/(1+$J$1)^Q6809))</f>
        <v/>
      </c>
    </row>
    <row r="6810">
      <c r="A6810" t="inlineStr">
        <is>
          <t>Q03L07</t>
        </is>
      </c>
      <c r="B6810" t="inlineStr">
        <is>
          <t>CASSIO HANDER NOGUEIRA</t>
        </is>
      </c>
      <c r="C6810" t="n">
        <v>1</v>
      </c>
      <c r="D6810" t="inlineStr">
        <is>
          <t>IPCA</t>
        </is>
      </c>
      <c r="E6810" t="n">
        <v>0</v>
      </c>
      <c r="F6810" t="inlineStr">
        <is>
          <t>MENSAL</t>
        </is>
      </c>
      <c r="G6810" t="n">
        <v>46201</v>
      </c>
      <c r="H6810" t="n">
        <v>46201</v>
      </c>
      <c r="I6810" t="inlineStr">
        <is>
          <t>029</t>
        </is>
      </c>
      <c r="J6810" t="inlineStr">
        <is>
          <t>CARTEIRA</t>
        </is>
      </c>
      <c r="K6810" t="inlineStr">
        <is>
          <t>CONTRATO</t>
        </is>
      </c>
      <c r="L6810" t="n">
        <v>941.20272</v>
      </c>
      <c r="M6810" t="inlineStr"/>
      <c r="N6810" t="inlineStr"/>
      <c r="O6810" s="142">
        <f>DATE(YEAR(H6810),MONTH(H6810),1)</f>
        <v/>
      </c>
      <c r="P6810" s="132">
        <f>IF(H6810&gt;$L$3,"Futuro","Atraso")</f>
        <v/>
      </c>
      <c r="Q6810">
        <f>12*(YEAR(H6810)-YEAR($L$3))+(MONTH(H6810)-MONTH($L$3))</f>
        <v/>
      </c>
      <c r="R6810" s="366">
        <f>IF(N6810="IBIRAPITANGA FASE 3",IF(P6810="Atraso",M6810,M6810/(1+$J$2)^Q6810),IF(P6810="Atraso",M6810,M6810/(1+$J$1)^Q6810))</f>
        <v/>
      </c>
    </row>
    <row r="6811">
      <c r="A6811" t="inlineStr">
        <is>
          <t>Q03L07</t>
        </is>
      </c>
      <c r="B6811" t="inlineStr">
        <is>
          <t>CASSIO HANDER NOGUEIRA</t>
        </is>
      </c>
      <c r="C6811" t="n">
        <v>1</v>
      </c>
      <c r="D6811" t="inlineStr">
        <is>
          <t>IPCA</t>
        </is>
      </c>
      <c r="E6811" t="n">
        <v>0</v>
      </c>
      <c r="F6811" t="inlineStr">
        <is>
          <t>MENSAL</t>
        </is>
      </c>
      <c r="G6811" t="n">
        <v>46231</v>
      </c>
      <c r="H6811" t="n">
        <v>46231</v>
      </c>
      <c r="I6811" t="inlineStr">
        <is>
          <t>030</t>
        </is>
      </c>
      <c r="J6811" t="inlineStr">
        <is>
          <t>CARTEIRA</t>
        </is>
      </c>
      <c r="K6811" t="inlineStr">
        <is>
          <t>CONTRATO</t>
        </is>
      </c>
      <c r="L6811" t="n">
        <v>941.20272</v>
      </c>
      <c r="M6811" t="inlineStr"/>
      <c r="N6811" t="inlineStr"/>
      <c r="O6811" s="142">
        <f>DATE(YEAR(H6811),MONTH(H6811),1)</f>
        <v/>
      </c>
      <c r="P6811" s="132">
        <f>IF(H6811&gt;$L$3,"Futuro","Atraso")</f>
        <v/>
      </c>
      <c r="Q6811">
        <f>12*(YEAR(H6811)-YEAR($L$3))+(MONTH(H6811)-MONTH($L$3))</f>
        <v/>
      </c>
      <c r="R6811" s="366">
        <f>IF(N6811="IBIRAPITANGA FASE 3",IF(P6811="Atraso",M6811,M6811/(1+$J$2)^Q6811),IF(P6811="Atraso",M6811,M6811/(1+$J$1)^Q6811))</f>
        <v/>
      </c>
    </row>
    <row r="6812">
      <c r="A6812" t="inlineStr">
        <is>
          <t>Q03L07</t>
        </is>
      </c>
      <c r="B6812" t="inlineStr">
        <is>
          <t>CASSIO HANDER NOGUEIRA</t>
        </is>
      </c>
      <c r="C6812" t="n">
        <v>1</v>
      </c>
      <c r="D6812" t="inlineStr">
        <is>
          <t>IPCA</t>
        </is>
      </c>
      <c r="E6812" t="n">
        <v>0</v>
      </c>
      <c r="F6812" t="inlineStr">
        <is>
          <t>MENSAL</t>
        </is>
      </c>
      <c r="G6812" t="n">
        <v>46262</v>
      </c>
      <c r="H6812" t="n">
        <v>46262</v>
      </c>
      <c r="I6812" t="inlineStr">
        <is>
          <t>031</t>
        </is>
      </c>
      <c r="J6812" t="inlineStr">
        <is>
          <t>CARTEIRA</t>
        </is>
      </c>
      <c r="K6812" t="inlineStr">
        <is>
          <t>CONTRATO</t>
        </is>
      </c>
      <c r="L6812" t="n">
        <v>941.20272</v>
      </c>
      <c r="M6812" t="inlineStr"/>
      <c r="N6812" t="inlineStr"/>
      <c r="O6812" s="142">
        <f>DATE(YEAR(H6812),MONTH(H6812),1)</f>
        <v/>
      </c>
      <c r="P6812" s="132">
        <f>IF(H6812&gt;$L$3,"Futuro","Atraso")</f>
        <v/>
      </c>
      <c r="Q6812">
        <f>12*(YEAR(H6812)-YEAR($L$3))+(MONTH(H6812)-MONTH($L$3))</f>
        <v/>
      </c>
      <c r="R6812" s="366">
        <f>IF(N6812="IBIRAPITANGA FASE 3",IF(P6812="Atraso",M6812,M6812/(1+$J$2)^Q6812),IF(P6812="Atraso",M6812,M6812/(1+$J$1)^Q6812))</f>
        <v/>
      </c>
    </row>
    <row r="6813">
      <c r="A6813" t="inlineStr">
        <is>
          <t>Q03L07</t>
        </is>
      </c>
      <c r="B6813" t="inlineStr">
        <is>
          <t>CASSIO HANDER NOGUEIRA</t>
        </is>
      </c>
      <c r="C6813" t="n">
        <v>1</v>
      </c>
      <c r="D6813" t="inlineStr">
        <is>
          <t>IPCA</t>
        </is>
      </c>
      <c r="E6813" t="n">
        <v>0</v>
      </c>
      <c r="F6813" t="inlineStr">
        <is>
          <t>MENSAL</t>
        </is>
      </c>
      <c r="G6813" t="n">
        <v>46264</v>
      </c>
      <c r="H6813" t="n">
        <v>46264</v>
      </c>
      <c r="I6813" t="inlineStr">
        <is>
          <t>003</t>
        </is>
      </c>
      <c r="J6813" t="inlineStr">
        <is>
          <t>CARTEIRA</t>
        </is>
      </c>
      <c r="K6813" t="inlineStr">
        <is>
          <t>CONTRATO</t>
        </is>
      </c>
      <c r="L6813" t="n">
        <v>3529.521924000001</v>
      </c>
      <c r="M6813" t="inlineStr"/>
      <c r="N6813" t="inlineStr"/>
      <c r="O6813" s="142">
        <f>DATE(YEAR(H6813),MONTH(H6813),1)</f>
        <v/>
      </c>
      <c r="P6813" s="132">
        <f>IF(H6813&gt;$L$3,"Futuro","Atraso")</f>
        <v/>
      </c>
      <c r="Q6813">
        <f>12*(YEAR(H6813)-YEAR($L$3))+(MONTH(H6813)-MONTH($L$3))</f>
        <v/>
      </c>
      <c r="R6813" s="366">
        <f>IF(N6813="IBIRAPITANGA FASE 3",IF(P6813="Atraso",M6813,M6813/(1+$J$2)^Q6813),IF(P6813="Atraso",M6813,M6813/(1+$J$1)^Q6813))</f>
        <v/>
      </c>
    </row>
    <row r="6814">
      <c r="A6814" t="inlineStr">
        <is>
          <t>Q03L07</t>
        </is>
      </c>
      <c r="B6814" t="inlineStr">
        <is>
          <t>CASSIO HANDER NOGUEIRA</t>
        </is>
      </c>
      <c r="C6814" t="n">
        <v>1</v>
      </c>
      <c r="D6814" t="inlineStr">
        <is>
          <t>IPCA</t>
        </is>
      </c>
      <c r="E6814" t="n">
        <v>0</v>
      </c>
      <c r="F6814" t="inlineStr">
        <is>
          <t>MENSAL</t>
        </is>
      </c>
      <c r="G6814" t="n">
        <v>46293</v>
      </c>
      <c r="H6814" t="n">
        <v>46293</v>
      </c>
      <c r="I6814" t="inlineStr">
        <is>
          <t>032</t>
        </is>
      </c>
      <c r="J6814" t="inlineStr">
        <is>
          <t>CARTEIRA</t>
        </is>
      </c>
      <c r="K6814" t="inlineStr">
        <is>
          <t>CONTRATO</t>
        </is>
      </c>
      <c r="L6814" t="n">
        <v>941.20272</v>
      </c>
      <c r="M6814" t="inlineStr"/>
      <c r="N6814" t="inlineStr"/>
      <c r="O6814" s="142">
        <f>DATE(YEAR(H6814),MONTH(H6814),1)</f>
        <v/>
      </c>
      <c r="P6814" s="132">
        <f>IF(H6814&gt;$L$3,"Futuro","Atraso")</f>
        <v/>
      </c>
      <c r="Q6814">
        <f>12*(YEAR(H6814)-YEAR($L$3))+(MONTH(H6814)-MONTH($L$3))</f>
        <v/>
      </c>
      <c r="R6814" s="366">
        <f>IF(N6814="IBIRAPITANGA FASE 3",IF(P6814="Atraso",M6814,M6814/(1+$J$2)^Q6814),IF(P6814="Atraso",M6814,M6814/(1+$J$1)^Q6814))</f>
        <v/>
      </c>
    </row>
    <row r="6815">
      <c r="A6815" t="inlineStr">
        <is>
          <t>Q03L07</t>
        </is>
      </c>
      <c r="B6815" t="inlineStr">
        <is>
          <t>CASSIO HANDER NOGUEIRA</t>
        </is>
      </c>
      <c r="C6815" t="n">
        <v>1</v>
      </c>
      <c r="D6815" t="inlineStr">
        <is>
          <t>IPCA</t>
        </is>
      </c>
      <c r="E6815" t="n">
        <v>0</v>
      </c>
      <c r="F6815" t="inlineStr">
        <is>
          <t>MENSAL</t>
        </is>
      </c>
      <c r="G6815" t="n">
        <v>46323</v>
      </c>
      <c r="H6815" t="n">
        <v>46323</v>
      </c>
      <c r="I6815" t="inlineStr">
        <is>
          <t>033</t>
        </is>
      </c>
      <c r="J6815" t="inlineStr">
        <is>
          <t>CARTEIRA</t>
        </is>
      </c>
      <c r="K6815" t="inlineStr">
        <is>
          <t>CONTRATO</t>
        </is>
      </c>
      <c r="L6815" t="n">
        <v>941.20272</v>
      </c>
      <c r="M6815" t="inlineStr"/>
      <c r="N6815" t="inlineStr"/>
      <c r="O6815" s="142">
        <f>DATE(YEAR(H6815),MONTH(H6815),1)</f>
        <v/>
      </c>
      <c r="P6815" s="132">
        <f>IF(H6815&gt;$L$3,"Futuro","Atraso")</f>
        <v/>
      </c>
      <c r="Q6815">
        <f>12*(YEAR(H6815)-YEAR($L$3))+(MONTH(H6815)-MONTH($L$3))</f>
        <v/>
      </c>
      <c r="R6815" s="366">
        <f>IF(N6815="IBIRAPITANGA FASE 3",IF(P6815="Atraso",M6815,M6815/(1+$J$2)^Q6815),IF(P6815="Atraso",M6815,M6815/(1+$J$1)^Q6815))</f>
        <v/>
      </c>
    </row>
    <row r="6816">
      <c r="A6816" t="inlineStr">
        <is>
          <t>Q03L07</t>
        </is>
      </c>
      <c r="B6816" t="inlineStr">
        <is>
          <t>CASSIO HANDER NOGUEIRA</t>
        </is>
      </c>
      <c r="C6816" t="n">
        <v>1</v>
      </c>
      <c r="D6816" t="inlineStr">
        <is>
          <t>IPCA</t>
        </is>
      </c>
      <c r="E6816" t="n">
        <v>0</v>
      </c>
      <c r="F6816" t="inlineStr">
        <is>
          <t>MENSAL</t>
        </is>
      </c>
      <c r="G6816" t="n">
        <v>46354</v>
      </c>
      <c r="H6816" t="n">
        <v>46354</v>
      </c>
      <c r="I6816" t="inlineStr">
        <is>
          <t>034</t>
        </is>
      </c>
      <c r="J6816" t="inlineStr">
        <is>
          <t>CARTEIRA</t>
        </is>
      </c>
      <c r="K6816" t="inlineStr">
        <is>
          <t>CONTRATO</t>
        </is>
      </c>
      <c r="L6816" t="n">
        <v>941.20272</v>
      </c>
      <c r="M6816" t="inlineStr"/>
      <c r="N6816" t="inlineStr"/>
      <c r="O6816" s="142">
        <f>DATE(YEAR(H6816),MONTH(H6816),1)</f>
        <v/>
      </c>
      <c r="P6816" s="132">
        <f>IF(H6816&gt;$L$3,"Futuro","Atraso")</f>
        <v/>
      </c>
      <c r="Q6816">
        <f>12*(YEAR(H6816)-YEAR($L$3))+(MONTH(H6816)-MONTH($L$3))</f>
        <v/>
      </c>
      <c r="R6816" s="366">
        <f>IF(N6816="IBIRAPITANGA FASE 3",IF(P6816="Atraso",M6816,M6816/(1+$J$2)^Q6816),IF(P6816="Atraso",M6816,M6816/(1+$J$1)^Q6816))</f>
        <v/>
      </c>
    </row>
    <row r="6817">
      <c r="A6817" t="inlineStr">
        <is>
          <t>Q03L07</t>
        </is>
      </c>
      <c r="B6817" t="inlineStr">
        <is>
          <t>CASSIO HANDER NOGUEIRA</t>
        </is>
      </c>
      <c r="C6817" t="n">
        <v>1</v>
      </c>
      <c r="D6817" t="inlineStr">
        <is>
          <t>IPCA</t>
        </is>
      </c>
      <c r="E6817" t="n">
        <v>0</v>
      </c>
      <c r="F6817" t="inlineStr">
        <is>
          <t>MENSAL</t>
        </is>
      </c>
      <c r="G6817" t="n">
        <v>46384</v>
      </c>
      <c r="H6817" t="n">
        <v>46384</v>
      </c>
      <c r="I6817" t="inlineStr">
        <is>
          <t>035</t>
        </is>
      </c>
      <c r="J6817" t="inlineStr">
        <is>
          <t>CARTEIRA</t>
        </is>
      </c>
      <c r="K6817" t="inlineStr">
        <is>
          <t>CONTRATO</t>
        </is>
      </c>
      <c r="L6817" t="n">
        <v>941.20272</v>
      </c>
      <c r="M6817" t="inlineStr"/>
      <c r="N6817" t="inlineStr"/>
      <c r="O6817" s="142">
        <f>DATE(YEAR(H6817),MONTH(H6817),1)</f>
        <v/>
      </c>
      <c r="P6817" s="132">
        <f>IF(H6817&gt;$L$3,"Futuro","Atraso")</f>
        <v/>
      </c>
      <c r="Q6817">
        <f>12*(YEAR(H6817)-YEAR($L$3))+(MONTH(H6817)-MONTH($L$3))</f>
        <v/>
      </c>
      <c r="R6817" s="366">
        <f>IF(N6817="IBIRAPITANGA FASE 3",IF(P6817="Atraso",M6817,M6817/(1+$J$2)^Q6817),IF(P6817="Atraso",M6817,M6817/(1+$J$1)^Q6817))</f>
        <v/>
      </c>
    </row>
    <row r="6818">
      <c r="A6818" t="inlineStr">
        <is>
          <t>Q03L07</t>
        </is>
      </c>
      <c r="B6818" t="inlineStr">
        <is>
          <t>CASSIO HANDER NOGUEIRA</t>
        </is>
      </c>
      <c r="C6818" t="n">
        <v>1</v>
      </c>
      <c r="D6818" t="inlineStr">
        <is>
          <t>IPCA</t>
        </is>
      </c>
      <c r="E6818" t="n">
        <v>0</v>
      </c>
      <c r="F6818" t="inlineStr">
        <is>
          <t>MENSAL</t>
        </is>
      </c>
      <c r="G6818" t="n">
        <v>46415</v>
      </c>
      <c r="H6818" t="n">
        <v>46415</v>
      </c>
      <c r="I6818" t="inlineStr">
        <is>
          <t>036</t>
        </is>
      </c>
      <c r="J6818" t="inlineStr">
        <is>
          <t>CARTEIRA</t>
        </is>
      </c>
      <c r="K6818" t="inlineStr">
        <is>
          <t>CONTRATO</t>
        </is>
      </c>
      <c r="L6818" t="n">
        <v>941.20272</v>
      </c>
      <c r="M6818" t="inlineStr"/>
      <c r="N6818" t="inlineStr"/>
      <c r="O6818" s="142">
        <f>DATE(YEAR(H6818),MONTH(H6818),1)</f>
        <v/>
      </c>
      <c r="P6818" s="132">
        <f>IF(H6818&gt;$L$3,"Futuro","Atraso")</f>
        <v/>
      </c>
      <c r="Q6818">
        <f>12*(YEAR(H6818)-YEAR($L$3))+(MONTH(H6818)-MONTH($L$3))</f>
        <v/>
      </c>
      <c r="R6818" s="366">
        <f>IF(N6818="IBIRAPITANGA FASE 3",IF(P6818="Atraso",M6818,M6818/(1+$J$2)^Q6818),IF(P6818="Atraso",M6818,M6818/(1+$J$1)^Q6818))</f>
        <v/>
      </c>
    </row>
    <row r="6819">
      <c r="A6819" t="inlineStr">
        <is>
          <t>Q03L07</t>
        </is>
      </c>
      <c r="B6819" t="inlineStr">
        <is>
          <t>CASSIO HANDER NOGUEIRA</t>
        </is>
      </c>
      <c r="C6819" t="n">
        <v>1</v>
      </c>
      <c r="D6819" t="inlineStr">
        <is>
          <t>IPCA</t>
        </is>
      </c>
      <c r="E6819" t="n">
        <v>0</v>
      </c>
      <c r="F6819" t="inlineStr">
        <is>
          <t>MENSAL</t>
        </is>
      </c>
      <c r="G6819" t="n">
        <v>46446</v>
      </c>
      <c r="H6819" t="n">
        <v>46446</v>
      </c>
      <c r="I6819" t="inlineStr">
        <is>
          <t>037</t>
        </is>
      </c>
      <c r="J6819" t="inlineStr">
        <is>
          <t>CARTEIRA</t>
        </is>
      </c>
      <c r="K6819" t="inlineStr">
        <is>
          <t>CONTRATO</t>
        </is>
      </c>
      <c r="L6819" t="n">
        <v>941.20272</v>
      </c>
      <c r="M6819" t="inlineStr"/>
      <c r="N6819" t="inlineStr"/>
      <c r="O6819" s="142">
        <f>DATE(YEAR(H6819),MONTH(H6819),1)</f>
        <v/>
      </c>
      <c r="P6819" s="132">
        <f>IF(H6819&gt;$L$3,"Futuro","Atraso")</f>
        <v/>
      </c>
      <c r="Q6819">
        <f>12*(YEAR(H6819)-YEAR($L$3))+(MONTH(H6819)-MONTH($L$3))</f>
        <v/>
      </c>
      <c r="R6819" s="366">
        <f>IF(N6819="IBIRAPITANGA FASE 3",IF(P6819="Atraso",M6819,M6819/(1+$J$2)^Q6819),IF(P6819="Atraso",M6819,M6819/(1+$J$1)^Q6819))</f>
        <v/>
      </c>
    </row>
    <row r="6820">
      <c r="A6820" t="inlineStr">
        <is>
          <t>Q03L07</t>
        </is>
      </c>
      <c r="B6820" t="inlineStr">
        <is>
          <t>CASSIO HANDER NOGUEIRA</t>
        </is>
      </c>
      <c r="C6820" t="n">
        <v>1</v>
      </c>
      <c r="D6820" t="inlineStr">
        <is>
          <t>IPCA</t>
        </is>
      </c>
      <c r="E6820" t="n">
        <v>0</v>
      </c>
      <c r="F6820" t="inlineStr">
        <is>
          <t>MENSAL</t>
        </is>
      </c>
      <c r="G6820" t="n">
        <v>46474</v>
      </c>
      <c r="H6820" t="n">
        <v>46474</v>
      </c>
      <c r="I6820" t="inlineStr">
        <is>
          <t>038</t>
        </is>
      </c>
      <c r="J6820" t="inlineStr">
        <is>
          <t>CARTEIRA</t>
        </is>
      </c>
      <c r="K6820" t="inlineStr">
        <is>
          <t>CONTRATO</t>
        </is>
      </c>
      <c r="L6820" t="n">
        <v>941.20272</v>
      </c>
      <c r="M6820" t="inlineStr"/>
      <c r="N6820" t="inlineStr"/>
      <c r="O6820" s="142">
        <f>DATE(YEAR(H6820),MONTH(H6820),1)</f>
        <v/>
      </c>
      <c r="P6820" s="132">
        <f>IF(H6820&gt;$L$3,"Futuro","Atraso")</f>
        <v/>
      </c>
      <c r="Q6820">
        <f>12*(YEAR(H6820)-YEAR($L$3))+(MONTH(H6820)-MONTH($L$3))</f>
        <v/>
      </c>
      <c r="R6820" s="366">
        <f>IF(N6820="IBIRAPITANGA FASE 3",IF(P6820="Atraso",M6820,M6820/(1+$J$2)^Q6820),IF(P6820="Atraso",M6820,M6820/(1+$J$1)^Q6820))</f>
        <v/>
      </c>
    </row>
    <row r="6821">
      <c r="A6821" t="inlineStr">
        <is>
          <t>Q03L07</t>
        </is>
      </c>
      <c r="B6821" t="inlineStr">
        <is>
          <t>CASSIO HANDER NOGUEIRA</t>
        </is>
      </c>
      <c r="C6821" t="n">
        <v>1</v>
      </c>
      <c r="D6821" t="inlineStr">
        <is>
          <t>IPCA</t>
        </is>
      </c>
      <c r="E6821" t="n">
        <v>0</v>
      </c>
      <c r="F6821" t="inlineStr">
        <is>
          <t>MENSAL</t>
        </is>
      </c>
      <c r="G6821" t="n">
        <v>46505</v>
      </c>
      <c r="H6821" t="n">
        <v>46505</v>
      </c>
      <c r="I6821" t="inlineStr">
        <is>
          <t>039</t>
        </is>
      </c>
      <c r="J6821" t="inlineStr">
        <is>
          <t>CARTEIRA</t>
        </is>
      </c>
      <c r="K6821" t="inlineStr">
        <is>
          <t>CONTRATO</t>
        </is>
      </c>
      <c r="L6821" t="n">
        <v>941.20272</v>
      </c>
      <c r="M6821" t="inlineStr"/>
      <c r="N6821" t="inlineStr"/>
      <c r="O6821" s="142">
        <f>DATE(YEAR(H6821),MONTH(H6821),1)</f>
        <v/>
      </c>
      <c r="P6821" s="132">
        <f>IF(H6821&gt;$L$3,"Futuro","Atraso")</f>
        <v/>
      </c>
      <c r="Q6821">
        <f>12*(YEAR(H6821)-YEAR($L$3))+(MONTH(H6821)-MONTH($L$3))</f>
        <v/>
      </c>
      <c r="R6821" s="366">
        <f>IF(N6821="IBIRAPITANGA FASE 3",IF(P6821="Atraso",M6821,M6821/(1+$J$2)^Q6821),IF(P6821="Atraso",M6821,M6821/(1+$J$1)^Q6821))</f>
        <v/>
      </c>
    </row>
    <row r="6822">
      <c r="A6822" t="inlineStr">
        <is>
          <t>Q03L07</t>
        </is>
      </c>
      <c r="B6822" t="inlineStr">
        <is>
          <t>CASSIO HANDER NOGUEIRA</t>
        </is>
      </c>
      <c r="C6822" t="n">
        <v>1</v>
      </c>
      <c r="D6822" t="inlineStr">
        <is>
          <t>IPCA</t>
        </is>
      </c>
      <c r="E6822" t="n">
        <v>0</v>
      </c>
      <c r="F6822" t="inlineStr">
        <is>
          <t>MENSAL</t>
        </is>
      </c>
      <c r="G6822" t="n">
        <v>46535</v>
      </c>
      <c r="H6822" t="n">
        <v>46535</v>
      </c>
      <c r="I6822" t="inlineStr">
        <is>
          <t>040</t>
        </is>
      </c>
      <c r="J6822" t="inlineStr">
        <is>
          <t>CARTEIRA</t>
        </is>
      </c>
      <c r="K6822" t="inlineStr">
        <is>
          <t>CONTRATO</t>
        </is>
      </c>
      <c r="L6822" t="n">
        <v>941.20272</v>
      </c>
      <c r="M6822" t="inlineStr"/>
      <c r="N6822" t="inlineStr"/>
      <c r="O6822" s="142">
        <f>DATE(YEAR(H6822),MONTH(H6822),1)</f>
        <v/>
      </c>
      <c r="P6822" s="132">
        <f>IF(H6822&gt;$L$3,"Futuro","Atraso")</f>
        <v/>
      </c>
      <c r="Q6822">
        <f>12*(YEAR(H6822)-YEAR($L$3))+(MONTH(H6822)-MONTH($L$3))</f>
        <v/>
      </c>
      <c r="R6822" s="366">
        <f>IF(N6822="IBIRAPITANGA FASE 3",IF(P6822="Atraso",M6822,M6822/(1+$J$2)^Q6822),IF(P6822="Atraso",M6822,M6822/(1+$J$1)^Q6822))</f>
        <v/>
      </c>
    </row>
    <row r="6823">
      <c r="A6823" t="inlineStr">
        <is>
          <t>Q03L07</t>
        </is>
      </c>
      <c r="B6823" t="inlineStr">
        <is>
          <t>CASSIO HANDER NOGUEIRA</t>
        </is>
      </c>
      <c r="C6823" t="n">
        <v>1</v>
      </c>
      <c r="D6823" t="inlineStr">
        <is>
          <t>IPCA</t>
        </is>
      </c>
      <c r="E6823" t="n">
        <v>0</v>
      </c>
      <c r="F6823" t="inlineStr">
        <is>
          <t>MENSAL</t>
        </is>
      </c>
      <c r="G6823" t="n">
        <v>46566</v>
      </c>
      <c r="H6823" t="n">
        <v>46566</v>
      </c>
      <c r="I6823" t="inlineStr">
        <is>
          <t>041</t>
        </is>
      </c>
      <c r="J6823" t="inlineStr">
        <is>
          <t>CARTEIRA</t>
        </is>
      </c>
      <c r="K6823" t="inlineStr">
        <is>
          <t>CONTRATO</t>
        </is>
      </c>
      <c r="L6823" t="n">
        <v>941.20272</v>
      </c>
      <c r="M6823" t="inlineStr"/>
      <c r="N6823" t="inlineStr"/>
      <c r="O6823" s="142">
        <f>DATE(YEAR(H6823),MONTH(H6823),1)</f>
        <v/>
      </c>
      <c r="P6823" s="132">
        <f>IF(H6823&gt;$L$3,"Futuro","Atraso")</f>
        <v/>
      </c>
      <c r="Q6823">
        <f>12*(YEAR(H6823)-YEAR($L$3))+(MONTH(H6823)-MONTH($L$3))</f>
        <v/>
      </c>
      <c r="R6823" s="366">
        <f>IF(N6823="IBIRAPITANGA FASE 3",IF(P6823="Atraso",M6823,M6823/(1+$J$2)^Q6823),IF(P6823="Atraso",M6823,M6823/(1+$J$1)^Q6823))</f>
        <v/>
      </c>
    </row>
    <row r="6824">
      <c r="A6824" t="inlineStr">
        <is>
          <t>Q03L07</t>
        </is>
      </c>
      <c r="B6824" t="inlineStr">
        <is>
          <t>CASSIO HANDER NOGUEIRA</t>
        </is>
      </c>
      <c r="C6824" t="n">
        <v>1</v>
      </c>
      <c r="D6824" t="inlineStr">
        <is>
          <t>IPCA</t>
        </is>
      </c>
      <c r="E6824" t="n">
        <v>0</v>
      </c>
      <c r="F6824" t="inlineStr">
        <is>
          <t>MENSAL</t>
        </is>
      </c>
      <c r="G6824" t="n">
        <v>46596</v>
      </c>
      <c r="H6824" t="n">
        <v>46596</v>
      </c>
      <c r="I6824" t="inlineStr">
        <is>
          <t>042</t>
        </is>
      </c>
      <c r="J6824" t="inlineStr">
        <is>
          <t>CARTEIRA</t>
        </is>
      </c>
      <c r="K6824" t="inlineStr">
        <is>
          <t>CONTRATO</t>
        </is>
      </c>
      <c r="L6824" t="n">
        <v>941.20272</v>
      </c>
      <c r="M6824" t="inlineStr"/>
      <c r="N6824" t="inlineStr"/>
      <c r="O6824" s="142">
        <f>DATE(YEAR(H6824),MONTH(H6824),1)</f>
        <v/>
      </c>
      <c r="P6824" s="132">
        <f>IF(H6824&gt;$L$3,"Futuro","Atraso")</f>
        <v/>
      </c>
      <c r="Q6824">
        <f>12*(YEAR(H6824)-YEAR($L$3))+(MONTH(H6824)-MONTH($L$3))</f>
        <v/>
      </c>
      <c r="R6824" s="366">
        <f>IF(N6824="IBIRAPITANGA FASE 3",IF(P6824="Atraso",M6824,M6824/(1+$J$2)^Q6824),IF(P6824="Atraso",M6824,M6824/(1+$J$1)^Q6824))</f>
        <v/>
      </c>
    </row>
    <row r="6825">
      <c r="A6825" t="inlineStr">
        <is>
          <t>Q03L07</t>
        </is>
      </c>
      <c r="B6825" t="inlineStr">
        <is>
          <t>CASSIO HANDER NOGUEIRA</t>
        </is>
      </c>
      <c r="C6825" t="n">
        <v>1</v>
      </c>
      <c r="D6825" t="inlineStr">
        <is>
          <t>IPCA</t>
        </is>
      </c>
      <c r="E6825" t="n">
        <v>0</v>
      </c>
      <c r="F6825" t="inlineStr">
        <is>
          <t>MENSAL</t>
        </is>
      </c>
      <c r="G6825" t="n">
        <v>46627</v>
      </c>
      <c r="H6825" t="n">
        <v>46627</v>
      </c>
      <c r="I6825" t="inlineStr">
        <is>
          <t>043</t>
        </is>
      </c>
      <c r="J6825" t="inlineStr">
        <is>
          <t>CARTEIRA</t>
        </is>
      </c>
      <c r="K6825" t="inlineStr">
        <is>
          <t>CONTRATO</t>
        </is>
      </c>
      <c r="L6825" t="n">
        <v>941.20272</v>
      </c>
      <c r="M6825" t="inlineStr"/>
      <c r="N6825" t="inlineStr"/>
      <c r="O6825" s="142">
        <f>DATE(YEAR(H6825),MONTH(H6825),1)</f>
        <v/>
      </c>
      <c r="P6825" s="132">
        <f>IF(H6825&gt;$L$3,"Futuro","Atraso")</f>
        <v/>
      </c>
      <c r="Q6825">
        <f>12*(YEAR(H6825)-YEAR($L$3))+(MONTH(H6825)-MONTH($L$3))</f>
        <v/>
      </c>
      <c r="R6825" s="366">
        <f>IF(N6825="IBIRAPITANGA FASE 3",IF(P6825="Atraso",M6825,M6825/(1+$J$2)^Q6825),IF(P6825="Atraso",M6825,M6825/(1+$J$1)^Q6825))</f>
        <v/>
      </c>
    </row>
    <row r="6826">
      <c r="A6826" t="inlineStr">
        <is>
          <t>Q03L07</t>
        </is>
      </c>
      <c r="B6826" t="inlineStr">
        <is>
          <t>CASSIO HANDER NOGUEIRA</t>
        </is>
      </c>
      <c r="C6826" t="n">
        <v>1</v>
      </c>
      <c r="D6826" t="inlineStr">
        <is>
          <t>IPCA</t>
        </is>
      </c>
      <c r="E6826" t="n">
        <v>0</v>
      </c>
      <c r="F6826" t="inlineStr">
        <is>
          <t>MENSAL</t>
        </is>
      </c>
      <c r="G6826" t="n">
        <v>46629</v>
      </c>
      <c r="H6826" t="n">
        <v>46629</v>
      </c>
      <c r="I6826" t="inlineStr">
        <is>
          <t>004</t>
        </is>
      </c>
      <c r="J6826" t="inlineStr">
        <is>
          <t>CARTEIRA</t>
        </is>
      </c>
      <c r="K6826" t="inlineStr">
        <is>
          <t>CONTRATO</t>
        </is>
      </c>
      <c r="L6826" t="n">
        <v>3529.521924000001</v>
      </c>
      <c r="M6826" t="inlineStr"/>
      <c r="N6826" t="inlineStr"/>
      <c r="O6826" s="142">
        <f>DATE(YEAR(H6826),MONTH(H6826),1)</f>
        <v/>
      </c>
      <c r="P6826" s="132">
        <f>IF(H6826&gt;$L$3,"Futuro","Atraso")</f>
        <v/>
      </c>
      <c r="Q6826">
        <f>12*(YEAR(H6826)-YEAR($L$3))+(MONTH(H6826)-MONTH($L$3))</f>
        <v/>
      </c>
      <c r="R6826" s="366">
        <f>IF(N6826="IBIRAPITANGA FASE 3",IF(P6826="Atraso",M6826,M6826/(1+$J$2)^Q6826),IF(P6826="Atraso",M6826,M6826/(1+$J$1)^Q6826))</f>
        <v/>
      </c>
    </row>
    <row r="6827">
      <c r="A6827" t="inlineStr">
        <is>
          <t>Q03L08</t>
        </is>
      </c>
      <c r="B6827" t="inlineStr">
        <is>
          <t>RENATO PONTES MAGALHAES</t>
        </is>
      </c>
      <c r="C6827" t="n">
        <v>1</v>
      </c>
      <c r="D6827" t="inlineStr">
        <is>
          <t>IPCA</t>
        </is>
      </c>
      <c r="E6827" t="n">
        <v>0</v>
      </c>
      <c r="F6827" t="inlineStr">
        <is>
          <t>MENSAL</t>
        </is>
      </c>
      <c r="G6827" t="n">
        <v>45229</v>
      </c>
      <c r="H6827" t="n">
        <v>45229</v>
      </c>
      <c r="I6827" t="inlineStr">
        <is>
          <t>002</t>
        </is>
      </c>
      <c r="J6827" t="inlineStr">
        <is>
          <t>CARTEIRA</t>
        </is>
      </c>
      <c r="K6827" t="inlineStr">
        <is>
          <t>CONTRATO</t>
        </is>
      </c>
      <c r="L6827" t="n">
        <v>411.83481</v>
      </c>
      <c r="M6827" t="inlineStr"/>
      <c r="N6827" t="inlineStr"/>
      <c r="O6827" s="142">
        <f>DATE(YEAR(H6827),MONTH(H6827),1)</f>
        <v/>
      </c>
      <c r="P6827" s="132">
        <f>IF(H6827&gt;$L$3,"Futuro","Atraso")</f>
        <v/>
      </c>
      <c r="Q6827">
        <f>12*(YEAR(H6827)-YEAR($L$3))+(MONTH(H6827)-MONTH($L$3))</f>
        <v/>
      </c>
      <c r="R6827" s="366">
        <f>IF(N6827="IBIRAPITANGA FASE 3",IF(P6827="Atraso",M6827,M6827/(1+$J$2)^Q6827),IF(P6827="Atraso",M6827,M6827/(1+$J$1)^Q6827))</f>
        <v/>
      </c>
    </row>
    <row r="6828">
      <c r="A6828" t="inlineStr">
        <is>
          <t>Q03L08</t>
        </is>
      </c>
      <c r="B6828" t="inlineStr">
        <is>
          <t>RENATO PONTES MAGALHAES</t>
        </is>
      </c>
      <c r="C6828" t="n">
        <v>1</v>
      </c>
      <c r="D6828" t="inlineStr">
        <is>
          <t>IPCA</t>
        </is>
      </c>
      <c r="E6828" t="n">
        <v>0</v>
      </c>
      <c r="F6828" t="inlineStr">
        <is>
          <t>MENSAL</t>
        </is>
      </c>
      <c r="G6828" t="n">
        <v>45260</v>
      </c>
      <c r="H6828" t="n">
        <v>45260</v>
      </c>
      <c r="I6828" t="inlineStr">
        <is>
          <t>001</t>
        </is>
      </c>
      <c r="J6828" t="inlineStr">
        <is>
          <t>CARTEIRA</t>
        </is>
      </c>
      <c r="K6828" t="inlineStr">
        <is>
          <t>CONTRATO</t>
        </is>
      </c>
      <c r="L6828" t="n">
        <v>1224.290424</v>
      </c>
      <c r="M6828" t="inlineStr"/>
      <c r="N6828" t="inlineStr"/>
      <c r="O6828" s="142">
        <f>DATE(YEAR(H6828),MONTH(H6828),1)</f>
        <v/>
      </c>
      <c r="P6828" s="132">
        <f>IF(H6828&gt;$L$3,"Futuro","Atraso")</f>
        <v/>
      </c>
      <c r="Q6828">
        <f>12*(YEAR(H6828)-YEAR($L$3))+(MONTH(H6828)-MONTH($L$3))</f>
        <v/>
      </c>
      <c r="R6828" s="366">
        <f>IF(N6828="IBIRAPITANGA FASE 3",IF(P6828="Atraso",M6828,M6828/(1+$J$2)^Q6828),IF(P6828="Atraso",M6828,M6828/(1+$J$1)^Q6828))</f>
        <v/>
      </c>
    </row>
    <row r="6829">
      <c r="A6829" t="inlineStr">
        <is>
          <t>Q03L08</t>
        </is>
      </c>
      <c r="B6829" t="inlineStr">
        <is>
          <t>RENATO PONTES MAGALHAES</t>
        </is>
      </c>
      <c r="C6829" t="n">
        <v>1</v>
      </c>
      <c r="D6829" t="inlineStr">
        <is>
          <t>IPCA</t>
        </is>
      </c>
      <c r="E6829" t="n">
        <v>0</v>
      </c>
      <c r="F6829" t="inlineStr">
        <is>
          <t>MENSAL</t>
        </is>
      </c>
      <c r="G6829" t="n">
        <v>45290</v>
      </c>
      <c r="H6829" t="n">
        <v>45290</v>
      </c>
      <c r="I6829" t="inlineStr">
        <is>
          <t>002</t>
        </is>
      </c>
      <c r="J6829" t="inlineStr">
        <is>
          <t>CARTEIRA</t>
        </is>
      </c>
      <c r="K6829" t="inlineStr">
        <is>
          <t>CONTRATO</t>
        </is>
      </c>
      <c r="L6829" t="n">
        <v>1224.290424</v>
      </c>
      <c r="M6829" t="inlineStr"/>
      <c r="N6829" t="inlineStr"/>
      <c r="O6829" s="142">
        <f>DATE(YEAR(H6829),MONTH(H6829),1)</f>
        <v/>
      </c>
      <c r="P6829" s="132">
        <f>IF(H6829&gt;$L$3,"Futuro","Atraso")</f>
        <v/>
      </c>
      <c r="Q6829">
        <f>12*(YEAR(H6829)-YEAR($L$3))+(MONTH(H6829)-MONTH($L$3))</f>
        <v/>
      </c>
      <c r="R6829" s="366">
        <f>IF(N6829="IBIRAPITANGA FASE 3",IF(P6829="Atraso",M6829,M6829/(1+$J$2)^Q6829),IF(P6829="Atraso",M6829,M6829/(1+$J$1)^Q6829))</f>
        <v/>
      </c>
    </row>
    <row r="6830">
      <c r="A6830" t="inlineStr">
        <is>
          <t>Q03L08</t>
        </is>
      </c>
      <c r="B6830" t="inlineStr">
        <is>
          <t>RENATO PONTES MAGALHAES</t>
        </is>
      </c>
      <c r="C6830" t="n">
        <v>1</v>
      </c>
      <c r="D6830" t="inlineStr">
        <is>
          <t>IPCA</t>
        </is>
      </c>
      <c r="E6830" t="n">
        <v>0</v>
      </c>
      <c r="F6830" t="inlineStr">
        <is>
          <t>MENSAL</t>
        </is>
      </c>
      <c r="G6830" t="n">
        <v>45321</v>
      </c>
      <c r="H6830" t="n">
        <v>45321</v>
      </c>
      <c r="I6830" t="inlineStr">
        <is>
          <t>003</t>
        </is>
      </c>
      <c r="J6830" t="inlineStr">
        <is>
          <t>CARTEIRA</t>
        </is>
      </c>
      <c r="K6830" t="inlineStr">
        <is>
          <t>CONTRATO</t>
        </is>
      </c>
      <c r="L6830" t="n">
        <v>1224.290424</v>
      </c>
      <c r="M6830" t="inlineStr"/>
      <c r="N6830" t="inlineStr"/>
      <c r="O6830" s="142">
        <f>DATE(YEAR(H6830),MONTH(H6830),1)</f>
        <v/>
      </c>
      <c r="P6830" s="132">
        <f>IF(H6830&gt;$L$3,"Futuro","Atraso")</f>
        <v/>
      </c>
      <c r="Q6830">
        <f>12*(YEAR(H6830)-YEAR($L$3))+(MONTH(H6830)-MONTH($L$3))</f>
        <v/>
      </c>
      <c r="R6830" s="366">
        <f>IF(N6830="IBIRAPITANGA FASE 3",IF(P6830="Atraso",M6830,M6830/(1+$J$2)^Q6830),IF(P6830="Atraso",M6830,M6830/(1+$J$1)^Q6830))</f>
        <v/>
      </c>
    </row>
    <row r="6831">
      <c r="A6831" t="inlineStr">
        <is>
          <t>Q03L08</t>
        </is>
      </c>
      <c r="B6831" t="inlineStr">
        <is>
          <t>RENATO PONTES MAGALHAES</t>
        </is>
      </c>
      <c r="C6831" t="n">
        <v>1</v>
      </c>
      <c r="D6831" t="inlineStr">
        <is>
          <t>IPCA</t>
        </is>
      </c>
      <c r="E6831" t="n">
        <v>0</v>
      </c>
      <c r="F6831" t="inlineStr">
        <is>
          <t>MENSAL</t>
        </is>
      </c>
      <c r="G6831" t="n">
        <v>45351</v>
      </c>
      <c r="H6831" t="n">
        <v>45351</v>
      </c>
      <c r="I6831" t="inlineStr">
        <is>
          <t>004</t>
        </is>
      </c>
      <c r="J6831" t="inlineStr">
        <is>
          <t>CARTEIRA</t>
        </is>
      </c>
      <c r="K6831" t="inlineStr">
        <is>
          <t>CONTRATO</t>
        </is>
      </c>
      <c r="L6831" t="n">
        <v>1224.290424</v>
      </c>
      <c r="M6831" t="inlineStr"/>
      <c r="N6831" t="inlineStr"/>
      <c r="O6831" s="142">
        <f>DATE(YEAR(H6831),MONTH(H6831),1)</f>
        <v/>
      </c>
      <c r="P6831" s="132">
        <f>IF(H6831&gt;$L$3,"Futuro","Atraso")</f>
        <v/>
      </c>
      <c r="Q6831">
        <f>12*(YEAR(H6831)-YEAR($L$3))+(MONTH(H6831)-MONTH($L$3))</f>
        <v/>
      </c>
      <c r="R6831" s="366">
        <f>IF(N6831="IBIRAPITANGA FASE 3",IF(P6831="Atraso",M6831,M6831/(1+$J$2)^Q6831),IF(P6831="Atraso",M6831,M6831/(1+$J$1)^Q6831))</f>
        <v/>
      </c>
    </row>
    <row r="6832">
      <c r="A6832" t="inlineStr">
        <is>
          <t>Q03L08</t>
        </is>
      </c>
      <c r="B6832" t="inlineStr">
        <is>
          <t>RENATO PONTES MAGALHAES</t>
        </is>
      </c>
      <c r="C6832" t="n">
        <v>1</v>
      </c>
      <c r="D6832" t="inlineStr">
        <is>
          <t>IPCA</t>
        </is>
      </c>
      <c r="E6832" t="n">
        <v>0</v>
      </c>
      <c r="F6832" t="inlineStr">
        <is>
          <t>MENSAL</t>
        </is>
      </c>
      <c r="G6832" t="n">
        <v>45381</v>
      </c>
      <c r="H6832" t="n">
        <v>45381</v>
      </c>
      <c r="I6832" t="inlineStr">
        <is>
          <t>005</t>
        </is>
      </c>
      <c r="J6832" t="inlineStr">
        <is>
          <t>CARTEIRA</t>
        </is>
      </c>
      <c r="K6832" t="inlineStr">
        <is>
          <t>CONTRATO</t>
        </is>
      </c>
      <c r="L6832" t="n">
        <v>1224.290424</v>
      </c>
      <c r="M6832" t="inlineStr"/>
      <c r="N6832" t="inlineStr"/>
      <c r="O6832" s="142">
        <f>DATE(YEAR(H6832),MONTH(H6832),1)</f>
        <v/>
      </c>
      <c r="P6832" s="132">
        <f>IF(H6832&gt;$L$3,"Futuro","Atraso")</f>
        <v/>
      </c>
      <c r="Q6832">
        <f>12*(YEAR(H6832)-YEAR($L$3))+(MONTH(H6832)-MONTH($L$3))</f>
        <v/>
      </c>
      <c r="R6832" s="366">
        <f>IF(N6832="IBIRAPITANGA FASE 3",IF(P6832="Atraso",M6832,M6832/(1+$J$2)^Q6832),IF(P6832="Atraso",M6832,M6832/(1+$J$1)^Q6832))</f>
        <v/>
      </c>
    </row>
    <row r="6833">
      <c r="A6833" t="inlineStr">
        <is>
          <t>Q03L08</t>
        </is>
      </c>
      <c r="B6833" t="inlineStr">
        <is>
          <t>RENATO PONTES MAGALHAES</t>
        </is>
      </c>
      <c r="C6833" t="n">
        <v>1</v>
      </c>
      <c r="D6833" t="inlineStr">
        <is>
          <t>IPCA</t>
        </is>
      </c>
      <c r="E6833" t="n">
        <v>0</v>
      </c>
      <c r="F6833" t="inlineStr">
        <is>
          <t>MENSAL</t>
        </is>
      </c>
      <c r="G6833" t="n">
        <v>45412</v>
      </c>
      <c r="H6833" t="n">
        <v>45412</v>
      </c>
      <c r="I6833" t="inlineStr">
        <is>
          <t>006</t>
        </is>
      </c>
      <c r="J6833" t="inlineStr">
        <is>
          <t>CARTEIRA</t>
        </is>
      </c>
      <c r="K6833" t="inlineStr">
        <is>
          <t>CONTRATO</t>
        </is>
      </c>
      <c r="L6833" t="n">
        <v>1224.290424</v>
      </c>
      <c r="M6833" t="inlineStr"/>
      <c r="N6833" t="inlineStr"/>
      <c r="O6833" s="142">
        <f>DATE(YEAR(H6833),MONTH(H6833),1)</f>
        <v/>
      </c>
      <c r="P6833" s="132">
        <f>IF(H6833&gt;$L$3,"Futuro","Atraso")</f>
        <v/>
      </c>
      <c r="Q6833">
        <f>12*(YEAR(H6833)-YEAR($L$3))+(MONTH(H6833)-MONTH($L$3))</f>
        <v/>
      </c>
      <c r="R6833" s="366">
        <f>IF(N6833="IBIRAPITANGA FASE 3",IF(P6833="Atraso",M6833,M6833/(1+$J$2)^Q6833),IF(P6833="Atraso",M6833,M6833/(1+$J$1)^Q6833))</f>
        <v/>
      </c>
    </row>
    <row r="6834">
      <c r="A6834" t="inlineStr">
        <is>
          <t>Q03L08</t>
        </is>
      </c>
      <c r="B6834" t="inlineStr">
        <is>
          <t>RENATO PONTES MAGALHAES</t>
        </is>
      </c>
      <c r="C6834" t="n">
        <v>1</v>
      </c>
      <c r="D6834" t="inlineStr">
        <is>
          <t>IPCA</t>
        </is>
      </c>
      <c r="E6834" t="n">
        <v>0</v>
      </c>
      <c r="F6834" t="inlineStr">
        <is>
          <t>MENSAL</t>
        </is>
      </c>
      <c r="G6834" t="n">
        <v>45442</v>
      </c>
      <c r="H6834" t="n">
        <v>45442</v>
      </c>
      <c r="I6834" t="inlineStr">
        <is>
          <t>007</t>
        </is>
      </c>
      <c r="J6834" t="inlineStr">
        <is>
          <t>CARTEIRA</t>
        </is>
      </c>
      <c r="K6834" t="inlineStr">
        <is>
          <t>CONTRATO</t>
        </is>
      </c>
      <c r="L6834" t="n">
        <v>1224.290424</v>
      </c>
      <c r="M6834" t="inlineStr"/>
      <c r="N6834" t="inlineStr"/>
      <c r="O6834" s="142">
        <f>DATE(YEAR(H6834),MONTH(H6834),1)</f>
        <v/>
      </c>
      <c r="P6834" s="132">
        <f>IF(H6834&gt;$L$3,"Futuro","Atraso")</f>
        <v/>
      </c>
      <c r="Q6834">
        <f>12*(YEAR(H6834)-YEAR($L$3))+(MONTH(H6834)-MONTH($L$3))</f>
        <v/>
      </c>
      <c r="R6834" s="366">
        <f>IF(N6834="IBIRAPITANGA FASE 3",IF(P6834="Atraso",M6834,M6834/(1+$J$2)^Q6834),IF(P6834="Atraso",M6834,M6834/(1+$J$1)^Q6834))</f>
        <v/>
      </c>
    </row>
    <row r="6835">
      <c r="A6835" t="inlineStr">
        <is>
          <t>Q03L08</t>
        </is>
      </c>
      <c r="B6835" t="inlineStr">
        <is>
          <t>RENATO PONTES MAGALHAES</t>
        </is>
      </c>
      <c r="C6835" t="n">
        <v>1</v>
      </c>
      <c r="D6835" t="inlineStr">
        <is>
          <t>IPCA</t>
        </is>
      </c>
      <c r="E6835" t="n">
        <v>0</v>
      </c>
      <c r="F6835" t="inlineStr">
        <is>
          <t>MENSAL</t>
        </is>
      </c>
      <c r="G6835" t="n">
        <v>45473</v>
      </c>
      <c r="H6835" t="n">
        <v>45473</v>
      </c>
      <c r="I6835" t="inlineStr">
        <is>
          <t>008</t>
        </is>
      </c>
      <c r="J6835" t="inlineStr">
        <is>
          <t>CARTEIRA</t>
        </is>
      </c>
      <c r="K6835" t="inlineStr">
        <is>
          <t>CONTRATO</t>
        </is>
      </c>
      <c r="L6835" t="n">
        <v>1224.290424</v>
      </c>
      <c r="M6835" t="inlineStr"/>
      <c r="N6835" t="inlineStr"/>
      <c r="O6835" s="142">
        <f>DATE(YEAR(H6835),MONTH(H6835),1)</f>
        <v/>
      </c>
      <c r="P6835" s="132">
        <f>IF(H6835&gt;$L$3,"Futuro","Atraso")</f>
        <v/>
      </c>
      <c r="Q6835">
        <f>12*(YEAR(H6835)-YEAR($L$3))+(MONTH(H6835)-MONTH($L$3))</f>
        <v/>
      </c>
      <c r="R6835" s="366">
        <f>IF(N6835="IBIRAPITANGA FASE 3",IF(P6835="Atraso",M6835,M6835/(1+$J$2)^Q6835),IF(P6835="Atraso",M6835,M6835/(1+$J$1)^Q6835))</f>
        <v/>
      </c>
    </row>
    <row r="6836">
      <c r="A6836" t="inlineStr">
        <is>
          <t>Q03L08</t>
        </is>
      </c>
      <c r="B6836" t="inlineStr">
        <is>
          <t>RENATO PONTES MAGALHAES</t>
        </is>
      </c>
      <c r="C6836" t="n">
        <v>1</v>
      </c>
      <c r="D6836" t="inlineStr">
        <is>
          <t>IPCA</t>
        </is>
      </c>
      <c r="E6836" t="n">
        <v>0</v>
      </c>
      <c r="F6836" t="inlineStr">
        <is>
          <t>MENSAL</t>
        </is>
      </c>
      <c r="G6836" t="n">
        <v>45503</v>
      </c>
      <c r="H6836" t="n">
        <v>45503</v>
      </c>
      <c r="I6836" t="inlineStr">
        <is>
          <t>009</t>
        </is>
      </c>
      <c r="J6836" t="inlineStr">
        <is>
          <t>CARTEIRA</t>
        </is>
      </c>
      <c r="K6836" t="inlineStr">
        <is>
          <t>CONTRATO</t>
        </is>
      </c>
      <c r="L6836" t="n">
        <v>1224.290424</v>
      </c>
      <c r="M6836" t="inlineStr"/>
      <c r="N6836" t="inlineStr"/>
      <c r="O6836" s="142">
        <f>DATE(YEAR(H6836),MONTH(H6836),1)</f>
        <v/>
      </c>
      <c r="P6836" s="132">
        <f>IF(H6836&gt;$L$3,"Futuro","Atraso")</f>
        <v/>
      </c>
      <c r="Q6836">
        <f>12*(YEAR(H6836)-YEAR($L$3))+(MONTH(H6836)-MONTH($L$3))</f>
        <v/>
      </c>
      <c r="R6836" s="366">
        <f>IF(N6836="IBIRAPITANGA FASE 3",IF(P6836="Atraso",M6836,M6836/(1+$J$2)^Q6836),IF(P6836="Atraso",M6836,M6836/(1+$J$1)^Q6836))</f>
        <v/>
      </c>
    </row>
    <row r="6837">
      <c r="A6837" t="inlineStr">
        <is>
          <t>Q03L08</t>
        </is>
      </c>
      <c r="B6837" t="inlineStr">
        <is>
          <t>RENATO PONTES MAGALHAES</t>
        </is>
      </c>
      <c r="C6837" t="n">
        <v>1</v>
      </c>
      <c r="D6837" t="inlineStr">
        <is>
          <t>IPCA</t>
        </is>
      </c>
      <c r="E6837" t="n">
        <v>0</v>
      </c>
      <c r="F6837" t="inlineStr">
        <is>
          <t>MENSAL</t>
        </is>
      </c>
      <c r="G6837" t="n">
        <v>45534</v>
      </c>
      <c r="H6837" t="n">
        <v>45534</v>
      </c>
      <c r="I6837" t="inlineStr">
        <is>
          <t>010</t>
        </is>
      </c>
      <c r="J6837" t="inlineStr">
        <is>
          <t>CARTEIRA</t>
        </is>
      </c>
      <c r="K6837" t="inlineStr">
        <is>
          <t>CONTRATO</t>
        </is>
      </c>
      <c r="L6837" t="n">
        <v>1224.290424</v>
      </c>
      <c r="M6837" t="inlineStr"/>
      <c r="N6837" t="inlineStr"/>
      <c r="O6837" s="142">
        <f>DATE(YEAR(H6837),MONTH(H6837),1)</f>
        <v/>
      </c>
      <c r="P6837" s="132">
        <f>IF(H6837&gt;$L$3,"Futuro","Atraso")</f>
        <v/>
      </c>
      <c r="Q6837">
        <f>12*(YEAR(H6837)-YEAR($L$3))+(MONTH(H6837)-MONTH($L$3))</f>
        <v/>
      </c>
      <c r="R6837" s="366">
        <f>IF(N6837="IBIRAPITANGA FASE 3",IF(P6837="Atraso",M6837,M6837/(1+$J$2)^Q6837),IF(P6837="Atraso",M6837,M6837/(1+$J$1)^Q6837))</f>
        <v/>
      </c>
    </row>
    <row r="6838">
      <c r="A6838" t="inlineStr">
        <is>
          <t>Q03L08</t>
        </is>
      </c>
      <c r="B6838" t="inlineStr">
        <is>
          <t>RENATO PONTES MAGALHAES</t>
        </is>
      </c>
      <c r="C6838" t="n">
        <v>1</v>
      </c>
      <c r="D6838" t="inlineStr">
        <is>
          <t>IPCA</t>
        </is>
      </c>
      <c r="E6838" t="n">
        <v>0</v>
      </c>
      <c r="F6838" t="inlineStr">
        <is>
          <t>MENSAL</t>
        </is>
      </c>
      <c r="G6838" t="n">
        <v>45565</v>
      </c>
      <c r="H6838" t="n">
        <v>45565</v>
      </c>
      <c r="I6838" t="inlineStr">
        <is>
          <t>011</t>
        </is>
      </c>
      <c r="J6838" t="inlineStr">
        <is>
          <t>CARTEIRA</t>
        </is>
      </c>
      <c r="K6838" t="inlineStr">
        <is>
          <t>CONTRATO</t>
        </is>
      </c>
      <c r="L6838" t="n">
        <v>1224.290424</v>
      </c>
      <c r="M6838" t="inlineStr"/>
      <c r="N6838" t="inlineStr"/>
      <c r="O6838" s="142">
        <f>DATE(YEAR(H6838),MONTH(H6838),1)</f>
        <v/>
      </c>
      <c r="P6838" s="132">
        <f>IF(H6838&gt;$L$3,"Futuro","Atraso")</f>
        <v/>
      </c>
      <c r="Q6838">
        <f>12*(YEAR(H6838)-YEAR($L$3))+(MONTH(H6838)-MONTH($L$3))</f>
        <v/>
      </c>
      <c r="R6838" s="366">
        <f>IF(N6838="IBIRAPITANGA FASE 3",IF(P6838="Atraso",M6838,M6838/(1+$J$2)^Q6838),IF(P6838="Atraso",M6838,M6838/(1+$J$1)^Q6838))</f>
        <v/>
      </c>
    </row>
    <row r="6839">
      <c r="A6839" t="inlineStr">
        <is>
          <t>Q03L08</t>
        </is>
      </c>
      <c r="B6839" t="inlineStr">
        <is>
          <t>RENATO PONTES MAGALHAES</t>
        </is>
      </c>
      <c r="C6839" t="n">
        <v>1</v>
      </c>
      <c r="D6839" t="inlineStr">
        <is>
          <t>IPCA</t>
        </is>
      </c>
      <c r="E6839" t="n">
        <v>0</v>
      </c>
      <c r="F6839" t="inlineStr">
        <is>
          <t>MENSAL</t>
        </is>
      </c>
      <c r="G6839" t="n">
        <v>45595</v>
      </c>
      <c r="H6839" t="n">
        <v>45595</v>
      </c>
      <c r="I6839" t="inlineStr">
        <is>
          <t>012</t>
        </is>
      </c>
      <c r="J6839" t="inlineStr">
        <is>
          <t>CARTEIRA</t>
        </is>
      </c>
      <c r="K6839" t="inlineStr">
        <is>
          <t>CONTRATO</t>
        </is>
      </c>
      <c r="L6839" t="n">
        <v>1224.290424</v>
      </c>
      <c r="M6839" t="inlineStr"/>
      <c r="N6839" t="inlineStr"/>
      <c r="O6839" s="142">
        <f>DATE(YEAR(H6839),MONTH(H6839),1)</f>
        <v/>
      </c>
      <c r="P6839" s="132">
        <f>IF(H6839&gt;$L$3,"Futuro","Atraso")</f>
        <v/>
      </c>
      <c r="Q6839">
        <f>12*(YEAR(H6839)-YEAR($L$3))+(MONTH(H6839)-MONTH($L$3))</f>
        <v/>
      </c>
      <c r="R6839" s="366">
        <f>IF(N6839="IBIRAPITANGA FASE 3",IF(P6839="Atraso",M6839,M6839/(1+$J$2)^Q6839),IF(P6839="Atraso",M6839,M6839/(1+$J$1)^Q6839))</f>
        <v/>
      </c>
    </row>
    <row r="6840">
      <c r="A6840" t="inlineStr">
        <is>
          <t>Q03L08</t>
        </is>
      </c>
      <c r="B6840" t="inlineStr">
        <is>
          <t>RENATO PONTES MAGALHAES</t>
        </is>
      </c>
      <c r="C6840" t="n">
        <v>1</v>
      </c>
      <c r="D6840" t="inlineStr">
        <is>
          <t>IPCA</t>
        </is>
      </c>
      <c r="E6840" t="n">
        <v>0</v>
      </c>
      <c r="F6840" t="inlineStr">
        <is>
          <t>MENSAL</t>
        </is>
      </c>
      <c r="G6840" t="n">
        <v>45626</v>
      </c>
      <c r="H6840" t="n">
        <v>45626</v>
      </c>
      <c r="I6840" t="inlineStr">
        <is>
          <t>013</t>
        </is>
      </c>
      <c r="J6840" t="inlineStr">
        <is>
          <t>CARTEIRA</t>
        </is>
      </c>
      <c r="K6840" t="inlineStr">
        <is>
          <t>CONTRATO</t>
        </is>
      </c>
      <c r="L6840" t="n">
        <v>1224.290424</v>
      </c>
      <c r="M6840" t="inlineStr"/>
      <c r="N6840" t="inlineStr"/>
      <c r="O6840" s="142">
        <f>DATE(YEAR(H6840),MONTH(H6840),1)</f>
        <v/>
      </c>
      <c r="P6840" s="132">
        <f>IF(H6840&gt;$L$3,"Futuro","Atraso")</f>
        <v/>
      </c>
      <c r="Q6840">
        <f>12*(YEAR(H6840)-YEAR($L$3))+(MONTH(H6840)-MONTH($L$3))</f>
        <v/>
      </c>
      <c r="R6840" s="366">
        <f>IF(N6840="IBIRAPITANGA FASE 3",IF(P6840="Atraso",M6840,M6840/(1+$J$2)^Q6840),IF(P6840="Atraso",M6840,M6840/(1+$J$1)^Q6840))</f>
        <v/>
      </c>
    </row>
    <row r="6841">
      <c r="A6841" t="inlineStr">
        <is>
          <t>Q03L08</t>
        </is>
      </c>
      <c r="B6841" t="inlineStr">
        <is>
          <t>RENATO PONTES MAGALHAES</t>
        </is>
      </c>
      <c r="C6841" t="n">
        <v>1</v>
      </c>
      <c r="D6841" t="inlineStr">
        <is>
          <t>IPCA</t>
        </is>
      </c>
      <c r="E6841" t="n">
        <v>0</v>
      </c>
      <c r="F6841" t="inlineStr">
        <is>
          <t>MENSAL</t>
        </is>
      </c>
      <c r="G6841" t="n">
        <v>45656</v>
      </c>
      <c r="H6841" t="n">
        <v>45656</v>
      </c>
      <c r="I6841" t="inlineStr">
        <is>
          <t>014</t>
        </is>
      </c>
      <c r="J6841" t="inlineStr">
        <is>
          <t>CARTEIRA</t>
        </is>
      </c>
      <c r="K6841" t="inlineStr">
        <is>
          <t>CONTRATO</t>
        </is>
      </c>
      <c r="L6841" t="n">
        <v>1224.290424</v>
      </c>
      <c r="M6841" t="inlineStr"/>
      <c r="N6841" t="inlineStr"/>
      <c r="O6841" s="142">
        <f>DATE(YEAR(H6841),MONTH(H6841),1)</f>
        <v/>
      </c>
      <c r="P6841" s="132">
        <f>IF(H6841&gt;$L$3,"Futuro","Atraso")</f>
        <v/>
      </c>
      <c r="Q6841">
        <f>12*(YEAR(H6841)-YEAR($L$3))+(MONTH(H6841)-MONTH($L$3))</f>
        <v/>
      </c>
      <c r="R6841" s="366">
        <f>IF(N6841="IBIRAPITANGA FASE 3",IF(P6841="Atraso",M6841,M6841/(1+$J$2)^Q6841),IF(P6841="Atraso",M6841,M6841/(1+$J$1)^Q6841))</f>
        <v/>
      </c>
    </row>
    <row r="6842">
      <c r="A6842" t="inlineStr">
        <is>
          <t>Q03L08</t>
        </is>
      </c>
      <c r="B6842" t="inlineStr">
        <is>
          <t>RENATO PONTES MAGALHAES</t>
        </is>
      </c>
      <c r="C6842" t="n">
        <v>1</v>
      </c>
      <c r="D6842" t="inlineStr">
        <is>
          <t>IPCA</t>
        </is>
      </c>
      <c r="E6842" t="n">
        <v>0</v>
      </c>
      <c r="F6842" t="inlineStr">
        <is>
          <t>MENSAL</t>
        </is>
      </c>
      <c r="G6842" t="n">
        <v>45687</v>
      </c>
      <c r="H6842" t="n">
        <v>45687</v>
      </c>
      <c r="I6842" t="inlineStr">
        <is>
          <t>015</t>
        </is>
      </c>
      <c r="J6842" t="inlineStr">
        <is>
          <t>CARTEIRA</t>
        </is>
      </c>
      <c r="K6842" t="inlineStr">
        <is>
          <t>CONTRATO</t>
        </is>
      </c>
      <c r="L6842" t="n">
        <v>1224.290424</v>
      </c>
      <c r="M6842" t="inlineStr"/>
      <c r="N6842" t="inlineStr"/>
      <c r="O6842" s="142">
        <f>DATE(YEAR(H6842),MONTH(H6842),1)</f>
        <v/>
      </c>
      <c r="P6842" s="132">
        <f>IF(H6842&gt;$L$3,"Futuro","Atraso")</f>
        <v/>
      </c>
      <c r="Q6842">
        <f>12*(YEAR(H6842)-YEAR($L$3))+(MONTH(H6842)-MONTH($L$3))</f>
        <v/>
      </c>
      <c r="R6842" s="366">
        <f>IF(N6842="IBIRAPITANGA FASE 3",IF(P6842="Atraso",M6842,M6842/(1+$J$2)^Q6842),IF(P6842="Atraso",M6842,M6842/(1+$J$1)^Q6842))</f>
        <v/>
      </c>
    </row>
    <row r="6843">
      <c r="A6843" t="inlineStr">
        <is>
          <t>Q03L08</t>
        </is>
      </c>
      <c r="B6843" t="inlineStr">
        <is>
          <t>RENATO PONTES MAGALHAES</t>
        </is>
      </c>
      <c r="C6843" t="n">
        <v>1</v>
      </c>
      <c r="D6843" t="inlineStr">
        <is>
          <t>IPCA</t>
        </is>
      </c>
      <c r="E6843" t="n">
        <v>0</v>
      </c>
      <c r="F6843" t="inlineStr">
        <is>
          <t>MENSAL</t>
        </is>
      </c>
      <c r="G6843" t="n">
        <v>45716</v>
      </c>
      <c r="H6843" t="n">
        <v>45716</v>
      </c>
      <c r="I6843" t="inlineStr">
        <is>
          <t>016</t>
        </is>
      </c>
      <c r="J6843" t="inlineStr">
        <is>
          <t>CARTEIRA</t>
        </is>
      </c>
      <c r="K6843" t="inlineStr">
        <is>
          <t>CONTRATO</t>
        </is>
      </c>
      <c r="L6843" t="n">
        <v>1224.290424</v>
      </c>
      <c r="M6843" t="inlineStr"/>
      <c r="N6843" t="inlineStr"/>
      <c r="O6843" s="142">
        <f>DATE(YEAR(H6843),MONTH(H6843),1)</f>
        <v/>
      </c>
      <c r="P6843" s="132">
        <f>IF(H6843&gt;$L$3,"Futuro","Atraso")</f>
        <v/>
      </c>
      <c r="Q6843">
        <f>12*(YEAR(H6843)-YEAR($L$3))+(MONTH(H6843)-MONTH($L$3))</f>
        <v/>
      </c>
      <c r="R6843" s="366">
        <f>IF(N6843="IBIRAPITANGA FASE 3",IF(P6843="Atraso",M6843,M6843/(1+$J$2)^Q6843),IF(P6843="Atraso",M6843,M6843/(1+$J$1)^Q6843))</f>
        <v/>
      </c>
    </row>
    <row r="6844">
      <c r="A6844" t="inlineStr">
        <is>
          <t>Q03L08</t>
        </is>
      </c>
      <c r="B6844" t="inlineStr">
        <is>
          <t>RENATO PONTES MAGALHAES</t>
        </is>
      </c>
      <c r="C6844" t="n">
        <v>1</v>
      </c>
      <c r="D6844" t="inlineStr">
        <is>
          <t>IPCA</t>
        </is>
      </c>
      <c r="E6844" t="n">
        <v>0</v>
      </c>
      <c r="F6844" t="inlineStr">
        <is>
          <t>MENSAL</t>
        </is>
      </c>
      <c r="G6844" t="n">
        <v>45746</v>
      </c>
      <c r="H6844" t="n">
        <v>45746</v>
      </c>
      <c r="I6844" t="inlineStr">
        <is>
          <t>017</t>
        </is>
      </c>
      <c r="J6844" t="inlineStr">
        <is>
          <t>CARTEIRA</t>
        </is>
      </c>
      <c r="K6844" t="inlineStr">
        <is>
          <t>CONTRATO</t>
        </is>
      </c>
      <c r="L6844" t="n">
        <v>1224.290424</v>
      </c>
      <c r="M6844" t="inlineStr"/>
      <c r="N6844" t="inlineStr"/>
      <c r="O6844" s="142">
        <f>DATE(YEAR(H6844),MONTH(H6844),1)</f>
        <v/>
      </c>
      <c r="P6844" s="132">
        <f>IF(H6844&gt;$L$3,"Futuro","Atraso")</f>
        <v/>
      </c>
      <c r="Q6844">
        <f>12*(YEAR(H6844)-YEAR($L$3))+(MONTH(H6844)-MONTH($L$3))</f>
        <v/>
      </c>
      <c r="R6844" s="366">
        <f>IF(N6844="IBIRAPITANGA FASE 3",IF(P6844="Atraso",M6844,M6844/(1+$J$2)^Q6844),IF(P6844="Atraso",M6844,M6844/(1+$J$1)^Q6844))</f>
        <v/>
      </c>
    </row>
    <row r="6845">
      <c r="A6845" t="inlineStr">
        <is>
          <t>Q03L08</t>
        </is>
      </c>
      <c r="B6845" t="inlineStr">
        <is>
          <t>RENATO PONTES MAGALHAES</t>
        </is>
      </c>
      <c r="C6845" t="n">
        <v>1</v>
      </c>
      <c r="D6845" t="inlineStr">
        <is>
          <t>IPCA</t>
        </is>
      </c>
      <c r="E6845" t="n">
        <v>0</v>
      </c>
      <c r="F6845" t="inlineStr">
        <is>
          <t>MENSAL</t>
        </is>
      </c>
      <c r="G6845" t="n">
        <v>45777</v>
      </c>
      <c r="H6845" t="n">
        <v>45777</v>
      </c>
      <c r="I6845" t="inlineStr">
        <is>
          <t>018</t>
        </is>
      </c>
      <c r="J6845" t="inlineStr">
        <is>
          <t>CARTEIRA</t>
        </is>
      </c>
      <c r="K6845" t="inlineStr">
        <is>
          <t>CONTRATO</t>
        </is>
      </c>
      <c r="L6845" t="n">
        <v>1224.290424</v>
      </c>
      <c r="M6845" t="inlineStr"/>
      <c r="N6845" t="inlineStr"/>
      <c r="O6845" s="142">
        <f>DATE(YEAR(H6845),MONTH(H6845),1)</f>
        <v/>
      </c>
      <c r="P6845" s="132">
        <f>IF(H6845&gt;$L$3,"Futuro","Atraso")</f>
        <v/>
      </c>
      <c r="Q6845">
        <f>12*(YEAR(H6845)-YEAR($L$3))+(MONTH(H6845)-MONTH($L$3))</f>
        <v/>
      </c>
      <c r="R6845" s="366">
        <f>IF(N6845="IBIRAPITANGA FASE 3",IF(P6845="Atraso",M6845,M6845/(1+$J$2)^Q6845),IF(P6845="Atraso",M6845,M6845/(1+$J$1)^Q6845))</f>
        <v/>
      </c>
    </row>
    <row r="6846">
      <c r="A6846" t="inlineStr">
        <is>
          <t>Q03L08</t>
        </is>
      </c>
      <c r="B6846" t="inlineStr">
        <is>
          <t>RENATO PONTES MAGALHAES</t>
        </is>
      </c>
      <c r="C6846" t="n">
        <v>1</v>
      </c>
      <c r="D6846" t="inlineStr">
        <is>
          <t>IPCA</t>
        </is>
      </c>
      <c r="E6846" t="n">
        <v>0</v>
      </c>
      <c r="F6846" t="inlineStr">
        <is>
          <t>MENSAL</t>
        </is>
      </c>
      <c r="G6846" t="n">
        <v>45807</v>
      </c>
      <c r="H6846" t="n">
        <v>45807</v>
      </c>
      <c r="I6846" t="inlineStr">
        <is>
          <t>019</t>
        </is>
      </c>
      <c r="J6846" t="inlineStr">
        <is>
          <t>CARTEIRA</t>
        </is>
      </c>
      <c r="K6846" t="inlineStr">
        <is>
          <t>CONTRATO</t>
        </is>
      </c>
      <c r="L6846" t="n">
        <v>1224.290424</v>
      </c>
      <c r="M6846" t="inlineStr"/>
      <c r="N6846" t="inlineStr"/>
      <c r="O6846" s="142">
        <f>DATE(YEAR(H6846),MONTH(H6846),1)</f>
        <v/>
      </c>
      <c r="P6846" s="132">
        <f>IF(H6846&gt;$L$3,"Futuro","Atraso")</f>
        <v/>
      </c>
      <c r="Q6846">
        <f>12*(YEAR(H6846)-YEAR($L$3))+(MONTH(H6846)-MONTH($L$3))</f>
        <v/>
      </c>
      <c r="R6846" s="366">
        <f>IF(N6846="IBIRAPITANGA FASE 3",IF(P6846="Atraso",M6846,M6846/(1+$J$2)^Q6846),IF(P6846="Atraso",M6846,M6846/(1+$J$1)^Q6846))</f>
        <v/>
      </c>
    </row>
    <row r="6847">
      <c r="A6847" t="inlineStr">
        <is>
          <t>Q03L08</t>
        </is>
      </c>
      <c r="B6847" t="inlineStr">
        <is>
          <t>RENATO PONTES MAGALHAES</t>
        </is>
      </c>
      <c r="C6847" t="n">
        <v>1</v>
      </c>
      <c r="D6847" t="inlineStr">
        <is>
          <t>IPCA</t>
        </is>
      </c>
      <c r="E6847" t="n">
        <v>0</v>
      </c>
      <c r="F6847" t="inlineStr">
        <is>
          <t>MENSAL</t>
        </is>
      </c>
      <c r="G6847" t="n">
        <v>45838</v>
      </c>
      <c r="H6847" t="n">
        <v>45838</v>
      </c>
      <c r="I6847" t="inlineStr">
        <is>
          <t>020</t>
        </is>
      </c>
      <c r="J6847" t="inlineStr">
        <is>
          <t>CARTEIRA</t>
        </is>
      </c>
      <c r="K6847" t="inlineStr">
        <is>
          <t>CONTRATO</t>
        </is>
      </c>
      <c r="L6847" t="n">
        <v>1224.290424</v>
      </c>
      <c r="M6847" t="inlineStr"/>
      <c r="N6847" t="inlineStr"/>
      <c r="O6847" s="142">
        <f>DATE(YEAR(H6847),MONTH(H6847),1)</f>
        <v/>
      </c>
      <c r="P6847" s="132">
        <f>IF(H6847&gt;$L$3,"Futuro","Atraso")</f>
        <v/>
      </c>
      <c r="Q6847">
        <f>12*(YEAR(H6847)-YEAR($L$3))+(MONTH(H6847)-MONTH($L$3))</f>
        <v/>
      </c>
      <c r="R6847" s="366">
        <f>IF(N6847="IBIRAPITANGA FASE 3",IF(P6847="Atraso",M6847,M6847/(1+$J$2)^Q6847),IF(P6847="Atraso",M6847,M6847/(1+$J$1)^Q6847))</f>
        <v/>
      </c>
    </row>
    <row r="6848">
      <c r="A6848" t="inlineStr">
        <is>
          <t>Q03L08</t>
        </is>
      </c>
      <c r="B6848" t="inlineStr">
        <is>
          <t>RENATO PONTES MAGALHAES</t>
        </is>
      </c>
      <c r="C6848" t="n">
        <v>1</v>
      </c>
      <c r="D6848" t="inlineStr">
        <is>
          <t>IPCA</t>
        </is>
      </c>
      <c r="E6848" t="n">
        <v>0</v>
      </c>
      <c r="F6848" t="inlineStr">
        <is>
          <t>MENSAL</t>
        </is>
      </c>
      <c r="G6848" t="n">
        <v>45868</v>
      </c>
      <c r="H6848" t="n">
        <v>45868</v>
      </c>
      <c r="I6848" t="inlineStr">
        <is>
          <t>021</t>
        </is>
      </c>
      <c r="J6848" t="inlineStr">
        <is>
          <t>CARTEIRA</t>
        </is>
      </c>
      <c r="K6848" t="inlineStr">
        <is>
          <t>CONTRATO</t>
        </is>
      </c>
      <c r="L6848" t="n">
        <v>1224.290424</v>
      </c>
      <c r="M6848" t="inlineStr"/>
      <c r="N6848" t="inlineStr"/>
      <c r="O6848" s="142">
        <f>DATE(YEAR(H6848),MONTH(H6848),1)</f>
        <v/>
      </c>
      <c r="P6848" s="132">
        <f>IF(H6848&gt;$L$3,"Futuro","Atraso")</f>
        <v/>
      </c>
      <c r="Q6848">
        <f>12*(YEAR(H6848)-YEAR($L$3))+(MONTH(H6848)-MONTH($L$3))</f>
        <v/>
      </c>
      <c r="R6848" s="366">
        <f>IF(N6848="IBIRAPITANGA FASE 3",IF(P6848="Atraso",M6848,M6848/(1+$J$2)^Q6848),IF(P6848="Atraso",M6848,M6848/(1+$J$1)^Q6848))</f>
        <v/>
      </c>
    </row>
    <row r="6849">
      <c r="A6849" t="inlineStr">
        <is>
          <t>Q03L08</t>
        </is>
      </c>
      <c r="B6849" t="inlineStr">
        <is>
          <t>RENATO PONTES MAGALHAES</t>
        </is>
      </c>
      <c r="C6849" t="n">
        <v>1</v>
      </c>
      <c r="D6849" t="inlineStr">
        <is>
          <t>IPCA</t>
        </is>
      </c>
      <c r="E6849" t="n">
        <v>0</v>
      </c>
      <c r="F6849" t="inlineStr">
        <is>
          <t>MENSAL</t>
        </is>
      </c>
      <c r="G6849" t="n">
        <v>45899</v>
      </c>
      <c r="H6849" t="n">
        <v>45899</v>
      </c>
      <c r="I6849" t="inlineStr">
        <is>
          <t>022</t>
        </is>
      </c>
      <c r="J6849" t="inlineStr">
        <is>
          <t>CARTEIRA</t>
        </is>
      </c>
      <c r="K6849" t="inlineStr">
        <is>
          <t>CONTRATO</t>
        </is>
      </c>
      <c r="L6849" t="n">
        <v>1224.290424</v>
      </c>
      <c r="M6849" t="inlineStr"/>
      <c r="N6849" t="inlineStr"/>
      <c r="O6849" s="142">
        <f>DATE(YEAR(H6849),MONTH(H6849),1)</f>
        <v/>
      </c>
      <c r="P6849" s="132">
        <f>IF(H6849&gt;$L$3,"Futuro","Atraso")</f>
        <v/>
      </c>
      <c r="Q6849">
        <f>12*(YEAR(H6849)-YEAR($L$3))+(MONTH(H6849)-MONTH($L$3))</f>
        <v/>
      </c>
      <c r="R6849" s="366">
        <f>IF(N6849="IBIRAPITANGA FASE 3",IF(P6849="Atraso",M6849,M6849/(1+$J$2)^Q6849),IF(P6849="Atraso",M6849,M6849/(1+$J$1)^Q6849))</f>
        <v/>
      </c>
    </row>
    <row r="6850">
      <c r="A6850" t="inlineStr">
        <is>
          <t>Q03L08</t>
        </is>
      </c>
      <c r="B6850" t="inlineStr">
        <is>
          <t>RENATO PONTES MAGALHAES</t>
        </is>
      </c>
      <c r="C6850" t="n">
        <v>1</v>
      </c>
      <c r="D6850" t="inlineStr">
        <is>
          <t>IPCA</t>
        </is>
      </c>
      <c r="E6850" t="n">
        <v>0</v>
      </c>
      <c r="F6850" t="inlineStr">
        <is>
          <t>MENSAL</t>
        </is>
      </c>
      <c r="G6850" t="n">
        <v>45930</v>
      </c>
      <c r="H6850" t="n">
        <v>45930</v>
      </c>
      <c r="I6850" t="inlineStr">
        <is>
          <t>023</t>
        </is>
      </c>
      <c r="J6850" t="inlineStr">
        <is>
          <t>CARTEIRA</t>
        </is>
      </c>
      <c r="K6850" t="inlineStr">
        <is>
          <t>CONTRATO</t>
        </is>
      </c>
      <c r="L6850" t="n">
        <v>1224.290424</v>
      </c>
      <c r="M6850" t="inlineStr"/>
      <c r="N6850" t="inlineStr"/>
      <c r="O6850" s="142">
        <f>DATE(YEAR(H6850),MONTH(H6850),1)</f>
        <v/>
      </c>
      <c r="P6850" s="132">
        <f>IF(H6850&gt;$L$3,"Futuro","Atraso")</f>
        <v/>
      </c>
      <c r="Q6850">
        <f>12*(YEAR(H6850)-YEAR($L$3))+(MONTH(H6850)-MONTH($L$3))</f>
        <v/>
      </c>
      <c r="R6850" s="366">
        <f>IF(N6850="IBIRAPITANGA FASE 3",IF(P6850="Atraso",M6850,M6850/(1+$J$2)^Q6850),IF(P6850="Atraso",M6850,M6850/(1+$J$1)^Q6850))</f>
        <v/>
      </c>
    </row>
    <row r="6851">
      <c r="A6851" t="inlineStr">
        <is>
          <t>Q03L08</t>
        </is>
      </c>
      <c r="B6851" t="inlineStr">
        <is>
          <t>RENATO PONTES MAGALHAES</t>
        </is>
      </c>
      <c r="C6851" t="n">
        <v>1</v>
      </c>
      <c r="D6851" t="inlineStr">
        <is>
          <t>IPCA</t>
        </is>
      </c>
      <c r="E6851" t="n">
        <v>0</v>
      </c>
      <c r="F6851" t="inlineStr">
        <is>
          <t>MENSAL</t>
        </is>
      </c>
      <c r="G6851" t="n">
        <v>45960</v>
      </c>
      <c r="H6851" t="n">
        <v>45960</v>
      </c>
      <c r="I6851" t="inlineStr">
        <is>
          <t>024</t>
        </is>
      </c>
      <c r="J6851" t="inlineStr">
        <is>
          <t>CARTEIRA</t>
        </is>
      </c>
      <c r="K6851" t="inlineStr">
        <is>
          <t>CONTRATO</t>
        </is>
      </c>
      <c r="L6851" t="n">
        <v>1224.290424</v>
      </c>
      <c r="M6851" t="inlineStr"/>
      <c r="N6851" t="inlineStr"/>
      <c r="O6851" s="142">
        <f>DATE(YEAR(H6851),MONTH(H6851),1)</f>
        <v/>
      </c>
      <c r="P6851" s="132">
        <f>IF(H6851&gt;$L$3,"Futuro","Atraso")</f>
        <v/>
      </c>
      <c r="Q6851">
        <f>12*(YEAR(H6851)-YEAR($L$3))+(MONTH(H6851)-MONTH($L$3))</f>
        <v/>
      </c>
      <c r="R6851" s="366">
        <f>IF(N6851="IBIRAPITANGA FASE 3",IF(P6851="Atraso",M6851,M6851/(1+$J$2)^Q6851),IF(P6851="Atraso",M6851,M6851/(1+$J$1)^Q6851))</f>
        <v/>
      </c>
    </row>
    <row r="6852">
      <c r="A6852" t="inlineStr">
        <is>
          <t>Q03L08</t>
        </is>
      </c>
      <c r="B6852" t="inlineStr">
        <is>
          <t>RENATO PONTES MAGALHAES</t>
        </is>
      </c>
      <c r="C6852" t="n">
        <v>1</v>
      </c>
      <c r="D6852" t="inlineStr">
        <is>
          <t>IPCA</t>
        </is>
      </c>
      <c r="E6852" t="n">
        <v>0</v>
      </c>
      <c r="F6852" t="inlineStr">
        <is>
          <t>MENSAL</t>
        </is>
      </c>
      <c r="G6852" t="n">
        <v>45991</v>
      </c>
      <c r="H6852" t="n">
        <v>45991</v>
      </c>
      <c r="I6852" t="inlineStr">
        <is>
          <t>025</t>
        </is>
      </c>
      <c r="J6852" t="inlineStr">
        <is>
          <t>CARTEIRA</t>
        </is>
      </c>
      <c r="K6852" t="inlineStr">
        <is>
          <t>CONTRATO</t>
        </is>
      </c>
      <c r="L6852" t="n">
        <v>1224.290424</v>
      </c>
      <c r="M6852" t="inlineStr"/>
      <c r="N6852" t="inlineStr"/>
      <c r="O6852" s="142">
        <f>DATE(YEAR(H6852),MONTH(H6852),1)</f>
        <v/>
      </c>
      <c r="P6852" s="132">
        <f>IF(H6852&gt;$L$3,"Futuro","Atraso")</f>
        <v/>
      </c>
      <c r="Q6852">
        <f>12*(YEAR(H6852)-YEAR($L$3))+(MONTH(H6852)-MONTH($L$3))</f>
        <v/>
      </c>
      <c r="R6852" s="366">
        <f>IF(N6852="IBIRAPITANGA FASE 3",IF(P6852="Atraso",M6852,M6852/(1+$J$2)^Q6852),IF(P6852="Atraso",M6852,M6852/(1+$J$1)^Q6852))</f>
        <v/>
      </c>
    </row>
    <row r="6853">
      <c r="A6853" t="inlineStr">
        <is>
          <t>Q03L08</t>
        </is>
      </c>
      <c r="B6853" t="inlineStr">
        <is>
          <t>RENATO PONTES MAGALHAES</t>
        </is>
      </c>
      <c r="C6853" t="n">
        <v>1</v>
      </c>
      <c r="D6853" t="inlineStr">
        <is>
          <t>IPCA</t>
        </is>
      </c>
      <c r="E6853" t="n">
        <v>0</v>
      </c>
      <c r="F6853" t="inlineStr">
        <is>
          <t>MENSAL</t>
        </is>
      </c>
      <c r="G6853" t="n">
        <v>46021</v>
      </c>
      <c r="H6853" t="n">
        <v>46021</v>
      </c>
      <c r="I6853" t="inlineStr">
        <is>
          <t>026</t>
        </is>
      </c>
      <c r="J6853" t="inlineStr">
        <is>
          <t>CARTEIRA</t>
        </is>
      </c>
      <c r="K6853" t="inlineStr">
        <is>
          <t>CONTRATO</t>
        </is>
      </c>
      <c r="L6853" t="n">
        <v>1224.290424</v>
      </c>
      <c r="M6853" t="inlineStr"/>
      <c r="N6853" t="inlineStr"/>
      <c r="O6853" s="142">
        <f>DATE(YEAR(H6853),MONTH(H6853),1)</f>
        <v/>
      </c>
      <c r="P6853" s="132">
        <f>IF(H6853&gt;$L$3,"Futuro","Atraso")</f>
        <v/>
      </c>
      <c r="Q6853">
        <f>12*(YEAR(H6853)-YEAR($L$3))+(MONTH(H6853)-MONTH($L$3))</f>
        <v/>
      </c>
      <c r="R6853" s="366">
        <f>IF(N6853="IBIRAPITANGA FASE 3",IF(P6853="Atraso",M6853,M6853/(1+$J$2)^Q6853),IF(P6853="Atraso",M6853,M6853/(1+$J$1)^Q6853))</f>
        <v/>
      </c>
    </row>
    <row r="6854">
      <c r="A6854" t="inlineStr">
        <is>
          <t>Q03L08</t>
        </is>
      </c>
      <c r="B6854" t="inlineStr">
        <is>
          <t>RENATO PONTES MAGALHAES</t>
        </is>
      </c>
      <c r="C6854" t="n">
        <v>1</v>
      </c>
      <c r="D6854" t="inlineStr">
        <is>
          <t>IPCA</t>
        </is>
      </c>
      <c r="E6854" t="n">
        <v>0</v>
      </c>
      <c r="F6854" t="inlineStr">
        <is>
          <t>MENSAL</t>
        </is>
      </c>
      <c r="G6854" t="n">
        <v>46052</v>
      </c>
      <c r="H6854" t="n">
        <v>46052</v>
      </c>
      <c r="I6854" t="inlineStr">
        <is>
          <t>027</t>
        </is>
      </c>
      <c r="J6854" t="inlineStr">
        <is>
          <t>CARTEIRA</t>
        </is>
      </c>
      <c r="K6854" t="inlineStr">
        <is>
          <t>CONTRATO</t>
        </is>
      </c>
      <c r="L6854" t="n">
        <v>1224.290424</v>
      </c>
      <c r="M6854" t="inlineStr"/>
      <c r="N6854" t="inlineStr"/>
      <c r="O6854" s="142">
        <f>DATE(YEAR(H6854),MONTH(H6854),1)</f>
        <v/>
      </c>
      <c r="P6854" s="132">
        <f>IF(H6854&gt;$L$3,"Futuro","Atraso")</f>
        <v/>
      </c>
      <c r="Q6854">
        <f>12*(YEAR(H6854)-YEAR($L$3))+(MONTH(H6854)-MONTH($L$3))</f>
        <v/>
      </c>
      <c r="R6854" s="366">
        <f>IF(N6854="IBIRAPITANGA FASE 3",IF(P6854="Atraso",M6854,M6854/(1+$J$2)^Q6854),IF(P6854="Atraso",M6854,M6854/(1+$J$1)^Q6854))</f>
        <v/>
      </c>
    </row>
    <row r="6855">
      <c r="A6855" t="inlineStr">
        <is>
          <t>Q03L08</t>
        </is>
      </c>
      <c r="B6855" t="inlineStr">
        <is>
          <t>RENATO PONTES MAGALHAES</t>
        </is>
      </c>
      <c r="C6855" t="n">
        <v>1</v>
      </c>
      <c r="D6855" t="inlineStr">
        <is>
          <t>IPCA</t>
        </is>
      </c>
      <c r="E6855" t="n">
        <v>0</v>
      </c>
      <c r="F6855" t="inlineStr">
        <is>
          <t>MENSAL</t>
        </is>
      </c>
      <c r="G6855" t="n">
        <v>46081</v>
      </c>
      <c r="H6855" t="n">
        <v>46081</v>
      </c>
      <c r="I6855" t="inlineStr">
        <is>
          <t>028</t>
        </is>
      </c>
      <c r="J6855" t="inlineStr">
        <is>
          <t>CARTEIRA</t>
        </is>
      </c>
      <c r="K6855" t="inlineStr">
        <is>
          <t>CONTRATO</t>
        </is>
      </c>
      <c r="L6855" t="n">
        <v>1224.290424</v>
      </c>
      <c r="M6855" t="inlineStr"/>
      <c r="N6855" t="inlineStr"/>
      <c r="O6855" s="142">
        <f>DATE(YEAR(H6855),MONTH(H6855),1)</f>
        <v/>
      </c>
      <c r="P6855" s="132">
        <f>IF(H6855&gt;$L$3,"Futuro","Atraso")</f>
        <v/>
      </c>
      <c r="Q6855">
        <f>12*(YEAR(H6855)-YEAR($L$3))+(MONTH(H6855)-MONTH($L$3))</f>
        <v/>
      </c>
      <c r="R6855" s="366">
        <f>IF(N6855="IBIRAPITANGA FASE 3",IF(P6855="Atraso",M6855,M6855/(1+$J$2)^Q6855),IF(P6855="Atraso",M6855,M6855/(1+$J$1)^Q6855))</f>
        <v/>
      </c>
    </row>
    <row r="6856">
      <c r="A6856" t="inlineStr">
        <is>
          <t>Q03L08</t>
        </is>
      </c>
      <c r="B6856" t="inlineStr">
        <is>
          <t>RENATO PONTES MAGALHAES</t>
        </is>
      </c>
      <c r="C6856" t="n">
        <v>1</v>
      </c>
      <c r="D6856" t="inlineStr">
        <is>
          <t>IPCA</t>
        </is>
      </c>
      <c r="E6856" t="n">
        <v>0</v>
      </c>
      <c r="F6856" t="inlineStr">
        <is>
          <t>MENSAL</t>
        </is>
      </c>
      <c r="G6856" t="n">
        <v>46111</v>
      </c>
      <c r="H6856" t="n">
        <v>46111</v>
      </c>
      <c r="I6856" t="inlineStr">
        <is>
          <t>029</t>
        </is>
      </c>
      <c r="J6856" t="inlineStr">
        <is>
          <t>CARTEIRA</t>
        </is>
      </c>
      <c r="K6856" t="inlineStr">
        <is>
          <t>CONTRATO</t>
        </is>
      </c>
      <c r="L6856" t="n">
        <v>1224.290424</v>
      </c>
      <c r="M6856" t="inlineStr"/>
      <c r="N6856" t="inlineStr"/>
      <c r="O6856" s="142">
        <f>DATE(YEAR(H6856),MONTH(H6856),1)</f>
        <v/>
      </c>
      <c r="P6856" s="132">
        <f>IF(H6856&gt;$L$3,"Futuro","Atraso")</f>
        <v/>
      </c>
      <c r="Q6856">
        <f>12*(YEAR(H6856)-YEAR($L$3))+(MONTH(H6856)-MONTH($L$3))</f>
        <v/>
      </c>
      <c r="R6856" s="366">
        <f>IF(N6856="IBIRAPITANGA FASE 3",IF(P6856="Atraso",M6856,M6856/(1+$J$2)^Q6856),IF(P6856="Atraso",M6856,M6856/(1+$J$1)^Q6856))</f>
        <v/>
      </c>
    </row>
    <row r="6857">
      <c r="A6857" t="inlineStr">
        <is>
          <t>Q03L08</t>
        </is>
      </c>
      <c r="B6857" t="inlineStr">
        <is>
          <t>RENATO PONTES MAGALHAES</t>
        </is>
      </c>
      <c r="C6857" t="n">
        <v>1</v>
      </c>
      <c r="D6857" t="inlineStr">
        <is>
          <t>IPCA</t>
        </is>
      </c>
      <c r="E6857" t="n">
        <v>0</v>
      </c>
      <c r="F6857" t="inlineStr">
        <is>
          <t>MENSAL</t>
        </is>
      </c>
      <c r="G6857" t="n">
        <v>46142</v>
      </c>
      <c r="H6857" t="n">
        <v>46142</v>
      </c>
      <c r="I6857" t="inlineStr">
        <is>
          <t>030</t>
        </is>
      </c>
      <c r="J6857" t="inlineStr">
        <is>
          <t>CARTEIRA</t>
        </is>
      </c>
      <c r="K6857" t="inlineStr">
        <is>
          <t>CONTRATO</t>
        </is>
      </c>
      <c r="L6857" t="n">
        <v>1224.290424</v>
      </c>
      <c r="M6857" t="inlineStr"/>
      <c r="N6857" t="inlineStr"/>
      <c r="O6857" s="142">
        <f>DATE(YEAR(H6857),MONTH(H6857),1)</f>
        <v/>
      </c>
      <c r="P6857" s="132">
        <f>IF(H6857&gt;$L$3,"Futuro","Atraso")</f>
        <v/>
      </c>
      <c r="Q6857">
        <f>12*(YEAR(H6857)-YEAR($L$3))+(MONTH(H6857)-MONTH($L$3))</f>
        <v/>
      </c>
      <c r="R6857" s="366">
        <f>IF(N6857="IBIRAPITANGA FASE 3",IF(P6857="Atraso",M6857,M6857/(1+$J$2)^Q6857),IF(P6857="Atraso",M6857,M6857/(1+$J$1)^Q6857))</f>
        <v/>
      </c>
    </row>
    <row r="6858">
      <c r="A6858" t="inlineStr">
        <is>
          <t>Q03L08</t>
        </is>
      </c>
      <c r="B6858" t="inlineStr">
        <is>
          <t>RENATO PONTES MAGALHAES</t>
        </is>
      </c>
      <c r="C6858" t="n">
        <v>1</v>
      </c>
      <c r="D6858" t="inlineStr">
        <is>
          <t>IPCA</t>
        </is>
      </c>
      <c r="E6858" t="n">
        <v>0</v>
      </c>
      <c r="F6858" t="inlineStr">
        <is>
          <t>MENSAL</t>
        </is>
      </c>
      <c r="G6858" t="n">
        <v>46172</v>
      </c>
      <c r="H6858" t="n">
        <v>46172</v>
      </c>
      <c r="I6858" t="inlineStr">
        <is>
          <t>031</t>
        </is>
      </c>
      <c r="J6858" t="inlineStr">
        <is>
          <t>CARTEIRA</t>
        </is>
      </c>
      <c r="K6858" t="inlineStr">
        <is>
          <t>CONTRATO</t>
        </is>
      </c>
      <c r="L6858" t="n">
        <v>1224.290424</v>
      </c>
      <c r="M6858" t="inlineStr"/>
      <c r="N6858" t="inlineStr"/>
      <c r="O6858" s="142">
        <f>DATE(YEAR(H6858),MONTH(H6858),1)</f>
        <v/>
      </c>
      <c r="P6858" s="132">
        <f>IF(H6858&gt;$L$3,"Futuro","Atraso")</f>
        <v/>
      </c>
      <c r="Q6858">
        <f>12*(YEAR(H6858)-YEAR($L$3))+(MONTH(H6858)-MONTH($L$3))</f>
        <v/>
      </c>
      <c r="R6858" s="366">
        <f>IF(N6858="IBIRAPITANGA FASE 3",IF(P6858="Atraso",M6858,M6858/(1+$J$2)^Q6858),IF(P6858="Atraso",M6858,M6858/(1+$J$1)^Q6858))</f>
        <v/>
      </c>
    </row>
    <row r="6859">
      <c r="A6859" t="inlineStr">
        <is>
          <t>Q03L08</t>
        </is>
      </c>
      <c r="B6859" t="inlineStr">
        <is>
          <t>RENATO PONTES MAGALHAES</t>
        </is>
      </c>
      <c r="C6859" t="n">
        <v>1</v>
      </c>
      <c r="D6859" t="inlineStr">
        <is>
          <t>IPCA</t>
        </is>
      </c>
      <c r="E6859" t="n">
        <v>0</v>
      </c>
      <c r="F6859" t="inlineStr">
        <is>
          <t>MENSAL</t>
        </is>
      </c>
      <c r="G6859" t="n">
        <v>46203</v>
      </c>
      <c r="H6859" t="n">
        <v>46203</v>
      </c>
      <c r="I6859" t="inlineStr">
        <is>
          <t>032</t>
        </is>
      </c>
      <c r="J6859" t="inlineStr">
        <is>
          <t>CARTEIRA</t>
        </is>
      </c>
      <c r="K6859" t="inlineStr">
        <is>
          <t>CONTRATO</t>
        </is>
      </c>
      <c r="L6859" t="n">
        <v>1224.290424</v>
      </c>
      <c r="M6859" t="inlineStr"/>
      <c r="N6859" t="inlineStr"/>
      <c r="O6859" s="142">
        <f>DATE(YEAR(H6859),MONTH(H6859),1)</f>
        <v/>
      </c>
      <c r="P6859" s="132">
        <f>IF(H6859&gt;$L$3,"Futuro","Atraso")</f>
        <v/>
      </c>
      <c r="Q6859">
        <f>12*(YEAR(H6859)-YEAR($L$3))+(MONTH(H6859)-MONTH($L$3))</f>
        <v/>
      </c>
      <c r="R6859" s="366">
        <f>IF(N6859="IBIRAPITANGA FASE 3",IF(P6859="Atraso",M6859,M6859/(1+$J$2)^Q6859),IF(P6859="Atraso",M6859,M6859/(1+$J$1)^Q6859))</f>
        <v/>
      </c>
    </row>
    <row r="6860">
      <c r="A6860" t="inlineStr">
        <is>
          <t>Q03L08</t>
        </is>
      </c>
      <c r="B6860" t="inlineStr">
        <is>
          <t>RENATO PONTES MAGALHAES</t>
        </is>
      </c>
      <c r="C6860" t="n">
        <v>1</v>
      </c>
      <c r="D6860" t="inlineStr">
        <is>
          <t>IPCA</t>
        </is>
      </c>
      <c r="E6860" t="n">
        <v>0</v>
      </c>
      <c r="F6860" t="inlineStr">
        <is>
          <t>MENSAL</t>
        </is>
      </c>
      <c r="G6860" t="n">
        <v>46233</v>
      </c>
      <c r="H6860" t="n">
        <v>46233</v>
      </c>
      <c r="I6860" t="inlineStr">
        <is>
          <t>033</t>
        </is>
      </c>
      <c r="J6860" t="inlineStr">
        <is>
          <t>CARTEIRA</t>
        </is>
      </c>
      <c r="K6860" t="inlineStr">
        <is>
          <t>CONTRATO</t>
        </is>
      </c>
      <c r="L6860" t="n">
        <v>1224.290424</v>
      </c>
      <c r="M6860" t="inlineStr"/>
      <c r="N6860" t="inlineStr"/>
      <c r="O6860" s="142">
        <f>DATE(YEAR(H6860),MONTH(H6860),1)</f>
        <v/>
      </c>
      <c r="P6860" s="132">
        <f>IF(H6860&gt;$L$3,"Futuro","Atraso")</f>
        <v/>
      </c>
      <c r="Q6860">
        <f>12*(YEAR(H6860)-YEAR($L$3))+(MONTH(H6860)-MONTH($L$3))</f>
        <v/>
      </c>
      <c r="R6860" s="366">
        <f>IF(N6860="IBIRAPITANGA FASE 3",IF(P6860="Atraso",M6860,M6860/(1+$J$2)^Q6860),IF(P6860="Atraso",M6860,M6860/(1+$J$1)^Q6860))</f>
        <v/>
      </c>
    </row>
    <row r="6861">
      <c r="A6861" t="inlineStr">
        <is>
          <t>Q03L08</t>
        </is>
      </c>
      <c r="B6861" t="inlineStr">
        <is>
          <t>RENATO PONTES MAGALHAES</t>
        </is>
      </c>
      <c r="C6861" t="n">
        <v>1</v>
      </c>
      <c r="D6861" t="inlineStr">
        <is>
          <t>IPCA</t>
        </is>
      </c>
      <c r="E6861" t="n">
        <v>0</v>
      </c>
      <c r="F6861" t="inlineStr">
        <is>
          <t>MENSAL</t>
        </is>
      </c>
      <c r="G6861" t="n">
        <v>46264</v>
      </c>
      <c r="H6861" t="n">
        <v>46264</v>
      </c>
      <c r="I6861" t="inlineStr">
        <is>
          <t>034</t>
        </is>
      </c>
      <c r="J6861" t="inlineStr">
        <is>
          <t>CARTEIRA</t>
        </is>
      </c>
      <c r="K6861" t="inlineStr">
        <is>
          <t>CONTRATO</t>
        </is>
      </c>
      <c r="L6861" t="n">
        <v>1224.290424</v>
      </c>
      <c r="M6861" t="inlineStr"/>
      <c r="N6861" t="inlineStr"/>
      <c r="O6861" s="142">
        <f>DATE(YEAR(H6861),MONTH(H6861),1)</f>
        <v/>
      </c>
      <c r="P6861" s="132">
        <f>IF(H6861&gt;$L$3,"Futuro","Atraso")</f>
        <v/>
      </c>
      <c r="Q6861">
        <f>12*(YEAR(H6861)-YEAR($L$3))+(MONTH(H6861)-MONTH($L$3))</f>
        <v/>
      </c>
      <c r="R6861" s="366">
        <f>IF(N6861="IBIRAPITANGA FASE 3",IF(P6861="Atraso",M6861,M6861/(1+$J$2)^Q6861),IF(P6861="Atraso",M6861,M6861/(1+$J$1)^Q6861))</f>
        <v/>
      </c>
    </row>
    <row r="6862">
      <c r="A6862" t="inlineStr">
        <is>
          <t>Q03L08</t>
        </is>
      </c>
      <c r="B6862" t="inlineStr">
        <is>
          <t>RENATO PONTES MAGALHAES</t>
        </is>
      </c>
      <c r="C6862" t="n">
        <v>1</v>
      </c>
      <c r="D6862" t="inlineStr">
        <is>
          <t>IPCA</t>
        </is>
      </c>
      <c r="E6862" t="n">
        <v>0</v>
      </c>
      <c r="F6862" t="inlineStr">
        <is>
          <t>MENSAL</t>
        </is>
      </c>
      <c r="G6862" t="n">
        <v>46295</v>
      </c>
      <c r="H6862" t="n">
        <v>46295</v>
      </c>
      <c r="I6862" t="inlineStr">
        <is>
          <t>035</t>
        </is>
      </c>
      <c r="J6862" t="inlineStr">
        <is>
          <t>CARTEIRA</t>
        </is>
      </c>
      <c r="K6862" t="inlineStr">
        <is>
          <t>CONTRATO</t>
        </is>
      </c>
      <c r="L6862" t="n">
        <v>1224.290424</v>
      </c>
      <c r="M6862" t="inlineStr"/>
      <c r="N6862" t="inlineStr"/>
      <c r="O6862" s="142">
        <f>DATE(YEAR(H6862),MONTH(H6862),1)</f>
        <v/>
      </c>
      <c r="P6862" s="132">
        <f>IF(H6862&gt;$L$3,"Futuro","Atraso")</f>
        <v/>
      </c>
      <c r="Q6862">
        <f>12*(YEAR(H6862)-YEAR($L$3))+(MONTH(H6862)-MONTH($L$3))</f>
        <v/>
      </c>
      <c r="R6862" s="366">
        <f>IF(N6862="IBIRAPITANGA FASE 3",IF(P6862="Atraso",M6862,M6862/(1+$J$2)^Q6862),IF(P6862="Atraso",M6862,M6862/(1+$J$1)^Q6862))</f>
        <v/>
      </c>
    </row>
    <row r="6863">
      <c r="A6863" t="inlineStr">
        <is>
          <t>Q03L08</t>
        </is>
      </c>
      <c r="B6863" t="inlineStr">
        <is>
          <t>RENATO PONTES MAGALHAES</t>
        </is>
      </c>
      <c r="C6863" t="n">
        <v>1</v>
      </c>
      <c r="D6863" t="inlineStr">
        <is>
          <t>IPCA</t>
        </is>
      </c>
      <c r="E6863" t="n">
        <v>0</v>
      </c>
      <c r="F6863" t="inlineStr">
        <is>
          <t>MENSAL</t>
        </is>
      </c>
      <c r="G6863" t="n">
        <v>46325</v>
      </c>
      <c r="H6863" t="n">
        <v>46325</v>
      </c>
      <c r="I6863" t="inlineStr">
        <is>
          <t>036</t>
        </is>
      </c>
      <c r="J6863" t="inlineStr">
        <is>
          <t>CARTEIRA</t>
        </is>
      </c>
      <c r="K6863" t="inlineStr">
        <is>
          <t>CONTRATO</t>
        </is>
      </c>
      <c r="L6863" t="n">
        <v>1224.290424</v>
      </c>
      <c r="M6863" t="inlineStr"/>
      <c r="N6863" t="inlineStr"/>
      <c r="O6863" s="142">
        <f>DATE(YEAR(H6863),MONTH(H6863),1)</f>
        <v/>
      </c>
      <c r="P6863" s="132">
        <f>IF(H6863&gt;$L$3,"Futuro","Atraso")</f>
        <v/>
      </c>
      <c r="Q6863">
        <f>12*(YEAR(H6863)-YEAR($L$3))+(MONTH(H6863)-MONTH($L$3))</f>
        <v/>
      </c>
      <c r="R6863" s="366">
        <f>IF(N6863="IBIRAPITANGA FASE 3",IF(P6863="Atraso",M6863,M6863/(1+$J$2)^Q6863),IF(P6863="Atraso",M6863,M6863/(1+$J$1)^Q6863))</f>
        <v/>
      </c>
    </row>
    <row r="6864">
      <c r="A6864" t="inlineStr">
        <is>
          <t>Q03L08</t>
        </is>
      </c>
      <c r="B6864" t="inlineStr">
        <is>
          <t>RENATO PONTES MAGALHAES</t>
        </is>
      </c>
      <c r="C6864" t="n">
        <v>1</v>
      </c>
      <c r="D6864" t="inlineStr">
        <is>
          <t>IPCA</t>
        </is>
      </c>
      <c r="E6864" t="n">
        <v>0</v>
      </c>
      <c r="F6864" t="inlineStr">
        <is>
          <t>MENSAL</t>
        </is>
      </c>
      <c r="G6864" t="n">
        <v>46356</v>
      </c>
      <c r="H6864" t="n">
        <v>46356</v>
      </c>
      <c r="I6864" t="inlineStr">
        <is>
          <t>037</t>
        </is>
      </c>
      <c r="J6864" t="inlineStr">
        <is>
          <t>CARTEIRA</t>
        </is>
      </c>
      <c r="K6864" t="inlineStr">
        <is>
          <t>CONTRATO</t>
        </is>
      </c>
      <c r="L6864" t="n">
        <v>1224.290424</v>
      </c>
      <c r="M6864" t="inlineStr"/>
      <c r="N6864" t="inlineStr"/>
      <c r="O6864" s="142">
        <f>DATE(YEAR(H6864),MONTH(H6864),1)</f>
        <v/>
      </c>
      <c r="P6864" s="132">
        <f>IF(H6864&gt;$L$3,"Futuro","Atraso")</f>
        <v/>
      </c>
      <c r="Q6864">
        <f>12*(YEAR(H6864)-YEAR($L$3))+(MONTH(H6864)-MONTH($L$3))</f>
        <v/>
      </c>
      <c r="R6864" s="366">
        <f>IF(N6864="IBIRAPITANGA FASE 3",IF(P6864="Atraso",M6864,M6864/(1+$J$2)^Q6864),IF(P6864="Atraso",M6864,M6864/(1+$J$1)^Q6864))</f>
        <v/>
      </c>
    </row>
    <row r="6865">
      <c r="A6865" t="inlineStr">
        <is>
          <t>Q03L08</t>
        </is>
      </c>
      <c r="B6865" t="inlineStr">
        <is>
          <t>RENATO PONTES MAGALHAES</t>
        </is>
      </c>
      <c r="C6865" t="n">
        <v>1</v>
      </c>
      <c r="D6865" t="inlineStr">
        <is>
          <t>IPCA</t>
        </is>
      </c>
      <c r="E6865" t="n">
        <v>0</v>
      </c>
      <c r="F6865" t="inlineStr">
        <is>
          <t>MENSAL</t>
        </is>
      </c>
      <c r="G6865" t="n">
        <v>46386</v>
      </c>
      <c r="H6865" t="n">
        <v>46386</v>
      </c>
      <c r="I6865" t="inlineStr">
        <is>
          <t>038</t>
        </is>
      </c>
      <c r="J6865" t="inlineStr">
        <is>
          <t>CARTEIRA</t>
        </is>
      </c>
      <c r="K6865" t="inlineStr">
        <is>
          <t>CONTRATO</t>
        </is>
      </c>
      <c r="L6865" t="n">
        <v>1224.290424</v>
      </c>
      <c r="M6865" t="inlineStr"/>
      <c r="N6865" t="inlineStr"/>
      <c r="O6865" s="142">
        <f>DATE(YEAR(H6865),MONTH(H6865),1)</f>
        <v/>
      </c>
      <c r="P6865" s="132">
        <f>IF(H6865&gt;$L$3,"Futuro","Atraso")</f>
        <v/>
      </c>
      <c r="Q6865">
        <f>12*(YEAR(H6865)-YEAR($L$3))+(MONTH(H6865)-MONTH($L$3))</f>
        <v/>
      </c>
      <c r="R6865" s="366">
        <f>IF(N6865="IBIRAPITANGA FASE 3",IF(P6865="Atraso",M6865,M6865/(1+$J$2)^Q6865),IF(P6865="Atraso",M6865,M6865/(1+$J$1)^Q6865))</f>
        <v/>
      </c>
    </row>
    <row r="6866">
      <c r="A6866" t="inlineStr">
        <is>
          <t>Q03L08</t>
        </is>
      </c>
      <c r="B6866" t="inlineStr">
        <is>
          <t>RENATO PONTES MAGALHAES</t>
        </is>
      </c>
      <c r="C6866" t="n">
        <v>1</v>
      </c>
      <c r="D6866" t="inlineStr">
        <is>
          <t>IPCA</t>
        </is>
      </c>
      <c r="E6866" t="n">
        <v>0</v>
      </c>
      <c r="F6866" t="inlineStr">
        <is>
          <t>MENSAL</t>
        </is>
      </c>
      <c r="G6866" t="n">
        <v>46417</v>
      </c>
      <c r="H6866" t="n">
        <v>46417</v>
      </c>
      <c r="I6866" t="inlineStr">
        <is>
          <t>039</t>
        </is>
      </c>
      <c r="J6866" t="inlineStr">
        <is>
          <t>CARTEIRA</t>
        </is>
      </c>
      <c r="K6866" t="inlineStr">
        <is>
          <t>CONTRATO</t>
        </is>
      </c>
      <c r="L6866" t="n">
        <v>1224.290424</v>
      </c>
      <c r="M6866" t="inlineStr"/>
      <c r="N6866" t="inlineStr"/>
      <c r="O6866" s="142">
        <f>DATE(YEAR(H6866),MONTH(H6866),1)</f>
        <v/>
      </c>
      <c r="P6866" s="132">
        <f>IF(H6866&gt;$L$3,"Futuro","Atraso")</f>
        <v/>
      </c>
      <c r="Q6866">
        <f>12*(YEAR(H6866)-YEAR($L$3))+(MONTH(H6866)-MONTH($L$3))</f>
        <v/>
      </c>
      <c r="R6866" s="366">
        <f>IF(N6866="IBIRAPITANGA FASE 3",IF(P6866="Atraso",M6866,M6866/(1+$J$2)^Q6866),IF(P6866="Atraso",M6866,M6866/(1+$J$1)^Q6866))</f>
        <v/>
      </c>
    </row>
    <row r="6867">
      <c r="A6867" t="inlineStr">
        <is>
          <t>Q03L08</t>
        </is>
      </c>
      <c r="B6867" t="inlineStr">
        <is>
          <t>RENATO PONTES MAGALHAES</t>
        </is>
      </c>
      <c r="C6867" t="n">
        <v>1</v>
      </c>
      <c r="D6867" t="inlineStr">
        <is>
          <t>IPCA</t>
        </is>
      </c>
      <c r="E6867" t="n">
        <v>0</v>
      </c>
      <c r="F6867" t="inlineStr">
        <is>
          <t>MENSAL</t>
        </is>
      </c>
      <c r="G6867" t="n">
        <v>46446</v>
      </c>
      <c r="H6867" t="n">
        <v>46446</v>
      </c>
      <c r="I6867" t="inlineStr">
        <is>
          <t>040</t>
        </is>
      </c>
      <c r="J6867" t="inlineStr">
        <is>
          <t>CARTEIRA</t>
        </is>
      </c>
      <c r="K6867" t="inlineStr">
        <is>
          <t>CONTRATO</t>
        </is>
      </c>
      <c r="L6867" t="n">
        <v>1224.290424</v>
      </c>
      <c r="M6867" t="inlineStr"/>
      <c r="N6867" t="inlineStr"/>
      <c r="O6867" s="142">
        <f>DATE(YEAR(H6867),MONTH(H6867),1)</f>
        <v/>
      </c>
      <c r="P6867" s="132">
        <f>IF(H6867&gt;$L$3,"Futuro","Atraso")</f>
        <v/>
      </c>
      <c r="Q6867">
        <f>12*(YEAR(H6867)-YEAR($L$3))+(MONTH(H6867)-MONTH($L$3))</f>
        <v/>
      </c>
      <c r="R6867" s="366">
        <f>IF(N6867="IBIRAPITANGA FASE 3",IF(P6867="Atraso",M6867,M6867/(1+$J$2)^Q6867),IF(P6867="Atraso",M6867,M6867/(1+$J$1)^Q6867))</f>
        <v/>
      </c>
    </row>
    <row r="6868">
      <c r="A6868" t="inlineStr">
        <is>
          <t>Q03L08</t>
        </is>
      </c>
      <c r="B6868" t="inlineStr">
        <is>
          <t>RENATO PONTES MAGALHAES</t>
        </is>
      </c>
      <c r="C6868" t="n">
        <v>1</v>
      </c>
      <c r="D6868" t="inlineStr">
        <is>
          <t>IPCA</t>
        </is>
      </c>
      <c r="E6868" t="n">
        <v>0</v>
      </c>
      <c r="F6868" t="inlineStr">
        <is>
          <t>MENSAL</t>
        </is>
      </c>
      <c r="G6868" t="n">
        <v>46476</v>
      </c>
      <c r="H6868" t="n">
        <v>46476</v>
      </c>
      <c r="I6868" t="inlineStr">
        <is>
          <t>041</t>
        </is>
      </c>
      <c r="J6868" t="inlineStr">
        <is>
          <t>CARTEIRA</t>
        </is>
      </c>
      <c r="K6868" t="inlineStr">
        <is>
          <t>CONTRATO</t>
        </is>
      </c>
      <c r="L6868" t="n">
        <v>1224.290424</v>
      </c>
      <c r="M6868" t="inlineStr"/>
      <c r="N6868" t="inlineStr"/>
      <c r="O6868" s="142">
        <f>DATE(YEAR(H6868),MONTH(H6868),1)</f>
        <v/>
      </c>
      <c r="P6868" s="132">
        <f>IF(H6868&gt;$L$3,"Futuro","Atraso")</f>
        <v/>
      </c>
      <c r="Q6868">
        <f>12*(YEAR(H6868)-YEAR($L$3))+(MONTH(H6868)-MONTH($L$3))</f>
        <v/>
      </c>
      <c r="R6868" s="366">
        <f>IF(N6868="IBIRAPITANGA FASE 3",IF(P6868="Atraso",M6868,M6868/(1+$J$2)^Q6868),IF(P6868="Atraso",M6868,M6868/(1+$J$1)^Q6868))</f>
        <v/>
      </c>
    </row>
    <row r="6869">
      <c r="A6869" t="inlineStr">
        <is>
          <t>Q03L08</t>
        </is>
      </c>
      <c r="B6869" t="inlineStr">
        <is>
          <t>RENATO PONTES MAGALHAES</t>
        </is>
      </c>
      <c r="C6869" t="n">
        <v>1</v>
      </c>
      <c r="D6869" t="inlineStr">
        <is>
          <t>IPCA</t>
        </is>
      </c>
      <c r="E6869" t="n">
        <v>0</v>
      </c>
      <c r="F6869" t="inlineStr">
        <is>
          <t>MENSAL</t>
        </is>
      </c>
      <c r="G6869" t="n">
        <v>46507</v>
      </c>
      <c r="H6869" t="n">
        <v>46507</v>
      </c>
      <c r="I6869" t="inlineStr">
        <is>
          <t>042</t>
        </is>
      </c>
      <c r="J6869" t="inlineStr">
        <is>
          <t>CARTEIRA</t>
        </is>
      </c>
      <c r="K6869" t="inlineStr">
        <is>
          <t>CONTRATO</t>
        </is>
      </c>
      <c r="L6869" t="n">
        <v>1224.290424</v>
      </c>
      <c r="M6869" t="inlineStr"/>
      <c r="N6869" t="inlineStr"/>
      <c r="O6869" s="142">
        <f>DATE(YEAR(H6869),MONTH(H6869),1)</f>
        <v/>
      </c>
      <c r="P6869" s="132">
        <f>IF(H6869&gt;$L$3,"Futuro","Atraso")</f>
        <v/>
      </c>
      <c r="Q6869">
        <f>12*(YEAR(H6869)-YEAR($L$3))+(MONTH(H6869)-MONTH($L$3))</f>
        <v/>
      </c>
      <c r="R6869" s="366">
        <f>IF(N6869="IBIRAPITANGA FASE 3",IF(P6869="Atraso",M6869,M6869/(1+$J$2)^Q6869),IF(P6869="Atraso",M6869,M6869/(1+$J$1)^Q6869))</f>
        <v/>
      </c>
    </row>
    <row r="6870">
      <c r="A6870" t="inlineStr">
        <is>
          <t>Q03L08</t>
        </is>
      </c>
      <c r="B6870" t="inlineStr">
        <is>
          <t>RENATO PONTES MAGALHAES</t>
        </is>
      </c>
      <c r="C6870" t="n">
        <v>1</v>
      </c>
      <c r="D6870" t="inlineStr">
        <is>
          <t>IPCA</t>
        </is>
      </c>
      <c r="E6870" t="n">
        <v>0</v>
      </c>
      <c r="F6870" t="inlineStr">
        <is>
          <t>MENSAL</t>
        </is>
      </c>
      <c r="G6870" t="n">
        <v>46537</v>
      </c>
      <c r="H6870" t="n">
        <v>46537</v>
      </c>
      <c r="I6870" t="inlineStr">
        <is>
          <t>043</t>
        </is>
      </c>
      <c r="J6870" t="inlineStr">
        <is>
          <t>CARTEIRA</t>
        </is>
      </c>
      <c r="K6870" t="inlineStr">
        <is>
          <t>CONTRATO</t>
        </is>
      </c>
      <c r="L6870" t="n">
        <v>1224.290424</v>
      </c>
      <c r="M6870" t="inlineStr"/>
      <c r="N6870" t="inlineStr"/>
      <c r="O6870" s="142">
        <f>DATE(YEAR(H6870),MONTH(H6870),1)</f>
        <v/>
      </c>
      <c r="P6870" s="132">
        <f>IF(H6870&gt;$L$3,"Futuro","Atraso")</f>
        <v/>
      </c>
      <c r="Q6870">
        <f>12*(YEAR(H6870)-YEAR($L$3))+(MONTH(H6870)-MONTH($L$3))</f>
        <v/>
      </c>
      <c r="R6870" s="366">
        <f>IF(N6870="IBIRAPITANGA FASE 3",IF(P6870="Atraso",M6870,M6870/(1+$J$2)^Q6870),IF(P6870="Atraso",M6870,M6870/(1+$J$1)^Q6870))</f>
        <v/>
      </c>
    </row>
    <row r="6871">
      <c r="A6871" t="inlineStr">
        <is>
          <t>Q03L09</t>
        </is>
      </c>
      <c r="B6871" t="inlineStr">
        <is>
          <t>MACAU IMOVEIS LTDA ME</t>
        </is>
      </c>
      <c r="C6871" t="n">
        <v>1</v>
      </c>
      <c r="D6871" t="inlineStr">
        <is>
          <t>IPCA</t>
        </is>
      </c>
      <c r="E6871" t="n">
        <v>0</v>
      </c>
      <c r="F6871" t="inlineStr">
        <is>
          <t>MENSAL</t>
        </is>
      </c>
      <c r="G6871" t="n">
        <v>45229</v>
      </c>
      <c r="H6871" t="n">
        <v>45229</v>
      </c>
      <c r="I6871" t="inlineStr">
        <is>
          <t>005</t>
        </is>
      </c>
      <c r="J6871" t="inlineStr">
        <is>
          <t>CARTEIRA</t>
        </is>
      </c>
      <c r="K6871" t="inlineStr">
        <is>
          <t>CONTRATO</t>
        </is>
      </c>
      <c r="L6871" t="n">
        <v>1016.605626</v>
      </c>
      <c r="M6871" t="inlineStr"/>
      <c r="N6871" t="inlineStr"/>
      <c r="O6871" s="142">
        <f>DATE(YEAR(H6871),MONTH(H6871),1)</f>
        <v/>
      </c>
      <c r="P6871" s="132">
        <f>IF(H6871&gt;$L$3,"Futuro","Atraso")</f>
        <v/>
      </c>
      <c r="Q6871">
        <f>12*(YEAR(H6871)-YEAR($L$3))+(MONTH(H6871)-MONTH($L$3))</f>
        <v/>
      </c>
      <c r="R6871" s="366">
        <f>IF(N6871="IBIRAPITANGA FASE 3",IF(P6871="Atraso",M6871,M6871/(1+$J$2)^Q6871),IF(P6871="Atraso",M6871,M6871/(1+$J$1)^Q6871))</f>
        <v/>
      </c>
    </row>
    <row r="6872">
      <c r="A6872" t="inlineStr">
        <is>
          <t>Q03L09</t>
        </is>
      </c>
      <c r="B6872" t="inlineStr">
        <is>
          <t>MACAU IMOVEIS LTDA ME</t>
        </is>
      </c>
      <c r="C6872" t="n">
        <v>1</v>
      </c>
      <c r="D6872" t="inlineStr">
        <is>
          <t>IPCA</t>
        </is>
      </c>
      <c r="E6872" t="n">
        <v>0</v>
      </c>
      <c r="F6872" t="inlineStr">
        <is>
          <t>MENSAL</t>
        </is>
      </c>
      <c r="G6872" t="n">
        <v>45260</v>
      </c>
      <c r="H6872" t="n">
        <v>45260</v>
      </c>
      <c r="I6872" t="inlineStr">
        <is>
          <t>006</t>
        </is>
      </c>
      <c r="J6872" t="inlineStr">
        <is>
          <t>CARTEIRA</t>
        </is>
      </c>
      <c r="K6872" t="inlineStr">
        <is>
          <t>CONTRATO</t>
        </is>
      </c>
      <c r="L6872" t="n">
        <v>1016.605626</v>
      </c>
      <c r="M6872" t="inlineStr"/>
      <c r="N6872" t="inlineStr"/>
      <c r="O6872" s="142">
        <f>DATE(YEAR(H6872),MONTH(H6872),1)</f>
        <v/>
      </c>
      <c r="P6872" s="132">
        <f>IF(H6872&gt;$L$3,"Futuro","Atraso")</f>
        <v/>
      </c>
      <c r="Q6872">
        <f>12*(YEAR(H6872)-YEAR($L$3))+(MONTH(H6872)-MONTH($L$3))</f>
        <v/>
      </c>
      <c r="R6872" s="366">
        <f>IF(N6872="IBIRAPITANGA FASE 3",IF(P6872="Atraso",M6872,M6872/(1+$J$2)^Q6872),IF(P6872="Atraso",M6872,M6872/(1+$J$1)^Q6872))</f>
        <v/>
      </c>
    </row>
    <row r="6873">
      <c r="A6873" t="inlineStr">
        <is>
          <t>Q03L09</t>
        </is>
      </c>
      <c r="B6873" t="inlineStr">
        <is>
          <t>MACAU IMOVEIS LTDA ME</t>
        </is>
      </c>
      <c r="C6873" t="n">
        <v>1</v>
      </c>
      <c r="D6873" t="inlineStr">
        <is>
          <t>IPCA</t>
        </is>
      </c>
      <c r="E6873" t="n">
        <v>0</v>
      </c>
      <c r="F6873" t="inlineStr">
        <is>
          <t>MENSAL</t>
        </is>
      </c>
      <c r="G6873" t="n">
        <v>45290</v>
      </c>
      <c r="H6873" t="n">
        <v>45290</v>
      </c>
      <c r="I6873" t="inlineStr">
        <is>
          <t>001</t>
        </is>
      </c>
      <c r="J6873" t="inlineStr">
        <is>
          <t>CARTEIRA</t>
        </is>
      </c>
      <c r="K6873" t="inlineStr">
        <is>
          <t>CONTRATO</t>
        </is>
      </c>
      <c r="L6873" t="n">
        <v>2719.581108</v>
      </c>
      <c r="M6873" t="inlineStr"/>
      <c r="N6873" t="inlineStr"/>
      <c r="O6873" s="142">
        <f>DATE(YEAR(H6873),MONTH(H6873),1)</f>
        <v/>
      </c>
      <c r="P6873" s="132">
        <f>IF(H6873&gt;$L$3,"Futuro","Atraso")</f>
        <v/>
      </c>
      <c r="Q6873">
        <f>12*(YEAR(H6873)-YEAR($L$3))+(MONTH(H6873)-MONTH($L$3))</f>
        <v/>
      </c>
      <c r="R6873" s="366">
        <f>IF(N6873="IBIRAPITANGA FASE 3",IF(P6873="Atraso",M6873,M6873/(1+$J$2)^Q6873),IF(P6873="Atraso",M6873,M6873/(1+$J$1)^Q6873))</f>
        <v/>
      </c>
    </row>
    <row r="6874">
      <c r="A6874" t="inlineStr">
        <is>
          <t>Q03L09</t>
        </is>
      </c>
      <c r="B6874" t="inlineStr">
        <is>
          <t>MACAU IMOVEIS LTDA ME</t>
        </is>
      </c>
      <c r="C6874" t="n">
        <v>1</v>
      </c>
      <c r="D6874" t="inlineStr">
        <is>
          <t>IPCA</t>
        </is>
      </c>
      <c r="E6874" t="n">
        <v>0</v>
      </c>
      <c r="F6874" t="inlineStr">
        <is>
          <t>MENSAL</t>
        </is>
      </c>
      <c r="G6874" t="n">
        <v>45321</v>
      </c>
      <c r="H6874" t="n">
        <v>45321</v>
      </c>
      <c r="I6874" t="inlineStr">
        <is>
          <t>002</t>
        </is>
      </c>
      <c r="J6874" t="inlineStr">
        <is>
          <t>CARTEIRA</t>
        </is>
      </c>
      <c r="K6874" t="inlineStr">
        <is>
          <t>CONTRATO</t>
        </is>
      </c>
      <c r="L6874" t="n">
        <v>2719.581108</v>
      </c>
      <c r="M6874" t="inlineStr"/>
      <c r="N6874" t="inlineStr"/>
      <c r="O6874" s="142">
        <f>DATE(YEAR(H6874),MONTH(H6874),1)</f>
        <v/>
      </c>
      <c r="P6874" s="132">
        <f>IF(H6874&gt;$L$3,"Futuro","Atraso")</f>
        <v/>
      </c>
      <c r="Q6874">
        <f>12*(YEAR(H6874)-YEAR($L$3))+(MONTH(H6874)-MONTH($L$3))</f>
        <v/>
      </c>
      <c r="R6874" s="366">
        <f>IF(N6874="IBIRAPITANGA FASE 3",IF(P6874="Atraso",M6874,M6874/(1+$J$2)^Q6874),IF(P6874="Atraso",M6874,M6874/(1+$J$1)^Q6874))</f>
        <v/>
      </c>
    </row>
    <row r="6875">
      <c r="A6875" t="inlineStr">
        <is>
          <t>Q03L09</t>
        </is>
      </c>
      <c r="B6875" t="inlineStr">
        <is>
          <t>MACAU IMOVEIS LTDA ME</t>
        </is>
      </c>
      <c r="C6875" t="n">
        <v>1</v>
      </c>
      <c r="D6875" t="inlineStr">
        <is>
          <t>IPCA</t>
        </is>
      </c>
      <c r="E6875" t="n">
        <v>0</v>
      </c>
      <c r="F6875" t="inlineStr">
        <is>
          <t>MENSAL</t>
        </is>
      </c>
      <c r="G6875" t="n">
        <v>45351</v>
      </c>
      <c r="H6875" t="n">
        <v>45351</v>
      </c>
      <c r="I6875" t="inlineStr">
        <is>
          <t>003</t>
        </is>
      </c>
      <c r="J6875" t="inlineStr">
        <is>
          <t>CARTEIRA</t>
        </is>
      </c>
      <c r="K6875" t="inlineStr">
        <is>
          <t>CONTRATO</t>
        </is>
      </c>
      <c r="L6875" t="n">
        <v>2719.581108</v>
      </c>
      <c r="M6875" t="inlineStr"/>
      <c r="N6875" t="inlineStr"/>
      <c r="O6875" s="142">
        <f>DATE(YEAR(H6875),MONTH(H6875),1)</f>
        <v/>
      </c>
      <c r="P6875" s="132">
        <f>IF(H6875&gt;$L$3,"Futuro","Atraso")</f>
        <v/>
      </c>
      <c r="Q6875">
        <f>12*(YEAR(H6875)-YEAR($L$3))+(MONTH(H6875)-MONTH($L$3))</f>
        <v/>
      </c>
      <c r="R6875" s="366">
        <f>IF(N6875="IBIRAPITANGA FASE 3",IF(P6875="Atraso",M6875,M6875/(1+$J$2)^Q6875),IF(P6875="Atraso",M6875,M6875/(1+$J$1)^Q6875))</f>
        <v/>
      </c>
    </row>
    <row r="6876">
      <c r="A6876" t="inlineStr">
        <is>
          <t>Q03L09</t>
        </is>
      </c>
      <c r="B6876" t="inlineStr">
        <is>
          <t>MACAU IMOVEIS LTDA ME</t>
        </is>
      </c>
      <c r="C6876" t="n">
        <v>1</v>
      </c>
      <c r="D6876" t="inlineStr">
        <is>
          <t>IPCA</t>
        </is>
      </c>
      <c r="E6876" t="n">
        <v>0</v>
      </c>
      <c r="F6876" t="inlineStr">
        <is>
          <t>MENSAL</t>
        </is>
      </c>
      <c r="G6876" t="n">
        <v>45381</v>
      </c>
      <c r="H6876" t="n">
        <v>45381</v>
      </c>
      <c r="I6876" t="inlineStr">
        <is>
          <t>004</t>
        </is>
      </c>
      <c r="J6876" t="inlineStr">
        <is>
          <t>CARTEIRA</t>
        </is>
      </c>
      <c r="K6876" t="inlineStr">
        <is>
          <t>CONTRATO</t>
        </is>
      </c>
      <c r="L6876" t="n">
        <v>2719.581108</v>
      </c>
      <c r="M6876" t="inlineStr"/>
      <c r="N6876" t="inlineStr"/>
      <c r="O6876" s="142">
        <f>DATE(YEAR(H6876),MONTH(H6876),1)</f>
        <v/>
      </c>
      <c r="P6876" s="132">
        <f>IF(H6876&gt;$L$3,"Futuro","Atraso")</f>
        <v/>
      </c>
      <c r="Q6876">
        <f>12*(YEAR(H6876)-YEAR($L$3))+(MONTH(H6876)-MONTH($L$3))</f>
        <v/>
      </c>
      <c r="R6876" s="366">
        <f>IF(N6876="IBIRAPITANGA FASE 3",IF(P6876="Atraso",M6876,M6876/(1+$J$2)^Q6876),IF(P6876="Atraso",M6876,M6876/(1+$J$1)^Q6876))</f>
        <v/>
      </c>
    </row>
    <row r="6877">
      <c r="A6877" t="inlineStr">
        <is>
          <t>Q03L09</t>
        </is>
      </c>
      <c r="B6877" t="inlineStr">
        <is>
          <t>MACAU IMOVEIS LTDA ME</t>
        </is>
      </c>
      <c r="C6877" t="n">
        <v>1</v>
      </c>
      <c r="D6877" t="inlineStr">
        <is>
          <t>IPCA</t>
        </is>
      </c>
      <c r="E6877" t="n">
        <v>0</v>
      </c>
      <c r="F6877" t="inlineStr">
        <is>
          <t>MENSAL</t>
        </is>
      </c>
      <c r="G6877" t="n">
        <v>45412</v>
      </c>
      <c r="H6877" t="n">
        <v>45412</v>
      </c>
      <c r="I6877" t="inlineStr">
        <is>
          <t>005</t>
        </is>
      </c>
      <c r="J6877" t="inlineStr">
        <is>
          <t>CARTEIRA</t>
        </is>
      </c>
      <c r="K6877" t="inlineStr">
        <is>
          <t>CONTRATO</t>
        </is>
      </c>
      <c r="L6877" t="n">
        <v>2719.581108</v>
      </c>
      <c r="M6877" t="inlineStr"/>
      <c r="N6877" t="inlineStr"/>
      <c r="O6877" s="142">
        <f>DATE(YEAR(H6877),MONTH(H6877),1)</f>
        <v/>
      </c>
      <c r="P6877" s="132">
        <f>IF(H6877&gt;$L$3,"Futuro","Atraso")</f>
        <v/>
      </c>
      <c r="Q6877">
        <f>12*(YEAR(H6877)-YEAR($L$3))+(MONTH(H6877)-MONTH($L$3))</f>
        <v/>
      </c>
      <c r="R6877" s="366">
        <f>IF(N6877="IBIRAPITANGA FASE 3",IF(P6877="Atraso",M6877,M6877/(1+$J$2)^Q6877),IF(P6877="Atraso",M6877,M6877/(1+$J$1)^Q6877))</f>
        <v/>
      </c>
    </row>
    <row r="6878">
      <c r="A6878" t="inlineStr">
        <is>
          <t>Q03L09</t>
        </is>
      </c>
      <c r="B6878" t="inlineStr">
        <is>
          <t>MACAU IMOVEIS LTDA ME</t>
        </is>
      </c>
      <c r="C6878" t="n">
        <v>1</v>
      </c>
      <c r="D6878" t="inlineStr">
        <is>
          <t>IPCA</t>
        </is>
      </c>
      <c r="E6878" t="n">
        <v>0</v>
      </c>
      <c r="F6878" t="inlineStr">
        <is>
          <t>MENSAL</t>
        </is>
      </c>
      <c r="G6878" t="n">
        <v>45442</v>
      </c>
      <c r="H6878" t="n">
        <v>45442</v>
      </c>
      <c r="I6878" t="inlineStr">
        <is>
          <t>006</t>
        </is>
      </c>
      <c r="J6878" t="inlineStr">
        <is>
          <t>CARTEIRA</t>
        </is>
      </c>
      <c r="K6878" t="inlineStr">
        <is>
          <t>CONTRATO</t>
        </is>
      </c>
      <c r="L6878" t="n">
        <v>2719.581108</v>
      </c>
      <c r="M6878" t="inlineStr"/>
      <c r="N6878" t="inlineStr"/>
      <c r="O6878" s="142">
        <f>DATE(YEAR(H6878),MONTH(H6878),1)</f>
        <v/>
      </c>
      <c r="P6878" s="132">
        <f>IF(H6878&gt;$L$3,"Futuro","Atraso")</f>
        <v/>
      </c>
      <c r="Q6878">
        <f>12*(YEAR(H6878)-YEAR($L$3))+(MONTH(H6878)-MONTH($L$3))</f>
        <v/>
      </c>
      <c r="R6878" s="366">
        <f>IF(N6878="IBIRAPITANGA FASE 3",IF(P6878="Atraso",M6878,M6878/(1+$J$2)^Q6878),IF(P6878="Atraso",M6878,M6878/(1+$J$1)^Q6878))</f>
        <v/>
      </c>
    </row>
    <row r="6879">
      <c r="A6879" t="inlineStr">
        <is>
          <t>Q03L09</t>
        </is>
      </c>
      <c r="B6879" t="inlineStr">
        <is>
          <t>MACAU IMOVEIS LTDA ME</t>
        </is>
      </c>
      <c r="C6879" t="n">
        <v>1</v>
      </c>
      <c r="D6879" t="inlineStr">
        <is>
          <t>IPCA</t>
        </is>
      </c>
      <c r="E6879" t="n">
        <v>0</v>
      </c>
      <c r="F6879" t="inlineStr">
        <is>
          <t>MENSAL</t>
        </is>
      </c>
      <c r="G6879" t="n">
        <v>45473</v>
      </c>
      <c r="H6879" t="n">
        <v>45473</v>
      </c>
      <c r="I6879" t="inlineStr">
        <is>
          <t>007</t>
        </is>
      </c>
      <c r="J6879" t="inlineStr">
        <is>
          <t>CARTEIRA</t>
        </is>
      </c>
      <c r="K6879" t="inlineStr">
        <is>
          <t>CONTRATO</t>
        </is>
      </c>
      <c r="L6879" t="n">
        <v>2719.581108</v>
      </c>
      <c r="M6879" t="inlineStr"/>
      <c r="N6879" t="inlineStr"/>
      <c r="O6879" s="142">
        <f>DATE(YEAR(H6879),MONTH(H6879),1)</f>
        <v/>
      </c>
      <c r="P6879" s="132">
        <f>IF(H6879&gt;$L$3,"Futuro","Atraso")</f>
        <v/>
      </c>
      <c r="Q6879">
        <f>12*(YEAR(H6879)-YEAR($L$3))+(MONTH(H6879)-MONTH($L$3))</f>
        <v/>
      </c>
      <c r="R6879" s="366">
        <f>IF(N6879="IBIRAPITANGA FASE 3",IF(P6879="Atraso",M6879,M6879/(1+$J$2)^Q6879),IF(P6879="Atraso",M6879,M6879/(1+$J$1)^Q6879))</f>
        <v/>
      </c>
    </row>
    <row r="6880">
      <c r="A6880" t="inlineStr">
        <is>
          <t>Q03L09</t>
        </is>
      </c>
      <c r="B6880" t="inlineStr">
        <is>
          <t>MACAU IMOVEIS LTDA ME</t>
        </is>
      </c>
      <c r="C6880" t="n">
        <v>1</v>
      </c>
      <c r="D6880" t="inlineStr">
        <is>
          <t>IPCA</t>
        </is>
      </c>
      <c r="E6880" t="n">
        <v>0</v>
      </c>
      <c r="F6880" t="inlineStr">
        <is>
          <t>MENSAL</t>
        </is>
      </c>
      <c r="G6880" t="n">
        <v>45503</v>
      </c>
      <c r="H6880" t="n">
        <v>45503</v>
      </c>
      <c r="I6880" t="inlineStr">
        <is>
          <t>008</t>
        </is>
      </c>
      <c r="J6880" t="inlineStr">
        <is>
          <t>CARTEIRA</t>
        </is>
      </c>
      <c r="K6880" t="inlineStr">
        <is>
          <t>CONTRATO</t>
        </is>
      </c>
      <c r="L6880" t="n">
        <v>2719.581108</v>
      </c>
      <c r="M6880" t="inlineStr"/>
      <c r="N6880" t="inlineStr"/>
      <c r="O6880" s="142">
        <f>DATE(YEAR(H6880),MONTH(H6880),1)</f>
        <v/>
      </c>
      <c r="P6880" s="132">
        <f>IF(H6880&gt;$L$3,"Futuro","Atraso")</f>
        <v/>
      </c>
      <c r="Q6880">
        <f>12*(YEAR(H6880)-YEAR($L$3))+(MONTH(H6880)-MONTH($L$3))</f>
        <v/>
      </c>
      <c r="R6880" s="366">
        <f>IF(N6880="IBIRAPITANGA FASE 3",IF(P6880="Atraso",M6880,M6880/(1+$J$2)^Q6880),IF(P6880="Atraso",M6880,M6880/(1+$J$1)^Q6880))</f>
        <v/>
      </c>
    </row>
    <row r="6881">
      <c r="A6881" t="inlineStr">
        <is>
          <t>Q03L09</t>
        </is>
      </c>
      <c r="B6881" t="inlineStr">
        <is>
          <t>MACAU IMOVEIS LTDA ME</t>
        </is>
      </c>
      <c r="C6881" t="n">
        <v>1</v>
      </c>
      <c r="D6881" t="inlineStr">
        <is>
          <t>IPCA</t>
        </is>
      </c>
      <c r="E6881" t="n">
        <v>0</v>
      </c>
      <c r="F6881" t="inlineStr">
        <is>
          <t>MENSAL</t>
        </is>
      </c>
      <c r="G6881" t="n">
        <v>45534</v>
      </c>
      <c r="H6881" t="n">
        <v>45534</v>
      </c>
      <c r="I6881" t="inlineStr">
        <is>
          <t>009</t>
        </is>
      </c>
      <c r="J6881" t="inlineStr">
        <is>
          <t>CARTEIRA</t>
        </is>
      </c>
      <c r="K6881" t="inlineStr">
        <is>
          <t>CONTRATO</t>
        </is>
      </c>
      <c r="L6881" t="n">
        <v>2719.581108</v>
      </c>
      <c r="M6881" t="inlineStr"/>
      <c r="N6881" t="inlineStr"/>
      <c r="O6881" s="142">
        <f>DATE(YEAR(H6881),MONTH(H6881),1)</f>
        <v/>
      </c>
      <c r="P6881" s="132">
        <f>IF(H6881&gt;$L$3,"Futuro","Atraso")</f>
        <v/>
      </c>
      <c r="Q6881">
        <f>12*(YEAR(H6881)-YEAR($L$3))+(MONTH(H6881)-MONTH($L$3))</f>
        <v/>
      </c>
      <c r="R6881" s="366">
        <f>IF(N6881="IBIRAPITANGA FASE 3",IF(P6881="Atraso",M6881,M6881/(1+$J$2)^Q6881),IF(P6881="Atraso",M6881,M6881/(1+$J$1)^Q6881))</f>
        <v/>
      </c>
    </row>
    <row r="6882">
      <c r="A6882" t="inlineStr">
        <is>
          <t>Q03L09</t>
        </is>
      </c>
      <c r="B6882" t="inlineStr">
        <is>
          <t>MACAU IMOVEIS LTDA ME</t>
        </is>
      </c>
      <c r="C6882" t="n">
        <v>1</v>
      </c>
      <c r="D6882" t="inlineStr">
        <is>
          <t>IPCA</t>
        </is>
      </c>
      <c r="E6882" t="n">
        <v>0</v>
      </c>
      <c r="F6882" t="inlineStr">
        <is>
          <t>MENSAL</t>
        </is>
      </c>
      <c r="G6882" t="n">
        <v>45565</v>
      </c>
      <c r="H6882" t="n">
        <v>45565</v>
      </c>
      <c r="I6882" t="inlineStr">
        <is>
          <t>010</t>
        </is>
      </c>
      <c r="J6882" t="inlineStr">
        <is>
          <t>CARTEIRA</t>
        </is>
      </c>
      <c r="K6882" t="inlineStr">
        <is>
          <t>CONTRATO</t>
        </is>
      </c>
      <c r="L6882" t="n">
        <v>2719.581108</v>
      </c>
      <c r="M6882" t="inlineStr"/>
      <c r="N6882" t="inlineStr"/>
      <c r="O6882" s="142">
        <f>DATE(YEAR(H6882),MONTH(H6882),1)</f>
        <v/>
      </c>
      <c r="P6882" s="132">
        <f>IF(H6882&gt;$L$3,"Futuro","Atraso")</f>
        <v/>
      </c>
      <c r="Q6882">
        <f>12*(YEAR(H6882)-YEAR($L$3))+(MONTH(H6882)-MONTH($L$3))</f>
        <v/>
      </c>
      <c r="R6882" s="366">
        <f>IF(N6882="IBIRAPITANGA FASE 3",IF(P6882="Atraso",M6882,M6882/(1+$J$2)^Q6882),IF(P6882="Atraso",M6882,M6882/(1+$J$1)^Q6882))</f>
        <v/>
      </c>
    </row>
    <row r="6883">
      <c r="A6883" t="inlineStr">
        <is>
          <t>Q03L09</t>
        </is>
      </c>
      <c r="B6883" t="inlineStr">
        <is>
          <t>MACAU IMOVEIS LTDA ME</t>
        </is>
      </c>
      <c r="C6883" t="n">
        <v>1</v>
      </c>
      <c r="D6883" t="inlineStr">
        <is>
          <t>IPCA</t>
        </is>
      </c>
      <c r="E6883" t="n">
        <v>0</v>
      </c>
      <c r="F6883" t="inlineStr">
        <is>
          <t>MENSAL</t>
        </is>
      </c>
      <c r="G6883" t="n">
        <v>45595</v>
      </c>
      <c r="H6883" t="n">
        <v>45595</v>
      </c>
      <c r="I6883" t="inlineStr">
        <is>
          <t>011</t>
        </is>
      </c>
      <c r="J6883" t="inlineStr">
        <is>
          <t>CARTEIRA</t>
        </is>
      </c>
      <c r="K6883" t="inlineStr">
        <is>
          <t>CONTRATO</t>
        </is>
      </c>
      <c r="L6883" t="n">
        <v>2719.581108</v>
      </c>
      <c r="M6883" t="inlineStr"/>
      <c r="N6883" t="inlineStr"/>
      <c r="O6883" s="142">
        <f>DATE(YEAR(H6883),MONTH(H6883),1)</f>
        <v/>
      </c>
      <c r="P6883" s="132">
        <f>IF(H6883&gt;$L$3,"Futuro","Atraso")</f>
        <v/>
      </c>
      <c r="Q6883">
        <f>12*(YEAR(H6883)-YEAR($L$3))+(MONTH(H6883)-MONTH($L$3))</f>
        <v/>
      </c>
      <c r="R6883" s="366">
        <f>IF(N6883="IBIRAPITANGA FASE 3",IF(P6883="Atraso",M6883,M6883/(1+$J$2)^Q6883),IF(P6883="Atraso",M6883,M6883/(1+$J$1)^Q6883))</f>
        <v/>
      </c>
    </row>
    <row r="6884">
      <c r="A6884" t="inlineStr">
        <is>
          <t>Q03L09</t>
        </is>
      </c>
      <c r="B6884" t="inlineStr">
        <is>
          <t>MACAU IMOVEIS LTDA ME</t>
        </is>
      </c>
      <c r="C6884" t="n">
        <v>1</v>
      </c>
      <c r="D6884" t="inlineStr">
        <is>
          <t>IPCA</t>
        </is>
      </c>
      <c r="E6884" t="n">
        <v>0</v>
      </c>
      <c r="F6884" t="inlineStr">
        <is>
          <t>MENSAL</t>
        </is>
      </c>
      <c r="G6884" t="n">
        <v>45626</v>
      </c>
      <c r="H6884" t="n">
        <v>45626</v>
      </c>
      <c r="I6884" t="inlineStr">
        <is>
          <t>012</t>
        </is>
      </c>
      <c r="J6884" t="inlineStr">
        <is>
          <t>CARTEIRA</t>
        </is>
      </c>
      <c r="K6884" t="inlineStr">
        <is>
          <t>CONTRATO</t>
        </is>
      </c>
      <c r="L6884" t="n">
        <v>2719.581108</v>
      </c>
      <c r="M6884" t="inlineStr"/>
      <c r="N6884" t="inlineStr"/>
      <c r="O6884" s="142">
        <f>DATE(YEAR(H6884),MONTH(H6884),1)</f>
        <v/>
      </c>
      <c r="P6884" s="132">
        <f>IF(H6884&gt;$L$3,"Futuro","Atraso")</f>
        <v/>
      </c>
      <c r="Q6884">
        <f>12*(YEAR(H6884)-YEAR($L$3))+(MONTH(H6884)-MONTH($L$3))</f>
        <v/>
      </c>
      <c r="R6884" s="366">
        <f>IF(N6884="IBIRAPITANGA FASE 3",IF(P6884="Atraso",M6884,M6884/(1+$J$2)^Q6884),IF(P6884="Atraso",M6884,M6884/(1+$J$1)^Q6884))</f>
        <v/>
      </c>
    </row>
    <row r="6885">
      <c r="A6885" t="inlineStr">
        <is>
          <t>Q03L09</t>
        </is>
      </c>
      <c r="B6885" t="inlineStr">
        <is>
          <t>MACAU IMOVEIS LTDA ME</t>
        </is>
      </c>
      <c r="C6885" t="n">
        <v>1</v>
      </c>
      <c r="D6885" t="inlineStr">
        <is>
          <t>IPCA</t>
        </is>
      </c>
      <c r="E6885" t="n">
        <v>0</v>
      </c>
      <c r="F6885" t="inlineStr">
        <is>
          <t>MENSAL</t>
        </is>
      </c>
      <c r="G6885" t="n">
        <v>45656</v>
      </c>
      <c r="H6885" t="n">
        <v>45656</v>
      </c>
      <c r="I6885" t="inlineStr">
        <is>
          <t>013</t>
        </is>
      </c>
      <c r="J6885" t="inlineStr">
        <is>
          <t>CARTEIRA</t>
        </is>
      </c>
      <c r="K6885" t="inlineStr">
        <is>
          <t>CONTRATO</t>
        </is>
      </c>
      <c r="L6885" t="n">
        <v>2719.581108</v>
      </c>
      <c r="M6885" t="inlineStr"/>
      <c r="N6885" t="inlineStr"/>
      <c r="O6885" s="142">
        <f>DATE(YEAR(H6885),MONTH(H6885),1)</f>
        <v/>
      </c>
      <c r="P6885" s="132">
        <f>IF(H6885&gt;$L$3,"Futuro","Atraso")</f>
        <v/>
      </c>
      <c r="Q6885">
        <f>12*(YEAR(H6885)-YEAR($L$3))+(MONTH(H6885)-MONTH($L$3))</f>
        <v/>
      </c>
      <c r="R6885" s="366">
        <f>IF(N6885="IBIRAPITANGA FASE 3",IF(P6885="Atraso",M6885,M6885/(1+$J$2)^Q6885),IF(P6885="Atraso",M6885,M6885/(1+$J$1)^Q6885))</f>
        <v/>
      </c>
    </row>
    <row r="6886">
      <c r="A6886" t="inlineStr">
        <is>
          <t>Q03L09</t>
        </is>
      </c>
      <c r="B6886" t="inlineStr">
        <is>
          <t>MACAU IMOVEIS LTDA ME</t>
        </is>
      </c>
      <c r="C6886" t="n">
        <v>1</v>
      </c>
      <c r="D6886" t="inlineStr">
        <is>
          <t>IPCA</t>
        </is>
      </c>
      <c r="E6886" t="n">
        <v>0</v>
      </c>
      <c r="F6886" t="inlineStr">
        <is>
          <t>MENSAL</t>
        </is>
      </c>
      <c r="G6886" t="n">
        <v>45687</v>
      </c>
      <c r="H6886" t="n">
        <v>45687</v>
      </c>
      <c r="I6886" t="inlineStr">
        <is>
          <t>014</t>
        </is>
      </c>
      <c r="J6886" t="inlineStr">
        <is>
          <t>CARTEIRA</t>
        </is>
      </c>
      <c r="K6886" t="inlineStr">
        <is>
          <t>CONTRATO</t>
        </is>
      </c>
      <c r="L6886" t="n">
        <v>2719.581108</v>
      </c>
      <c r="M6886" t="inlineStr"/>
      <c r="N6886" t="inlineStr"/>
      <c r="O6886" s="142">
        <f>DATE(YEAR(H6886),MONTH(H6886),1)</f>
        <v/>
      </c>
      <c r="P6886" s="132">
        <f>IF(H6886&gt;$L$3,"Futuro","Atraso")</f>
        <v/>
      </c>
      <c r="Q6886">
        <f>12*(YEAR(H6886)-YEAR($L$3))+(MONTH(H6886)-MONTH($L$3))</f>
        <v/>
      </c>
      <c r="R6886" s="366">
        <f>IF(N6886="IBIRAPITANGA FASE 3",IF(P6886="Atraso",M6886,M6886/(1+$J$2)^Q6886),IF(P6886="Atraso",M6886,M6886/(1+$J$1)^Q6886))</f>
        <v/>
      </c>
    </row>
    <row r="6887">
      <c r="A6887" t="inlineStr">
        <is>
          <t>Q03L09</t>
        </is>
      </c>
      <c r="B6887" t="inlineStr">
        <is>
          <t>MACAU IMOVEIS LTDA ME</t>
        </is>
      </c>
      <c r="C6887" t="n">
        <v>1</v>
      </c>
      <c r="D6887" t="inlineStr">
        <is>
          <t>IPCA</t>
        </is>
      </c>
      <c r="E6887" t="n">
        <v>0</v>
      </c>
      <c r="F6887" t="inlineStr">
        <is>
          <t>MENSAL</t>
        </is>
      </c>
      <c r="G6887" t="n">
        <v>45716</v>
      </c>
      <c r="H6887" t="n">
        <v>45716</v>
      </c>
      <c r="I6887" t="inlineStr">
        <is>
          <t>015</t>
        </is>
      </c>
      <c r="J6887" t="inlineStr">
        <is>
          <t>CARTEIRA</t>
        </is>
      </c>
      <c r="K6887" t="inlineStr">
        <is>
          <t>CONTRATO</t>
        </is>
      </c>
      <c r="L6887" t="n">
        <v>2719.581108</v>
      </c>
      <c r="M6887" t="inlineStr"/>
      <c r="N6887" t="inlineStr"/>
      <c r="O6887" s="142">
        <f>DATE(YEAR(H6887),MONTH(H6887),1)</f>
        <v/>
      </c>
      <c r="P6887" s="132">
        <f>IF(H6887&gt;$L$3,"Futuro","Atraso")</f>
        <v/>
      </c>
      <c r="Q6887">
        <f>12*(YEAR(H6887)-YEAR($L$3))+(MONTH(H6887)-MONTH($L$3))</f>
        <v/>
      </c>
      <c r="R6887" s="366">
        <f>IF(N6887="IBIRAPITANGA FASE 3",IF(P6887="Atraso",M6887,M6887/(1+$J$2)^Q6887),IF(P6887="Atraso",M6887,M6887/(1+$J$1)^Q6887))</f>
        <v/>
      </c>
    </row>
    <row r="6888">
      <c r="A6888" t="inlineStr">
        <is>
          <t>Q03L09</t>
        </is>
      </c>
      <c r="B6888" t="inlineStr">
        <is>
          <t>MACAU IMOVEIS LTDA ME</t>
        </is>
      </c>
      <c r="C6888" t="n">
        <v>1</v>
      </c>
      <c r="D6888" t="inlineStr">
        <is>
          <t>IPCA</t>
        </is>
      </c>
      <c r="E6888" t="n">
        <v>0</v>
      </c>
      <c r="F6888" t="inlineStr">
        <is>
          <t>MENSAL</t>
        </is>
      </c>
      <c r="G6888" t="n">
        <v>45746</v>
      </c>
      <c r="H6888" t="n">
        <v>45746</v>
      </c>
      <c r="I6888" t="inlineStr">
        <is>
          <t>016</t>
        </is>
      </c>
      <c r="J6888" t="inlineStr">
        <is>
          <t>CARTEIRA</t>
        </is>
      </c>
      <c r="K6888" t="inlineStr">
        <is>
          <t>CONTRATO</t>
        </is>
      </c>
      <c r="L6888" t="n">
        <v>2719.581108</v>
      </c>
      <c r="M6888" t="inlineStr"/>
      <c r="N6888" t="inlineStr"/>
      <c r="O6888" s="142">
        <f>DATE(YEAR(H6888),MONTH(H6888),1)</f>
        <v/>
      </c>
      <c r="P6888" s="132">
        <f>IF(H6888&gt;$L$3,"Futuro","Atraso")</f>
        <v/>
      </c>
      <c r="Q6888">
        <f>12*(YEAR(H6888)-YEAR($L$3))+(MONTH(H6888)-MONTH($L$3))</f>
        <v/>
      </c>
      <c r="R6888" s="366">
        <f>IF(N6888="IBIRAPITANGA FASE 3",IF(P6888="Atraso",M6888,M6888/(1+$J$2)^Q6888),IF(P6888="Atraso",M6888,M6888/(1+$J$1)^Q6888))</f>
        <v/>
      </c>
    </row>
    <row r="6889">
      <c r="A6889" t="inlineStr">
        <is>
          <t>Q03L09</t>
        </is>
      </c>
      <c r="B6889" t="inlineStr">
        <is>
          <t>MACAU IMOVEIS LTDA ME</t>
        </is>
      </c>
      <c r="C6889" t="n">
        <v>1</v>
      </c>
      <c r="D6889" t="inlineStr">
        <is>
          <t>IPCA</t>
        </is>
      </c>
      <c r="E6889" t="n">
        <v>0</v>
      </c>
      <c r="F6889" t="inlineStr">
        <is>
          <t>MENSAL</t>
        </is>
      </c>
      <c r="G6889" t="n">
        <v>45777</v>
      </c>
      <c r="H6889" t="n">
        <v>45777</v>
      </c>
      <c r="I6889" t="inlineStr">
        <is>
          <t>017</t>
        </is>
      </c>
      <c r="J6889" t="inlineStr">
        <is>
          <t>CARTEIRA</t>
        </is>
      </c>
      <c r="K6889" t="inlineStr">
        <is>
          <t>CONTRATO</t>
        </is>
      </c>
      <c r="L6889" t="n">
        <v>2719.581108</v>
      </c>
      <c r="M6889" t="inlineStr"/>
      <c r="N6889" t="inlineStr"/>
      <c r="O6889" s="142">
        <f>DATE(YEAR(H6889),MONTH(H6889),1)</f>
        <v/>
      </c>
      <c r="P6889" s="132">
        <f>IF(H6889&gt;$L$3,"Futuro","Atraso")</f>
        <v/>
      </c>
      <c r="Q6889">
        <f>12*(YEAR(H6889)-YEAR($L$3))+(MONTH(H6889)-MONTH($L$3))</f>
        <v/>
      </c>
      <c r="R6889" s="366">
        <f>IF(N6889="IBIRAPITANGA FASE 3",IF(P6889="Atraso",M6889,M6889/(1+$J$2)^Q6889),IF(P6889="Atraso",M6889,M6889/(1+$J$1)^Q6889))</f>
        <v/>
      </c>
    </row>
    <row r="6890">
      <c r="A6890" t="inlineStr">
        <is>
          <t>Q03L015</t>
        </is>
      </c>
      <c r="B6890" t="inlineStr">
        <is>
          <t>THAMYRIS NUNES SUGAHARA</t>
        </is>
      </c>
      <c r="C6890" t="n">
        <v>1</v>
      </c>
      <c r="D6890" t="inlineStr">
        <is>
          <t>IPCA</t>
        </is>
      </c>
      <c r="E6890" t="n">
        <v>0.009488792934583046</v>
      </c>
      <c r="F6890" t="inlineStr">
        <is>
          <t>MENSAL</t>
        </is>
      </c>
      <c r="G6890" t="n">
        <v>45194</v>
      </c>
      <c r="H6890" t="n">
        <v>45194</v>
      </c>
      <c r="I6890" t="inlineStr">
        <is>
          <t>022</t>
        </is>
      </c>
      <c r="J6890" t="inlineStr">
        <is>
          <t>CARTEIRA</t>
        </is>
      </c>
      <c r="K6890" t="inlineStr">
        <is>
          <t>CONTRATO</t>
        </is>
      </c>
      <c r="L6890" t="n">
        <v>904.1431560000002</v>
      </c>
      <c r="M6890" t="inlineStr"/>
      <c r="N6890" t="inlineStr"/>
      <c r="O6890" s="142">
        <f>DATE(YEAR(H6890),MONTH(H6890),1)</f>
        <v/>
      </c>
      <c r="P6890" s="132">
        <f>IF(H6890&gt;$L$3,"Futuro","Atraso")</f>
        <v/>
      </c>
      <c r="Q6890">
        <f>12*(YEAR(H6890)-YEAR($L$3))+(MONTH(H6890)-MONTH($L$3))</f>
        <v/>
      </c>
      <c r="R6890" s="366">
        <f>IF(N6890="IBIRAPITANGA FASE 3",IF(P6890="Atraso",M6890,M6890/(1+$J$2)^Q6890),IF(P6890="Atraso",M6890,M6890/(1+$J$1)^Q6890))</f>
        <v/>
      </c>
    </row>
    <row r="6891">
      <c r="A6891" t="inlineStr">
        <is>
          <t>Q03L015</t>
        </is>
      </c>
      <c r="B6891" t="inlineStr">
        <is>
          <t>THAMYRIS NUNES SUGAHARA</t>
        </is>
      </c>
      <c r="C6891" t="n">
        <v>1</v>
      </c>
      <c r="D6891" t="inlineStr">
        <is>
          <t>IPCA</t>
        </is>
      </c>
      <c r="E6891" t="n">
        <v>0.009488792934583046</v>
      </c>
      <c r="F6891" t="inlineStr">
        <is>
          <t>MENSAL</t>
        </is>
      </c>
      <c r="G6891" t="n">
        <v>45224</v>
      </c>
      <c r="H6891" t="n">
        <v>45224</v>
      </c>
      <c r="I6891" t="inlineStr">
        <is>
          <t>023</t>
        </is>
      </c>
      <c r="J6891" t="inlineStr">
        <is>
          <t>CARTEIRA</t>
        </is>
      </c>
      <c r="K6891" t="inlineStr">
        <is>
          <t>CONTRATO</t>
        </is>
      </c>
      <c r="L6891" t="n">
        <v>915.3454380000001</v>
      </c>
      <c r="M6891" t="inlineStr"/>
      <c r="N6891" t="inlineStr"/>
      <c r="O6891" s="142">
        <f>DATE(YEAR(H6891),MONTH(H6891),1)</f>
        <v/>
      </c>
      <c r="P6891" s="132">
        <f>IF(H6891&gt;$L$3,"Futuro","Atraso")</f>
        <v/>
      </c>
      <c r="Q6891">
        <f>12*(YEAR(H6891)-YEAR($L$3))+(MONTH(H6891)-MONTH($L$3))</f>
        <v/>
      </c>
      <c r="R6891" s="366">
        <f>IF(N6891="IBIRAPITANGA FASE 3",IF(P6891="Atraso",M6891,M6891/(1+$J$2)^Q6891),IF(P6891="Atraso",M6891,M6891/(1+$J$1)^Q6891))</f>
        <v/>
      </c>
    </row>
    <row r="6892">
      <c r="A6892" t="inlineStr">
        <is>
          <t>Q03L015</t>
        </is>
      </c>
      <c r="B6892" t="inlineStr">
        <is>
          <t>THAMYRIS NUNES SUGAHARA</t>
        </is>
      </c>
      <c r="C6892" t="n">
        <v>1</v>
      </c>
      <c r="D6892" t="inlineStr">
        <is>
          <t>IPCA</t>
        </is>
      </c>
      <c r="E6892" t="n">
        <v>0.009488792934583046</v>
      </c>
      <c r="F6892" t="inlineStr">
        <is>
          <t>MENSAL</t>
        </is>
      </c>
      <c r="G6892" t="n">
        <v>45255</v>
      </c>
      <c r="H6892" t="n">
        <v>45255</v>
      </c>
      <c r="I6892" t="inlineStr">
        <is>
          <t>024</t>
        </is>
      </c>
      <c r="J6892" t="inlineStr">
        <is>
          <t>CARTEIRA</t>
        </is>
      </c>
      <c r="K6892" t="inlineStr">
        <is>
          <t>CONTRATO</t>
        </is>
      </c>
      <c r="L6892" t="n">
        <v>886.83267</v>
      </c>
      <c r="M6892" t="inlineStr"/>
      <c r="N6892" t="inlineStr"/>
      <c r="O6892" s="142">
        <f>DATE(YEAR(H6892),MONTH(H6892),1)</f>
        <v/>
      </c>
      <c r="P6892" s="132">
        <f>IF(H6892&gt;$L$3,"Futuro","Atraso")</f>
        <v/>
      </c>
      <c r="Q6892">
        <f>12*(YEAR(H6892)-YEAR($L$3))+(MONTH(H6892)-MONTH($L$3))</f>
        <v/>
      </c>
      <c r="R6892" s="366">
        <f>IF(N6892="IBIRAPITANGA FASE 3",IF(P6892="Atraso",M6892,M6892/(1+$J$2)^Q6892),IF(P6892="Atraso",M6892,M6892/(1+$J$1)^Q6892))</f>
        <v/>
      </c>
    </row>
    <row r="6893">
      <c r="A6893" t="inlineStr">
        <is>
          <t>Q03L015</t>
        </is>
      </c>
      <c r="B6893" t="inlineStr">
        <is>
          <t>THAMYRIS NUNES SUGAHARA</t>
        </is>
      </c>
      <c r="C6893" t="n">
        <v>1</v>
      </c>
      <c r="D6893" t="inlineStr">
        <is>
          <t>IPCA</t>
        </is>
      </c>
      <c r="E6893" t="n">
        <v>0.009488792934583046</v>
      </c>
      <c r="F6893" t="inlineStr">
        <is>
          <t>MENSAL</t>
        </is>
      </c>
      <c r="G6893" t="n">
        <v>45285</v>
      </c>
      <c r="H6893" t="n">
        <v>45285</v>
      </c>
      <c r="I6893" t="inlineStr">
        <is>
          <t>025</t>
        </is>
      </c>
      <c r="J6893" t="inlineStr">
        <is>
          <t>CARTEIRA</t>
        </is>
      </c>
      <c r="K6893" t="inlineStr">
        <is>
          <t>CONTRATO</t>
        </is>
      </c>
      <c r="L6893" t="n">
        <v>886.83267</v>
      </c>
      <c r="M6893" t="inlineStr"/>
      <c r="N6893" t="inlineStr"/>
      <c r="O6893" s="142">
        <f>DATE(YEAR(H6893),MONTH(H6893),1)</f>
        <v/>
      </c>
      <c r="P6893" s="132">
        <f>IF(H6893&gt;$L$3,"Futuro","Atraso")</f>
        <v/>
      </c>
      <c r="Q6893">
        <f>12*(YEAR(H6893)-YEAR($L$3))+(MONTH(H6893)-MONTH($L$3))</f>
        <v/>
      </c>
      <c r="R6893" s="366">
        <f>IF(N6893="IBIRAPITANGA FASE 3",IF(P6893="Atraso",M6893,M6893/(1+$J$2)^Q6893),IF(P6893="Atraso",M6893,M6893/(1+$J$1)^Q6893))</f>
        <v/>
      </c>
    </row>
    <row r="6894">
      <c r="A6894" t="inlineStr">
        <is>
          <t>Q03L015</t>
        </is>
      </c>
      <c r="B6894" t="inlineStr">
        <is>
          <t>THAMYRIS NUNES SUGAHARA</t>
        </is>
      </c>
      <c r="C6894" t="n">
        <v>1</v>
      </c>
      <c r="D6894" t="inlineStr">
        <is>
          <t>IPCA</t>
        </is>
      </c>
      <c r="E6894" t="n">
        <v>0.009488792934583046</v>
      </c>
      <c r="F6894" t="inlineStr">
        <is>
          <t>MENSAL</t>
        </is>
      </c>
      <c r="G6894" t="n">
        <v>45316</v>
      </c>
      <c r="H6894" t="n">
        <v>45316</v>
      </c>
      <c r="I6894" t="inlineStr">
        <is>
          <t>026</t>
        </is>
      </c>
      <c r="J6894" t="inlineStr">
        <is>
          <t>CARTEIRA</t>
        </is>
      </c>
      <c r="K6894" t="inlineStr">
        <is>
          <t>CONTRATO</t>
        </is>
      </c>
      <c r="L6894" t="n">
        <v>886.83267</v>
      </c>
      <c r="M6894" t="inlineStr"/>
      <c r="N6894" t="inlineStr"/>
      <c r="O6894" s="142">
        <f>DATE(YEAR(H6894),MONTH(H6894),1)</f>
        <v/>
      </c>
      <c r="P6894" s="132">
        <f>IF(H6894&gt;$L$3,"Futuro","Atraso")</f>
        <v/>
      </c>
      <c r="Q6894">
        <f>12*(YEAR(H6894)-YEAR($L$3))+(MONTH(H6894)-MONTH($L$3))</f>
        <v/>
      </c>
      <c r="R6894" s="366">
        <f>IF(N6894="IBIRAPITANGA FASE 3",IF(P6894="Atraso",M6894,M6894/(1+$J$2)^Q6894),IF(P6894="Atraso",M6894,M6894/(1+$J$1)^Q6894))</f>
        <v/>
      </c>
    </row>
    <row r="6895">
      <c r="A6895" t="inlineStr">
        <is>
          <t>Q03L015</t>
        </is>
      </c>
      <c r="B6895" t="inlineStr">
        <is>
          <t>THAMYRIS NUNES SUGAHARA</t>
        </is>
      </c>
      <c r="C6895" t="n">
        <v>1</v>
      </c>
      <c r="D6895" t="inlineStr">
        <is>
          <t>IPCA</t>
        </is>
      </c>
      <c r="E6895" t="n">
        <v>0.009488792934583046</v>
      </c>
      <c r="F6895" t="inlineStr">
        <is>
          <t>MENSAL</t>
        </is>
      </c>
      <c r="G6895" t="n">
        <v>45347</v>
      </c>
      <c r="H6895" t="n">
        <v>45347</v>
      </c>
      <c r="I6895" t="inlineStr">
        <is>
          <t>027</t>
        </is>
      </c>
      <c r="J6895" t="inlineStr">
        <is>
          <t>CARTEIRA</t>
        </is>
      </c>
      <c r="K6895" t="inlineStr">
        <is>
          <t>CONTRATO</t>
        </is>
      </c>
      <c r="L6895" t="n">
        <v>886.83267</v>
      </c>
      <c r="M6895" t="inlineStr"/>
      <c r="N6895" t="inlineStr"/>
      <c r="O6895" s="142">
        <f>DATE(YEAR(H6895),MONTH(H6895),1)</f>
        <v/>
      </c>
      <c r="P6895" s="132">
        <f>IF(H6895&gt;$L$3,"Futuro","Atraso")</f>
        <v/>
      </c>
      <c r="Q6895">
        <f>12*(YEAR(H6895)-YEAR($L$3))+(MONTH(H6895)-MONTH($L$3))</f>
        <v/>
      </c>
      <c r="R6895" s="366">
        <f>IF(N6895="IBIRAPITANGA FASE 3",IF(P6895="Atraso",M6895,M6895/(1+$J$2)^Q6895),IF(P6895="Atraso",M6895,M6895/(1+$J$1)^Q6895))</f>
        <v/>
      </c>
    </row>
    <row r="6896">
      <c r="A6896" t="inlineStr">
        <is>
          <t>Q03L015</t>
        </is>
      </c>
      <c r="B6896" t="inlineStr">
        <is>
          <t>THAMYRIS NUNES SUGAHARA</t>
        </is>
      </c>
      <c r="C6896" t="n">
        <v>1</v>
      </c>
      <c r="D6896" t="inlineStr">
        <is>
          <t>IPCA</t>
        </is>
      </c>
      <c r="E6896" t="n">
        <v>0.009488792934583046</v>
      </c>
      <c r="F6896" t="inlineStr">
        <is>
          <t>MENSAL</t>
        </is>
      </c>
      <c r="G6896" t="n">
        <v>45376</v>
      </c>
      <c r="H6896" t="n">
        <v>45376</v>
      </c>
      <c r="I6896" t="inlineStr">
        <is>
          <t>028</t>
        </is>
      </c>
      <c r="J6896" t="inlineStr">
        <is>
          <t>CARTEIRA</t>
        </is>
      </c>
      <c r="K6896" t="inlineStr">
        <is>
          <t>CONTRATO</t>
        </is>
      </c>
      <c r="L6896" t="n">
        <v>886.83267</v>
      </c>
      <c r="M6896" t="inlineStr"/>
      <c r="N6896" t="inlineStr"/>
      <c r="O6896" s="142">
        <f>DATE(YEAR(H6896),MONTH(H6896),1)</f>
        <v/>
      </c>
      <c r="P6896" s="132">
        <f>IF(H6896&gt;$L$3,"Futuro","Atraso")</f>
        <v/>
      </c>
      <c r="Q6896">
        <f>12*(YEAR(H6896)-YEAR($L$3))+(MONTH(H6896)-MONTH($L$3))</f>
        <v/>
      </c>
      <c r="R6896" s="366">
        <f>IF(N6896="IBIRAPITANGA FASE 3",IF(P6896="Atraso",M6896,M6896/(1+$J$2)^Q6896),IF(P6896="Atraso",M6896,M6896/(1+$J$1)^Q6896))</f>
        <v/>
      </c>
    </row>
    <row r="6897">
      <c r="A6897" t="inlineStr">
        <is>
          <t>Q03L015</t>
        </is>
      </c>
      <c r="B6897" t="inlineStr">
        <is>
          <t>THAMYRIS NUNES SUGAHARA</t>
        </is>
      </c>
      <c r="C6897" t="n">
        <v>1</v>
      </c>
      <c r="D6897" t="inlineStr">
        <is>
          <t>IPCA</t>
        </is>
      </c>
      <c r="E6897" t="n">
        <v>0.009488792934583046</v>
      </c>
      <c r="F6897" t="inlineStr">
        <is>
          <t>MENSAL</t>
        </is>
      </c>
      <c r="G6897" t="n">
        <v>45407</v>
      </c>
      <c r="H6897" t="n">
        <v>45407</v>
      </c>
      <c r="I6897" t="inlineStr">
        <is>
          <t>029</t>
        </is>
      </c>
      <c r="J6897" t="inlineStr">
        <is>
          <t>CARTEIRA</t>
        </is>
      </c>
      <c r="K6897" t="inlineStr">
        <is>
          <t>CONTRATO</t>
        </is>
      </c>
      <c r="L6897" t="n">
        <v>886.83267</v>
      </c>
      <c r="M6897" t="inlineStr"/>
      <c r="N6897" t="inlineStr"/>
      <c r="O6897" s="142">
        <f>DATE(YEAR(H6897),MONTH(H6897),1)</f>
        <v/>
      </c>
      <c r="P6897" s="132">
        <f>IF(H6897&gt;$L$3,"Futuro","Atraso")</f>
        <v/>
      </c>
      <c r="Q6897">
        <f>12*(YEAR(H6897)-YEAR($L$3))+(MONTH(H6897)-MONTH($L$3))</f>
        <v/>
      </c>
      <c r="R6897" s="366">
        <f>IF(N6897="IBIRAPITANGA FASE 3",IF(P6897="Atraso",M6897,M6897/(1+$J$2)^Q6897),IF(P6897="Atraso",M6897,M6897/(1+$J$1)^Q6897))</f>
        <v/>
      </c>
    </row>
    <row r="6898">
      <c r="A6898" t="inlineStr">
        <is>
          <t>Q03L015</t>
        </is>
      </c>
      <c r="B6898" t="inlineStr">
        <is>
          <t>THAMYRIS NUNES SUGAHARA</t>
        </is>
      </c>
      <c r="C6898" t="n">
        <v>1</v>
      </c>
      <c r="D6898" t="inlineStr">
        <is>
          <t>IPCA</t>
        </is>
      </c>
      <c r="E6898" t="n">
        <v>0.009488792934583046</v>
      </c>
      <c r="F6898" t="inlineStr">
        <is>
          <t>MENSAL</t>
        </is>
      </c>
      <c r="G6898" t="n">
        <v>45437</v>
      </c>
      <c r="H6898" t="n">
        <v>45437</v>
      </c>
      <c r="I6898" t="inlineStr">
        <is>
          <t>030</t>
        </is>
      </c>
      <c r="J6898" t="inlineStr">
        <is>
          <t>CARTEIRA</t>
        </is>
      </c>
      <c r="K6898" t="inlineStr">
        <is>
          <t>CONTRATO</t>
        </is>
      </c>
      <c r="L6898" t="n">
        <v>886.83267</v>
      </c>
      <c r="M6898" t="inlineStr"/>
      <c r="N6898" t="inlineStr"/>
      <c r="O6898" s="142">
        <f>DATE(YEAR(H6898),MONTH(H6898),1)</f>
        <v/>
      </c>
      <c r="P6898" s="132">
        <f>IF(H6898&gt;$L$3,"Futuro","Atraso")</f>
        <v/>
      </c>
      <c r="Q6898">
        <f>12*(YEAR(H6898)-YEAR($L$3))+(MONTH(H6898)-MONTH($L$3))</f>
        <v/>
      </c>
      <c r="R6898" s="366">
        <f>IF(N6898="IBIRAPITANGA FASE 3",IF(P6898="Atraso",M6898,M6898/(1+$J$2)^Q6898),IF(P6898="Atraso",M6898,M6898/(1+$J$1)^Q6898))</f>
        <v/>
      </c>
    </row>
    <row r="6899">
      <c r="A6899" t="inlineStr">
        <is>
          <t>Q03L015</t>
        </is>
      </c>
      <c r="B6899" t="inlineStr">
        <is>
          <t>THAMYRIS NUNES SUGAHARA</t>
        </is>
      </c>
      <c r="C6899" t="n">
        <v>1</v>
      </c>
      <c r="D6899" t="inlineStr">
        <is>
          <t>IPCA</t>
        </is>
      </c>
      <c r="E6899" t="n">
        <v>0.009488792934583046</v>
      </c>
      <c r="F6899" t="inlineStr">
        <is>
          <t>MENSAL</t>
        </is>
      </c>
      <c r="G6899" t="n">
        <v>45468</v>
      </c>
      <c r="H6899" t="n">
        <v>45468</v>
      </c>
      <c r="I6899" t="inlineStr">
        <is>
          <t>031</t>
        </is>
      </c>
      <c r="J6899" t="inlineStr">
        <is>
          <t>CARTEIRA</t>
        </is>
      </c>
      <c r="K6899" t="inlineStr">
        <is>
          <t>CONTRATO</t>
        </is>
      </c>
      <c r="L6899" t="n">
        <v>886.83267</v>
      </c>
      <c r="M6899" t="inlineStr"/>
      <c r="N6899" t="inlineStr"/>
      <c r="O6899" s="142">
        <f>DATE(YEAR(H6899),MONTH(H6899),1)</f>
        <v/>
      </c>
      <c r="P6899" s="132">
        <f>IF(H6899&gt;$L$3,"Futuro","Atraso")</f>
        <v/>
      </c>
      <c r="Q6899">
        <f>12*(YEAR(H6899)-YEAR($L$3))+(MONTH(H6899)-MONTH($L$3))</f>
        <v/>
      </c>
      <c r="R6899" s="366">
        <f>IF(N6899="IBIRAPITANGA FASE 3",IF(P6899="Atraso",M6899,M6899/(1+$J$2)^Q6899),IF(P6899="Atraso",M6899,M6899/(1+$J$1)^Q6899))</f>
        <v/>
      </c>
    </row>
    <row r="6900">
      <c r="A6900" t="inlineStr">
        <is>
          <t>Q03L015</t>
        </is>
      </c>
      <c r="B6900" t="inlineStr">
        <is>
          <t>THAMYRIS NUNES SUGAHARA</t>
        </is>
      </c>
      <c r="C6900" t="n">
        <v>1</v>
      </c>
      <c r="D6900" t="inlineStr">
        <is>
          <t>IPCA</t>
        </is>
      </c>
      <c r="E6900" t="n">
        <v>0.009488792934583046</v>
      </c>
      <c r="F6900" t="inlineStr">
        <is>
          <t>MENSAL</t>
        </is>
      </c>
      <c r="G6900" t="n">
        <v>45498</v>
      </c>
      <c r="H6900" t="n">
        <v>45498</v>
      </c>
      <c r="I6900" t="inlineStr">
        <is>
          <t>032</t>
        </is>
      </c>
      <c r="J6900" t="inlineStr">
        <is>
          <t>CARTEIRA</t>
        </is>
      </c>
      <c r="K6900" t="inlineStr">
        <is>
          <t>CONTRATO</t>
        </is>
      </c>
      <c r="L6900" t="n">
        <v>886.83267</v>
      </c>
      <c r="M6900" t="inlineStr"/>
      <c r="N6900" t="inlineStr"/>
      <c r="O6900" s="142">
        <f>DATE(YEAR(H6900),MONTH(H6900),1)</f>
        <v/>
      </c>
      <c r="P6900" s="132">
        <f>IF(H6900&gt;$L$3,"Futuro","Atraso")</f>
        <v/>
      </c>
      <c r="Q6900">
        <f>12*(YEAR(H6900)-YEAR($L$3))+(MONTH(H6900)-MONTH($L$3))</f>
        <v/>
      </c>
      <c r="R6900" s="366">
        <f>IF(N6900="IBIRAPITANGA FASE 3",IF(P6900="Atraso",M6900,M6900/(1+$J$2)^Q6900),IF(P6900="Atraso",M6900,M6900/(1+$J$1)^Q6900))</f>
        <v/>
      </c>
    </row>
    <row r="6901">
      <c r="A6901" t="inlineStr">
        <is>
          <t>Q03L015</t>
        </is>
      </c>
      <c r="B6901" t="inlineStr">
        <is>
          <t>THAMYRIS NUNES SUGAHARA</t>
        </is>
      </c>
      <c r="C6901" t="n">
        <v>1</v>
      </c>
      <c r="D6901" t="inlineStr">
        <is>
          <t>IPCA</t>
        </is>
      </c>
      <c r="E6901" t="n">
        <v>0.009488792934583046</v>
      </c>
      <c r="F6901" t="inlineStr">
        <is>
          <t>MENSAL</t>
        </is>
      </c>
      <c r="G6901" t="n">
        <v>45529</v>
      </c>
      <c r="H6901" t="n">
        <v>45529</v>
      </c>
      <c r="I6901" t="inlineStr">
        <is>
          <t>033</t>
        </is>
      </c>
      <c r="J6901" t="inlineStr">
        <is>
          <t>CARTEIRA</t>
        </is>
      </c>
      <c r="K6901" t="inlineStr">
        <is>
          <t>CONTRATO</t>
        </is>
      </c>
      <c r="L6901" t="n">
        <v>886.83267</v>
      </c>
      <c r="M6901" t="inlineStr"/>
      <c r="N6901" t="inlineStr"/>
      <c r="O6901" s="142">
        <f>DATE(YEAR(H6901),MONTH(H6901),1)</f>
        <v/>
      </c>
      <c r="P6901" s="132">
        <f>IF(H6901&gt;$L$3,"Futuro","Atraso")</f>
        <v/>
      </c>
      <c r="Q6901">
        <f>12*(YEAR(H6901)-YEAR($L$3))+(MONTH(H6901)-MONTH($L$3))</f>
        <v/>
      </c>
      <c r="R6901" s="366">
        <f>IF(N6901="IBIRAPITANGA FASE 3",IF(P6901="Atraso",M6901,M6901/(1+$J$2)^Q6901),IF(P6901="Atraso",M6901,M6901/(1+$J$1)^Q6901))</f>
        <v/>
      </c>
    </row>
    <row r="6902">
      <c r="A6902" t="inlineStr">
        <is>
          <t>Q03L015</t>
        </is>
      </c>
      <c r="B6902" t="inlineStr">
        <is>
          <t>THAMYRIS NUNES SUGAHARA</t>
        </is>
      </c>
      <c r="C6902" t="n">
        <v>1</v>
      </c>
      <c r="D6902" t="inlineStr">
        <is>
          <t>IPCA</t>
        </is>
      </c>
      <c r="E6902" t="n">
        <v>0.009488792934583046</v>
      </c>
      <c r="F6902" t="inlineStr">
        <is>
          <t>MENSAL</t>
        </is>
      </c>
      <c r="G6902" t="n">
        <v>45560</v>
      </c>
      <c r="H6902" t="n">
        <v>45560</v>
      </c>
      <c r="I6902" t="inlineStr">
        <is>
          <t>034</t>
        </is>
      </c>
      <c r="J6902" t="inlineStr">
        <is>
          <t>CARTEIRA</t>
        </is>
      </c>
      <c r="K6902" t="inlineStr">
        <is>
          <t>CONTRATO</t>
        </is>
      </c>
      <c r="L6902" t="n">
        <v>886.83267</v>
      </c>
      <c r="M6902" t="inlineStr"/>
      <c r="N6902" t="inlineStr"/>
      <c r="O6902" s="142">
        <f>DATE(YEAR(H6902),MONTH(H6902),1)</f>
        <v/>
      </c>
      <c r="P6902" s="132">
        <f>IF(H6902&gt;$L$3,"Futuro","Atraso")</f>
        <v/>
      </c>
      <c r="Q6902">
        <f>12*(YEAR(H6902)-YEAR($L$3))+(MONTH(H6902)-MONTH($L$3))</f>
        <v/>
      </c>
      <c r="R6902" s="366">
        <f>IF(N6902="IBIRAPITANGA FASE 3",IF(P6902="Atraso",M6902,M6902/(1+$J$2)^Q6902),IF(P6902="Atraso",M6902,M6902/(1+$J$1)^Q6902))</f>
        <v/>
      </c>
    </row>
    <row r="6903">
      <c r="A6903" t="inlineStr">
        <is>
          <t>Q03L015</t>
        </is>
      </c>
      <c r="B6903" t="inlineStr">
        <is>
          <t>THAMYRIS NUNES SUGAHARA</t>
        </is>
      </c>
      <c r="C6903" t="n">
        <v>1</v>
      </c>
      <c r="D6903" t="inlineStr">
        <is>
          <t>IPCA</t>
        </is>
      </c>
      <c r="E6903" t="n">
        <v>0.009488792934583046</v>
      </c>
      <c r="F6903" t="inlineStr">
        <is>
          <t>MENSAL</t>
        </is>
      </c>
      <c r="G6903" t="n">
        <v>45590</v>
      </c>
      <c r="H6903" t="n">
        <v>45590</v>
      </c>
      <c r="I6903" t="inlineStr">
        <is>
          <t>035</t>
        </is>
      </c>
      <c r="J6903" t="inlineStr">
        <is>
          <t>CARTEIRA</t>
        </is>
      </c>
      <c r="K6903" t="inlineStr">
        <is>
          <t>CONTRATO</t>
        </is>
      </c>
      <c r="L6903" t="n">
        <v>886.83267</v>
      </c>
      <c r="M6903" t="inlineStr"/>
      <c r="N6903" t="inlineStr"/>
      <c r="O6903" s="142">
        <f>DATE(YEAR(H6903),MONTH(H6903),1)</f>
        <v/>
      </c>
      <c r="P6903" s="132">
        <f>IF(H6903&gt;$L$3,"Futuro","Atraso")</f>
        <v/>
      </c>
      <c r="Q6903">
        <f>12*(YEAR(H6903)-YEAR($L$3))+(MONTH(H6903)-MONTH($L$3))</f>
        <v/>
      </c>
      <c r="R6903" s="366">
        <f>IF(N6903="IBIRAPITANGA FASE 3",IF(P6903="Atraso",M6903,M6903/(1+$J$2)^Q6903),IF(P6903="Atraso",M6903,M6903/(1+$J$1)^Q6903))</f>
        <v/>
      </c>
    </row>
    <row r="6904">
      <c r="A6904" t="inlineStr">
        <is>
          <t>Q03L015</t>
        </is>
      </c>
      <c r="B6904" t="inlineStr">
        <is>
          <t>THAMYRIS NUNES SUGAHARA</t>
        </is>
      </c>
      <c r="C6904" t="n">
        <v>1</v>
      </c>
      <c r="D6904" t="inlineStr">
        <is>
          <t>IPCA</t>
        </is>
      </c>
      <c r="E6904" t="n">
        <v>0.009488792934583046</v>
      </c>
      <c r="F6904" t="inlineStr">
        <is>
          <t>MENSAL</t>
        </is>
      </c>
      <c r="G6904" t="n">
        <v>45621</v>
      </c>
      <c r="H6904" t="n">
        <v>45621</v>
      </c>
      <c r="I6904" t="inlineStr">
        <is>
          <t>036</t>
        </is>
      </c>
      <c r="J6904" t="inlineStr">
        <is>
          <t>CARTEIRA</t>
        </is>
      </c>
      <c r="K6904" t="inlineStr">
        <is>
          <t>CONTRATO</t>
        </is>
      </c>
      <c r="L6904" t="n">
        <v>886.83267</v>
      </c>
      <c r="M6904" t="inlineStr"/>
      <c r="N6904" t="inlineStr"/>
      <c r="O6904" s="142">
        <f>DATE(YEAR(H6904),MONTH(H6904),1)</f>
        <v/>
      </c>
      <c r="P6904" s="132">
        <f>IF(H6904&gt;$L$3,"Futuro","Atraso")</f>
        <v/>
      </c>
      <c r="Q6904">
        <f>12*(YEAR(H6904)-YEAR($L$3))+(MONTH(H6904)-MONTH($L$3))</f>
        <v/>
      </c>
      <c r="R6904" s="366">
        <f>IF(N6904="IBIRAPITANGA FASE 3",IF(P6904="Atraso",M6904,M6904/(1+$J$2)^Q6904),IF(P6904="Atraso",M6904,M6904/(1+$J$1)^Q6904))</f>
        <v/>
      </c>
    </row>
    <row r="6905">
      <c r="A6905" t="inlineStr">
        <is>
          <t>Q03L015</t>
        </is>
      </c>
      <c r="B6905" t="inlineStr">
        <is>
          <t>THAMYRIS NUNES SUGAHARA</t>
        </is>
      </c>
      <c r="C6905" t="n">
        <v>1</v>
      </c>
      <c r="D6905" t="inlineStr">
        <is>
          <t>IPCA</t>
        </is>
      </c>
      <c r="E6905" t="n">
        <v>0.009488792934583046</v>
      </c>
      <c r="F6905" t="inlineStr">
        <is>
          <t>MENSAL</t>
        </is>
      </c>
      <c r="G6905" t="n">
        <v>45651</v>
      </c>
      <c r="H6905" t="n">
        <v>45651</v>
      </c>
      <c r="I6905" t="inlineStr">
        <is>
          <t>037</t>
        </is>
      </c>
      <c r="J6905" t="inlineStr">
        <is>
          <t>CARTEIRA</t>
        </is>
      </c>
      <c r="K6905" t="inlineStr">
        <is>
          <t>CONTRATO</t>
        </is>
      </c>
      <c r="L6905" t="n">
        <v>886.83267</v>
      </c>
      <c r="M6905" t="inlineStr"/>
      <c r="N6905" t="inlineStr"/>
      <c r="O6905" s="142">
        <f>DATE(YEAR(H6905),MONTH(H6905),1)</f>
        <v/>
      </c>
      <c r="P6905" s="132">
        <f>IF(H6905&gt;$L$3,"Futuro","Atraso")</f>
        <v/>
      </c>
      <c r="Q6905">
        <f>12*(YEAR(H6905)-YEAR($L$3))+(MONTH(H6905)-MONTH($L$3))</f>
        <v/>
      </c>
      <c r="R6905" s="366">
        <f>IF(N6905="IBIRAPITANGA FASE 3",IF(P6905="Atraso",M6905,M6905/(1+$J$2)^Q6905),IF(P6905="Atraso",M6905,M6905/(1+$J$1)^Q6905))</f>
        <v/>
      </c>
    </row>
    <row r="6906">
      <c r="A6906" t="inlineStr">
        <is>
          <t>Q03L015</t>
        </is>
      </c>
      <c r="B6906" t="inlineStr">
        <is>
          <t>THAMYRIS NUNES SUGAHARA</t>
        </is>
      </c>
      <c r="C6906" t="n">
        <v>1</v>
      </c>
      <c r="D6906" t="inlineStr">
        <is>
          <t>IPCA</t>
        </is>
      </c>
      <c r="E6906" t="n">
        <v>0.009488792934583046</v>
      </c>
      <c r="F6906" t="inlineStr">
        <is>
          <t>MENSAL</t>
        </is>
      </c>
      <c r="G6906" t="n">
        <v>45682</v>
      </c>
      <c r="H6906" t="n">
        <v>45682</v>
      </c>
      <c r="I6906" t="inlineStr">
        <is>
          <t>038</t>
        </is>
      </c>
      <c r="J6906" t="inlineStr">
        <is>
          <t>CARTEIRA</t>
        </is>
      </c>
      <c r="K6906" t="inlineStr">
        <is>
          <t>CONTRATO</t>
        </is>
      </c>
      <c r="L6906" t="n">
        <v>886.83267</v>
      </c>
      <c r="M6906" t="inlineStr"/>
      <c r="N6906" t="inlineStr"/>
      <c r="O6906" s="142">
        <f>DATE(YEAR(H6906),MONTH(H6906),1)</f>
        <v/>
      </c>
      <c r="P6906" s="132">
        <f>IF(H6906&gt;$L$3,"Futuro","Atraso")</f>
        <v/>
      </c>
      <c r="Q6906">
        <f>12*(YEAR(H6906)-YEAR($L$3))+(MONTH(H6906)-MONTH($L$3))</f>
        <v/>
      </c>
      <c r="R6906" s="366">
        <f>IF(N6906="IBIRAPITANGA FASE 3",IF(P6906="Atraso",M6906,M6906/(1+$J$2)^Q6906),IF(P6906="Atraso",M6906,M6906/(1+$J$1)^Q6906))</f>
        <v/>
      </c>
    </row>
    <row r="6907">
      <c r="A6907" t="inlineStr">
        <is>
          <t>Q03L015</t>
        </is>
      </c>
      <c r="B6907" t="inlineStr">
        <is>
          <t>THAMYRIS NUNES SUGAHARA</t>
        </is>
      </c>
      <c r="C6907" t="n">
        <v>1</v>
      </c>
      <c r="D6907" t="inlineStr">
        <is>
          <t>IPCA</t>
        </is>
      </c>
      <c r="E6907" t="n">
        <v>0.009488792934583046</v>
      </c>
      <c r="F6907" t="inlineStr">
        <is>
          <t>MENSAL</t>
        </is>
      </c>
      <c r="G6907" t="n">
        <v>45713</v>
      </c>
      <c r="H6907" t="n">
        <v>45713</v>
      </c>
      <c r="I6907" t="inlineStr">
        <is>
          <t>039</t>
        </is>
      </c>
      <c r="J6907" t="inlineStr">
        <is>
          <t>CARTEIRA</t>
        </is>
      </c>
      <c r="K6907" t="inlineStr">
        <is>
          <t>CONTRATO</t>
        </is>
      </c>
      <c r="L6907" t="n">
        <v>886.83267</v>
      </c>
      <c r="M6907" t="inlineStr"/>
      <c r="N6907" t="inlineStr"/>
      <c r="O6907" s="142">
        <f>DATE(YEAR(H6907),MONTH(H6907),1)</f>
        <v/>
      </c>
      <c r="P6907" s="132">
        <f>IF(H6907&gt;$L$3,"Futuro","Atraso")</f>
        <v/>
      </c>
      <c r="Q6907">
        <f>12*(YEAR(H6907)-YEAR($L$3))+(MONTH(H6907)-MONTH($L$3))</f>
        <v/>
      </c>
      <c r="R6907" s="366">
        <f>IF(N6907="IBIRAPITANGA FASE 3",IF(P6907="Atraso",M6907,M6907/(1+$J$2)^Q6907),IF(P6907="Atraso",M6907,M6907/(1+$J$1)^Q6907))</f>
        <v/>
      </c>
    </row>
    <row r="6908">
      <c r="A6908" t="inlineStr">
        <is>
          <t>Q03L015</t>
        </is>
      </c>
      <c r="B6908" t="inlineStr">
        <is>
          <t>THAMYRIS NUNES SUGAHARA</t>
        </is>
      </c>
      <c r="C6908" t="n">
        <v>1</v>
      </c>
      <c r="D6908" t="inlineStr">
        <is>
          <t>IPCA</t>
        </is>
      </c>
      <c r="E6908" t="n">
        <v>0.009488792934583046</v>
      </c>
      <c r="F6908" t="inlineStr">
        <is>
          <t>MENSAL</t>
        </is>
      </c>
      <c r="G6908" t="n">
        <v>45741</v>
      </c>
      <c r="H6908" t="n">
        <v>45741</v>
      </c>
      <c r="I6908" t="inlineStr">
        <is>
          <t>040</t>
        </is>
      </c>
      <c r="J6908" t="inlineStr">
        <is>
          <t>CARTEIRA</t>
        </is>
      </c>
      <c r="K6908" t="inlineStr">
        <is>
          <t>CONTRATO</t>
        </is>
      </c>
      <c r="L6908" t="n">
        <v>886.83267</v>
      </c>
      <c r="M6908" t="inlineStr"/>
      <c r="N6908" t="inlineStr"/>
      <c r="O6908" s="142">
        <f>DATE(YEAR(H6908),MONTH(H6908),1)</f>
        <v/>
      </c>
      <c r="P6908" s="132">
        <f>IF(H6908&gt;$L$3,"Futuro","Atraso")</f>
        <v/>
      </c>
      <c r="Q6908">
        <f>12*(YEAR(H6908)-YEAR($L$3))+(MONTH(H6908)-MONTH($L$3))</f>
        <v/>
      </c>
      <c r="R6908" s="366">
        <f>IF(N6908="IBIRAPITANGA FASE 3",IF(P6908="Atraso",M6908,M6908/(1+$J$2)^Q6908),IF(P6908="Atraso",M6908,M6908/(1+$J$1)^Q6908))</f>
        <v/>
      </c>
    </row>
    <row r="6909">
      <c r="A6909" t="inlineStr">
        <is>
          <t>Q03L015</t>
        </is>
      </c>
      <c r="B6909" t="inlineStr">
        <is>
          <t>THAMYRIS NUNES SUGAHARA</t>
        </is>
      </c>
      <c r="C6909" t="n">
        <v>1</v>
      </c>
      <c r="D6909" t="inlineStr">
        <is>
          <t>IPCA</t>
        </is>
      </c>
      <c r="E6909" t="n">
        <v>0.009488792934583046</v>
      </c>
      <c r="F6909" t="inlineStr">
        <is>
          <t>MENSAL</t>
        </is>
      </c>
      <c r="G6909" t="n">
        <v>45772</v>
      </c>
      <c r="H6909" t="n">
        <v>45772</v>
      </c>
      <c r="I6909" t="inlineStr">
        <is>
          <t>041</t>
        </is>
      </c>
      <c r="J6909" t="inlineStr">
        <is>
          <t>CARTEIRA</t>
        </is>
      </c>
      <c r="K6909" t="inlineStr">
        <is>
          <t>CONTRATO</t>
        </is>
      </c>
      <c r="L6909" t="n">
        <v>886.83267</v>
      </c>
      <c r="M6909" t="inlineStr"/>
      <c r="N6909" t="inlineStr"/>
      <c r="O6909" s="142">
        <f>DATE(YEAR(H6909),MONTH(H6909),1)</f>
        <v/>
      </c>
      <c r="P6909" s="132">
        <f>IF(H6909&gt;$L$3,"Futuro","Atraso")</f>
        <v/>
      </c>
      <c r="Q6909">
        <f>12*(YEAR(H6909)-YEAR($L$3))+(MONTH(H6909)-MONTH($L$3))</f>
        <v/>
      </c>
      <c r="R6909" s="366">
        <f>IF(N6909="IBIRAPITANGA FASE 3",IF(P6909="Atraso",M6909,M6909/(1+$J$2)^Q6909),IF(P6909="Atraso",M6909,M6909/(1+$J$1)^Q6909))</f>
        <v/>
      </c>
    </row>
    <row r="6910">
      <c r="A6910" t="inlineStr">
        <is>
          <t>Q03L015</t>
        </is>
      </c>
      <c r="B6910" t="inlineStr">
        <is>
          <t>THAMYRIS NUNES SUGAHARA</t>
        </is>
      </c>
      <c r="C6910" t="n">
        <v>1</v>
      </c>
      <c r="D6910" t="inlineStr">
        <is>
          <t>IPCA</t>
        </is>
      </c>
      <c r="E6910" t="n">
        <v>0.009488792934583046</v>
      </c>
      <c r="F6910" t="inlineStr">
        <is>
          <t>MENSAL</t>
        </is>
      </c>
      <c r="G6910" t="n">
        <v>45802</v>
      </c>
      <c r="H6910" t="n">
        <v>45802</v>
      </c>
      <c r="I6910" t="inlineStr">
        <is>
          <t>042</t>
        </is>
      </c>
      <c r="J6910" t="inlineStr">
        <is>
          <t>CARTEIRA</t>
        </is>
      </c>
      <c r="K6910" t="inlineStr">
        <is>
          <t>CONTRATO</t>
        </is>
      </c>
      <c r="L6910" t="n">
        <v>886.83267</v>
      </c>
      <c r="M6910" t="inlineStr"/>
      <c r="N6910" t="inlineStr"/>
      <c r="O6910" s="142">
        <f>DATE(YEAR(H6910),MONTH(H6910),1)</f>
        <v/>
      </c>
      <c r="P6910" s="132">
        <f>IF(H6910&gt;$L$3,"Futuro","Atraso")</f>
        <v/>
      </c>
      <c r="Q6910">
        <f>12*(YEAR(H6910)-YEAR($L$3))+(MONTH(H6910)-MONTH($L$3))</f>
        <v/>
      </c>
      <c r="R6910" s="366">
        <f>IF(N6910="IBIRAPITANGA FASE 3",IF(P6910="Atraso",M6910,M6910/(1+$J$2)^Q6910),IF(P6910="Atraso",M6910,M6910/(1+$J$1)^Q6910))</f>
        <v/>
      </c>
    </row>
    <row r="6911">
      <c r="A6911" t="inlineStr">
        <is>
          <t>Q03L015</t>
        </is>
      </c>
      <c r="B6911" t="inlineStr">
        <is>
          <t>THAMYRIS NUNES SUGAHARA</t>
        </is>
      </c>
      <c r="C6911" t="n">
        <v>1</v>
      </c>
      <c r="D6911" t="inlineStr">
        <is>
          <t>IPCA</t>
        </is>
      </c>
      <c r="E6911" t="n">
        <v>0.009488792934583046</v>
      </c>
      <c r="F6911" t="inlineStr">
        <is>
          <t>MENSAL</t>
        </is>
      </c>
      <c r="G6911" t="n">
        <v>45833</v>
      </c>
      <c r="H6911" t="n">
        <v>45833</v>
      </c>
      <c r="I6911" t="inlineStr">
        <is>
          <t>043</t>
        </is>
      </c>
      <c r="J6911" t="inlineStr">
        <is>
          <t>CARTEIRA</t>
        </is>
      </c>
      <c r="K6911" t="inlineStr">
        <is>
          <t>CONTRATO</t>
        </is>
      </c>
      <c r="L6911" t="n">
        <v>886.83267</v>
      </c>
      <c r="M6911" t="inlineStr"/>
      <c r="N6911" t="inlineStr"/>
      <c r="O6911" s="142">
        <f>DATE(YEAR(H6911),MONTH(H6911),1)</f>
        <v/>
      </c>
      <c r="P6911" s="132">
        <f>IF(H6911&gt;$L$3,"Futuro","Atraso")</f>
        <v/>
      </c>
      <c r="Q6911">
        <f>12*(YEAR(H6911)-YEAR($L$3))+(MONTH(H6911)-MONTH($L$3))</f>
        <v/>
      </c>
      <c r="R6911" s="366">
        <f>IF(N6911="IBIRAPITANGA FASE 3",IF(P6911="Atraso",M6911,M6911/(1+$J$2)^Q6911),IF(P6911="Atraso",M6911,M6911/(1+$J$1)^Q6911))</f>
        <v/>
      </c>
    </row>
    <row r="6912">
      <c r="A6912" t="inlineStr">
        <is>
          <t>Q03L015</t>
        </is>
      </c>
      <c r="B6912" t="inlineStr">
        <is>
          <t>THAMYRIS NUNES SUGAHARA</t>
        </is>
      </c>
      <c r="C6912" t="n">
        <v>1</v>
      </c>
      <c r="D6912" t="inlineStr">
        <is>
          <t>IPCA</t>
        </is>
      </c>
      <c r="E6912" t="n">
        <v>0.009488792934583046</v>
      </c>
      <c r="F6912" t="inlineStr">
        <is>
          <t>MENSAL</t>
        </is>
      </c>
      <c r="G6912" t="n">
        <v>45863</v>
      </c>
      <c r="H6912" t="n">
        <v>45863</v>
      </c>
      <c r="I6912" t="inlineStr">
        <is>
          <t>044</t>
        </is>
      </c>
      <c r="J6912" t="inlineStr">
        <is>
          <t>CARTEIRA</t>
        </is>
      </c>
      <c r="K6912" t="inlineStr">
        <is>
          <t>CONTRATO</t>
        </is>
      </c>
      <c r="L6912" t="n">
        <v>886.83267</v>
      </c>
      <c r="M6912" t="inlineStr"/>
      <c r="N6912" t="inlineStr"/>
      <c r="O6912" s="142">
        <f>DATE(YEAR(H6912),MONTH(H6912),1)</f>
        <v/>
      </c>
      <c r="P6912" s="132">
        <f>IF(H6912&gt;$L$3,"Futuro","Atraso")</f>
        <v/>
      </c>
      <c r="Q6912">
        <f>12*(YEAR(H6912)-YEAR($L$3))+(MONTH(H6912)-MONTH($L$3))</f>
        <v/>
      </c>
      <c r="R6912" s="366">
        <f>IF(N6912="IBIRAPITANGA FASE 3",IF(P6912="Atraso",M6912,M6912/(1+$J$2)^Q6912),IF(P6912="Atraso",M6912,M6912/(1+$J$1)^Q6912))</f>
        <v/>
      </c>
    </row>
    <row r="6913">
      <c r="A6913" t="inlineStr">
        <is>
          <t>Q03L015</t>
        </is>
      </c>
      <c r="B6913" t="inlineStr">
        <is>
          <t>THAMYRIS NUNES SUGAHARA</t>
        </is>
      </c>
      <c r="C6913" t="n">
        <v>1</v>
      </c>
      <c r="D6913" t="inlineStr">
        <is>
          <t>IPCA</t>
        </is>
      </c>
      <c r="E6913" t="n">
        <v>0.009488792934583046</v>
      </c>
      <c r="F6913" t="inlineStr">
        <is>
          <t>MENSAL</t>
        </is>
      </c>
      <c r="G6913" t="n">
        <v>45894</v>
      </c>
      <c r="H6913" t="n">
        <v>45894</v>
      </c>
      <c r="I6913" t="inlineStr">
        <is>
          <t>045</t>
        </is>
      </c>
      <c r="J6913" t="inlineStr">
        <is>
          <t>CARTEIRA</t>
        </is>
      </c>
      <c r="K6913" t="inlineStr">
        <is>
          <t>CONTRATO</t>
        </is>
      </c>
      <c r="L6913" t="n">
        <v>886.83267</v>
      </c>
      <c r="M6913" t="inlineStr"/>
      <c r="N6913" t="inlineStr"/>
      <c r="O6913" s="142">
        <f>DATE(YEAR(H6913),MONTH(H6913),1)</f>
        <v/>
      </c>
      <c r="P6913" s="132">
        <f>IF(H6913&gt;$L$3,"Futuro","Atraso")</f>
        <v/>
      </c>
      <c r="Q6913">
        <f>12*(YEAR(H6913)-YEAR($L$3))+(MONTH(H6913)-MONTH($L$3))</f>
        <v/>
      </c>
      <c r="R6913" s="366">
        <f>IF(N6913="IBIRAPITANGA FASE 3",IF(P6913="Atraso",M6913,M6913/(1+$J$2)^Q6913),IF(P6913="Atraso",M6913,M6913/(1+$J$1)^Q6913))</f>
        <v/>
      </c>
    </row>
    <row r="6914">
      <c r="A6914" t="inlineStr">
        <is>
          <t>Q03L015</t>
        </is>
      </c>
      <c r="B6914" t="inlineStr">
        <is>
          <t>THAMYRIS NUNES SUGAHARA</t>
        </is>
      </c>
      <c r="C6914" t="n">
        <v>1</v>
      </c>
      <c r="D6914" t="inlineStr">
        <is>
          <t>IPCA</t>
        </is>
      </c>
      <c r="E6914" t="n">
        <v>0.009488792934583046</v>
      </c>
      <c r="F6914" t="inlineStr">
        <is>
          <t>MENSAL</t>
        </is>
      </c>
      <c r="G6914" t="n">
        <v>45925</v>
      </c>
      <c r="H6914" t="n">
        <v>45925</v>
      </c>
      <c r="I6914" t="inlineStr">
        <is>
          <t>046</t>
        </is>
      </c>
      <c r="J6914" t="inlineStr">
        <is>
          <t>CARTEIRA</t>
        </is>
      </c>
      <c r="K6914" t="inlineStr">
        <is>
          <t>CONTRATO</t>
        </is>
      </c>
      <c r="L6914" t="n">
        <v>886.83267</v>
      </c>
      <c r="M6914" t="inlineStr"/>
      <c r="N6914" t="inlineStr"/>
      <c r="O6914" s="142">
        <f>DATE(YEAR(H6914),MONTH(H6914),1)</f>
        <v/>
      </c>
      <c r="P6914" s="132">
        <f>IF(H6914&gt;$L$3,"Futuro","Atraso")</f>
        <v/>
      </c>
      <c r="Q6914">
        <f>12*(YEAR(H6914)-YEAR($L$3))+(MONTH(H6914)-MONTH($L$3))</f>
        <v/>
      </c>
      <c r="R6914" s="366">
        <f>IF(N6914="IBIRAPITANGA FASE 3",IF(P6914="Atraso",M6914,M6914/(1+$J$2)^Q6914),IF(P6914="Atraso",M6914,M6914/(1+$J$1)^Q6914))</f>
        <v/>
      </c>
    </row>
    <row r="6915">
      <c r="A6915" t="inlineStr">
        <is>
          <t>Q03L015</t>
        </is>
      </c>
      <c r="B6915" t="inlineStr">
        <is>
          <t>THAMYRIS NUNES SUGAHARA</t>
        </is>
      </c>
      <c r="C6915" t="n">
        <v>1</v>
      </c>
      <c r="D6915" t="inlineStr">
        <is>
          <t>IPCA</t>
        </is>
      </c>
      <c r="E6915" t="n">
        <v>0.009488792934583046</v>
      </c>
      <c r="F6915" t="inlineStr">
        <is>
          <t>MENSAL</t>
        </is>
      </c>
      <c r="G6915" t="n">
        <v>45955</v>
      </c>
      <c r="H6915" t="n">
        <v>45955</v>
      </c>
      <c r="I6915" t="inlineStr">
        <is>
          <t>047</t>
        </is>
      </c>
      <c r="J6915" t="inlineStr">
        <is>
          <t>CARTEIRA</t>
        </is>
      </c>
      <c r="K6915" t="inlineStr">
        <is>
          <t>CONTRATO</t>
        </is>
      </c>
      <c r="L6915" t="n">
        <v>886.83267</v>
      </c>
      <c r="M6915" t="inlineStr"/>
      <c r="N6915" t="inlineStr"/>
      <c r="O6915" s="142">
        <f>DATE(YEAR(H6915),MONTH(H6915),1)</f>
        <v/>
      </c>
      <c r="P6915" s="132">
        <f>IF(H6915&gt;$L$3,"Futuro","Atraso")</f>
        <v/>
      </c>
      <c r="Q6915">
        <f>12*(YEAR(H6915)-YEAR($L$3))+(MONTH(H6915)-MONTH($L$3))</f>
        <v/>
      </c>
      <c r="R6915" s="366">
        <f>IF(N6915="IBIRAPITANGA FASE 3",IF(P6915="Atraso",M6915,M6915/(1+$J$2)^Q6915),IF(P6915="Atraso",M6915,M6915/(1+$J$1)^Q6915))</f>
        <v/>
      </c>
    </row>
    <row r="6916">
      <c r="A6916" t="inlineStr">
        <is>
          <t>Q03L015</t>
        </is>
      </c>
      <c r="B6916" t="inlineStr">
        <is>
          <t>THAMYRIS NUNES SUGAHARA</t>
        </is>
      </c>
      <c r="C6916" t="n">
        <v>1</v>
      </c>
      <c r="D6916" t="inlineStr">
        <is>
          <t>IPCA</t>
        </is>
      </c>
      <c r="E6916" t="n">
        <v>0.009488792934583046</v>
      </c>
      <c r="F6916" t="inlineStr">
        <is>
          <t>MENSAL</t>
        </is>
      </c>
      <c r="G6916" t="n">
        <v>45986</v>
      </c>
      <c r="H6916" t="n">
        <v>45986</v>
      </c>
      <c r="I6916" t="inlineStr">
        <is>
          <t>048</t>
        </is>
      </c>
      <c r="J6916" t="inlineStr">
        <is>
          <t>CARTEIRA</t>
        </is>
      </c>
      <c r="K6916" t="inlineStr">
        <is>
          <t>CONTRATO</t>
        </is>
      </c>
      <c r="L6916" t="n">
        <v>886.83267</v>
      </c>
      <c r="M6916" t="inlineStr"/>
      <c r="N6916" t="inlineStr"/>
      <c r="O6916" s="142">
        <f>DATE(YEAR(H6916),MONTH(H6916),1)</f>
        <v/>
      </c>
      <c r="P6916" s="132">
        <f>IF(H6916&gt;$L$3,"Futuro","Atraso")</f>
        <v/>
      </c>
      <c r="Q6916">
        <f>12*(YEAR(H6916)-YEAR($L$3))+(MONTH(H6916)-MONTH($L$3))</f>
        <v/>
      </c>
      <c r="R6916" s="366">
        <f>IF(N6916="IBIRAPITANGA FASE 3",IF(P6916="Atraso",M6916,M6916/(1+$J$2)^Q6916),IF(P6916="Atraso",M6916,M6916/(1+$J$1)^Q6916))</f>
        <v/>
      </c>
    </row>
    <row r="6917">
      <c r="A6917" t="inlineStr">
        <is>
          <t>Q03L015</t>
        </is>
      </c>
      <c r="B6917" t="inlineStr">
        <is>
          <t>THAMYRIS NUNES SUGAHARA</t>
        </is>
      </c>
      <c r="C6917" t="n">
        <v>1</v>
      </c>
      <c r="D6917" t="inlineStr">
        <is>
          <t>IPCA</t>
        </is>
      </c>
      <c r="E6917" t="n">
        <v>0.009488792934583046</v>
      </c>
      <c r="F6917" t="inlineStr">
        <is>
          <t>MENSAL</t>
        </is>
      </c>
      <c r="G6917" t="n">
        <v>46016</v>
      </c>
      <c r="H6917" t="n">
        <v>46016</v>
      </c>
      <c r="I6917" t="inlineStr">
        <is>
          <t>049</t>
        </is>
      </c>
      <c r="J6917" t="inlineStr">
        <is>
          <t>CARTEIRA</t>
        </is>
      </c>
      <c r="K6917" t="inlineStr">
        <is>
          <t>CONTRATO</t>
        </is>
      </c>
      <c r="L6917" t="n">
        <v>886.83267</v>
      </c>
      <c r="M6917" t="inlineStr"/>
      <c r="N6917" t="inlineStr"/>
      <c r="O6917" s="142">
        <f>DATE(YEAR(H6917),MONTH(H6917),1)</f>
        <v/>
      </c>
      <c r="P6917" s="132">
        <f>IF(H6917&gt;$L$3,"Futuro","Atraso")</f>
        <v/>
      </c>
      <c r="Q6917">
        <f>12*(YEAR(H6917)-YEAR($L$3))+(MONTH(H6917)-MONTH($L$3))</f>
        <v/>
      </c>
      <c r="R6917" s="366">
        <f>IF(N6917="IBIRAPITANGA FASE 3",IF(P6917="Atraso",M6917,M6917/(1+$J$2)^Q6917),IF(P6917="Atraso",M6917,M6917/(1+$J$1)^Q6917))</f>
        <v/>
      </c>
    </row>
    <row r="6918">
      <c r="A6918" t="inlineStr">
        <is>
          <t>Q03L015</t>
        </is>
      </c>
      <c r="B6918" t="inlineStr">
        <is>
          <t>THAMYRIS NUNES SUGAHARA</t>
        </is>
      </c>
      <c r="C6918" t="n">
        <v>1</v>
      </c>
      <c r="D6918" t="inlineStr">
        <is>
          <t>IPCA</t>
        </is>
      </c>
      <c r="E6918" t="n">
        <v>0.009488792934583046</v>
      </c>
      <c r="F6918" t="inlineStr">
        <is>
          <t>MENSAL</t>
        </is>
      </c>
      <c r="G6918" t="n">
        <v>46047</v>
      </c>
      <c r="H6918" t="n">
        <v>46047</v>
      </c>
      <c r="I6918" t="inlineStr">
        <is>
          <t>050</t>
        </is>
      </c>
      <c r="J6918" t="inlineStr">
        <is>
          <t>CARTEIRA</t>
        </is>
      </c>
      <c r="K6918" t="inlineStr">
        <is>
          <t>CONTRATO</t>
        </is>
      </c>
      <c r="L6918" t="n">
        <v>886.83267</v>
      </c>
      <c r="M6918" t="inlineStr"/>
      <c r="N6918" t="inlineStr"/>
      <c r="O6918" s="142">
        <f>DATE(YEAR(H6918),MONTH(H6918),1)</f>
        <v/>
      </c>
      <c r="P6918" s="132">
        <f>IF(H6918&gt;$L$3,"Futuro","Atraso")</f>
        <v/>
      </c>
      <c r="Q6918">
        <f>12*(YEAR(H6918)-YEAR($L$3))+(MONTH(H6918)-MONTH($L$3))</f>
        <v/>
      </c>
      <c r="R6918" s="366">
        <f>IF(N6918="IBIRAPITANGA FASE 3",IF(P6918="Atraso",M6918,M6918/(1+$J$2)^Q6918),IF(P6918="Atraso",M6918,M6918/(1+$J$1)^Q6918))</f>
        <v/>
      </c>
    </row>
    <row r="6919">
      <c r="A6919" t="inlineStr">
        <is>
          <t>Q03L015</t>
        </is>
      </c>
      <c r="B6919" t="inlineStr">
        <is>
          <t>THAMYRIS NUNES SUGAHARA</t>
        </is>
      </c>
      <c r="C6919" t="n">
        <v>1</v>
      </c>
      <c r="D6919" t="inlineStr">
        <is>
          <t>IPCA</t>
        </is>
      </c>
      <c r="E6919" t="n">
        <v>0.009488792934583046</v>
      </c>
      <c r="F6919" t="inlineStr">
        <is>
          <t>MENSAL</t>
        </is>
      </c>
      <c r="G6919" t="n">
        <v>46078</v>
      </c>
      <c r="H6919" t="n">
        <v>46078</v>
      </c>
      <c r="I6919" t="inlineStr">
        <is>
          <t>051</t>
        </is>
      </c>
      <c r="J6919" t="inlineStr">
        <is>
          <t>CARTEIRA</t>
        </is>
      </c>
      <c r="K6919" t="inlineStr">
        <is>
          <t>CONTRATO</t>
        </is>
      </c>
      <c r="L6919" t="n">
        <v>886.83267</v>
      </c>
      <c r="M6919" t="inlineStr"/>
      <c r="N6919" t="inlineStr"/>
      <c r="O6919" s="142">
        <f>DATE(YEAR(H6919),MONTH(H6919),1)</f>
        <v/>
      </c>
      <c r="P6919" s="132">
        <f>IF(H6919&gt;$L$3,"Futuro","Atraso")</f>
        <v/>
      </c>
      <c r="Q6919">
        <f>12*(YEAR(H6919)-YEAR($L$3))+(MONTH(H6919)-MONTH($L$3))</f>
        <v/>
      </c>
      <c r="R6919" s="366">
        <f>IF(N6919="IBIRAPITANGA FASE 3",IF(P6919="Atraso",M6919,M6919/(1+$J$2)^Q6919),IF(P6919="Atraso",M6919,M6919/(1+$J$1)^Q6919))</f>
        <v/>
      </c>
    </row>
    <row r="6920">
      <c r="A6920" t="inlineStr">
        <is>
          <t>Q03L015</t>
        </is>
      </c>
      <c r="B6920" t="inlineStr">
        <is>
          <t>THAMYRIS NUNES SUGAHARA</t>
        </is>
      </c>
      <c r="C6920" t="n">
        <v>1</v>
      </c>
      <c r="D6920" t="inlineStr">
        <is>
          <t>IPCA</t>
        </is>
      </c>
      <c r="E6920" t="n">
        <v>0.009488792934583046</v>
      </c>
      <c r="F6920" t="inlineStr">
        <is>
          <t>MENSAL</t>
        </is>
      </c>
      <c r="G6920" t="n">
        <v>46106</v>
      </c>
      <c r="H6920" t="n">
        <v>46106</v>
      </c>
      <c r="I6920" t="inlineStr">
        <is>
          <t>052</t>
        </is>
      </c>
      <c r="J6920" t="inlineStr">
        <is>
          <t>CARTEIRA</t>
        </is>
      </c>
      <c r="K6920" t="inlineStr">
        <is>
          <t>CONTRATO</t>
        </is>
      </c>
      <c r="L6920" t="n">
        <v>886.83267</v>
      </c>
      <c r="M6920" t="inlineStr"/>
      <c r="N6920" t="inlineStr"/>
      <c r="O6920" s="142">
        <f>DATE(YEAR(H6920),MONTH(H6920),1)</f>
        <v/>
      </c>
      <c r="P6920" s="132">
        <f>IF(H6920&gt;$L$3,"Futuro","Atraso")</f>
        <v/>
      </c>
      <c r="Q6920">
        <f>12*(YEAR(H6920)-YEAR($L$3))+(MONTH(H6920)-MONTH($L$3))</f>
        <v/>
      </c>
      <c r="R6920" s="366">
        <f>IF(N6920="IBIRAPITANGA FASE 3",IF(P6920="Atraso",M6920,M6920/(1+$J$2)^Q6920),IF(P6920="Atraso",M6920,M6920/(1+$J$1)^Q6920))</f>
        <v/>
      </c>
    </row>
    <row r="6921">
      <c r="A6921" t="inlineStr">
        <is>
          <t>Q03L015</t>
        </is>
      </c>
      <c r="B6921" t="inlineStr">
        <is>
          <t>THAMYRIS NUNES SUGAHARA</t>
        </is>
      </c>
      <c r="C6921" t="n">
        <v>1</v>
      </c>
      <c r="D6921" t="inlineStr">
        <is>
          <t>IPCA</t>
        </is>
      </c>
      <c r="E6921" t="n">
        <v>0.009488792934583046</v>
      </c>
      <c r="F6921" t="inlineStr">
        <is>
          <t>MENSAL</t>
        </is>
      </c>
      <c r="G6921" t="n">
        <v>46137</v>
      </c>
      <c r="H6921" t="n">
        <v>46137</v>
      </c>
      <c r="I6921" t="inlineStr">
        <is>
          <t>053</t>
        </is>
      </c>
      <c r="J6921" t="inlineStr">
        <is>
          <t>CARTEIRA</t>
        </is>
      </c>
      <c r="K6921" t="inlineStr">
        <is>
          <t>CONTRATO</t>
        </is>
      </c>
      <c r="L6921" t="n">
        <v>886.83267</v>
      </c>
      <c r="M6921" t="inlineStr"/>
      <c r="N6921" t="inlineStr"/>
      <c r="O6921" s="142">
        <f>DATE(YEAR(H6921),MONTH(H6921),1)</f>
        <v/>
      </c>
      <c r="P6921" s="132">
        <f>IF(H6921&gt;$L$3,"Futuro","Atraso")</f>
        <v/>
      </c>
      <c r="Q6921">
        <f>12*(YEAR(H6921)-YEAR($L$3))+(MONTH(H6921)-MONTH($L$3))</f>
        <v/>
      </c>
      <c r="R6921" s="366">
        <f>IF(N6921="IBIRAPITANGA FASE 3",IF(P6921="Atraso",M6921,M6921/(1+$J$2)^Q6921),IF(P6921="Atraso",M6921,M6921/(1+$J$1)^Q6921))</f>
        <v/>
      </c>
    </row>
    <row r="6922">
      <c r="A6922" t="inlineStr">
        <is>
          <t>Q03L015</t>
        </is>
      </c>
      <c r="B6922" t="inlineStr">
        <is>
          <t>THAMYRIS NUNES SUGAHARA</t>
        </is>
      </c>
      <c r="C6922" t="n">
        <v>1</v>
      </c>
      <c r="D6922" t="inlineStr">
        <is>
          <t>IPCA</t>
        </is>
      </c>
      <c r="E6922" t="n">
        <v>0.009488792934583046</v>
      </c>
      <c r="F6922" t="inlineStr">
        <is>
          <t>MENSAL</t>
        </is>
      </c>
      <c r="G6922" t="n">
        <v>46167</v>
      </c>
      <c r="H6922" t="n">
        <v>46167</v>
      </c>
      <c r="I6922" t="inlineStr">
        <is>
          <t>054</t>
        </is>
      </c>
      <c r="J6922" t="inlineStr">
        <is>
          <t>CARTEIRA</t>
        </is>
      </c>
      <c r="K6922" t="inlineStr">
        <is>
          <t>CONTRATO</t>
        </is>
      </c>
      <c r="L6922" t="n">
        <v>886.83267</v>
      </c>
      <c r="M6922" t="inlineStr"/>
      <c r="N6922" t="inlineStr"/>
      <c r="O6922" s="142">
        <f>DATE(YEAR(H6922),MONTH(H6922),1)</f>
        <v/>
      </c>
      <c r="P6922" s="132">
        <f>IF(H6922&gt;$L$3,"Futuro","Atraso")</f>
        <v/>
      </c>
      <c r="Q6922">
        <f>12*(YEAR(H6922)-YEAR($L$3))+(MONTH(H6922)-MONTH($L$3))</f>
        <v/>
      </c>
      <c r="R6922" s="366">
        <f>IF(N6922="IBIRAPITANGA FASE 3",IF(P6922="Atraso",M6922,M6922/(1+$J$2)^Q6922),IF(P6922="Atraso",M6922,M6922/(1+$J$1)^Q6922))</f>
        <v/>
      </c>
    </row>
    <row r="6923">
      <c r="A6923" t="inlineStr">
        <is>
          <t>Q03L015</t>
        </is>
      </c>
      <c r="B6923" t="inlineStr">
        <is>
          <t>THAMYRIS NUNES SUGAHARA</t>
        </is>
      </c>
      <c r="C6923" t="n">
        <v>1</v>
      </c>
      <c r="D6923" t="inlineStr">
        <is>
          <t>IPCA</t>
        </is>
      </c>
      <c r="E6923" t="n">
        <v>0.009488792934583046</v>
      </c>
      <c r="F6923" t="inlineStr">
        <is>
          <t>MENSAL</t>
        </is>
      </c>
      <c r="G6923" t="n">
        <v>46198</v>
      </c>
      <c r="H6923" t="n">
        <v>46198</v>
      </c>
      <c r="I6923" t="inlineStr">
        <is>
          <t>055</t>
        </is>
      </c>
      <c r="J6923" t="inlineStr">
        <is>
          <t>CARTEIRA</t>
        </is>
      </c>
      <c r="K6923" t="inlineStr">
        <is>
          <t>CONTRATO</t>
        </is>
      </c>
      <c r="L6923" t="n">
        <v>886.83267</v>
      </c>
      <c r="M6923" t="inlineStr"/>
      <c r="N6923" t="inlineStr"/>
      <c r="O6923" s="142">
        <f>DATE(YEAR(H6923),MONTH(H6923),1)</f>
        <v/>
      </c>
      <c r="P6923" s="132">
        <f>IF(H6923&gt;$L$3,"Futuro","Atraso")</f>
        <v/>
      </c>
      <c r="Q6923">
        <f>12*(YEAR(H6923)-YEAR($L$3))+(MONTH(H6923)-MONTH($L$3))</f>
        <v/>
      </c>
      <c r="R6923" s="366">
        <f>IF(N6923="IBIRAPITANGA FASE 3",IF(P6923="Atraso",M6923,M6923/(1+$J$2)^Q6923),IF(P6923="Atraso",M6923,M6923/(1+$J$1)^Q6923))</f>
        <v/>
      </c>
    </row>
    <row r="6924">
      <c r="A6924" t="inlineStr">
        <is>
          <t>Q03L015</t>
        </is>
      </c>
      <c r="B6924" t="inlineStr">
        <is>
          <t>THAMYRIS NUNES SUGAHARA</t>
        </is>
      </c>
      <c r="C6924" t="n">
        <v>1</v>
      </c>
      <c r="D6924" t="inlineStr">
        <is>
          <t>IPCA</t>
        </is>
      </c>
      <c r="E6924" t="n">
        <v>0.009488792934583046</v>
      </c>
      <c r="F6924" t="inlineStr">
        <is>
          <t>MENSAL</t>
        </is>
      </c>
      <c r="G6924" t="n">
        <v>46228</v>
      </c>
      <c r="H6924" t="n">
        <v>46228</v>
      </c>
      <c r="I6924" t="inlineStr">
        <is>
          <t>056</t>
        </is>
      </c>
      <c r="J6924" t="inlineStr">
        <is>
          <t>CARTEIRA</t>
        </is>
      </c>
      <c r="K6924" t="inlineStr">
        <is>
          <t>CONTRATO</t>
        </is>
      </c>
      <c r="L6924" t="n">
        <v>886.83267</v>
      </c>
      <c r="M6924" t="inlineStr"/>
      <c r="N6924" t="inlineStr"/>
      <c r="O6924" s="142">
        <f>DATE(YEAR(H6924),MONTH(H6924),1)</f>
        <v/>
      </c>
      <c r="P6924" s="132">
        <f>IF(H6924&gt;$L$3,"Futuro","Atraso")</f>
        <v/>
      </c>
      <c r="Q6924">
        <f>12*(YEAR(H6924)-YEAR($L$3))+(MONTH(H6924)-MONTH($L$3))</f>
        <v/>
      </c>
      <c r="R6924" s="366">
        <f>IF(N6924="IBIRAPITANGA FASE 3",IF(P6924="Atraso",M6924,M6924/(1+$J$2)^Q6924),IF(P6924="Atraso",M6924,M6924/(1+$J$1)^Q6924))</f>
        <v/>
      </c>
    </row>
    <row r="6925">
      <c r="A6925" t="inlineStr">
        <is>
          <t>Q03L015</t>
        </is>
      </c>
      <c r="B6925" t="inlineStr">
        <is>
          <t>THAMYRIS NUNES SUGAHARA</t>
        </is>
      </c>
      <c r="C6925" t="n">
        <v>1</v>
      </c>
      <c r="D6925" t="inlineStr">
        <is>
          <t>IPCA</t>
        </is>
      </c>
      <c r="E6925" t="n">
        <v>0.009488792934583046</v>
      </c>
      <c r="F6925" t="inlineStr">
        <is>
          <t>MENSAL</t>
        </is>
      </c>
      <c r="G6925" t="n">
        <v>46259</v>
      </c>
      <c r="H6925" t="n">
        <v>46259</v>
      </c>
      <c r="I6925" t="inlineStr">
        <is>
          <t>057</t>
        </is>
      </c>
      <c r="J6925" t="inlineStr">
        <is>
          <t>CARTEIRA</t>
        </is>
      </c>
      <c r="K6925" t="inlineStr">
        <is>
          <t>CONTRATO</t>
        </is>
      </c>
      <c r="L6925" t="n">
        <v>886.83267</v>
      </c>
      <c r="M6925" t="inlineStr"/>
      <c r="N6925" t="inlineStr"/>
      <c r="O6925" s="142">
        <f>DATE(YEAR(H6925),MONTH(H6925),1)</f>
        <v/>
      </c>
      <c r="P6925" s="132">
        <f>IF(H6925&gt;$L$3,"Futuro","Atraso")</f>
        <v/>
      </c>
      <c r="Q6925">
        <f>12*(YEAR(H6925)-YEAR($L$3))+(MONTH(H6925)-MONTH($L$3))</f>
        <v/>
      </c>
      <c r="R6925" s="366">
        <f>IF(N6925="IBIRAPITANGA FASE 3",IF(P6925="Atraso",M6925,M6925/(1+$J$2)^Q6925),IF(P6925="Atraso",M6925,M6925/(1+$J$1)^Q6925))</f>
        <v/>
      </c>
    </row>
    <row r="6926">
      <c r="A6926" t="inlineStr">
        <is>
          <t>Q03L015</t>
        </is>
      </c>
      <c r="B6926" t="inlineStr">
        <is>
          <t>THAMYRIS NUNES SUGAHARA</t>
        </is>
      </c>
      <c r="C6926" t="n">
        <v>1</v>
      </c>
      <c r="D6926" t="inlineStr">
        <is>
          <t>IPCA</t>
        </is>
      </c>
      <c r="E6926" t="n">
        <v>0.009488792934583046</v>
      </c>
      <c r="F6926" t="inlineStr">
        <is>
          <t>MENSAL</t>
        </is>
      </c>
      <c r="G6926" t="n">
        <v>46290</v>
      </c>
      <c r="H6926" t="n">
        <v>46290</v>
      </c>
      <c r="I6926" t="inlineStr">
        <is>
          <t>058</t>
        </is>
      </c>
      <c r="J6926" t="inlineStr">
        <is>
          <t>CARTEIRA</t>
        </is>
      </c>
      <c r="K6926" t="inlineStr">
        <is>
          <t>CONTRATO</t>
        </is>
      </c>
      <c r="L6926" t="n">
        <v>886.83267</v>
      </c>
      <c r="M6926" t="inlineStr"/>
      <c r="N6926" t="inlineStr"/>
      <c r="O6926" s="142">
        <f>DATE(YEAR(H6926),MONTH(H6926),1)</f>
        <v/>
      </c>
      <c r="P6926" s="132">
        <f>IF(H6926&gt;$L$3,"Futuro","Atraso")</f>
        <v/>
      </c>
      <c r="Q6926">
        <f>12*(YEAR(H6926)-YEAR($L$3))+(MONTH(H6926)-MONTH($L$3))</f>
        <v/>
      </c>
      <c r="R6926" s="366">
        <f>IF(N6926="IBIRAPITANGA FASE 3",IF(P6926="Atraso",M6926,M6926/(1+$J$2)^Q6926),IF(P6926="Atraso",M6926,M6926/(1+$J$1)^Q6926))</f>
        <v/>
      </c>
    </row>
    <row r="6927">
      <c r="A6927" t="inlineStr">
        <is>
          <t>Q03L015</t>
        </is>
      </c>
      <c r="B6927" t="inlineStr">
        <is>
          <t>THAMYRIS NUNES SUGAHARA</t>
        </is>
      </c>
      <c r="C6927" t="n">
        <v>1</v>
      </c>
      <c r="D6927" t="inlineStr">
        <is>
          <t>IPCA</t>
        </is>
      </c>
      <c r="E6927" t="n">
        <v>0.009488792934583046</v>
      </c>
      <c r="F6927" t="inlineStr">
        <is>
          <t>MENSAL</t>
        </is>
      </c>
      <c r="G6927" t="n">
        <v>46320</v>
      </c>
      <c r="H6927" t="n">
        <v>46320</v>
      </c>
      <c r="I6927" t="inlineStr">
        <is>
          <t>059</t>
        </is>
      </c>
      <c r="J6927" t="inlineStr">
        <is>
          <t>CARTEIRA</t>
        </is>
      </c>
      <c r="K6927" t="inlineStr">
        <is>
          <t>CONTRATO</t>
        </is>
      </c>
      <c r="L6927" t="n">
        <v>886.83267</v>
      </c>
      <c r="M6927" t="inlineStr"/>
      <c r="N6927" t="inlineStr"/>
      <c r="O6927" s="142">
        <f>DATE(YEAR(H6927),MONTH(H6927),1)</f>
        <v/>
      </c>
      <c r="P6927" s="132">
        <f>IF(H6927&gt;$L$3,"Futuro","Atraso")</f>
        <v/>
      </c>
      <c r="Q6927">
        <f>12*(YEAR(H6927)-YEAR($L$3))+(MONTH(H6927)-MONTH($L$3))</f>
        <v/>
      </c>
      <c r="R6927" s="366">
        <f>IF(N6927="IBIRAPITANGA FASE 3",IF(P6927="Atraso",M6927,M6927/(1+$J$2)^Q6927),IF(P6927="Atraso",M6927,M6927/(1+$J$1)^Q6927))</f>
        <v/>
      </c>
    </row>
    <row r="6928">
      <c r="A6928" t="inlineStr">
        <is>
          <t>Q03L015</t>
        </is>
      </c>
      <c r="B6928" t="inlineStr">
        <is>
          <t>THAMYRIS NUNES SUGAHARA</t>
        </is>
      </c>
      <c r="C6928" t="n">
        <v>1</v>
      </c>
      <c r="D6928" t="inlineStr">
        <is>
          <t>IPCA</t>
        </is>
      </c>
      <c r="E6928" t="n">
        <v>0.009488792934583046</v>
      </c>
      <c r="F6928" t="inlineStr">
        <is>
          <t>MENSAL</t>
        </is>
      </c>
      <c r="G6928" t="n">
        <v>46351</v>
      </c>
      <c r="H6928" t="n">
        <v>46351</v>
      </c>
      <c r="I6928" t="inlineStr">
        <is>
          <t>060</t>
        </is>
      </c>
      <c r="J6928" t="inlineStr">
        <is>
          <t>CARTEIRA</t>
        </is>
      </c>
      <c r="K6928" t="inlineStr">
        <is>
          <t>CONTRATO</t>
        </is>
      </c>
      <c r="L6928" t="n">
        <v>886.83267</v>
      </c>
      <c r="M6928" t="inlineStr"/>
      <c r="N6928" t="inlineStr"/>
      <c r="O6928" s="142">
        <f>DATE(YEAR(H6928),MONTH(H6928),1)</f>
        <v/>
      </c>
      <c r="P6928" s="132">
        <f>IF(H6928&gt;$L$3,"Futuro","Atraso")</f>
        <v/>
      </c>
      <c r="Q6928">
        <f>12*(YEAR(H6928)-YEAR($L$3))+(MONTH(H6928)-MONTH($L$3))</f>
        <v/>
      </c>
      <c r="R6928" s="366">
        <f>IF(N6928="IBIRAPITANGA FASE 3",IF(P6928="Atraso",M6928,M6928/(1+$J$2)^Q6928),IF(P6928="Atraso",M6928,M6928/(1+$J$1)^Q6928))</f>
        <v/>
      </c>
    </row>
    <row r="6929">
      <c r="A6929" t="inlineStr">
        <is>
          <t>Q03L015</t>
        </is>
      </c>
      <c r="B6929" t="inlineStr">
        <is>
          <t>THAMYRIS NUNES SUGAHARA</t>
        </is>
      </c>
      <c r="C6929" t="n">
        <v>1</v>
      </c>
      <c r="D6929" t="inlineStr">
        <is>
          <t>IPCA</t>
        </is>
      </c>
      <c r="E6929" t="n">
        <v>0.009488792934583046</v>
      </c>
      <c r="F6929" t="inlineStr">
        <is>
          <t>MENSAL</t>
        </is>
      </c>
      <c r="G6929" t="n">
        <v>46381</v>
      </c>
      <c r="H6929" t="n">
        <v>46381</v>
      </c>
      <c r="I6929" t="inlineStr">
        <is>
          <t>061</t>
        </is>
      </c>
      <c r="J6929" t="inlineStr">
        <is>
          <t>CARTEIRA</t>
        </is>
      </c>
      <c r="K6929" t="inlineStr">
        <is>
          <t>CONTRATO</t>
        </is>
      </c>
      <c r="L6929" t="n">
        <v>886.83267</v>
      </c>
      <c r="M6929" t="inlineStr"/>
      <c r="N6929" t="inlineStr"/>
      <c r="O6929" s="142">
        <f>DATE(YEAR(H6929),MONTH(H6929),1)</f>
        <v/>
      </c>
      <c r="P6929" s="132">
        <f>IF(H6929&gt;$L$3,"Futuro","Atraso")</f>
        <v/>
      </c>
      <c r="Q6929">
        <f>12*(YEAR(H6929)-YEAR($L$3))+(MONTH(H6929)-MONTH($L$3))</f>
        <v/>
      </c>
      <c r="R6929" s="366">
        <f>IF(N6929="IBIRAPITANGA FASE 3",IF(P6929="Atraso",M6929,M6929/(1+$J$2)^Q6929),IF(P6929="Atraso",M6929,M6929/(1+$J$1)^Q6929))</f>
        <v/>
      </c>
    </row>
    <row r="6930">
      <c r="A6930" t="inlineStr">
        <is>
          <t>Q03L015</t>
        </is>
      </c>
      <c r="B6930" t="inlineStr">
        <is>
          <t>THAMYRIS NUNES SUGAHARA</t>
        </is>
      </c>
      <c r="C6930" t="n">
        <v>1</v>
      </c>
      <c r="D6930" t="inlineStr">
        <is>
          <t>IPCA</t>
        </is>
      </c>
      <c r="E6930" t="n">
        <v>0.009488792934583046</v>
      </c>
      <c r="F6930" t="inlineStr">
        <is>
          <t>MENSAL</t>
        </is>
      </c>
      <c r="G6930" t="n">
        <v>46412</v>
      </c>
      <c r="H6930" t="n">
        <v>46412</v>
      </c>
      <c r="I6930" t="inlineStr">
        <is>
          <t>062</t>
        </is>
      </c>
      <c r="J6930" t="inlineStr">
        <is>
          <t>CARTEIRA</t>
        </is>
      </c>
      <c r="K6930" t="inlineStr">
        <is>
          <t>CONTRATO</t>
        </is>
      </c>
      <c r="L6930" t="n">
        <v>886.83267</v>
      </c>
      <c r="M6930" t="inlineStr"/>
      <c r="N6930" t="inlineStr"/>
      <c r="O6930" s="142">
        <f>DATE(YEAR(H6930),MONTH(H6930),1)</f>
        <v/>
      </c>
      <c r="P6930" s="132">
        <f>IF(H6930&gt;$L$3,"Futuro","Atraso")</f>
        <v/>
      </c>
      <c r="Q6930">
        <f>12*(YEAR(H6930)-YEAR($L$3))+(MONTH(H6930)-MONTH($L$3))</f>
        <v/>
      </c>
      <c r="R6930" s="366">
        <f>IF(N6930="IBIRAPITANGA FASE 3",IF(P6930="Atraso",M6930,M6930/(1+$J$2)^Q6930),IF(P6930="Atraso",M6930,M6930/(1+$J$1)^Q6930))</f>
        <v/>
      </c>
    </row>
    <row r="6931">
      <c r="A6931" t="inlineStr">
        <is>
          <t>Q03L015</t>
        </is>
      </c>
      <c r="B6931" t="inlineStr">
        <is>
          <t>THAMYRIS NUNES SUGAHARA</t>
        </is>
      </c>
      <c r="C6931" t="n">
        <v>1</v>
      </c>
      <c r="D6931" t="inlineStr">
        <is>
          <t>IPCA</t>
        </is>
      </c>
      <c r="E6931" t="n">
        <v>0.009488792934583046</v>
      </c>
      <c r="F6931" t="inlineStr">
        <is>
          <t>MENSAL</t>
        </is>
      </c>
      <c r="G6931" t="n">
        <v>46443</v>
      </c>
      <c r="H6931" t="n">
        <v>46443</v>
      </c>
      <c r="I6931" t="inlineStr">
        <is>
          <t>063</t>
        </is>
      </c>
      <c r="J6931" t="inlineStr">
        <is>
          <t>CARTEIRA</t>
        </is>
      </c>
      <c r="K6931" t="inlineStr">
        <is>
          <t>CONTRATO</t>
        </is>
      </c>
      <c r="L6931" t="n">
        <v>886.83267</v>
      </c>
      <c r="M6931" t="inlineStr"/>
      <c r="N6931" t="inlineStr"/>
      <c r="O6931" s="142">
        <f>DATE(YEAR(H6931),MONTH(H6931),1)</f>
        <v/>
      </c>
      <c r="P6931" s="132">
        <f>IF(H6931&gt;$L$3,"Futuro","Atraso")</f>
        <v/>
      </c>
      <c r="Q6931">
        <f>12*(YEAR(H6931)-YEAR($L$3))+(MONTH(H6931)-MONTH($L$3))</f>
        <v/>
      </c>
      <c r="R6931" s="366">
        <f>IF(N6931="IBIRAPITANGA FASE 3",IF(P6931="Atraso",M6931,M6931/(1+$J$2)^Q6931),IF(P6931="Atraso",M6931,M6931/(1+$J$1)^Q6931))</f>
        <v/>
      </c>
    </row>
    <row r="6932">
      <c r="A6932" t="inlineStr">
        <is>
          <t>Q03L015</t>
        </is>
      </c>
      <c r="B6932" t="inlineStr">
        <is>
          <t>THAMYRIS NUNES SUGAHARA</t>
        </is>
      </c>
      <c r="C6932" t="n">
        <v>1</v>
      </c>
      <c r="D6932" t="inlineStr">
        <is>
          <t>IPCA</t>
        </is>
      </c>
      <c r="E6932" t="n">
        <v>0.009488792934583046</v>
      </c>
      <c r="F6932" t="inlineStr">
        <is>
          <t>MENSAL</t>
        </is>
      </c>
      <c r="G6932" t="n">
        <v>46471</v>
      </c>
      <c r="H6932" t="n">
        <v>46471</v>
      </c>
      <c r="I6932" t="inlineStr">
        <is>
          <t>064</t>
        </is>
      </c>
      <c r="J6932" t="inlineStr">
        <is>
          <t>CARTEIRA</t>
        </is>
      </c>
      <c r="K6932" t="inlineStr">
        <is>
          <t>CONTRATO</t>
        </is>
      </c>
      <c r="L6932" t="n">
        <v>886.83267</v>
      </c>
      <c r="M6932" t="inlineStr"/>
      <c r="N6932" t="inlineStr"/>
      <c r="O6932" s="142">
        <f>DATE(YEAR(H6932),MONTH(H6932),1)</f>
        <v/>
      </c>
      <c r="P6932" s="132">
        <f>IF(H6932&gt;$L$3,"Futuro","Atraso")</f>
        <v/>
      </c>
      <c r="Q6932">
        <f>12*(YEAR(H6932)-YEAR($L$3))+(MONTH(H6932)-MONTH($L$3))</f>
        <v/>
      </c>
      <c r="R6932" s="366">
        <f>IF(N6932="IBIRAPITANGA FASE 3",IF(P6932="Atraso",M6932,M6932/(1+$J$2)^Q6932),IF(P6932="Atraso",M6932,M6932/(1+$J$1)^Q6932))</f>
        <v/>
      </c>
    </row>
    <row r="6933">
      <c r="A6933" t="inlineStr">
        <is>
          <t>Q03L015</t>
        </is>
      </c>
      <c r="B6933" t="inlineStr">
        <is>
          <t>THAMYRIS NUNES SUGAHARA</t>
        </is>
      </c>
      <c r="C6933" t="n">
        <v>1</v>
      </c>
      <c r="D6933" t="inlineStr">
        <is>
          <t>IPCA</t>
        </is>
      </c>
      <c r="E6933" t="n">
        <v>0.009488792934583046</v>
      </c>
      <c r="F6933" t="inlineStr">
        <is>
          <t>MENSAL</t>
        </is>
      </c>
      <c r="G6933" t="n">
        <v>46502</v>
      </c>
      <c r="H6933" t="n">
        <v>46502</v>
      </c>
      <c r="I6933" t="inlineStr">
        <is>
          <t>065</t>
        </is>
      </c>
      <c r="J6933" t="inlineStr">
        <is>
          <t>CARTEIRA</t>
        </is>
      </c>
      <c r="K6933" t="inlineStr">
        <is>
          <t>CONTRATO</t>
        </is>
      </c>
      <c r="L6933" t="n">
        <v>886.83267</v>
      </c>
      <c r="M6933" t="inlineStr"/>
      <c r="N6933" t="inlineStr"/>
      <c r="O6933" s="142">
        <f>DATE(YEAR(H6933),MONTH(H6933),1)</f>
        <v/>
      </c>
      <c r="P6933" s="132">
        <f>IF(H6933&gt;$L$3,"Futuro","Atraso")</f>
        <v/>
      </c>
      <c r="Q6933">
        <f>12*(YEAR(H6933)-YEAR($L$3))+(MONTH(H6933)-MONTH($L$3))</f>
        <v/>
      </c>
      <c r="R6933" s="366">
        <f>IF(N6933="IBIRAPITANGA FASE 3",IF(P6933="Atraso",M6933,M6933/(1+$J$2)^Q6933),IF(P6933="Atraso",M6933,M6933/(1+$J$1)^Q6933))</f>
        <v/>
      </c>
    </row>
    <row r="6934">
      <c r="A6934" t="inlineStr">
        <is>
          <t>Q03L015</t>
        </is>
      </c>
      <c r="B6934" t="inlineStr">
        <is>
          <t>THAMYRIS NUNES SUGAHARA</t>
        </is>
      </c>
      <c r="C6934" t="n">
        <v>1</v>
      </c>
      <c r="D6934" t="inlineStr">
        <is>
          <t>IPCA</t>
        </is>
      </c>
      <c r="E6934" t="n">
        <v>0.009488792934583046</v>
      </c>
      <c r="F6934" t="inlineStr">
        <is>
          <t>MENSAL</t>
        </is>
      </c>
      <c r="G6934" t="n">
        <v>46532</v>
      </c>
      <c r="H6934" t="n">
        <v>46532</v>
      </c>
      <c r="I6934" t="inlineStr">
        <is>
          <t>066</t>
        </is>
      </c>
      <c r="J6934" t="inlineStr">
        <is>
          <t>CARTEIRA</t>
        </is>
      </c>
      <c r="K6934" t="inlineStr">
        <is>
          <t>CONTRATO</t>
        </is>
      </c>
      <c r="L6934" t="n">
        <v>886.83267</v>
      </c>
      <c r="M6934" t="inlineStr"/>
      <c r="N6934" t="inlineStr"/>
      <c r="O6934" s="142">
        <f>DATE(YEAR(H6934),MONTH(H6934),1)</f>
        <v/>
      </c>
      <c r="P6934" s="132">
        <f>IF(H6934&gt;$L$3,"Futuro","Atraso")</f>
        <v/>
      </c>
      <c r="Q6934">
        <f>12*(YEAR(H6934)-YEAR($L$3))+(MONTH(H6934)-MONTH($L$3))</f>
        <v/>
      </c>
      <c r="R6934" s="366">
        <f>IF(N6934="IBIRAPITANGA FASE 3",IF(P6934="Atraso",M6934,M6934/(1+$J$2)^Q6934),IF(P6934="Atraso",M6934,M6934/(1+$J$1)^Q6934))</f>
        <v/>
      </c>
    </row>
    <row r="6935">
      <c r="A6935" t="inlineStr">
        <is>
          <t>Q03L015</t>
        </is>
      </c>
      <c r="B6935" t="inlineStr">
        <is>
          <t>THAMYRIS NUNES SUGAHARA</t>
        </is>
      </c>
      <c r="C6935" t="n">
        <v>1</v>
      </c>
      <c r="D6935" t="inlineStr">
        <is>
          <t>IPCA</t>
        </is>
      </c>
      <c r="E6935" t="n">
        <v>0.009488792934583046</v>
      </c>
      <c r="F6935" t="inlineStr">
        <is>
          <t>MENSAL</t>
        </is>
      </c>
      <c r="G6935" t="n">
        <v>46563</v>
      </c>
      <c r="H6935" t="n">
        <v>46563</v>
      </c>
      <c r="I6935" t="inlineStr">
        <is>
          <t>067</t>
        </is>
      </c>
      <c r="J6935" t="inlineStr">
        <is>
          <t>CARTEIRA</t>
        </is>
      </c>
      <c r="K6935" t="inlineStr">
        <is>
          <t>CONTRATO</t>
        </is>
      </c>
      <c r="L6935" t="n">
        <v>886.83267</v>
      </c>
      <c r="M6935" t="inlineStr"/>
      <c r="N6935" t="inlineStr"/>
      <c r="O6935" s="142">
        <f>DATE(YEAR(H6935),MONTH(H6935),1)</f>
        <v/>
      </c>
      <c r="P6935" s="132">
        <f>IF(H6935&gt;$L$3,"Futuro","Atraso")</f>
        <v/>
      </c>
      <c r="Q6935">
        <f>12*(YEAR(H6935)-YEAR($L$3))+(MONTH(H6935)-MONTH($L$3))</f>
        <v/>
      </c>
      <c r="R6935" s="366">
        <f>IF(N6935="IBIRAPITANGA FASE 3",IF(P6935="Atraso",M6935,M6935/(1+$J$2)^Q6935),IF(P6935="Atraso",M6935,M6935/(1+$J$1)^Q6935))</f>
        <v/>
      </c>
    </row>
    <row r="6936">
      <c r="A6936" t="inlineStr">
        <is>
          <t>Q03L015</t>
        </is>
      </c>
      <c r="B6936" t="inlineStr">
        <is>
          <t>THAMYRIS NUNES SUGAHARA</t>
        </is>
      </c>
      <c r="C6936" t="n">
        <v>1</v>
      </c>
      <c r="D6936" t="inlineStr">
        <is>
          <t>IPCA</t>
        </is>
      </c>
      <c r="E6936" t="n">
        <v>0.009488792934583046</v>
      </c>
      <c r="F6936" t="inlineStr">
        <is>
          <t>MENSAL</t>
        </is>
      </c>
      <c r="G6936" t="n">
        <v>46593</v>
      </c>
      <c r="H6936" t="n">
        <v>46593</v>
      </c>
      <c r="I6936" t="inlineStr">
        <is>
          <t>068</t>
        </is>
      </c>
      <c r="J6936" t="inlineStr">
        <is>
          <t>CARTEIRA</t>
        </is>
      </c>
      <c r="K6936" t="inlineStr">
        <is>
          <t>CONTRATO</t>
        </is>
      </c>
      <c r="L6936" t="n">
        <v>886.83267</v>
      </c>
      <c r="M6936" t="inlineStr"/>
      <c r="N6936" t="inlineStr"/>
      <c r="O6936" s="142">
        <f>DATE(YEAR(H6936),MONTH(H6936),1)</f>
        <v/>
      </c>
      <c r="P6936" s="132">
        <f>IF(H6936&gt;$L$3,"Futuro","Atraso")</f>
        <v/>
      </c>
      <c r="Q6936">
        <f>12*(YEAR(H6936)-YEAR($L$3))+(MONTH(H6936)-MONTH($L$3))</f>
        <v/>
      </c>
      <c r="R6936" s="366">
        <f>IF(N6936="IBIRAPITANGA FASE 3",IF(P6936="Atraso",M6936,M6936/(1+$J$2)^Q6936),IF(P6936="Atraso",M6936,M6936/(1+$J$1)^Q6936))</f>
        <v/>
      </c>
    </row>
    <row r="6937">
      <c r="A6937" t="inlineStr">
        <is>
          <t>Q03L015</t>
        </is>
      </c>
      <c r="B6937" t="inlineStr">
        <is>
          <t>THAMYRIS NUNES SUGAHARA</t>
        </is>
      </c>
      <c r="C6937" t="n">
        <v>1</v>
      </c>
      <c r="D6937" t="inlineStr">
        <is>
          <t>IPCA</t>
        </is>
      </c>
      <c r="E6937" t="n">
        <v>0.009488792934583046</v>
      </c>
      <c r="F6937" t="inlineStr">
        <is>
          <t>MENSAL</t>
        </is>
      </c>
      <c r="G6937" t="n">
        <v>46624</v>
      </c>
      <c r="H6937" t="n">
        <v>46624</v>
      </c>
      <c r="I6937" t="inlineStr">
        <is>
          <t>069</t>
        </is>
      </c>
      <c r="J6937" t="inlineStr">
        <is>
          <t>CARTEIRA</t>
        </is>
      </c>
      <c r="K6937" t="inlineStr">
        <is>
          <t>CONTRATO</t>
        </is>
      </c>
      <c r="L6937" t="n">
        <v>886.83267</v>
      </c>
      <c r="M6937" t="inlineStr"/>
      <c r="N6937" t="inlineStr"/>
      <c r="O6937" s="142">
        <f>DATE(YEAR(H6937),MONTH(H6937),1)</f>
        <v/>
      </c>
      <c r="P6937" s="132">
        <f>IF(H6937&gt;$L$3,"Futuro","Atraso")</f>
        <v/>
      </c>
      <c r="Q6937">
        <f>12*(YEAR(H6937)-YEAR($L$3))+(MONTH(H6937)-MONTH($L$3))</f>
        <v/>
      </c>
      <c r="R6937" s="366">
        <f>IF(N6937="IBIRAPITANGA FASE 3",IF(P6937="Atraso",M6937,M6937/(1+$J$2)^Q6937),IF(P6937="Atraso",M6937,M6937/(1+$J$1)^Q6937))</f>
        <v/>
      </c>
    </row>
    <row r="6938">
      <c r="A6938" t="inlineStr">
        <is>
          <t>Q03L015</t>
        </is>
      </c>
      <c r="B6938" t="inlineStr">
        <is>
          <t>THAMYRIS NUNES SUGAHARA</t>
        </is>
      </c>
      <c r="C6938" t="n">
        <v>1</v>
      </c>
      <c r="D6938" t="inlineStr">
        <is>
          <t>IPCA</t>
        </is>
      </c>
      <c r="E6938" t="n">
        <v>0.009488792934583046</v>
      </c>
      <c r="F6938" t="inlineStr">
        <is>
          <t>MENSAL</t>
        </is>
      </c>
      <c r="G6938" t="n">
        <v>46655</v>
      </c>
      <c r="H6938" t="n">
        <v>46655</v>
      </c>
      <c r="I6938" t="inlineStr">
        <is>
          <t>070</t>
        </is>
      </c>
      <c r="J6938" t="inlineStr">
        <is>
          <t>CARTEIRA</t>
        </is>
      </c>
      <c r="K6938" t="inlineStr">
        <is>
          <t>CONTRATO</t>
        </is>
      </c>
      <c r="L6938" t="n">
        <v>886.83267</v>
      </c>
      <c r="M6938" t="inlineStr"/>
      <c r="N6938" t="inlineStr"/>
      <c r="O6938" s="142">
        <f>DATE(YEAR(H6938),MONTH(H6938),1)</f>
        <v/>
      </c>
      <c r="P6938" s="132">
        <f>IF(H6938&gt;$L$3,"Futuro","Atraso")</f>
        <v/>
      </c>
      <c r="Q6938">
        <f>12*(YEAR(H6938)-YEAR($L$3))+(MONTH(H6938)-MONTH($L$3))</f>
        <v/>
      </c>
      <c r="R6938" s="366">
        <f>IF(N6938="IBIRAPITANGA FASE 3",IF(P6938="Atraso",M6938,M6938/(1+$J$2)^Q6938),IF(P6938="Atraso",M6938,M6938/(1+$J$1)^Q6938))</f>
        <v/>
      </c>
    </row>
    <row r="6939">
      <c r="A6939" t="inlineStr">
        <is>
          <t>Q03L015</t>
        </is>
      </c>
      <c r="B6939" t="inlineStr">
        <is>
          <t>THAMYRIS NUNES SUGAHARA</t>
        </is>
      </c>
      <c r="C6939" t="n">
        <v>1</v>
      </c>
      <c r="D6939" t="inlineStr">
        <is>
          <t>IPCA</t>
        </is>
      </c>
      <c r="E6939" t="n">
        <v>0.009488792934583046</v>
      </c>
      <c r="F6939" t="inlineStr">
        <is>
          <t>MENSAL</t>
        </is>
      </c>
      <c r="G6939" t="n">
        <v>46685</v>
      </c>
      <c r="H6939" t="n">
        <v>46685</v>
      </c>
      <c r="I6939" t="inlineStr">
        <is>
          <t>071</t>
        </is>
      </c>
      <c r="J6939" t="inlineStr">
        <is>
          <t>CARTEIRA</t>
        </is>
      </c>
      <c r="K6939" t="inlineStr">
        <is>
          <t>CONTRATO</t>
        </is>
      </c>
      <c r="L6939" t="n">
        <v>886.83267</v>
      </c>
      <c r="M6939" t="inlineStr"/>
      <c r="N6939" t="inlineStr"/>
      <c r="O6939" s="142">
        <f>DATE(YEAR(H6939),MONTH(H6939),1)</f>
        <v/>
      </c>
      <c r="P6939" s="132">
        <f>IF(H6939&gt;$L$3,"Futuro","Atraso")</f>
        <v/>
      </c>
      <c r="Q6939">
        <f>12*(YEAR(H6939)-YEAR($L$3))+(MONTH(H6939)-MONTH($L$3))</f>
        <v/>
      </c>
      <c r="R6939" s="366">
        <f>IF(N6939="IBIRAPITANGA FASE 3",IF(P6939="Atraso",M6939,M6939/(1+$J$2)^Q6939),IF(P6939="Atraso",M6939,M6939/(1+$J$1)^Q6939))</f>
        <v/>
      </c>
    </row>
    <row r="6940">
      <c r="A6940" t="inlineStr">
        <is>
          <t>Q03L015</t>
        </is>
      </c>
      <c r="B6940" t="inlineStr">
        <is>
          <t>THAMYRIS NUNES SUGAHARA</t>
        </is>
      </c>
      <c r="C6940" t="n">
        <v>1</v>
      </c>
      <c r="D6940" t="inlineStr">
        <is>
          <t>IPCA</t>
        </is>
      </c>
      <c r="E6940" t="n">
        <v>0.009488792934583046</v>
      </c>
      <c r="F6940" t="inlineStr">
        <is>
          <t>MENSAL</t>
        </is>
      </c>
      <c r="G6940" t="n">
        <v>46716</v>
      </c>
      <c r="H6940" t="n">
        <v>46716</v>
      </c>
      <c r="I6940" t="inlineStr">
        <is>
          <t>072</t>
        </is>
      </c>
      <c r="J6940" t="inlineStr">
        <is>
          <t>CARTEIRA</t>
        </is>
      </c>
      <c r="K6940" t="inlineStr">
        <is>
          <t>CONTRATO</t>
        </is>
      </c>
      <c r="L6940" t="n">
        <v>886.83267</v>
      </c>
      <c r="M6940" t="inlineStr"/>
      <c r="N6940" t="inlineStr"/>
      <c r="O6940" s="142">
        <f>DATE(YEAR(H6940),MONTH(H6940),1)</f>
        <v/>
      </c>
      <c r="P6940" s="132">
        <f>IF(H6940&gt;$L$3,"Futuro","Atraso")</f>
        <v/>
      </c>
      <c r="Q6940">
        <f>12*(YEAR(H6940)-YEAR($L$3))+(MONTH(H6940)-MONTH($L$3))</f>
        <v/>
      </c>
      <c r="R6940" s="366">
        <f>IF(N6940="IBIRAPITANGA FASE 3",IF(P6940="Atraso",M6940,M6940/(1+$J$2)^Q6940),IF(P6940="Atraso",M6940,M6940/(1+$J$1)^Q6940))</f>
        <v/>
      </c>
    </row>
    <row r="6941">
      <c r="A6941" t="inlineStr">
        <is>
          <t>Q03L015</t>
        </is>
      </c>
      <c r="B6941" t="inlineStr">
        <is>
          <t>THAMYRIS NUNES SUGAHARA</t>
        </is>
      </c>
      <c r="C6941" t="n">
        <v>1</v>
      </c>
      <c r="D6941" t="inlineStr">
        <is>
          <t>IPCA</t>
        </is>
      </c>
      <c r="E6941" t="n">
        <v>0.009488792934583046</v>
      </c>
      <c r="F6941" t="inlineStr">
        <is>
          <t>MENSAL</t>
        </is>
      </c>
      <c r="G6941" t="n">
        <v>46746</v>
      </c>
      <c r="H6941" t="n">
        <v>46746</v>
      </c>
      <c r="I6941" t="inlineStr">
        <is>
          <t>073</t>
        </is>
      </c>
      <c r="J6941" t="inlineStr">
        <is>
          <t>CARTEIRA</t>
        </is>
      </c>
      <c r="K6941" t="inlineStr">
        <is>
          <t>CONTRATO</t>
        </is>
      </c>
      <c r="L6941" t="n">
        <v>886.83267</v>
      </c>
      <c r="M6941" t="inlineStr"/>
      <c r="N6941" t="inlineStr"/>
      <c r="O6941" s="142">
        <f>DATE(YEAR(H6941),MONTH(H6941),1)</f>
        <v/>
      </c>
      <c r="P6941" s="132">
        <f>IF(H6941&gt;$L$3,"Futuro","Atraso")</f>
        <v/>
      </c>
      <c r="Q6941">
        <f>12*(YEAR(H6941)-YEAR($L$3))+(MONTH(H6941)-MONTH($L$3))</f>
        <v/>
      </c>
      <c r="R6941" s="366">
        <f>IF(N6941="IBIRAPITANGA FASE 3",IF(P6941="Atraso",M6941,M6941/(1+$J$2)^Q6941),IF(P6941="Atraso",M6941,M6941/(1+$J$1)^Q6941))</f>
        <v/>
      </c>
    </row>
    <row r="6942">
      <c r="A6942" t="inlineStr">
        <is>
          <t>Q03L015</t>
        </is>
      </c>
      <c r="B6942" t="inlineStr">
        <is>
          <t>THAMYRIS NUNES SUGAHARA</t>
        </is>
      </c>
      <c r="C6942" t="n">
        <v>1</v>
      </c>
      <c r="D6942" t="inlineStr">
        <is>
          <t>IPCA</t>
        </is>
      </c>
      <c r="E6942" t="n">
        <v>0.009488792934583046</v>
      </c>
      <c r="F6942" t="inlineStr">
        <is>
          <t>MENSAL</t>
        </is>
      </c>
      <c r="G6942" t="n">
        <v>46777</v>
      </c>
      <c r="H6942" t="n">
        <v>46777</v>
      </c>
      <c r="I6942" t="inlineStr">
        <is>
          <t>074</t>
        </is>
      </c>
      <c r="J6942" t="inlineStr">
        <is>
          <t>CARTEIRA</t>
        </is>
      </c>
      <c r="K6942" t="inlineStr">
        <is>
          <t>CONTRATO</t>
        </is>
      </c>
      <c r="L6942" t="n">
        <v>886.83267</v>
      </c>
      <c r="M6942" t="inlineStr"/>
      <c r="N6942" t="inlineStr"/>
      <c r="O6942" s="142">
        <f>DATE(YEAR(H6942),MONTH(H6942),1)</f>
        <v/>
      </c>
      <c r="P6942" s="132">
        <f>IF(H6942&gt;$L$3,"Futuro","Atraso")</f>
        <v/>
      </c>
      <c r="Q6942">
        <f>12*(YEAR(H6942)-YEAR($L$3))+(MONTH(H6942)-MONTH($L$3))</f>
        <v/>
      </c>
      <c r="R6942" s="366">
        <f>IF(N6942="IBIRAPITANGA FASE 3",IF(P6942="Atraso",M6942,M6942/(1+$J$2)^Q6942),IF(P6942="Atraso",M6942,M6942/(1+$J$1)^Q6942))</f>
        <v/>
      </c>
    </row>
    <row r="6943">
      <c r="A6943" t="inlineStr">
        <is>
          <t>Q03L015</t>
        </is>
      </c>
      <c r="B6943" t="inlineStr">
        <is>
          <t>THAMYRIS NUNES SUGAHARA</t>
        </is>
      </c>
      <c r="C6943" t="n">
        <v>1</v>
      </c>
      <c r="D6943" t="inlineStr">
        <is>
          <t>IPCA</t>
        </is>
      </c>
      <c r="E6943" t="n">
        <v>0.009488792934583046</v>
      </c>
      <c r="F6943" t="inlineStr">
        <is>
          <t>MENSAL</t>
        </is>
      </c>
      <c r="G6943" t="n">
        <v>46808</v>
      </c>
      <c r="H6943" t="n">
        <v>46808</v>
      </c>
      <c r="I6943" t="inlineStr">
        <is>
          <t>075</t>
        </is>
      </c>
      <c r="J6943" t="inlineStr">
        <is>
          <t>CARTEIRA</t>
        </is>
      </c>
      <c r="K6943" t="inlineStr">
        <is>
          <t>CONTRATO</t>
        </is>
      </c>
      <c r="L6943" t="n">
        <v>886.83267</v>
      </c>
      <c r="M6943" t="inlineStr"/>
      <c r="N6943" t="inlineStr"/>
      <c r="O6943" s="142">
        <f>DATE(YEAR(H6943),MONTH(H6943),1)</f>
        <v/>
      </c>
      <c r="P6943" s="132">
        <f>IF(H6943&gt;$L$3,"Futuro","Atraso")</f>
        <v/>
      </c>
      <c r="Q6943">
        <f>12*(YEAR(H6943)-YEAR($L$3))+(MONTH(H6943)-MONTH($L$3))</f>
        <v/>
      </c>
      <c r="R6943" s="366">
        <f>IF(N6943="IBIRAPITANGA FASE 3",IF(P6943="Atraso",M6943,M6943/(1+$J$2)^Q6943),IF(P6943="Atraso",M6943,M6943/(1+$J$1)^Q6943))</f>
        <v/>
      </c>
    </row>
    <row r="6944">
      <c r="A6944" t="inlineStr">
        <is>
          <t>Q03L015</t>
        </is>
      </c>
      <c r="B6944" t="inlineStr">
        <is>
          <t>THAMYRIS NUNES SUGAHARA</t>
        </is>
      </c>
      <c r="C6944" t="n">
        <v>1</v>
      </c>
      <c r="D6944" t="inlineStr">
        <is>
          <t>IPCA</t>
        </is>
      </c>
      <c r="E6944" t="n">
        <v>0.009488792934583046</v>
      </c>
      <c r="F6944" t="inlineStr">
        <is>
          <t>MENSAL</t>
        </is>
      </c>
      <c r="G6944" t="n">
        <v>46837</v>
      </c>
      <c r="H6944" t="n">
        <v>46837</v>
      </c>
      <c r="I6944" t="inlineStr">
        <is>
          <t>076</t>
        </is>
      </c>
      <c r="J6944" t="inlineStr">
        <is>
          <t>CARTEIRA</t>
        </is>
      </c>
      <c r="K6944" t="inlineStr">
        <is>
          <t>CONTRATO</t>
        </is>
      </c>
      <c r="L6944" t="n">
        <v>886.83267</v>
      </c>
      <c r="M6944" t="inlineStr"/>
      <c r="N6944" t="inlineStr"/>
      <c r="O6944" s="142">
        <f>DATE(YEAR(H6944),MONTH(H6944),1)</f>
        <v/>
      </c>
      <c r="P6944" s="132">
        <f>IF(H6944&gt;$L$3,"Futuro","Atraso")</f>
        <v/>
      </c>
      <c r="Q6944">
        <f>12*(YEAR(H6944)-YEAR($L$3))+(MONTH(H6944)-MONTH($L$3))</f>
        <v/>
      </c>
      <c r="R6944" s="366">
        <f>IF(N6944="IBIRAPITANGA FASE 3",IF(P6944="Atraso",M6944,M6944/(1+$J$2)^Q6944),IF(P6944="Atraso",M6944,M6944/(1+$J$1)^Q6944))</f>
        <v/>
      </c>
    </row>
    <row r="6945">
      <c r="A6945" t="inlineStr">
        <is>
          <t>Q03L015</t>
        </is>
      </c>
      <c r="B6945" t="inlineStr">
        <is>
          <t>THAMYRIS NUNES SUGAHARA</t>
        </is>
      </c>
      <c r="C6945" t="n">
        <v>1</v>
      </c>
      <c r="D6945" t="inlineStr">
        <is>
          <t>IPCA</t>
        </is>
      </c>
      <c r="E6945" t="n">
        <v>0.009488792934583046</v>
      </c>
      <c r="F6945" t="inlineStr">
        <is>
          <t>MENSAL</t>
        </is>
      </c>
      <c r="G6945" t="n">
        <v>46868</v>
      </c>
      <c r="H6945" t="n">
        <v>46868</v>
      </c>
      <c r="I6945" t="inlineStr">
        <is>
          <t>077</t>
        </is>
      </c>
      <c r="J6945" t="inlineStr">
        <is>
          <t>CARTEIRA</t>
        </is>
      </c>
      <c r="K6945" t="inlineStr">
        <is>
          <t>CONTRATO</t>
        </is>
      </c>
      <c r="L6945" t="n">
        <v>886.83267</v>
      </c>
      <c r="M6945" t="inlineStr"/>
      <c r="N6945" t="inlineStr"/>
      <c r="O6945" s="142">
        <f>DATE(YEAR(H6945),MONTH(H6945),1)</f>
        <v/>
      </c>
      <c r="P6945" s="132">
        <f>IF(H6945&gt;$L$3,"Futuro","Atraso")</f>
        <v/>
      </c>
      <c r="Q6945">
        <f>12*(YEAR(H6945)-YEAR($L$3))+(MONTH(H6945)-MONTH($L$3))</f>
        <v/>
      </c>
      <c r="R6945" s="366">
        <f>IF(N6945="IBIRAPITANGA FASE 3",IF(P6945="Atraso",M6945,M6945/(1+$J$2)^Q6945),IF(P6945="Atraso",M6945,M6945/(1+$J$1)^Q6945))</f>
        <v/>
      </c>
    </row>
    <row r="6946">
      <c r="A6946" t="inlineStr">
        <is>
          <t>Q03L015</t>
        </is>
      </c>
      <c r="B6946" t="inlineStr">
        <is>
          <t>THAMYRIS NUNES SUGAHARA</t>
        </is>
      </c>
      <c r="C6946" t="n">
        <v>1</v>
      </c>
      <c r="D6946" t="inlineStr">
        <is>
          <t>IPCA</t>
        </is>
      </c>
      <c r="E6946" t="n">
        <v>0.009488792934583046</v>
      </c>
      <c r="F6946" t="inlineStr">
        <is>
          <t>MENSAL</t>
        </is>
      </c>
      <c r="G6946" t="n">
        <v>46898</v>
      </c>
      <c r="H6946" t="n">
        <v>46898</v>
      </c>
      <c r="I6946" t="inlineStr">
        <is>
          <t>078</t>
        </is>
      </c>
      <c r="J6946" t="inlineStr">
        <is>
          <t>CARTEIRA</t>
        </is>
      </c>
      <c r="K6946" t="inlineStr">
        <is>
          <t>CONTRATO</t>
        </is>
      </c>
      <c r="L6946" t="n">
        <v>886.83267</v>
      </c>
      <c r="M6946" t="inlineStr"/>
      <c r="N6946" t="inlineStr"/>
      <c r="O6946" s="142">
        <f>DATE(YEAR(H6946),MONTH(H6946),1)</f>
        <v/>
      </c>
      <c r="P6946" s="132">
        <f>IF(H6946&gt;$L$3,"Futuro","Atraso")</f>
        <v/>
      </c>
      <c r="Q6946">
        <f>12*(YEAR(H6946)-YEAR($L$3))+(MONTH(H6946)-MONTH($L$3))</f>
        <v/>
      </c>
      <c r="R6946" s="366">
        <f>IF(N6946="IBIRAPITANGA FASE 3",IF(P6946="Atraso",M6946,M6946/(1+$J$2)^Q6946),IF(P6946="Atraso",M6946,M6946/(1+$J$1)^Q6946))</f>
        <v/>
      </c>
    </row>
    <row r="6947">
      <c r="A6947" t="inlineStr">
        <is>
          <t>Q03L015</t>
        </is>
      </c>
      <c r="B6947" t="inlineStr">
        <is>
          <t>THAMYRIS NUNES SUGAHARA</t>
        </is>
      </c>
      <c r="C6947" t="n">
        <v>1</v>
      </c>
      <c r="D6947" t="inlineStr">
        <is>
          <t>IPCA</t>
        </is>
      </c>
      <c r="E6947" t="n">
        <v>0.009488792934583046</v>
      </c>
      <c r="F6947" t="inlineStr">
        <is>
          <t>MENSAL</t>
        </is>
      </c>
      <c r="G6947" t="n">
        <v>46929</v>
      </c>
      <c r="H6947" t="n">
        <v>46929</v>
      </c>
      <c r="I6947" t="inlineStr">
        <is>
          <t>079</t>
        </is>
      </c>
      <c r="J6947" t="inlineStr">
        <is>
          <t>CARTEIRA</t>
        </is>
      </c>
      <c r="K6947" t="inlineStr">
        <is>
          <t>CONTRATO</t>
        </is>
      </c>
      <c r="L6947" t="n">
        <v>886.83267</v>
      </c>
      <c r="M6947" t="inlineStr"/>
      <c r="N6947" t="inlineStr"/>
      <c r="O6947" s="142">
        <f>DATE(YEAR(H6947),MONTH(H6947),1)</f>
        <v/>
      </c>
      <c r="P6947" s="132">
        <f>IF(H6947&gt;$L$3,"Futuro","Atraso")</f>
        <v/>
      </c>
      <c r="Q6947">
        <f>12*(YEAR(H6947)-YEAR($L$3))+(MONTH(H6947)-MONTH($L$3))</f>
        <v/>
      </c>
      <c r="R6947" s="366">
        <f>IF(N6947="IBIRAPITANGA FASE 3",IF(P6947="Atraso",M6947,M6947/(1+$J$2)^Q6947),IF(P6947="Atraso",M6947,M6947/(1+$J$1)^Q6947))</f>
        <v/>
      </c>
    </row>
    <row r="6948">
      <c r="A6948" t="inlineStr">
        <is>
          <t>Q03L015</t>
        </is>
      </c>
      <c r="B6948" t="inlineStr">
        <is>
          <t>THAMYRIS NUNES SUGAHARA</t>
        </is>
      </c>
      <c r="C6948" t="n">
        <v>1</v>
      </c>
      <c r="D6948" t="inlineStr">
        <is>
          <t>IPCA</t>
        </is>
      </c>
      <c r="E6948" t="n">
        <v>0.009488792934583046</v>
      </c>
      <c r="F6948" t="inlineStr">
        <is>
          <t>MENSAL</t>
        </is>
      </c>
      <c r="G6948" t="n">
        <v>46959</v>
      </c>
      <c r="H6948" t="n">
        <v>46959</v>
      </c>
      <c r="I6948" t="inlineStr">
        <is>
          <t>080</t>
        </is>
      </c>
      <c r="J6948" t="inlineStr">
        <is>
          <t>CARTEIRA</t>
        </is>
      </c>
      <c r="K6948" t="inlineStr">
        <is>
          <t>CONTRATO</t>
        </is>
      </c>
      <c r="L6948" t="n">
        <v>886.83267</v>
      </c>
      <c r="M6948" t="inlineStr"/>
      <c r="N6948" t="inlineStr"/>
      <c r="O6948" s="142">
        <f>DATE(YEAR(H6948),MONTH(H6948),1)</f>
        <v/>
      </c>
      <c r="P6948" s="132">
        <f>IF(H6948&gt;$L$3,"Futuro","Atraso")</f>
        <v/>
      </c>
      <c r="Q6948">
        <f>12*(YEAR(H6948)-YEAR($L$3))+(MONTH(H6948)-MONTH($L$3))</f>
        <v/>
      </c>
      <c r="R6948" s="366">
        <f>IF(N6948="IBIRAPITANGA FASE 3",IF(P6948="Atraso",M6948,M6948/(1+$J$2)^Q6948),IF(P6948="Atraso",M6948,M6948/(1+$J$1)^Q6948))</f>
        <v/>
      </c>
    </row>
    <row r="6949">
      <c r="A6949" t="inlineStr">
        <is>
          <t>Q03L015</t>
        </is>
      </c>
      <c r="B6949" t="inlineStr">
        <is>
          <t>THAMYRIS NUNES SUGAHARA</t>
        </is>
      </c>
      <c r="C6949" t="n">
        <v>1</v>
      </c>
      <c r="D6949" t="inlineStr">
        <is>
          <t>IPCA</t>
        </is>
      </c>
      <c r="E6949" t="n">
        <v>0.009488792934583046</v>
      </c>
      <c r="F6949" t="inlineStr">
        <is>
          <t>MENSAL</t>
        </is>
      </c>
      <c r="G6949" t="n">
        <v>46990</v>
      </c>
      <c r="H6949" t="n">
        <v>46990</v>
      </c>
      <c r="I6949" t="inlineStr">
        <is>
          <t>081</t>
        </is>
      </c>
      <c r="J6949" t="inlineStr">
        <is>
          <t>CARTEIRA</t>
        </is>
      </c>
      <c r="K6949" t="inlineStr">
        <is>
          <t>CONTRATO</t>
        </is>
      </c>
      <c r="L6949" t="n">
        <v>886.83267</v>
      </c>
      <c r="M6949" t="inlineStr"/>
      <c r="N6949" t="inlineStr"/>
      <c r="O6949" s="142">
        <f>DATE(YEAR(H6949),MONTH(H6949),1)</f>
        <v/>
      </c>
      <c r="P6949" s="132">
        <f>IF(H6949&gt;$L$3,"Futuro","Atraso")</f>
        <v/>
      </c>
      <c r="Q6949">
        <f>12*(YEAR(H6949)-YEAR($L$3))+(MONTH(H6949)-MONTH($L$3))</f>
        <v/>
      </c>
      <c r="R6949" s="366">
        <f>IF(N6949="IBIRAPITANGA FASE 3",IF(P6949="Atraso",M6949,M6949/(1+$J$2)^Q6949),IF(P6949="Atraso",M6949,M6949/(1+$J$1)^Q6949))</f>
        <v/>
      </c>
    </row>
    <row r="6950">
      <c r="A6950" t="inlineStr">
        <is>
          <t>Q03L015</t>
        </is>
      </c>
      <c r="B6950" t="inlineStr">
        <is>
          <t>THAMYRIS NUNES SUGAHARA</t>
        </is>
      </c>
      <c r="C6950" t="n">
        <v>1</v>
      </c>
      <c r="D6950" t="inlineStr">
        <is>
          <t>IPCA</t>
        </is>
      </c>
      <c r="E6950" t="n">
        <v>0.009488792934583046</v>
      </c>
      <c r="F6950" t="inlineStr">
        <is>
          <t>MENSAL</t>
        </is>
      </c>
      <c r="G6950" t="n">
        <v>47021</v>
      </c>
      <c r="H6950" t="n">
        <v>47021</v>
      </c>
      <c r="I6950" t="inlineStr">
        <is>
          <t>082</t>
        </is>
      </c>
      <c r="J6950" t="inlineStr">
        <is>
          <t>CARTEIRA</t>
        </is>
      </c>
      <c r="K6950" t="inlineStr">
        <is>
          <t>CONTRATO</t>
        </is>
      </c>
      <c r="L6950" t="n">
        <v>886.83267</v>
      </c>
      <c r="M6950" t="inlineStr"/>
      <c r="N6950" t="inlineStr"/>
      <c r="O6950" s="142">
        <f>DATE(YEAR(H6950),MONTH(H6950),1)</f>
        <v/>
      </c>
      <c r="P6950" s="132">
        <f>IF(H6950&gt;$L$3,"Futuro","Atraso")</f>
        <v/>
      </c>
      <c r="Q6950">
        <f>12*(YEAR(H6950)-YEAR($L$3))+(MONTH(H6950)-MONTH($L$3))</f>
        <v/>
      </c>
      <c r="R6950" s="366">
        <f>IF(N6950="IBIRAPITANGA FASE 3",IF(P6950="Atraso",M6950,M6950/(1+$J$2)^Q6950),IF(P6950="Atraso",M6950,M6950/(1+$J$1)^Q6950))</f>
        <v/>
      </c>
    </row>
    <row r="6951">
      <c r="A6951" t="inlineStr">
        <is>
          <t>Q03L015</t>
        </is>
      </c>
      <c r="B6951" t="inlineStr">
        <is>
          <t>THAMYRIS NUNES SUGAHARA</t>
        </is>
      </c>
      <c r="C6951" t="n">
        <v>1</v>
      </c>
      <c r="D6951" t="inlineStr">
        <is>
          <t>IPCA</t>
        </is>
      </c>
      <c r="E6951" t="n">
        <v>0.009488792934583046</v>
      </c>
      <c r="F6951" t="inlineStr">
        <is>
          <t>MENSAL</t>
        </is>
      </c>
      <c r="G6951" t="n">
        <v>47051</v>
      </c>
      <c r="H6951" t="n">
        <v>47051</v>
      </c>
      <c r="I6951" t="inlineStr">
        <is>
          <t>083</t>
        </is>
      </c>
      <c r="J6951" t="inlineStr">
        <is>
          <t>CARTEIRA</t>
        </is>
      </c>
      <c r="K6951" t="inlineStr">
        <is>
          <t>CONTRATO</t>
        </is>
      </c>
      <c r="L6951" t="n">
        <v>886.83267</v>
      </c>
      <c r="M6951" t="inlineStr"/>
      <c r="N6951" t="inlineStr"/>
      <c r="O6951" s="142">
        <f>DATE(YEAR(H6951),MONTH(H6951),1)</f>
        <v/>
      </c>
      <c r="P6951" s="132">
        <f>IF(H6951&gt;$L$3,"Futuro","Atraso")</f>
        <v/>
      </c>
      <c r="Q6951">
        <f>12*(YEAR(H6951)-YEAR($L$3))+(MONTH(H6951)-MONTH($L$3))</f>
        <v/>
      </c>
      <c r="R6951" s="366">
        <f>IF(N6951="IBIRAPITANGA FASE 3",IF(P6951="Atraso",M6951,M6951/(1+$J$2)^Q6951),IF(P6951="Atraso",M6951,M6951/(1+$J$1)^Q6951))</f>
        <v/>
      </c>
    </row>
    <row r="6952">
      <c r="A6952" t="inlineStr">
        <is>
          <t>Q03L015</t>
        </is>
      </c>
      <c r="B6952" t="inlineStr">
        <is>
          <t>THAMYRIS NUNES SUGAHARA</t>
        </is>
      </c>
      <c r="C6952" t="n">
        <v>1</v>
      </c>
      <c r="D6952" t="inlineStr">
        <is>
          <t>IPCA</t>
        </is>
      </c>
      <c r="E6952" t="n">
        <v>0.009488792934583046</v>
      </c>
      <c r="F6952" t="inlineStr">
        <is>
          <t>MENSAL</t>
        </is>
      </c>
      <c r="G6952" t="n">
        <v>47082</v>
      </c>
      <c r="H6952" t="n">
        <v>47082</v>
      </c>
      <c r="I6952" t="inlineStr">
        <is>
          <t>084</t>
        </is>
      </c>
      <c r="J6952" t="inlineStr">
        <is>
          <t>CARTEIRA</t>
        </is>
      </c>
      <c r="K6952" t="inlineStr">
        <is>
          <t>CONTRATO</t>
        </is>
      </c>
      <c r="L6952" t="n">
        <v>886.83267</v>
      </c>
      <c r="M6952" t="inlineStr"/>
      <c r="N6952" t="inlineStr"/>
      <c r="O6952" s="142">
        <f>DATE(YEAR(H6952),MONTH(H6952),1)</f>
        <v/>
      </c>
      <c r="P6952" s="132">
        <f>IF(H6952&gt;$L$3,"Futuro","Atraso")</f>
        <v/>
      </c>
      <c r="Q6952">
        <f>12*(YEAR(H6952)-YEAR($L$3))+(MONTH(H6952)-MONTH($L$3))</f>
        <v/>
      </c>
      <c r="R6952" s="366">
        <f>IF(N6952="IBIRAPITANGA FASE 3",IF(P6952="Atraso",M6952,M6952/(1+$J$2)^Q6952),IF(P6952="Atraso",M6952,M6952/(1+$J$1)^Q6952))</f>
        <v/>
      </c>
    </row>
    <row r="6953">
      <c r="A6953" t="inlineStr">
        <is>
          <t>Q03L015</t>
        </is>
      </c>
      <c r="B6953" t="inlineStr">
        <is>
          <t>THAMYRIS NUNES SUGAHARA</t>
        </is>
      </c>
      <c r="C6953" t="n">
        <v>1</v>
      </c>
      <c r="D6953" t="inlineStr">
        <is>
          <t>IPCA</t>
        </is>
      </c>
      <c r="E6953" t="n">
        <v>0.009488792934583046</v>
      </c>
      <c r="F6953" t="inlineStr">
        <is>
          <t>MENSAL</t>
        </is>
      </c>
      <c r="G6953" t="n">
        <v>47112</v>
      </c>
      <c r="H6953" t="n">
        <v>47112</v>
      </c>
      <c r="I6953" t="inlineStr">
        <is>
          <t>085</t>
        </is>
      </c>
      <c r="J6953" t="inlineStr">
        <is>
          <t>CARTEIRA</t>
        </is>
      </c>
      <c r="K6953" t="inlineStr">
        <is>
          <t>CONTRATO</t>
        </is>
      </c>
      <c r="L6953" t="n">
        <v>886.83267</v>
      </c>
      <c r="M6953" t="inlineStr"/>
      <c r="N6953" t="inlineStr"/>
      <c r="O6953" s="142">
        <f>DATE(YEAR(H6953),MONTH(H6953),1)</f>
        <v/>
      </c>
      <c r="P6953" s="132">
        <f>IF(H6953&gt;$L$3,"Futuro","Atraso")</f>
        <v/>
      </c>
      <c r="Q6953">
        <f>12*(YEAR(H6953)-YEAR($L$3))+(MONTH(H6953)-MONTH($L$3))</f>
        <v/>
      </c>
      <c r="R6953" s="366">
        <f>IF(N6953="IBIRAPITANGA FASE 3",IF(P6953="Atraso",M6953,M6953/(1+$J$2)^Q6953),IF(P6953="Atraso",M6953,M6953/(1+$J$1)^Q6953))</f>
        <v/>
      </c>
    </row>
    <row r="6954">
      <c r="A6954" t="inlineStr">
        <is>
          <t>Q03L015</t>
        </is>
      </c>
      <c r="B6954" t="inlineStr">
        <is>
          <t>THAMYRIS NUNES SUGAHARA</t>
        </is>
      </c>
      <c r="C6954" t="n">
        <v>1</v>
      </c>
      <c r="D6954" t="inlineStr">
        <is>
          <t>IPCA</t>
        </is>
      </c>
      <c r="E6954" t="n">
        <v>0.009488792934583046</v>
      </c>
      <c r="F6954" t="inlineStr">
        <is>
          <t>MENSAL</t>
        </is>
      </c>
      <c r="G6954" t="n">
        <v>47143</v>
      </c>
      <c r="H6954" t="n">
        <v>47143</v>
      </c>
      <c r="I6954" t="inlineStr">
        <is>
          <t>086</t>
        </is>
      </c>
      <c r="J6954" t="inlineStr">
        <is>
          <t>CARTEIRA</t>
        </is>
      </c>
      <c r="K6954" t="inlineStr">
        <is>
          <t>CONTRATO</t>
        </is>
      </c>
      <c r="L6954" t="n">
        <v>886.83267</v>
      </c>
      <c r="M6954" t="inlineStr"/>
      <c r="N6954" t="inlineStr"/>
      <c r="O6954" s="142">
        <f>DATE(YEAR(H6954),MONTH(H6954),1)</f>
        <v/>
      </c>
      <c r="P6954" s="132">
        <f>IF(H6954&gt;$L$3,"Futuro","Atraso")</f>
        <v/>
      </c>
      <c r="Q6954">
        <f>12*(YEAR(H6954)-YEAR($L$3))+(MONTH(H6954)-MONTH($L$3))</f>
        <v/>
      </c>
      <c r="R6954" s="366">
        <f>IF(N6954="IBIRAPITANGA FASE 3",IF(P6954="Atraso",M6954,M6954/(1+$J$2)^Q6954),IF(P6954="Atraso",M6954,M6954/(1+$J$1)^Q6954))</f>
        <v/>
      </c>
    </row>
    <row r="6955">
      <c r="A6955" t="inlineStr">
        <is>
          <t>Q03L015</t>
        </is>
      </c>
      <c r="B6955" t="inlineStr">
        <is>
          <t>THAMYRIS NUNES SUGAHARA</t>
        </is>
      </c>
      <c r="C6955" t="n">
        <v>1</v>
      </c>
      <c r="D6955" t="inlineStr">
        <is>
          <t>IPCA</t>
        </is>
      </c>
      <c r="E6955" t="n">
        <v>0.009488792934583046</v>
      </c>
      <c r="F6955" t="inlineStr">
        <is>
          <t>MENSAL</t>
        </is>
      </c>
      <c r="G6955" t="n">
        <v>47174</v>
      </c>
      <c r="H6955" t="n">
        <v>47174</v>
      </c>
      <c r="I6955" t="inlineStr">
        <is>
          <t>087</t>
        </is>
      </c>
      <c r="J6955" t="inlineStr">
        <is>
          <t>CARTEIRA</t>
        </is>
      </c>
      <c r="K6955" t="inlineStr">
        <is>
          <t>CONTRATO</t>
        </is>
      </c>
      <c r="L6955" t="n">
        <v>886.83267</v>
      </c>
      <c r="M6955" t="inlineStr"/>
      <c r="N6955" t="inlineStr"/>
      <c r="O6955" s="142">
        <f>DATE(YEAR(H6955),MONTH(H6955),1)</f>
        <v/>
      </c>
      <c r="P6955" s="132">
        <f>IF(H6955&gt;$L$3,"Futuro","Atraso")</f>
        <v/>
      </c>
      <c r="Q6955">
        <f>12*(YEAR(H6955)-YEAR($L$3))+(MONTH(H6955)-MONTH($L$3))</f>
        <v/>
      </c>
      <c r="R6955" s="366">
        <f>IF(N6955="IBIRAPITANGA FASE 3",IF(P6955="Atraso",M6955,M6955/(1+$J$2)^Q6955),IF(P6955="Atraso",M6955,M6955/(1+$J$1)^Q6955))</f>
        <v/>
      </c>
    </row>
    <row r="6956">
      <c r="A6956" t="inlineStr">
        <is>
          <t>Q03L015</t>
        </is>
      </c>
      <c r="B6956" t="inlineStr">
        <is>
          <t>THAMYRIS NUNES SUGAHARA</t>
        </is>
      </c>
      <c r="C6956" t="n">
        <v>1</v>
      </c>
      <c r="D6956" t="inlineStr">
        <is>
          <t>IPCA</t>
        </is>
      </c>
      <c r="E6956" t="n">
        <v>0.009488792934583046</v>
      </c>
      <c r="F6956" t="inlineStr">
        <is>
          <t>MENSAL</t>
        </is>
      </c>
      <c r="G6956" t="n">
        <v>47202</v>
      </c>
      <c r="H6956" t="n">
        <v>47202</v>
      </c>
      <c r="I6956" t="inlineStr">
        <is>
          <t>088</t>
        </is>
      </c>
      <c r="J6956" t="inlineStr">
        <is>
          <t>CARTEIRA</t>
        </is>
      </c>
      <c r="K6956" t="inlineStr">
        <is>
          <t>CONTRATO</t>
        </is>
      </c>
      <c r="L6956" t="n">
        <v>886.83267</v>
      </c>
      <c r="M6956" t="inlineStr"/>
      <c r="N6956" t="inlineStr"/>
      <c r="O6956" s="142">
        <f>DATE(YEAR(H6956),MONTH(H6956),1)</f>
        <v/>
      </c>
      <c r="P6956" s="132">
        <f>IF(H6956&gt;$L$3,"Futuro","Atraso")</f>
        <v/>
      </c>
      <c r="Q6956">
        <f>12*(YEAR(H6956)-YEAR($L$3))+(MONTH(H6956)-MONTH($L$3))</f>
        <v/>
      </c>
      <c r="R6956" s="366">
        <f>IF(N6956="IBIRAPITANGA FASE 3",IF(P6956="Atraso",M6956,M6956/(1+$J$2)^Q6956),IF(P6956="Atraso",M6956,M6956/(1+$J$1)^Q6956))</f>
        <v/>
      </c>
    </row>
    <row r="6957">
      <c r="A6957" t="inlineStr">
        <is>
          <t>Q03L015</t>
        </is>
      </c>
      <c r="B6957" t="inlineStr">
        <is>
          <t>THAMYRIS NUNES SUGAHARA</t>
        </is>
      </c>
      <c r="C6957" t="n">
        <v>1</v>
      </c>
      <c r="D6957" t="inlineStr">
        <is>
          <t>IPCA</t>
        </is>
      </c>
      <c r="E6957" t="n">
        <v>0.009488792934583046</v>
      </c>
      <c r="F6957" t="inlineStr">
        <is>
          <t>MENSAL</t>
        </is>
      </c>
      <c r="G6957" t="n">
        <v>47233</v>
      </c>
      <c r="H6957" t="n">
        <v>47233</v>
      </c>
      <c r="I6957" t="inlineStr">
        <is>
          <t>089</t>
        </is>
      </c>
      <c r="J6957" t="inlineStr">
        <is>
          <t>CARTEIRA</t>
        </is>
      </c>
      <c r="K6957" t="inlineStr">
        <is>
          <t>CONTRATO</t>
        </is>
      </c>
      <c r="L6957" t="n">
        <v>886.83267</v>
      </c>
      <c r="M6957" t="inlineStr"/>
      <c r="N6957" t="inlineStr"/>
      <c r="O6957" s="142">
        <f>DATE(YEAR(H6957),MONTH(H6957),1)</f>
        <v/>
      </c>
      <c r="P6957" s="132">
        <f>IF(H6957&gt;$L$3,"Futuro","Atraso")</f>
        <v/>
      </c>
      <c r="Q6957">
        <f>12*(YEAR(H6957)-YEAR($L$3))+(MONTH(H6957)-MONTH($L$3))</f>
        <v/>
      </c>
      <c r="R6957" s="366">
        <f>IF(N6957="IBIRAPITANGA FASE 3",IF(P6957="Atraso",M6957,M6957/(1+$J$2)^Q6957),IF(P6957="Atraso",M6957,M6957/(1+$J$1)^Q6957))</f>
        <v/>
      </c>
    </row>
    <row r="6958">
      <c r="A6958" t="inlineStr">
        <is>
          <t>Q03L015</t>
        </is>
      </c>
      <c r="B6958" t="inlineStr">
        <is>
          <t>THAMYRIS NUNES SUGAHARA</t>
        </is>
      </c>
      <c r="C6958" t="n">
        <v>1</v>
      </c>
      <c r="D6958" t="inlineStr">
        <is>
          <t>IPCA</t>
        </is>
      </c>
      <c r="E6958" t="n">
        <v>0.009488792934583046</v>
      </c>
      <c r="F6958" t="inlineStr">
        <is>
          <t>MENSAL</t>
        </is>
      </c>
      <c r="G6958" t="n">
        <v>47263</v>
      </c>
      <c r="H6958" t="n">
        <v>47263</v>
      </c>
      <c r="I6958" t="inlineStr">
        <is>
          <t>090</t>
        </is>
      </c>
      <c r="J6958" t="inlineStr">
        <is>
          <t>CARTEIRA</t>
        </is>
      </c>
      <c r="K6958" t="inlineStr">
        <is>
          <t>CONTRATO</t>
        </is>
      </c>
      <c r="L6958" t="n">
        <v>886.83267</v>
      </c>
      <c r="M6958" t="inlineStr"/>
      <c r="N6958" t="inlineStr"/>
      <c r="O6958" s="142">
        <f>DATE(YEAR(H6958),MONTH(H6958),1)</f>
        <v/>
      </c>
      <c r="P6958" s="132">
        <f>IF(H6958&gt;$L$3,"Futuro","Atraso")</f>
        <v/>
      </c>
      <c r="Q6958">
        <f>12*(YEAR(H6958)-YEAR($L$3))+(MONTH(H6958)-MONTH($L$3))</f>
        <v/>
      </c>
      <c r="R6958" s="366">
        <f>IF(N6958="IBIRAPITANGA FASE 3",IF(P6958="Atraso",M6958,M6958/(1+$J$2)^Q6958),IF(P6958="Atraso",M6958,M6958/(1+$J$1)^Q6958))</f>
        <v/>
      </c>
    </row>
    <row r="6959">
      <c r="A6959" t="inlineStr">
        <is>
          <t>Q03L015</t>
        </is>
      </c>
      <c r="B6959" t="inlineStr">
        <is>
          <t>THAMYRIS NUNES SUGAHARA</t>
        </is>
      </c>
      <c r="C6959" t="n">
        <v>1</v>
      </c>
      <c r="D6959" t="inlineStr">
        <is>
          <t>IPCA</t>
        </is>
      </c>
      <c r="E6959" t="n">
        <v>0.009488792934583046</v>
      </c>
      <c r="F6959" t="inlineStr">
        <is>
          <t>MENSAL</t>
        </is>
      </c>
      <c r="G6959" t="n">
        <v>47294</v>
      </c>
      <c r="H6959" t="n">
        <v>47294</v>
      </c>
      <c r="I6959" t="inlineStr">
        <is>
          <t>091</t>
        </is>
      </c>
      <c r="J6959" t="inlineStr">
        <is>
          <t>CARTEIRA</t>
        </is>
      </c>
      <c r="K6959" t="inlineStr">
        <is>
          <t>CONTRATO</t>
        </is>
      </c>
      <c r="L6959" t="n">
        <v>886.83267</v>
      </c>
      <c r="M6959" t="inlineStr"/>
      <c r="N6959" t="inlineStr"/>
      <c r="O6959" s="142">
        <f>DATE(YEAR(H6959),MONTH(H6959),1)</f>
        <v/>
      </c>
      <c r="P6959" s="132">
        <f>IF(H6959&gt;$L$3,"Futuro","Atraso")</f>
        <v/>
      </c>
      <c r="Q6959">
        <f>12*(YEAR(H6959)-YEAR($L$3))+(MONTH(H6959)-MONTH($L$3))</f>
        <v/>
      </c>
      <c r="R6959" s="366">
        <f>IF(N6959="IBIRAPITANGA FASE 3",IF(P6959="Atraso",M6959,M6959/(1+$J$2)^Q6959),IF(P6959="Atraso",M6959,M6959/(1+$J$1)^Q6959))</f>
        <v/>
      </c>
    </row>
    <row r="6960">
      <c r="A6960" t="inlineStr">
        <is>
          <t>Q03L015</t>
        </is>
      </c>
      <c r="B6960" t="inlineStr">
        <is>
          <t>THAMYRIS NUNES SUGAHARA</t>
        </is>
      </c>
      <c r="C6960" t="n">
        <v>1</v>
      </c>
      <c r="D6960" t="inlineStr">
        <is>
          <t>IPCA</t>
        </is>
      </c>
      <c r="E6960" t="n">
        <v>0.009488792934583046</v>
      </c>
      <c r="F6960" t="inlineStr">
        <is>
          <t>MENSAL</t>
        </is>
      </c>
      <c r="G6960" t="n">
        <v>47324</v>
      </c>
      <c r="H6960" t="n">
        <v>47324</v>
      </c>
      <c r="I6960" t="inlineStr">
        <is>
          <t>092</t>
        </is>
      </c>
      <c r="J6960" t="inlineStr">
        <is>
          <t>CARTEIRA</t>
        </is>
      </c>
      <c r="K6960" t="inlineStr">
        <is>
          <t>CONTRATO</t>
        </is>
      </c>
      <c r="L6960" t="n">
        <v>886.83267</v>
      </c>
      <c r="M6960" t="inlineStr"/>
      <c r="N6960" t="inlineStr"/>
      <c r="O6960" s="142">
        <f>DATE(YEAR(H6960),MONTH(H6960),1)</f>
        <v/>
      </c>
      <c r="P6960" s="132">
        <f>IF(H6960&gt;$L$3,"Futuro","Atraso")</f>
        <v/>
      </c>
      <c r="Q6960">
        <f>12*(YEAR(H6960)-YEAR($L$3))+(MONTH(H6960)-MONTH($L$3))</f>
        <v/>
      </c>
      <c r="R6960" s="366">
        <f>IF(N6960="IBIRAPITANGA FASE 3",IF(P6960="Atraso",M6960,M6960/(1+$J$2)^Q6960),IF(P6960="Atraso",M6960,M6960/(1+$J$1)^Q6960))</f>
        <v/>
      </c>
    </row>
    <row r="6961">
      <c r="A6961" t="inlineStr">
        <is>
          <t>Q03L015</t>
        </is>
      </c>
      <c r="B6961" t="inlineStr">
        <is>
          <t>THAMYRIS NUNES SUGAHARA</t>
        </is>
      </c>
      <c r="C6961" t="n">
        <v>1</v>
      </c>
      <c r="D6961" t="inlineStr">
        <is>
          <t>IPCA</t>
        </is>
      </c>
      <c r="E6961" t="n">
        <v>0.009488792934583046</v>
      </c>
      <c r="F6961" t="inlineStr">
        <is>
          <t>MENSAL</t>
        </is>
      </c>
      <c r="G6961" t="n">
        <v>47355</v>
      </c>
      <c r="H6961" t="n">
        <v>47355</v>
      </c>
      <c r="I6961" t="inlineStr">
        <is>
          <t>093</t>
        </is>
      </c>
      <c r="J6961" t="inlineStr">
        <is>
          <t>CARTEIRA</t>
        </is>
      </c>
      <c r="K6961" t="inlineStr">
        <is>
          <t>CONTRATO</t>
        </is>
      </c>
      <c r="L6961" t="n">
        <v>886.83267</v>
      </c>
      <c r="M6961" t="inlineStr"/>
      <c r="N6961" t="inlineStr"/>
      <c r="O6961" s="142">
        <f>DATE(YEAR(H6961),MONTH(H6961),1)</f>
        <v/>
      </c>
      <c r="P6961" s="132">
        <f>IF(H6961&gt;$L$3,"Futuro","Atraso")</f>
        <v/>
      </c>
      <c r="Q6961">
        <f>12*(YEAR(H6961)-YEAR($L$3))+(MONTH(H6961)-MONTH($L$3))</f>
        <v/>
      </c>
      <c r="R6961" s="366">
        <f>IF(N6961="IBIRAPITANGA FASE 3",IF(P6961="Atraso",M6961,M6961/(1+$J$2)^Q6961),IF(P6961="Atraso",M6961,M6961/(1+$J$1)^Q6961))</f>
        <v/>
      </c>
    </row>
    <row r="6962">
      <c r="A6962" t="inlineStr">
        <is>
          <t>Q03L015</t>
        </is>
      </c>
      <c r="B6962" t="inlineStr">
        <is>
          <t>THAMYRIS NUNES SUGAHARA</t>
        </is>
      </c>
      <c r="C6962" t="n">
        <v>1</v>
      </c>
      <c r="D6962" t="inlineStr">
        <is>
          <t>IPCA</t>
        </is>
      </c>
      <c r="E6962" t="n">
        <v>0.009488792934583046</v>
      </c>
      <c r="F6962" t="inlineStr">
        <is>
          <t>MENSAL</t>
        </is>
      </c>
      <c r="G6962" t="n">
        <v>47386</v>
      </c>
      <c r="H6962" t="n">
        <v>47386</v>
      </c>
      <c r="I6962" t="inlineStr">
        <is>
          <t>094</t>
        </is>
      </c>
      <c r="J6962" t="inlineStr">
        <is>
          <t>CARTEIRA</t>
        </is>
      </c>
      <c r="K6962" t="inlineStr">
        <is>
          <t>CONTRATO</t>
        </is>
      </c>
      <c r="L6962" t="n">
        <v>886.83267</v>
      </c>
      <c r="M6962" t="inlineStr"/>
      <c r="N6962" t="inlineStr"/>
      <c r="O6962" s="142">
        <f>DATE(YEAR(H6962),MONTH(H6962),1)</f>
        <v/>
      </c>
      <c r="P6962" s="132">
        <f>IF(H6962&gt;$L$3,"Futuro","Atraso")</f>
        <v/>
      </c>
      <c r="Q6962">
        <f>12*(YEAR(H6962)-YEAR($L$3))+(MONTH(H6962)-MONTH($L$3))</f>
        <v/>
      </c>
      <c r="R6962" s="366">
        <f>IF(N6962="IBIRAPITANGA FASE 3",IF(P6962="Atraso",M6962,M6962/(1+$J$2)^Q6962),IF(P6962="Atraso",M6962,M6962/(1+$J$1)^Q6962))</f>
        <v/>
      </c>
    </row>
    <row r="6963">
      <c r="A6963" t="inlineStr">
        <is>
          <t>Q03L015</t>
        </is>
      </c>
      <c r="B6963" t="inlineStr">
        <is>
          <t>THAMYRIS NUNES SUGAHARA</t>
        </is>
      </c>
      <c r="C6963" t="n">
        <v>1</v>
      </c>
      <c r="D6963" t="inlineStr">
        <is>
          <t>IPCA</t>
        </is>
      </c>
      <c r="E6963" t="n">
        <v>0.009488792934583046</v>
      </c>
      <c r="F6963" t="inlineStr">
        <is>
          <t>MENSAL</t>
        </is>
      </c>
      <c r="G6963" t="n">
        <v>47416</v>
      </c>
      <c r="H6963" t="n">
        <v>47416</v>
      </c>
      <c r="I6963" t="inlineStr">
        <is>
          <t>095</t>
        </is>
      </c>
      <c r="J6963" t="inlineStr">
        <is>
          <t>CARTEIRA</t>
        </is>
      </c>
      <c r="K6963" t="inlineStr">
        <is>
          <t>CONTRATO</t>
        </is>
      </c>
      <c r="L6963" t="n">
        <v>886.83267</v>
      </c>
      <c r="M6963" t="inlineStr"/>
      <c r="N6963" t="inlineStr"/>
      <c r="O6963" s="142">
        <f>DATE(YEAR(H6963),MONTH(H6963),1)</f>
        <v/>
      </c>
      <c r="P6963" s="132">
        <f>IF(H6963&gt;$L$3,"Futuro","Atraso")</f>
        <v/>
      </c>
      <c r="Q6963">
        <f>12*(YEAR(H6963)-YEAR($L$3))+(MONTH(H6963)-MONTH($L$3))</f>
        <v/>
      </c>
      <c r="R6963" s="366">
        <f>IF(N6963="IBIRAPITANGA FASE 3",IF(P6963="Atraso",M6963,M6963/(1+$J$2)^Q6963),IF(P6963="Atraso",M6963,M6963/(1+$J$1)^Q6963))</f>
        <v/>
      </c>
    </row>
    <row r="6964">
      <c r="A6964" t="inlineStr">
        <is>
          <t>Q03L015</t>
        </is>
      </c>
      <c r="B6964" t="inlineStr">
        <is>
          <t>THAMYRIS NUNES SUGAHARA</t>
        </is>
      </c>
      <c r="C6964" t="n">
        <v>1</v>
      </c>
      <c r="D6964" t="inlineStr">
        <is>
          <t>IPCA</t>
        </is>
      </c>
      <c r="E6964" t="n">
        <v>0.009488792934583046</v>
      </c>
      <c r="F6964" t="inlineStr">
        <is>
          <t>MENSAL</t>
        </is>
      </c>
      <c r="G6964" t="n">
        <v>47447</v>
      </c>
      <c r="H6964" t="n">
        <v>47447</v>
      </c>
      <c r="I6964" t="inlineStr">
        <is>
          <t>096</t>
        </is>
      </c>
      <c r="J6964" t="inlineStr">
        <is>
          <t>CARTEIRA</t>
        </is>
      </c>
      <c r="K6964" t="inlineStr">
        <is>
          <t>CONTRATO</t>
        </is>
      </c>
      <c r="L6964" t="n">
        <v>886.83267</v>
      </c>
      <c r="M6964" t="inlineStr"/>
      <c r="N6964" t="inlineStr"/>
      <c r="O6964" s="142">
        <f>DATE(YEAR(H6964),MONTH(H6964),1)</f>
        <v/>
      </c>
      <c r="P6964" s="132">
        <f>IF(H6964&gt;$L$3,"Futuro","Atraso")</f>
        <v/>
      </c>
      <c r="Q6964">
        <f>12*(YEAR(H6964)-YEAR($L$3))+(MONTH(H6964)-MONTH($L$3))</f>
        <v/>
      </c>
      <c r="R6964" s="366">
        <f>IF(N6964="IBIRAPITANGA FASE 3",IF(P6964="Atraso",M6964,M6964/(1+$J$2)^Q6964),IF(P6964="Atraso",M6964,M6964/(1+$J$1)^Q6964))</f>
        <v/>
      </c>
    </row>
    <row r="6965">
      <c r="A6965" t="inlineStr">
        <is>
          <t>Q03L015</t>
        </is>
      </c>
      <c r="B6965" t="inlineStr">
        <is>
          <t>THAMYRIS NUNES SUGAHARA</t>
        </is>
      </c>
      <c r="C6965" t="n">
        <v>1</v>
      </c>
      <c r="D6965" t="inlineStr">
        <is>
          <t>IPCA</t>
        </is>
      </c>
      <c r="E6965" t="n">
        <v>0.009488792934583046</v>
      </c>
      <c r="F6965" t="inlineStr">
        <is>
          <t>MENSAL</t>
        </is>
      </c>
      <c r="G6965" t="n">
        <v>47477</v>
      </c>
      <c r="H6965" t="n">
        <v>47477</v>
      </c>
      <c r="I6965" t="inlineStr">
        <is>
          <t>097</t>
        </is>
      </c>
      <c r="J6965" t="inlineStr">
        <is>
          <t>CARTEIRA</t>
        </is>
      </c>
      <c r="K6965" t="inlineStr">
        <is>
          <t>CONTRATO</t>
        </is>
      </c>
      <c r="L6965" t="n">
        <v>886.83267</v>
      </c>
      <c r="M6965" t="inlineStr"/>
      <c r="N6965" t="inlineStr"/>
      <c r="O6965" s="142">
        <f>DATE(YEAR(H6965),MONTH(H6965),1)</f>
        <v/>
      </c>
      <c r="P6965" s="132">
        <f>IF(H6965&gt;$L$3,"Futuro","Atraso")</f>
        <v/>
      </c>
      <c r="Q6965">
        <f>12*(YEAR(H6965)-YEAR($L$3))+(MONTH(H6965)-MONTH($L$3))</f>
        <v/>
      </c>
      <c r="R6965" s="366">
        <f>IF(N6965="IBIRAPITANGA FASE 3",IF(P6965="Atraso",M6965,M6965/(1+$J$2)^Q6965),IF(P6965="Atraso",M6965,M6965/(1+$J$1)^Q6965))</f>
        <v/>
      </c>
    </row>
    <row r="6966">
      <c r="A6966" t="inlineStr">
        <is>
          <t>Q03L015</t>
        </is>
      </c>
      <c r="B6966" t="inlineStr">
        <is>
          <t>THAMYRIS NUNES SUGAHARA</t>
        </is>
      </c>
      <c r="C6966" t="n">
        <v>1</v>
      </c>
      <c r="D6966" t="inlineStr">
        <is>
          <t>IPCA</t>
        </is>
      </c>
      <c r="E6966" t="n">
        <v>0.009488792934583046</v>
      </c>
      <c r="F6966" t="inlineStr">
        <is>
          <t>MENSAL</t>
        </is>
      </c>
      <c r="G6966" t="n">
        <v>47508</v>
      </c>
      <c r="H6966" t="n">
        <v>47508</v>
      </c>
      <c r="I6966" t="inlineStr">
        <is>
          <t>098</t>
        </is>
      </c>
      <c r="J6966" t="inlineStr">
        <is>
          <t>CARTEIRA</t>
        </is>
      </c>
      <c r="K6966" t="inlineStr">
        <is>
          <t>CONTRATO</t>
        </is>
      </c>
      <c r="L6966" t="n">
        <v>886.83267</v>
      </c>
      <c r="M6966" t="inlineStr"/>
      <c r="N6966" t="inlineStr"/>
      <c r="O6966" s="142">
        <f>DATE(YEAR(H6966),MONTH(H6966),1)</f>
        <v/>
      </c>
      <c r="P6966" s="132">
        <f>IF(H6966&gt;$L$3,"Futuro","Atraso")</f>
        <v/>
      </c>
      <c r="Q6966">
        <f>12*(YEAR(H6966)-YEAR($L$3))+(MONTH(H6966)-MONTH($L$3))</f>
        <v/>
      </c>
      <c r="R6966" s="366">
        <f>IF(N6966="IBIRAPITANGA FASE 3",IF(P6966="Atraso",M6966,M6966/(1+$J$2)^Q6966),IF(P6966="Atraso",M6966,M6966/(1+$J$1)^Q6966))</f>
        <v/>
      </c>
    </row>
    <row r="6967">
      <c r="A6967" t="inlineStr">
        <is>
          <t>Q03L015</t>
        </is>
      </c>
      <c r="B6967" t="inlineStr">
        <is>
          <t>THAMYRIS NUNES SUGAHARA</t>
        </is>
      </c>
      <c r="C6967" t="n">
        <v>1</v>
      </c>
      <c r="D6967" t="inlineStr">
        <is>
          <t>IPCA</t>
        </is>
      </c>
      <c r="E6967" t="n">
        <v>0.009488792934583046</v>
      </c>
      <c r="F6967" t="inlineStr">
        <is>
          <t>MENSAL</t>
        </is>
      </c>
      <c r="G6967" t="n">
        <v>47539</v>
      </c>
      <c r="H6967" t="n">
        <v>47539</v>
      </c>
      <c r="I6967" t="inlineStr">
        <is>
          <t>099</t>
        </is>
      </c>
      <c r="J6967" t="inlineStr">
        <is>
          <t>CARTEIRA</t>
        </is>
      </c>
      <c r="K6967" t="inlineStr">
        <is>
          <t>CONTRATO</t>
        </is>
      </c>
      <c r="L6967" t="n">
        <v>886.83267</v>
      </c>
      <c r="M6967" t="inlineStr"/>
      <c r="N6967" t="inlineStr"/>
      <c r="O6967" s="142">
        <f>DATE(YEAR(H6967),MONTH(H6967),1)</f>
        <v/>
      </c>
      <c r="P6967" s="132">
        <f>IF(H6967&gt;$L$3,"Futuro","Atraso")</f>
        <v/>
      </c>
      <c r="Q6967">
        <f>12*(YEAR(H6967)-YEAR($L$3))+(MONTH(H6967)-MONTH($L$3))</f>
        <v/>
      </c>
      <c r="R6967" s="366">
        <f>IF(N6967="IBIRAPITANGA FASE 3",IF(P6967="Atraso",M6967,M6967/(1+$J$2)^Q6967),IF(P6967="Atraso",M6967,M6967/(1+$J$1)^Q6967))</f>
        <v/>
      </c>
    </row>
    <row r="6968">
      <c r="A6968" t="inlineStr">
        <is>
          <t>Q03L015</t>
        </is>
      </c>
      <c r="B6968" t="inlineStr">
        <is>
          <t>THAMYRIS NUNES SUGAHARA</t>
        </is>
      </c>
      <c r="C6968" t="n">
        <v>1</v>
      </c>
      <c r="D6968" t="inlineStr">
        <is>
          <t>IPCA</t>
        </is>
      </c>
      <c r="E6968" t="n">
        <v>0.009488792934583046</v>
      </c>
      <c r="F6968" t="inlineStr">
        <is>
          <t>MENSAL</t>
        </is>
      </c>
      <c r="G6968" t="n">
        <v>47567</v>
      </c>
      <c r="H6968" t="n">
        <v>47567</v>
      </c>
      <c r="I6968" t="inlineStr">
        <is>
          <t>100</t>
        </is>
      </c>
      <c r="J6968" t="inlineStr">
        <is>
          <t>CARTEIRA</t>
        </is>
      </c>
      <c r="K6968" t="inlineStr">
        <is>
          <t>CONTRATO</t>
        </is>
      </c>
      <c r="L6968" t="n">
        <v>886.83267</v>
      </c>
      <c r="M6968" t="inlineStr"/>
      <c r="N6968" t="inlineStr"/>
      <c r="O6968" s="142">
        <f>DATE(YEAR(H6968),MONTH(H6968),1)</f>
        <v/>
      </c>
      <c r="P6968" s="132">
        <f>IF(H6968&gt;$L$3,"Futuro","Atraso")</f>
        <v/>
      </c>
      <c r="Q6968">
        <f>12*(YEAR(H6968)-YEAR($L$3))+(MONTH(H6968)-MONTH($L$3))</f>
        <v/>
      </c>
      <c r="R6968" s="366">
        <f>IF(N6968="IBIRAPITANGA FASE 3",IF(P6968="Atraso",M6968,M6968/(1+$J$2)^Q6968),IF(P6968="Atraso",M6968,M6968/(1+$J$1)^Q6968))</f>
        <v/>
      </c>
    </row>
    <row r="6969">
      <c r="A6969" t="inlineStr">
        <is>
          <t>Q03L015</t>
        </is>
      </c>
      <c r="B6969" t="inlineStr">
        <is>
          <t>THAMYRIS NUNES SUGAHARA</t>
        </is>
      </c>
      <c r="C6969" t="n">
        <v>1</v>
      </c>
      <c r="D6969" t="inlineStr">
        <is>
          <t>IPCA</t>
        </is>
      </c>
      <c r="E6969" t="n">
        <v>0.009488792934583046</v>
      </c>
      <c r="F6969" t="inlineStr">
        <is>
          <t>MENSAL</t>
        </is>
      </c>
      <c r="G6969" t="n">
        <v>47598</v>
      </c>
      <c r="H6969" t="n">
        <v>47598</v>
      </c>
      <c r="I6969" t="inlineStr">
        <is>
          <t>101</t>
        </is>
      </c>
      <c r="J6969" t="inlineStr">
        <is>
          <t>CARTEIRA</t>
        </is>
      </c>
      <c r="K6969" t="inlineStr">
        <is>
          <t>CONTRATO</t>
        </is>
      </c>
      <c r="L6969" t="n">
        <v>886.83267</v>
      </c>
      <c r="M6969" t="inlineStr"/>
      <c r="N6969" t="inlineStr"/>
      <c r="O6969" s="142">
        <f>DATE(YEAR(H6969),MONTH(H6969),1)</f>
        <v/>
      </c>
      <c r="P6969" s="132">
        <f>IF(H6969&gt;$L$3,"Futuro","Atraso")</f>
        <v/>
      </c>
      <c r="Q6969">
        <f>12*(YEAR(H6969)-YEAR($L$3))+(MONTH(H6969)-MONTH($L$3))</f>
        <v/>
      </c>
      <c r="R6969" s="366">
        <f>IF(N6969="IBIRAPITANGA FASE 3",IF(P6969="Atraso",M6969,M6969/(1+$J$2)^Q6969),IF(P6969="Atraso",M6969,M6969/(1+$J$1)^Q6969))</f>
        <v/>
      </c>
    </row>
    <row r="6970">
      <c r="A6970" t="inlineStr">
        <is>
          <t>Q03L015</t>
        </is>
      </c>
      <c r="B6970" t="inlineStr">
        <is>
          <t>THAMYRIS NUNES SUGAHARA</t>
        </is>
      </c>
      <c r="C6970" t="n">
        <v>1</v>
      </c>
      <c r="D6970" t="inlineStr">
        <is>
          <t>IPCA</t>
        </is>
      </c>
      <c r="E6970" t="n">
        <v>0.009488792934583046</v>
      </c>
      <c r="F6970" t="inlineStr">
        <is>
          <t>MENSAL</t>
        </is>
      </c>
      <c r="G6970" t="n">
        <v>47628</v>
      </c>
      <c r="H6970" t="n">
        <v>47628</v>
      </c>
      <c r="I6970" t="inlineStr">
        <is>
          <t>102</t>
        </is>
      </c>
      <c r="J6970" t="inlineStr">
        <is>
          <t>CARTEIRA</t>
        </is>
      </c>
      <c r="K6970" t="inlineStr">
        <is>
          <t>CONTRATO</t>
        </is>
      </c>
      <c r="L6970" t="n">
        <v>886.83267</v>
      </c>
      <c r="M6970" t="inlineStr"/>
      <c r="N6970" t="inlineStr"/>
      <c r="O6970" s="142">
        <f>DATE(YEAR(H6970),MONTH(H6970),1)</f>
        <v/>
      </c>
      <c r="P6970" s="132">
        <f>IF(H6970&gt;$L$3,"Futuro","Atraso")</f>
        <v/>
      </c>
      <c r="Q6970">
        <f>12*(YEAR(H6970)-YEAR($L$3))+(MONTH(H6970)-MONTH($L$3))</f>
        <v/>
      </c>
      <c r="R6970" s="366">
        <f>IF(N6970="IBIRAPITANGA FASE 3",IF(P6970="Atraso",M6970,M6970/(1+$J$2)^Q6970),IF(P6970="Atraso",M6970,M6970/(1+$J$1)^Q6970))</f>
        <v/>
      </c>
    </row>
    <row r="6971">
      <c r="A6971" t="inlineStr">
        <is>
          <t>Q03L015</t>
        </is>
      </c>
      <c r="B6971" t="inlineStr">
        <is>
          <t>THAMYRIS NUNES SUGAHARA</t>
        </is>
      </c>
      <c r="C6971" t="n">
        <v>1</v>
      </c>
      <c r="D6971" t="inlineStr">
        <is>
          <t>IPCA</t>
        </is>
      </c>
      <c r="E6971" t="n">
        <v>0.009488792934583046</v>
      </c>
      <c r="F6971" t="inlineStr">
        <is>
          <t>MENSAL</t>
        </is>
      </c>
      <c r="G6971" t="n">
        <v>47659</v>
      </c>
      <c r="H6971" t="n">
        <v>47659</v>
      </c>
      <c r="I6971" t="inlineStr">
        <is>
          <t>103</t>
        </is>
      </c>
      <c r="J6971" t="inlineStr">
        <is>
          <t>CARTEIRA</t>
        </is>
      </c>
      <c r="K6971" t="inlineStr">
        <is>
          <t>CONTRATO</t>
        </is>
      </c>
      <c r="L6971" t="n">
        <v>886.83267</v>
      </c>
      <c r="M6971" t="inlineStr"/>
      <c r="N6971" t="inlineStr"/>
      <c r="O6971" s="142">
        <f>DATE(YEAR(H6971),MONTH(H6971),1)</f>
        <v/>
      </c>
      <c r="P6971" s="132">
        <f>IF(H6971&gt;$L$3,"Futuro","Atraso")</f>
        <v/>
      </c>
      <c r="Q6971">
        <f>12*(YEAR(H6971)-YEAR($L$3))+(MONTH(H6971)-MONTH($L$3))</f>
        <v/>
      </c>
      <c r="R6971" s="366">
        <f>IF(N6971="IBIRAPITANGA FASE 3",IF(P6971="Atraso",M6971,M6971/(1+$J$2)^Q6971),IF(P6971="Atraso",M6971,M6971/(1+$J$1)^Q6971))</f>
        <v/>
      </c>
    </row>
    <row r="6972">
      <c r="A6972" t="inlineStr">
        <is>
          <t>Q03L015</t>
        </is>
      </c>
      <c r="B6972" t="inlineStr">
        <is>
          <t>THAMYRIS NUNES SUGAHARA</t>
        </is>
      </c>
      <c r="C6972" t="n">
        <v>1</v>
      </c>
      <c r="D6972" t="inlineStr">
        <is>
          <t>IPCA</t>
        </is>
      </c>
      <c r="E6972" t="n">
        <v>0.009488792934583046</v>
      </c>
      <c r="F6972" t="inlineStr">
        <is>
          <t>MENSAL</t>
        </is>
      </c>
      <c r="G6972" t="n">
        <v>47689</v>
      </c>
      <c r="H6972" t="n">
        <v>47689</v>
      </c>
      <c r="I6972" t="inlineStr">
        <is>
          <t>104</t>
        </is>
      </c>
      <c r="J6972" t="inlineStr">
        <is>
          <t>CARTEIRA</t>
        </is>
      </c>
      <c r="K6972" t="inlineStr">
        <is>
          <t>CONTRATO</t>
        </is>
      </c>
      <c r="L6972" t="n">
        <v>886.83267</v>
      </c>
      <c r="M6972" t="inlineStr"/>
      <c r="N6972" t="inlineStr"/>
      <c r="O6972" s="142">
        <f>DATE(YEAR(H6972),MONTH(H6972),1)</f>
        <v/>
      </c>
      <c r="P6972" s="132">
        <f>IF(H6972&gt;$L$3,"Futuro","Atraso")</f>
        <v/>
      </c>
      <c r="Q6972">
        <f>12*(YEAR(H6972)-YEAR($L$3))+(MONTH(H6972)-MONTH($L$3))</f>
        <v/>
      </c>
      <c r="R6972" s="366">
        <f>IF(N6972="IBIRAPITANGA FASE 3",IF(P6972="Atraso",M6972,M6972/(1+$J$2)^Q6972),IF(P6972="Atraso",M6972,M6972/(1+$J$1)^Q6972))</f>
        <v/>
      </c>
    </row>
    <row r="6973">
      <c r="A6973" t="inlineStr">
        <is>
          <t>Q03L015</t>
        </is>
      </c>
      <c r="B6973" t="inlineStr">
        <is>
          <t>THAMYRIS NUNES SUGAHARA</t>
        </is>
      </c>
      <c r="C6973" t="n">
        <v>1</v>
      </c>
      <c r="D6973" t="inlineStr">
        <is>
          <t>IPCA</t>
        </is>
      </c>
      <c r="E6973" t="n">
        <v>0.009488792934583046</v>
      </c>
      <c r="F6973" t="inlineStr">
        <is>
          <t>MENSAL</t>
        </is>
      </c>
      <c r="G6973" t="n">
        <v>47720</v>
      </c>
      <c r="H6973" t="n">
        <v>47720</v>
      </c>
      <c r="I6973" t="inlineStr">
        <is>
          <t>105</t>
        </is>
      </c>
      <c r="J6973" t="inlineStr">
        <is>
          <t>CARTEIRA</t>
        </is>
      </c>
      <c r="K6973" t="inlineStr">
        <is>
          <t>CONTRATO</t>
        </is>
      </c>
      <c r="L6973" t="n">
        <v>886.83267</v>
      </c>
      <c r="M6973" t="inlineStr"/>
      <c r="N6973" t="inlineStr"/>
      <c r="O6973" s="142">
        <f>DATE(YEAR(H6973),MONTH(H6973),1)</f>
        <v/>
      </c>
      <c r="P6973" s="132">
        <f>IF(H6973&gt;$L$3,"Futuro","Atraso")</f>
        <v/>
      </c>
      <c r="Q6973">
        <f>12*(YEAR(H6973)-YEAR($L$3))+(MONTH(H6973)-MONTH($L$3))</f>
        <v/>
      </c>
      <c r="R6973" s="366">
        <f>IF(N6973="IBIRAPITANGA FASE 3",IF(P6973="Atraso",M6973,M6973/(1+$J$2)^Q6973),IF(P6973="Atraso",M6973,M6973/(1+$J$1)^Q6973))</f>
        <v/>
      </c>
    </row>
    <row r="6974">
      <c r="A6974" t="inlineStr">
        <is>
          <t>Q03L015</t>
        </is>
      </c>
      <c r="B6974" t="inlineStr">
        <is>
          <t>THAMYRIS NUNES SUGAHARA</t>
        </is>
      </c>
      <c r="C6974" t="n">
        <v>1</v>
      </c>
      <c r="D6974" t="inlineStr">
        <is>
          <t>IPCA</t>
        </is>
      </c>
      <c r="E6974" t="n">
        <v>0.009488792934583046</v>
      </c>
      <c r="F6974" t="inlineStr">
        <is>
          <t>MENSAL</t>
        </is>
      </c>
      <c r="G6974" t="n">
        <v>47751</v>
      </c>
      <c r="H6974" t="n">
        <v>47751</v>
      </c>
      <c r="I6974" t="inlineStr">
        <is>
          <t>106</t>
        </is>
      </c>
      <c r="J6974" t="inlineStr">
        <is>
          <t>CARTEIRA</t>
        </is>
      </c>
      <c r="K6974" t="inlineStr">
        <is>
          <t>CONTRATO</t>
        </is>
      </c>
      <c r="L6974" t="n">
        <v>886.83267</v>
      </c>
      <c r="M6974" t="inlineStr"/>
      <c r="N6974" t="inlineStr"/>
      <c r="O6974" s="142">
        <f>DATE(YEAR(H6974),MONTH(H6974),1)</f>
        <v/>
      </c>
      <c r="P6974" s="132">
        <f>IF(H6974&gt;$L$3,"Futuro","Atraso")</f>
        <v/>
      </c>
      <c r="Q6974">
        <f>12*(YEAR(H6974)-YEAR($L$3))+(MONTH(H6974)-MONTH($L$3))</f>
        <v/>
      </c>
      <c r="R6974" s="366">
        <f>IF(N6974="IBIRAPITANGA FASE 3",IF(P6974="Atraso",M6974,M6974/(1+$J$2)^Q6974),IF(P6974="Atraso",M6974,M6974/(1+$J$1)^Q6974))</f>
        <v/>
      </c>
    </row>
    <row r="6975">
      <c r="A6975" t="inlineStr">
        <is>
          <t>Q03L015</t>
        </is>
      </c>
      <c r="B6975" t="inlineStr">
        <is>
          <t>THAMYRIS NUNES SUGAHARA</t>
        </is>
      </c>
      <c r="C6975" t="n">
        <v>1</v>
      </c>
      <c r="D6975" t="inlineStr">
        <is>
          <t>IPCA</t>
        </is>
      </c>
      <c r="E6975" t="n">
        <v>0.009488792934583046</v>
      </c>
      <c r="F6975" t="inlineStr">
        <is>
          <t>MENSAL</t>
        </is>
      </c>
      <c r="G6975" t="n">
        <v>47781</v>
      </c>
      <c r="H6975" t="n">
        <v>47781</v>
      </c>
      <c r="I6975" t="inlineStr">
        <is>
          <t>107</t>
        </is>
      </c>
      <c r="J6975" t="inlineStr">
        <is>
          <t>CARTEIRA</t>
        </is>
      </c>
      <c r="K6975" t="inlineStr">
        <is>
          <t>CONTRATO</t>
        </is>
      </c>
      <c r="L6975" t="n">
        <v>886.83267</v>
      </c>
      <c r="M6975" t="inlineStr"/>
      <c r="N6975" t="inlineStr"/>
      <c r="O6975" s="142">
        <f>DATE(YEAR(H6975),MONTH(H6975),1)</f>
        <v/>
      </c>
      <c r="P6975" s="132">
        <f>IF(H6975&gt;$L$3,"Futuro","Atraso")</f>
        <v/>
      </c>
      <c r="Q6975">
        <f>12*(YEAR(H6975)-YEAR($L$3))+(MONTH(H6975)-MONTH($L$3))</f>
        <v/>
      </c>
      <c r="R6975" s="366">
        <f>IF(N6975="IBIRAPITANGA FASE 3",IF(P6975="Atraso",M6975,M6975/(1+$J$2)^Q6975),IF(P6975="Atraso",M6975,M6975/(1+$J$1)^Q6975))</f>
        <v/>
      </c>
    </row>
    <row r="6976">
      <c r="A6976" t="inlineStr">
        <is>
          <t>Q03L015</t>
        </is>
      </c>
      <c r="B6976" t="inlineStr">
        <is>
          <t>THAMYRIS NUNES SUGAHARA</t>
        </is>
      </c>
      <c r="C6976" t="n">
        <v>1</v>
      </c>
      <c r="D6976" t="inlineStr">
        <is>
          <t>IPCA</t>
        </is>
      </c>
      <c r="E6976" t="n">
        <v>0.009488792934583046</v>
      </c>
      <c r="F6976" t="inlineStr">
        <is>
          <t>MENSAL</t>
        </is>
      </c>
      <c r="G6976" t="n">
        <v>47812</v>
      </c>
      <c r="H6976" t="n">
        <v>47812</v>
      </c>
      <c r="I6976" t="inlineStr">
        <is>
          <t>108</t>
        </is>
      </c>
      <c r="J6976" t="inlineStr">
        <is>
          <t>CARTEIRA</t>
        </is>
      </c>
      <c r="K6976" t="inlineStr">
        <is>
          <t>CONTRATO</t>
        </is>
      </c>
      <c r="L6976" t="n">
        <v>886.83267</v>
      </c>
      <c r="M6976" t="inlineStr"/>
      <c r="N6976" t="inlineStr"/>
      <c r="O6976" s="142">
        <f>DATE(YEAR(H6976),MONTH(H6976),1)</f>
        <v/>
      </c>
      <c r="P6976" s="132">
        <f>IF(H6976&gt;$L$3,"Futuro","Atraso")</f>
        <v/>
      </c>
      <c r="Q6976">
        <f>12*(YEAR(H6976)-YEAR($L$3))+(MONTH(H6976)-MONTH($L$3))</f>
        <v/>
      </c>
      <c r="R6976" s="366">
        <f>IF(N6976="IBIRAPITANGA FASE 3",IF(P6976="Atraso",M6976,M6976/(1+$J$2)^Q6976),IF(P6976="Atraso",M6976,M6976/(1+$J$1)^Q6976))</f>
        <v/>
      </c>
    </row>
    <row r="6977">
      <c r="A6977" t="inlineStr">
        <is>
          <t>Q03L015</t>
        </is>
      </c>
      <c r="B6977" t="inlineStr">
        <is>
          <t>THAMYRIS NUNES SUGAHARA</t>
        </is>
      </c>
      <c r="C6977" t="n">
        <v>1</v>
      </c>
      <c r="D6977" t="inlineStr">
        <is>
          <t>IPCA</t>
        </is>
      </c>
      <c r="E6977" t="n">
        <v>0.009488792934583046</v>
      </c>
      <c r="F6977" t="inlineStr">
        <is>
          <t>MENSAL</t>
        </is>
      </c>
      <c r="G6977" t="n">
        <v>47842</v>
      </c>
      <c r="H6977" t="n">
        <v>47842</v>
      </c>
      <c r="I6977" t="inlineStr">
        <is>
          <t>109</t>
        </is>
      </c>
      <c r="J6977" t="inlineStr">
        <is>
          <t>CARTEIRA</t>
        </is>
      </c>
      <c r="K6977" t="inlineStr">
        <is>
          <t>CONTRATO</t>
        </is>
      </c>
      <c r="L6977" t="n">
        <v>886.83267</v>
      </c>
      <c r="M6977" t="inlineStr"/>
      <c r="N6977" t="inlineStr"/>
      <c r="O6977" s="142">
        <f>DATE(YEAR(H6977),MONTH(H6977),1)</f>
        <v/>
      </c>
      <c r="P6977" s="132">
        <f>IF(H6977&gt;$L$3,"Futuro","Atraso")</f>
        <v/>
      </c>
      <c r="Q6977">
        <f>12*(YEAR(H6977)-YEAR($L$3))+(MONTH(H6977)-MONTH($L$3))</f>
        <v/>
      </c>
      <c r="R6977" s="366">
        <f>IF(N6977="IBIRAPITANGA FASE 3",IF(P6977="Atraso",M6977,M6977/(1+$J$2)^Q6977),IF(P6977="Atraso",M6977,M6977/(1+$J$1)^Q6977))</f>
        <v/>
      </c>
    </row>
    <row r="6978">
      <c r="A6978" t="inlineStr">
        <is>
          <t>Q03L015</t>
        </is>
      </c>
      <c r="B6978" t="inlineStr">
        <is>
          <t>THAMYRIS NUNES SUGAHARA</t>
        </is>
      </c>
      <c r="C6978" t="n">
        <v>1</v>
      </c>
      <c r="D6978" t="inlineStr">
        <is>
          <t>IPCA</t>
        </is>
      </c>
      <c r="E6978" t="n">
        <v>0.009488792934583046</v>
      </c>
      <c r="F6978" t="inlineStr">
        <is>
          <t>MENSAL</t>
        </is>
      </c>
      <c r="G6978" t="n">
        <v>47873</v>
      </c>
      <c r="H6978" t="n">
        <v>47873</v>
      </c>
      <c r="I6978" t="inlineStr">
        <is>
          <t>110</t>
        </is>
      </c>
      <c r="J6978" t="inlineStr">
        <is>
          <t>CARTEIRA</t>
        </is>
      </c>
      <c r="K6978" t="inlineStr">
        <is>
          <t>CONTRATO</t>
        </is>
      </c>
      <c r="L6978" t="n">
        <v>886.83267</v>
      </c>
      <c r="M6978" t="inlineStr"/>
      <c r="N6978" t="inlineStr"/>
      <c r="O6978" s="142">
        <f>DATE(YEAR(H6978),MONTH(H6978),1)</f>
        <v/>
      </c>
      <c r="P6978" s="132">
        <f>IF(H6978&gt;$L$3,"Futuro","Atraso")</f>
        <v/>
      </c>
      <c r="Q6978">
        <f>12*(YEAR(H6978)-YEAR($L$3))+(MONTH(H6978)-MONTH($L$3))</f>
        <v/>
      </c>
      <c r="R6978" s="366">
        <f>IF(N6978="IBIRAPITANGA FASE 3",IF(P6978="Atraso",M6978,M6978/(1+$J$2)^Q6978),IF(P6978="Atraso",M6978,M6978/(1+$J$1)^Q6978))</f>
        <v/>
      </c>
    </row>
    <row r="6979">
      <c r="A6979" t="inlineStr">
        <is>
          <t>Q03L015</t>
        </is>
      </c>
      <c r="B6979" t="inlineStr">
        <is>
          <t>THAMYRIS NUNES SUGAHARA</t>
        </is>
      </c>
      <c r="C6979" t="n">
        <v>1</v>
      </c>
      <c r="D6979" t="inlineStr">
        <is>
          <t>IPCA</t>
        </is>
      </c>
      <c r="E6979" t="n">
        <v>0.009488792934583046</v>
      </c>
      <c r="F6979" t="inlineStr">
        <is>
          <t>MENSAL</t>
        </is>
      </c>
      <c r="G6979" t="n">
        <v>47904</v>
      </c>
      <c r="H6979" t="n">
        <v>47904</v>
      </c>
      <c r="I6979" t="inlineStr">
        <is>
          <t>111</t>
        </is>
      </c>
      <c r="J6979" t="inlineStr">
        <is>
          <t>CARTEIRA</t>
        </is>
      </c>
      <c r="K6979" t="inlineStr">
        <is>
          <t>CONTRATO</t>
        </is>
      </c>
      <c r="L6979" t="n">
        <v>886.83267</v>
      </c>
      <c r="M6979" t="inlineStr"/>
      <c r="N6979" t="inlineStr"/>
      <c r="O6979" s="142">
        <f>DATE(YEAR(H6979),MONTH(H6979),1)</f>
        <v/>
      </c>
      <c r="P6979" s="132">
        <f>IF(H6979&gt;$L$3,"Futuro","Atraso")</f>
        <v/>
      </c>
      <c r="Q6979">
        <f>12*(YEAR(H6979)-YEAR($L$3))+(MONTH(H6979)-MONTH($L$3))</f>
        <v/>
      </c>
      <c r="R6979" s="366">
        <f>IF(N6979="IBIRAPITANGA FASE 3",IF(P6979="Atraso",M6979,M6979/(1+$J$2)^Q6979),IF(P6979="Atraso",M6979,M6979/(1+$J$1)^Q6979))</f>
        <v/>
      </c>
    </row>
    <row r="6980">
      <c r="A6980" t="inlineStr">
        <is>
          <t>Q03L015</t>
        </is>
      </c>
      <c r="B6980" t="inlineStr">
        <is>
          <t>THAMYRIS NUNES SUGAHARA</t>
        </is>
      </c>
      <c r="C6980" t="n">
        <v>1</v>
      </c>
      <c r="D6980" t="inlineStr">
        <is>
          <t>IPCA</t>
        </is>
      </c>
      <c r="E6980" t="n">
        <v>0.009488792934583046</v>
      </c>
      <c r="F6980" t="inlineStr">
        <is>
          <t>MENSAL</t>
        </is>
      </c>
      <c r="G6980" t="n">
        <v>47932</v>
      </c>
      <c r="H6980" t="n">
        <v>47932</v>
      </c>
      <c r="I6980" t="inlineStr">
        <is>
          <t>112</t>
        </is>
      </c>
      <c r="J6980" t="inlineStr">
        <is>
          <t>CARTEIRA</t>
        </is>
      </c>
      <c r="K6980" t="inlineStr">
        <is>
          <t>CONTRATO</t>
        </is>
      </c>
      <c r="L6980" t="n">
        <v>886.83267</v>
      </c>
      <c r="M6980" t="inlineStr"/>
      <c r="N6980" t="inlineStr"/>
      <c r="O6980" s="142">
        <f>DATE(YEAR(H6980),MONTH(H6980),1)</f>
        <v/>
      </c>
      <c r="P6980" s="132">
        <f>IF(H6980&gt;$L$3,"Futuro","Atraso")</f>
        <v/>
      </c>
      <c r="Q6980">
        <f>12*(YEAR(H6980)-YEAR($L$3))+(MONTH(H6980)-MONTH($L$3))</f>
        <v/>
      </c>
      <c r="R6980" s="366">
        <f>IF(N6980="IBIRAPITANGA FASE 3",IF(P6980="Atraso",M6980,M6980/(1+$J$2)^Q6980),IF(P6980="Atraso",M6980,M6980/(1+$J$1)^Q6980))</f>
        <v/>
      </c>
    </row>
    <row r="6981">
      <c r="A6981" t="inlineStr">
        <is>
          <t>Q03L015</t>
        </is>
      </c>
      <c r="B6981" t="inlineStr">
        <is>
          <t>THAMYRIS NUNES SUGAHARA</t>
        </is>
      </c>
      <c r="C6981" t="n">
        <v>1</v>
      </c>
      <c r="D6981" t="inlineStr">
        <is>
          <t>IPCA</t>
        </is>
      </c>
      <c r="E6981" t="n">
        <v>0.009488792934583046</v>
      </c>
      <c r="F6981" t="inlineStr">
        <is>
          <t>MENSAL</t>
        </is>
      </c>
      <c r="G6981" t="n">
        <v>47963</v>
      </c>
      <c r="H6981" t="n">
        <v>47963</v>
      </c>
      <c r="I6981" t="inlineStr">
        <is>
          <t>113</t>
        </is>
      </c>
      <c r="J6981" t="inlineStr">
        <is>
          <t>CARTEIRA</t>
        </is>
      </c>
      <c r="K6981" t="inlineStr">
        <is>
          <t>CONTRATO</t>
        </is>
      </c>
      <c r="L6981" t="n">
        <v>886.83267</v>
      </c>
      <c r="M6981" t="inlineStr"/>
      <c r="N6981" t="inlineStr"/>
      <c r="O6981" s="142">
        <f>DATE(YEAR(H6981),MONTH(H6981),1)</f>
        <v/>
      </c>
      <c r="P6981" s="132">
        <f>IF(H6981&gt;$L$3,"Futuro","Atraso")</f>
        <v/>
      </c>
      <c r="Q6981">
        <f>12*(YEAR(H6981)-YEAR($L$3))+(MONTH(H6981)-MONTH($L$3))</f>
        <v/>
      </c>
      <c r="R6981" s="366">
        <f>IF(N6981="IBIRAPITANGA FASE 3",IF(P6981="Atraso",M6981,M6981/(1+$J$2)^Q6981),IF(P6981="Atraso",M6981,M6981/(1+$J$1)^Q6981))</f>
        <v/>
      </c>
    </row>
    <row r="6982">
      <c r="A6982" t="inlineStr">
        <is>
          <t>Q03L015</t>
        </is>
      </c>
      <c r="B6982" t="inlineStr">
        <is>
          <t>THAMYRIS NUNES SUGAHARA</t>
        </is>
      </c>
      <c r="C6982" t="n">
        <v>1</v>
      </c>
      <c r="D6982" t="inlineStr">
        <is>
          <t>IPCA</t>
        </is>
      </c>
      <c r="E6982" t="n">
        <v>0.009488792934583046</v>
      </c>
      <c r="F6982" t="inlineStr">
        <is>
          <t>MENSAL</t>
        </is>
      </c>
      <c r="G6982" t="n">
        <v>47993</v>
      </c>
      <c r="H6982" t="n">
        <v>47993</v>
      </c>
      <c r="I6982" t="inlineStr">
        <is>
          <t>114</t>
        </is>
      </c>
      <c r="J6982" t="inlineStr">
        <is>
          <t>CARTEIRA</t>
        </is>
      </c>
      <c r="K6982" t="inlineStr">
        <is>
          <t>CONTRATO</t>
        </is>
      </c>
      <c r="L6982" t="n">
        <v>886.83267</v>
      </c>
      <c r="M6982" t="inlineStr"/>
      <c r="N6982" t="inlineStr"/>
      <c r="O6982" s="142">
        <f>DATE(YEAR(H6982),MONTH(H6982),1)</f>
        <v/>
      </c>
      <c r="P6982" s="132">
        <f>IF(H6982&gt;$L$3,"Futuro","Atraso")</f>
        <v/>
      </c>
      <c r="Q6982">
        <f>12*(YEAR(H6982)-YEAR($L$3))+(MONTH(H6982)-MONTH($L$3))</f>
        <v/>
      </c>
      <c r="R6982" s="366">
        <f>IF(N6982="IBIRAPITANGA FASE 3",IF(P6982="Atraso",M6982,M6982/(1+$J$2)^Q6982),IF(P6982="Atraso",M6982,M6982/(1+$J$1)^Q6982))</f>
        <v/>
      </c>
    </row>
    <row r="6983">
      <c r="A6983" t="inlineStr">
        <is>
          <t>Q03L015</t>
        </is>
      </c>
      <c r="B6983" t="inlineStr">
        <is>
          <t>THAMYRIS NUNES SUGAHARA</t>
        </is>
      </c>
      <c r="C6983" t="n">
        <v>1</v>
      </c>
      <c r="D6983" t="inlineStr">
        <is>
          <t>IPCA</t>
        </is>
      </c>
      <c r="E6983" t="n">
        <v>0.009488792934583046</v>
      </c>
      <c r="F6983" t="inlineStr">
        <is>
          <t>MENSAL</t>
        </is>
      </c>
      <c r="G6983" t="n">
        <v>48024</v>
      </c>
      <c r="H6983" t="n">
        <v>48024</v>
      </c>
      <c r="I6983" t="inlineStr">
        <is>
          <t>115</t>
        </is>
      </c>
      <c r="J6983" t="inlineStr">
        <is>
          <t>CARTEIRA</t>
        </is>
      </c>
      <c r="K6983" t="inlineStr">
        <is>
          <t>CONTRATO</t>
        </is>
      </c>
      <c r="L6983" t="n">
        <v>886.83267</v>
      </c>
      <c r="M6983" t="inlineStr"/>
      <c r="N6983" t="inlineStr"/>
      <c r="O6983" s="142">
        <f>DATE(YEAR(H6983),MONTH(H6983),1)</f>
        <v/>
      </c>
      <c r="P6983" s="132">
        <f>IF(H6983&gt;$L$3,"Futuro","Atraso")</f>
        <v/>
      </c>
      <c r="Q6983">
        <f>12*(YEAR(H6983)-YEAR($L$3))+(MONTH(H6983)-MONTH($L$3))</f>
        <v/>
      </c>
      <c r="R6983" s="366">
        <f>IF(N6983="IBIRAPITANGA FASE 3",IF(P6983="Atraso",M6983,M6983/(1+$J$2)^Q6983),IF(P6983="Atraso",M6983,M6983/(1+$J$1)^Q6983))</f>
        <v/>
      </c>
    </row>
    <row r="6984">
      <c r="A6984" t="inlineStr">
        <is>
          <t>Q03L015</t>
        </is>
      </c>
      <c r="B6984" t="inlineStr">
        <is>
          <t>THAMYRIS NUNES SUGAHARA</t>
        </is>
      </c>
      <c r="C6984" t="n">
        <v>1</v>
      </c>
      <c r="D6984" t="inlineStr">
        <is>
          <t>IPCA</t>
        </is>
      </c>
      <c r="E6984" t="n">
        <v>0.009488792934583046</v>
      </c>
      <c r="F6984" t="inlineStr">
        <is>
          <t>MENSAL</t>
        </is>
      </c>
      <c r="G6984" t="n">
        <v>48054</v>
      </c>
      <c r="H6984" t="n">
        <v>48054</v>
      </c>
      <c r="I6984" t="inlineStr">
        <is>
          <t>116</t>
        </is>
      </c>
      <c r="J6984" t="inlineStr">
        <is>
          <t>CARTEIRA</t>
        </is>
      </c>
      <c r="K6984" t="inlineStr">
        <is>
          <t>CONTRATO</t>
        </is>
      </c>
      <c r="L6984" t="n">
        <v>886.83267</v>
      </c>
      <c r="M6984" t="inlineStr"/>
      <c r="N6984" t="inlineStr"/>
      <c r="O6984" s="142">
        <f>DATE(YEAR(H6984),MONTH(H6984),1)</f>
        <v/>
      </c>
      <c r="P6984" s="132">
        <f>IF(H6984&gt;$L$3,"Futuro","Atraso")</f>
        <v/>
      </c>
      <c r="Q6984">
        <f>12*(YEAR(H6984)-YEAR($L$3))+(MONTH(H6984)-MONTH($L$3))</f>
        <v/>
      </c>
      <c r="R6984" s="366">
        <f>IF(N6984="IBIRAPITANGA FASE 3",IF(P6984="Atraso",M6984,M6984/(1+$J$2)^Q6984),IF(P6984="Atraso",M6984,M6984/(1+$J$1)^Q6984))</f>
        <v/>
      </c>
    </row>
    <row r="6985">
      <c r="A6985" t="inlineStr">
        <is>
          <t>Q03L015</t>
        </is>
      </c>
      <c r="B6985" t="inlineStr">
        <is>
          <t>THAMYRIS NUNES SUGAHARA</t>
        </is>
      </c>
      <c r="C6985" t="n">
        <v>1</v>
      </c>
      <c r="D6985" t="inlineStr">
        <is>
          <t>IPCA</t>
        </is>
      </c>
      <c r="E6985" t="n">
        <v>0.009488792934583046</v>
      </c>
      <c r="F6985" t="inlineStr">
        <is>
          <t>MENSAL</t>
        </is>
      </c>
      <c r="G6985" t="n">
        <v>48085</v>
      </c>
      <c r="H6985" t="n">
        <v>48085</v>
      </c>
      <c r="I6985" t="inlineStr">
        <is>
          <t>117</t>
        </is>
      </c>
      <c r="J6985" t="inlineStr">
        <is>
          <t>CARTEIRA</t>
        </is>
      </c>
      <c r="K6985" t="inlineStr">
        <is>
          <t>CONTRATO</t>
        </is>
      </c>
      <c r="L6985" t="n">
        <v>886.83267</v>
      </c>
      <c r="M6985" t="inlineStr"/>
      <c r="N6985" t="inlineStr"/>
      <c r="O6985" s="142">
        <f>DATE(YEAR(H6985),MONTH(H6985),1)</f>
        <v/>
      </c>
      <c r="P6985" s="132">
        <f>IF(H6985&gt;$L$3,"Futuro","Atraso")</f>
        <v/>
      </c>
      <c r="Q6985">
        <f>12*(YEAR(H6985)-YEAR($L$3))+(MONTH(H6985)-MONTH($L$3))</f>
        <v/>
      </c>
      <c r="R6985" s="366">
        <f>IF(N6985="IBIRAPITANGA FASE 3",IF(P6985="Atraso",M6985,M6985/(1+$J$2)^Q6985),IF(P6985="Atraso",M6985,M6985/(1+$J$1)^Q6985))</f>
        <v/>
      </c>
    </row>
    <row r="6986">
      <c r="A6986" t="inlineStr">
        <is>
          <t>Q03L015</t>
        </is>
      </c>
      <c r="B6986" t="inlineStr">
        <is>
          <t>THAMYRIS NUNES SUGAHARA</t>
        </is>
      </c>
      <c r="C6986" t="n">
        <v>1</v>
      </c>
      <c r="D6986" t="inlineStr">
        <is>
          <t>IPCA</t>
        </is>
      </c>
      <c r="E6986" t="n">
        <v>0.009488792934583046</v>
      </c>
      <c r="F6986" t="inlineStr">
        <is>
          <t>MENSAL</t>
        </is>
      </c>
      <c r="G6986" t="n">
        <v>48116</v>
      </c>
      <c r="H6986" t="n">
        <v>48116</v>
      </c>
      <c r="I6986" t="inlineStr">
        <is>
          <t>118</t>
        </is>
      </c>
      <c r="J6986" t="inlineStr">
        <is>
          <t>CARTEIRA</t>
        </is>
      </c>
      <c r="K6986" t="inlineStr">
        <is>
          <t>CONTRATO</t>
        </is>
      </c>
      <c r="L6986" t="n">
        <v>886.83267</v>
      </c>
      <c r="M6986" t="inlineStr"/>
      <c r="N6986" t="inlineStr"/>
      <c r="O6986" s="142">
        <f>DATE(YEAR(H6986),MONTH(H6986),1)</f>
        <v/>
      </c>
      <c r="P6986" s="132">
        <f>IF(H6986&gt;$L$3,"Futuro","Atraso")</f>
        <v/>
      </c>
      <c r="Q6986">
        <f>12*(YEAR(H6986)-YEAR($L$3))+(MONTH(H6986)-MONTH($L$3))</f>
        <v/>
      </c>
      <c r="R6986" s="366">
        <f>IF(N6986="IBIRAPITANGA FASE 3",IF(P6986="Atraso",M6986,M6986/(1+$J$2)^Q6986),IF(P6986="Atraso",M6986,M6986/(1+$J$1)^Q6986))</f>
        <v/>
      </c>
    </row>
    <row r="6987">
      <c r="A6987" t="inlineStr">
        <is>
          <t>Q03L015</t>
        </is>
      </c>
      <c r="B6987" t="inlineStr">
        <is>
          <t>THAMYRIS NUNES SUGAHARA</t>
        </is>
      </c>
      <c r="C6987" t="n">
        <v>1</v>
      </c>
      <c r="D6987" t="inlineStr">
        <is>
          <t>IPCA</t>
        </is>
      </c>
      <c r="E6987" t="n">
        <v>0.009488792934583046</v>
      </c>
      <c r="F6987" t="inlineStr">
        <is>
          <t>MENSAL</t>
        </is>
      </c>
      <c r="G6987" t="n">
        <v>48146</v>
      </c>
      <c r="H6987" t="n">
        <v>48146</v>
      </c>
      <c r="I6987" t="inlineStr">
        <is>
          <t>119</t>
        </is>
      </c>
      <c r="J6987" t="inlineStr">
        <is>
          <t>CARTEIRA</t>
        </is>
      </c>
      <c r="K6987" t="inlineStr">
        <is>
          <t>CONTRATO</t>
        </is>
      </c>
      <c r="L6987" t="n">
        <v>886.83267</v>
      </c>
      <c r="M6987" t="inlineStr"/>
      <c r="N6987" t="inlineStr"/>
      <c r="O6987" s="142">
        <f>DATE(YEAR(H6987),MONTH(H6987),1)</f>
        <v/>
      </c>
      <c r="P6987" s="132">
        <f>IF(H6987&gt;$L$3,"Futuro","Atraso")</f>
        <v/>
      </c>
      <c r="Q6987">
        <f>12*(YEAR(H6987)-YEAR($L$3))+(MONTH(H6987)-MONTH($L$3))</f>
        <v/>
      </c>
      <c r="R6987" s="366">
        <f>IF(N6987="IBIRAPITANGA FASE 3",IF(P6987="Atraso",M6987,M6987/(1+$J$2)^Q6987),IF(P6987="Atraso",M6987,M6987/(1+$J$1)^Q6987))</f>
        <v/>
      </c>
    </row>
    <row r="6988">
      <c r="A6988" t="inlineStr">
        <is>
          <t>Q03L015</t>
        </is>
      </c>
      <c r="B6988" t="inlineStr">
        <is>
          <t>THAMYRIS NUNES SUGAHARA</t>
        </is>
      </c>
      <c r="C6988" t="n">
        <v>1</v>
      </c>
      <c r="D6988" t="inlineStr">
        <is>
          <t>IPCA</t>
        </is>
      </c>
      <c r="E6988" t="n">
        <v>0.009488792934583046</v>
      </c>
      <c r="F6988" t="inlineStr">
        <is>
          <t>MENSAL</t>
        </is>
      </c>
      <c r="G6988" t="n">
        <v>48177</v>
      </c>
      <c r="H6988" t="n">
        <v>48177</v>
      </c>
      <c r="I6988" t="inlineStr">
        <is>
          <t>120</t>
        </is>
      </c>
      <c r="J6988" t="inlineStr">
        <is>
          <t>CARTEIRA</t>
        </is>
      </c>
      <c r="K6988" t="inlineStr">
        <is>
          <t>CONTRATO</t>
        </is>
      </c>
      <c r="L6988" t="n">
        <v>886.83267</v>
      </c>
      <c r="M6988" t="inlineStr"/>
      <c r="N6988" t="inlineStr"/>
      <c r="O6988" s="142">
        <f>DATE(YEAR(H6988),MONTH(H6988),1)</f>
        <v/>
      </c>
      <c r="P6988" s="132">
        <f>IF(H6988&gt;$L$3,"Futuro","Atraso")</f>
        <v/>
      </c>
      <c r="Q6988">
        <f>12*(YEAR(H6988)-YEAR($L$3))+(MONTH(H6988)-MONTH($L$3))</f>
        <v/>
      </c>
      <c r="R6988" s="366">
        <f>IF(N6988="IBIRAPITANGA FASE 3",IF(P6988="Atraso",M6988,M6988/(1+$J$2)^Q6988),IF(P6988="Atraso",M6988,M6988/(1+$J$1)^Q6988))</f>
        <v/>
      </c>
    </row>
    <row r="6989">
      <c r="A6989" t="inlineStr">
        <is>
          <t>Q03L015</t>
        </is>
      </c>
      <c r="B6989" t="inlineStr">
        <is>
          <t>THAMYRIS NUNES SUGAHARA</t>
        </is>
      </c>
      <c r="C6989" t="n">
        <v>1</v>
      </c>
      <c r="D6989" t="inlineStr">
        <is>
          <t>IPCA</t>
        </is>
      </c>
      <c r="E6989" t="n">
        <v>0.009488792934583046</v>
      </c>
      <c r="F6989" t="inlineStr">
        <is>
          <t>MENSAL</t>
        </is>
      </c>
      <c r="G6989" t="n">
        <v>48207</v>
      </c>
      <c r="H6989" t="n">
        <v>48207</v>
      </c>
      <c r="I6989" t="inlineStr">
        <is>
          <t>121</t>
        </is>
      </c>
      <c r="J6989" t="inlineStr">
        <is>
          <t>CARTEIRA</t>
        </is>
      </c>
      <c r="K6989" t="inlineStr">
        <is>
          <t>CONTRATO</t>
        </is>
      </c>
      <c r="L6989" t="n">
        <v>886.83267</v>
      </c>
      <c r="M6989" t="inlineStr"/>
      <c r="N6989" t="inlineStr"/>
      <c r="O6989" s="142">
        <f>DATE(YEAR(H6989),MONTH(H6989),1)</f>
        <v/>
      </c>
      <c r="P6989" s="132">
        <f>IF(H6989&gt;$L$3,"Futuro","Atraso")</f>
        <v/>
      </c>
      <c r="Q6989">
        <f>12*(YEAR(H6989)-YEAR($L$3))+(MONTH(H6989)-MONTH($L$3))</f>
        <v/>
      </c>
      <c r="R6989" s="366">
        <f>IF(N6989="IBIRAPITANGA FASE 3",IF(P6989="Atraso",M6989,M6989/(1+$J$2)^Q6989),IF(P6989="Atraso",M6989,M6989/(1+$J$1)^Q6989))</f>
        <v/>
      </c>
    </row>
    <row r="6990">
      <c r="A6990" t="inlineStr">
        <is>
          <t>Q03L015</t>
        </is>
      </c>
      <c r="B6990" t="inlineStr">
        <is>
          <t>THAMYRIS NUNES SUGAHARA</t>
        </is>
      </c>
      <c r="C6990" t="n">
        <v>1</v>
      </c>
      <c r="D6990" t="inlineStr">
        <is>
          <t>IPCA</t>
        </is>
      </c>
      <c r="E6990" t="n">
        <v>0.009488792934583046</v>
      </c>
      <c r="F6990" t="inlineStr">
        <is>
          <t>MENSAL</t>
        </is>
      </c>
      <c r="G6990" t="n">
        <v>48238</v>
      </c>
      <c r="H6990" t="n">
        <v>48238</v>
      </c>
      <c r="I6990" t="inlineStr">
        <is>
          <t>122</t>
        </is>
      </c>
      <c r="J6990" t="inlineStr">
        <is>
          <t>CARTEIRA</t>
        </is>
      </c>
      <c r="K6990" t="inlineStr">
        <is>
          <t>CONTRATO</t>
        </is>
      </c>
      <c r="L6990" t="n">
        <v>886.83267</v>
      </c>
      <c r="M6990" t="inlineStr"/>
      <c r="N6990" t="inlineStr"/>
      <c r="O6990" s="142">
        <f>DATE(YEAR(H6990),MONTH(H6990),1)</f>
        <v/>
      </c>
      <c r="P6990" s="132">
        <f>IF(H6990&gt;$L$3,"Futuro","Atraso")</f>
        <v/>
      </c>
      <c r="Q6990">
        <f>12*(YEAR(H6990)-YEAR($L$3))+(MONTH(H6990)-MONTH($L$3))</f>
        <v/>
      </c>
      <c r="R6990" s="366">
        <f>IF(N6990="IBIRAPITANGA FASE 3",IF(P6990="Atraso",M6990,M6990/(1+$J$2)^Q6990),IF(P6990="Atraso",M6990,M6990/(1+$J$1)^Q6990))</f>
        <v/>
      </c>
    </row>
    <row r="6991">
      <c r="A6991" t="inlineStr">
        <is>
          <t>Q03L015</t>
        </is>
      </c>
      <c r="B6991" t="inlineStr">
        <is>
          <t>THAMYRIS NUNES SUGAHARA</t>
        </is>
      </c>
      <c r="C6991" t="n">
        <v>1</v>
      </c>
      <c r="D6991" t="inlineStr">
        <is>
          <t>IPCA</t>
        </is>
      </c>
      <c r="E6991" t="n">
        <v>0.009488792934583046</v>
      </c>
      <c r="F6991" t="inlineStr">
        <is>
          <t>MENSAL</t>
        </is>
      </c>
      <c r="G6991" t="n">
        <v>48269</v>
      </c>
      <c r="H6991" t="n">
        <v>48269</v>
      </c>
      <c r="I6991" t="inlineStr">
        <is>
          <t>123</t>
        </is>
      </c>
      <c r="J6991" t="inlineStr">
        <is>
          <t>CARTEIRA</t>
        </is>
      </c>
      <c r="K6991" t="inlineStr">
        <is>
          <t>CONTRATO</t>
        </is>
      </c>
      <c r="L6991" t="n">
        <v>886.83267</v>
      </c>
      <c r="M6991" t="inlineStr"/>
      <c r="N6991" t="inlineStr"/>
      <c r="O6991" s="142">
        <f>DATE(YEAR(H6991),MONTH(H6991),1)</f>
        <v/>
      </c>
      <c r="P6991" s="132">
        <f>IF(H6991&gt;$L$3,"Futuro","Atraso")</f>
        <v/>
      </c>
      <c r="Q6991">
        <f>12*(YEAR(H6991)-YEAR($L$3))+(MONTH(H6991)-MONTH($L$3))</f>
        <v/>
      </c>
      <c r="R6991" s="366">
        <f>IF(N6991="IBIRAPITANGA FASE 3",IF(P6991="Atraso",M6991,M6991/(1+$J$2)^Q6991),IF(P6991="Atraso",M6991,M6991/(1+$J$1)^Q6991))</f>
        <v/>
      </c>
    </row>
    <row r="6992">
      <c r="A6992" t="inlineStr">
        <is>
          <t>Q03L015</t>
        </is>
      </c>
      <c r="B6992" t="inlineStr">
        <is>
          <t>THAMYRIS NUNES SUGAHARA</t>
        </is>
      </c>
      <c r="C6992" t="n">
        <v>1</v>
      </c>
      <c r="D6992" t="inlineStr">
        <is>
          <t>IPCA</t>
        </is>
      </c>
      <c r="E6992" t="n">
        <v>0.009488792934583046</v>
      </c>
      <c r="F6992" t="inlineStr">
        <is>
          <t>MENSAL</t>
        </is>
      </c>
      <c r="G6992" t="n">
        <v>48298</v>
      </c>
      <c r="H6992" t="n">
        <v>48298</v>
      </c>
      <c r="I6992" t="inlineStr">
        <is>
          <t>124</t>
        </is>
      </c>
      <c r="J6992" t="inlineStr">
        <is>
          <t>CARTEIRA</t>
        </is>
      </c>
      <c r="K6992" t="inlineStr">
        <is>
          <t>CONTRATO</t>
        </is>
      </c>
      <c r="L6992" t="n">
        <v>886.83267</v>
      </c>
      <c r="M6992" t="inlineStr"/>
      <c r="N6992" t="inlineStr"/>
      <c r="O6992" s="142">
        <f>DATE(YEAR(H6992),MONTH(H6992),1)</f>
        <v/>
      </c>
      <c r="P6992" s="132">
        <f>IF(H6992&gt;$L$3,"Futuro","Atraso")</f>
        <v/>
      </c>
      <c r="Q6992">
        <f>12*(YEAR(H6992)-YEAR($L$3))+(MONTH(H6992)-MONTH($L$3))</f>
        <v/>
      </c>
      <c r="R6992" s="366">
        <f>IF(N6992="IBIRAPITANGA FASE 3",IF(P6992="Atraso",M6992,M6992/(1+$J$2)^Q6992),IF(P6992="Atraso",M6992,M6992/(1+$J$1)^Q6992))</f>
        <v/>
      </c>
    </row>
    <row r="6993">
      <c r="A6993" t="inlineStr">
        <is>
          <t>Q03L015</t>
        </is>
      </c>
      <c r="B6993" t="inlineStr">
        <is>
          <t>THAMYRIS NUNES SUGAHARA</t>
        </is>
      </c>
      <c r="C6993" t="n">
        <v>1</v>
      </c>
      <c r="D6993" t="inlineStr">
        <is>
          <t>IPCA</t>
        </is>
      </c>
      <c r="E6993" t="n">
        <v>0.009488792934583046</v>
      </c>
      <c r="F6993" t="inlineStr">
        <is>
          <t>MENSAL</t>
        </is>
      </c>
      <c r="G6993" t="n">
        <v>48329</v>
      </c>
      <c r="H6993" t="n">
        <v>48329</v>
      </c>
      <c r="I6993" t="inlineStr">
        <is>
          <t>125</t>
        </is>
      </c>
      <c r="J6993" t="inlineStr">
        <is>
          <t>CARTEIRA</t>
        </is>
      </c>
      <c r="K6993" t="inlineStr">
        <is>
          <t>CONTRATO</t>
        </is>
      </c>
      <c r="L6993" t="n">
        <v>886.83267</v>
      </c>
      <c r="M6993" t="inlineStr"/>
      <c r="N6993" t="inlineStr"/>
      <c r="O6993" s="142">
        <f>DATE(YEAR(H6993),MONTH(H6993),1)</f>
        <v/>
      </c>
      <c r="P6993" s="132">
        <f>IF(H6993&gt;$L$3,"Futuro","Atraso")</f>
        <v/>
      </c>
      <c r="Q6993">
        <f>12*(YEAR(H6993)-YEAR($L$3))+(MONTH(H6993)-MONTH($L$3))</f>
        <v/>
      </c>
      <c r="R6993" s="366">
        <f>IF(N6993="IBIRAPITANGA FASE 3",IF(P6993="Atraso",M6993,M6993/(1+$J$2)^Q6993),IF(P6993="Atraso",M6993,M6993/(1+$J$1)^Q6993))</f>
        <v/>
      </c>
    </row>
    <row r="6994">
      <c r="A6994" t="inlineStr">
        <is>
          <t>Q03L015</t>
        </is>
      </c>
      <c r="B6994" t="inlineStr">
        <is>
          <t>THAMYRIS NUNES SUGAHARA</t>
        </is>
      </c>
      <c r="C6994" t="n">
        <v>1</v>
      </c>
      <c r="D6994" t="inlineStr">
        <is>
          <t>IPCA</t>
        </is>
      </c>
      <c r="E6994" t="n">
        <v>0.009488792934583046</v>
      </c>
      <c r="F6994" t="inlineStr">
        <is>
          <t>MENSAL</t>
        </is>
      </c>
      <c r="G6994" t="n">
        <v>48359</v>
      </c>
      <c r="H6994" t="n">
        <v>48359</v>
      </c>
      <c r="I6994" t="inlineStr">
        <is>
          <t>126</t>
        </is>
      </c>
      <c r="J6994" t="inlineStr">
        <is>
          <t>CARTEIRA</t>
        </is>
      </c>
      <c r="K6994" t="inlineStr">
        <is>
          <t>CONTRATO</t>
        </is>
      </c>
      <c r="L6994" t="n">
        <v>886.83267</v>
      </c>
      <c r="M6994" t="inlineStr"/>
      <c r="N6994" t="inlineStr"/>
      <c r="O6994" s="142">
        <f>DATE(YEAR(H6994),MONTH(H6994),1)</f>
        <v/>
      </c>
      <c r="P6994" s="132">
        <f>IF(H6994&gt;$L$3,"Futuro","Atraso")</f>
        <v/>
      </c>
      <c r="Q6994">
        <f>12*(YEAR(H6994)-YEAR($L$3))+(MONTH(H6994)-MONTH($L$3))</f>
        <v/>
      </c>
      <c r="R6994" s="366">
        <f>IF(N6994="IBIRAPITANGA FASE 3",IF(P6994="Atraso",M6994,M6994/(1+$J$2)^Q6994),IF(P6994="Atraso",M6994,M6994/(1+$J$1)^Q6994))</f>
        <v/>
      </c>
    </row>
    <row r="6995">
      <c r="A6995" t="inlineStr">
        <is>
          <t>Q03L015</t>
        </is>
      </c>
      <c r="B6995" t="inlineStr">
        <is>
          <t>THAMYRIS NUNES SUGAHARA</t>
        </is>
      </c>
      <c r="C6995" t="n">
        <v>1</v>
      </c>
      <c r="D6995" t="inlineStr">
        <is>
          <t>IPCA</t>
        </is>
      </c>
      <c r="E6995" t="n">
        <v>0.009488792934583046</v>
      </c>
      <c r="F6995" t="inlineStr">
        <is>
          <t>MENSAL</t>
        </is>
      </c>
      <c r="G6995" t="n">
        <v>48390</v>
      </c>
      <c r="H6995" t="n">
        <v>48390</v>
      </c>
      <c r="I6995" t="inlineStr">
        <is>
          <t>127</t>
        </is>
      </c>
      <c r="J6995" t="inlineStr">
        <is>
          <t>CARTEIRA</t>
        </is>
      </c>
      <c r="K6995" t="inlineStr">
        <is>
          <t>CONTRATO</t>
        </is>
      </c>
      <c r="L6995" t="n">
        <v>886.83267</v>
      </c>
      <c r="M6995" t="inlineStr"/>
      <c r="N6995" t="inlineStr"/>
      <c r="O6995" s="142">
        <f>DATE(YEAR(H6995),MONTH(H6995),1)</f>
        <v/>
      </c>
      <c r="P6995" s="132">
        <f>IF(H6995&gt;$L$3,"Futuro","Atraso")</f>
        <v/>
      </c>
      <c r="Q6995">
        <f>12*(YEAR(H6995)-YEAR($L$3))+(MONTH(H6995)-MONTH($L$3))</f>
        <v/>
      </c>
      <c r="R6995" s="366">
        <f>IF(N6995="IBIRAPITANGA FASE 3",IF(P6995="Atraso",M6995,M6995/(1+$J$2)^Q6995),IF(P6995="Atraso",M6995,M6995/(1+$J$1)^Q6995))</f>
        <v/>
      </c>
    </row>
    <row r="6996">
      <c r="A6996" t="inlineStr">
        <is>
          <t>Q03L015</t>
        </is>
      </c>
      <c r="B6996" t="inlineStr">
        <is>
          <t>THAMYRIS NUNES SUGAHARA</t>
        </is>
      </c>
      <c r="C6996" t="n">
        <v>1</v>
      </c>
      <c r="D6996" t="inlineStr">
        <is>
          <t>IPCA</t>
        </is>
      </c>
      <c r="E6996" t="n">
        <v>0.009488792934583046</v>
      </c>
      <c r="F6996" t="inlineStr">
        <is>
          <t>MENSAL</t>
        </is>
      </c>
      <c r="G6996" t="n">
        <v>48420</v>
      </c>
      <c r="H6996" t="n">
        <v>48420</v>
      </c>
      <c r="I6996" t="inlineStr">
        <is>
          <t>128</t>
        </is>
      </c>
      <c r="J6996" t="inlineStr">
        <is>
          <t>CARTEIRA</t>
        </is>
      </c>
      <c r="K6996" t="inlineStr">
        <is>
          <t>CONTRATO</t>
        </is>
      </c>
      <c r="L6996" t="n">
        <v>886.83267</v>
      </c>
      <c r="M6996" t="inlineStr"/>
      <c r="N6996" t="inlineStr"/>
      <c r="O6996" s="142">
        <f>DATE(YEAR(H6996),MONTH(H6996),1)</f>
        <v/>
      </c>
      <c r="P6996" s="132">
        <f>IF(H6996&gt;$L$3,"Futuro","Atraso")</f>
        <v/>
      </c>
      <c r="Q6996">
        <f>12*(YEAR(H6996)-YEAR($L$3))+(MONTH(H6996)-MONTH($L$3))</f>
        <v/>
      </c>
      <c r="R6996" s="366">
        <f>IF(N6996="IBIRAPITANGA FASE 3",IF(P6996="Atraso",M6996,M6996/(1+$J$2)^Q6996),IF(P6996="Atraso",M6996,M6996/(1+$J$1)^Q6996))</f>
        <v/>
      </c>
    </row>
    <row r="6997">
      <c r="A6997" t="inlineStr">
        <is>
          <t>Q03L015</t>
        </is>
      </c>
      <c r="B6997" t="inlineStr">
        <is>
          <t>THAMYRIS NUNES SUGAHARA</t>
        </is>
      </c>
      <c r="C6997" t="n">
        <v>1</v>
      </c>
      <c r="D6997" t="inlineStr">
        <is>
          <t>IPCA</t>
        </is>
      </c>
      <c r="E6997" t="n">
        <v>0.009488792934583046</v>
      </c>
      <c r="F6997" t="inlineStr">
        <is>
          <t>MENSAL</t>
        </is>
      </c>
      <c r="G6997" t="n">
        <v>48451</v>
      </c>
      <c r="H6997" t="n">
        <v>48451</v>
      </c>
      <c r="I6997" t="inlineStr">
        <is>
          <t>129</t>
        </is>
      </c>
      <c r="J6997" t="inlineStr">
        <is>
          <t>CARTEIRA</t>
        </is>
      </c>
      <c r="K6997" t="inlineStr">
        <is>
          <t>CONTRATO</t>
        </is>
      </c>
      <c r="L6997" t="n">
        <v>886.83267</v>
      </c>
      <c r="M6997" t="inlineStr"/>
      <c r="N6997" t="inlineStr"/>
      <c r="O6997" s="142">
        <f>DATE(YEAR(H6997),MONTH(H6997),1)</f>
        <v/>
      </c>
      <c r="P6997" s="132">
        <f>IF(H6997&gt;$L$3,"Futuro","Atraso")</f>
        <v/>
      </c>
      <c r="Q6997">
        <f>12*(YEAR(H6997)-YEAR($L$3))+(MONTH(H6997)-MONTH($L$3))</f>
        <v/>
      </c>
      <c r="R6997" s="366">
        <f>IF(N6997="IBIRAPITANGA FASE 3",IF(P6997="Atraso",M6997,M6997/(1+$J$2)^Q6997),IF(P6997="Atraso",M6997,M6997/(1+$J$1)^Q6997))</f>
        <v/>
      </c>
    </row>
    <row r="6998">
      <c r="A6998" t="inlineStr">
        <is>
          <t>Q03L015</t>
        </is>
      </c>
      <c r="B6998" t="inlineStr">
        <is>
          <t>THAMYRIS NUNES SUGAHARA</t>
        </is>
      </c>
      <c r="C6998" t="n">
        <v>1</v>
      </c>
      <c r="D6998" t="inlineStr">
        <is>
          <t>IPCA</t>
        </is>
      </c>
      <c r="E6998" t="n">
        <v>0.009488792934583046</v>
      </c>
      <c r="F6998" t="inlineStr">
        <is>
          <t>MENSAL</t>
        </is>
      </c>
      <c r="G6998" t="n">
        <v>48482</v>
      </c>
      <c r="H6998" t="n">
        <v>48482</v>
      </c>
      <c r="I6998" t="inlineStr">
        <is>
          <t>130</t>
        </is>
      </c>
      <c r="J6998" t="inlineStr">
        <is>
          <t>CARTEIRA</t>
        </is>
      </c>
      <c r="K6998" t="inlineStr">
        <is>
          <t>CONTRATO</t>
        </is>
      </c>
      <c r="L6998" t="n">
        <v>886.83267</v>
      </c>
      <c r="M6998" t="inlineStr"/>
      <c r="N6998" t="inlineStr"/>
      <c r="O6998" s="142">
        <f>DATE(YEAR(H6998),MONTH(H6998),1)</f>
        <v/>
      </c>
      <c r="P6998" s="132">
        <f>IF(H6998&gt;$L$3,"Futuro","Atraso")</f>
        <v/>
      </c>
      <c r="Q6998">
        <f>12*(YEAR(H6998)-YEAR($L$3))+(MONTH(H6998)-MONTH($L$3))</f>
        <v/>
      </c>
      <c r="R6998" s="366">
        <f>IF(N6998="IBIRAPITANGA FASE 3",IF(P6998="Atraso",M6998,M6998/(1+$J$2)^Q6998),IF(P6998="Atraso",M6998,M6998/(1+$J$1)^Q6998))</f>
        <v/>
      </c>
    </row>
    <row r="6999">
      <c r="A6999" t="inlineStr">
        <is>
          <t>Q03L015</t>
        </is>
      </c>
      <c r="B6999" t="inlineStr">
        <is>
          <t>THAMYRIS NUNES SUGAHARA</t>
        </is>
      </c>
      <c r="C6999" t="n">
        <v>1</v>
      </c>
      <c r="D6999" t="inlineStr">
        <is>
          <t>IPCA</t>
        </is>
      </c>
      <c r="E6999" t="n">
        <v>0.009488792934583046</v>
      </c>
      <c r="F6999" t="inlineStr">
        <is>
          <t>MENSAL</t>
        </is>
      </c>
      <c r="G6999" t="n">
        <v>48512</v>
      </c>
      <c r="H6999" t="n">
        <v>48512</v>
      </c>
      <c r="I6999" t="inlineStr">
        <is>
          <t>131</t>
        </is>
      </c>
      <c r="J6999" t="inlineStr">
        <is>
          <t>CARTEIRA</t>
        </is>
      </c>
      <c r="K6999" t="inlineStr">
        <is>
          <t>CONTRATO</t>
        </is>
      </c>
      <c r="L6999" t="n">
        <v>886.83267</v>
      </c>
      <c r="M6999" t="inlineStr"/>
      <c r="N6999" t="inlineStr"/>
      <c r="O6999" s="142">
        <f>DATE(YEAR(H6999),MONTH(H6999),1)</f>
        <v/>
      </c>
      <c r="P6999" s="132">
        <f>IF(H6999&gt;$L$3,"Futuro","Atraso")</f>
        <v/>
      </c>
      <c r="Q6999">
        <f>12*(YEAR(H6999)-YEAR($L$3))+(MONTH(H6999)-MONTH($L$3))</f>
        <v/>
      </c>
      <c r="R6999" s="366">
        <f>IF(N6999="IBIRAPITANGA FASE 3",IF(P6999="Atraso",M6999,M6999/(1+$J$2)^Q6999),IF(P6999="Atraso",M6999,M6999/(1+$J$1)^Q6999))</f>
        <v/>
      </c>
    </row>
    <row r="7000">
      <c r="A7000" t="inlineStr">
        <is>
          <t>Q03L015</t>
        </is>
      </c>
      <c r="B7000" t="inlineStr">
        <is>
          <t>THAMYRIS NUNES SUGAHARA</t>
        </is>
      </c>
      <c r="C7000" t="n">
        <v>1</v>
      </c>
      <c r="D7000" t="inlineStr">
        <is>
          <t>IPCA</t>
        </is>
      </c>
      <c r="E7000" t="n">
        <v>0.009488792934583046</v>
      </c>
      <c r="F7000" t="inlineStr">
        <is>
          <t>MENSAL</t>
        </is>
      </c>
      <c r="G7000" t="n">
        <v>48543</v>
      </c>
      <c r="H7000" t="n">
        <v>48543</v>
      </c>
      <c r="I7000" t="inlineStr">
        <is>
          <t>132</t>
        </is>
      </c>
      <c r="J7000" t="inlineStr">
        <is>
          <t>CARTEIRA</t>
        </is>
      </c>
      <c r="K7000" t="inlineStr">
        <is>
          <t>CONTRATO</t>
        </is>
      </c>
      <c r="L7000" t="n">
        <v>886.83267</v>
      </c>
      <c r="M7000" t="inlineStr"/>
      <c r="N7000" t="inlineStr"/>
      <c r="O7000" s="142">
        <f>DATE(YEAR(H7000),MONTH(H7000),1)</f>
        <v/>
      </c>
      <c r="P7000" s="132">
        <f>IF(H7000&gt;$L$3,"Futuro","Atraso")</f>
        <v/>
      </c>
      <c r="Q7000">
        <f>12*(YEAR(H7000)-YEAR($L$3))+(MONTH(H7000)-MONTH($L$3))</f>
        <v/>
      </c>
      <c r="R7000" s="366">
        <f>IF(N7000="IBIRAPITANGA FASE 3",IF(P7000="Atraso",M7000,M7000/(1+$J$2)^Q7000),IF(P7000="Atraso",M7000,M7000/(1+$J$1)^Q7000))</f>
        <v/>
      </c>
    </row>
    <row r="7001">
      <c r="A7001" t="inlineStr">
        <is>
          <t>Q03L015</t>
        </is>
      </c>
      <c r="B7001" t="inlineStr">
        <is>
          <t>THAMYRIS NUNES SUGAHARA</t>
        </is>
      </c>
      <c r="C7001" t="n">
        <v>1</v>
      </c>
      <c r="D7001" t="inlineStr">
        <is>
          <t>IPCA</t>
        </is>
      </c>
      <c r="E7001" t="n">
        <v>0.009488792934583046</v>
      </c>
      <c r="F7001" t="inlineStr">
        <is>
          <t>MENSAL</t>
        </is>
      </c>
      <c r="G7001" t="n">
        <v>48573</v>
      </c>
      <c r="H7001" t="n">
        <v>48573</v>
      </c>
      <c r="I7001" t="inlineStr">
        <is>
          <t>133</t>
        </is>
      </c>
      <c r="J7001" t="inlineStr">
        <is>
          <t>CARTEIRA</t>
        </is>
      </c>
      <c r="K7001" t="inlineStr">
        <is>
          <t>CONTRATO</t>
        </is>
      </c>
      <c r="L7001" t="n">
        <v>886.83267</v>
      </c>
      <c r="M7001" t="inlineStr"/>
      <c r="N7001" t="inlineStr"/>
      <c r="O7001" s="142">
        <f>DATE(YEAR(H7001),MONTH(H7001),1)</f>
        <v/>
      </c>
      <c r="P7001" s="132">
        <f>IF(H7001&gt;$L$3,"Futuro","Atraso")</f>
        <v/>
      </c>
      <c r="Q7001">
        <f>12*(YEAR(H7001)-YEAR($L$3))+(MONTH(H7001)-MONTH($L$3))</f>
        <v/>
      </c>
      <c r="R7001" s="366">
        <f>IF(N7001="IBIRAPITANGA FASE 3",IF(P7001="Atraso",M7001,M7001/(1+$J$2)^Q7001),IF(P7001="Atraso",M7001,M7001/(1+$J$1)^Q7001))</f>
        <v/>
      </c>
    </row>
    <row r="7002">
      <c r="A7002" t="inlineStr">
        <is>
          <t>Q03L015</t>
        </is>
      </c>
      <c r="B7002" t="inlineStr">
        <is>
          <t>THAMYRIS NUNES SUGAHARA</t>
        </is>
      </c>
      <c r="C7002" t="n">
        <v>1</v>
      </c>
      <c r="D7002" t="inlineStr">
        <is>
          <t>IPCA</t>
        </is>
      </c>
      <c r="E7002" t="n">
        <v>0.009488792934583046</v>
      </c>
      <c r="F7002" t="inlineStr">
        <is>
          <t>MENSAL</t>
        </is>
      </c>
      <c r="G7002" t="n">
        <v>48604</v>
      </c>
      <c r="H7002" t="n">
        <v>48604</v>
      </c>
      <c r="I7002" t="inlineStr">
        <is>
          <t>134</t>
        </is>
      </c>
      <c r="J7002" t="inlineStr">
        <is>
          <t>CARTEIRA</t>
        </is>
      </c>
      <c r="K7002" t="inlineStr">
        <is>
          <t>CONTRATO</t>
        </is>
      </c>
      <c r="L7002" t="n">
        <v>886.83267</v>
      </c>
      <c r="M7002" t="inlineStr"/>
      <c r="N7002" t="inlineStr"/>
      <c r="O7002" s="142">
        <f>DATE(YEAR(H7002),MONTH(H7002),1)</f>
        <v/>
      </c>
      <c r="P7002" s="132">
        <f>IF(H7002&gt;$L$3,"Futuro","Atraso")</f>
        <v/>
      </c>
      <c r="Q7002">
        <f>12*(YEAR(H7002)-YEAR($L$3))+(MONTH(H7002)-MONTH($L$3))</f>
        <v/>
      </c>
      <c r="R7002" s="366">
        <f>IF(N7002="IBIRAPITANGA FASE 3",IF(P7002="Atraso",M7002,M7002/(1+$J$2)^Q7002),IF(P7002="Atraso",M7002,M7002/(1+$J$1)^Q7002))</f>
        <v/>
      </c>
    </row>
    <row r="7003">
      <c r="A7003" t="inlineStr">
        <is>
          <t>Q03L015</t>
        </is>
      </c>
      <c r="B7003" t="inlineStr">
        <is>
          <t>THAMYRIS NUNES SUGAHARA</t>
        </is>
      </c>
      <c r="C7003" t="n">
        <v>1</v>
      </c>
      <c r="D7003" t="inlineStr">
        <is>
          <t>IPCA</t>
        </is>
      </c>
      <c r="E7003" t="n">
        <v>0.009488792934583046</v>
      </c>
      <c r="F7003" t="inlineStr">
        <is>
          <t>MENSAL</t>
        </is>
      </c>
      <c r="G7003" t="n">
        <v>48635</v>
      </c>
      <c r="H7003" t="n">
        <v>48635</v>
      </c>
      <c r="I7003" t="inlineStr">
        <is>
          <t>135</t>
        </is>
      </c>
      <c r="J7003" t="inlineStr">
        <is>
          <t>CARTEIRA</t>
        </is>
      </c>
      <c r="K7003" t="inlineStr">
        <is>
          <t>CONTRATO</t>
        </is>
      </c>
      <c r="L7003" t="n">
        <v>886.83267</v>
      </c>
      <c r="M7003" t="inlineStr"/>
      <c r="N7003" t="inlineStr"/>
      <c r="O7003" s="142">
        <f>DATE(YEAR(H7003),MONTH(H7003),1)</f>
        <v/>
      </c>
      <c r="P7003" s="132">
        <f>IF(H7003&gt;$L$3,"Futuro","Atraso")</f>
        <v/>
      </c>
      <c r="Q7003">
        <f>12*(YEAR(H7003)-YEAR($L$3))+(MONTH(H7003)-MONTH($L$3))</f>
        <v/>
      </c>
      <c r="R7003" s="366">
        <f>IF(N7003="IBIRAPITANGA FASE 3",IF(P7003="Atraso",M7003,M7003/(1+$J$2)^Q7003),IF(P7003="Atraso",M7003,M7003/(1+$J$1)^Q7003))</f>
        <v/>
      </c>
    </row>
    <row r="7004">
      <c r="A7004" t="inlineStr">
        <is>
          <t>Q03L015</t>
        </is>
      </c>
      <c r="B7004" t="inlineStr">
        <is>
          <t>THAMYRIS NUNES SUGAHARA</t>
        </is>
      </c>
      <c r="C7004" t="n">
        <v>1</v>
      </c>
      <c r="D7004" t="inlineStr">
        <is>
          <t>IPCA</t>
        </is>
      </c>
      <c r="E7004" t="n">
        <v>0.009488792934583046</v>
      </c>
      <c r="F7004" t="inlineStr">
        <is>
          <t>MENSAL</t>
        </is>
      </c>
      <c r="G7004" t="n">
        <v>48663</v>
      </c>
      <c r="H7004" t="n">
        <v>48663</v>
      </c>
      <c r="I7004" t="inlineStr">
        <is>
          <t>136</t>
        </is>
      </c>
      <c r="J7004" t="inlineStr">
        <is>
          <t>CARTEIRA</t>
        </is>
      </c>
      <c r="K7004" t="inlineStr">
        <is>
          <t>CONTRATO</t>
        </is>
      </c>
      <c r="L7004" t="n">
        <v>886.83267</v>
      </c>
      <c r="M7004" t="inlineStr"/>
      <c r="N7004" t="inlineStr"/>
      <c r="O7004" s="142">
        <f>DATE(YEAR(H7004),MONTH(H7004),1)</f>
        <v/>
      </c>
      <c r="P7004" s="132">
        <f>IF(H7004&gt;$L$3,"Futuro","Atraso")</f>
        <v/>
      </c>
      <c r="Q7004">
        <f>12*(YEAR(H7004)-YEAR($L$3))+(MONTH(H7004)-MONTH($L$3))</f>
        <v/>
      </c>
      <c r="R7004" s="366">
        <f>IF(N7004="IBIRAPITANGA FASE 3",IF(P7004="Atraso",M7004,M7004/(1+$J$2)^Q7004),IF(P7004="Atraso",M7004,M7004/(1+$J$1)^Q7004))</f>
        <v/>
      </c>
    </row>
    <row r="7005">
      <c r="A7005" t="inlineStr">
        <is>
          <t>Q03L015</t>
        </is>
      </c>
      <c r="B7005" t="inlineStr">
        <is>
          <t>THAMYRIS NUNES SUGAHARA</t>
        </is>
      </c>
      <c r="C7005" t="n">
        <v>1</v>
      </c>
      <c r="D7005" t="inlineStr">
        <is>
          <t>IPCA</t>
        </is>
      </c>
      <c r="E7005" t="n">
        <v>0.009488792934583046</v>
      </c>
      <c r="F7005" t="inlineStr">
        <is>
          <t>MENSAL</t>
        </is>
      </c>
      <c r="G7005" t="n">
        <v>48694</v>
      </c>
      <c r="H7005" t="n">
        <v>48694</v>
      </c>
      <c r="I7005" t="inlineStr">
        <is>
          <t>137</t>
        </is>
      </c>
      <c r="J7005" t="inlineStr">
        <is>
          <t>CARTEIRA</t>
        </is>
      </c>
      <c r="K7005" t="inlineStr">
        <is>
          <t>CONTRATO</t>
        </is>
      </c>
      <c r="L7005" t="n">
        <v>886.83267</v>
      </c>
      <c r="M7005" t="inlineStr"/>
      <c r="N7005" t="inlineStr"/>
      <c r="O7005" s="142">
        <f>DATE(YEAR(H7005),MONTH(H7005),1)</f>
        <v/>
      </c>
      <c r="P7005" s="132">
        <f>IF(H7005&gt;$L$3,"Futuro","Atraso")</f>
        <v/>
      </c>
      <c r="Q7005">
        <f>12*(YEAR(H7005)-YEAR($L$3))+(MONTH(H7005)-MONTH($L$3))</f>
        <v/>
      </c>
      <c r="R7005" s="366">
        <f>IF(N7005="IBIRAPITANGA FASE 3",IF(P7005="Atraso",M7005,M7005/(1+$J$2)^Q7005),IF(P7005="Atraso",M7005,M7005/(1+$J$1)^Q7005))</f>
        <v/>
      </c>
    </row>
    <row r="7006">
      <c r="A7006" t="inlineStr">
        <is>
          <t>Q03L015</t>
        </is>
      </c>
      <c r="B7006" t="inlineStr">
        <is>
          <t>THAMYRIS NUNES SUGAHARA</t>
        </is>
      </c>
      <c r="C7006" t="n">
        <v>1</v>
      </c>
      <c r="D7006" t="inlineStr">
        <is>
          <t>IPCA</t>
        </is>
      </c>
      <c r="E7006" t="n">
        <v>0.009488792934583046</v>
      </c>
      <c r="F7006" t="inlineStr">
        <is>
          <t>MENSAL</t>
        </is>
      </c>
      <c r="G7006" t="n">
        <v>48724</v>
      </c>
      <c r="H7006" t="n">
        <v>48724</v>
      </c>
      <c r="I7006" t="inlineStr">
        <is>
          <t>138</t>
        </is>
      </c>
      <c r="J7006" t="inlineStr">
        <is>
          <t>CARTEIRA</t>
        </is>
      </c>
      <c r="K7006" t="inlineStr">
        <is>
          <t>CONTRATO</t>
        </is>
      </c>
      <c r="L7006" t="n">
        <v>886.83267</v>
      </c>
      <c r="M7006" t="inlineStr"/>
      <c r="N7006" t="inlineStr"/>
      <c r="O7006" s="142">
        <f>DATE(YEAR(H7006),MONTH(H7006),1)</f>
        <v/>
      </c>
      <c r="P7006" s="132">
        <f>IF(H7006&gt;$L$3,"Futuro","Atraso")</f>
        <v/>
      </c>
      <c r="Q7006">
        <f>12*(YEAR(H7006)-YEAR($L$3))+(MONTH(H7006)-MONTH($L$3))</f>
        <v/>
      </c>
      <c r="R7006" s="366">
        <f>IF(N7006="IBIRAPITANGA FASE 3",IF(P7006="Atraso",M7006,M7006/(1+$J$2)^Q7006),IF(P7006="Atraso",M7006,M7006/(1+$J$1)^Q7006))</f>
        <v/>
      </c>
    </row>
    <row r="7007">
      <c r="A7007" t="inlineStr">
        <is>
          <t>Q03L015</t>
        </is>
      </c>
      <c r="B7007" t="inlineStr">
        <is>
          <t>THAMYRIS NUNES SUGAHARA</t>
        </is>
      </c>
      <c r="C7007" t="n">
        <v>1</v>
      </c>
      <c r="D7007" t="inlineStr">
        <is>
          <t>IPCA</t>
        </is>
      </c>
      <c r="E7007" t="n">
        <v>0.009488792934583046</v>
      </c>
      <c r="F7007" t="inlineStr">
        <is>
          <t>MENSAL</t>
        </is>
      </c>
      <c r="G7007" t="n">
        <v>48755</v>
      </c>
      <c r="H7007" t="n">
        <v>48755</v>
      </c>
      <c r="I7007" t="inlineStr">
        <is>
          <t>139</t>
        </is>
      </c>
      <c r="J7007" t="inlineStr">
        <is>
          <t>CARTEIRA</t>
        </is>
      </c>
      <c r="K7007" t="inlineStr">
        <is>
          <t>CONTRATO</t>
        </is>
      </c>
      <c r="L7007" t="n">
        <v>886.83267</v>
      </c>
      <c r="M7007" t="inlineStr"/>
      <c r="N7007" t="inlineStr"/>
      <c r="O7007" s="142">
        <f>DATE(YEAR(H7007),MONTH(H7007),1)</f>
        <v/>
      </c>
      <c r="P7007" s="132">
        <f>IF(H7007&gt;$L$3,"Futuro","Atraso")</f>
        <v/>
      </c>
      <c r="Q7007">
        <f>12*(YEAR(H7007)-YEAR($L$3))+(MONTH(H7007)-MONTH($L$3))</f>
        <v/>
      </c>
      <c r="R7007" s="366">
        <f>IF(N7007="IBIRAPITANGA FASE 3",IF(P7007="Atraso",M7007,M7007/(1+$J$2)^Q7007),IF(P7007="Atraso",M7007,M7007/(1+$J$1)^Q7007))</f>
        <v/>
      </c>
    </row>
    <row r="7008">
      <c r="A7008" t="inlineStr">
        <is>
          <t>Q03L015</t>
        </is>
      </c>
      <c r="B7008" t="inlineStr">
        <is>
          <t>THAMYRIS NUNES SUGAHARA</t>
        </is>
      </c>
      <c r="C7008" t="n">
        <v>1</v>
      </c>
      <c r="D7008" t="inlineStr">
        <is>
          <t>IPCA</t>
        </is>
      </c>
      <c r="E7008" t="n">
        <v>0.009488792934583046</v>
      </c>
      <c r="F7008" t="inlineStr">
        <is>
          <t>MENSAL</t>
        </is>
      </c>
      <c r="G7008" t="n">
        <v>48785</v>
      </c>
      <c r="H7008" t="n">
        <v>48785</v>
      </c>
      <c r="I7008" t="inlineStr">
        <is>
          <t>140</t>
        </is>
      </c>
      <c r="J7008" t="inlineStr">
        <is>
          <t>CARTEIRA</t>
        </is>
      </c>
      <c r="K7008" t="inlineStr">
        <is>
          <t>CONTRATO</t>
        </is>
      </c>
      <c r="L7008" t="n">
        <v>886.83267</v>
      </c>
      <c r="M7008" t="inlineStr"/>
      <c r="N7008" t="inlineStr"/>
      <c r="O7008" s="142">
        <f>DATE(YEAR(H7008),MONTH(H7008),1)</f>
        <v/>
      </c>
      <c r="P7008" s="132">
        <f>IF(H7008&gt;$L$3,"Futuro","Atraso")</f>
        <v/>
      </c>
      <c r="Q7008">
        <f>12*(YEAR(H7008)-YEAR($L$3))+(MONTH(H7008)-MONTH($L$3))</f>
        <v/>
      </c>
      <c r="R7008" s="366">
        <f>IF(N7008="IBIRAPITANGA FASE 3",IF(P7008="Atraso",M7008,M7008/(1+$J$2)^Q7008),IF(P7008="Atraso",M7008,M7008/(1+$J$1)^Q7008))</f>
        <v/>
      </c>
    </row>
    <row r="7009">
      <c r="A7009" t="inlineStr">
        <is>
          <t>Q03L015</t>
        </is>
      </c>
      <c r="B7009" t="inlineStr">
        <is>
          <t>THAMYRIS NUNES SUGAHARA</t>
        </is>
      </c>
      <c r="C7009" t="n">
        <v>1</v>
      </c>
      <c r="D7009" t="inlineStr">
        <is>
          <t>IPCA</t>
        </is>
      </c>
      <c r="E7009" t="n">
        <v>0.009488792934583046</v>
      </c>
      <c r="F7009" t="inlineStr">
        <is>
          <t>MENSAL</t>
        </is>
      </c>
      <c r="G7009" t="n">
        <v>48816</v>
      </c>
      <c r="H7009" t="n">
        <v>48816</v>
      </c>
      <c r="I7009" t="inlineStr">
        <is>
          <t>141</t>
        </is>
      </c>
      <c r="J7009" t="inlineStr">
        <is>
          <t>CARTEIRA</t>
        </is>
      </c>
      <c r="K7009" t="inlineStr">
        <is>
          <t>CONTRATO</t>
        </is>
      </c>
      <c r="L7009" t="n">
        <v>886.83267</v>
      </c>
      <c r="M7009" t="inlineStr"/>
      <c r="N7009" t="inlineStr"/>
      <c r="O7009" s="142">
        <f>DATE(YEAR(H7009),MONTH(H7009),1)</f>
        <v/>
      </c>
      <c r="P7009" s="132">
        <f>IF(H7009&gt;$L$3,"Futuro","Atraso")</f>
        <v/>
      </c>
      <c r="Q7009">
        <f>12*(YEAR(H7009)-YEAR($L$3))+(MONTH(H7009)-MONTH($L$3))</f>
        <v/>
      </c>
      <c r="R7009" s="366">
        <f>IF(N7009="IBIRAPITANGA FASE 3",IF(P7009="Atraso",M7009,M7009/(1+$J$2)^Q7009),IF(P7009="Atraso",M7009,M7009/(1+$J$1)^Q7009))</f>
        <v/>
      </c>
    </row>
    <row r="7010">
      <c r="A7010" t="inlineStr">
        <is>
          <t>Q03L015</t>
        </is>
      </c>
      <c r="B7010" t="inlineStr">
        <is>
          <t>THAMYRIS NUNES SUGAHARA</t>
        </is>
      </c>
      <c r="C7010" t="n">
        <v>1</v>
      </c>
      <c r="D7010" t="inlineStr">
        <is>
          <t>IPCA</t>
        </is>
      </c>
      <c r="E7010" t="n">
        <v>0.009488792934583046</v>
      </c>
      <c r="F7010" t="inlineStr">
        <is>
          <t>MENSAL</t>
        </is>
      </c>
      <c r="G7010" t="n">
        <v>48847</v>
      </c>
      <c r="H7010" t="n">
        <v>48847</v>
      </c>
      <c r="I7010" t="inlineStr">
        <is>
          <t>142</t>
        </is>
      </c>
      <c r="J7010" t="inlineStr">
        <is>
          <t>CARTEIRA</t>
        </is>
      </c>
      <c r="K7010" t="inlineStr">
        <is>
          <t>CONTRATO</t>
        </is>
      </c>
      <c r="L7010" t="n">
        <v>886.83267</v>
      </c>
      <c r="M7010" t="inlineStr"/>
      <c r="N7010" t="inlineStr"/>
      <c r="O7010" s="142">
        <f>DATE(YEAR(H7010),MONTH(H7010),1)</f>
        <v/>
      </c>
      <c r="P7010" s="132">
        <f>IF(H7010&gt;$L$3,"Futuro","Atraso")</f>
        <v/>
      </c>
      <c r="Q7010">
        <f>12*(YEAR(H7010)-YEAR($L$3))+(MONTH(H7010)-MONTH($L$3))</f>
        <v/>
      </c>
      <c r="R7010" s="366">
        <f>IF(N7010="IBIRAPITANGA FASE 3",IF(P7010="Atraso",M7010,M7010/(1+$J$2)^Q7010),IF(P7010="Atraso",M7010,M7010/(1+$J$1)^Q7010))</f>
        <v/>
      </c>
    </row>
    <row r="7011">
      <c r="A7011" t="inlineStr">
        <is>
          <t>Q03L015</t>
        </is>
      </c>
      <c r="B7011" t="inlineStr">
        <is>
          <t>THAMYRIS NUNES SUGAHARA</t>
        </is>
      </c>
      <c r="C7011" t="n">
        <v>1</v>
      </c>
      <c r="D7011" t="inlineStr">
        <is>
          <t>IPCA</t>
        </is>
      </c>
      <c r="E7011" t="n">
        <v>0.009488792934583046</v>
      </c>
      <c r="F7011" t="inlineStr">
        <is>
          <t>MENSAL</t>
        </is>
      </c>
      <c r="G7011" t="n">
        <v>48877</v>
      </c>
      <c r="H7011" t="n">
        <v>48877</v>
      </c>
      <c r="I7011" t="inlineStr">
        <is>
          <t>143</t>
        </is>
      </c>
      <c r="J7011" t="inlineStr">
        <is>
          <t>CARTEIRA</t>
        </is>
      </c>
      <c r="K7011" t="inlineStr">
        <is>
          <t>CONTRATO</t>
        </is>
      </c>
      <c r="L7011" t="n">
        <v>886.83267</v>
      </c>
      <c r="M7011" t="inlineStr"/>
      <c r="N7011" t="inlineStr"/>
      <c r="O7011" s="142">
        <f>DATE(YEAR(H7011),MONTH(H7011),1)</f>
        <v/>
      </c>
      <c r="P7011" s="132">
        <f>IF(H7011&gt;$L$3,"Futuro","Atraso")</f>
        <v/>
      </c>
      <c r="Q7011">
        <f>12*(YEAR(H7011)-YEAR($L$3))+(MONTH(H7011)-MONTH($L$3))</f>
        <v/>
      </c>
      <c r="R7011" s="366">
        <f>IF(N7011="IBIRAPITANGA FASE 3",IF(P7011="Atraso",M7011,M7011/(1+$J$2)^Q7011),IF(P7011="Atraso",M7011,M7011/(1+$J$1)^Q7011))</f>
        <v/>
      </c>
    </row>
    <row r="7012">
      <c r="A7012" t="inlineStr">
        <is>
          <t>Q03L015</t>
        </is>
      </c>
      <c r="B7012" t="inlineStr">
        <is>
          <t>THAMYRIS NUNES SUGAHARA</t>
        </is>
      </c>
      <c r="C7012" t="n">
        <v>1</v>
      </c>
      <c r="D7012" t="inlineStr">
        <is>
          <t>IPCA</t>
        </is>
      </c>
      <c r="E7012" t="n">
        <v>0.009488792934583046</v>
      </c>
      <c r="F7012" t="inlineStr">
        <is>
          <t>MENSAL</t>
        </is>
      </c>
      <c r="G7012" t="n">
        <v>48908</v>
      </c>
      <c r="H7012" t="n">
        <v>48908</v>
      </c>
      <c r="I7012" t="inlineStr">
        <is>
          <t>144</t>
        </is>
      </c>
      <c r="J7012" t="inlineStr">
        <is>
          <t>CARTEIRA</t>
        </is>
      </c>
      <c r="K7012" t="inlineStr">
        <is>
          <t>CONTRATO</t>
        </is>
      </c>
      <c r="L7012" t="n">
        <v>886.83267</v>
      </c>
      <c r="M7012" t="inlineStr"/>
      <c r="N7012" t="inlineStr"/>
      <c r="O7012" s="142">
        <f>DATE(YEAR(H7012),MONTH(H7012),1)</f>
        <v/>
      </c>
      <c r="P7012" s="132">
        <f>IF(H7012&gt;$L$3,"Futuro","Atraso")</f>
        <v/>
      </c>
      <c r="Q7012">
        <f>12*(YEAR(H7012)-YEAR($L$3))+(MONTH(H7012)-MONTH($L$3))</f>
        <v/>
      </c>
      <c r="R7012" s="366">
        <f>IF(N7012="IBIRAPITANGA FASE 3",IF(P7012="Atraso",M7012,M7012/(1+$J$2)^Q7012),IF(P7012="Atraso",M7012,M7012/(1+$J$1)^Q7012))</f>
        <v/>
      </c>
    </row>
    <row r="7013">
      <c r="A7013" t="inlineStr">
        <is>
          <t>Q03L015</t>
        </is>
      </c>
      <c r="B7013" t="inlineStr">
        <is>
          <t>THAMYRIS NUNES SUGAHARA</t>
        </is>
      </c>
      <c r="C7013" t="n">
        <v>1</v>
      </c>
      <c r="D7013" t="inlineStr">
        <is>
          <t>IPCA</t>
        </is>
      </c>
      <c r="E7013" t="n">
        <v>0.009488792934583046</v>
      </c>
      <c r="F7013" t="inlineStr">
        <is>
          <t>MENSAL</t>
        </is>
      </c>
      <c r="G7013" t="n">
        <v>48938</v>
      </c>
      <c r="H7013" t="n">
        <v>48938</v>
      </c>
      <c r="I7013" t="inlineStr">
        <is>
          <t>145</t>
        </is>
      </c>
      <c r="J7013" t="inlineStr">
        <is>
          <t>CARTEIRA</t>
        </is>
      </c>
      <c r="K7013" t="inlineStr">
        <is>
          <t>CONTRATO</t>
        </is>
      </c>
      <c r="L7013" t="n">
        <v>886.83267</v>
      </c>
      <c r="M7013" t="inlineStr"/>
      <c r="N7013" t="inlineStr"/>
      <c r="O7013" s="142">
        <f>DATE(YEAR(H7013),MONTH(H7013),1)</f>
        <v/>
      </c>
      <c r="P7013" s="132">
        <f>IF(H7013&gt;$L$3,"Futuro","Atraso")</f>
        <v/>
      </c>
      <c r="Q7013">
        <f>12*(YEAR(H7013)-YEAR($L$3))+(MONTH(H7013)-MONTH($L$3))</f>
        <v/>
      </c>
      <c r="R7013" s="366">
        <f>IF(N7013="IBIRAPITANGA FASE 3",IF(P7013="Atraso",M7013,M7013/(1+$J$2)^Q7013),IF(P7013="Atraso",M7013,M7013/(1+$J$1)^Q7013))</f>
        <v/>
      </c>
    </row>
    <row r="7014">
      <c r="A7014" t="inlineStr">
        <is>
          <t>Q03L015</t>
        </is>
      </c>
      <c r="B7014" t="inlineStr">
        <is>
          <t>THAMYRIS NUNES SUGAHARA</t>
        </is>
      </c>
      <c r="C7014" t="n">
        <v>1</v>
      </c>
      <c r="D7014" t="inlineStr">
        <is>
          <t>IPCA</t>
        </is>
      </c>
      <c r="E7014" t="n">
        <v>0.009488792934583046</v>
      </c>
      <c r="F7014" t="inlineStr">
        <is>
          <t>MENSAL</t>
        </is>
      </c>
      <c r="G7014" t="n">
        <v>48969</v>
      </c>
      <c r="H7014" t="n">
        <v>48969</v>
      </c>
      <c r="I7014" t="inlineStr">
        <is>
          <t>146</t>
        </is>
      </c>
      <c r="J7014" t="inlineStr">
        <is>
          <t>CARTEIRA</t>
        </is>
      </c>
      <c r="K7014" t="inlineStr">
        <is>
          <t>CONTRATO</t>
        </is>
      </c>
      <c r="L7014" t="n">
        <v>886.83267</v>
      </c>
      <c r="M7014" t="inlineStr"/>
      <c r="N7014" t="inlineStr"/>
      <c r="O7014" s="142">
        <f>DATE(YEAR(H7014),MONTH(H7014),1)</f>
        <v/>
      </c>
      <c r="P7014" s="132">
        <f>IF(H7014&gt;$L$3,"Futuro","Atraso")</f>
        <v/>
      </c>
      <c r="Q7014">
        <f>12*(YEAR(H7014)-YEAR($L$3))+(MONTH(H7014)-MONTH($L$3))</f>
        <v/>
      </c>
      <c r="R7014" s="366">
        <f>IF(N7014="IBIRAPITANGA FASE 3",IF(P7014="Atraso",M7014,M7014/(1+$J$2)^Q7014),IF(P7014="Atraso",M7014,M7014/(1+$J$1)^Q7014))</f>
        <v/>
      </c>
    </row>
    <row r="7015">
      <c r="A7015" t="inlineStr">
        <is>
          <t>Q03L015</t>
        </is>
      </c>
      <c r="B7015" t="inlineStr">
        <is>
          <t>THAMYRIS NUNES SUGAHARA</t>
        </is>
      </c>
      <c r="C7015" t="n">
        <v>1</v>
      </c>
      <c r="D7015" t="inlineStr">
        <is>
          <t>IPCA</t>
        </is>
      </c>
      <c r="E7015" t="n">
        <v>0.009488792934583046</v>
      </c>
      <c r="F7015" t="inlineStr">
        <is>
          <t>MENSAL</t>
        </is>
      </c>
      <c r="G7015" t="n">
        <v>49000</v>
      </c>
      <c r="H7015" t="n">
        <v>49000</v>
      </c>
      <c r="I7015" t="inlineStr">
        <is>
          <t>147</t>
        </is>
      </c>
      <c r="J7015" t="inlineStr">
        <is>
          <t>CARTEIRA</t>
        </is>
      </c>
      <c r="K7015" t="inlineStr">
        <is>
          <t>CONTRATO</t>
        </is>
      </c>
      <c r="L7015" t="n">
        <v>886.83267</v>
      </c>
      <c r="M7015" t="inlineStr"/>
      <c r="N7015" t="inlineStr"/>
      <c r="O7015" s="142">
        <f>DATE(YEAR(H7015),MONTH(H7015),1)</f>
        <v/>
      </c>
      <c r="P7015" s="132">
        <f>IF(H7015&gt;$L$3,"Futuro","Atraso")</f>
        <v/>
      </c>
      <c r="Q7015">
        <f>12*(YEAR(H7015)-YEAR($L$3))+(MONTH(H7015)-MONTH($L$3))</f>
        <v/>
      </c>
      <c r="R7015" s="366">
        <f>IF(N7015="IBIRAPITANGA FASE 3",IF(P7015="Atraso",M7015,M7015/(1+$J$2)^Q7015),IF(P7015="Atraso",M7015,M7015/(1+$J$1)^Q7015))</f>
        <v/>
      </c>
    </row>
    <row r="7016">
      <c r="A7016" t="inlineStr">
        <is>
          <t>Q03L015</t>
        </is>
      </c>
      <c r="B7016" t="inlineStr">
        <is>
          <t>THAMYRIS NUNES SUGAHARA</t>
        </is>
      </c>
      <c r="C7016" t="n">
        <v>1</v>
      </c>
      <c r="D7016" t="inlineStr">
        <is>
          <t>IPCA</t>
        </is>
      </c>
      <c r="E7016" t="n">
        <v>0.009488792934583046</v>
      </c>
      <c r="F7016" t="inlineStr">
        <is>
          <t>MENSAL</t>
        </is>
      </c>
      <c r="G7016" t="n">
        <v>49028</v>
      </c>
      <c r="H7016" t="n">
        <v>49028</v>
      </c>
      <c r="I7016" t="inlineStr">
        <is>
          <t>148</t>
        </is>
      </c>
      <c r="J7016" t="inlineStr">
        <is>
          <t>CARTEIRA</t>
        </is>
      </c>
      <c r="K7016" t="inlineStr">
        <is>
          <t>CONTRATO</t>
        </is>
      </c>
      <c r="L7016" t="n">
        <v>886.83267</v>
      </c>
      <c r="M7016" t="inlineStr"/>
      <c r="N7016" t="inlineStr"/>
      <c r="O7016" s="142">
        <f>DATE(YEAR(H7016),MONTH(H7016),1)</f>
        <v/>
      </c>
      <c r="P7016" s="132">
        <f>IF(H7016&gt;$L$3,"Futuro","Atraso")</f>
        <v/>
      </c>
      <c r="Q7016">
        <f>12*(YEAR(H7016)-YEAR($L$3))+(MONTH(H7016)-MONTH($L$3))</f>
        <v/>
      </c>
      <c r="R7016" s="366">
        <f>IF(N7016="IBIRAPITANGA FASE 3",IF(P7016="Atraso",M7016,M7016/(1+$J$2)^Q7016),IF(P7016="Atraso",M7016,M7016/(1+$J$1)^Q7016))</f>
        <v/>
      </c>
    </row>
    <row r="7017">
      <c r="A7017" t="inlineStr">
        <is>
          <t>Q03L015</t>
        </is>
      </c>
      <c r="B7017" t="inlineStr">
        <is>
          <t>THAMYRIS NUNES SUGAHARA</t>
        </is>
      </c>
      <c r="C7017" t="n">
        <v>1</v>
      </c>
      <c r="D7017" t="inlineStr">
        <is>
          <t>IPCA</t>
        </is>
      </c>
      <c r="E7017" t="n">
        <v>0.009488792934583046</v>
      </c>
      <c r="F7017" t="inlineStr">
        <is>
          <t>MENSAL</t>
        </is>
      </c>
      <c r="G7017" t="n">
        <v>49059</v>
      </c>
      <c r="H7017" t="n">
        <v>49059</v>
      </c>
      <c r="I7017" t="inlineStr">
        <is>
          <t>149</t>
        </is>
      </c>
      <c r="J7017" t="inlineStr">
        <is>
          <t>CARTEIRA</t>
        </is>
      </c>
      <c r="K7017" t="inlineStr">
        <is>
          <t>CONTRATO</t>
        </is>
      </c>
      <c r="L7017" t="n">
        <v>886.83267</v>
      </c>
      <c r="M7017" t="inlineStr"/>
      <c r="N7017" t="inlineStr"/>
      <c r="O7017" s="142">
        <f>DATE(YEAR(H7017),MONTH(H7017),1)</f>
        <v/>
      </c>
      <c r="P7017" s="132">
        <f>IF(H7017&gt;$L$3,"Futuro","Atraso")</f>
        <v/>
      </c>
      <c r="Q7017">
        <f>12*(YEAR(H7017)-YEAR($L$3))+(MONTH(H7017)-MONTH($L$3))</f>
        <v/>
      </c>
      <c r="R7017" s="366">
        <f>IF(N7017="IBIRAPITANGA FASE 3",IF(P7017="Atraso",M7017,M7017/(1+$J$2)^Q7017),IF(P7017="Atraso",M7017,M7017/(1+$J$1)^Q7017))</f>
        <v/>
      </c>
    </row>
    <row r="7018">
      <c r="A7018" t="inlineStr">
        <is>
          <t>Q03L015</t>
        </is>
      </c>
      <c r="B7018" t="inlineStr">
        <is>
          <t>THAMYRIS NUNES SUGAHARA</t>
        </is>
      </c>
      <c r="C7018" t="n">
        <v>1</v>
      </c>
      <c r="D7018" t="inlineStr">
        <is>
          <t>IPCA</t>
        </is>
      </c>
      <c r="E7018" t="n">
        <v>0.009488792934583046</v>
      </c>
      <c r="F7018" t="inlineStr">
        <is>
          <t>MENSAL</t>
        </is>
      </c>
      <c r="G7018" t="n">
        <v>49089</v>
      </c>
      <c r="H7018" t="n">
        <v>49089</v>
      </c>
      <c r="I7018" t="inlineStr">
        <is>
          <t>150</t>
        </is>
      </c>
      <c r="J7018" t="inlineStr">
        <is>
          <t>CARTEIRA</t>
        </is>
      </c>
      <c r="K7018" t="inlineStr">
        <is>
          <t>CONTRATO</t>
        </is>
      </c>
      <c r="L7018" t="n">
        <v>886.83267</v>
      </c>
      <c r="M7018" t="inlineStr"/>
      <c r="N7018" t="inlineStr"/>
      <c r="O7018" s="142">
        <f>DATE(YEAR(H7018),MONTH(H7018),1)</f>
        <v/>
      </c>
      <c r="P7018" s="132">
        <f>IF(H7018&gt;$L$3,"Futuro","Atraso")</f>
        <v/>
      </c>
      <c r="Q7018">
        <f>12*(YEAR(H7018)-YEAR($L$3))+(MONTH(H7018)-MONTH($L$3))</f>
        <v/>
      </c>
      <c r="R7018" s="366">
        <f>IF(N7018="IBIRAPITANGA FASE 3",IF(P7018="Atraso",M7018,M7018/(1+$J$2)^Q7018),IF(P7018="Atraso",M7018,M7018/(1+$J$1)^Q7018))</f>
        <v/>
      </c>
    </row>
    <row r="7019">
      <c r="A7019" t="inlineStr">
        <is>
          <t>Q03L015</t>
        </is>
      </c>
      <c r="B7019" t="inlineStr">
        <is>
          <t>THAMYRIS NUNES SUGAHARA</t>
        </is>
      </c>
      <c r="C7019" t="n">
        <v>1</v>
      </c>
      <c r="D7019" t="inlineStr">
        <is>
          <t>IPCA</t>
        </is>
      </c>
      <c r="E7019" t="n">
        <v>0.009488792934583046</v>
      </c>
      <c r="F7019" t="inlineStr">
        <is>
          <t>MENSAL</t>
        </is>
      </c>
      <c r="G7019" t="n">
        <v>49120</v>
      </c>
      <c r="H7019" t="n">
        <v>49120</v>
      </c>
      <c r="I7019" t="inlineStr">
        <is>
          <t>151</t>
        </is>
      </c>
      <c r="J7019" t="inlineStr">
        <is>
          <t>CARTEIRA</t>
        </is>
      </c>
      <c r="K7019" t="inlineStr">
        <is>
          <t>CONTRATO</t>
        </is>
      </c>
      <c r="L7019" t="n">
        <v>886.83267</v>
      </c>
      <c r="M7019" t="inlineStr"/>
      <c r="N7019" t="inlineStr"/>
      <c r="O7019" s="142">
        <f>DATE(YEAR(H7019),MONTH(H7019),1)</f>
        <v/>
      </c>
      <c r="P7019" s="132">
        <f>IF(H7019&gt;$L$3,"Futuro","Atraso")</f>
        <v/>
      </c>
      <c r="Q7019">
        <f>12*(YEAR(H7019)-YEAR($L$3))+(MONTH(H7019)-MONTH($L$3))</f>
        <v/>
      </c>
      <c r="R7019" s="366">
        <f>IF(N7019="IBIRAPITANGA FASE 3",IF(P7019="Atraso",M7019,M7019/(1+$J$2)^Q7019),IF(P7019="Atraso",M7019,M7019/(1+$J$1)^Q7019))</f>
        <v/>
      </c>
    </row>
    <row r="7020">
      <c r="A7020" t="inlineStr">
        <is>
          <t>Q03L015</t>
        </is>
      </c>
      <c r="B7020" t="inlineStr">
        <is>
          <t>THAMYRIS NUNES SUGAHARA</t>
        </is>
      </c>
      <c r="C7020" t="n">
        <v>1</v>
      </c>
      <c r="D7020" t="inlineStr">
        <is>
          <t>IPCA</t>
        </is>
      </c>
      <c r="E7020" t="n">
        <v>0.009488792934583046</v>
      </c>
      <c r="F7020" t="inlineStr">
        <is>
          <t>MENSAL</t>
        </is>
      </c>
      <c r="G7020" t="n">
        <v>49150</v>
      </c>
      <c r="H7020" t="n">
        <v>49150</v>
      </c>
      <c r="I7020" t="inlineStr">
        <is>
          <t>152</t>
        </is>
      </c>
      <c r="J7020" t="inlineStr">
        <is>
          <t>CARTEIRA</t>
        </is>
      </c>
      <c r="K7020" t="inlineStr">
        <is>
          <t>CONTRATO</t>
        </is>
      </c>
      <c r="L7020" t="n">
        <v>886.83267</v>
      </c>
      <c r="M7020" t="inlineStr"/>
      <c r="N7020" t="inlineStr"/>
      <c r="O7020" s="142">
        <f>DATE(YEAR(H7020),MONTH(H7020),1)</f>
        <v/>
      </c>
      <c r="P7020" s="132">
        <f>IF(H7020&gt;$L$3,"Futuro","Atraso")</f>
        <v/>
      </c>
      <c r="Q7020">
        <f>12*(YEAR(H7020)-YEAR($L$3))+(MONTH(H7020)-MONTH($L$3))</f>
        <v/>
      </c>
      <c r="R7020" s="366">
        <f>IF(N7020="IBIRAPITANGA FASE 3",IF(P7020="Atraso",M7020,M7020/(1+$J$2)^Q7020),IF(P7020="Atraso",M7020,M7020/(1+$J$1)^Q7020))</f>
        <v/>
      </c>
    </row>
    <row r="7021">
      <c r="A7021" t="inlineStr">
        <is>
          <t>Q03L015</t>
        </is>
      </c>
      <c r="B7021" t="inlineStr">
        <is>
          <t>THAMYRIS NUNES SUGAHARA</t>
        </is>
      </c>
      <c r="C7021" t="n">
        <v>1</v>
      </c>
      <c r="D7021" t="inlineStr">
        <is>
          <t>IPCA</t>
        </is>
      </c>
      <c r="E7021" t="n">
        <v>0.009488792934583046</v>
      </c>
      <c r="F7021" t="inlineStr">
        <is>
          <t>MENSAL</t>
        </is>
      </c>
      <c r="G7021" t="n">
        <v>49181</v>
      </c>
      <c r="H7021" t="n">
        <v>49181</v>
      </c>
      <c r="I7021" t="inlineStr">
        <is>
          <t>153</t>
        </is>
      </c>
      <c r="J7021" t="inlineStr">
        <is>
          <t>CARTEIRA</t>
        </is>
      </c>
      <c r="K7021" t="inlineStr">
        <is>
          <t>CONTRATO</t>
        </is>
      </c>
      <c r="L7021" t="n">
        <v>886.83267</v>
      </c>
      <c r="M7021" t="inlineStr"/>
      <c r="N7021" t="inlineStr"/>
      <c r="O7021" s="142">
        <f>DATE(YEAR(H7021),MONTH(H7021),1)</f>
        <v/>
      </c>
      <c r="P7021" s="132">
        <f>IF(H7021&gt;$L$3,"Futuro","Atraso")</f>
        <v/>
      </c>
      <c r="Q7021">
        <f>12*(YEAR(H7021)-YEAR($L$3))+(MONTH(H7021)-MONTH($L$3))</f>
        <v/>
      </c>
      <c r="R7021" s="366">
        <f>IF(N7021="IBIRAPITANGA FASE 3",IF(P7021="Atraso",M7021,M7021/(1+$J$2)^Q7021),IF(P7021="Atraso",M7021,M7021/(1+$J$1)^Q7021))</f>
        <v/>
      </c>
    </row>
    <row r="7022">
      <c r="A7022" t="inlineStr">
        <is>
          <t>Q03L015</t>
        </is>
      </c>
      <c r="B7022" t="inlineStr">
        <is>
          <t>THAMYRIS NUNES SUGAHARA</t>
        </is>
      </c>
      <c r="C7022" t="n">
        <v>1</v>
      </c>
      <c r="D7022" t="inlineStr">
        <is>
          <t>IPCA</t>
        </is>
      </c>
      <c r="E7022" t="n">
        <v>0.009488792934583046</v>
      </c>
      <c r="F7022" t="inlineStr">
        <is>
          <t>MENSAL</t>
        </is>
      </c>
      <c r="G7022" t="n">
        <v>49212</v>
      </c>
      <c r="H7022" t="n">
        <v>49212</v>
      </c>
      <c r="I7022" t="inlineStr">
        <is>
          <t>154</t>
        </is>
      </c>
      <c r="J7022" t="inlineStr">
        <is>
          <t>CARTEIRA</t>
        </is>
      </c>
      <c r="K7022" t="inlineStr">
        <is>
          <t>CONTRATO</t>
        </is>
      </c>
      <c r="L7022" t="n">
        <v>886.83267</v>
      </c>
      <c r="M7022" t="inlineStr"/>
      <c r="N7022" t="inlineStr"/>
      <c r="O7022" s="142">
        <f>DATE(YEAR(H7022),MONTH(H7022),1)</f>
        <v/>
      </c>
      <c r="P7022" s="132">
        <f>IF(H7022&gt;$L$3,"Futuro","Atraso")</f>
        <v/>
      </c>
      <c r="Q7022">
        <f>12*(YEAR(H7022)-YEAR($L$3))+(MONTH(H7022)-MONTH($L$3))</f>
        <v/>
      </c>
      <c r="R7022" s="366">
        <f>IF(N7022="IBIRAPITANGA FASE 3",IF(P7022="Atraso",M7022,M7022/(1+$J$2)^Q7022),IF(P7022="Atraso",M7022,M7022/(1+$J$1)^Q7022))</f>
        <v/>
      </c>
    </row>
    <row r="7023">
      <c r="A7023" t="inlineStr">
        <is>
          <t>Q03L015</t>
        </is>
      </c>
      <c r="B7023" t="inlineStr">
        <is>
          <t>THAMYRIS NUNES SUGAHARA</t>
        </is>
      </c>
      <c r="C7023" t="n">
        <v>1</v>
      </c>
      <c r="D7023" t="inlineStr">
        <is>
          <t>IPCA</t>
        </is>
      </c>
      <c r="E7023" t="n">
        <v>0.009488792934583046</v>
      </c>
      <c r="F7023" t="inlineStr">
        <is>
          <t>MENSAL</t>
        </is>
      </c>
      <c r="G7023" t="n">
        <v>49242</v>
      </c>
      <c r="H7023" t="n">
        <v>49242</v>
      </c>
      <c r="I7023" t="inlineStr">
        <is>
          <t>155</t>
        </is>
      </c>
      <c r="J7023" t="inlineStr">
        <is>
          <t>CARTEIRA</t>
        </is>
      </c>
      <c r="K7023" t="inlineStr">
        <is>
          <t>CONTRATO</t>
        </is>
      </c>
      <c r="L7023" t="n">
        <v>886.83267</v>
      </c>
      <c r="M7023" t="inlineStr"/>
      <c r="N7023" t="inlineStr"/>
      <c r="O7023" s="142">
        <f>DATE(YEAR(H7023),MONTH(H7023),1)</f>
        <v/>
      </c>
      <c r="P7023" s="132">
        <f>IF(H7023&gt;$L$3,"Futuro","Atraso")</f>
        <v/>
      </c>
      <c r="Q7023">
        <f>12*(YEAR(H7023)-YEAR($L$3))+(MONTH(H7023)-MONTH($L$3))</f>
        <v/>
      </c>
      <c r="R7023" s="366">
        <f>IF(N7023="IBIRAPITANGA FASE 3",IF(P7023="Atraso",M7023,M7023/(1+$J$2)^Q7023),IF(P7023="Atraso",M7023,M7023/(1+$J$1)^Q7023))</f>
        <v/>
      </c>
    </row>
    <row r="7024">
      <c r="A7024" t="inlineStr">
        <is>
          <t>Q03L015</t>
        </is>
      </c>
      <c r="B7024" t="inlineStr">
        <is>
          <t>THAMYRIS NUNES SUGAHARA</t>
        </is>
      </c>
      <c r="C7024" t="n">
        <v>1</v>
      </c>
      <c r="D7024" t="inlineStr">
        <is>
          <t>IPCA</t>
        </is>
      </c>
      <c r="E7024" t="n">
        <v>0.009488792934583046</v>
      </c>
      <c r="F7024" t="inlineStr">
        <is>
          <t>MENSAL</t>
        </is>
      </c>
      <c r="G7024" t="n">
        <v>49273</v>
      </c>
      <c r="H7024" t="n">
        <v>49273</v>
      </c>
      <c r="I7024" t="inlineStr">
        <is>
          <t>156</t>
        </is>
      </c>
      <c r="J7024" t="inlineStr">
        <is>
          <t>CARTEIRA</t>
        </is>
      </c>
      <c r="K7024" t="inlineStr">
        <is>
          <t>CONTRATO</t>
        </is>
      </c>
      <c r="L7024" t="n">
        <v>886.83267</v>
      </c>
      <c r="M7024" t="inlineStr"/>
      <c r="N7024" t="inlineStr"/>
      <c r="O7024" s="142">
        <f>DATE(YEAR(H7024),MONTH(H7024),1)</f>
        <v/>
      </c>
      <c r="P7024" s="132">
        <f>IF(H7024&gt;$L$3,"Futuro","Atraso")</f>
        <v/>
      </c>
      <c r="Q7024">
        <f>12*(YEAR(H7024)-YEAR($L$3))+(MONTH(H7024)-MONTH($L$3))</f>
        <v/>
      </c>
      <c r="R7024" s="366">
        <f>IF(N7024="IBIRAPITANGA FASE 3",IF(P7024="Atraso",M7024,M7024/(1+$J$2)^Q7024),IF(P7024="Atraso",M7024,M7024/(1+$J$1)^Q7024))</f>
        <v/>
      </c>
    </row>
    <row r="7025">
      <c r="A7025" t="inlineStr">
        <is>
          <t>Q03L015</t>
        </is>
      </c>
      <c r="B7025" t="inlineStr">
        <is>
          <t>THAMYRIS NUNES SUGAHARA</t>
        </is>
      </c>
      <c r="C7025" t="n">
        <v>1</v>
      </c>
      <c r="D7025" t="inlineStr">
        <is>
          <t>IPCA</t>
        </is>
      </c>
      <c r="E7025" t="n">
        <v>0.009488792934583046</v>
      </c>
      <c r="F7025" t="inlineStr">
        <is>
          <t>MENSAL</t>
        </is>
      </c>
      <c r="G7025" t="n">
        <v>49303</v>
      </c>
      <c r="H7025" t="n">
        <v>49303</v>
      </c>
      <c r="I7025" t="inlineStr">
        <is>
          <t>157</t>
        </is>
      </c>
      <c r="J7025" t="inlineStr">
        <is>
          <t>CARTEIRA</t>
        </is>
      </c>
      <c r="K7025" t="inlineStr">
        <is>
          <t>CONTRATO</t>
        </is>
      </c>
      <c r="L7025" t="n">
        <v>886.83267</v>
      </c>
      <c r="M7025" t="inlineStr"/>
      <c r="N7025" t="inlineStr"/>
      <c r="O7025" s="142">
        <f>DATE(YEAR(H7025),MONTH(H7025),1)</f>
        <v/>
      </c>
      <c r="P7025" s="132">
        <f>IF(H7025&gt;$L$3,"Futuro","Atraso")</f>
        <v/>
      </c>
      <c r="Q7025">
        <f>12*(YEAR(H7025)-YEAR($L$3))+(MONTH(H7025)-MONTH($L$3))</f>
        <v/>
      </c>
      <c r="R7025" s="366">
        <f>IF(N7025="IBIRAPITANGA FASE 3",IF(P7025="Atraso",M7025,M7025/(1+$J$2)^Q7025),IF(P7025="Atraso",M7025,M7025/(1+$J$1)^Q7025))</f>
        <v/>
      </c>
    </row>
    <row r="7026">
      <c r="A7026" t="inlineStr">
        <is>
          <t>Q03L015</t>
        </is>
      </c>
      <c r="B7026" t="inlineStr">
        <is>
          <t>THAMYRIS NUNES SUGAHARA</t>
        </is>
      </c>
      <c r="C7026" t="n">
        <v>1</v>
      </c>
      <c r="D7026" t="inlineStr">
        <is>
          <t>IPCA</t>
        </is>
      </c>
      <c r="E7026" t="n">
        <v>0.009488792934583046</v>
      </c>
      <c r="F7026" t="inlineStr">
        <is>
          <t>MENSAL</t>
        </is>
      </c>
      <c r="G7026" t="n">
        <v>49334</v>
      </c>
      <c r="H7026" t="n">
        <v>49334</v>
      </c>
      <c r="I7026" t="inlineStr">
        <is>
          <t>158</t>
        </is>
      </c>
      <c r="J7026" t="inlineStr">
        <is>
          <t>CARTEIRA</t>
        </is>
      </c>
      <c r="K7026" t="inlineStr">
        <is>
          <t>CONTRATO</t>
        </is>
      </c>
      <c r="L7026" t="n">
        <v>886.83267</v>
      </c>
      <c r="M7026" t="inlineStr"/>
      <c r="N7026" t="inlineStr"/>
      <c r="O7026" s="142">
        <f>DATE(YEAR(H7026),MONTH(H7026),1)</f>
        <v/>
      </c>
      <c r="P7026" s="132">
        <f>IF(H7026&gt;$L$3,"Futuro","Atraso")</f>
        <v/>
      </c>
      <c r="Q7026">
        <f>12*(YEAR(H7026)-YEAR($L$3))+(MONTH(H7026)-MONTH($L$3))</f>
        <v/>
      </c>
      <c r="R7026" s="366">
        <f>IF(N7026="IBIRAPITANGA FASE 3",IF(P7026="Atraso",M7026,M7026/(1+$J$2)^Q7026),IF(P7026="Atraso",M7026,M7026/(1+$J$1)^Q7026))</f>
        <v/>
      </c>
    </row>
    <row r="7027">
      <c r="A7027" t="inlineStr">
        <is>
          <t>Q03L015</t>
        </is>
      </c>
      <c r="B7027" t="inlineStr">
        <is>
          <t>THAMYRIS NUNES SUGAHARA</t>
        </is>
      </c>
      <c r="C7027" t="n">
        <v>1</v>
      </c>
      <c r="D7027" t="inlineStr">
        <is>
          <t>IPCA</t>
        </is>
      </c>
      <c r="E7027" t="n">
        <v>0.009488792934583046</v>
      </c>
      <c r="F7027" t="inlineStr">
        <is>
          <t>MENSAL</t>
        </is>
      </c>
      <c r="G7027" t="n">
        <v>49365</v>
      </c>
      <c r="H7027" t="n">
        <v>49365</v>
      </c>
      <c r="I7027" t="inlineStr">
        <is>
          <t>159</t>
        </is>
      </c>
      <c r="J7027" t="inlineStr">
        <is>
          <t>CARTEIRA</t>
        </is>
      </c>
      <c r="K7027" t="inlineStr">
        <is>
          <t>CONTRATO</t>
        </is>
      </c>
      <c r="L7027" t="n">
        <v>886.83267</v>
      </c>
      <c r="M7027" t="inlineStr"/>
      <c r="N7027" t="inlineStr"/>
      <c r="O7027" s="142">
        <f>DATE(YEAR(H7027),MONTH(H7027),1)</f>
        <v/>
      </c>
      <c r="P7027" s="132">
        <f>IF(H7027&gt;$L$3,"Futuro","Atraso")</f>
        <v/>
      </c>
      <c r="Q7027">
        <f>12*(YEAR(H7027)-YEAR($L$3))+(MONTH(H7027)-MONTH($L$3))</f>
        <v/>
      </c>
      <c r="R7027" s="366">
        <f>IF(N7027="IBIRAPITANGA FASE 3",IF(P7027="Atraso",M7027,M7027/(1+$J$2)^Q7027),IF(P7027="Atraso",M7027,M7027/(1+$J$1)^Q7027))</f>
        <v/>
      </c>
    </row>
    <row r="7028">
      <c r="A7028" t="inlineStr">
        <is>
          <t>Q03L015</t>
        </is>
      </c>
      <c r="B7028" t="inlineStr">
        <is>
          <t>THAMYRIS NUNES SUGAHARA</t>
        </is>
      </c>
      <c r="C7028" t="n">
        <v>1</v>
      </c>
      <c r="D7028" t="inlineStr">
        <is>
          <t>IPCA</t>
        </is>
      </c>
      <c r="E7028" t="n">
        <v>0.009488792934583046</v>
      </c>
      <c r="F7028" t="inlineStr">
        <is>
          <t>MENSAL</t>
        </is>
      </c>
      <c r="G7028" t="n">
        <v>49393</v>
      </c>
      <c r="H7028" t="n">
        <v>49393</v>
      </c>
      <c r="I7028" t="inlineStr">
        <is>
          <t>160</t>
        </is>
      </c>
      <c r="J7028" t="inlineStr">
        <is>
          <t>CARTEIRA</t>
        </is>
      </c>
      <c r="K7028" t="inlineStr">
        <is>
          <t>CONTRATO</t>
        </is>
      </c>
      <c r="L7028" t="n">
        <v>886.83267</v>
      </c>
      <c r="M7028" t="inlineStr"/>
      <c r="N7028" t="inlineStr"/>
      <c r="O7028" s="142">
        <f>DATE(YEAR(H7028),MONTH(H7028),1)</f>
        <v/>
      </c>
      <c r="P7028" s="132">
        <f>IF(H7028&gt;$L$3,"Futuro","Atraso")</f>
        <v/>
      </c>
      <c r="Q7028">
        <f>12*(YEAR(H7028)-YEAR($L$3))+(MONTH(H7028)-MONTH($L$3))</f>
        <v/>
      </c>
      <c r="R7028" s="366">
        <f>IF(N7028="IBIRAPITANGA FASE 3",IF(P7028="Atraso",M7028,M7028/(1+$J$2)^Q7028),IF(P7028="Atraso",M7028,M7028/(1+$J$1)^Q7028))</f>
        <v/>
      </c>
    </row>
    <row r="7029">
      <c r="A7029" t="inlineStr">
        <is>
          <t>Q03L015</t>
        </is>
      </c>
      <c r="B7029" t="inlineStr">
        <is>
          <t>THAMYRIS NUNES SUGAHARA</t>
        </is>
      </c>
      <c r="C7029" t="n">
        <v>1</v>
      </c>
      <c r="D7029" t="inlineStr">
        <is>
          <t>IPCA</t>
        </is>
      </c>
      <c r="E7029" t="n">
        <v>0.009488792934583046</v>
      </c>
      <c r="F7029" t="inlineStr">
        <is>
          <t>MENSAL</t>
        </is>
      </c>
      <c r="G7029" t="n">
        <v>49424</v>
      </c>
      <c r="H7029" t="n">
        <v>49424</v>
      </c>
      <c r="I7029" t="inlineStr">
        <is>
          <t>161</t>
        </is>
      </c>
      <c r="J7029" t="inlineStr">
        <is>
          <t>CARTEIRA</t>
        </is>
      </c>
      <c r="K7029" t="inlineStr">
        <is>
          <t>CONTRATO</t>
        </is>
      </c>
      <c r="L7029" t="n">
        <v>886.83267</v>
      </c>
      <c r="M7029" t="inlineStr"/>
      <c r="N7029" t="inlineStr"/>
      <c r="O7029" s="142">
        <f>DATE(YEAR(H7029),MONTH(H7029),1)</f>
        <v/>
      </c>
      <c r="P7029" s="132">
        <f>IF(H7029&gt;$L$3,"Futuro","Atraso")</f>
        <v/>
      </c>
      <c r="Q7029">
        <f>12*(YEAR(H7029)-YEAR($L$3))+(MONTH(H7029)-MONTH($L$3))</f>
        <v/>
      </c>
      <c r="R7029" s="366">
        <f>IF(N7029="IBIRAPITANGA FASE 3",IF(P7029="Atraso",M7029,M7029/(1+$J$2)^Q7029),IF(P7029="Atraso",M7029,M7029/(1+$J$1)^Q7029))</f>
        <v/>
      </c>
    </row>
    <row r="7030">
      <c r="A7030" t="inlineStr">
        <is>
          <t>Q03L015</t>
        </is>
      </c>
      <c r="B7030" t="inlineStr">
        <is>
          <t>THAMYRIS NUNES SUGAHARA</t>
        </is>
      </c>
      <c r="C7030" t="n">
        <v>1</v>
      </c>
      <c r="D7030" t="inlineStr">
        <is>
          <t>IPCA</t>
        </is>
      </c>
      <c r="E7030" t="n">
        <v>0.009488792934583046</v>
      </c>
      <c r="F7030" t="inlineStr">
        <is>
          <t>MENSAL</t>
        </is>
      </c>
      <c r="G7030" t="n">
        <v>49454</v>
      </c>
      <c r="H7030" t="n">
        <v>49454</v>
      </c>
      <c r="I7030" t="inlineStr">
        <is>
          <t>162</t>
        </is>
      </c>
      <c r="J7030" t="inlineStr">
        <is>
          <t>CARTEIRA</t>
        </is>
      </c>
      <c r="K7030" t="inlineStr">
        <is>
          <t>CONTRATO</t>
        </is>
      </c>
      <c r="L7030" t="n">
        <v>886.83267</v>
      </c>
      <c r="M7030" t="inlineStr"/>
      <c r="N7030" t="inlineStr"/>
      <c r="O7030" s="142">
        <f>DATE(YEAR(H7030),MONTH(H7030),1)</f>
        <v/>
      </c>
      <c r="P7030" s="132">
        <f>IF(H7030&gt;$L$3,"Futuro","Atraso")</f>
        <v/>
      </c>
      <c r="Q7030">
        <f>12*(YEAR(H7030)-YEAR($L$3))+(MONTH(H7030)-MONTH($L$3))</f>
        <v/>
      </c>
      <c r="R7030" s="366">
        <f>IF(N7030="IBIRAPITANGA FASE 3",IF(P7030="Atraso",M7030,M7030/(1+$J$2)^Q7030),IF(P7030="Atraso",M7030,M7030/(1+$J$1)^Q7030))</f>
        <v/>
      </c>
    </row>
    <row r="7031">
      <c r="A7031" t="inlineStr">
        <is>
          <t>Q03L015</t>
        </is>
      </c>
      <c r="B7031" t="inlineStr">
        <is>
          <t>THAMYRIS NUNES SUGAHARA</t>
        </is>
      </c>
      <c r="C7031" t="n">
        <v>1</v>
      </c>
      <c r="D7031" t="inlineStr">
        <is>
          <t>IPCA</t>
        </is>
      </c>
      <c r="E7031" t="n">
        <v>0.009488792934583046</v>
      </c>
      <c r="F7031" t="inlineStr">
        <is>
          <t>MENSAL</t>
        </is>
      </c>
      <c r="G7031" t="n">
        <v>49485</v>
      </c>
      <c r="H7031" t="n">
        <v>49485</v>
      </c>
      <c r="I7031" t="inlineStr">
        <is>
          <t>163</t>
        </is>
      </c>
      <c r="J7031" t="inlineStr">
        <is>
          <t>CARTEIRA</t>
        </is>
      </c>
      <c r="K7031" t="inlineStr">
        <is>
          <t>CONTRATO</t>
        </is>
      </c>
      <c r="L7031" t="n">
        <v>886.83267</v>
      </c>
      <c r="M7031" t="inlineStr"/>
      <c r="N7031" t="inlineStr"/>
      <c r="O7031" s="142">
        <f>DATE(YEAR(H7031),MONTH(H7031),1)</f>
        <v/>
      </c>
      <c r="P7031" s="132">
        <f>IF(H7031&gt;$L$3,"Futuro","Atraso")</f>
        <v/>
      </c>
      <c r="Q7031">
        <f>12*(YEAR(H7031)-YEAR($L$3))+(MONTH(H7031)-MONTH($L$3))</f>
        <v/>
      </c>
      <c r="R7031" s="366">
        <f>IF(N7031="IBIRAPITANGA FASE 3",IF(P7031="Atraso",M7031,M7031/(1+$J$2)^Q7031),IF(P7031="Atraso",M7031,M7031/(1+$J$1)^Q7031))</f>
        <v/>
      </c>
    </row>
    <row r="7032">
      <c r="A7032" t="inlineStr">
        <is>
          <t>Q03L015</t>
        </is>
      </c>
      <c r="B7032" t="inlineStr">
        <is>
          <t>THAMYRIS NUNES SUGAHARA</t>
        </is>
      </c>
      <c r="C7032" t="n">
        <v>1</v>
      </c>
      <c r="D7032" t="inlineStr">
        <is>
          <t>IPCA</t>
        </is>
      </c>
      <c r="E7032" t="n">
        <v>0.009488792934583046</v>
      </c>
      <c r="F7032" t="inlineStr">
        <is>
          <t>MENSAL</t>
        </is>
      </c>
      <c r="G7032" t="n">
        <v>49515</v>
      </c>
      <c r="H7032" t="n">
        <v>49515</v>
      </c>
      <c r="I7032" t="inlineStr">
        <is>
          <t>164</t>
        </is>
      </c>
      <c r="J7032" t="inlineStr">
        <is>
          <t>CARTEIRA</t>
        </is>
      </c>
      <c r="K7032" t="inlineStr">
        <is>
          <t>CONTRATO</t>
        </is>
      </c>
      <c r="L7032" t="n">
        <v>886.83267</v>
      </c>
      <c r="M7032" t="inlineStr"/>
      <c r="N7032" t="inlineStr"/>
      <c r="O7032" s="142">
        <f>DATE(YEAR(H7032),MONTH(H7032),1)</f>
        <v/>
      </c>
      <c r="P7032" s="132">
        <f>IF(H7032&gt;$L$3,"Futuro","Atraso")</f>
        <v/>
      </c>
      <c r="Q7032">
        <f>12*(YEAR(H7032)-YEAR($L$3))+(MONTH(H7032)-MONTH($L$3))</f>
        <v/>
      </c>
      <c r="R7032" s="366">
        <f>IF(N7032="IBIRAPITANGA FASE 3",IF(P7032="Atraso",M7032,M7032/(1+$J$2)^Q7032),IF(P7032="Atraso",M7032,M7032/(1+$J$1)^Q7032))</f>
        <v/>
      </c>
    </row>
    <row r="7033">
      <c r="A7033" t="inlineStr">
        <is>
          <t>Q03L015</t>
        </is>
      </c>
      <c r="B7033" t="inlineStr">
        <is>
          <t>THAMYRIS NUNES SUGAHARA</t>
        </is>
      </c>
      <c r="C7033" t="n">
        <v>1</v>
      </c>
      <c r="D7033" t="inlineStr">
        <is>
          <t>IPCA</t>
        </is>
      </c>
      <c r="E7033" t="n">
        <v>0.009488792934583046</v>
      </c>
      <c r="F7033" t="inlineStr">
        <is>
          <t>MENSAL</t>
        </is>
      </c>
      <c r="G7033" t="n">
        <v>49546</v>
      </c>
      <c r="H7033" t="n">
        <v>49546</v>
      </c>
      <c r="I7033" t="inlineStr">
        <is>
          <t>165</t>
        </is>
      </c>
      <c r="J7033" t="inlineStr">
        <is>
          <t>CARTEIRA</t>
        </is>
      </c>
      <c r="K7033" t="inlineStr">
        <is>
          <t>CONTRATO</t>
        </is>
      </c>
      <c r="L7033" t="n">
        <v>886.83267</v>
      </c>
      <c r="M7033" t="inlineStr"/>
      <c r="N7033" t="inlineStr"/>
      <c r="O7033" s="142">
        <f>DATE(YEAR(H7033),MONTH(H7033),1)</f>
        <v/>
      </c>
      <c r="P7033" s="132">
        <f>IF(H7033&gt;$L$3,"Futuro","Atraso")</f>
        <v/>
      </c>
      <c r="Q7033">
        <f>12*(YEAR(H7033)-YEAR($L$3))+(MONTH(H7033)-MONTH($L$3))</f>
        <v/>
      </c>
      <c r="R7033" s="366">
        <f>IF(N7033="IBIRAPITANGA FASE 3",IF(P7033="Atraso",M7033,M7033/(1+$J$2)^Q7033),IF(P7033="Atraso",M7033,M7033/(1+$J$1)^Q7033))</f>
        <v/>
      </c>
    </row>
    <row r="7034">
      <c r="A7034" t="inlineStr">
        <is>
          <t>Q03L015</t>
        </is>
      </c>
      <c r="B7034" t="inlineStr">
        <is>
          <t>THAMYRIS NUNES SUGAHARA</t>
        </is>
      </c>
      <c r="C7034" t="n">
        <v>1</v>
      </c>
      <c r="D7034" t="inlineStr">
        <is>
          <t>IPCA</t>
        </is>
      </c>
      <c r="E7034" t="n">
        <v>0.009488792934583046</v>
      </c>
      <c r="F7034" t="inlineStr">
        <is>
          <t>MENSAL</t>
        </is>
      </c>
      <c r="G7034" t="n">
        <v>49577</v>
      </c>
      <c r="H7034" t="n">
        <v>49577</v>
      </c>
      <c r="I7034" t="inlineStr">
        <is>
          <t>166</t>
        </is>
      </c>
      <c r="J7034" t="inlineStr">
        <is>
          <t>CARTEIRA</t>
        </is>
      </c>
      <c r="K7034" t="inlineStr">
        <is>
          <t>CONTRATO</t>
        </is>
      </c>
      <c r="L7034" t="n">
        <v>886.83267</v>
      </c>
      <c r="M7034" t="inlineStr"/>
      <c r="N7034" t="inlineStr"/>
      <c r="O7034" s="142">
        <f>DATE(YEAR(H7034),MONTH(H7034),1)</f>
        <v/>
      </c>
      <c r="P7034" s="132">
        <f>IF(H7034&gt;$L$3,"Futuro","Atraso")</f>
        <v/>
      </c>
      <c r="Q7034">
        <f>12*(YEAR(H7034)-YEAR($L$3))+(MONTH(H7034)-MONTH($L$3))</f>
        <v/>
      </c>
      <c r="R7034" s="366">
        <f>IF(N7034="IBIRAPITANGA FASE 3",IF(P7034="Atraso",M7034,M7034/(1+$J$2)^Q7034),IF(P7034="Atraso",M7034,M7034/(1+$J$1)^Q7034))</f>
        <v/>
      </c>
    </row>
    <row r="7035">
      <c r="A7035" t="inlineStr">
        <is>
          <t>Q03L015</t>
        </is>
      </c>
      <c r="B7035" t="inlineStr">
        <is>
          <t>THAMYRIS NUNES SUGAHARA</t>
        </is>
      </c>
      <c r="C7035" t="n">
        <v>1</v>
      </c>
      <c r="D7035" t="inlineStr">
        <is>
          <t>IPCA</t>
        </is>
      </c>
      <c r="E7035" t="n">
        <v>0.009488792934583046</v>
      </c>
      <c r="F7035" t="inlineStr">
        <is>
          <t>MENSAL</t>
        </is>
      </c>
      <c r="G7035" t="n">
        <v>49607</v>
      </c>
      <c r="H7035" t="n">
        <v>49607</v>
      </c>
      <c r="I7035" t="inlineStr">
        <is>
          <t>167</t>
        </is>
      </c>
      <c r="J7035" t="inlineStr">
        <is>
          <t>CARTEIRA</t>
        </is>
      </c>
      <c r="K7035" t="inlineStr">
        <is>
          <t>CONTRATO</t>
        </is>
      </c>
      <c r="L7035" t="n">
        <v>886.83267</v>
      </c>
      <c r="M7035" t="inlineStr"/>
      <c r="N7035" t="inlineStr"/>
      <c r="O7035" s="142">
        <f>DATE(YEAR(H7035),MONTH(H7035),1)</f>
        <v/>
      </c>
      <c r="P7035" s="132">
        <f>IF(H7035&gt;$L$3,"Futuro","Atraso")</f>
        <v/>
      </c>
      <c r="Q7035">
        <f>12*(YEAR(H7035)-YEAR($L$3))+(MONTH(H7035)-MONTH($L$3))</f>
        <v/>
      </c>
      <c r="R7035" s="366">
        <f>IF(N7035="IBIRAPITANGA FASE 3",IF(P7035="Atraso",M7035,M7035/(1+$J$2)^Q7035),IF(P7035="Atraso",M7035,M7035/(1+$J$1)^Q7035))</f>
        <v/>
      </c>
    </row>
    <row r="7036">
      <c r="A7036" t="inlineStr">
        <is>
          <t>Q03L015</t>
        </is>
      </c>
      <c r="B7036" t="inlineStr">
        <is>
          <t>THAMYRIS NUNES SUGAHARA</t>
        </is>
      </c>
      <c r="C7036" t="n">
        <v>1</v>
      </c>
      <c r="D7036" t="inlineStr">
        <is>
          <t>IPCA</t>
        </is>
      </c>
      <c r="E7036" t="n">
        <v>0.009488792934583046</v>
      </c>
      <c r="F7036" t="inlineStr">
        <is>
          <t>MENSAL</t>
        </is>
      </c>
      <c r="G7036" t="n">
        <v>49638</v>
      </c>
      <c r="H7036" t="n">
        <v>49638</v>
      </c>
      <c r="I7036" t="inlineStr">
        <is>
          <t>168</t>
        </is>
      </c>
      <c r="J7036" t="inlineStr">
        <is>
          <t>CARTEIRA</t>
        </is>
      </c>
      <c r="K7036" t="inlineStr">
        <is>
          <t>CONTRATO</t>
        </is>
      </c>
      <c r="L7036" t="n">
        <v>886.83267</v>
      </c>
      <c r="M7036" t="inlineStr"/>
      <c r="N7036" t="inlineStr"/>
      <c r="O7036" s="142">
        <f>DATE(YEAR(H7036),MONTH(H7036),1)</f>
        <v/>
      </c>
      <c r="P7036" s="132">
        <f>IF(H7036&gt;$L$3,"Futuro","Atraso")</f>
        <v/>
      </c>
      <c r="Q7036">
        <f>12*(YEAR(H7036)-YEAR($L$3))+(MONTH(H7036)-MONTH($L$3))</f>
        <v/>
      </c>
      <c r="R7036" s="366">
        <f>IF(N7036="IBIRAPITANGA FASE 3",IF(P7036="Atraso",M7036,M7036/(1+$J$2)^Q7036),IF(P7036="Atraso",M7036,M7036/(1+$J$1)^Q7036))</f>
        <v/>
      </c>
    </row>
    <row r="7037">
      <c r="A7037" t="inlineStr">
        <is>
          <t>Q03L015</t>
        </is>
      </c>
      <c r="B7037" t="inlineStr">
        <is>
          <t>THAMYRIS NUNES SUGAHARA</t>
        </is>
      </c>
      <c r="C7037" t="n">
        <v>1</v>
      </c>
      <c r="D7037" t="inlineStr">
        <is>
          <t>IPCA</t>
        </is>
      </c>
      <c r="E7037" t="n">
        <v>0.009488792934583046</v>
      </c>
      <c r="F7037" t="inlineStr">
        <is>
          <t>MENSAL</t>
        </is>
      </c>
      <c r="G7037" t="n">
        <v>49668</v>
      </c>
      <c r="H7037" t="n">
        <v>49668</v>
      </c>
      <c r="I7037" t="inlineStr">
        <is>
          <t>169</t>
        </is>
      </c>
      <c r="J7037" t="inlineStr">
        <is>
          <t>CARTEIRA</t>
        </is>
      </c>
      <c r="K7037" t="inlineStr">
        <is>
          <t>CONTRATO</t>
        </is>
      </c>
      <c r="L7037" t="n">
        <v>886.83267</v>
      </c>
      <c r="M7037" t="inlineStr"/>
      <c r="N7037" t="inlineStr"/>
      <c r="O7037" s="142">
        <f>DATE(YEAR(H7037),MONTH(H7037),1)</f>
        <v/>
      </c>
      <c r="P7037" s="132">
        <f>IF(H7037&gt;$L$3,"Futuro","Atraso")</f>
        <v/>
      </c>
      <c r="Q7037">
        <f>12*(YEAR(H7037)-YEAR($L$3))+(MONTH(H7037)-MONTH($L$3))</f>
        <v/>
      </c>
      <c r="R7037" s="366">
        <f>IF(N7037="IBIRAPITANGA FASE 3",IF(P7037="Atraso",M7037,M7037/(1+$J$2)^Q7037),IF(P7037="Atraso",M7037,M7037/(1+$J$1)^Q7037))</f>
        <v/>
      </c>
    </row>
    <row r="7038">
      <c r="A7038" t="inlineStr">
        <is>
          <t>Q03L015</t>
        </is>
      </c>
      <c r="B7038" t="inlineStr">
        <is>
          <t>THAMYRIS NUNES SUGAHARA</t>
        </is>
      </c>
      <c r="C7038" t="n">
        <v>1</v>
      </c>
      <c r="D7038" t="inlineStr">
        <is>
          <t>IPCA</t>
        </is>
      </c>
      <c r="E7038" t="n">
        <v>0.009488792934583046</v>
      </c>
      <c r="F7038" t="inlineStr">
        <is>
          <t>MENSAL</t>
        </is>
      </c>
      <c r="G7038" t="n">
        <v>49699</v>
      </c>
      <c r="H7038" t="n">
        <v>49699</v>
      </c>
      <c r="I7038" t="inlineStr">
        <is>
          <t>170</t>
        </is>
      </c>
      <c r="J7038" t="inlineStr">
        <is>
          <t>CARTEIRA</t>
        </is>
      </c>
      <c r="K7038" t="inlineStr">
        <is>
          <t>CONTRATO</t>
        </is>
      </c>
      <c r="L7038" t="n">
        <v>886.83267</v>
      </c>
      <c r="M7038" t="inlineStr"/>
      <c r="N7038" t="inlineStr"/>
      <c r="O7038" s="142">
        <f>DATE(YEAR(H7038),MONTH(H7038),1)</f>
        <v/>
      </c>
      <c r="P7038" s="132">
        <f>IF(H7038&gt;$L$3,"Futuro","Atraso")</f>
        <v/>
      </c>
      <c r="Q7038">
        <f>12*(YEAR(H7038)-YEAR($L$3))+(MONTH(H7038)-MONTH($L$3))</f>
        <v/>
      </c>
      <c r="R7038" s="366">
        <f>IF(N7038="IBIRAPITANGA FASE 3",IF(P7038="Atraso",M7038,M7038/(1+$J$2)^Q7038),IF(P7038="Atraso",M7038,M7038/(1+$J$1)^Q7038))</f>
        <v/>
      </c>
    </row>
    <row r="7039">
      <c r="A7039" t="inlineStr">
        <is>
          <t>Q03L015</t>
        </is>
      </c>
      <c r="B7039" t="inlineStr">
        <is>
          <t>THAMYRIS NUNES SUGAHARA</t>
        </is>
      </c>
      <c r="C7039" t="n">
        <v>1</v>
      </c>
      <c r="D7039" t="inlineStr">
        <is>
          <t>IPCA</t>
        </is>
      </c>
      <c r="E7039" t="n">
        <v>0.009488792934583046</v>
      </c>
      <c r="F7039" t="inlineStr">
        <is>
          <t>MENSAL</t>
        </is>
      </c>
      <c r="G7039" t="n">
        <v>49730</v>
      </c>
      <c r="H7039" t="n">
        <v>49730</v>
      </c>
      <c r="I7039" t="inlineStr">
        <is>
          <t>171</t>
        </is>
      </c>
      <c r="J7039" t="inlineStr">
        <is>
          <t>CARTEIRA</t>
        </is>
      </c>
      <c r="K7039" t="inlineStr">
        <is>
          <t>CONTRATO</t>
        </is>
      </c>
      <c r="L7039" t="n">
        <v>886.83267</v>
      </c>
      <c r="M7039" t="inlineStr"/>
      <c r="N7039" t="inlineStr"/>
      <c r="O7039" s="142">
        <f>DATE(YEAR(H7039),MONTH(H7039),1)</f>
        <v/>
      </c>
      <c r="P7039" s="132">
        <f>IF(H7039&gt;$L$3,"Futuro","Atraso")</f>
        <v/>
      </c>
      <c r="Q7039">
        <f>12*(YEAR(H7039)-YEAR($L$3))+(MONTH(H7039)-MONTH($L$3))</f>
        <v/>
      </c>
      <c r="R7039" s="366">
        <f>IF(N7039="IBIRAPITANGA FASE 3",IF(P7039="Atraso",M7039,M7039/(1+$J$2)^Q7039),IF(P7039="Atraso",M7039,M7039/(1+$J$1)^Q7039))</f>
        <v/>
      </c>
    </row>
    <row r="7040">
      <c r="A7040" t="inlineStr">
        <is>
          <t>Q03L015</t>
        </is>
      </c>
      <c r="B7040" t="inlineStr">
        <is>
          <t>THAMYRIS NUNES SUGAHARA</t>
        </is>
      </c>
      <c r="C7040" t="n">
        <v>1</v>
      </c>
      <c r="D7040" t="inlineStr">
        <is>
          <t>IPCA</t>
        </is>
      </c>
      <c r="E7040" t="n">
        <v>0.009488792934583046</v>
      </c>
      <c r="F7040" t="inlineStr">
        <is>
          <t>MENSAL</t>
        </is>
      </c>
      <c r="G7040" t="n">
        <v>49759</v>
      </c>
      <c r="H7040" t="n">
        <v>49759</v>
      </c>
      <c r="I7040" t="inlineStr">
        <is>
          <t>172</t>
        </is>
      </c>
      <c r="J7040" t="inlineStr">
        <is>
          <t>CARTEIRA</t>
        </is>
      </c>
      <c r="K7040" t="inlineStr">
        <is>
          <t>CONTRATO</t>
        </is>
      </c>
      <c r="L7040" t="n">
        <v>886.83267</v>
      </c>
      <c r="M7040" t="inlineStr"/>
      <c r="N7040" t="inlineStr"/>
      <c r="O7040" s="142">
        <f>DATE(YEAR(H7040),MONTH(H7040),1)</f>
        <v/>
      </c>
      <c r="P7040" s="132">
        <f>IF(H7040&gt;$L$3,"Futuro","Atraso")</f>
        <v/>
      </c>
      <c r="Q7040">
        <f>12*(YEAR(H7040)-YEAR($L$3))+(MONTH(H7040)-MONTH($L$3))</f>
        <v/>
      </c>
      <c r="R7040" s="366">
        <f>IF(N7040="IBIRAPITANGA FASE 3",IF(P7040="Atraso",M7040,M7040/(1+$J$2)^Q7040),IF(P7040="Atraso",M7040,M7040/(1+$J$1)^Q7040))</f>
        <v/>
      </c>
    </row>
    <row r="7041">
      <c r="A7041" t="inlineStr">
        <is>
          <t>Q03L015</t>
        </is>
      </c>
      <c r="B7041" t="inlineStr">
        <is>
          <t>THAMYRIS NUNES SUGAHARA</t>
        </is>
      </c>
      <c r="C7041" t="n">
        <v>1</v>
      </c>
      <c r="D7041" t="inlineStr">
        <is>
          <t>IPCA</t>
        </is>
      </c>
      <c r="E7041" t="n">
        <v>0.009488792934583046</v>
      </c>
      <c r="F7041" t="inlineStr">
        <is>
          <t>MENSAL</t>
        </is>
      </c>
      <c r="G7041" t="n">
        <v>49790</v>
      </c>
      <c r="H7041" t="n">
        <v>49790</v>
      </c>
      <c r="I7041" t="inlineStr">
        <is>
          <t>173</t>
        </is>
      </c>
      <c r="J7041" t="inlineStr">
        <is>
          <t>CARTEIRA</t>
        </is>
      </c>
      <c r="K7041" t="inlineStr">
        <is>
          <t>CONTRATO</t>
        </is>
      </c>
      <c r="L7041" t="n">
        <v>886.83267</v>
      </c>
      <c r="M7041" t="inlineStr"/>
      <c r="N7041" t="inlineStr"/>
      <c r="O7041" s="142">
        <f>DATE(YEAR(H7041),MONTH(H7041),1)</f>
        <v/>
      </c>
      <c r="P7041" s="132">
        <f>IF(H7041&gt;$L$3,"Futuro","Atraso")</f>
        <v/>
      </c>
      <c r="Q7041">
        <f>12*(YEAR(H7041)-YEAR($L$3))+(MONTH(H7041)-MONTH($L$3))</f>
        <v/>
      </c>
      <c r="R7041" s="366">
        <f>IF(N7041="IBIRAPITANGA FASE 3",IF(P7041="Atraso",M7041,M7041/(1+$J$2)^Q7041),IF(P7041="Atraso",M7041,M7041/(1+$J$1)^Q7041))</f>
        <v/>
      </c>
    </row>
    <row r="7042">
      <c r="A7042" t="inlineStr">
        <is>
          <t>Q03L015</t>
        </is>
      </c>
      <c r="B7042" t="inlineStr">
        <is>
          <t>THAMYRIS NUNES SUGAHARA</t>
        </is>
      </c>
      <c r="C7042" t="n">
        <v>1</v>
      </c>
      <c r="D7042" t="inlineStr">
        <is>
          <t>IPCA</t>
        </is>
      </c>
      <c r="E7042" t="n">
        <v>0.009488792934583046</v>
      </c>
      <c r="F7042" t="inlineStr">
        <is>
          <t>MENSAL</t>
        </is>
      </c>
      <c r="G7042" t="n">
        <v>49820</v>
      </c>
      <c r="H7042" t="n">
        <v>49820</v>
      </c>
      <c r="I7042" t="inlineStr">
        <is>
          <t>174</t>
        </is>
      </c>
      <c r="J7042" t="inlineStr">
        <is>
          <t>CARTEIRA</t>
        </is>
      </c>
      <c r="K7042" t="inlineStr">
        <is>
          <t>CONTRATO</t>
        </is>
      </c>
      <c r="L7042" t="n">
        <v>886.83267</v>
      </c>
      <c r="M7042" t="inlineStr"/>
      <c r="N7042" t="inlineStr"/>
      <c r="O7042" s="142">
        <f>DATE(YEAR(H7042),MONTH(H7042),1)</f>
        <v/>
      </c>
      <c r="P7042" s="132">
        <f>IF(H7042&gt;$L$3,"Futuro","Atraso")</f>
        <v/>
      </c>
      <c r="Q7042">
        <f>12*(YEAR(H7042)-YEAR($L$3))+(MONTH(H7042)-MONTH($L$3))</f>
        <v/>
      </c>
      <c r="R7042" s="366">
        <f>IF(N7042="IBIRAPITANGA FASE 3",IF(P7042="Atraso",M7042,M7042/(1+$J$2)^Q7042),IF(P7042="Atraso",M7042,M7042/(1+$J$1)^Q7042))</f>
        <v/>
      </c>
    </row>
    <row r="7043">
      <c r="A7043" t="inlineStr">
        <is>
          <t>Q03L015</t>
        </is>
      </c>
      <c r="B7043" t="inlineStr">
        <is>
          <t>THAMYRIS NUNES SUGAHARA</t>
        </is>
      </c>
      <c r="C7043" t="n">
        <v>1</v>
      </c>
      <c r="D7043" t="inlineStr">
        <is>
          <t>IPCA</t>
        </is>
      </c>
      <c r="E7043" t="n">
        <v>0.009488792934583046</v>
      </c>
      <c r="F7043" t="inlineStr">
        <is>
          <t>MENSAL</t>
        </is>
      </c>
      <c r="G7043" t="n">
        <v>49851</v>
      </c>
      <c r="H7043" t="n">
        <v>49851</v>
      </c>
      <c r="I7043" t="inlineStr">
        <is>
          <t>175</t>
        </is>
      </c>
      <c r="J7043" t="inlineStr">
        <is>
          <t>CARTEIRA</t>
        </is>
      </c>
      <c r="K7043" t="inlineStr">
        <is>
          <t>CONTRATO</t>
        </is>
      </c>
      <c r="L7043" t="n">
        <v>886.83267</v>
      </c>
      <c r="M7043" t="inlineStr"/>
      <c r="N7043" t="inlineStr"/>
      <c r="O7043" s="142">
        <f>DATE(YEAR(H7043),MONTH(H7043),1)</f>
        <v/>
      </c>
      <c r="P7043" s="132">
        <f>IF(H7043&gt;$L$3,"Futuro","Atraso")</f>
        <v/>
      </c>
      <c r="Q7043">
        <f>12*(YEAR(H7043)-YEAR($L$3))+(MONTH(H7043)-MONTH($L$3))</f>
        <v/>
      </c>
      <c r="R7043" s="366">
        <f>IF(N7043="IBIRAPITANGA FASE 3",IF(P7043="Atraso",M7043,M7043/(1+$J$2)^Q7043),IF(P7043="Atraso",M7043,M7043/(1+$J$1)^Q7043))</f>
        <v/>
      </c>
    </row>
    <row r="7044">
      <c r="A7044" t="inlineStr">
        <is>
          <t>Q03L015</t>
        </is>
      </c>
      <c r="B7044" t="inlineStr">
        <is>
          <t>THAMYRIS NUNES SUGAHARA</t>
        </is>
      </c>
      <c r="C7044" t="n">
        <v>1</v>
      </c>
      <c r="D7044" t="inlineStr">
        <is>
          <t>IPCA</t>
        </is>
      </c>
      <c r="E7044" t="n">
        <v>0.009488792934583046</v>
      </c>
      <c r="F7044" t="inlineStr">
        <is>
          <t>MENSAL</t>
        </is>
      </c>
      <c r="G7044" t="n">
        <v>49881</v>
      </c>
      <c r="H7044" t="n">
        <v>49881</v>
      </c>
      <c r="I7044" t="inlineStr">
        <is>
          <t>176</t>
        </is>
      </c>
      <c r="J7044" t="inlineStr">
        <is>
          <t>CARTEIRA</t>
        </is>
      </c>
      <c r="K7044" t="inlineStr">
        <is>
          <t>CONTRATO</t>
        </is>
      </c>
      <c r="L7044" t="n">
        <v>886.83267</v>
      </c>
      <c r="M7044" t="inlineStr"/>
      <c r="N7044" t="inlineStr"/>
      <c r="O7044" s="142">
        <f>DATE(YEAR(H7044),MONTH(H7044),1)</f>
        <v/>
      </c>
      <c r="P7044" s="132">
        <f>IF(H7044&gt;$L$3,"Futuro","Atraso")</f>
        <v/>
      </c>
      <c r="Q7044">
        <f>12*(YEAR(H7044)-YEAR($L$3))+(MONTH(H7044)-MONTH($L$3))</f>
        <v/>
      </c>
      <c r="R7044" s="366">
        <f>IF(N7044="IBIRAPITANGA FASE 3",IF(P7044="Atraso",M7044,M7044/(1+$J$2)^Q7044),IF(P7044="Atraso",M7044,M7044/(1+$J$1)^Q7044))</f>
        <v/>
      </c>
    </row>
    <row r="7045">
      <c r="A7045" t="inlineStr">
        <is>
          <t>Q03L015</t>
        </is>
      </c>
      <c r="B7045" t="inlineStr">
        <is>
          <t>THAMYRIS NUNES SUGAHARA</t>
        </is>
      </c>
      <c r="C7045" t="n">
        <v>1</v>
      </c>
      <c r="D7045" t="inlineStr">
        <is>
          <t>IPCA</t>
        </is>
      </c>
      <c r="E7045" t="n">
        <v>0.009488792934583046</v>
      </c>
      <c r="F7045" t="inlineStr">
        <is>
          <t>MENSAL</t>
        </is>
      </c>
      <c r="G7045" t="n">
        <v>49912</v>
      </c>
      <c r="H7045" t="n">
        <v>49912</v>
      </c>
      <c r="I7045" t="inlineStr">
        <is>
          <t>177</t>
        </is>
      </c>
      <c r="J7045" t="inlineStr">
        <is>
          <t>CARTEIRA</t>
        </is>
      </c>
      <c r="K7045" t="inlineStr">
        <is>
          <t>CONTRATO</t>
        </is>
      </c>
      <c r="L7045" t="n">
        <v>886.83267</v>
      </c>
      <c r="M7045" t="inlineStr"/>
      <c r="N7045" t="inlineStr"/>
      <c r="O7045" s="142">
        <f>DATE(YEAR(H7045),MONTH(H7045),1)</f>
        <v/>
      </c>
      <c r="P7045" s="132">
        <f>IF(H7045&gt;$L$3,"Futuro","Atraso")</f>
        <v/>
      </c>
      <c r="Q7045">
        <f>12*(YEAR(H7045)-YEAR($L$3))+(MONTH(H7045)-MONTH($L$3))</f>
        <v/>
      </c>
      <c r="R7045" s="366">
        <f>IF(N7045="IBIRAPITANGA FASE 3",IF(P7045="Atraso",M7045,M7045/(1+$J$2)^Q7045),IF(P7045="Atraso",M7045,M7045/(1+$J$1)^Q7045))</f>
        <v/>
      </c>
    </row>
    <row r="7046">
      <c r="A7046" t="inlineStr">
        <is>
          <t>Q03L015</t>
        </is>
      </c>
      <c r="B7046" t="inlineStr">
        <is>
          <t>THAMYRIS NUNES SUGAHARA</t>
        </is>
      </c>
      <c r="C7046" t="n">
        <v>1</v>
      </c>
      <c r="D7046" t="inlineStr">
        <is>
          <t>IPCA</t>
        </is>
      </c>
      <c r="E7046" t="n">
        <v>0.009488792934583046</v>
      </c>
      <c r="F7046" t="inlineStr">
        <is>
          <t>MENSAL</t>
        </is>
      </c>
      <c r="G7046" t="n">
        <v>49943</v>
      </c>
      <c r="H7046" t="n">
        <v>49943</v>
      </c>
      <c r="I7046" t="inlineStr">
        <is>
          <t>178</t>
        </is>
      </c>
      <c r="J7046" t="inlineStr">
        <is>
          <t>CARTEIRA</t>
        </is>
      </c>
      <c r="K7046" t="inlineStr">
        <is>
          <t>CONTRATO</t>
        </is>
      </c>
      <c r="L7046" t="n">
        <v>886.83267</v>
      </c>
      <c r="M7046" t="inlineStr"/>
      <c r="N7046" t="inlineStr"/>
      <c r="O7046" s="142">
        <f>DATE(YEAR(H7046),MONTH(H7046),1)</f>
        <v/>
      </c>
      <c r="P7046" s="132">
        <f>IF(H7046&gt;$L$3,"Futuro","Atraso")</f>
        <v/>
      </c>
      <c r="Q7046">
        <f>12*(YEAR(H7046)-YEAR($L$3))+(MONTH(H7046)-MONTH($L$3))</f>
        <v/>
      </c>
      <c r="R7046" s="366">
        <f>IF(N7046="IBIRAPITANGA FASE 3",IF(P7046="Atraso",M7046,M7046/(1+$J$2)^Q7046),IF(P7046="Atraso",M7046,M7046/(1+$J$1)^Q7046))</f>
        <v/>
      </c>
    </row>
    <row r="7047">
      <c r="A7047" t="inlineStr">
        <is>
          <t>Q03L015</t>
        </is>
      </c>
      <c r="B7047" t="inlineStr">
        <is>
          <t>THAMYRIS NUNES SUGAHARA</t>
        </is>
      </c>
      <c r="C7047" t="n">
        <v>1</v>
      </c>
      <c r="D7047" t="inlineStr">
        <is>
          <t>IPCA</t>
        </is>
      </c>
      <c r="E7047" t="n">
        <v>0.009488792934583046</v>
      </c>
      <c r="F7047" t="inlineStr">
        <is>
          <t>MENSAL</t>
        </is>
      </c>
      <c r="G7047" t="n">
        <v>49973</v>
      </c>
      <c r="H7047" t="n">
        <v>49973</v>
      </c>
      <c r="I7047" t="inlineStr">
        <is>
          <t>179</t>
        </is>
      </c>
      <c r="J7047" t="inlineStr">
        <is>
          <t>CARTEIRA</t>
        </is>
      </c>
      <c r="K7047" t="inlineStr">
        <is>
          <t>CONTRATO</t>
        </is>
      </c>
      <c r="L7047" t="n">
        <v>886.83267</v>
      </c>
      <c r="M7047" t="inlineStr"/>
      <c r="N7047" t="inlineStr"/>
      <c r="O7047" s="142">
        <f>DATE(YEAR(H7047),MONTH(H7047),1)</f>
        <v/>
      </c>
      <c r="P7047" s="132">
        <f>IF(H7047&gt;$L$3,"Futuro","Atraso")</f>
        <v/>
      </c>
      <c r="Q7047">
        <f>12*(YEAR(H7047)-YEAR($L$3))+(MONTH(H7047)-MONTH($L$3))</f>
        <v/>
      </c>
      <c r="R7047" s="366">
        <f>IF(N7047="IBIRAPITANGA FASE 3",IF(P7047="Atraso",M7047,M7047/(1+$J$2)^Q7047),IF(P7047="Atraso",M7047,M7047/(1+$J$1)^Q7047))</f>
        <v/>
      </c>
    </row>
    <row r="7048">
      <c r="A7048" t="inlineStr">
        <is>
          <t>Q03L015</t>
        </is>
      </c>
      <c r="B7048" t="inlineStr">
        <is>
          <t>THAMYRIS NUNES SUGAHARA</t>
        </is>
      </c>
      <c r="C7048" t="n">
        <v>1</v>
      </c>
      <c r="D7048" t="inlineStr">
        <is>
          <t>IPCA</t>
        </is>
      </c>
      <c r="E7048" t="n">
        <v>0.009488792934583046</v>
      </c>
      <c r="F7048" t="inlineStr">
        <is>
          <t>MENSAL</t>
        </is>
      </c>
      <c r="G7048" t="n">
        <v>50004</v>
      </c>
      <c r="H7048" t="n">
        <v>50004</v>
      </c>
      <c r="I7048" t="inlineStr">
        <is>
          <t>180</t>
        </is>
      </c>
      <c r="J7048" t="inlineStr">
        <is>
          <t>CARTEIRA</t>
        </is>
      </c>
      <c r="K7048" t="inlineStr">
        <is>
          <t>CONTRATO</t>
        </is>
      </c>
      <c r="L7048" t="n">
        <v>886.83267</v>
      </c>
      <c r="M7048" t="inlineStr"/>
      <c r="N7048" t="inlineStr"/>
      <c r="O7048" s="142">
        <f>DATE(YEAR(H7048),MONTH(H7048),1)</f>
        <v/>
      </c>
      <c r="P7048" s="132">
        <f>IF(H7048&gt;$L$3,"Futuro","Atraso")</f>
        <v/>
      </c>
      <c r="Q7048">
        <f>12*(YEAR(H7048)-YEAR($L$3))+(MONTH(H7048)-MONTH($L$3))</f>
        <v/>
      </c>
      <c r="R7048" s="366">
        <f>IF(N7048="IBIRAPITANGA FASE 3",IF(P7048="Atraso",M7048,M7048/(1+$J$2)^Q7048),IF(P7048="Atraso",M7048,M7048/(1+$J$1)^Q7048))</f>
        <v/>
      </c>
    </row>
    <row r="7049">
      <c r="A7049" t="inlineStr">
        <is>
          <t>Q03L020</t>
        </is>
      </c>
      <c r="B7049" t="inlineStr">
        <is>
          <t>VILMA MENDES DA SILVA</t>
        </is>
      </c>
      <c r="C7049" t="n">
        <v>1</v>
      </c>
      <c r="D7049" t="inlineStr">
        <is>
          <t>IPCA</t>
        </is>
      </c>
      <c r="E7049" t="n">
        <v>0.009488792934583046</v>
      </c>
      <c r="F7049" t="inlineStr">
        <is>
          <t>MENSAL</t>
        </is>
      </c>
      <c r="G7049" t="n">
        <v>45227</v>
      </c>
      <c r="H7049" t="n">
        <v>45227</v>
      </c>
      <c r="I7049" t="inlineStr">
        <is>
          <t>021</t>
        </is>
      </c>
      <c r="J7049" t="inlineStr">
        <is>
          <t>CARTEIRA</t>
        </is>
      </c>
      <c r="K7049" t="inlineStr">
        <is>
          <t>CONTRATO</t>
        </is>
      </c>
      <c r="L7049" t="n">
        <v>1442.57958</v>
      </c>
      <c r="M7049" t="inlineStr"/>
      <c r="N7049" t="inlineStr"/>
      <c r="O7049" s="142">
        <f>DATE(YEAR(H7049),MONTH(H7049),1)</f>
        <v/>
      </c>
      <c r="P7049" s="132">
        <f>IF(H7049&gt;$L$3,"Futuro","Atraso")</f>
        <v/>
      </c>
      <c r="Q7049">
        <f>12*(YEAR(H7049)-YEAR($L$3))+(MONTH(H7049)-MONTH($L$3))</f>
        <v/>
      </c>
      <c r="R7049" s="366">
        <f>IF(N7049="IBIRAPITANGA FASE 3",IF(P7049="Atraso",M7049,M7049/(1+$J$2)^Q7049),IF(P7049="Atraso",M7049,M7049/(1+$J$1)^Q7049))</f>
        <v/>
      </c>
    </row>
    <row r="7050">
      <c r="A7050" t="inlineStr">
        <is>
          <t>Q03L020</t>
        </is>
      </c>
      <c r="B7050" t="inlineStr">
        <is>
          <t>VILMA MENDES DA SILVA</t>
        </is>
      </c>
      <c r="C7050" t="n">
        <v>1</v>
      </c>
      <c r="D7050" t="inlineStr">
        <is>
          <t>IPCA</t>
        </is>
      </c>
      <c r="E7050" t="n">
        <v>0.009488792934583046</v>
      </c>
      <c r="F7050" t="inlineStr">
        <is>
          <t>MENSAL</t>
        </is>
      </c>
      <c r="G7050" t="n">
        <v>45258</v>
      </c>
      <c r="H7050" t="n">
        <v>45258</v>
      </c>
      <c r="I7050" t="inlineStr">
        <is>
          <t>022</t>
        </is>
      </c>
      <c r="J7050" t="inlineStr">
        <is>
          <t>CARTEIRA</t>
        </is>
      </c>
      <c r="K7050" t="inlineStr">
        <is>
          <t>CONTRATO</t>
        </is>
      </c>
      <c r="L7050" t="n">
        <v>1442.57958</v>
      </c>
      <c r="M7050" t="inlineStr"/>
      <c r="N7050" t="inlineStr"/>
      <c r="O7050" s="142">
        <f>DATE(YEAR(H7050),MONTH(H7050),1)</f>
        <v/>
      </c>
      <c r="P7050" s="132">
        <f>IF(H7050&gt;$L$3,"Futuro","Atraso")</f>
        <v/>
      </c>
      <c r="Q7050">
        <f>12*(YEAR(H7050)-YEAR($L$3))+(MONTH(H7050)-MONTH($L$3))</f>
        <v/>
      </c>
      <c r="R7050" s="366">
        <f>IF(N7050="IBIRAPITANGA FASE 3",IF(P7050="Atraso",M7050,M7050/(1+$J$2)^Q7050),IF(P7050="Atraso",M7050,M7050/(1+$J$1)^Q7050))</f>
        <v/>
      </c>
    </row>
    <row r="7051">
      <c r="A7051" t="inlineStr">
        <is>
          <t>Q03L020</t>
        </is>
      </c>
      <c r="B7051" t="inlineStr">
        <is>
          <t>VILMA MENDES DA SILVA</t>
        </is>
      </c>
      <c r="C7051" t="n">
        <v>1</v>
      </c>
      <c r="D7051" t="inlineStr">
        <is>
          <t>IPCA</t>
        </is>
      </c>
      <c r="E7051" t="n">
        <v>0.009488792934583046</v>
      </c>
      <c r="F7051" t="inlineStr">
        <is>
          <t>MENSAL</t>
        </is>
      </c>
      <c r="G7051" t="n">
        <v>45288</v>
      </c>
      <c r="H7051" t="n">
        <v>45288</v>
      </c>
      <c r="I7051" t="inlineStr">
        <is>
          <t>023</t>
        </is>
      </c>
      <c r="J7051" t="inlineStr">
        <is>
          <t>CARTEIRA</t>
        </is>
      </c>
      <c r="K7051" t="inlineStr">
        <is>
          <t>CONTRATO</t>
        </is>
      </c>
      <c r="L7051" t="n">
        <v>1442.57958</v>
      </c>
      <c r="M7051" t="inlineStr"/>
      <c r="N7051" t="inlineStr"/>
      <c r="O7051" s="142">
        <f>DATE(YEAR(H7051),MONTH(H7051),1)</f>
        <v/>
      </c>
      <c r="P7051" s="132">
        <f>IF(H7051&gt;$L$3,"Futuro","Atraso")</f>
        <v/>
      </c>
      <c r="Q7051">
        <f>12*(YEAR(H7051)-YEAR($L$3))+(MONTH(H7051)-MONTH($L$3))</f>
        <v/>
      </c>
      <c r="R7051" s="366">
        <f>IF(N7051="IBIRAPITANGA FASE 3",IF(P7051="Atraso",M7051,M7051/(1+$J$2)^Q7051),IF(P7051="Atraso",M7051,M7051/(1+$J$1)^Q7051))</f>
        <v/>
      </c>
    </row>
    <row r="7052">
      <c r="A7052" t="inlineStr">
        <is>
          <t>Q03L020</t>
        </is>
      </c>
      <c r="B7052" t="inlineStr">
        <is>
          <t>VILMA MENDES DA SILVA</t>
        </is>
      </c>
      <c r="C7052" t="n">
        <v>1</v>
      </c>
      <c r="D7052" t="inlineStr">
        <is>
          <t>IPCA</t>
        </is>
      </c>
      <c r="E7052" t="n">
        <v>0.009488792934583046</v>
      </c>
      <c r="F7052" t="inlineStr">
        <is>
          <t>MENSAL</t>
        </is>
      </c>
      <c r="G7052" t="n">
        <v>45319</v>
      </c>
      <c r="H7052" t="n">
        <v>45319</v>
      </c>
      <c r="I7052" t="inlineStr">
        <is>
          <t>024</t>
        </is>
      </c>
      <c r="J7052" t="inlineStr">
        <is>
          <t>CARTEIRA</t>
        </is>
      </c>
      <c r="K7052" t="inlineStr">
        <is>
          <t>CONTRATO</t>
        </is>
      </c>
      <c r="L7052" t="n">
        <v>1442.57958</v>
      </c>
      <c r="M7052" t="inlineStr"/>
      <c r="N7052" t="inlineStr"/>
      <c r="O7052" s="142">
        <f>DATE(YEAR(H7052),MONTH(H7052),1)</f>
        <v/>
      </c>
      <c r="P7052" s="132">
        <f>IF(H7052&gt;$L$3,"Futuro","Atraso")</f>
        <v/>
      </c>
      <c r="Q7052">
        <f>12*(YEAR(H7052)-YEAR($L$3))+(MONTH(H7052)-MONTH($L$3))</f>
        <v/>
      </c>
      <c r="R7052" s="366">
        <f>IF(N7052="IBIRAPITANGA FASE 3",IF(P7052="Atraso",M7052,M7052/(1+$J$2)^Q7052),IF(P7052="Atraso",M7052,M7052/(1+$J$1)^Q7052))</f>
        <v/>
      </c>
    </row>
    <row r="7053">
      <c r="A7053" t="inlineStr">
        <is>
          <t>Q03L020</t>
        </is>
      </c>
      <c r="B7053" t="inlineStr">
        <is>
          <t>VILMA MENDES DA SILVA</t>
        </is>
      </c>
      <c r="C7053" t="n">
        <v>1</v>
      </c>
      <c r="D7053" t="inlineStr">
        <is>
          <t>IPCA</t>
        </is>
      </c>
      <c r="E7053" t="n">
        <v>0.009488792934583046</v>
      </c>
      <c r="F7053" t="inlineStr">
        <is>
          <t>MENSAL</t>
        </is>
      </c>
      <c r="G7053" t="n">
        <v>45350</v>
      </c>
      <c r="H7053" t="n">
        <v>45350</v>
      </c>
      <c r="I7053" t="inlineStr">
        <is>
          <t>025</t>
        </is>
      </c>
      <c r="J7053" t="inlineStr">
        <is>
          <t>CARTEIRA</t>
        </is>
      </c>
      <c r="K7053" t="inlineStr">
        <is>
          <t>CONTRATO</t>
        </is>
      </c>
      <c r="L7053" t="n">
        <v>1442.57958</v>
      </c>
      <c r="M7053" t="inlineStr"/>
      <c r="N7053" t="inlineStr"/>
      <c r="O7053" s="142">
        <f>DATE(YEAR(H7053),MONTH(H7053),1)</f>
        <v/>
      </c>
      <c r="P7053" s="132">
        <f>IF(H7053&gt;$L$3,"Futuro","Atraso")</f>
        <v/>
      </c>
      <c r="Q7053">
        <f>12*(YEAR(H7053)-YEAR($L$3))+(MONTH(H7053)-MONTH($L$3))</f>
        <v/>
      </c>
      <c r="R7053" s="366">
        <f>IF(N7053="IBIRAPITANGA FASE 3",IF(P7053="Atraso",M7053,M7053/(1+$J$2)^Q7053),IF(P7053="Atraso",M7053,M7053/(1+$J$1)^Q7053))</f>
        <v/>
      </c>
    </row>
    <row r="7054">
      <c r="A7054" t="inlineStr">
        <is>
          <t>Q03L020</t>
        </is>
      </c>
      <c r="B7054" t="inlineStr">
        <is>
          <t>VILMA MENDES DA SILVA</t>
        </is>
      </c>
      <c r="C7054" t="n">
        <v>1</v>
      </c>
      <c r="D7054" t="inlineStr">
        <is>
          <t>IPCA</t>
        </is>
      </c>
      <c r="E7054" t="n">
        <v>0.009488792934583046</v>
      </c>
      <c r="F7054" t="inlineStr">
        <is>
          <t>MENSAL</t>
        </is>
      </c>
      <c r="G7054" t="n">
        <v>45379</v>
      </c>
      <c r="H7054" t="n">
        <v>45379</v>
      </c>
      <c r="I7054" t="inlineStr">
        <is>
          <t>026</t>
        </is>
      </c>
      <c r="J7054" t="inlineStr">
        <is>
          <t>CARTEIRA</t>
        </is>
      </c>
      <c r="K7054" t="inlineStr">
        <is>
          <t>CONTRATO</t>
        </is>
      </c>
      <c r="L7054" t="n">
        <v>1442.57958</v>
      </c>
      <c r="M7054" t="inlineStr"/>
      <c r="N7054" t="inlineStr"/>
      <c r="O7054" s="142">
        <f>DATE(YEAR(H7054),MONTH(H7054),1)</f>
        <v/>
      </c>
      <c r="P7054" s="132">
        <f>IF(H7054&gt;$L$3,"Futuro","Atraso")</f>
        <v/>
      </c>
      <c r="Q7054">
        <f>12*(YEAR(H7054)-YEAR($L$3))+(MONTH(H7054)-MONTH($L$3))</f>
        <v/>
      </c>
      <c r="R7054" s="366">
        <f>IF(N7054="IBIRAPITANGA FASE 3",IF(P7054="Atraso",M7054,M7054/(1+$J$2)^Q7054),IF(P7054="Atraso",M7054,M7054/(1+$J$1)^Q7054))</f>
        <v/>
      </c>
    </row>
    <row r="7055">
      <c r="A7055" t="inlineStr">
        <is>
          <t>Q03L020</t>
        </is>
      </c>
      <c r="B7055" t="inlineStr">
        <is>
          <t>VILMA MENDES DA SILVA</t>
        </is>
      </c>
      <c r="C7055" t="n">
        <v>1</v>
      </c>
      <c r="D7055" t="inlineStr">
        <is>
          <t>IPCA</t>
        </is>
      </c>
      <c r="E7055" t="n">
        <v>0.009488792934583046</v>
      </c>
      <c r="F7055" t="inlineStr">
        <is>
          <t>MENSAL</t>
        </is>
      </c>
      <c r="G7055" t="n">
        <v>45410</v>
      </c>
      <c r="H7055" t="n">
        <v>45410</v>
      </c>
      <c r="I7055" t="inlineStr">
        <is>
          <t>027</t>
        </is>
      </c>
      <c r="J7055" t="inlineStr">
        <is>
          <t>CARTEIRA</t>
        </is>
      </c>
      <c r="K7055" t="inlineStr">
        <is>
          <t>CONTRATO</t>
        </is>
      </c>
      <c r="L7055" t="n">
        <v>1442.57958</v>
      </c>
      <c r="M7055" t="inlineStr"/>
      <c r="N7055" t="inlineStr"/>
      <c r="O7055" s="142">
        <f>DATE(YEAR(H7055),MONTH(H7055),1)</f>
        <v/>
      </c>
      <c r="P7055" s="132">
        <f>IF(H7055&gt;$L$3,"Futuro","Atraso")</f>
        <v/>
      </c>
      <c r="Q7055">
        <f>12*(YEAR(H7055)-YEAR($L$3))+(MONTH(H7055)-MONTH($L$3))</f>
        <v/>
      </c>
      <c r="R7055" s="366">
        <f>IF(N7055="IBIRAPITANGA FASE 3",IF(P7055="Atraso",M7055,M7055/(1+$J$2)^Q7055),IF(P7055="Atraso",M7055,M7055/(1+$J$1)^Q7055))</f>
        <v/>
      </c>
    </row>
    <row r="7056">
      <c r="A7056" t="inlineStr">
        <is>
          <t>Q03L020</t>
        </is>
      </c>
      <c r="B7056" t="inlineStr">
        <is>
          <t>VILMA MENDES DA SILVA</t>
        </is>
      </c>
      <c r="C7056" t="n">
        <v>1</v>
      </c>
      <c r="D7056" t="inlineStr">
        <is>
          <t>IPCA</t>
        </is>
      </c>
      <c r="E7056" t="n">
        <v>0.009488792934583046</v>
      </c>
      <c r="F7056" t="inlineStr">
        <is>
          <t>MENSAL</t>
        </is>
      </c>
      <c r="G7056" t="n">
        <v>45440</v>
      </c>
      <c r="H7056" t="n">
        <v>45440</v>
      </c>
      <c r="I7056" t="inlineStr">
        <is>
          <t>028</t>
        </is>
      </c>
      <c r="J7056" t="inlineStr">
        <is>
          <t>CARTEIRA</t>
        </is>
      </c>
      <c r="K7056" t="inlineStr">
        <is>
          <t>CONTRATO</t>
        </is>
      </c>
      <c r="L7056" t="n">
        <v>1442.57958</v>
      </c>
      <c r="M7056" t="inlineStr"/>
      <c r="N7056" t="inlineStr"/>
      <c r="O7056" s="142">
        <f>DATE(YEAR(H7056),MONTH(H7056),1)</f>
        <v/>
      </c>
      <c r="P7056" s="132">
        <f>IF(H7056&gt;$L$3,"Futuro","Atraso")</f>
        <v/>
      </c>
      <c r="Q7056">
        <f>12*(YEAR(H7056)-YEAR($L$3))+(MONTH(H7056)-MONTH($L$3))</f>
        <v/>
      </c>
      <c r="R7056" s="366">
        <f>IF(N7056="IBIRAPITANGA FASE 3",IF(P7056="Atraso",M7056,M7056/(1+$J$2)^Q7056),IF(P7056="Atraso",M7056,M7056/(1+$J$1)^Q7056))</f>
        <v/>
      </c>
    </row>
    <row r="7057">
      <c r="A7057" t="inlineStr">
        <is>
          <t>Q03L020</t>
        </is>
      </c>
      <c r="B7057" t="inlineStr">
        <is>
          <t>VILMA MENDES DA SILVA</t>
        </is>
      </c>
      <c r="C7057" t="n">
        <v>1</v>
      </c>
      <c r="D7057" t="inlineStr">
        <is>
          <t>IPCA</t>
        </is>
      </c>
      <c r="E7057" t="n">
        <v>0.009488792934583046</v>
      </c>
      <c r="F7057" t="inlineStr">
        <is>
          <t>MENSAL</t>
        </is>
      </c>
      <c r="G7057" t="n">
        <v>45471</v>
      </c>
      <c r="H7057" t="n">
        <v>45471</v>
      </c>
      <c r="I7057" t="inlineStr">
        <is>
          <t>029</t>
        </is>
      </c>
      <c r="J7057" t="inlineStr">
        <is>
          <t>CARTEIRA</t>
        </is>
      </c>
      <c r="K7057" t="inlineStr">
        <is>
          <t>CONTRATO</t>
        </is>
      </c>
      <c r="L7057" t="n">
        <v>1442.57958</v>
      </c>
      <c r="M7057" t="inlineStr"/>
      <c r="N7057" t="inlineStr"/>
      <c r="O7057" s="142">
        <f>DATE(YEAR(H7057),MONTH(H7057),1)</f>
        <v/>
      </c>
      <c r="P7057" s="132">
        <f>IF(H7057&gt;$L$3,"Futuro","Atraso")</f>
        <v/>
      </c>
      <c r="Q7057">
        <f>12*(YEAR(H7057)-YEAR($L$3))+(MONTH(H7057)-MONTH($L$3))</f>
        <v/>
      </c>
      <c r="R7057" s="366">
        <f>IF(N7057="IBIRAPITANGA FASE 3",IF(P7057="Atraso",M7057,M7057/(1+$J$2)^Q7057),IF(P7057="Atraso",M7057,M7057/(1+$J$1)^Q7057))</f>
        <v/>
      </c>
    </row>
    <row r="7058">
      <c r="A7058" t="inlineStr">
        <is>
          <t>Q03L020</t>
        </is>
      </c>
      <c r="B7058" t="inlineStr">
        <is>
          <t>VILMA MENDES DA SILVA</t>
        </is>
      </c>
      <c r="C7058" t="n">
        <v>1</v>
      </c>
      <c r="D7058" t="inlineStr">
        <is>
          <t>IPCA</t>
        </is>
      </c>
      <c r="E7058" t="n">
        <v>0.009488792934583046</v>
      </c>
      <c r="F7058" t="inlineStr">
        <is>
          <t>MENSAL</t>
        </is>
      </c>
      <c r="G7058" t="n">
        <v>45501</v>
      </c>
      <c r="H7058" t="n">
        <v>45501</v>
      </c>
      <c r="I7058" t="inlineStr">
        <is>
          <t>030</t>
        </is>
      </c>
      <c r="J7058" t="inlineStr">
        <is>
          <t>CARTEIRA</t>
        </is>
      </c>
      <c r="K7058" t="inlineStr">
        <is>
          <t>CONTRATO</t>
        </is>
      </c>
      <c r="L7058" t="n">
        <v>1442.57958</v>
      </c>
      <c r="M7058" t="inlineStr"/>
      <c r="N7058" t="inlineStr"/>
      <c r="O7058" s="142">
        <f>DATE(YEAR(H7058),MONTH(H7058),1)</f>
        <v/>
      </c>
      <c r="P7058" s="132">
        <f>IF(H7058&gt;$L$3,"Futuro","Atraso")</f>
        <v/>
      </c>
      <c r="Q7058">
        <f>12*(YEAR(H7058)-YEAR($L$3))+(MONTH(H7058)-MONTH($L$3))</f>
        <v/>
      </c>
      <c r="R7058" s="366">
        <f>IF(N7058="IBIRAPITANGA FASE 3",IF(P7058="Atraso",M7058,M7058/(1+$J$2)^Q7058),IF(P7058="Atraso",M7058,M7058/(1+$J$1)^Q7058))</f>
        <v/>
      </c>
    </row>
    <row r="7059">
      <c r="A7059" t="inlineStr">
        <is>
          <t>Q03L020</t>
        </is>
      </c>
      <c r="B7059" t="inlineStr">
        <is>
          <t>VILMA MENDES DA SILVA</t>
        </is>
      </c>
      <c r="C7059" t="n">
        <v>1</v>
      </c>
      <c r="D7059" t="inlineStr">
        <is>
          <t>IPCA</t>
        </is>
      </c>
      <c r="E7059" t="n">
        <v>0.009488792934583046</v>
      </c>
      <c r="F7059" t="inlineStr">
        <is>
          <t>MENSAL</t>
        </is>
      </c>
      <c r="G7059" t="n">
        <v>45532</v>
      </c>
      <c r="H7059" t="n">
        <v>45532</v>
      </c>
      <c r="I7059" t="inlineStr">
        <is>
          <t>031</t>
        </is>
      </c>
      <c r="J7059" t="inlineStr">
        <is>
          <t>CARTEIRA</t>
        </is>
      </c>
      <c r="K7059" t="inlineStr">
        <is>
          <t>CONTRATO</t>
        </is>
      </c>
      <c r="L7059" t="n">
        <v>1442.57958</v>
      </c>
      <c r="M7059" t="inlineStr"/>
      <c r="N7059" t="inlineStr"/>
      <c r="O7059" s="142">
        <f>DATE(YEAR(H7059),MONTH(H7059),1)</f>
        <v/>
      </c>
      <c r="P7059" s="132">
        <f>IF(H7059&gt;$L$3,"Futuro","Atraso")</f>
        <v/>
      </c>
      <c r="Q7059">
        <f>12*(YEAR(H7059)-YEAR($L$3))+(MONTH(H7059)-MONTH($L$3))</f>
        <v/>
      </c>
      <c r="R7059" s="366">
        <f>IF(N7059="IBIRAPITANGA FASE 3",IF(P7059="Atraso",M7059,M7059/(1+$J$2)^Q7059),IF(P7059="Atraso",M7059,M7059/(1+$J$1)^Q7059))</f>
        <v/>
      </c>
    </row>
    <row r="7060">
      <c r="A7060" t="inlineStr">
        <is>
          <t>Q03L020</t>
        </is>
      </c>
      <c r="B7060" t="inlineStr">
        <is>
          <t>VILMA MENDES DA SILVA</t>
        </is>
      </c>
      <c r="C7060" t="n">
        <v>1</v>
      </c>
      <c r="D7060" t="inlineStr">
        <is>
          <t>IPCA</t>
        </is>
      </c>
      <c r="E7060" t="n">
        <v>0.009488792934583046</v>
      </c>
      <c r="F7060" t="inlineStr">
        <is>
          <t>MENSAL</t>
        </is>
      </c>
      <c r="G7060" t="n">
        <v>45563</v>
      </c>
      <c r="H7060" t="n">
        <v>45563</v>
      </c>
      <c r="I7060" t="inlineStr">
        <is>
          <t>032</t>
        </is>
      </c>
      <c r="J7060" t="inlineStr">
        <is>
          <t>CARTEIRA</t>
        </is>
      </c>
      <c r="K7060" t="inlineStr">
        <is>
          <t>CONTRATO</t>
        </is>
      </c>
      <c r="L7060" t="n">
        <v>1442.57958</v>
      </c>
      <c r="M7060" t="inlineStr"/>
      <c r="N7060" t="inlineStr"/>
      <c r="O7060" s="142">
        <f>DATE(YEAR(H7060),MONTH(H7060),1)</f>
        <v/>
      </c>
      <c r="P7060" s="132">
        <f>IF(H7060&gt;$L$3,"Futuro","Atraso")</f>
        <v/>
      </c>
      <c r="Q7060">
        <f>12*(YEAR(H7060)-YEAR($L$3))+(MONTH(H7060)-MONTH($L$3))</f>
        <v/>
      </c>
      <c r="R7060" s="366">
        <f>IF(N7060="IBIRAPITANGA FASE 3",IF(P7060="Atraso",M7060,M7060/(1+$J$2)^Q7060),IF(P7060="Atraso",M7060,M7060/(1+$J$1)^Q7060))</f>
        <v/>
      </c>
    </row>
    <row r="7061">
      <c r="A7061" t="inlineStr">
        <is>
          <t>Q03L020</t>
        </is>
      </c>
      <c r="B7061" t="inlineStr">
        <is>
          <t>VILMA MENDES DA SILVA</t>
        </is>
      </c>
      <c r="C7061" t="n">
        <v>1</v>
      </c>
      <c r="D7061" t="inlineStr">
        <is>
          <t>IPCA</t>
        </is>
      </c>
      <c r="E7061" t="n">
        <v>0.009488792934583046</v>
      </c>
      <c r="F7061" t="inlineStr">
        <is>
          <t>MENSAL</t>
        </is>
      </c>
      <c r="G7061" t="n">
        <v>45593</v>
      </c>
      <c r="H7061" t="n">
        <v>45593</v>
      </c>
      <c r="I7061" t="inlineStr">
        <is>
          <t>033</t>
        </is>
      </c>
      <c r="J7061" t="inlineStr">
        <is>
          <t>CARTEIRA</t>
        </is>
      </c>
      <c r="K7061" t="inlineStr">
        <is>
          <t>CONTRATO</t>
        </is>
      </c>
      <c r="L7061" t="n">
        <v>1442.57958</v>
      </c>
      <c r="M7061" t="inlineStr"/>
      <c r="N7061" t="inlineStr"/>
      <c r="O7061" s="142">
        <f>DATE(YEAR(H7061),MONTH(H7061),1)</f>
        <v/>
      </c>
      <c r="P7061" s="132">
        <f>IF(H7061&gt;$L$3,"Futuro","Atraso")</f>
        <v/>
      </c>
      <c r="Q7061">
        <f>12*(YEAR(H7061)-YEAR($L$3))+(MONTH(H7061)-MONTH($L$3))</f>
        <v/>
      </c>
      <c r="R7061" s="366">
        <f>IF(N7061="IBIRAPITANGA FASE 3",IF(P7061="Atraso",M7061,M7061/(1+$J$2)^Q7061),IF(P7061="Atraso",M7061,M7061/(1+$J$1)^Q7061))</f>
        <v/>
      </c>
    </row>
    <row r="7062">
      <c r="A7062" t="inlineStr">
        <is>
          <t>Q03L020</t>
        </is>
      </c>
      <c r="B7062" t="inlineStr">
        <is>
          <t>VILMA MENDES DA SILVA</t>
        </is>
      </c>
      <c r="C7062" t="n">
        <v>1</v>
      </c>
      <c r="D7062" t="inlineStr">
        <is>
          <t>IPCA</t>
        </is>
      </c>
      <c r="E7062" t="n">
        <v>0.009488792934583046</v>
      </c>
      <c r="F7062" t="inlineStr">
        <is>
          <t>MENSAL</t>
        </is>
      </c>
      <c r="G7062" t="n">
        <v>45624</v>
      </c>
      <c r="H7062" t="n">
        <v>45624</v>
      </c>
      <c r="I7062" t="inlineStr">
        <is>
          <t>034</t>
        </is>
      </c>
      <c r="J7062" t="inlineStr">
        <is>
          <t>CARTEIRA</t>
        </is>
      </c>
      <c r="K7062" t="inlineStr">
        <is>
          <t>CONTRATO</t>
        </is>
      </c>
      <c r="L7062" t="n">
        <v>1442.57958</v>
      </c>
      <c r="M7062" t="inlineStr"/>
      <c r="N7062" t="inlineStr"/>
      <c r="O7062" s="142">
        <f>DATE(YEAR(H7062),MONTH(H7062),1)</f>
        <v/>
      </c>
      <c r="P7062" s="132">
        <f>IF(H7062&gt;$L$3,"Futuro","Atraso")</f>
        <v/>
      </c>
      <c r="Q7062">
        <f>12*(YEAR(H7062)-YEAR($L$3))+(MONTH(H7062)-MONTH($L$3))</f>
        <v/>
      </c>
      <c r="R7062" s="366">
        <f>IF(N7062="IBIRAPITANGA FASE 3",IF(P7062="Atraso",M7062,M7062/(1+$J$2)^Q7062),IF(P7062="Atraso",M7062,M7062/(1+$J$1)^Q7062))</f>
        <v/>
      </c>
    </row>
    <row r="7063">
      <c r="A7063" t="inlineStr">
        <is>
          <t>Q03L020</t>
        </is>
      </c>
      <c r="B7063" t="inlineStr">
        <is>
          <t>VILMA MENDES DA SILVA</t>
        </is>
      </c>
      <c r="C7063" t="n">
        <v>1</v>
      </c>
      <c r="D7063" t="inlineStr">
        <is>
          <t>IPCA</t>
        </is>
      </c>
      <c r="E7063" t="n">
        <v>0.009488792934583046</v>
      </c>
      <c r="F7063" t="inlineStr">
        <is>
          <t>MENSAL</t>
        </is>
      </c>
      <c r="G7063" t="n">
        <v>45654</v>
      </c>
      <c r="H7063" t="n">
        <v>45654</v>
      </c>
      <c r="I7063" t="inlineStr">
        <is>
          <t>035</t>
        </is>
      </c>
      <c r="J7063" t="inlineStr">
        <is>
          <t>CARTEIRA</t>
        </is>
      </c>
      <c r="K7063" t="inlineStr">
        <is>
          <t>CONTRATO</t>
        </is>
      </c>
      <c r="L7063" t="n">
        <v>1442.57958</v>
      </c>
      <c r="M7063" t="inlineStr"/>
      <c r="N7063" t="inlineStr"/>
      <c r="O7063" s="142">
        <f>DATE(YEAR(H7063),MONTH(H7063),1)</f>
        <v/>
      </c>
      <c r="P7063" s="132">
        <f>IF(H7063&gt;$L$3,"Futuro","Atraso")</f>
        <v/>
      </c>
      <c r="Q7063">
        <f>12*(YEAR(H7063)-YEAR($L$3))+(MONTH(H7063)-MONTH($L$3))</f>
        <v/>
      </c>
      <c r="R7063" s="366">
        <f>IF(N7063="IBIRAPITANGA FASE 3",IF(P7063="Atraso",M7063,M7063/(1+$J$2)^Q7063),IF(P7063="Atraso",M7063,M7063/(1+$J$1)^Q7063))</f>
        <v/>
      </c>
    </row>
    <row r="7064">
      <c r="A7064" t="inlineStr">
        <is>
          <t>Q03L020</t>
        </is>
      </c>
      <c r="B7064" t="inlineStr">
        <is>
          <t>VILMA MENDES DA SILVA</t>
        </is>
      </c>
      <c r="C7064" t="n">
        <v>1</v>
      </c>
      <c r="D7064" t="inlineStr">
        <is>
          <t>IPCA</t>
        </is>
      </c>
      <c r="E7064" t="n">
        <v>0.009488792934583046</v>
      </c>
      <c r="F7064" t="inlineStr">
        <is>
          <t>MENSAL</t>
        </is>
      </c>
      <c r="G7064" t="n">
        <v>45685</v>
      </c>
      <c r="H7064" t="n">
        <v>45685</v>
      </c>
      <c r="I7064" t="inlineStr">
        <is>
          <t>036</t>
        </is>
      </c>
      <c r="J7064" t="inlineStr">
        <is>
          <t>CARTEIRA</t>
        </is>
      </c>
      <c r="K7064" t="inlineStr">
        <is>
          <t>CONTRATO</t>
        </is>
      </c>
      <c r="L7064" t="n">
        <v>1442.57958</v>
      </c>
      <c r="M7064" t="inlineStr"/>
      <c r="N7064" t="inlineStr"/>
      <c r="O7064" s="142">
        <f>DATE(YEAR(H7064),MONTH(H7064),1)</f>
        <v/>
      </c>
      <c r="P7064" s="132">
        <f>IF(H7064&gt;$L$3,"Futuro","Atraso")</f>
        <v/>
      </c>
      <c r="Q7064">
        <f>12*(YEAR(H7064)-YEAR($L$3))+(MONTH(H7064)-MONTH($L$3))</f>
        <v/>
      </c>
      <c r="R7064" s="366">
        <f>IF(N7064="IBIRAPITANGA FASE 3",IF(P7064="Atraso",M7064,M7064/(1+$J$2)^Q7064),IF(P7064="Atraso",M7064,M7064/(1+$J$1)^Q7064))</f>
        <v/>
      </c>
    </row>
    <row r="7065">
      <c r="A7065" t="inlineStr">
        <is>
          <t>Q03L020</t>
        </is>
      </c>
      <c r="B7065" t="inlineStr">
        <is>
          <t>VILMA MENDES DA SILVA</t>
        </is>
      </c>
      <c r="C7065" t="n">
        <v>1</v>
      </c>
      <c r="D7065" t="inlineStr">
        <is>
          <t>IPCA</t>
        </is>
      </c>
      <c r="E7065" t="n">
        <v>0.009488792934583046</v>
      </c>
      <c r="F7065" t="inlineStr">
        <is>
          <t>MENSAL</t>
        </is>
      </c>
      <c r="G7065" t="n">
        <v>45716</v>
      </c>
      <c r="H7065" t="n">
        <v>45716</v>
      </c>
      <c r="I7065" t="inlineStr">
        <is>
          <t>037</t>
        </is>
      </c>
      <c r="J7065" t="inlineStr">
        <is>
          <t>CARTEIRA</t>
        </is>
      </c>
      <c r="K7065" t="inlineStr">
        <is>
          <t>CONTRATO</t>
        </is>
      </c>
      <c r="L7065" t="n">
        <v>1442.57958</v>
      </c>
      <c r="M7065" t="inlineStr"/>
      <c r="N7065" t="inlineStr"/>
      <c r="O7065" s="142">
        <f>DATE(YEAR(H7065),MONTH(H7065),1)</f>
        <v/>
      </c>
      <c r="P7065" s="132">
        <f>IF(H7065&gt;$L$3,"Futuro","Atraso")</f>
        <v/>
      </c>
      <c r="Q7065">
        <f>12*(YEAR(H7065)-YEAR($L$3))+(MONTH(H7065)-MONTH($L$3))</f>
        <v/>
      </c>
      <c r="R7065" s="366">
        <f>IF(N7065="IBIRAPITANGA FASE 3",IF(P7065="Atraso",M7065,M7065/(1+$J$2)^Q7065),IF(P7065="Atraso",M7065,M7065/(1+$J$1)^Q7065))</f>
        <v/>
      </c>
    </row>
    <row r="7066">
      <c r="A7066" t="inlineStr">
        <is>
          <t>Q03L020</t>
        </is>
      </c>
      <c r="B7066" t="inlineStr">
        <is>
          <t>VILMA MENDES DA SILVA</t>
        </is>
      </c>
      <c r="C7066" t="n">
        <v>1</v>
      </c>
      <c r="D7066" t="inlineStr">
        <is>
          <t>IPCA</t>
        </is>
      </c>
      <c r="E7066" t="n">
        <v>0.009488792934583046</v>
      </c>
      <c r="F7066" t="inlineStr">
        <is>
          <t>MENSAL</t>
        </is>
      </c>
      <c r="G7066" t="n">
        <v>45744</v>
      </c>
      <c r="H7066" t="n">
        <v>45744</v>
      </c>
      <c r="I7066" t="inlineStr">
        <is>
          <t>038</t>
        </is>
      </c>
      <c r="J7066" t="inlineStr">
        <is>
          <t>CARTEIRA</t>
        </is>
      </c>
      <c r="K7066" t="inlineStr">
        <is>
          <t>CONTRATO</t>
        </is>
      </c>
      <c r="L7066" t="n">
        <v>1442.57958</v>
      </c>
      <c r="M7066" t="inlineStr"/>
      <c r="N7066" t="inlineStr"/>
      <c r="O7066" s="142">
        <f>DATE(YEAR(H7066),MONTH(H7066),1)</f>
        <v/>
      </c>
      <c r="P7066" s="132">
        <f>IF(H7066&gt;$L$3,"Futuro","Atraso")</f>
        <v/>
      </c>
      <c r="Q7066">
        <f>12*(YEAR(H7066)-YEAR($L$3))+(MONTH(H7066)-MONTH($L$3))</f>
        <v/>
      </c>
      <c r="R7066" s="366">
        <f>IF(N7066="IBIRAPITANGA FASE 3",IF(P7066="Atraso",M7066,M7066/(1+$J$2)^Q7066),IF(P7066="Atraso",M7066,M7066/(1+$J$1)^Q7066))</f>
        <v/>
      </c>
    </row>
    <row r="7067">
      <c r="A7067" t="inlineStr">
        <is>
          <t>Q03L020</t>
        </is>
      </c>
      <c r="B7067" t="inlineStr">
        <is>
          <t>VILMA MENDES DA SILVA</t>
        </is>
      </c>
      <c r="C7067" t="n">
        <v>1</v>
      </c>
      <c r="D7067" t="inlineStr">
        <is>
          <t>IPCA</t>
        </is>
      </c>
      <c r="E7067" t="n">
        <v>0.009488792934583046</v>
      </c>
      <c r="F7067" t="inlineStr">
        <is>
          <t>MENSAL</t>
        </is>
      </c>
      <c r="G7067" t="n">
        <v>45775</v>
      </c>
      <c r="H7067" t="n">
        <v>45775</v>
      </c>
      <c r="I7067" t="inlineStr">
        <is>
          <t>039</t>
        </is>
      </c>
      <c r="J7067" t="inlineStr">
        <is>
          <t>CARTEIRA</t>
        </is>
      </c>
      <c r="K7067" t="inlineStr">
        <is>
          <t>CONTRATO</t>
        </is>
      </c>
      <c r="L7067" t="n">
        <v>1442.57958</v>
      </c>
      <c r="M7067" t="inlineStr"/>
      <c r="N7067" t="inlineStr"/>
      <c r="O7067" s="142">
        <f>DATE(YEAR(H7067),MONTH(H7067),1)</f>
        <v/>
      </c>
      <c r="P7067" s="132">
        <f>IF(H7067&gt;$L$3,"Futuro","Atraso")</f>
        <v/>
      </c>
      <c r="Q7067">
        <f>12*(YEAR(H7067)-YEAR($L$3))+(MONTH(H7067)-MONTH($L$3))</f>
        <v/>
      </c>
      <c r="R7067" s="366">
        <f>IF(N7067="IBIRAPITANGA FASE 3",IF(P7067="Atraso",M7067,M7067/(1+$J$2)^Q7067),IF(P7067="Atraso",M7067,M7067/(1+$J$1)^Q7067))</f>
        <v/>
      </c>
    </row>
    <row r="7068">
      <c r="A7068" t="inlineStr">
        <is>
          <t>Q03L020</t>
        </is>
      </c>
      <c r="B7068" t="inlineStr">
        <is>
          <t>VILMA MENDES DA SILVA</t>
        </is>
      </c>
      <c r="C7068" t="n">
        <v>1</v>
      </c>
      <c r="D7068" t="inlineStr">
        <is>
          <t>IPCA</t>
        </is>
      </c>
      <c r="E7068" t="n">
        <v>0.009488792934583046</v>
      </c>
      <c r="F7068" t="inlineStr">
        <is>
          <t>MENSAL</t>
        </is>
      </c>
      <c r="G7068" t="n">
        <v>45805</v>
      </c>
      <c r="H7068" t="n">
        <v>45805</v>
      </c>
      <c r="I7068" t="inlineStr">
        <is>
          <t>040</t>
        </is>
      </c>
      <c r="J7068" t="inlineStr">
        <is>
          <t>CARTEIRA</t>
        </is>
      </c>
      <c r="K7068" t="inlineStr">
        <is>
          <t>CONTRATO</t>
        </is>
      </c>
      <c r="L7068" t="n">
        <v>1442.57958</v>
      </c>
      <c r="M7068" t="inlineStr"/>
      <c r="N7068" t="inlineStr"/>
      <c r="O7068" s="142">
        <f>DATE(YEAR(H7068),MONTH(H7068),1)</f>
        <v/>
      </c>
      <c r="P7068" s="132">
        <f>IF(H7068&gt;$L$3,"Futuro","Atraso")</f>
        <v/>
      </c>
      <c r="Q7068">
        <f>12*(YEAR(H7068)-YEAR($L$3))+(MONTH(H7068)-MONTH($L$3))</f>
        <v/>
      </c>
      <c r="R7068" s="366">
        <f>IF(N7068="IBIRAPITANGA FASE 3",IF(P7068="Atraso",M7068,M7068/(1+$J$2)^Q7068),IF(P7068="Atraso",M7068,M7068/(1+$J$1)^Q7068))</f>
        <v/>
      </c>
    </row>
    <row r="7069">
      <c r="A7069" t="inlineStr">
        <is>
          <t>Q03L020</t>
        </is>
      </c>
      <c r="B7069" t="inlineStr">
        <is>
          <t>VILMA MENDES DA SILVA</t>
        </is>
      </c>
      <c r="C7069" t="n">
        <v>1</v>
      </c>
      <c r="D7069" t="inlineStr">
        <is>
          <t>IPCA</t>
        </is>
      </c>
      <c r="E7069" t="n">
        <v>0.009488792934583046</v>
      </c>
      <c r="F7069" t="inlineStr">
        <is>
          <t>MENSAL</t>
        </is>
      </c>
      <c r="G7069" t="n">
        <v>45836</v>
      </c>
      <c r="H7069" t="n">
        <v>45836</v>
      </c>
      <c r="I7069" t="inlineStr">
        <is>
          <t>041</t>
        </is>
      </c>
      <c r="J7069" t="inlineStr">
        <is>
          <t>CARTEIRA</t>
        </is>
      </c>
      <c r="K7069" t="inlineStr">
        <is>
          <t>CONTRATO</t>
        </is>
      </c>
      <c r="L7069" t="n">
        <v>1442.57958</v>
      </c>
      <c r="M7069" t="inlineStr"/>
      <c r="N7069" t="inlineStr"/>
      <c r="O7069" s="142">
        <f>DATE(YEAR(H7069),MONTH(H7069),1)</f>
        <v/>
      </c>
      <c r="P7069" s="132">
        <f>IF(H7069&gt;$L$3,"Futuro","Atraso")</f>
        <v/>
      </c>
      <c r="Q7069">
        <f>12*(YEAR(H7069)-YEAR($L$3))+(MONTH(H7069)-MONTH($L$3))</f>
        <v/>
      </c>
      <c r="R7069" s="366">
        <f>IF(N7069="IBIRAPITANGA FASE 3",IF(P7069="Atraso",M7069,M7069/(1+$J$2)^Q7069),IF(P7069="Atraso",M7069,M7069/(1+$J$1)^Q7069))</f>
        <v/>
      </c>
    </row>
    <row r="7070">
      <c r="A7070" t="inlineStr">
        <is>
          <t>Q03L020</t>
        </is>
      </c>
      <c r="B7070" t="inlineStr">
        <is>
          <t>VILMA MENDES DA SILVA</t>
        </is>
      </c>
      <c r="C7070" t="n">
        <v>1</v>
      </c>
      <c r="D7070" t="inlineStr">
        <is>
          <t>IPCA</t>
        </is>
      </c>
      <c r="E7070" t="n">
        <v>0.009488792934583046</v>
      </c>
      <c r="F7070" t="inlineStr">
        <is>
          <t>MENSAL</t>
        </is>
      </c>
      <c r="G7070" t="n">
        <v>45866</v>
      </c>
      <c r="H7070" t="n">
        <v>45866</v>
      </c>
      <c r="I7070" t="inlineStr">
        <is>
          <t>042</t>
        </is>
      </c>
      <c r="J7070" t="inlineStr">
        <is>
          <t>CARTEIRA</t>
        </is>
      </c>
      <c r="K7070" t="inlineStr">
        <is>
          <t>CONTRATO</t>
        </is>
      </c>
      <c r="L7070" t="n">
        <v>1442.57958</v>
      </c>
      <c r="M7070" t="inlineStr"/>
      <c r="N7070" t="inlineStr"/>
      <c r="O7070" s="142">
        <f>DATE(YEAR(H7070),MONTH(H7070),1)</f>
        <v/>
      </c>
      <c r="P7070" s="132">
        <f>IF(H7070&gt;$L$3,"Futuro","Atraso")</f>
        <v/>
      </c>
      <c r="Q7070">
        <f>12*(YEAR(H7070)-YEAR($L$3))+(MONTH(H7070)-MONTH($L$3))</f>
        <v/>
      </c>
      <c r="R7070" s="366">
        <f>IF(N7070="IBIRAPITANGA FASE 3",IF(P7070="Atraso",M7070,M7070/(1+$J$2)^Q7070),IF(P7070="Atraso",M7070,M7070/(1+$J$1)^Q7070))</f>
        <v/>
      </c>
    </row>
    <row r="7071">
      <c r="A7071" t="inlineStr">
        <is>
          <t>Q03L020</t>
        </is>
      </c>
      <c r="B7071" t="inlineStr">
        <is>
          <t>VILMA MENDES DA SILVA</t>
        </is>
      </c>
      <c r="C7071" t="n">
        <v>1</v>
      </c>
      <c r="D7071" t="inlineStr">
        <is>
          <t>IPCA</t>
        </is>
      </c>
      <c r="E7071" t="n">
        <v>0.009488792934583046</v>
      </c>
      <c r="F7071" t="inlineStr">
        <is>
          <t>MENSAL</t>
        </is>
      </c>
      <c r="G7071" t="n">
        <v>45897</v>
      </c>
      <c r="H7071" t="n">
        <v>45897</v>
      </c>
      <c r="I7071" t="inlineStr">
        <is>
          <t>043</t>
        </is>
      </c>
      <c r="J7071" t="inlineStr">
        <is>
          <t>CARTEIRA</t>
        </is>
      </c>
      <c r="K7071" t="inlineStr">
        <is>
          <t>CONTRATO</t>
        </is>
      </c>
      <c r="L7071" t="n">
        <v>1442.57958</v>
      </c>
      <c r="M7071" t="inlineStr"/>
      <c r="N7071" t="inlineStr"/>
      <c r="O7071" s="142">
        <f>DATE(YEAR(H7071),MONTH(H7071),1)</f>
        <v/>
      </c>
      <c r="P7071" s="132">
        <f>IF(H7071&gt;$L$3,"Futuro","Atraso")</f>
        <v/>
      </c>
      <c r="Q7071">
        <f>12*(YEAR(H7071)-YEAR($L$3))+(MONTH(H7071)-MONTH($L$3))</f>
        <v/>
      </c>
      <c r="R7071" s="366">
        <f>IF(N7071="IBIRAPITANGA FASE 3",IF(P7071="Atraso",M7071,M7071/(1+$J$2)^Q7071),IF(P7071="Atraso",M7071,M7071/(1+$J$1)^Q7071))</f>
        <v/>
      </c>
    </row>
    <row r="7072">
      <c r="A7072" t="inlineStr">
        <is>
          <t>Q03L020</t>
        </is>
      </c>
      <c r="B7072" t="inlineStr">
        <is>
          <t>VILMA MENDES DA SILVA</t>
        </is>
      </c>
      <c r="C7072" t="n">
        <v>1</v>
      </c>
      <c r="D7072" t="inlineStr">
        <is>
          <t>IPCA</t>
        </is>
      </c>
      <c r="E7072" t="n">
        <v>0.009488792934583046</v>
      </c>
      <c r="F7072" t="inlineStr">
        <is>
          <t>MENSAL</t>
        </is>
      </c>
      <c r="G7072" t="n">
        <v>45928</v>
      </c>
      <c r="H7072" t="n">
        <v>45928</v>
      </c>
      <c r="I7072" t="inlineStr">
        <is>
          <t>044</t>
        </is>
      </c>
      <c r="J7072" t="inlineStr">
        <is>
          <t>CARTEIRA</t>
        </is>
      </c>
      <c r="K7072" t="inlineStr">
        <is>
          <t>CONTRATO</t>
        </is>
      </c>
      <c r="L7072" t="n">
        <v>1442.57958</v>
      </c>
      <c r="M7072" t="inlineStr"/>
      <c r="N7072" t="inlineStr"/>
      <c r="O7072" s="142">
        <f>DATE(YEAR(H7072),MONTH(H7072),1)</f>
        <v/>
      </c>
      <c r="P7072" s="132">
        <f>IF(H7072&gt;$L$3,"Futuro","Atraso")</f>
        <v/>
      </c>
      <c r="Q7072">
        <f>12*(YEAR(H7072)-YEAR($L$3))+(MONTH(H7072)-MONTH($L$3))</f>
        <v/>
      </c>
      <c r="R7072" s="366">
        <f>IF(N7072="IBIRAPITANGA FASE 3",IF(P7072="Atraso",M7072,M7072/(1+$J$2)^Q7072),IF(P7072="Atraso",M7072,M7072/(1+$J$1)^Q7072))</f>
        <v/>
      </c>
    </row>
    <row r="7073">
      <c r="A7073" t="inlineStr">
        <is>
          <t>Q03L020</t>
        </is>
      </c>
      <c r="B7073" t="inlineStr">
        <is>
          <t>VILMA MENDES DA SILVA</t>
        </is>
      </c>
      <c r="C7073" t="n">
        <v>1</v>
      </c>
      <c r="D7073" t="inlineStr">
        <is>
          <t>IPCA</t>
        </is>
      </c>
      <c r="E7073" t="n">
        <v>0.009488792934583046</v>
      </c>
      <c r="F7073" t="inlineStr">
        <is>
          <t>MENSAL</t>
        </is>
      </c>
      <c r="G7073" t="n">
        <v>45958</v>
      </c>
      <c r="H7073" t="n">
        <v>45958</v>
      </c>
      <c r="I7073" t="inlineStr">
        <is>
          <t>045</t>
        </is>
      </c>
      <c r="J7073" t="inlineStr">
        <is>
          <t>CARTEIRA</t>
        </is>
      </c>
      <c r="K7073" t="inlineStr">
        <is>
          <t>CONTRATO</t>
        </is>
      </c>
      <c r="L7073" t="n">
        <v>1442.57958</v>
      </c>
      <c r="M7073" t="inlineStr"/>
      <c r="N7073" t="inlineStr"/>
      <c r="O7073" s="142">
        <f>DATE(YEAR(H7073),MONTH(H7073),1)</f>
        <v/>
      </c>
      <c r="P7073" s="132">
        <f>IF(H7073&gt;$L$3,"Futuro","Atraso")</f>
        <v/>
      </c>
      <c r="Q7073">
        <f>12*(YEAR(H7073)-YEAR($L$3))+(MONTH(H7073)-MONTH($L$3))</f>
        <v/>
      </c>
      <c r="R7073" s="366">
        <f>IF(N7073="IBIRAPITANGA FASE 3",IF(P7073="Atraso",M7073,M7073/(1+$J$2)^Q7073),IF(P7073="Atraso",M7073,M7073/(1+$J$1)^Q7073))</f>
        <v/>
      </c>
    </row>
    <row r="7074">
      <c r="A7074" t="inlineStr">
        <is>
          <t>Q03L020</t>
        </is>
      </c>
      <c r="B7074" t="inlineStr">
        <is>
          <t>VILMA MENDES DA SILVA</t>
        </is>
      </c>
      <c r="C7074" t="n">
        <v>1</v>
      </c>
      <c r="D7074" t="inlineStr">
        <is>
          <t>IPCA</t>
        </is>
      </c>
      <c r="E7074" t="n">
        <v>0.009488792934583046</v>
      </c>
      <c r="F7074" t="inlineStr">
        <is>
          <t>MENSAL</t>
        </is>
      </c>
      <c r="G7074" t="n">
        <v>45989</v>
      </c>
      <c r="H7074" t="n">
        <v>45989</v>
      </c>
      <c r="I7074" t="inlineStr">
        <is>
          <t>046</t>
        </is>
      </c>
      <c r="J7074" t="inlineStr">
        <is>
          <t>CARTEIRA</t>
        </is>
      </c>
      <c r="K7074" t="inlineStr">
        <is>
          <t>CONTRATO</t>
        </is>
      </c>
      <c r="L7074" t="n">
        <v>1442.57958</v>
      </c>
      <c r="M7074" t="inlineStr"/>
      <c r="N7074" t="inlineStr"/>
      <c r="O7074" s="142">
        <f>DATE(YEAR(H7074),MONTH(H7074),1)</f>
        <v/>
      </c>
      <c r="P7074" s="132">
        <f>IF(H7074&gt;$L$3,"Futuro","Atraso")</f>
        <v/>
      </c>
      <c r="Q7074">
        <f>12*(YEAR(H7074)-YEAR($L$3))+(MONTH(H7074)-MONTH($L$3))</f>
        <v/>
      </c>
      <c r="R7074" s="366">
        <f>IF(N7074="IBIRAPITANGA FASE 3",IF(P7074="Atraso",M7074,M7074/(1+$J$2)^Q7074),IF(P7074="Atraso",M7074,M7074/(1+$J$1)^Q7074))</f>
        <v/>
      </c>
    </row>
    <row r="7075">
      <c r="A7075" t="inlineStr">
        <is>
          <t>Q03L020</t>
        </is>
      </c>
      <c r="B7075" t="inlineStr">
        <is>
          <t>VILMA MENDES DA SILVA</t>
        </is>
      </c>
      <c r="C7075" t="n">
        <v>1</v>
      </c>
      <c r="D7075" t="inlineStr">
        <is>
          <t>IPCA</t>
        </is>
      </c>
      <c r="E7075" t="n">
        <v>0.009488792934583046</v>
      </c>
      <c r="F7075" t="inlineStr">
        <is>
          <t>MENSAL</t>
        </is>
      </c>
      <c r="G7075" t="n">
        <v>46019</v>
      </c>
      <c r="H7075" t="n">
        <v>46019</v>
      </c>
      <c r="I7075" t="inlineStr">
        <is>
          <t>047</t>
        </is>
      </c>
      <c r="J7075" t="inlineStr">
        <is>
          <t>CARTEIRA</t>
        </is>
      </c>
      <c r="K7075" t="inlineStr">
        <is>
          <t>CONTRATO</t>
        </is>
      </c>
      <c r="L7075" t="n">
        <v>1442.57958</v>
      </c>
      <c r="M7075" t="inlineStr"/>
      <c r="N7075" t="inlineStr"/>
      <c r="O7075" s="142">
        <f>DATE(YEAR(H7075),MONTH(H7075),1)</f>
        <v/>
      </c>
      <c r="P7075" s="132">
        <f>IF(H7075&gt;$L$3,"Futuro","Atraso")</f>
        <v/>
      </c>
      <c r="Q7075">
        <f>12*(YEAR(H7075)-YEAR($L$3))+(MONTH(H7075)-MONTH($L$3))</f>
        <v/>
      </c>
      <c r="R7075" s="366">
        <f>IF(N7075="IBIRAPITANGA FASE 3",IF(P7075="Atraso",M7075,M7075/(1+$J$2)^Q7075),IF(P7075="Atraso",M7075,M7075/(1+$J$1)^Q7075))</f>
        <v/>
      </c>
    </row>
    <row r="7076">
      <c r="A7076" t="inlineStr">
        <is>
          <t>Q03L020</t>
        </is>
      </c>
      <c r="B7076" t="inlineStr">
        <is>
          <t>VILMA MENDES DA SILVA</t>
        </is>
      </c>
      <c r="C7076" t="n">
        <v>1</v>
      </c>
      <c r="D7076" t="inlineStr">
        <is>
          <t>IPCA</t>
        </is>
      </c>
      <c r="E7076" t="n">
        <v>0.009488792934583046</v>
      </c>
      <c r="F7076" t="inlineStr">
        <is>
          <t>MENSAL</t>
        </is>
      </c>
      <c r="G7076" t="n">
        <v>46050</v>
      </c>
      <c r="H7076" t="n">
        <v>46050</v>
      </c>
      <c r="I7076" t="inlineStr">
        <is>
          <t>048</t>
        </is>
      </c>
      <c r="J7076" t="inlineStr">
        <is>
          <t>CARTEIRA</t>
        </is>
      </c>
      <c r="K7076" t="inlineStr">
        <is>
          <t>CONTRATO</t>
        </is>
      </c>
      <c r="L7076" t="n">
        <v>1442.57958</v>
      </c>
      <c r="M7076" t="inlineStr"/>
      <c r="N7076" t="inlineStr"/>
      <c r="O7076" s="142">
        <f>DATE(YEAR(H7076),MONTH(H7076),1)</f>
        <v/>
      </c>
      <c r="P7076" s="132">
        <f>IF(H7076&gt;$L$3,"Futuro","Atraso")</f>
        <v/>
      </c>
      <c r="Q7076">
        <f>12*(YEAR(H7076)-YEAR($L$3))+(MONTH(H7076)-MONTH($L$3))</f>
        <v/>
      </c>
      <c r="R7076" s="366">
        <f>IF(N7076="IBIRAPITANGA FASE 3",IF(P7076="Atraso",M7076,M7076/(1+$J$2)^Q7076),IF(P7076="Atraso",M7076,M7076/(1+$J$1)^Q7076))</f>
        <v/>
      </c>
    </row>
    <row r="7077">
      <c r="A7077" t="inlineStr">
        <is>
          <t>Q03L020</t>
        </is>
      </c>
      <c r="B7077" t="inlineStr">
        <is>
          <t>VILMA MENDES DA SILVA</t>
        </is>
      </c>
      <c r="C7077" t="n">
        <v>1</v>
      </c>
      <c r="D7077" t="inlineStr">
        <is>
          <t>IPCA</t>
        </is>
      </c>
      <c r="E7077" t="n">
        <v>0.009488792934583046</v>
      </c>
      <c r="F7077" t="inlineStr">
        <is>
          <t>MENSAL</t>
        </is>
      </c>
      <c r="G7077" t="n">
        <v>46081</v>
      </c>
      <c r="H7077" t="n">
        <v>46081</v>
      </c>
      <c r="I7077" t="inlineStr">
        <is>
          <t>049</t>
        </is>
      </c>
      <c r="J7077" t="inlineStr">
        <is>
          <t>CARTEIRA</t>
        </is>
      </c>
      <c r="K7077" t="inlineStr">
        <is>
          <t>CONTRATO</t>
        </is>
      </c>
      <c r="L7077" t="n">
        <v>1442.57958</v>
      </c>
      <c r="M7077" t="inlineStr"/>
      <c r="N7077" t="inlineStr"/>
      <c r="O7077" s="142">
        <f>DATE(YEAR(H7077),MONTH(H7077),1)</f>
        <v/>
      </c>
      <c r="P7077" s="132">
        <f>IF(H7077&gt;$L$3,"Futuro","Atraso")</f>
        <v/>
      </c>
      <c r="Q7077">
        <f>12*(YEAR(H7077)-YEAR($L$3))+(MONTH(H7077)-MONTH($L$3))</f>
        <v/>
      </c>
      <c r="R7077" s="366">
        <f>IF(N7077="IBIRAPITANGA FASE 3",IF(P7077="Atraso",M7077,M7077/(1+$J$2)^Q7077),IF(P7077="Atraso",M7077,M7077/(1+$J$1)^Q7077))</f>
        <v/>
      </c>
    </row>
    <row r="7078">
      <c r="A7078" t="inlineStr">
        <is>
          <t>Q03L020</t>
        </is>
      </c>
      <c r="B7078" t="inlineStr">
        <is>
          <t>VILMA MENDES DA SILVA</t>
        </is>
      </c>
      <c r="C7078" t="n">
        <v>1</v>
      </c>
      <c r="D7078" t="inlineStr">
        <is>
          <t>IPCA</t>
        </is>
      </c>
      <c r="E7078" t="n">
        <v>0.009488792934583046</v>
      </c>
      <c r="F7078" t="inlineStr">
        <is>
          <t>MENSAL</t>
        </is>
      </c>
      <c r="G7078" t="n">
        <v>46109</v>
      </c>
      <c r="H7078" t="n">
        <v>46109</v>
      </c>
      <c r="I7078" t="inlineStr">
        <is>
          <t>050</t>
        </is>
      </c>
      <c r="J7078" t="inlineStr">
        <is>
          <t>CARTEIRA</t>
        </is>
      </c>
      <c r="K7078" t="inlineStr">
        <is>
          <t>CONTRATO</t>
        </is>
      </c>
      <c r="L7078" t="n">
        <v>1442.57958</v>
      </c>
      <c r="M7078" t="inlineStr"/>
      <c r="N7078" t="inlineStr"/>
      <c r="O7078" s="142">
        <f>DATE(YEAR(H7078),MONTH(H7078),1)</f>
        <v/>
      </c>
      <c r="P7078" s="132">
        <f>IF(H7078&gt;$L$3,"Futuro","Atraso")</f>
        <v/>
      </c>
      <c r="Q7078">
        <f>12*(YEAR(H7078)-YEAR($L$3))+(MONTH(H7078)-MONTH($L$3))</f>
        <v/>
      </c>
      <c r="R7078" s="366">
        <f>IF(N7078="IBIRAPITANGA FASE 3",IF(P7078="Atraso",M7078,M7078/(1+$J$2)^Q7078),IF(P7078="Atraso",M7078,M7078/(1+$J$1)^Q7078))</f>
        <v/>
      </c>
    </row>
    <row r="7079">
      <c r="A7079" t="inlineStr">
        <is>
          <t>Q03L020</t>
        </is>
      </c>
      <c r="B7079" t="inlineStr">
        <is>
          <t>VILMA MENDES DA SILVA</t>
        </is>
      </c>
      <c r="C7079" t="n">
        <v>1</v>
      </c>
      <c r="D7079" t="inlineStr">
        <is>
          <t>IPCA</t>
        </is>
      </c>
      <c r="E7079" t="n">
        <v>0.009488792934583046</v>
      </c>
      <c r="F7079" t="inlineStr">
        <is>
          <t>MENSAL</t>
        </is>
      </c>
      <c r="G7079" t="n">
        <v>46140</v>
      </c>
      <c r="H7079" t="n">
        <v>46140</v>
      </c>
      <c r="I7079" t="inlineStr">
        <is>
          <t>051</t>
        </is>
      </c>
      <c r="J7079" t="inlineStr">
        <is>
          <t>CARTEIRA</t>
        </is>
      </c>
      <c r="K7079" t="inlineStr">
        <is>
          <t>CONTRATO</t>
        </is>
      </c>
      <c r="L7079" t="n">
        <v>1442.57958</v>
      </c>
      <c r="M7079" t="inlineStr"/>
      <c r="N7079" t="inlineStr"/>
      <c r="O7079" s="142">
        <f>DATE(YEAR(H7079),MONTH(H7079),1)</f>
        <v/>
      </c>
      <c r="P7079" s="132">
        <f>IF(H7079&gt;$L$3,"Futuro","Atraso")</f>
        <v/>
      </c>
      <c r="Q7079">
        <f>12*(YEAR(H7079)-YEAR($L$3))+(MONTH(H7079)-MONTH($L$3))</f>
        <v/>
      </c>
      <c r="R7079" s="366">
        <f>IF(N7079="IBIRAPITANGA FASE 3",IF(P7079="Atraso",M7079,M7079/(1+$J$2)^Q7079),IF(P7079="Atraso",M7079,M7079/(1+$J$1)^Q7079))</f>
        <v/>
      </c>
    </row>
    <row r="7080">
      <c r="A7080" t="inlineStr">
        <is>
          <t>Q03L020</t>
        </is>
      </c>
      <c r="B7080" t="inlineStr">
        <is>
          <t>VILMA MENDES DA SILVA</t>
        </is>
      </c>
      <c r="C7080" t="n">
        <v>1</v>
      </c>
      <c r="D7080" t="inlineStr">
        <is>
          <t>IPCA</t>
        </is>
      </c>
      <c r="E7080" t="n">
        <v>0.009488792934583046</v>
      </c>
      <c r="F7080" t="inlineStr">
        <is>
          <t>MENSAL</t>
        </is>
      </c>
      <c r="G7080" t="n">
        <v>46170</v>
      </c>
      <c r="H7080" t="n">
        <v>46170</v>
      </c>
      <c r="I7080" t="inlineStr">
        <is>
          <t>052</t>
        </is>
      </c>
      <c r="J7080" t="inlineStr">
        <is>
          <t>CARTEIRA</t>
        </is>
      </c>
      <c r="K7080" t="inlineStr">
        <is>
          <t>CONTRATO</t>
        </is>
      </c>
      <c r="L7080" t="n">
        <v>1442.57958</v>
      </c>
      <c r="M7080" t="inlineStr"/>
      <c r="N7080" t="inlineStr"/>
      <c r="O7080" s="142">
        <f>DATE(YEAR(H7080),MONTH(H7080),1)</f>
        <v/>
      </c>
      <c r="P7080" s="132">
        <f>IF(H7080&gt;$L$3,"Futuro","Atraso")</f>
        <v/>
      </c>
      <c r="Q7080">
        <f>12*(YEAR(H7080)-YEAR($L$3))+(MONTH(H7080)-MONTH($L$3))</f>
        <v/>
      </c>
      <c r="R7080" s="366">
        <f>IF(N7080="IBIRAPITANGA FASE 3",IF(P7080="Atraso",M7080,M7080/(1+$J$2)^Q7080),IF(P7080="Atraso",M7080,M7080/(1+$J$1)^Q7080))</f>
        <v/>
      </c>
    </row>
    <row r="7081">
      <c r="A7081" t="inlineStr">
        <is>
          <t>Q03L020</t>
        </is>
      </c>
      <c r="B7081" t="inlineStr">
        <is>
          <t>VILMA MENDES DA SILVA</t>
        </is>
      </c>
      <c r="C7081" t="n">
        <v>1</v>
      </c>
      <c r="D7081" t="inlineStr">
        <is>
          <t>IPCA</t>
        </is>
      </c>
      <c r="E7081" t="n">
        <v>0.009488792934583046</v>
      </c>
      <c r="F7081" t="inlineStr">
        <is>
          <t>MENSAL</t>
        </is>
      </c>
      <c r="G7081" t="n">
        <v>46201</v>
      </c>
      <c r="H7081" t="n">
        <v>46201</v>
      </c>
      <c r="I7081" t="inlineStr">
        <is>
          <t>053</t>
        </is>
      </c>
      <c r="J7081" t="inlineStr">
        <is>
          <t>CARTEIRA</t>
        </is>
      </c>
      <c r="K7081" t="inlineStr">
        <is>
          <t>CONTRATO</t>
        </is>
      </c>
      <c r="L7081" t="n">
        <v>1442.57958</v>
      </c>
      <c r="M7081" t="inlineStr"/>
      <c r="N7081" t="inlineStr"/>
      <c r="O7081" s="142">
        <f>DATE(YEAR(H7081),MONTH(H7081),1)</f>
        <v/>
      </c>
      <c r="P7081" s="132">
        <f>IF(H7081&gt;$L$3,"Futuro","Atraso")</f>
        <v/>
      </c>
      <c r="Q7081">
        <f>12*(YEAR(H7081)-YEAR($L$3))+(MONTH(H7081)-MONTH($L$3))</f>
        <v/>
      </c>
      <c r="R7081" s="366">
        <f>IF(N7081="IBIRAPITANGA FASE 3",IF(P7081="Atraso",M7081,M7081/(1+$J$2)^Q7081),IF(P7081="Atraso",M7081,M7081/(1+$J$1)^Q7081))</f>
        <v/>
      </c>
    </row>
    <row r="7082">
      <c r="A7082" t="inlineStr">
        <is>
          <t>Q03L020</t>
        </is>
      </c>
      <c r="B7082" t="inlineStr">
        <is>
          <t>VILMA MENDES DA SILVA</t>
        </is>
      </c>
      <c r="C7082" t="n">
        <v>1</v>
      </c>
      <c r="D7082" t="inlineStr">
        <is>
          <t>IPCA</t>
        </is>
      </c>
      <c r="E7082" t="n">
        <v>0.009488792934583046</v>
      </c>
      <c r="F7082" t="inlineStr">
        <is>
          <t>MENSAL</t>
        </is>
      </c>
      <c r="G7082" t="n">
        <v>46231</v>
      </c>
      <c r="H7082" t="n">
        <v>46231</v>
      </c>
      <c r="I7082" t="inlineStr">
        <is>
          <t>054</t>
        </is>
      </c>
      <c r="J7082" t="inlineStr">
        <is>
          <t>CARTEIRA</t>
        </is>
      </c>
      <c r="K7082" t="inlineStr">
        <is>
          <t>CONTRATO</t>
        </is>
      </c>
      <c r="L7082" t="n">
        <v>1442.57958</v>
      </c>
      <c r="M7082" t="inlineStr"/>
      <c r="N7082" t="inlineStr"/>
      <c r="O7082" s="142">
        <f>DATE(YEAR(H7082),MONTH(H7082),1)</f>
        <v/>
      </c>
      <c r="P7082" s="132">
        <f>IF(H7082&gt;$L$3,"Futuro","Atraso")</f>
        <v/>
      </c>
      <c r="Q7082">
        <f>12*(YEAR(H7082)-YEAR($L$3))+(MONTH(H7082)-MONTH($L$3))</f>
        <v/>
      </c>
      <c r="R7082" s="366">
        <f>IF(N7082="IBIRAPITANGA FASE 3",IF(P7082="Atraso",M7082,M7082/(1+$J$2)^Q7082),IF(P7082="Atraso",M7082,M7082/(1+$J$1)^Q7082))</f>
        <v/>
      </c>
    </row>
    <row r="7083">
      <c r="A7083" t="inlineStr">
        <is>
          <t>Q03L020</t>
        </is>
      </c>
      <c r="B7083" t="inlineStr">
        <is>
          <t>VILMA MENDES DA SILVA</t>
        </is>
      </c>
      <c r="C7083" t="n">
        <v>1</v>
      </c>
      <c r="D7083" t="inlineStr">
        <is>
          <t>IPCA</t>
        </is>
      </c>
      <c r="E7083" t="n">
        <v>0.009488792934583046</v>
      </c>
      <c r="F7083" t="inlineStr">
        <is>
          <t>MENSAL</t>
        </is>
      </c>
      <c r="G7083" t="n">
        <v>46262</v>
      </c>
      <c r="H7083" t="n">
        <v>46262</v>
      </c>
      <c r="I7083" t="inlineStr">
        <is>
          <t>055</t>
        </is>
      </c>
      <c r="J7083" t="inlineStr">
        <is>
          <t>CARTEIRA</t>
        </is>
      </c>
      <c r="K7083" t="inlineStr">
        <is>
          <t>CONTRATO</t>
        </is>
      </c>
      <c r="L7083" t="n">
        <v>1442.57958</v>
      </c>
      <c r="M7083" t="inlineStr"/>
      <c r="N7083" t="inlineStr"/>
      <c r="O7083" s="142">
        <f>DATE(YEAR(H7083),MONTH(H7083),1)</f>
        <v/>
      </c>
      <c r="P7083" s="132">
        <f>IF(H7083&gt;$L$3,"Futuro","Atraso")</f>
        <v/>
      </c>
      <c r="Q7083">
        <f>12*(YEAR(H7083)-YEAR($L$3))+(MONTH(H7083)-MONTH($L$3))</f>
        <v/>
      </c>
      <c r="R7083" s="366">
        <f>IF(N7083="IBIRAPITANGA FASE 3",IF(P7083="Atraso",M7083,M7083/(1+$J$2)^Q7083),IF(P7083="Atraso",M7083,M7083/(1+$J$1)^Q7083))</f>
        <v/>
      </c>
    </row>
    <row r="7084">
      <c r="A7084" t="inlineStr">
        <is>
          <t>Q03L020</t>
        </is>
      </c>
      <c r="B7084" t="inlineStr">
        <is>
          <t>VILMA MENDES DA SILVA</t>
        </is>
      </c>
      <c r="C7084" t="n">
        <v>1</v>
      </c>
      <c r="D7084" t="inlineStr">
        <is>
          <t>IPCA</t>
        </is>
      </c>
      <c r="E7084" t="n">
        <v>0.009488792934583046</v>
      </c>
      <c r="F7084" t="inlineStr">
        <is>
          <t>MENSAL</t>
        </is>
      </c>
      <c r="G7084" t="n">
        <v>46293</v>
      </c>
      <c r="H7084" t="n">
        <v>46293</v>
      </c>
      <c r="I7084" t="inlineStr">
        <is>
          <t>056</t>
        </is>
      </c>
      <c r="J7084" t="inlineStr">
        <is>
          <t>CARTEIRA</t>
        </is>
      </c>
      <c r="K7084" t="inlineStr">
        <is>
          <t>CONTRATO</t>
        </is>
      </c>
      <c r="L7084" t="n">
        <v>1442.57958</v>
      </c>
      <c r="M7084" t="inlineStr"/>
      <c r="N7084" t="inlineStr"/>
      <c r="O7084" s="142">
        <f>DATE(YEAR(H7084),MONTH(H7084),1)</f>
        <v/>
      </c>
      <c r="P7084" s="132">
        <f>IF(H7084&gt;$L$3,"Futuro","Atraso")</f>
        <v/>
      </c>
      <c r="Q7084">
        <f>12*(YEAR(H7084)-YEAR($L$3))+(MONTH(H7084)-MONTH($L$3))</f>
        <v/>
      </c>
      <c r="R7084" s="366">
        <f>IF(N7084="IBIRAPITANGA FASE 3",IF(P7084="Atraso",M7084,M7084/(1+$J$2)^Q7084),IF(P7084="Atraso",M7084,M7084/(1+$J$1)^Q7084))</f>
        <v/>
      </c>
    </row>
    <row r="7085">
      <c r="A7085" t="inlineStr">
        <is>
          <t>Q03L020</t>
        </is>
      </c>
      <c r="B7085" t="inlineStr">
        <is>
          <t>VILMA MENDES DA SILVA</t>
        </is>
      </c>
      <c r="C7085" t="n">
        <v>1</v>
      </c>
      <c r="D7085" t="inlineStr">
        <is>
          <t>IPCA</t>
        </is>
      </c>
      <c r="E7085" t="n">
        <v>0.009488792934583046</v>
      </c>
      <c r="F7085" t="inlineStr">
        <is>
          <t>MENSAL</t>
        </is>
      </c>
      <c r="G7085" t="n">
        <v>46323</v>
      </c>
      <c r="H7085" t="n">
        <v>46323</v>
      </c>
      <c r="I7085" t="inlineStr">
        <is>
          <t>057</t>
        </is>
      </c>
      <c r="J7085" t="inlineStr">
        <is>
          <t>CARTEIRA</t>
        </is>
      </c>
      <c r="K7085" t="inlineStr">
        <is>
          <t>CONTRATO</t>
        </is>
      </c>
      <c r="L7085" t="n">
        <v>1442.57958</v>
      </c>
      <c r="M7085" t="inlineStr"/>
      <c r="N7085" t="inlineStr"/>
      <c r="O7085" s="142">
        <f>DATE(YEAR(H7085),MONTH(H7085),1)</f>
        <v/>
      </c>
      <c r="P7085" s="132">
        <f>IF(H7085&gt;$L$3,"Futuro","Atraso")</f>
        <v/>
      </c>
      <c r="Q7085">
        <f>12*(YEAR(H7085)-YEAR($L$3))+(MONTH(H7085)-MONTH($L$3))</f>
        <v/>
      </c>
      <c r="R7085" s="366">
        <f>IF(N7085="IBIRAPITANGA FASE 3",IF(P7085="Atraso",M7085,M7085/(1+$J$2)^Q7085),IF(P7085="Atraso",M7085,M7085/(1+$J$1)^Q7085))</f>
        <v/>
      </c>
    </row>
    <row r="7086">
      <c r="A7086" t="inlineStr">
        <is>
          <t>Q03L020</t>
        </is>
      </c>
      <c r="B7086" t="inlineStr">
        <is>
          <t>VILMA MENDES DA SILVA</t>
        </is>
      </c>
      <c r="C7086" t="n">
        <v>1</v>
      </c>
      <c r="D7086" t="inlineStr">
        <is>
          <t>IPCA</t>
        </is>
      </c>
      <c r="E7086" t="n">
        <v>0.009488792934583046</v>
      </c>
      <c r="F7086" t="inlineStr">
        <is>
          <t>MENSAL</t>
        </is>
      </c>
      <c r="G7086" t="n">
        <v>46354</v>
      </c>
      <c r="H7086" t="n">
        <v>46354</v>
      </c>
      <c r="I7086" t="inlineStr">
        <is>
          <t>058</t>
        </is>
      </c>
      <c r="J7086" t="inlineStr">
        <is>
          <t>CARTEIRA</t>
        </is>
      </c>
      <c r="K7086" t="inlineStr">
        <is>
          <t>CONTRATO</t>
        </is>
      </c>
      <c r="L7086" t="n">
        <v>1442.57958</v>
      </c>
      <c r="M7086" t="inlineStr"/>
      <c r="N7086" t="inlineStr"/>
      <c r="O7086" s="142">
        <f>DATE(YEAR(H7086),MONTH(H7086),1)</f>
        <v/>
      </c>
      <c r="P7086" s="132">
        <f>IF(H7086&gt;$L$3,"Futuro","Atraso")</f>
        <v/>
      </c>
      <c r="Q7086">
        <f>12*(YEAR(H7086)-YEAR($L$3))+(MONTH(H7086)-MONTH($L$3))</f>
        <v/>
      </c>
      <c r="R7086" s="366">
        <f>IF(N7086="IBIRAPITANGA FASE 3",IF(P7086="Atraso",M7086,M7086/(1+$J$2)^Q7086),IF(P7086="Atraso",M7086,M7086/(1+$J$1)^Q7086))</f>
        <v/>
      </c>
    </row>
    <row r="7087">
      <c r="A7087" t="inlineStr">
        <is>
          <t>Q03L020</t>
        </is>
      </c>
      <c r="B7087" t="inlineStr">
        <is>
          <t>VILMA MENDES DA SILVA</t>
        </is>
      </c>
      <c r="C7087" t="n">
        <v>1</v>
      </c>
      <c r="D7087" t="inlineStr">
        <is>
          <t>IPCA</t>
        </is>
      </c>
      <c r="E7087" t="n">
        <v>0.009488792934583046</v>
      </c>
      <c r="F7087" t="inlineStr">
        <is>
          <t>MENSAL</t>
        </is>
      </c>
      <c r="G7087" t="n">
        <v>46384</v>
      </c>
      <c r="H7087" t="n">
        <v>46384</v>
      </c>
      <c r="I7087" t="inlineStr">
        <is>
          <t>059</t>
        </is>
      </c>
      <c r="J7087" t="inlineStr">
        <is>
          <t>CARTEIRA</t>
        </is>
      </c>
      <c r="K7087" t="inlineStr">
        <is>
          <t>CONTRATO</t>
        </is>
      </c>
      <c r="L7087" t="n">
        <v>1442.57958</v>
      </c>
      <c r="M7087" t="inlineStr"/>
      <c r="N7087" t="inlineStr"/>
      <c r="O7087" s="142">
        <f>DATE(YEAR(H7087),MONTH(H7087),1)</f>
        <v/>
      </c>
      <c r="P7087" s="132">
        <f>IF(H7087&gt;$L$3,"Futuro","Atraso")</f>
        <v/>
      </c>
      <c r="Q7087">
        <f>12*(YEAR(H7087)-YEAR($L$3))+(MONTH(H7087)-MONTH($L$3))</f>
        <v/>
      </c>
      <c r="R7087" s="366">
        <f>IF(N7087="IBIRAPITANGA FASE 3",IF(P7087="Atraso",M7087,M7087/(1+$J$2)^Q7087),IF(P7087="Atraso",M7087,M7087/(1+$J$1)^Q7087))</f>
        <v/>
      </c>
    </row>
    <row r="7088">
      <c r="A7088" t="inlineStr">
        <is>
          <t>Q03L020</t>
        </is>
      </c>
      <c r="B7088" t="inlineStr">
        <is>
          <t>VILMA MENDES DA SILVA</t>
        </is>
      </c>
      <c r="C7088" t="n">
        <v>1</v>
      </c>
      <c r="D7088" t="inlineStr">
        <is>
          <t>IPCA</t>
        </is>
      </c>
      <c r="E7088" t="n">
        <v>0.009488792934583046</v>
      </c>
      <c r="F7088" t="inlineStr">
        <is>
          <t>MENSAL</t>
        </is>
      </c>
      <c r="G7088" t="n">
        <v>46415</v>
      </c>
      <c r="H7088" t="n">
        <v>46415</v>
      </c>
      <c r="I7088" t="inlineStr">
        <is>
          <t>060</t>
        </is>
      </c>
      <c r="J7088" t="inlineStr">
        <is>
          <t>CARTEIRA</t>
        </is>
      </c>
      <c r="K7088" t="inlineStr">
        <is>
          <t>CONTRATO</t>
        </is>
      </c>
      <c r="L7088" t="n">
        <v>1442.57958</v>
      </c>
      <c r="M7088" t="inlineStr"/>
      <c r="N7088" t="inlineStr"/>
      <c r="O7088" s="142">
        <f>DATE(YEAR(H7088),MONTH(H7088),1)</f>
        <v/>
      </c>
      <c r="P7088" s="132">
        <f>IF(H7088&gt;$L$3,"Futuro","Atraso")</f>
        <v/>
      </c>
      <c r="Q7088">
        <f>12*(YEAR(H7088)-YEAR($L$3))+(MONTH(H7088)-MONTH($L$3))</f>
        <v/>
      </c>
      <c r="R7088" s="366">
        <f>IF(N7088="IBIRAPITANGA FASE 3",IF(P7088="Atraso",M7088,M7088/(1+$J$2)^Q7088),IF(P7088="Atraso",M7088,M7088/(1+$J$1)^Q7088))</f>
        <v/>
      </c>
    </row>
    <row r="7089">
      <c r="A7089" t="inlineStr">
        <is>
          <t>Q03L020</t>
        </is>
      </c>
      <c r="B7089" t="inlineStr">
        <is>
          <t>VILMA MENDES DA SILVA</t>
        </is>
      </c>
      <c r="C7089" t="n">
        <v>1</v>
      </c>
      <c r="D7089" t="inlineStr">
        <is>
          <t>IPCA</t>
        </is>
      </c>
      <c r="E7089" t="n">
        <v>0.009488792934583046</v>
      </c>
      <c r="F7089" t="inlineStr">
        <is>
          <t>MENSAL</t>
        </is>
      </c>
      <c r="G7089" t="n">
        <v>46446</v>
      </c>
      <c r="H7089" t="n">
        <v>46446</v>
      </c>
      <c r="I7089" t="inlineStr">
        <is>
          <t>061</t>
        </is>
      </c>
      <c r="J7089" t="inlineStr">
        <is>
          <t>CARTEIRA</t>
        </is>
      </c>
      <c r="K7089" t="inlineStr">
        <is>
          <t>CONTRATO</t>
        </is>
      </c>
      <c r="L7089" t="n">
        <v>1442.57958</v>
      </c>
      <c r="M7089" t="inlineStr"/>
      <c r="N7089" t="inlineStr"/>
      <c r="O7089" s="142">
        <f>DATE(YEAR(H7089),MONTH(H7089),1)</f>
        <v/>
      </c>
      <c r="P7089" s="132">
        <f>IF(H7089&gt;$L$3,"Futuro","Atraso")</f>
        <v/>
      </c>
      <c r="Q7089">
        <f>12*(YEAR(H7089)-YEAR($L$3))+(MONTH(H7089)-MONTH($L$3))</f>
        <v/>
      </c>
      <c r="R7089" s="366">
        <f>IF(N7089="IBIRAPITANGA FASE 3",IF(P7089="Atraso",M7089,M7089/(1+$J$2)^Q7089),IF(P7089="Atraso",M7089,M7089/(1+$J$1)^Q7089))</f>
        <v/>
      </c>
    </row>
    <row r="7090">
      <c r="A7090" t="inlineStr">
        <is>
          <t>Q03L020</t>
        </is>
      </c>
      <c r="B7090" t="inlineStr">
        <is>
          <t>VILMA MENDES DA SILVA</t>
        </is>
      </c>
      <c r="C7090" t="n">
        <v>1</v>
      </c>
      <c r="D7090" t="inlineStr">
        <is>
          <t>IPCA</t>
        </is>
      </c>
      <c r="E7090" t="n">
        <v>0.009488792934583046</v>
      </c>
      <c r="F7090" t="inlineStr">
        <is>
          <t>MENSAL</t>
        </is>
      </c>
      <c r="G7090" t="n">
        <v>46474</v>
      </c>
      <c r="H7090" t="n">
        <v>46474</v>
      </c>
      <c r="I7090" t="inlineStr">
        <is>
          <t>062</t>
        </is>
      </c>
      <c r="J7090" t="inlineStr">
        <is>
          <t>CARTEIRA</t>
        </is>
      </c>
      <c r="K7090" t="inlineStr">
        <is>
          <t>CONTRATO</t>
        </is>
      </c>
      <c r="L7090" t="n">
        <v>1442.57958</v>
      </c>
      <c r="M7090" t="inlineStr"/>
      <c r="N7090" t="inlineStr"/>
      <c r="O7090" s="142">
        <f>DATE(YEAR(H7090),MONTH(H7090),1)</f>
        <v/>
      </c>
      <c r="P7090" s="132">
        <f>IF(H7090&gt;$L$3,"Futuro","Atraso")</f>
        <v/>
      </c>
      <c r="Q7090">
        <f>12*(YEAR(H7090)-YEAR($L$3))+(MONTH(H7090)-MONTH($L$3))</f>
        <v/>
      </c>
      <c r="R7090" s="366">
        <f>IF(N7090="IBIRAPITANGA FASE 3",IF(P7090="Atraso",M7090,M7090/(1+$J$2)^Q7090),IF(P7090="Atraso",M7090,M7090/(1+$J$1)^Q7090))</f>
        <v/>
      </c>
    </row>
    <row r="7091">
      <c r="A7091" t="inlineStr">
        <is>
          <t>Q03L020</t>
        </is>
      </c>
      <c r="B7091" t="inlineStr">
        <is>
          <t>VILMA MENDES DA SILVA</t>
        </is>
      </c>
      <c r="C7091" t="n">
        <v>1</v>
      </c>
      <c r="D7091" t="inlineStr">
        <is>
          <t>IPCA</t>
        </is>
      </c>
      <c r="E7091" t="n">
        <v>0.009488792934583046</v>
      </c>
      <c r="F7091" t="inlineStr">
        <is>
          <t>MENSAL</t>
        </is>
      </c>
      <c r="G7091" t="n">
        <v>46505</v>
      </c>
      <c r="H7091" t="n">
        <v>46505</v>
      </c>
      <c r="I7091" t="inlineStr">
        <is>
          <t>063</t>
        </is>
      </c>
      <c r="J7091" t="inlineStr">
        <is>
          <t>CARTEIRA</t>
        </is>
      </c>
      <c r="K7091" t="inlineStr">
        <is>
          <t>CONTRATO</t>
        </is>
      </c>
      <c r="L7091" t="n">
        <v>1442.57958</v>
      </c>
      <c r="M7091" t="inlineStr"/>
      <c r="N7091" t="inlineStr"/>
      <c r="O7091" s="142">
        <f>DATE(YEAR(H7091),MONTH(H7091),1)</f>
        <v/>
      </c>
      <c r="P7091" s="132">
        <f>IF(H7091&gt;$L$3,"Futuro","Atraso")</f>
        <v/>
      </c>
      <c r="Q7091">
        <f>12*(YEAR(H7091)-YEAR($L$3))+(MONTH(H7091)-MONTH($L$3))</f>
        <v/>
      </c>
      <c r="R7091" s="366">
        <f>IF(N7091="IBIRAPITANGA FASE 3",IF(P7091="Atraso",M7091,M7091/(1+$J$2)^Q7091),IF(P7091="Atraso",M7091,M7091/(1+$J$1)^Q7091))</f>
        <v/>
      </c>
    </row>
    <row r="7092">
      <c r="A7092" t="inlineStr">
        <is>
          <t>Q03L020</t>
        </is>
      </c>
      <c r="B7092" t="inlineStr">
        <is>
          <t>VILMA MENDES DA SILVA</t>
        </is>
      </c>
      <c r="C7092" t="n">
        <v>1</v>
      </c>
      <c r="D7092" t="inlineStr">
        <is>
          <t>IPCA</t>
        </is>
      </c>
      <c r="E7092" t="n">
        <v>0.009488792934583046</v>
      </c>
      <c r="F7092" t="inlineStr">
        <is>
          <t>MENSAL</t>
        </is>
      </c>
      <c r="G7092" t="n">
        <v>46535</v>
      </c>
      <c r="H7092" t="n">
        <v>46535</v>
      </c>
      <c r="I7092" t="inlineStr">
        <is>
          <t>064</t>
        </is>
      </c>
      <c r="J7092" t="inlineStr">
        <is>
          <t>CARTEIRA</t>
        </is>
      </c>
      <c r="K7092" t="inlineStr">
        <is>
          <t>CONTRATO</t>
        </is>
      </c>
      <c r="L7092" t="n">
        <v>1442.57958</v>
      </c>
      <c r="M7092" t="inlineStr"/>
      <c r="N7092" t="inlineStr"/>
      <c r="O7092" s="142">
        <f>DATE(YEAR(H7092),MONTH(H7092),1)</f>
        <v/>
      </c>
      <c r="P7092" s="132">
        <f>IF(H7092&gt;$L$3,"Futuro","Atraso")</f>
        <v/>
      </c>
      <c r="Q7092">
        <f>12*(YEAR(H7092)-YEAR($L$3))+(MONTH(H7092)-MONTH($L$3))</f>
        <v/>
      </c>
      <c r="R7092" s="366">
        <f>IF(N7092="IBIRAPITANGA FASE 3",IF(P7092="Atraso",M7092,M7092/(1+$J$2)^Q7092),IF(P7092="Atraso",M7092,M7092/(1+$J$1)^Q7092))</f>
        <v/>
      </c>
    </row>
    <row r="7093">
      <c r="A7093" t="inlineStr">
        <is>
          <t>Q03L020</t>
        </is>
      </c>
      <c r="B7093" t="inlineStr">
        <is>
          <t>VILMA MENDES DA SILVA</t>
        </is>
      </c>
      <c r="C7093" t="n">
        <v>1</v>
      </c>
      <c r="D7093" t="inlineStr">
        <is>
          <t>IPCA</t>
        </is>
      </c>
      <c r="E7093" t="n">
        <v>0.009488792934583046</v>
      </c>
      <c r="F7093" t="inlineStr">
        <is>
          <t>MENSAL</t>
        </is>
      </c>
      <c r="G7093" t="n">
        <v>46566</v>
      </c>
      <c r="H7093" t="n">
        <v>46566</v>
      </c>
      <c r="I7093" t="inlineStr">
        <is>
          <t>065</t>
        </is>
      </c>
      <c r="J7093" t="inlineStr">
        <is>
          <t>CARTEIRA</t>
        </is>
      </c>
      <c r="K7093" t="inlineStr">
        <is>
          <t>CONTRATO</t>
        </is>
      </c>
      <c r="L7093" t="n">
        <v>1442.57958</v>
      </c>
      <c r="M7093" t="inlineStr"/>
      <c r="N7093" t="inlineStr"/>
      <c r="O7093" s="142">
        <f>DATE(YEAR(H7093),MONTH(H7093),1)</f>
        <v/>
      </c>
      <c r="P7093" s="132">
        <f>IF(H7093&gt;$L$3,"Futuro","Atraso")</f>
        <v/>
      </c>
      <c r="Q7093">
        <f>12*(YEAR(H7093)-YEAR($L$3))+(MONTH(H7093)-MONTH($L$3))</f>
        <v/>
      </c>
      <c r="R7093" s="366">
        <f>IF(N7093="IBIRAPITANGA FASE 3",IF(P7093="Atraso",M7093,M7093/(1+$J$2)^Q7093),IF(P7093="Atraso",M7093,M7093/(1+$J$1)^Q7093))</f>
        <v/>
      </c>
    </row>
    <row r="7094">
      <c r="A7094" t="inlineStr">
        <is>
          <t>Q03L020</t>
        </is>
      </c>
      <c r="B7094" t="inlineStr">
        <is>
          <t>VILMA MENDES DA SILVA</t>
        </is>
      </c>
      <c r="C7094" t="n">
        <v>1</v>
      </c>
      <c r="D7094" t="inlineStr">
        <is>
          <t>IPCA</t>
        </is>
      </c>
      <c r="E7094" t="n">
        <v>0.009488792934583046</v>
      </c>
      <c r="F7094" t="inlineStr">
        <is>
          <t>MENSAL</t>
        </is>
      </c>
      <c r="G7094" t="n">
        <v>46596</v>
      </c>
      <c r="H7094" t="n">
        <v>46596</v>
      </c>
      <c r="I7094" t="inlineStr">
        <is>
          <t>066</t>
        </is>
      </c>
      <c r="J7094" t="inlineStr">
        <is>
          <t>CARTEIRA</t>
        </is>
      </c>
      <c r="K7094" t="inlineStr">
        <is>
          <t>CONTRATO</t>
        </is>
      </c>
      <c r="L7094" t="n">
        <v>1442.57958</v>
      </c>
      <c r="M7094" t="inlineStr"/>
      <c r="N7094" t="inlineStr"/>
      <c r="O7094" s="142">
        <f>DATE(YEAR(H7094),MONTH(H7094),1)</f>
        <v/>
      </c>
      <c r="P7094" s="132">
        <f>IF(H7094&gt;$L$3,"Futuro","Atraso")</f>
        <v/>
      </c>
      <c r="Q7094">
        <f>12*(YEAR(H7094)-YEAR($L$3))+(MONTH(H7094)-MONTH($L$3))</f>
        <v/>
      </c>
      <c r="R7094" s="366">
        <f>IF(N7094="IBIRAPITANGA FASE 3",IF(P7094="Atraso",M7094,M7094/(1+$J$2)^Q7094),IF(P7094="Atraso",M7094,M7094/(1+$J$1)^Q7094))</f>
        <v/>
      </c>
    </row>
    <row r="7095">
      <c r="A7095" t="inlineStr">
        <is>
          <t>Q03L020</t>
        </is>
      </c>
      <c r="B7095" t="inlineStr">
        <is>
          <t>VILMA MENDES DA SILVA</t>
        </is>
      </c>
      <c r="C7095" t="n">
        <v>1</v>
      </c>
      <c r="D7095" t="inlineStr">
        <is>
          <t>IPCA</t>
        </is>
      </c>
      <c r="E7095" t="n">
        <v>0.009488792934583046</v>
      </c>
      <c r="F7095" t="inlineStr">
        <is>
          <t>MENSAL</t>
        </is>
      </c>
      <c r="G7095" t="n">
        <v>46627</v>
      </c>
      <c r="H7095" t="n">
        <v>46627</v>
      </c>
      <c r="I7095" t="inlineStr">
        <is>
          <t>067</t>
        </is>
      </c>
      <c r="J7095" t="inlineStr">
        <is>
          <t>CARTEIRA</t>
        </is>
      </c>
      <c r="K7095" t="inlineStr">
        <is>
          <t>CONTRATO</t>
        </is>
      </c>
      <c r="L7095" t="n">
        <v>1442.57958</v>
      </c>
      <c r="M7095" t="inlineStr"/>
      <c r="N7095" t="inlineStr"/>
      <c r="O7095" s="142">
        <f>DATE(YEAR(H7095),MONTH(H7095),1)</f>
        <v/>
      </c>
      <c r="P7095" s="132">
        <f>IF(H7095&gt;$L$3,"Futuro","Atraso")</f>
        <v/>
      </c>
      <c r="Q7095">
        <f>12*(YEAR(H7095)-YEAR($L$3))+(MONTH(H7095)-MONTH($L$3))</f>
        <v/>
      </c>
      <c r="R7095" s="366">
        <f>IF(N7095="IBIRAPITANGA FASE 3",IF(P7095="Atraso",M7095,M7095/(1+$J$2)^Q7095),IF(P7095="Atraso",M7095,M7095/(1+$J$1)^Q7095))</f>
        <v/>
      </c>
    </row>
    <row r="7096">
      <c r="A7096" t="inlineStr">
        <is>
          <t>Q03L020</t>
        </is>
      </c>
      <c r="B7096" t="inlineStr">
        <is>
          <t>VILMA MENDES DA SILVA</t>
        </is>
      </c>
      <c r="C7096" t="n">
        <v>1</v>
      </c>
      <c r="D7096" t="inlineStr">
        <is>
          <t>IPCA</t>
        </is>
      </c>
      <c r="E7096" t="n">
        <v>0.009488792934583046</v>
      </c>
      <c r="F7096" t="inlineStr">
        <is>
          <t>MENSAL</t>
        </is>
      </c>
      <c r="G7096" t="n">
        <v>46658</v>
      </c>
      <c r="H7096" t="n">
        <v>46658</v>
      </c>
      <c r="I7096" t="inlineStr">
        <is>
          <t>068</t>
        </is>
      </c>
      <c r="J7096" t="inlineStr">
        <is>
          <t>CARTEIRA</t>
        </is>
      </c>
      <c r="K7096" t="inlineStr">
        <is>
          <t>CONTRATO</t>
        </is>
      </c>
      <c r="L7096" t="n">
        <v>1442.57958</v>
      </c>
      <c r="M7096" t="inlineStr"/>
      <c r="N7096" t="inlineStr"/>
      <c r="O7096" s="142">
        <f>DATE(YEAR(H7096),MONTH(H7096),1)</f>
        <v/>
      </c>
      <c r="P7096" s="132">
        <f>IF(H7096&gt;$L$3,"Futuro","Atraso")</f>
        <v/>
      </c>
      <c r="Q7096">
        <f>12*(YEAR(H7096)-YEAR($L$3))+(MONTH(H7096)-MONTH($L$3))</f>
        <v/>
      </c>
      <c r="R7096" s="366">
        <f>IF(N7096="IBIRAPITANGA FASE 3",IF(P7096="Atraso",M7096,M7096/(1+$J$2)^Q7096),IF(P7096="Atraso",M7096,M7096/(1+$J$1)^Q7096))</f>
        <v/>
      </c>
    </row>
    <row r="7097">
      <c r="A7097" t="inlineStr">
        <is>
          <t>Q04L02</t>
        </is>
      </c>
      <c r="B7097" t="inlineStr">
        <is>
          <t>JOSE ROBERTO INACIO DA SILVA</t>
        </is>
      </c>
      <c r="C7097" t="n">
        <v>1</v>
      </c>
      <c r="D7097" t="inlineStr">
        <is>
          <t>IPCA</t>
        </is>
      </c>
      <c r="E7097" t="n">
        <v>0.009488792934583046</v>
      </c>
      <c r="F7097" t="inlineStr">
        <is>
          <t>MENSAL</t>
        </is>
      </c>
      <c r="G7097" t="n">
        <v>45219</v>
      </c>
      <c r="H7097" t="n">
        <v>45219</v>
      </c>
      <c r="I7097" t="inlineStr">
        <is>
          <t>011</t>
        </is>
      </c>
      <c r="J7097" t="inlineStr">
        <is>
          <t>CARTEIRA</t>
        </is>
      </c>
      <c r="K7097" t="inlineStr">
        <is>
          <t>CONTRATO</t>
        </is>
      </c>
      <c r="L7097" t="n">
        <v>832.0815900000001</v>
      </c>
      <c r="M7097" t="inlineStr"/>
      <c r="N7097" t="inlineStr"/>
      <c r="O7097" s="142">
        <f>DATE(YEAR(H7097),MONTH(H7097),1)</f>
        <v/>
      </c>
      <c r="P7097" s="132">
        <f>IF(H7097&gt;$L$3,"Futuro","Atraso")</f>
        <v/>
      </c>
      <c r="Q7097">
        <f>12*(YEAR(H7097)-YEAR($L$3))+(MONTH(H7097)-MONTH($L$3))</f>
        <v/>
      </c>
      <c r="R7097" s="366">
        <f>IF(N7097="IBIRAPITANGA FASE 3",IF(P7097="Atraso",M7097,M7097/(1+$J$2)^Q7097),IF(P7097="Atraso",M7097,M7097/(1+$J$1)^Q7097))</f>
        <v/>
      </c>
    </row>
    <row r="7098">
      <c r="A7098" t="inlineStr">
        <is>
          <t>Q04L02</t>
        </is>
      </c>
      <c r="B7098" t="inlineStr">
        <is>
          <t>JOSE ROBERTO INACIO DA SILVA</t>
        </is>
      </c>
      <c r="C7098" t="n">
        <v>1</v>
      </c>
      <c r="D7098" t="inlineStr">
        <is>
          <t>IPCA</t>
        </is>
      </c>
      <c r="E7098" t="n">
        <v>0.009488792934583046</v>
      </c>
      <c r="F7098" t="inlineStr">
        <is>
          <t>MENSAL</t>
        </is>
      </c>
      <c r="G7098" t="n">
        <v>45250</v>
      </c>
      <c r="H7098" t="n">
        <v>45250</v>
      </c>
      <c r="I7098" t="inlineStr">
        <is>
          <t>012</t>
        </is>
      </c>
      <c r="J7098" t="inlineStr">
        <is>
          <t>CARTEIRA</t>
        </is>
      </c>
      <c r="K7098" t="inlineStr">
        <is>
          <t>CONTRATO</t>
        </is>
      </c>
      <c r="L7098" t="n">
        <v>832.0815900000001</v>
      </c>
      <c r="M7098" t="inlineStr"/>
      <c r="N7098" t="inlineStr"/>
      <c r="O7098" s="142">
        <f>DATE(YEAR(H7098),MONTH(H7098),1)</f>
        <v/>
      </c>
      <c r="P7098" s="132">
        <f>IF(H7098&gt;$L$3,"Futuro","Atraso")</f>
        <v/>
      </c>
      <c r="Q7098">
        <f>12*(YEAR(H7098)-YEAR($L$3))+(MONTH(H7098)-MONTH($L$3))</f>
        <v/>
      </c>
      <c r="R7098" s="366">
        <f>IF(N7098="IBIRAPITANGA FASE 3",IF(P7098="Atraso",M7098,M7098/(1+$J$2)^Q7098),IF(P7098="Atraso",M7098,M7098/(1+$J$1)^Q7098))</f>
        <v/>
      </c>
    </row>
    <row r="7099">
      <c r="A7099" t="inlineStr">
        <is>
          <t>Q04L02</t>
        </is>
      </c>
      <c r="B7099" t="inlineStr">
        <is>
          <t>JOSE ROBERTO INACIO DA SILVA</t>
        </is>
      </c>
      <c r="C7099" t="n">
        <v>1</v>
      </c>
      <c r="D7099" t="inlineStr">
        <is>
          <t>IPCA</t>
        </is>
      </c>
      <c r="E7099" t="n">
        <v>0.009488792934583046</v>
      </c>
      <c r="F7099" t="inlineStr">
        <is>
          <t>MENSAL</t>
        </is>
      </c>
      <c r="G7099" t="n">
        <v>45280</v>
      </c>
      <c r="H7099" t="n">
        <v>45280</v>
      </c>
      <c r="I7099" t="inlineStr">
        <is>
          <t>013</t>
        </is>
      </c>
      <c r="J7099" t="inlineStr">
        <is>
          <t>CARTEIRA</t>
        </is>
      </c>
      <c r="K7099" t="inlineStr">
        <is>
          <t>CONTRATO</t>
        </is>
      </c>
      <c r="L7099" t="n">
        <v>832.0815900000001</v>
      </c>
      <c r="M7099" t="inlineStr"/>
      <c r="N7099" t="inlineStr"/>
      <c r="O7099" s="142">
        <f>DATE(YEAR(H7099),MONTH(H7099),1)</f>
        <v/>
      </c>
      <c r="P7099" s="132">
        <f>IF(H7099&gt;$L$3,"Futuro","Atraso")</f>
        <v/>
      </c>
      <c r="Q7099">
        <f>12*(YEAR(H7099)-YEAR($L$3))+(MONTH(H7099)-MONTH($L$3))</f>
        <v/>
      </c>
      <c r="R7099" s="366">
        <f>IF(N7099="IBIRAPITANGA FASE 3",IF(P7099="Atraso",M7099,M7099/(1+$J$2)^Q7099),IF(P7099="Atraso",M7099,M7099/(1+$J$1)^Q7099))</f>
        <v/>
      </c>
    </row>
    <row r="7100">
      <c r="A7100" t="inlineStr">
        <is>
          <t>Q04L02</t>
        </is>
      </c>
      <c r="B7100" t="inlineStr">
        <is>
          <t>JOSE ROBERTO INACIO DA SILVA</t>
        </is>
      </c>
      <c r="C7100" t="n">
        <v>1</v>
      </c>
      <c r="D7100" t="inlineStr">
        <is>
          <t>IPCA</t>
        </is>
      </c>
      <c r="E7100" t="n">
        <v>0.009488792934583046</v>
      </c>
      <c r="F7100" t="inlineStr">
        <is>
          <t>MENSAL</t>
        </is>
      </c>
      <c r="G7100" t="n">
        <v>45311</v>
      </c>
      <c r="H7100" t="n">
        <v>45311</v>
      </c>
      <c r="I7100" t="inlineStr">
        <is>
          <t>014</t>
        </is>
      </c>
      <c r="J7100" t="inlineStr">
        <is>
          <t>CARTEIRA</t>
        </is>
      </c>
      <c r="K7100" t="inlineStr">
        <is>
          <t>CONTRATO</t>
        </is>
      </c>
      <c r="L7100" t="n">
        <v>832.0815900000001</v>
      </c>
      <c r="M7100" t="inlineStr"/>
      <c r="N7100" t="inlineStr"/>
      <c r="O7100" s="142">
        <f>DATE(YEAR(H7100),MONTH(H7100),1)</f>
        <v/>
      </c>
      <c r="P7100" s="132">
        <f>IF(H7100&gt;$L$3,"Futuro","Atraso")</f>
        <v/>
      </c>
      <c r="Q7100">
        <f>12*(YEAR(H7100)-YEAR($L$3))+(MONTH(H7100)-MONTH($L$3))</f>
        <v/>
      </c>
      <c r="R7100" s="366">
        <f>IF(N7100="IBIRAPITANGA FASE 3",IF(P7100="Atraso",M7100,M7100/(1+$J$2)^Q7100),IF(P7100="Atraso",M7100,M7100/(1+$J$1)^Q7100))</f>
        <v/>
      </c>
    </row>
    <row r="7101">
      <c r="A7101" t="inlineStr">
        <is>
          <t>Q04L02</t>
        </is>
      </c>
      <c r="B7101" t="inlineStr">
        <is>
          <t>JOSE ROBERTO INACIO DA SILVA</t>
        </is>
      </c>
      <c r="C7101" t="n">
        <v>1</v>
      </c>
      <c r="D7101" t="inlineStr">
        <is>
          <t>IPCA</t>
        </is>
      </c>
      <c r="E7101" t="n">
        <v>0.009488792934583046</v>
      </c>
      <c r="F7101" t="inlineStr">
        <is>
          <t>MENSAL</t>
        </is>
      </c>
      <c r="G7101" t="n">
        <v>45342</v>
      </c>
      <c r="H7101" t="n">
        <v>45342</v>
      </c>
      <c r="I7101" t="inlineStr">
        <is>
          <t>015</t>
        </is>
      </c>
      <c r="J7101" t="inlineStr">
        <is>
          <t>CARTEIRA</t>
        </is>
      </c>
      <c r="K7101" t="inlineStr">
        <is>
          <t>CONTRATO</t>
        </is>
      </c>
      <c r="L7101" t="n">
        <v>832.0815900000001</v>
      </c>
      <c r="M7101" t="inlineStr"/>
      <c r="N7101" t="inlineStr"/>
      <c r="O7101" s="142">
        <f>DATE(YEAR(H7101),MONTH(H7101),1)</f>
        <v/>
      </c>
      <c r="P7101" s="132">
        <f>IF(H7101&gt;$L$3,"Futuro","Atraso")</f>
        <v/>
      </c>
      <c r="Q7101">
        <f>12*(YEAR(H7101)-YEAR($L$3))+(MONTH(H7101)-MONTH($L$3))</f>
        <v/>
      </c>
      <c r="R7101" s="366">
        <f>IF(N7101="IBIRAPITANGA FASE 3",IF(P7101="Atraso",M7101,M7101/(1+$J$2)^Q7101),IF(P7101="Atraso",M7101,M7101/(1+$J$1)^Q7101))</f>
        <v/>
      </c>
    </row>
    <row r="7102">
      <c r="A7102" t="inlineStr">
        <is>
          <t>Q04L02</t>
        </is>
      </c>
      <c r="B7102" t="inlineStr">
        <is>
          <t>JOSE ROBERTO INACIO DA SILVA</t>
        </is>
      </c>
      <c r="C7102" t="n">
        <v>1</v>
      </c>
      <c r="D7102" t="inlineStr">
        <is>
          <t>IPCA</t>
        </is>
      </c>
      <c r="E7102" t="n">
        <v>0.009488792934583046</v>
      </c>
      <c r="F7102" t="inlineStr">
        <is>
          <t>MENSAL</t>
        </is>
      </c>
      <c r="G7102" t="n">
        <v>45371</v>
      </c>
      <c r="H7102" t="n">
        <v>45371</v>
      </c>
      <c r="I7102" t="inlineStr">
        <is>
          <t>016</t>
        </is>
      </c>
      <c r="J7102" t="inlineStr">
        <is>
          <t>CARTEIRA</t>
        </is>
      </c>
      <c r="K7102" t="inlineStr">
        <is>
          <t>CONTRATO</t>
        </is>
      </c>
      <c r="L7102" t="n">
        <v>832.0815900000001</v>
      </c>
      <c r="M7102" t="inlineStr"/>
      <c r="N7102" t="inlineStr"/>
      <c r="O7102" s="142">
        <f>DATE(YEAR(H7102),MONTH(H7102),1)</f>
        <v/>
      </c>
      <c r="P7102" s="132">
        <f>IF(H7102&gt;$L$3,"Futuro","Atraso")</f>
        <v/>
      </c>
      <c r="Q7102">
        <f>12*(YEAR(H7102)-YEAR($L$3))+(MONTH(H7102)-MONTH($L$3))</f>
        <v/>
      </c>
      <c r="R7102" s="366">
        <f>IF(N7102="IBIRAPITANGA FASE 3",IF(P7102="Atraso",M7102,M7102/(1+$J$2)^Q7102),IF(P7102="Atraso",M7102,M7102/(1+$J$1)^Q7102))</f>
        <v/>
      </c>
    </row>
    <row r="7103">
      <c r="A7103" t="inlineStr">
        <is>
          <t>Q04L02</t>
        </is>
      </c>
      <c r="B7103" t="inlineStr">
        <is>
          <t>JOSE ROBERTO INACIO DA SILVA</t>
        </is>
      </c>
      <c r="C7103" t="n">
        <v>1</v>
      </c>
      <c r="D7103" t="inlineStr">
        <is>
          <t>IPCA</t>
        </is>
      </c>
      <c r="E7103" t="n">
        <v>0.009488792934583046</v>
      </c>
      <c r="F7103" t="inlineStr">
        <is>
          <t>MENSAL</t>
        </is>
      </c>
      <c r="G7103" t="n">
        <v>45402</v>
      </c>
      <c r="H7103" t="n">
        <v>45402</v>
      </c>
      <c r="I7103" t="inlineStr">
        <is>
          <t>017</t>
        </is>
      </c>
      <c r="J7103" t="inlineStr">
        <is>
          <t>CARTEIRA</t>
        </is>
      </c>
      <c r="K7103" t="inlineStr">
        <is>
          <t>CONTRATO</t>
        </is>
      </c>
      <c r="L7103" t="n">
        <v>832.0815900000001</v>
      </c>
      <c r="M7103" t="inlineStr"/>
      <c r="N7103" t="inlineStr"/>
      <c r="O7103" s="142">
        <f>DATE(YEAR(H7103),MONTH(H7103),1)</f>
        <v/>
      </c>
      <c r="P7103" s="132">
        <f>IF(H7103&gt;$L$3,"Futuro","Atraso")</f>
        <v/>
      </c>
      <c r="Q7103">
        <f>12*(YEAR(H7103)-YEAR($L$3))+(MONTH(H7103)-MONTH($L$3))</f>
        <v/>
      </c>
      <c r="R7103" s="366">
        <f>IF(N7103="IBIRAPITANGA FASE 3",IF(P7103="Atraso",M7103,M7103/(1+$J$2)^Q7103),IF(P7103="Atraso",M7103,M7103/(1+$J$1)^Q7103))</f>
        <v/>
      </c>
    </row>
    <row r="7104">
      <c r="A7104" t="inlineStr">
        <is>
          <t>Q04L02</t>
        </is>
      </c>
      <c r="B7104" t="inlineStr">
        <is>
          <t>JOSE ROBERTO INACIO DA SILVA</t>
        </is>
      </c>
      <c r="C7104" t="n">
        <v>1</v>
      </c>
      <c r="D7104" t="inlineStr">
        <is>
          <t>IPCA</t>
        </is>
      </c>
      <c r="E7104" t="n">
        <v>0.009488792934583046</v>
      </c>
      <c r="F7104" t="inlineStr">
        <is>
          <t>MENSAL</t>
        </is>
      </c>
      <c r="G7104" t="n">
        <v>45432</v>
      </c>
      <c r="H7104" t="n">
        <v>45432</v>
      </c>
      <c r="I7104" t="inlineStr">
        <is>
          <t>018</t>
        </is>
      </c>
      <c r="J7104" t="inlineStr">
        <is>
          <t>CARTEIRA</t>
        </is>
      </c>
      <c r="K7104" t="inlineStr">
        <is>
          <t>CONTRATO</t>
        </is>
      </c>
      <c r="L7104" t="n">
        <v>832.0815900000001</v>
      </c>
      <c r="M7104" t="inlineStr"/>
      <c r="N7104" t="inlineStr"/>
      <c r="O7104" s="142">
        <f>DATE(YEAR(H7104),MONTH(H7104),1)</f>
        <v/>
      </c>
      <c r="P7104" s="132">
        <f>IF(H7104&gt;$L$3,"Futuro","Atraso")</f>
        <v/>
      </c>
      <c r="Q7104">
        <f>12*(YEAR(H7104)-YEAR($L$3))+(MONTH(H7104)-MONTH($L$3))</f>
        <v/>
      </c>
      <c r="R7104" s="366">
        <f>IF(N7104="IBIRAPITANGA FASE 3",IF(P7104="Atraso",M7104,M7104/(1+$J$2)^Q7104),IF(P7104="Atraso",M7104,M7104/(1+$J$1)^Q7104))</f>
        <v/>
      </c>
    </row>
    <row r="7105">
      <c r="A7105" t="inlineStr">
        <is>
          <t>Q04L02</t>
        </is>
      </c>
      <c r="B7105" t="inlineStr">
        <is>
          <t>JOSE ROBERTO INACIO DA SILVA</t>
        </is>
      </c>
      <c r="C7105" t="n">
        <v>1</v>
      </c>
      <c r="D7105" t="inlineStr">
        <is>
          <t>IPCA</t>
        </is>
      </c>
      <c r="E7105" t="n">
        <v>0.009488792934583046</v>
      </c>
      <c r="F7105" t="inlineStr">
        <is>
          <t>MENSAL</t>
        </is>
      </c>
      <c r="G7105" t="n">
        <v>45463</v>
      </c>
      <c r="H7105" t="n">
        <v>45463</v>
      </c>
      <c r="I7105" t="inlineStr">
        <is>
          <t>019</t>
        </is>
      </c>
      <c r="J7105" t="inlineStr">
        <is>
          <t>CARTEIRA</t>
        </is>
      </c>
      <c r="K7105" t="inlineStr">
        <is>
          <t>CONTRATO</t>
        </is>
      </c>
      <c r="L7105" t="n">
        <v>832.0815900000001</v>
      </c>
      <c r="M7105" t="inlineStr"/>
      <c r="N7105" t="inlineStr"/>
      <c r="O7105" s="142">
        <f>DATE(YEAR(H7105),MONTH(H7105),1)</f>
        <v/>
      </c>
      <c r="P7105" s="132">
        <f>IF(H7105&gt;$L$3,"Futuro","Atraso")</f>
        <v/>
      </c>
      <c r="Q7105">
        <f>12*(YEAR(H7105)-YEAR($L$3))+(MONTH(H7105)-MONTH($L$3))</f>
        <v/>
      </c>
      <c r="R7105" s="366">
        <f>IF(N7105="IBIRAPITANGA FASE 3",IF(P7105="Atraso",M7105,M7105/(1+$J$2)^Q7105),IF(P7105="Atraso",M7105,M7105/(1+$J$1)^Q7105))</f>
        <v/>
      </c>
    </row>
    <row r="7106">
      <c r="A7106" t="inlineStr">
        <is>
          <t>Q04L02</t>
        </is>
      </c>
      <c r="B7106" t="inlineStr">
        <is>
          <t>JOSE ROBERTO INACIO DA SILVA</t>
        </is>
      </c>
      <c r="C7106" t="n">
        <v>1</v>
      </c>
      <c r="D7106" t="inlineStr">
        <is>
          <t>IPCA</t>
        </is>
      </c>
      <c r="E7106" t="n">
        <v>0.009488792934583046</v>
      </c>
      <c r="F7106" t="inlineStr">
        <is>
          <t>MENSAL</t>
        </is>
      </c>
      <c r="G7106" t="n">
        <v>45493</v>
      </c>
      <c r="H7106" t="n">
        <v>45493</v>
      </c>
      <c r="I7106" t="inlineStr">
        <is>
          <t>020</t>
        </is>
      </c>
      <c r="J7106" t="inlineStr">
        <is>
          <t>CARTEIRA</t>
        </is>
      </c>
      <c r="K7106" t="inlineStr">
        <is>
          <t>CONTRATO</t>
        </is>
      </c>
      <c r="L7106" t="n">
        <v>832.0815900000001</v>
      </c>
      <c r="M7106" t="inlineStr"/>
      <c r="N7106" t="inlineStr"/>
      <c r="O7106" s="142">
        <f>DATE(YEAR(H7106),MONTH(H7106),1)</f>
        <v/>
      </c>
      <c r="P7106" s="132">
        <f>IF(H7106&gt;$L$3,"Futuro","Atraso")</f>
        <v/>
      </c>
      <c r="Q7106">
        <f>12*(YEAR(H7106)-YEAR($L$3))+(MONTH(H7106)-MONTH($L$3))</f>
        <v/>
      </c>
      <c r="R7106" s="366">
        <f>IF(N7106="IBIRAPITANGA FASE 3",IF(P7106="Atraso",M7106,M7106/(1+$J$2)^Q7106),IF(P7106="Atraso",M7106,M7106/(1+$J$1)^Q7106))</f>
        <v/>
      </c>
    </row>
    <row r="7107">
      <c r="A7107" t="inlineStr">
        <is>
          <t>Q04L02</t>
        </is>
      </c>
      <c r="B7107" t="inlineStr">
        <is>
          <t>JOSE ROBERTO INACIO DA SILVA</t>
        </is>
      </c>
      <c r="C7107" t="n">
        <v>1</v>
      </c>
      <c r="D7107" t="inlineStr">
        <is>
          <t>IPCA</t>
        </is>
      </c>
      <c r="E7107" t="n">
        <v>0.009488792934583046</v>
      </c>
      <c r="F7107" t="inlineStr">
        <is>
          <t>MENSAL</t>
        </is>
      </c>
      <c r="G7107" t="n">
        <v>45524</v>
      </c>
      <c r="H7107" t="n">
        <v>45524</v>
      </c>
      <c r="I7107" t="inlineStr">
        <is>
          <t>021</t>
        </is>
      </c>
      <c r="J7107" t="inlineStr">
        <is>
          <t>CARTEIRA</t>
        </is>
      </c>
      <c r="K7107" t="inlineStr">
        <is>
          <t>CONTRATO</t>
        </is>
      </c>
      <c r="L7107" t="n">
        <v>832.0815900000001</v>
      </c>
      <c r="M7107" t="inlineStr"/>
      <c r="N7107" t="inlineStr"/>
      <c r="O7107" s="142">
        <f>DATE(YEAR(H7107),MONTH(H7107),1)</f>
        <v/>
      </c>
      <c r="P7107" s="132">
        <f>IF(H7107&gt;$L$3,"Futuro","Atraso")</f>
        <v/>
      </c>
      <c r="Q7107">
        <f>12*(YEAR(H7107)-YEAR($L$3))+(MONTH(H7107)-MONTH($L$3))</f>
        <v/>
      </c>
      <c r="R7107" s="366">
        <f>IF(N7107="IBIRAPITANGA FASE 3",IF(P7107="Atraso",M7107,M7107/(1+$J$2)^Q7107),IF(P7107="Atraso",M7107,M7107/(1+$J$1)^Q7107))</f>
        <v/>
      </c>
    </row>
    <row r="7108">
      <c r="A7108" t="inlineStr">
        <is>
          <t>Q04L02</t>
        </is>
      </c>
      <c r="B7108" t="inlineStr">
        <is>
          <t>JOSE ROBERTO INACIO DA SILVA</t>
        </is>
      </c>
      <c r="C7108" t="n">
        <v>1</v>
      </c>
      <c r="D7108" t="inlineStr">
        <is>
          <t>IPCA</t>
        </is>
      </c>
      <c r="E7108" t="n">
        <v>0.009488792934583046</v>
      </c>
      <c r="F7108" t="inlineStr">
        <is>
          <t>MENSAL</t>
        </is>
      </c>
      <c r="G7108" t="n">
        <v>45555</v>
      </c>
      <c r="H7108" t="n">
        <v>45555</v>
      </c>
      <c r="I7108" t="inlineStr">
        <is>
          <t>022</t>
        </is>
      </c>
      <c r="J7108" t="inlineStr">
        <is>
          <t>CARTEIRA</t>
        </is>
      </c>
      <c r="K7108" t="inlineStr">
        <is>
          <t>CONTRATO</t>
        </is>
      </c>
      <c r="L7108" t="n">
        <v>832.0815900000001</v>
      </c>
      <c r="M7108" t="inlineStr"/>
      <c r="N7108" t="inlineStr"/>
      <c r="O7108" s="142">
        <f>DATE(YEAR(H7108),MONTH(H7108),1)</f>
        <v/>
      </c>
      <c r="P7108" s="132">
        <f>IF(H7108&gt;$L$3,"Futuro","Atraso")</f>
        <v/>
      </c>
      <c r="Q7108">
        <f>12*(YEAR(H7108)-YEAR($L$3))+(MONTH(H7108)-MONTH($L$3))</f>
        <v/>
      </c>
      <c r="R7108" s="366">
        <f>IF(N7108="IBIRAPITANGA FASE 3",IF(P7108="Atraso",M7108,M7108/(1+$J$2)^Q7108),IF(P7108="Atraso",M7108,M7108/(1+$J$1)^Q7108))</f>
        <v/>
      </c>
    </row>
    <row r="7109">
      <c r="A7109" t="inlineStr">
        <is>
          <t>Q04L02</t>
        </is>
      </c>
      <c r="B7109" t="inlineStr">
        <is>
          <t>JOSE ROBERTO INACIO DA SILVA</t>
        </is>
      </c>
      <c r="C7109" t="n">
        <v>1</v>
      </c>
      <c r="D7109" t="inlineStr">
        <is>
          <t>IPCA</t>
        </is>
      </c>
      <c r="E7109" t="n">
        <v>0.009488792934583046</v>
      </c>
      <c r="F7109" t="inlineStr">
        <is>
          <t>MENSAL</t>
        </is>
      </c>
      <c r="G7109" t="n">
        <v>45585</v>
      </c>
      <c r="H7109" t="n">
        <v>45585</v>
      </c>
      <c r="I7109" t="inlineStr">
        <is>
          <t>023</t>
        </is>
      </c>
      <c r="J7109" t="inlineStr">
        <is>
          <t>CARTEIRA</t>
        </is>
      </c>
      <c r="K7109" t="inlineStr">
        <is>
          <t>CONTRATO</t>
        </is>
      </c>
      <c r="L7109" t="n">
        <v>832.0815900000001</v>
      </c>
      <c r="M7109" t="inlineStr"/>
      <c r="N7109" t="inlineStr"/>
      <c r="O7109" s="142">
        <f>DATE(YEAR(H7109),MONTH(H7109),1)</f>
        <v/>
      </c>
      <c r="P7109" s="132">
        <f>IF(H7109&gt;$L$3,"Futuro","Atraso")</f>
        <v/>
      </c>
      <c r="Q7109">
        <f>12*(YEAR(H7109)-YEAR($L$3))+(MONTH(H7109)-MONTH($L$3))</f>
        <v/>
      </c>
      <c r="R7109" s="366">
        <f>IF(N7109="IBIRAPITANGA FASE 3",IF(P7109="Atraso",M7109,M7109/(1+$J$2)^Q7109),IF(P7109="Atraso",M7109,M7109/(1+$J$1)^Q7109))</f>
        <v/>
      </c>
    </row>
    <row r="7110">
      <c r="A7110" t="inlineStr">
        <is>
          <t>Q04L02</t>
        </is>
      </c>
      <c r="B7110" t="inlineStr">
        <is>
          <t>JOSE ROBERTO INACIO DA SILVA</t>
        </is>
      </c>
      <c r="C7110" t="n">
        <v>1</v>
      </c>
      <c r="D7110" t="inlineStr">
        <is>
          <t>IPCA</t>
        </is>
      </c>
      <c r="E7110" t="n">
        <v>0.009488792934583046</v>
      </c>
      <c r="F7110" t="inlineStr">
        <is>
          <t>MENSAL</t>
        </is>
      </c>
      <c r="G7110" t="n">
        <v>45616</v>
      </c>
      <c r="H7110" t="n">
        <v>45616</v>
      </c>
      <c r="I7110" t="inlineStr">
        <is>
          <t>024</t>
        </is>
      </c>
      <c r="J7110" t="inlineStr">
        <is>
          <t>CARTEIRA</t>
        </is>
      </c>
      <c r="K7110" t="inlineStr">
        <is>
          <t>CONTRATO</t>
        </is>
      </c>
      <c r="L7110" t="n">
        <v>832.0815900000001</v>
      </c>
      <c r="M7110" t="inlineStr"/>
      <c r="N7110" t="inlineStr"/>
      <c r="O7110" s="142">
        <f>DATE(YEAR(H7110),MONTH(H7110),1)</f>
        <v/>
      </c>
      <c r="P7110" s="132">
        <f>IF(H7110&gt;$L$3,"Futuro","Atraso")</f>
        <v/>
      </c>
      <c r="Q7110">
        <f>12*(YEAR(H7110)-YEAR($L$3))+(MONTH(H7110)-MONTH($L$3))</f>
        <v/>
      </c>
      <c r="R7110" s="366">
        <f>IF(N7110="IBIRAPITANGA FASE 3",IF(P7110="Atraso",M7110,M7110/(1+$J$2)^Q7110),IF(P7110="Atraso",M7110,M7110/(1+$J$1)^Q7110))</f>
        <v/>
      </c>
    </row>
    <row r="7111">
      <c r="A7111" t="inlineStr">
        <is>
          <t>Q04L02</t>
        </is>
      </c>
      <c r="B7111" t="inlineStr">
        <is>
          <t>JOSE ROBERTO INACIO DA SILVA</t>
        </is>
      </c>
      <c r="C7111" t="n">
        <v>1</v>
      </c>
      <c r="D7111" t="inlineStr">
        <is>
          <t>IPCA</t>
        </is>
      </c>
      <c r="E7111" t="n">
        <v>0.009488792934583046</v>
      </c>
      <c r="F7111" t="inlineStr">
        <is>
          <t>MENSAL</t>
        </is>
      </c>
      <c r="G7111" t="n">
        <v>45646</v>
      </c>
      <c r="H7111" t="n">
        <v>45646</v>
      </c>
      <c r="I7111" t="inlineStr">
        <is>
          <t>025</t>
        </is>
      </c>
      <c r="J7111" t="inlineStr">
        <is>
          <t>CARTEIRA</t>
        </is>
      </c>
      <c r="K7111" t="inlineStr">
        <is>
          <t>CONTRATO</t>
        </is>
      </c>
      <c r="L7111" t="n">
        <v>832.0815900000001</v>
      </c>
      <c r="M7111" t="inlineStr"/>
      <c r="N7111" t="inlineStr"/>
      <c r="O7111" s="142">
        <f>DATE(YEAR(H7111),MONTH(H7111),1)</f>
        <v/>
      </c>
      <c r="P7111" s="132">
        <f>IF(H7111&gt;$L$3,"Futuro","Atraso")</f>
        <v/>
      </c>
      <c r="Q7111">
        <f>12*(YEAR(H7111)-YEAR($L$3))+(MONTH(H7111)-MONTH($L$3))</f>
        <v/>
      </c>
      <c r="R7111" s="366">
        <f>IF(N7111="IBIRAPITANGA FASE 3",IF(P7111="Atraso",M7111,M7111/(1+$J$2)^Q7111),IF(P7111="Atraso",M7111,M7111/(1+$J$1)^Q7111))</f>
        <v/>
      </c>
    </row>
    <row r="7112">
      <c r="A7112" t="inlineStr">
        <is>
          <t>Q04L02</t>
        </is>
      </c>
      <c r="B7112" t="inlineStr">
        <is>
          <t>JOSE ROBERTO INACIO DA SILVA</t>
        </is>
      </c>
      <c r="C7112" t="n">
        <v>1</v>
      </c>
      <c r="D7112" t="inlineStr">
        <is>
          <t>IPCA</t>
        </is>
      </c>
      <c r="E7112" t="n">
        <v>0.009488792934583046</v>
      </c>
      <c r="F7112" t="inlineStr">
        <is>
          <t>MENSAL</t>
        </is>
      </c>
      <c r="G7112" t="n">
        <v>45677</v>
      </c>
      <c r="H7112" t="n">
        <v>45677</v>
      </c>
      <c r="I7112" t="inlineStr">
        <is>
          <t>026</t>
        </is>
      </c>
      <c r="J7112" t="inlineStr">
        <is>
          <t>CARTEIRA</t>
        </is>
      </c>
      <c r="K7112" t="inlineStr">
        <is>
          <t>CONTRATO</t>
        </is>
      </c>
      <c r="L7112" t="n">
        <v>832.0815900000001</v>
      </c>
      <c r="M7112" t="inlineStr"/>
      <c r="N7112" t="inlineStr"/>
      <c r="O7112" s="142">
        <f>DATE(YEAR(H7112),MONTH(H7112),1)</f>
        <v/>
      </c>
      <c r="P7112" s="132">
        <f>IF(H7112&gt;$L$3,"Futuro","Atraso")</f>
        <v/>
      </c>
      <c r="Q7112">
        <f>12*(YEAR(H7112)-YEAR($L$3))+(MONTH(H7112)-MONTH($L$3))</f>
        <v/>
      </c>
      <c r="R7112" s="366">
        <f>IF(N7112="IBIRAPITANGA FASE 3",IF(P7112="Atraso",M7112,M7112/(1+$J$2)^Q7112),IF(P7112="Atraso",M7112,M7112/(1+$J$1)^Q7112))</f>
        <v/>
      </c>
    </row>
    <row r="7113">
      <c r="A7113" t="inlineStr">
        <is>
          <t>Q04L02</t>
        </is>
      </c>
      <c r="B7113" t="inlineStr">
        <is>
          <t>JOSE ROBERTO INACIO DA SILVA</t>
        </is>
      </c>
      <c r="C7113" t="n">
        <v>1</v>
      </c>
      <c r="D7113" t="inlineStr">
        <is>
          <t>IPCA</t>
        </is>
      </c>
      <c r="E7113" t="n">
        <v>0.009488792934583046</v>
      </c>
      <c r="F7113" t="inlineStr">
        <is>
          <t>MENSAL</t>
        </is>
      </c>
      <c r="G7113" t="n">
        <v>45708</v>
      </c>
      <c r="H7113" t="n">
        <v>45708</v>
      </c>
      <c r="I7113" t="inlineStr">
        <is>
          <t>027</t>
        </is>
      </c>
      <c r="J7113" t="inlineStr">
        <is>
          <t>CARTEIRA</t>
        </is>
      </c>
      <c r="K7113" t="inlineStr">
        <is>
          <t>CONTRATO</t>
        </is>
      </c>
      <c r="L7113" t="n">
        <v>832.0815900000001</v>
      </c>
      <c r="M7113" t="inlineStr"/>
      <c r="N7113" t="inlineStr"/>
      <c r="O7113" s="142">
        <f>DATE(YEAR(H7113),MONTH(H7113),1)</f>
        <v/>
      </c>
      <c r="P7113" s="132">
        <f>IF(H7113&gt;$L$3,"Futuro","Atraso")</f>
        <v/>
      </c>
      <c r="Q7113">
        <f>12*(YEAR(H7113)-YEAR($L$3))+(MONTH(H7113)-MONTH($L$3))</f>
        <v/>
      </c>
      <c r="R7113" s="366">
        <f>IF(N7113="IBIRAPITANGA FASE 3",IF(P7113="Atraso",M7113,M7113/(1+$J$2)^Q7113),IF(P7113="Atraso",M7113,M7113/(1+$J$1)^Q7113))</f>
        <v/>
      </c>
    </row>
    <row r="7114">
      <c r="A7114" t="inlineStr">
        <is>
          <t>Q04L02</t>
        </is>
      </c>
      <c r="B7114" t="inlineStr">
        <is>
          <t>JOSE ROBERTO INACIO DA SILVA</t>
        </is>
      </c>
      <c r="C7114" t="n">
        <v>1</v>
      </c>
      <c r="D7114" t="inlineStr">
        <is>
          <t>IPCA</t>
        </is>
      </c>
      <c r="E7114" t="n">
        <v>0.009488792934583046</v>
      </c>
      <c r="F7114" t="inlineStr">
        <is>
          <t>MENSAL</t>
        </is>
      </c>
      <c r="G7114" t="n">
        <v>45736</v>
      </c>
      <c r="H7114" t="n">
        <v>45736</v>
      </c>
      <c r="I7114" t="inlineStr">
        <is>
          <t>028</t>
        </is>
      </c>
      <c r="J7114" t="inlineStr">
        <is>
          <t>CARTEIRA</t>
        </is>
      </c>
      <c r="K7114" t="inlineStr">
        <is>
          <t>CONTRATO</t>
        </is>
      </c>
      <c r="L7114" t="n">
        <v>832.0815900000001</v>
      </c>
      <c r="M7114" t="inlineStr"/>
      <c r="N7114" t="inlineStr"/>
      <c r="O7114" s="142">
        <f>DATE(YEAR(H7114),MONTH(H7114),1)</f>
        <v/>
      </c>
      <c r="P7114" s="132">
        <f>IF(H7114&gt;$L$3,"Futuro","Atraso")</f>
        <v/>
      </c>
      <c r="Q7114">
        <f>12*(YEAR(H7114)-YEAR($L$3))+(MONTH(H7114)-MONTH($L$3))</f>
        <v/>
      </c>
      <c r="R7114" s="366">
        <f>IF(N7114="IBIRAPITANGA FASE 3",IF(P7114="Atraso",M7114,M7114/(1+$J$2)^Q7114),IF(P7114="Atraso",M7114,M7114/(1+$J$1)^Q7114))</f>
        <v/>
      </c>
    </row>
    <row r="7115">
      <c r="A7115" t="inlineStr">
        <is>
          <t>Q04L02</t>
        </is>
      </c>
      <c r="B7115" t="inlineStr">
        <is>
          <t>JOSE ROBERTO INACIO DA SILVA</t>
        </is>
      </c>
      <c r="C7115" t="n">
        <v>1</v>
      </c>
      <c r="D7115" t="inlineStr">
        <is>
          <t>IPCA</t>
        </is>
      </c>
      <c r="E7115" t="n">
        <v>0.009488792934583046</v>
      </c>
      <c r="F7115" t="inlineStr">
        <is>
          <t>MENSAL</t>
        </is>
      </c>
      <c r="G7115" t="n">
        <v>45767</v>
      </c>
      <c r="H7115" t="n">
        <v>45767</v>
      </c>
      <c r="I7115" t="inlineStr">
        <is>
          <t>029</t>
        </is>
      </c>
      <c r="J7115" t="inlineStr">
        <is>
          <t>CARTEIRA</t>
        </is>
      </c>
      <c r="K7115" t="inlineStr">
        <is>
          <t>CONTRATO</t>
        </is>
      </c>
      <c r="L7115" t="n">
        <v>832.0815900000001</v>
      </c>
      <c r="M7115" t="inlineStr"/>
      <c r="N7115" t="inlineStr"/>
      <c r="O7115" s="142">
        <f>DATE(YEAR(H7115),MONTH(H7115),1)</f>
        <v/>
      </c>
      <c r="P7115" s="132">
        <f>IF(H7115&gt;$L$3,"Futuro","Atraso")</f>
        <v/>
      </c>
      <c r="Q7115">
        <f>12*(YEAR(H7115)-YEAR($L$3))+(MONTH(H7115)-MONTH($L$3))</f>
        <v/>
      </c>
      <c r="R7115" s="366">
        <f>IF(N7115="IBIRAPITANGA FASE 3",IF(P7115="Atraso",M7115,M7115/(1+$J$2)^Q7115),IF(P7115="Atraso",M7115,M7115/(1+$J$1)^Q7115))</f>
        <v/>
      </c>
    </row>
    <row r="7116">
      <c r="A7116" t="inlineStr">
        <is>
          <t>Q04L02</t>
        </is>
      </c>
      <c r="B7116" t="inlineStr">
        <is>
          <t>JOSE ROBERTO INACIO DA SILVA</t>
        </is>
      </c>
      <c r="C7116" t="n">
        <v>1</v>
      </c>
      <c r="D7116" t="inlineStr">
        <is>
          <t>IPCA</t>
        </is>
      </c>
      <c r="E7116" t="n">
        <v>0.009488792934583046</v>
      </c>
      <c r="F7116" t="inlineStr">
        <is>
          <t>MENSAL</t>
        </is>
      </c>
      <c r="G7116" t="n">
        <v>45797</v>
      </c>
      <c r="H7116" t="n">
        <v>45797</v>
      </c>
      <c r="I7116" t="inlineStr">
        <is>
          <t>030</t>
        </is>
      </c>
      <c r="J7116" t="inlineStr">
        <is>
          <t>CARTEIRA</t>
        </is>
      </c>
      <c r="K7116" t="inlineStr">
        <is>
          <t>CONTRATO</t>
        </is>
      </c>
      <c r="L7116" t="n">
        <v>832.0815900000001</v>
      </c>
      <c r="M7116" t="inlineStr"/>
      <c r="N7116" t="inlineStr"/>
      <c r="O7116" s="142">
        <f>DATE(YEAR(H7116),MONTH(H7116),1)</f>
        <v/>
      </c>
      <c r="P7116" s="132">
        <f>IF(H7116&gt;$L$3,"Futuro","Atraso")</f>
        <v/>
      </c>
      <c r="Q7116">
        <f>12*(YEAR(H7116)-YEAR($L$3))+(MONTH(H7116)-MONTH($L$3))</f>
        <v/>
      </c>
      <c r="R7116" s="366">
        <f>IF(N7116="IBIRAPITANGA FASE 3",IF(P7116="Atraso",M7116,M7116/(1+$J$2)^Q7116),IF(P7116="Atraso",M7116,M7116/(1+$J$1)^Q7116))</f>
        <v/>
      </c>
    </row>
    <row r="7117">
      <c r="A7117" t="inlineStr">
        <is>
          <t>Q04L02</t>
        </is>
      </c>
      <c r="B7117" t="inlineStr">
        <is>
          <t>JOSE ROBERTO INACIO DA SILVA</t>
        </is>
      </c>
      <c r="C7117" t="n">
        <v>1</v>
      </c>
      <c r="D7117" t="inlineStr">
        <is>
          <t>IPCA</t>
        </is>
      </c>
      <c r="E7117" t="n">
        <v>0.009488792934583046</v>
      </c>
      <c r="F7117" t="inlineStr">
        <is>
          <t>MENSAL</t>
        </is>
      </c>
      <c r="G7117" t="n">
        <v>45828</v>
      </c>
      <c r="H7117" t="n">
        <v>45828</v>
      </c>
      <c r="I7117" t="inlineStr">
        <is>
          <t>031</t>
        </is>
      </c>
      <c r="J7117" t="inlineStr">
        <is>
          <t>CARTEIRA</t>
        </is>
      </c>
      <c r="K7117" t="inlineStr">
        <is>
          <t>CONTRATO</t>
        </is>
      </c>
      <c r="L7117" t="n">
        <v>832.0815900000001</v>
      </c>
      <c r="M7117" t="inlineStr"/>
      <c r="N7117" t="inlineStr"/>
      <c r="O7117" s="142">
        <f>DATE(YEAR(H7117),MONTH(H7117),1)</f>
        <v/>
      </c>
      <c r="P7117" s="132">
        <f>IF(H7117&gt;$L$3,"Futuro","Atraso")</f>
        <v/>
      </c>
      <c r="Q7117">
        <f>12*(YEAR(H7117)-YEAR($L$3))+(MONTH(H7117)-MONTH($L$3))</f>
        <v/>
      </c>
      <c r="R7117" s="366">
        <f>IF(N7117="IBIRAPITANGA FASE 3",IF(P7117="Atraso",M7117,M7117/(1+$J$2)^Q7117),IF(P7117="Atraso",M7117,M7117/(1+$J$1)^Q7117))</f>
        <v/>
      </c>
    </row>
    <row r="7118">
      <c r="A7118" t="inlineStr">
        <is>
          <t>Q04L02</t>
        </is>
      </c>
      <c r="B7118" t="inlineStr">
        <is>
          <t>JOSE ROBERTO INACIO DA SILVA</t>
        </is>
      </c>
      <c r="C7118" t="n">
        <v>1</v>
      </c>
      <c r="D7118" t="inlineStr">
        <is>
          <t>IPCA</t>
        </is>
      </c>
      <c r="E7118" t="n">
        <v>0.009488792934583046</v>
      </c>
      <c r="F7118" t="inlineStr">
        <is>
          <t>MENSAL</t>
        </is>
      </c>
      <c r="G7118" t="n">
        <v>45858</v>
      </c>
      <c r="H7118" t="n">
        <v>45858</v>
      </c>
      <c r="I7118" t="inlineStr">
        <is>
          <t>032</t>
        </is>
      </c>
      <c r="J7118" t="inlineStr">
        <is>
          <t>CARTEIRA</t>
        </is>
      </c>
      <c r="K7118" t="inlineStr">
        <is>
          <t>CONTRATO</t>
        </is>
      </c>
      <c r="L7118" t="n">
        <v>832.0815900000001</v>
      </c>
      <c r="M7118" t="inlineStr"/>
      <c r="N7118" t="inlineStr"/>
      <c r="O7118" s="142">
        <f>DATE(YEAR(H7118),MONTH(H7118),1)</f>
        <v/>
      </c>
      <c r="P7118" s="132">
        <f>IF(H7118&gt;$L$3,"Futuro","Atraso")</f>
        <v/>
      </c>
      <c r="Q7118">
        <f>12*(YEAR(H7118)-YEAR($L$3))+(MONTH(H7118)-MONTH($L$3))</f>
        <v/>
      </c>
      <c r="R7118" s="366">
        <f>IF(N7118="IBIRAPITANGA FASE 3",IF(P7118="Atraso",M7118,M7118/(1+$J$2)^Q7118),IF(P7118="Atraso",M7118,M7118/(1+$J$1)^Q7118))</f>
        <v/>
      </c>
    </row>
    <row r="7119">
      <c r="A7119" t="inlineStr">
        <is>
          <t>Q04L02</t>
        </is>
      </c>
      <c r="B7119" t="inlineStr">
        <is>
          <t>JOSE ROBERTO INACIO DA SILVA</t>
        </is>
      </c>
      <c r="C7119" t="n">
        <v>1</v>
      </c>
      <c r="D7119" t="inlineStr">
        <is>
          <t>IPCA</t>
        </is>
      </c>
      <c r="E7119" t="n">
        <v>0.009488792934583046</v>
      </c>
      <c r="F7119" t="inlineStr">
        <is>
          <t>MENSAL</t>
        </is>
      </c>
      <c r="G7119" t="n">
        <v>45889</v>
      </c>
      <c r="H7119" t="n">
        <v>45889</v>
      </c>
      <c r="I7119" t="inlineStr">
        <is>
          <t>033</t>
        </is>
      </c>
      <c r="J7119" t="inlineStr">
        <is>
          <t>CARTEIRA</t>
        </is>
      </c>
      <c r="K7119" t="inlineStr">
        <is>
          <t>CONTRATO</t>
        </is>
      </c>
      <c r="L7119" t="n">
        <v>832.0815900000001</v>
      </c>
      <c r="M7119" t="inlineStr"/>
      <c r="N7119" t="inlineStr"/>
      <c r="O7119" s="142">
        <f>DATE(YEAR(H7119),MONTH(H7119),1)</f>
        <v/>
      </c>
      <c r="P7119" s="132">
        <f>IF(H7119&gt;$L$3,"Futuro","Atraso")</f>
        <v/>
      </c>
      <c r="Q7119">
        <f>12*(YEAR(H7119)-YEAR($L$3))+(MONTH(H7119)-MONTH($L$3))</f>
        <v/>
      </c>
      <c r="R7119" s="366">
        <f>IF(N7119="IBIRAPITANGA FASE 3",IF(P7119="Atraso",M7119,M7119/(1+$J$2)^Q7119),IF(P7119="Atraso",M7119,M7119/(1+$J$1)^Q7119))</f>
        <v/>
      </c>
    </row>
    <row r="7120">
      <c r="A7120" t="inlineStr">
        <is>
          <t>Q04L02</t>
        </is>
      </c>
      <c r="B7120" t="inlineStr">
        <is>
          <t>JOSE ROBERTO INACIO DA SILVA</t>
        </is>
      </c>
      <c r="C7120" t="n">
        <v>1</v>
      </c>
      <c r="D7120" t="inlineStr">
        <is>
          <t>IPCA</t>
        </is>
      </c>
      <c r="E7120" t="n">
        <v>0.009488792934583046</v>
      </c>
      <c r="F7120" t="inlineStr">
        <is>
          <t>MENSAL</t>
        </is>
      </c>
      <c r="G7120" t="n">
        <v>45920</v>
      </c>
      <c r="H7120" t="n">
        <v>45920</v>
      </c>
      <c r="I7120" t="inlineStr">
        <is>
          <t>034</t>
        </is>
      </c>
      <c r="J7120" t="inlineStr">
        <is>
          <t>CARTEIRA</t>
        </is>
      </c>
      <c r="K7120" t="inlineStr">
        <is>
          <t>CONTRATO</t>
        </is>
      </c>
      <c r="L7120" t="n">
        <v>832.0815900000001</v>
      </c>
      <c r="M7120" t="inlineStr"/>
      <c r="N7120" t="inlineStr"/>
      <c r="O7120" s="142">
        <f>DATE(YEAR(H7120),MONTH(H7120),1)</f>
        <v/>
      </c>
      <c r="P7120" s="132">
        <f>IF(H7120&gt;$L$3,"Futuro","Atraso")</f>
        <v/>
      </c>
      <c r="Q7120">
        <f>12*(YEAR(H7120)-YEAR($L$3))+(MONTH(H7120)-MONTH($L$3))</f>
        <v/>
      </c>
      <c r="R7120" s="366">
        <f>IF(N7120="IBIRAPITANGA FASE 3",IF(P7120="Atraso",M7120,M7120/(1+$J$2)^Q7120),IF(P7120="Atraso",M7120,M7120/(1+$J$1)^Q7120))</f>
        <v/>
      </c>
    </row>
    <row r="7121">
      <c r="A7121" t="inlineStr">
        <is>
          <t>Q04L02</t>
        </is>
      </c>
      <c r="B7121" t="inlineStr">
        <is>
          <t>JOSE ROBERTO INACIO DA SILVA</t>
        </is>
      </c>
      <c r="C7121" t="n">
        <v>1</v>
      </c>
      <c r="D7121" t="inlineStr">
        <is>
          <t>IPCA</t>
        </is>
      </c>
      <c r="E7121" t="n">
        <v>0.009488792934583046</v>
      </c>
      <c r="F7121" t="inlineStr">
        <is>
          <t>MENSAL</t>
        </is>
      </c>
      <c r="G7121" t="n">
        <v>45950</v>
      </c>
      <c r="H7121" t="n">
        <v>45950</v>
      </c>
      <c r="I7121" t="inlineStr">
        <is>
          <t>035</t>
        </is>
      </c>
      <c r="J7121" t="inlineStr">
        <is>
          <t>CARTEIRA</t>
        </is>
      </c>
      <c r="K7121" t="inlineStr">
        <is>
          <t>CONTRATO</t>
        </is>
      </c>
      <c r="L7121" t="n">
        <v>832.0815900000001</v>
      </c>
      <c r="M7121" t="inlineStr"/>
      <c r="N7121" t="inlineStr"/>
      <c r="O7121" s="142">
        <f>DATE(YEAR(H7121),MONTH(H7121),1)</f>
        <v/>
      </c>
      <c r="P7121" s="132">
        <f>IF(H7121&gt;$L$3,"Futuro","Atraso")</f>
        <v/>
      </c>
      <c r="Q7121">
        <f>12*(YEAR(H7121)-YEAR($L$3))+(MONTH(H7121)-MONTH($L$3))</f>
        <v/>
      </c>
      <c r="R7121" s="366">
        <f>IF(N7121="IBIRAPITANGA FASE 3",IF(P7121="Atraso",M7121,M7121/(1+$J$2)^Q7121),IF(P7121="Atraso",M7121,M7121/(1+$J$1)^Q7121))</f>
        <v/>
      </c>
    </row>
    <row r="7122">
      <c r="A7122" t="inlineStr">
        <is>
          <t>Q04L02</t>
        </is>
      </c>
      <c r="B7122" t="inlineStr">
        <is>
          <t>JOSE ROBERTO INACIO DA SILVA</t>
        </is>
      </c>
      <c r="C7122" t="n">
        <v>1</v>
      </c>
      <c r="D7122" t="inlineStr">
        <is>
          <t>IPCA</t>
        </is>
      </c>
      <c r="E7122" t="n">
        <v>0.009488792934583046</v>
      </c>
      <c r="F7122" t="inlineStr">
        <is>
          <t>MENSAL</t>
        </is>
      </c>
      <c r="G7122" t="n">
        <v>45981</v>
      </c>
      <c r="H7122" t="n">
        <v>45981</v>
      </c>
      <c r="I7122" t="inlineStr">
        <is>
          <t>036</t>
        </is>
      </c>
      <c r="J7122" t="inlineStr">
        <is>
          <t>CARTEIRA</t>
        </is>
      </c>
      <c r="K7122" t="inlineStr">
        <is>
          <t>CONTRATO</t>
        </is>
      </c>
      <c r="L7122" t="n">
        <v>832.0815900000001</v>
      </c>
      <c r="M7122" t="inlineStr"/>
      <c r="N7122" t="inlineStr"/>
      <c r="O7122" s="142">
        <f>DATE(YEAR(H7122),MONTH(H7122),1)</f>
        <v/>
      </c>
      <c r="P7122" s="132">
        <f>IF(H7122&gt;$L$3,"Futuro","Atraso")</f>
        <v/>
      </c>
      <c r="Q7122">
        <f>12*(YEAR(H7122)-YEAR($L$3))+(MONTH(H7122)-MONTH($L$3))</f>
        <v/>
      </c>
      <c r="R7122" s="366">
        <f>IF(N7122="IBIRAPITANGA FASE 3",IF(P7122="Atraso",M7122,M7122/(1+$J$2)^Q7122),IF(P7122="Atraso",M7122,M7122/(1+$J$1)^Q7122))</f>
        <v/>
      </c>
    </row>
    <row r="7123">
      <c r="A7123" t="inlineStr">
        <is>
          <t>Q04L02</t>
        </is>
      </c>
      <c r="B7123" t="inlineStr">
        <is>
          <t>JOSE ROBERTO INACIO DA SILVA</t>
        </is>
      </c>
      <c r="C7123" t="n">
        <v>1</v>
      </c>
      <c r="D7123" t="inlineStr">
        <is>
          <t>IPCA</t>
        </is>
      </c>
      <c r="E7123" t="n">
        <v>0.009488792934583046</v>
      </c>
      <c r="F7123" t="inlineStr">
        <is>
          <t>MENSAL</t>
        </is>
      </c>
      <c r="G7123" t="n">
        <v>46011</v>
      </c>
      <c r="H7123" t="n">
        <v>46011</v>
      </c>
      <c r="I7123" t="inlineStr">
        <is>
          <t>037</t>
        </is>
      </c>
      <c r="J7123" t="inlineStr">
        <is>
          <t>CARTEIRA</t>
        </is>
      </c>
      <c r="K7123" t="inlineStr">
        <is>
          <t>CONTRATO</t>
        </is>
      </c>
      <c r="L7123" t="n">
        <v>832.0815900000001</v>
      </c>
      <c r="M7123" t="inlineStr"/>
      <c r="N7123" t="inlineStr"/>
      <c r="O7123" s="142">
        <f>DATE(YEAR(H7123),MONTH(H7123),1)</f>
        <v/>
      </c>
      <c r="P7123" s="132">
        <f>IF(H7123&gt;$L$3,"Futuro","Atraso")</f>
        <v/>
      </c>
      <c r="Q7123">
        <f>12*(YEAR(H7123)-YEAR($L$3))+(MONTH(H7123)-MONTH($L$3))</f>
        <v/>
      </c>
      <c r="R7123" s="366">
        <f>IF(N7123="IBIRAPITANGA FASE 3",IF(P7123="Atraso",M7123,M7123/(1+$J$2)^Q7123),IF(P7123="Atraso",M7123,M7123/(1+$J$1)^Q7123))</f>
        <v/>
      </c>
    </row>
    <row r="7124">
      <c r="A7124" t="inlineStr">
        <is>
          <t>Q04L02</t>
        </is>
      </c>
      <c r="B7124" t="inlineStr">
        <is>
          <t>JOSE ROBERTO INACIO DA SILVA</t>
        </is>
      </c>
      <c r="C7124" t="n">
        <v>1</v>
      </c>
      <c r="D7124" t="inlineStr">
        <is>
          <t>IPCA</t>
        </is>
      </c>
      <c r="E7124" t="n">
        <v>0.009488792934583046</v>
      </c>
      <c r="F7124" t="inlineStr">
        <is>
          <t>MENSAL</t>
        </is>
      </c>
      <c r="G7124" t="n">
        <v>46042</v>
      </c>
      <c r="H7124" t="n">
        <v>46042</v>
      </c>
      <c r="I7124" t="inlineStr">
        <is>
          <t>038</t>
        </is>
      </c>
      <c r="J7124" t="inlineStr">
        <is>
          <t>CARTEIRA</t>
        </is>
      </c>
      <c r="K7124" t="inlineStr">
        <is>
          <t>CONTRATO</t>
        </is>
      </c>
      <c r="L7124" t="n">
        <v>832.0815900000001</v>
      </c>
      <c r="M7124" t="inlineStr"/>
      <c r="N7124" t="inlineStr"/>
      <c r="O7124" s="142">
        <f>DATE(YEAR(H7124),MONTH(H7124),1)</f>
        <v/>
      </c>
      <c r="P7124" s="132">
        <f>IF(H7124&gt;$L$3,"Futuro","Atraso")</f>
        <v/>
      </c>
      <c r="Q7124">
        <f>12*(YEAR(H7124)-YEAR($L$3))+(MONTH(H7124)-MONTH($L$3))</f>
        <v/>
      </c>
      <c r="R7124" s="366">
        <f>IF(N7124="IBIRAPITANGA FASE 3",IF(P7124="Atraso",M7124,M7124/(1+$J$2)^Q7124),IF(P7124="Atraso",M7124,M7124/(1+$J$1)^Q7124))</f>
        <v/>
      </c>
    </row>
    <row r="7125">
      <c r="A7125" t="inlineStr">
        <is>
          <t>Q04L02</t>
        </is>
      </c>
      <c r="B7125" t="inlineStr">
        <is>
          <t>JOSE ROBERTO INACIO DA SILVA</t>
        </is>
      </c>
      <c r="C7125" t="n">
        <v>1</v>
      </c>
      <c r="D7125" t="inlineStr">
        <is>
          <t>IPCA</t>
        </is>
      </c>
      <c r="E7125" t="n">
        <v>0.009488792934583046</v>
      </c>
      <c r="F7125" t="inlineStr">
        <is>
          <t>MENSAL</t>
        </is>
      </c>
      <c r="G7125" t="n">
        <v>46073</v>
      </c>
      <c r="H7125" t="n">
        <v>46073</v>
      </c>
      <c r="I7125" t="inlineStr">
        <is>
          <t>039</t>
        </is>
      </c>
      <c r="J7125" t="inlineStr">
        <is>
          <t>CARTEIRA</t>
        </is>
      </c>
      <c r="K7125" t="inlineStr">
        <is>
          <t>CONTRATO</t>
        </is>
      </c>
      <c r="L7125" t="n">
        <v>832.0815900000001</v>
      </c>
      <c r="M7125" t="inlineStr"/>
      <c r="N7125" t="inlineStr"/>
      <c r="O7125" s="142">
        <f>DATE(YEAR(H7125),MONTH(H7125),1)</f>
        <v/>
      </c>
      <c r="P7125" s="132">
        <f>IF(H7125&gt;$L$3,"Futuro","Atraso")</f>
        <v/>
      </c>
      <c r="Q7125">
        <f>12*(YEAR(H7125)-YEAR($L$3))+(MONTH(H7125)-MONTH($L$3))</f>
        <v/>
      </c>
      <c r="R7125" s="366">
        <f>IF(N7125="IBIRAPITANGA FASE 3",IF(P7125="Atraso",M7125,M7125/(1+$J$2)^Q7125),IF(P7125="Atraso",M7125,M7125/(1+$J$1)^Q7125))</f>
        <v/>
      </c>
    </row>
    <row r="7126">
      <c r="A7126" t="inlineStr">
        <is>
          <t>Q04L02</t>
        </is>
      </c>
      <c r="B7126" t="inlineStr">
        <is>
          <t>JOSE ROBERTO INACIO DA SILVA</t>
        </is>
      </c>
      <c r="C7126" t="n">
        <v>1</v>
      </c>
      <c r="D7126" t="inlineStr">
        <is>
          <t>IPCA</t>
        </is>
      </c>
      <c r="E7126" t="n">
        <v>0.009488792934583046</v>
      </c>
      <c r="F7126" t="inlineStr">
        <is>
          <t>MENSAL</t>
        </is>
      </c>
      <c r="G7126" t="n">
        <v>46101</v>
      </c>
      <c r="H7126" t="n">
        <v>46101</v>
      </c>
      <c r="I7126" t="inlineStr">
        <is>
          <t>040</t>
        </is>
      </c>
      <c r="J7126" t="inlineStr">
        <is>
          <t>CARTEIRA</t>
        </is>
      </c>
      <c r="K7126" t="inlineStr">
        <is>
          <t>CONTRATO</t>
        </is>
      </c>
      <c r="L7126" t="n">
        <v>832.0815900000001</v>
      </c>
      <c r="M7126" t="inlineStr"/>
      <c r="N7126" t="inlineStr"/>
      <c r="O7126" s="142">
        <f>DATE(YEAR(H7126),MONTH(H7126),1)</f>
        <v/>
      </c>
      <c r="P7126" s="132">
        <f>IF(H7126&gt;$L$3,"Futuro","Atraso")</f>
        <v/>
      </c>
      <c r="Q7126">
        <f>12*(YEAR(H7126)-YEAR($L$3))+(MONTH(H7126)-MONTH($L$3))</f>
        <v/>
      </c>
      <c r="R7126" s="366">
        <f>IF(N7126="IBIRAPITANGA FASE 3",IF(P7126="Atraso",M7126,M7126/(1+$J$2)^Q7126),IF(P7126="Atraso",M7126,M7126/(1+$J$1)^Q7126))</f>
        <v/>
      </c>
    </row>
    <row r="7127">
      <c r="A7127" t="inlineStr">
        <is>
          <t>Q04L02</t>
        </is>
      </c>
      <c r="B7127" t="inlineStr">
        <is>
          <t>JOSE ROBERTO INACIO DA SILVA</t>
        </is>
      </c>
      <c r="C7127" t="n">
        <v>1</v>
      </c>
      <c r="D7127" t="inlineStr">
        <is>
          <t>IPCA</t>
        </is>
      </c>
      <c r="E7127" t="n">
        <v>0.009488792934583046</v>
      </c>
      <c r="F7127" t="inlineStr">
        <is>
          <t>MENSAL</t>
        </is>
      </c>
      <c r="G7127" t="n">
        <v>46132</v>
      </c>
      <c r="H7127" t="n">
        <v>46132</v>
      </c>
      <c r="I7127" t="inlineStr">
        <is>
          <t>041</t>
        </is>
      </c>
      <c r="J7127" t="inlineStr">
        <is>
          <t>CARTEIRA</t>
        </is>
      </c>
      <c r="K7127" t="inlineStr">
        <is>
          <t>CONTRATO</t>
        </is>
      </c>
      <c r="L7127" t="n">
        <v>832.0815900000001</v>
      </c>
      <c r="M7127" t="inlineStr"/>
      <c r="N7127" t="inlineStr"/>
      <c r="O7127" s="142">
        <f>DATE(YEAR(H7127),MONTH(H7127),1)</f>
        <v/>
      </c>
      <c r="P7127" s="132">
        <f>IF(H7127&gt;$L$3,"Futuro","Atraso")</f>
        <v/>
      </c>
      <c r="Q7127">
        <f>12*(YEAR(H7127)-YEAR($L$3))+(MONTH(H7127)-MONTH($L$3))</f>
        <v/>
      </c>
      <c r="R7127" s="366">
        <f>IF(N7127="IBIRAPITANGA FASE 3",IF(P7127="Atraso",M7127,M7127/(1+$J$2)^Q7127),IF(P7127="Atraso",M7127,M7127/(1+$J$1)^Q7127))</f>
        <v/>
      </c>
    </row>
    <row r="7128">
      <c r="A7128" t="inlineStr">
        <is>
          <t>Q04L02</t>
        </is>
      </c>
      <c r="B7128" t="inlineStr">
        <is>
          <t>JOSE ROBERTO INACIO DA SILVA</t>
        </is>
      </c>
      <c r="C7128" t="n">
        <v>1</v>
      </c>
      <c r="D7128" t="inlineStr">
        <is>
          <t>IPCA</t>
        </is>
      </c>
      <c r="E7128" t="n">
        <v>0.009488792934583046</v>
      </c>
      <c r="F7128" t="inlineStr">
        <is>
          <t>MENSAL</t>
        </is>
      </c>
      <c r="G7128" t="n">
        <v>46162</v>
      </c>
      <c r="H7128" t="n">
        <v>46162</v>
      </c>
      <c r="I7128" t="inlineStr">
        <is>
          <t>042</t>
        </is>
      </c>
      <c r="J7128" t="inlineStr">
        <is>
          <t>CARTEIRA</t>
        </is>
      </c>
      <c r="K7128" t="inlineStr">
        <is>
          <t>CONTRATO</t>
        </is>
      </c>
      <c r="L7128" t="n">
        <v>832.0815900000001</v>
      </c>
      <c r="M7128" t="inlineStr"/>
      <c r="N7128" t="inlineStr"/>
      <c r="O7128" s="142">
        <f>DATE(YEAR(H7128),MONTH(H7128),1)</f>
        <v/>
      </c>
      <c r="P7128" s="132">
        <f>IF(H7128&gt;$L$3,"Futuro","Atraso")</f>
        <v/>
      </c>
      <c r="Q7128">
        <f>12*(YEAR(H7128)-YEAR($L$3))+(MONTH(H7128)-MONTH($L$3))</f>
        <v/>
      </c>
      <c r="R7128" s="366">
        <f>IF(N7128="IBIRAPITANGA FASE 3",IF(P7128="Atraso",M7128,M7128/(1+$J$2)^Q7128),IF(P7128="Atraso",M7128,M7128/(1+$J$1)^Q7128))</f>
        <v/>
      </c>
    </row>
    <row r="7129">
      <c r="A7129" t="inlineStr">
        <is>
          <t>Q04L02</t>
        </is>
      </c>
      <c r="B7129" t="inlineStr">
        <is>
          <t>JOSE ROBERTO INACIO DA SILVA</t>
        </is>
      </c>
      <c r="C7129" t="n">
        <v>1</v>
      </c>
      <c r="D7129" t="inlineStr">
        <is>
          <t>IPCA</t>
        </is>
      </c>
      <c r="E7129" t="n">
        <v>0.009488792934583046</v>
      </c>
      <c r="F7129" t="inlineStr">
        <is>
          <t>MENSAL</t>
        </is>
      </c>
      <c r="G7129" t="n">
        <v>46193</v>
      </c>
      <c r="H7129" t="n">
        <v>46193</v>
      </c>
      <c r="I7129" t="inlineStr">
        <is>
          <t>043</t>
        </is>
      </c>
      <c r="J7129" t="inlineStr">
        <is>
          <t>CARTEIRA</t>
        </is>
      </c>
      <c r="K7129" t="inlineStr">
        <is>
          <t>CONTRATO</t>
        </is>
      </c>
      <c r="L7129" t="n">
        <v>832.0815900000001</v>
      </c>
      <c r="M7129" t="inlineStr"/>
      <c r="N7129" t="inlineStr"/>
      <c r="O7129" s="142">
        <f>DATE(YEAR(H7129),MONTH(H7129),1)</f>
        <v/>
      </c>
      <c r="P7129" s="132">
        <f>IF(H7129&gt;$L$3,"Futuro","Atraso")</f>
        <v/>
      </c>
      <c r="Q7129">
        <f>12*(YEAR(H7129)-YEAR($L$3))+(MONTH(H7129)-MONTH($L$3))</f>
        <v/>
      </c>
      <c r="R7129" s="366">
        <f>IF(N7129="IBIRAPITANGA FASE 3",IF(P7129="Atraso",M7129,M7129/(1+$J$2)^Q7129),IF(P7129="Atraso",M7129,M7129/(1+$J$1)^Q7129))</f>
        <v/>
      </c>
    </row>
    <row r="7130">
      <c r="A7130" t="inlineStr">
        <is>
          <t>Q04L02</t>
        </is>
      </c>
      <c r="B7130" t="inlineStr">
        <is>
          <t>JOSE ROBERTO INACIO DA SILVA</t>
        </is>
      </c>
      <c r="C7130" t="n">
        <v>1</v>
      </c>
      <c r="D7130" t="inlineStr">
        <is>
          <t>IPCA</t>
        </is>
      </c>
      <c r="E7130" t="n">
        <v>0.009488792934583046</v>
      </c>
      <c r="F7130" t="inlineStr">
        <is>
          <t>MENSAL</t>
        </is>
      </c>
      <c r="G7130" t="n">
        <v>46223</v>
      </c>
      <c r="H7130" t="n">
        <v>46223</v>
      </c>
      <c r="I7130" t="inlineStr">
        <is>
          <t>044</t>
        </is>
      </c>
      <c r="J7130" t="inlineStr">
        <is>
          <t>CARTEIRA</t>
        </is>
      </c>
      <c r="K7130" t="inlineStr">
        <is>
          <t>CONTRATO</t>
        </is>
      </c>
      <c r="L7130" t="n">
        <v>832.0815900000001</v>
      </c>
      <c r="M7130" t="inlineStr"/>
      <c r="N7130" t="inlineStr"/>
      <c r="O7130" s="142">
        <f>DATE(YEAR(H7130),MONTH(H7130),1)</f>
        <v/>
      </c>
      <c r="P7130" s="132">
        <f>IF(H7130&gt;$L$3,"Futuro","Atraso")</f>
        <v/>
      </c>
      <c r="Q7130">
        <f>12*(YEAR(H7130)-YEAR($L$3))+(MONTH(H7130)-MONTH($L$3))</f>
        <v/>
      </c>
      <c r="R7130" s="366">
        <f>IF(N7130="IBIRAPITANGA FASE 3",IF(P7130="Atraso",M7130,M7130/(1+$J$2)^Q7130),IF(P7130="Atraso",M7130,M7130/(1+$J$1)^Q7130))</f>
        <v/>
      </c>
    </row>
    <row r="7131">
      <c r="A7131" t="inlineStr">
        <is>
          <t>Q04L02</t>
        </is>
      </c>
      <c r="B7131" t="inlineStr">
        <is>
          <t>JOSE ROBERTO INACIO DA SILVA</t>
        </is>
      </c>
      <c r="C7131" t="n">
        <v>1</v>
      </c>
      <c r="D7131" t="inlineStr">
        <is>
          <t>IPCA</t>
        </is>
      </c>
      <c r="E7131" t="n">
        <v>0.009488792934583046</v>
      </c>
      <c r="F7131" t="inlineStr">
        <is>
          <t>MENSAL</t>
        </is>
      </c>
      <c r="G7131" t="n">
        <v>46254</v>
      </c>
      <c r="H7131" t="n">
        <v>46254</v>
      </c>
      <c r="I7131" t="inlineStr">
        <is>
          <t>045</t>
        </is>
      </c>
      <c r="J7131" t="inlineStr">
        <is>
          <t>CARTEIRA</t>
        </is>
      </c>
      <c r="K7131" t="inlineStr">
        <is>
          <t>CONTRATO</t>
        </is>
      </c>
      <c r="L7131" t="n">
        <v>832.0815900000001</v>
      </c>
      <c r="M7131" t="inlineStr"/>
      <c r="N7131" t="inlineStr"/>
      <c r="O7131" s="142">
        <f>DATE(YEAR(H7131),MONTH(H7131),1)</f>
        <v/>
      </c>
      <c r="P7131" s="132">
        <f>IF(H7131&gt;$L$3,"Futuro","Atraso")</f>
        <v/>
      </c>
      <c r="Q7131">
        <f>12*(YEAR(H7131)-YEAR($L$3))+(MONTH(H7131)-MONTH($L$3))</f>
        <v/>
      </c>
      <c r="R7131" s="366">
        <f>IF(N7131="IBIRAPITANGA FASE 3",IF(P7131="Atraso",M7131,M7131/(1+$J$2)^Q7131),IF(P7131="Atraso",M7131,M7131/(1+$J$1)^Q7131))</f>
        <v/>
      </c>
    </row>
    <row r="7132">
      <c r="A7132" t="inlineStr">
        <is>
          <t>Q04L02</t>
        </is>
      </c>
      <c r="B7132" t="inlineStr">
        <is>
          <t>JOSE ROBERTO INACIO DA SILVA</t>
        </is>
      </c>
      <c r="C7132" t="n">
        <v>1</v>
      </c>
      <c r="D7132" t="inlineStr">
        <is>
          <t>IPCA</t>
        </is>
      </c>
      <c r="E7132" t="n">
        <v>0.009488792934583046</v>
      </c>
      <c r="F7132" t="inlineStr">
        <is>
          <t>MENSAL</t>
        </is>
      </c>
      <c r="G7132" t="n">
        <v>46285</v>
      </c>
      <c r="H7132" t="n">
        <v>46285</v>
      </c>
      <c r="I7132" t="inlineStr">
        <is>
          <t>046</t>
        </is>
      </c>
      <c r="J7132" t="inlineStr">
        <is>
          <t>CARTEIRA</t>
        </is>
      </c>
      <c r="K7132" t="inlineStr">
        <is>
          <t>CONTRATO</t>
        </is>
      </c>
      <c r="L7132" t="n">
        <v>832.0815900000001</v>
      </c>
      <c r="M7132" t="inlineStr"/>
      <c r="N7132" t="inlineStr"/>
      <c r="O7132" s="142">
        <f>DATE(YEAR(H7132),MONTH(H7132),1)</f>
        <v/>
      </c>
      <c r="P7132" s="132">
        <f>IF(H7132&gt;$L$3,"Futuro","Atraso")</f>
        <v/>
      </c>
      <c r="Q7132">
        <f>12*(YEAR(H7132)-YEAR($L$3))+(MONTH(H7132)-MONTH($L$3))</f>
        <v/>
      </c>
      <c r="R7132" s="366">
        <f>IF(N7132="IBIRAPITANGA FASE 3",IF(P7132="Atraso",M7132,M7132/(1+$J$2)^Q7132),IF(P7132="Atraso",M7132,M7132/(1+$J$1)^Q7132))</f>
        <v/>
      </c>
    </row>
    <row r="7133">
      <c r="A7133" t="inlineStr">
        <is>
          <t>Q04L02</t>
        </is>
      </c>
      <c r="B7133" t="inlineStr">
        <is>
          <t>JOSE ROBERTO INACIO DA SILVA</t>
        </is>
      </c>
      <c r="C7133" t="n">
        <v>1</v>
      </c>
      <c r="D7133" t="inlineStr">
        <is>
          <t>IPCA</t>
        </is>
      </c>
      <c r="E7133" t="n">
        <v>0.009488792934583046</v>
      </c>
      <c r="F7133" t="inlineStr">
        <is>
          <t>MENSAL</t>
        </is>
      </c>
      <c r="G7133" t="n">
        <v>46315</v>
      </c>
      <c r="H7133" t="n">
        <v>46315</v>
      </c>
      <c r="I7133" t="inlineStr">
        <is>
          <t>047</t>
        </is>
      </c>
      <c r="J7133" t="inlineStr">
        <is>
          <t>CARTEIRA</t>
        </is>
      </c>
      <c r="K7133" t="inlineStr">
        <is>
          <t>CONTRATO</t>
        </is>
      </c>
      <c r="L7133" t="n">
        <v>832.0815900000001</v>
      </c>
      <c r="M7133" t="inlineStr"/>
      <c r="N7133" t="inlineStr"/>
      <c r="O7133" s="142">
        <f>DATE(YEAR(H7133),MONTH(H7133),1)</f>
        <v/>
      </c>
      <c r="P7133" s="132">
        <f>IF(H7133&gt;$L$3,"Futuro","Atraso")</f>
        <v/>
      </c>
      <c r="Q7133">
        <f>12*(YEAR(H7133)-YEAR($L$3))+(MONTH(H7133)-MONTH($L$3))</f>
        <v/>
      </c>
      <c r="R7133" s="366">
        <f>IF(N7133="IBIRAPITANGA FASE 3",IF(P7133="Atraso",M7133,M7133/(1+$J$2)^Q7133),IF(P7133="Atraso",M7133,M7133/(1+$J$1)^Q7133))</f>
        <v/>
      </c>
    </row>
    <row r="7134">
      <c r="A7134" t="inlineStr">
        <is>
          <t>Q04L02</t>
        </is>
      </c>
      <c r="B7134" t="inlineStr">
        <is>
          <t>JOSE ROBERTO INACIO DA SILVA</t>
        </is>
      </c>
      <c r="C7134" t="n">
        <v>1</v>
      </c>
      <c r="D7134" t="inlineStr">
        <is>
          <t>IPCA</t>
        </is>
      </c>
      <c r="E7134" t="n">
        <v>0.009488792934583046</v>
      </c>
      <c r="F7134" t="inlineStr">
        <is>
          <t>MENSAL</t>
        </is>
      </c>
      <c r="G7134" t="n">
        <v>46346</v>
      </c>
      <c r="H7134" t="n">
        <v>46346</v>
      </c>
      <c r="I7134" t="inlineStr">
        <is>
          <t>048</t>
        </is>
      </c>
      <c r="J7134" t="inlineStr">
        <is>
          <t>CARTEIRA</t>
        </is>
      </c>
      <c r="K7134" t="inlineStr">
        <is>
          <t>CONTRATO</t>
        </is>
      </c>
      <c r="L7134" t="n">
        <v>832.0815900000001</v>
      </c>
      <c r="M7134" t="inlineStr"/>
      <c r="N7134" t="inlineStr"/>
      <c r="O7134" s="142">
        <f>DATE(YEAR(H7134),MONTH(H7134),1)</f>
        <v/>
      </c>
      <c r="P7134" s="132">
        <f>IF(H7134&gt;$L$3,"Futuro","Atraso")</f>
        <v/>
      </c>
      <c r="Q7134">
        <f>12*(YEAR(H7134)-YEAR($L$3))+(MONTH(H7134)-MONTH($L$3))</f>
        <v/>
      </c>
      <c r="R7134" s="366">
        <f>IF(N7134="IBIRAPITANGA FASE 3",IF(P7134="Atraso",M7134,M7134/(1+$J$2)^Q7134),IF(P7134="Atraso",M7134,M7134/(1+$J$1)^Q7134))</f>
        <v/>
      </c>
    </row>
    <row r="7135">
      <c r="A7135" t="inlineStr">
        <is>
          <t>Q04L02</t>
        </is>
      </c>
      <c r="B7135" t="inlineStr">
        <is>
          <t>JOSE ROBERTO INACIO DA SILVA</t>
        </is>
      </c>
      <c r="C7135" t="n">
        <v>1</v>
      </c>
      <c r="D7135" t="inlineStr">
        <is>
          <t>IPCA</t>
        </is>
      </c>
      <c r="E7135" t="n">
        <v>0.009488792934583046</v>
      </c>
      <c r="F7135" t="inlineStr">
        <is>
          <t>MENSAL</t>
        </is>
      </c>
      <c r="G7135" t="n">
        <v>46376</v>
      </c>
      <c r="H7135" t="n">
        <v>46376</v>
      </c>
      <c r="I7135" t="inlineStr">
        <is>
          <t>049</t>
        </is>
      </c>
      <c r="J7135" t="inlineStr">
        <is>
          <t>CARTEIRA</t>
        </is>
      </c>
      <c r="K7135" t="inlineStr">
        <is>
          <t>CONTRATO</t>
        </is>
      </c>
      <c r="L7135" t="n">
        <v>832.0815900000001</v>
      </c>
      <c r="M7135" t="inlineStr"/>
      <c r="N7135" t="inlineStr"/>
      <c r="O7135" s="142">
        <f>DATE(YEAR(H7135),MONTH(H7135),1)</f>
        <v/>
      </c>
      <c r="P7135" s="132">
        <f>IF(H7135&gt;$L$3,"Futuro","Atraso")</f>
        <v/>
      </c>
      <c r="Q7135">
        <f>12*(YEAR(H7135)-YEAR($L$3))+(MONTH(H7135)-MONTH($L$3))</f>
        <v/>
      </c>
      <c r="R7135" s="366">
        <f>IF(N7135="IBIRAPITANGA FASE 3",IF(P7135="Atraso",M7135,M7135/(1+$J$2)^Q7135),IF(P7135="Atraso",M7135,M7135/(1+$J$1)^Q7135))</f>
        <v/>
      </c>
    </row>
    <row r="7136">
      <c r="A7136" t="inlineStr">
        <is>
          <t>Q04L02</t>
        </is>
      </c>
      <c r="B7136" t="inlineStr">
        <is>
          <t>JOSE ROBERTO INACIO DA SILVA</t>
        </is>
      </c>
      <c r="C7136" t="n">
        <v>1</v>
      </c>
      <c r="D7136" t="inlineStr">
        <is>
          <t>IPCA</t>
        </is>
      </c>
      <c r="E7136" t="n">
        <v>0.009488792934583046</v>
      </c>
      <c r="F7136" t="inlineStr">
        <is>
          <t>MENSAL</t>
        </is>
      </c>
      <c r="G7136" t="n">
        <v>46407</v>
      </c>
      <c r="H7136" t="n">
        <v>46407</v>
      </c>
      <c r="I7136" t="inlineStr">
        <is>
          <t>050</t>
        </is>
      </c>
      <c r="J7136" t="inlineStr">
        <is>
          <t>CARTEIRA</t>
        </is>
      </c>
      <c r="K7136" t="inlineStr">
        <is>
          <t>CONTRATO</t>
        </is>
      </c>
      <c r="L7136" t="n">
        <v>832.0815900000001</v>
      </c>
      <c r="M7136" t="inlineStr"/>
      <c r="N7136" t="inlineStr"/>
      <c r="O7136" s="142">
        <f>DATE(YEAR(H7136),MONTH(H7136),1)</f>
        <v/>
      </c>
      <c r="P7136" s="132">
        <f>IF(H7136&gt;$L$3,"Futuro","Atraso")</f>
        <v/>
      </c>
      <c r="Q7136">
        <f>12*(YEAR(H7136)-YEAR($L$3))+(MONTH(H7136)-MONTH($L$3))</f>
        <v/>
      </c>
      <c r="R7136" s="366">
        <f>IF(N7136="IBIRAPITANGA FASE 3",IF(P7136="Atraso",M7136,M7136/(1+$J$2)^Q7136),IF(P7136="Atraso",M7136,M7136/(1+$J$1)^Q7136))</f>
        <v/>
      </c>
    </row>
    <row r="7137">
      <c r="A7137" t="inlineStr">
        <is>
          <t>Q04L02</t>
        </is>
      </c>
      <c r="B7137" t="inlineStr">
        <is>
          <t>JOSE ROBERTO INACIO DA SILVA</t>
        </is>
      </c>
      <c r="C7137" t="n">
        <v>1</v>
      </c>
      <c r="D7137" t="inlineStr">
        <is>
          <t>IPCA</t>
        </is>
      </c>
      <c r="E7137" t="n">
        <v>0.009488792934583046</v>
      </c>
      <c r="F7137" t="inlineStr">
        <is>
          <t>MENSAL</t>
        </is>
      </c>
      <c r="G7137" t="n">
        <v>46438</v>
      </c>
      <c r="H7137" t="n">
        <v>46438</v>
      </c>
      <c r="I7137" t="inlineStr">
        <is>
          <t>051</t>
        </is>
      </c>
      <c r="J7137" t="inlineStr">
        <is>
          <t>CARTEIRA</t>
        </is>
      </c>
      <c r="K7137" t="inlineStr">
        <is>
          <t>CONTRATO</t>
        </is>
      </c>
      <c r="L7137" t="n">
        <v>832.0815900000001</v>
      </c>
      <c r="M7137" t="inlineStr"/>
      <c r="N7137" t="inlineStr"/>
      <c r="O7137" s="142">
        <f>DATE(YEAR(H7137),MONTH(H7137),1)</f>
        <v/>
      </c>
      <c r="P7137" s="132">
        <f>IF(H7137&gt;$L$3,"Futuro","Atraso")</f>
        <v/>
      </c>
      <c r="Q7137">
        <f>12*(YEAR(H7137)-YEAR($L$3))+(MONTH(H7137)-MONTH($L$3))</f>
        <v/>
      </c>
      <c r="R7137" s="366">
        <f>IF(N7137="IBIRAPITANGA FASE 3",IF(P7137="Atraso",M7137,M7137/(1+$J$2)^Q7137),IF(P7137="Atraso",M7137,M7137/(1+$J$1)^Q7137))</f>
        <v/>
      </c>
    </row>
    <row r="7138">
      <c r="A7138" t="inlineStr">
        <is>
          <t>Q04L02</t>
        </is>
      </c>
      <c r="B7138" t="inlineStr">
        <is>
          <t>JOSE ROBERTO INACIO DA SILVA</t>
        </is>
      </c>
      <c r="C7138" t="n">
        <v>1</v>
      </c>
      <c r="D7138" t="inlineStr">
        <is>
          <t>IPCA</t>
        </is>
      </c>
      <c r="E7138" t="n">
        <v>0.009488792934583046</v>
      </c>
      <c r="F7138" t="inlineStr">
        <is>
          <t>MENSAL</t>
        </is>
      </c>
      <c r="G7138" t="n">
        <v>46466</v>
      </c>
      <c r="H7138" t="n">
        <v>46466</v>
      </c>
      <c r="I7138" t="inlineStr">
        <is>
          <t>052</t>
        </is>
      </c>
      <c r="J7138" t="inlineStr">
        <is>
          <t>CARTEIRA</t>
        </is>
      </c>
      <c r="K7138" t="inlineStr">
        <is>
          <t>CONTRATO</t>
        </is>
      </c>
      <c r="L7138" t="n">
        <v>832.0815900000001</v>
      </c>
      <c r="M7138" t="inlineStr"/>
      <c r="N7138" t="inlineStr"/>
      <c r="O7138" s="142">
        <f>DATE(YEAR(H7138),MONTH(H7138),1)</f>
        <v/>
      </c>
      <c r="P7138" s="132">
        <f>IF(H7138&gt;$L$3,"Futuro","Atraso")</f>
        <v/>
      </c>
      <c r="Q7138">
        <f>12*(YEAR(H7138)-YEAR($L$3))+(MONTH(H7138)-MONTH($L$3))</f>
        <v/>
      </c>
      <c r="R7138" s="366">
        <f>IF(N7138="IBIRAPITANGA FASE 3",IF(P7138="Atraso",M7138,M7138/(1+$J$2)^Q7138),IF(P7138="Atraso",M7138,M7138/(1+$J$1)^Q7138))</f>
        <v/>
      </c>
    </row>
    <row r="7139">
      <c r="A7139" t="inlineStr">
        <is>
          <t>Q04L02</t>
        </is>
      </c>
      <c r="B7139" t="inlineStr">
        <is>
          <t>JOSE ROBERTO INACIO DA SILVA</t>
        </is>
      </c>
      <c r="C7139" t="n">
        <v>1</v>
      </c>
      <c r="D7139" t="inlineStr">
        <is>
          <t>IPCA</t>
        </is>
      </c>
      <c r="E7139" t="n">
        <v>0.009488792934583046</v>
      </c>
      <c r="F7139" t="inlineStr">
        <is>
          <t>MENSAL</t>
        </is>
      </c>
      <c r="G7139" t="n">
        <v>46497</v>
      </c>
      <c r="H7139" t="n">
        <v>46497</v>
      </c>
      <c r="I7139" t="inlineStr">
        <is>
          <t>053</t>
        </is>
      </c>
      <c r="J7139" t="inlineStr">
        <is>
          <t>CARTEIRA</t>
        </is>
      </c>
      <c r="K7139" t="inlineStr">
        <is>
          <t>CONTRATO</t>
        </is>
      </c>
      <c r="L7139" t="n">
        <v>832.0815900000001</v>
      </c>
      <c r="M7139" t="inlineStr"/>
      <c r="N7139" t="inlineStr"/>
      <c r="O7139" s="142">
        <f>DATE(YEAR(H7139),MONTH(H7139),1)</f>
        <v/>
      </c>
      <c r="P7139" s="132">
        <f>IF(H7139&gt;$L$3,"Futuro","Atraso")</f>
        <v/>
      </c>
      <c r="Q7139">
        <f>12*(YEAR(H7139)-YEAR($L$3))+(MONTH(H7139)-MONTH($L$3))</f>
        <v/>
      </c>
      <c r="R7139" s="366">
        <f>IF(N7139="IBIRAPITANGA FASE 3",IF(P7139="Atraso",M7139,M7139/(1+$J$2)^Q7139),IF(P7139="Atraso",M7139,M7139/(1+$J$1)^Q7139))</f>
        <v/>
      </c>
    </row>
    <row r="7140">
      <c r="A7140" t="inlineStr">
        <is>
          <t>Q04L02</t>
        </is>
      </c>
      <c r="B7140" t="inlineStr">
        <is>
          <t>JOSE ROBERTO INACIO DA SILVA</t>
        </is>
      </c>
      <c r="C7140" t="n">
        <v>1</v>
      </c>
      <c r="D7140" t="inlineStr">
        <is>
          <t>IPCA</t>
        </is>
      </c>
      <c r="E7140" t="n">
        <v>0.009488792934583046</v>
      </c>
      <c r="F7140" t="inlineStr">
        <is>
          <t>MENSAL</t>
        </is>
      </c>
      <c r="G7140" t="n">
        <v>46527</v>
      </c>
      <c r="H7140" t="n">
        <v>46527</v>
      </c>
      <c r="I7140" t="inlineStr">
        <is>
          <t>054</t>
        </is>
      </c>
      <c r="J7140" t="inlineStr">
        <is>
          <t>CARTEIRA</t>
        </is>
      </c>
      <c r="K7140" t="inlineStr">
        <is>
          <t>CONTRATO</t>
        </is>
      </c>
      <c r="L7140" t="n">
        <v>832.0815900000001</v>
      </c>
      <c r="M7140" t="inlineStr"/>
      <c r="N7140" t="inlineStr"/>
      <c r="O7140" s="142">
        <f>DATE(YEAR(H7140),MONTH(H7140),1)</f>
        <v/>
      </c>
      <c r="P7140" s="132">
        <f>IF(H7140&gt;$L$3,"Futuro","Atraso")</f>
        <v/>
      </c>
      <c r="Q7140">
        <f>12*(YEAR(H7140)-YEAR($L$3))+(MONTH(H7140)-MONTH($L$3))</f>
        <v/>
      </c>
      <c r="R7140" s="366">
        <f>IF(N7140="IBIRAPITANGA FASE 3",IF(P7140="Atraso",M7140,M7140/(1+$J$2)^Q7140),IF(P7140="Atraso",M7140,M7140/(1+$J$1)^Q7140))</f>
        <v/>
      </c>
    </row>
    <row r="7141">
      <c r="A7141" t="inlineStr">
        <is>
          <t>Q04L02</t>
        </is>
      </c>
      <c r="B7141" t="inlineStr">
        <is>
          <t>JOSE ROBERTO INACIO DA SILVA</t>
        </is>
      </c>
      <c r="C7141" t="n">
        <v>1</v>
      </c>
      <c r="D7141" t="inlineStr">
        <is>
          <t>IPCA</t>
        </is>
      </c>
      <c r="E7141" t="n">
        <v>0.009488792934583046</v>
      </c>
      <c r="F7141" t="inlineStr">
        <is>
          <t>MENSAL</t>
        </is>
      </c>
      <c r="G7141" t="n">
        <v>46558</v>
      </c>
      <c r="H7141" t="n">
        <v>46558</v>
      </c>
      <c r="I7141" t="inlineStr">
        <is>
          <t>055</t>
        </is>
      </c>
      <c r="J7141" t="inlineStr">
        <is>
          <t>CARTEIRA</t>
        </is>
      </c>
      <c r="K7141" t="inlineStr">
        <is>
          <t>CONTRATO</t>
        </is>
      </c>
      <c r="L7141" t="n">
        <v>832.0815900000001</v>
      </c>
      <c r="M7141" t="inlineStr"/>
      <c r="N7141" t="inlineStr"/>
      <c r="O7141" s="142">
        <f>DATE(YEAR(H7141),MONTH(H7141),1)</f>
        <v/>
      </c>
      <c r="P7141" s="132">
        <f>IF(H7141&gt;$L$3,"Futuro","Atraso")</f>
        <v/>
      </c>
      <c r="Q7141">
        <f>12*(YEAR(H7141)-YEAR($L$3))+(MONTH(H7141)-MONTH($L$3))</f>
        <v/>
      </c>
      <c r="R7141" s="366">
        <f>IF(N7141="IBIRAPITANGA FASE 3",IF(P7141="Atraso",M7141,M7141/(1+$J$2)^Q7141),IF(P7141="Atraso",M7141,M7141/(1+$J$1)^Q7141))</f>
        <v/>
      </c>
    </row>
    <row r="7142">
      <c r="A7142" t="inlineStr">
        <is>
          <t>Q04L02</t>
        </is>
      </c>
      <c r="B7142" t="inlineStr">
        <is>
          <t>JOSE ROBERTO INACIO DA SILVA</t>
        </is>
      </c>
      <c r="C7142" t="n">
        <v>1</v>
      </c>
      <c r="D7142" t="inlineStr">
        <is>
          <t>IPCA</t>
        </is>
      </c>
      <c r="E7142" t="n">
        <v>0.009488792934583046</v>
      </c>
      <c r="F7142" t="inlineStr">
        <is>
          <t>MENSAL</t>
        </is>
      </c>
      <c r="G7142" t="n">
        <v>46588</v>
      </c>
      <c r="H7142" t="n">
        <v>46588</v>
      </c>
      <c r="I7142" t="inlineStr">
        <is>
          <t>056</t>
        </is>
      </c>
      <c r="J7142" t="inlineStr">
        <is>
          <t>CARTEIRA</t>
        </is>
      </c>
      <c r="K7142" t="inlineStr">
        <is>
          <t>CONTRATO</t>
        </is>
      </c>
      <c r="L7142" t="n">
        <v>832.0815900000001</v>
      </c>
      <c r="M7142" t="inlineStr"/>
      <c r="N7142" t="inlineStr"/>
      <c r="O7142" s="142">
        <f>DATE(YEAR(H7142),MONTH(H7142),1)</f>
        <v/>
      </c>
      <c r="P7142" s="132">
        <f>IF(H7142&gt;$L$3,"Futuro","Atraso")</f>
        <v/>
      </c>
      <c r="Q7142">
        <f>12*(YEAR(H7142)-YEAR($L$3))+(MONTH(H7142)-MONTH($L$3))</f>
        <v/>
      </c>
      <c r="R7142" s="366">
        <f>IF(N7142="IBIRAPITANGA FASE 3",IF(P7142="Atraso",M7142,M7142/(1+$J$2)^Q7142),IF(P7142="Atraso",M7142,M7142/(1+$J$1)^Q7142))</f>
        <v/>
      </c>
    </row>
    <row r="7143">
      <c r="A7143" t="inlineStr">
        <is>
          <t>Q04L02</t>
        </is>
      </c>
      <c r="B7143" t="inlineStr">
        <is>
          <t>JOSE ROBERTO INACIO DA SILVA</t>
        </is>
      </c>
      <c r="C7143" t="n">
        <v>1</v>
      </c>
      <c r="D7143" t="inlineStr">
        <is>
          <t>IPCA</t>
        </is>
      </c>
      <c r="E7143" t="n">
        <v>0.009488792934583046</v>
      </c>
      <c r="F7143" t="inlineStr">
        <is>
          <t>MENSAL</t>
        </is>
      </c>
      <c r="G7143" t="n">
        <v>46619</v>
      </c>
      <c r="H7143" t="n">
        <v>46619</v>
      </c>
      <c r="I7143" t="inlineStr">
        <is>
          <t>057</t>
        </is>
      </c>
      <c r="J7143" t="inlineStr">
        <is>
          <t>CARTEIRA</t>
        </is>
      </c>
      <c r="K7143" t="inlineStr">
        <is>
          <t>CONTRATO</t>
        </is>
      </c>
      <c r="L7143" t="n">
        <v>832.0815900000001</v>
      </c>
      <c r="M7143" t="inlineStr"/>
      <c r="N7143" t="inlineStr"/>
      <c r="O7143" s="142">
        <f>DATE(YEAR(H7143),MONTH(H7143),1)</f>
        <v/>
      </c>
      <c r="P7143" s="132">
        <f>IF(H7143&gt;$L$3,"Futuro","Atraso")</f>
        <v/>
      </c>
      <c r="Q7143">
        <f>12*(YEAR(H7143)-YEAR($L$3))+(MONTH(H7143)-MONTH($L$3))</f>
        <v/>
      </c>
      <c r="R7143" s="366">
        <f>IF(N7143="IBIRAPITANGA FASE 3",IF(P7143="Atraso",M7143,M7143/(1+$J$2)^Q7143),IF(P7143="Atraso",M7143,M7143/(1+$J$1)^Q7143))</f>
        <v/>
      </c>
    </row>
    <row r="7144">
      <c r="A7144" t="inlineStr">
        <is>
          <t>Q04L02</t>
        </is>
      </c>
      <c r="B7144" t="inlineStr">
        <is>
          <t>JOSE ROBERTO INACIO DA SILVA</t>
        </is>
      </c>
      <c r="C7144" t="n">
        <v>1</v>
      </c>
      <c r="D7144" t="inlineStr">
        <is>
          <t>IPCA</t>
        </is>
      </c>
      <c r="E7144" t="n">
        <v>0.009488792934583046</v>
      </c>
      <c r="F7144" t="inlineStr">
        <is>
          <t>MENSAL</t>
        </is>
      </c>
      <c r="G7144" t="n">
        <v>46650</v>
      </c>
      <c r="H7144" t="n">
        <v>46650</v>
      </c>
      <c r="I7144" t="inlineStr">
        <is>
          <t>058</t>
        </is>
      </c>
      <c r="J7144" t="inlineStr">
        <is>
          <t>CARTEIRA</t>
        </is>
      </c>
      <c r="K7144" t="inlineStr">
        <is>
          <t>CONTRATO</t>
        </is>
      </c>
      <c r="L7144" t="n">
        <v>832.0815900000001</v>
      </c>
      <c r="M7144" t="inlineStr"/>
      <c r="N7144" t="inlineStr"/>
      <c r="O7144" s="142">
        <f>DATE(YEAR(H7144),MONTH(H7144),1)</f>
        <v/>
      </c>
      <c r="P7144" s="132">
        <f>IF(H7144&gt;$L$3,"Futuro","Atraso")</f>
        <v/>
      </c>
      <c r="Q7144">
        <f>12*(YEAR(H7144)-YEAR($L$3))+(MONTH(H7144)-MONTH($L$3))</f>
        <v/>
      </c>
      <c r="R7144" s="366">
        <f>IF(N7144="IBIRAPITANGA FASE 3",IF(P7144="Atraso",M7144,M7144/(1+$J$2)^Q7144),IF(P7144="Atraso",M7144,M7144/(1+$J$1)^Q7144))</f>
        <v/>
      </c>
    </row>
    <row r="7145">
      <c r="A7145" t="inlineStr">
        <is>
          <t>Q04L02</t>
        </is>
      </c>
      <c r="B7145" t="inlineStr">
        <is>
          <t>JOSE ROBERTO INACIO DA SILVA</t>
        </is>
      </c>
      <c r="C7145" t="n">
        <v>1</v>
      </c>
      <c r="D7145" t="inlineStr">
        <is>
          <t>IPCA</t>
        </is>
      </c>
      <c r="E7145" t="n">
        <v>0.009488792934583046</v>
      </c>
      <c r="F7145" t="inlineStr">
        <is>
          <t>MENSAL</t>
        </is>
      </c>
      <c r="G7145" t="n">
        <v>46680</v>
      </c>
      <c r="H7145" t="n">
        <v>46680</v>
      </c>
      <c r="I7145" t="inlineStr">
        <is>
          <t>059</t>
        </is>
      </c>
      <c r="J7145" t="inlineStr">
        <is>
          <t>CARTEIRA</t>
        </is>
      </c>
      <c r="K7145" t="inlineStr">
        <is>
          <t>CONTRATO</t>
        </is>
      </c>
      <c r="L7145" t="n">
        <v>832.0815900000001</v>
      </c>
      <c r="M7145" t="inlineStr"/>
      <c r="N7145" t="inlineStr"/>
      <c r="O7145" s="142">
        <f>DATE(YEAR(H7145),MONTH(H7145),1)</f>
        <v/>
      </c>
      <c r="P7145" s="132">
        <f>IF(H7145&gt;$L$3,"Futuro","Atraso")</f>
        <v/>
      </c>
      <c r="Q7145">
        <f>12*(YEAR(H7145)-YEAR($L$3))+(MONTH(H7145)-MONTH($L$3))</f>
        <v/>
      </c>
      <c r="R7145" s="366">
        <f>IF(N7145="IBIRAPITANGA FASE 3",IF(P7145="Atraso",M7145,M7145/(1+$J$2)^Q7145),IF(P7145="Atraso",M7145,M7145/(1+$J$1)^Q7145))</f>
        <v/>
      </c>
    </row>
    <row r="7146">
      <c r="A7146" t="inlineStr">
        <is>
          <t>Q04L02</t>
        </is>
      </c>
      <c r="B7146" t="inlineStr">
        <is>
          <t>JOSE ROBERTO INACIO DA SILVA</t>
        </is>
      </c>
      <c r="C7146" t="n">
        <v>1</v>
      </c>
      <c r="D7146" t="inlineStr">
        <is>
          <t>IPCA</t>
        </is>
      </c>
      <c r="E7146" t="n">
        <v>0.009488792934583046</v>
      </c>
      <c r="F7146" t="inlineStr">
        <is>
          <t>MENSAL</t>
        </is>
      </c>
      <c r="G7146" t="n">
        <v>46711</v>
      </c>
      <c r="H7146" t="n">
        <v>46711</v>
      </c>
      <c r="I7146" t="inlineStr">
        <is>
          <t>060</t>
        </is>
      </c>
      <c r="J7146" t="inlineStr">
        <is>
          <t>CARTEIRA</t>
        </is>
      </c>
      <c r="K7146" t="inlineStr">
        <is>
          <t>CONTRATO</t>
        </is>
      </c>
      <c r="L7146" t="n">
        <v>832.0815900000001</v>
      </c>
      <c r="M7146" t="inlineStr"/>
      <c r="N7146" t="inlineStr"/>
      <c r="O7146" s="142">
        <f>DATE(YEAR(H7146),MONTH(H7146),1)</f>
        <v/>
      </c>
      <c r="P7146" s="132">
        <f>IF(H7146&gt;$L$3,"Futuro","Atraso")</f>
        <v/>
      </c>
      <c r="Q7146">
        <f>12*(YEAR(H7146)-YEAR($L$3))+(MONTH(H7146)-MONTH($L$3))</f>
        <v/>
      </c>
      <c r="R7146" s="366">
        <f>IF(N7146="IBIRAPITANGA FASE 3",IF(P7146="Atraso",M7146,M7146/(1+$J$2)^Q7146),IF(P7146="Atraso",M7146,M7146/(1+$J$1)^Q7146))</f>
        <v/>
      </c>
    </row>
    <row r="7147">
      <c r="A7147" t="inlineStr">
        <is>
          <t>Q04L02</t>
        </is>
      </c>
      <c r="B7147" t="inlineStr">
        <is>
          <t>JOSE ROBERTO INACIO DA SILVA</t>
        </is>
      </c>
      <c r="C7147" t="n">
        <v>1</v>
      </c>
      <c r="D7147" t="inlineStr">
        <is>
          <t>IPCA</t>
        </is>
      </c>
      <c r="E7147" t="n">
        <v>0.009488792934583046</v>
      </c>
      <c r="F7147" t="inlineStr">
        <is>
          <t>MENSAL</t>
        </is>
      </c>
      <c r="G7147" t="n">
        <v>46741</v>
      </c>
      <c r="H7147" t="n">
        <v>46741</v>
      </c>
      <c r="I7147" t="inlineStr">
        <is>
          <t>061</t>
        </is>
      </c>
      <c r="J7147" t="inlineStr">
        <is>
          <t>CARTEIRA</t>
        </is>
      </c>
      <c r="K7147" t="inlineStr">
        <is>
          <t>CONTRATO</t>
        </is>
      </c>
      <c r="L7147" t="n">
        <v>832.0815900000001</v>
      </c>
      <c r="M7147" t="inlineStr"/>
      <c r="N7147" t="inlineStr"/>
      <c r="O7147" s="142">
        <f>DATE(YEAR(H7147),MONTH(H7147),1)</f>
        <v/>
      </c>
      <c r="P7147" s="132">
        <f>IF(H7147&gt;$L$3,"Futuro","Atraso")</f>
        <v/>
      </c>
      <c r="Q7147">
        <f>12*(YEAR(H7147)-YEAR($L$3))+(MONTH(H7147)-MONTH($L$3))</f>
        <v/>
      </c>
      <c r="R7147" s="366">
        <f>IF(N7147="IBIRAPITANGA FASE 3",IF(P7147="Atraso",M7147,M7147/(1+$J$2)^Q7147),IF(P7147="Atraso",M7147,M7147/(1+$J$1)^Q7147))</f>
        <v/>
      </c>
    </row>
    <row r="7148">
      <c r="A7148" t="inlineStr">
        <is>
          <t>Q04L02</t>
        </is>
      </c>
      <c r="B7148" t="inlineStr">
        <is>
          <t>JOSE ROBERTO INACIO DA SILVA</t>
        </is>
      </c>
      <c r="C7148" t="n">
        <v>1</v>
      </c>
      <c r="D7148" t="inlineStr">
        <is>
          <t>IPCA</t>
        </is>
      </c>
      <c r="E7148" t="n">
        <v>0.009488792934583046</v>
      </c>
      <c r="F7148" t="inlineStr">
        <is>
          <t>MENSAL</t>
        </is>
      </c>
      <c r="G7148" t="n">
        <v>46772</v>
      </c>
      <c r="H7148" t="n">
        <v>46772</v>
      </c>
      <c r="I7148" t="inlineStr">
        <is>
          <t>062</t>
        </is>
      </c>
      <c r="J7148" t="inlineStr">
        <is>
          <t>CARTEIRA</t>
        </is>
      </c>
      <c r="K7148" t="inlineStr">
        <is>
          <t>CONTRATO</t>
        </is>
      </c>
      <c r="L7148" t="n">
        <v>832.0815900000001</v>
      </c>
      <c r="M7148" t="inlineStr"/>
      <c r="N7148" t="inlineStr"/>
      <c r="O7148" s="142">
        <f>DATE(YEAR(H7148),MONTH(H7148),1)</f>
        <v/>
      </c>
      <c r="P7148" s="132">
        <f>IF(H7148&gt;$L$3,"Futuro","Atraso")</f>
        <v/>
      </c>
      <c r="Q7148">
        <f>12*(YEAR(H7148)-YEAR($L$3))+(MONTH(H7148)-MONTH($L$3))</f>
        <v/>
      </c>
      <c r="R7148" s="366">
        <f>IF(N7148="IBIRAPITANGA FASE 3",IF(P7148="Atraso",M7148,M7148/(1+$J$2)^Q7148),IF(P7148="Atraso",M7148,M7148/(1+$J$1)^Q7148))</f>
        <v/>
      </c>
    </row>
    <row r="7149">
      <c r="A7149" t="inlineStr">
        <is>
          <t>Q04L02</t>
        </is>
      </c>
      <c r="B7149" t="inlineStr">
        <is>
          <t>JOSE ROBERTO INACIO DA SILVA</t>
        </is>
      </c>
      <c r="C7149" t="n">
        <v>1</v>
      </c>
      <c r="D7149" t="inlineStr">
        <is>
          <t>IPCA</t>
        </is>
      </c>
      <c r="E7149" t="n">
        <v>0.009488792934583046</v>
      </c>
      <c r="F7149" t="inlineStr">
        <is>
          <t>MENSAL</t>
        </is>
      </c>
      <c r="G7149" t="n">
        <v>46803</v>
      </c>
      <c r="H7149" t="n">
        <v>46803</v>
      </c>
      <c r="I7149" t="inlineStr">
        <is>
          <t>063</t>
        </is>
      </c>
      <c r="J7149" t="inlineStr">
        <is>
          <t>CARTEIRA</t>
        </is>
      </c>
      <c r="K7149" t="inlineStr">
        <is>
          <t>CONTRATO</t>
        </is>
      </c>
      <c r="L7149" t="n">
        <v>832.0815900000001</v>
      </c>
      <c r="M7149" t="inlineStr"/>
      <c r="N7149" t="inlineStr"/>
      <c r="O7149" s="142">
        <f>DATE(YEAR(H7149),MONTH(H7149),1)</f>
        <v/>
      </c>
      <c r="P7149" s="132">
        <f>IF(H7149&gt;$L$3,"Futuro","Atraso")</f>
        <v/>
      </c>
      <c r="Q7149">
        <f>12*(YEAR(H7149)-YEAR($L$3))+(MONTH(H7149)-MONTH($L$3))</f>
        <v/>
      </c>
      <c r="R7149" s="366">
        <f>IF(N7149="IBIRAPITANGA FASE 3",IF(P7149="Atraso",M7149,M7149/(1+$J$2)^Q7149),IF(P7149="Atraso",M7149,M7149/(1+$J$1)^Q7149))</f>
        <v/>
      </c>
    </row>
    <row r="7150">
      <c r="A7150" t="inlineStr">
        <is>
          <t>Q04L02</t>
        </is>
      </c>
      <c r="B7150" t="inlineStr">
        <is>
          <t>JOSE ROBERTO INACIO DA SILVA</t>
        </is>
      </c>
      <c r="C7150" t="n">
        <v>1</v>
      </c>
      <c r="D7150" t="inlineStr">
        <is>
          <t>IPCA</t>
        </is>
      </c>
      <c r="E7150" t="n">
        <v>0.009488792934583046</v>
      </c>
      <c r="F7150" t="inlineStr">
        <is>
          <t>MENSAL</t>
        </is>
      </c>
      <c r="G7150" t="n">
        <v>46832</v>
      </c>
      <c r="H7150" t="n">
        <v>46832</v>
      </c>
      <c r="I7150" t="inlineStr">
        <is>
          <t>064</t>
        </is>
      </c>
      <c r="J7150" t="inlineStr">
        <is>
          <t>CARTEIRA</t>
        </is>
      </c>
      <c r="K7150" t="inlineStr">
        <is>
          <t>CONTRATO</t>
        </is>
      </c>
      <c r="L7150" t="n">
        <v>832.0815900000001</v>
      </c>
      <c r="M7150" t="inlineStr"/>
      <c r="N7150" t="inlineStr"/>
      <c r="O7150" s="142">
        <f>DATE(YEAR(H7150),MONTH(H7150),1)</f>
        <v/>
      </c>
      <c r="P7150" s="132">
        <f>IF(H7150&gt;$L$3,"Futuro","Atraso")</f>
        <v/>
      </c>
      <c r="Q7150">
        <f>12*(YEAR(H7150)-YEAR($L$3))+(MONTH(H7150)-MONTH($L$3))</f>
        <v/>
      </c>
      <c r="R7150" s="366">
        <f>IF(N7150="IBIRAPITANGA FASE 3",IF(P7150="Atraso",M7150,M7150/(1+$J$2)^Q7150),IF(P7150="Atraso",M7150,M7150/(1+$J$1)^Q7150))</f>
        <v/>
      </c>
    </row>
    <row r="7151">
      <c r="A7151" t="inlineStr">
        <is>
          <t>Q04L02</t>
        </is>
      </c>
      <c r="B7151" t="inlineStr">
        <is>
          <t>JOSE ROBERTO INACIO DA SILVA</t>
        </is>
      </c>
      <c r="C7151" t="n">
        <v>1</v>
      </c>
      <c r="D7151" t="inlineStr">
        <is>
          <t>IPCA</t>
        </is>
      </c>
      <c r="E7151" t="n">
        <v>0.009488792934583046</v>
      </c>
      <c r="F7151" t="inlineStr">
        <is>
          <t>MENSAL</t>
        </is>
      </c>
      <c r="G7151" t="n">
        <v>46863</v>
      </c>
      <c r="H7151" t="n">
        <v>46863</v>
      </c>
      <c r="I7151" t="inlineStr">
        <is>
          <t>065</t>
        </is>
      </c>
      <c r="J7151" t="inlineStr">
        <is>
          <t>CARTEIRA</t>
        </is>
      </c>
      <c r="K7151" t="inlineStr">
        <is>
          <t>CONTRATO</t>
        </is>
      </c>
      <c r="L7151" t="n">
        <v>832.0815900000001</v>
      </c>
      <c r="M7151" t="inlineStr"/>
      <c r="N7151" t="inlineStr"/>
      <c r="O7151" s="142">
        <f>DATE(YEAR(H7151),MONTH(H7151),1)</f>
        <v/>
      </c>
      <c r="P7151" s="132">
        <f>IF(H7151&gt;$L$3,"Futuro","Atraso")</f>
        <v/>
      </c>
      <c r="Q7151">
        <f>12*(YEAR(H7151)-YEAR($L$3))+(MONTH(H7151)-MONTH($L$3))</f>
        <v/>
      </c>
      <c r="R7151" s="366">
        <f>IF(N7151="IBIRAPITANGA FASE 3",IF(P7151="Atraso",M7151,M7151/(1+$J$2)^Q7151),IF(P7151="Atraso",M7151,M7151/(1+$J$1)^Q7151))</f>
        <v/>
      </c>
    </row>
    <row r="7152">
      <c r="A7152" t="inlineStr">
        <is>
          <t>Q04L02</t>
        </is>
      </c>
      <c r="B7152" t="inlineStr">
        <is>
          <t>JOSE ROBERTO INACIO DA SILVA</t>
        </is>
      </c>
      <c r="C7152" t="n">
        <v>1</v>
      </c>
      <c r="D7152" t="inlineStr">
        <is>
          <t>IPCA</t>
        </is>
      </c>
      <c r="E7152" t="n">
        <v>0.009488792934583046</v>
      </c>
      <c r="F7152" t="inlineStr">
        <is>
          <t>MENSAL</t>
        </is>
      </c>
      <c r="G7152" t="n">
        <v>46893</v>
      </c>
      <c r="H7152" t="n">
        <v>46893</v>
      </c>
      <c r="I7152" t="inlineStr">
        <is>
          <t>066</t>
        </is>
      </c>
      <c r="J7152" t="inlineStr">
        <is>
          <t>CARTEIRA</t>
        </is>
      </c>
      <c r="K7152" t="inlineStr">
        <is>
          <t>CONTRATO</t>
        </is>
      </c>
      <c r="L7152" t="n">
        <v>832.0815900000001</v>
      </c>
      <c r="M7152" t="inlineStr"/>
      <c r="N7152" t="inlineStr"/>
      <c r="O7152" s="142">
        <f>DATE(YEAR(H7152),MONTH(H7152),1)</f>
        <v/>
      </c>
      <c r="P7152" s="132">
        <f>IF(H7152&gt;$L$3,"Futuro","Atraso")</f>
        <v/>
      </c>
      <c r="Q7152">
        <f>12*(YEAR(H7152)-YEAR($L$3))+(MONTH(H7152)-MONTH($L$3))</f>
        <v/>
      </c>
      <c r="R7152" s="366">
        <f>IF(N7152="IBIRAPITANGA FASE 3",IF(P7152="Atraso",M7152,M7152/(1+$J$2)^Q7152),IF(P7152="Atraso",M7152,M7152/(1+$J$1)^Q7152))</f>
        <v/>
      </c>
    </row>
    <row r="7153">
      <c r="A7153" t="inlineStr">
        <is>
          <t>Q04L02</t>
        </is>
      </c>
      <c r="B7153" t="inlineStr">
        <is>
          <t>JOSE ROBERTO INACIO DA SILVA</t>
        </is>
      </c>
      <c r="C7153" t="n">
        <v>1</v>
      </c>
      <c r="D7153" t="inlineStr">
        <is>
          <t>IPCA</t>
        </is>
      </c>
      <c r="E7153" t="n">
        <v>0.009488792934583046</v>
      </c>
      <c r="F7153" t="inlineStr">
        <is>
          <t>MENSAL</t>
        </is>
      </c>
      <c r="G7153" t="n">
        <v>46924</v>
      </c>
      <c r="H7153" t="n">
        <v>46924</v>
      </c>
      <c r="I7153" t="inlineStr">
        <is>
          <t>067</t>
        </is>
      </c>
      <c r="J7153" t="inlineStr">
        <is>
          <t>CARTEIRA</t>
        </is>
      </c>
      <c r="K7153" t="inlineStr">
        <is>
          <t>CONTRATO</t>
        </is>
      </c>
      <c r="L7153" t="n">
        <v>832.0815900000001</v>
      </c>
      <c r="M7153" t="inlineStr"/>
      <c r="N7153" t="inlineStr"/>
      <c r="O7153" s="142">
        <f>DATE(YEAR(H7153),MONTH(H7153),1)</f>
        <v/>
      </c>
      <c r="P7153" s="132">
        <f>IF(H7153&gt;$L$3,"Futuro","Atraso")</f>
        <v/>
      </c>
      <c r="Q7153">
        <f>12*(YEAR(H7153)-YEAR($L$3))+(MONTH(H7153)-MONTH($L$3))</f>
        <v/>
      </c>
      <c r="R7153" s="366">
        <f>IF(N7153="IBIRAPITANGA FASE 3",IF(P7153="Atraso",M7153,M7153/(1+$J$2)^Q7153),IF(P7153="Atraso",M7153,M7153/(1+$J$1)^Q7153))</f>
        <v/>
      </c>
    </row>
    <row r="7154">
      <c r="A7154" t="inlineStr">
        <is>
          <t>Q04L02</t>
        </is>
      </c>
      <c r="B7154" t="inlineStr">
        <is>
          <t>JOSE ROBERTO INACIO DA SILVA</t>
        </is>
      </c>
      <c r="C7154" t="n">
        <v>1</v>
      </c>
      <c r="D7154" t="inlineStr">
        <is>
          <t>IPCA</t>
        </is>
      </c>
      <c r="E7154" t="n">
        <v>0.009488792934583046</v>
      </c>
      <c r="F7154" t="inlineStr">
        <is>
          <t>MENSAL</t>
        </is>
      </c>
      <c r="G7154" t="n">
        <v>46954</v>
      </c>
      <c r="H7154" t="n">
        <v>46954</v>
      </c>
      <c r="I7154" t="inlineStr">
        <is>
          <t>068</t>
        </is>
      </c>
      <c r="J7154" t="inlineStr">
        <is>
          <t>CARTEIRA</t>
        </is>
      </c>
      <c r="K7154" t="inlineStr">
        <is>
          <t>CONTRATO</t>
        </is>
      </c>
      <c r="L7154" t="n">
        <v>832.0815900000001</v>
      </c>
      <c r="M7154" t="inlineStr"/>
      <c r="N7154" t="inlineStr"/>
      <c r="O7154" s="142">
        <f>DATE(YEAR(H7154),MONTH(H7154),1)</f>
        <v/>
      </c>
      <c r="P7154" s="132">
        <f>IF(H7154&gt;$L$3,"Futuro","Atraso")</f>
        <v/>
      </c>
      <c r="Q7154">
        <f>12*(YEAR(H7154)-YEAR($L$3))+(MONTH(H7154)-MONTH($L$3))</f>
        <v/>
      </c>
      <c r="R7154" s="366">
        <f>IF(N7154="IBIRAPITANGA FASE 3",IF(P7154="Atraso",M7154,M7154/(1+$J$2)^Q7154),IF(P7154="Atraso",M7154,M7154/(1+$J$1)^Q7154))</f>
        <v/>
      </c>
    </row>
    <row r="7155">
      <c r="A7155" t="inlineStr">
        <is>
          <t>Q04L02</t>
        </is>
      </c>
      <c r="B7155" t="inlineStr">
        <is>
          <t>JOSE ROBERTO INACIO DA SILVA</t>
        </is>
      </c>
      <c r="C7155" t="n">
        <v>1</v>
      </c>
      <c r="D7155" t="inlineStr">
        <is>
          <t>IPCA</t>
        </is>
      </c>
      <c r="E7155" t="n">
        <v>0.009488792934583046</v>
      </c>
      <c r="F7155" t="inlineStr">
        <is>
          <t>MENSAL</t>
        </is>
      </c>
      <c r="G7155" t="n">
        <v>46985</v>
      </c>
      <c r="H7155" t="n">
        <v>46985</v>
      </c>
      <c r="I7155" t="inlineStr">
        <is>
          <t>069</t>
        </is>
      </c>
      <c r="J7155" t="inlineStr">
        <is>
          <t>CARTEIRA</t>
        </is>
      </c>
      <c r="K7155" t="inlineStr">
        <is>
          <t>CONTRATO</t>
        </is>
      </c>
      <c r="L7155" t="n">
        <v>832.0815900000001</v>
      </c>
      <c r="M7155" t="inlineStr"/>
      <c r="N7155" t="inlineStr"/>
      <c r="O7155" s="142">
        <f>DATE(YEAR(H7155),MONTH(H7155),1)</f>
        <v/>
      </c>
      <c r="P7155" s="132">
        <f>IF(H7155&gt;$L$3,"Futuro","Atraso")</f>
        <v/>
      </c>
      <c r="Q7155">
        <f>12*(YEAR(H7155)-YEAR($L$3))+(MONTH(H7155)-MONTH($L$3))</f>
        <v/>
      </c>
      <c r="R7155" s="366">
        <f>IF(N7155="IBIRAPITANGA FASE 3",IF(P7155="Atraso",M7155,M7155/(1+$J$2)^Q7155),IF(P7155="Atraso",M7155,M7155/(1+$J$1)^Q7155))</f>
        <v/>
      </c>
    </row>
    <row r="7156">
      <c r="A7156" t="inlineStr">
        <is>
          <t>Q04L02</t>
        </is>
      </c>
      <c r="B7156" t="inlineStr">
        <is>
          <t>JOSE ROBERTO INACIO DA SILVA</t>
        </is>
      </c>
      <c r="C7156" t="n">
        <v>1</v>
      </c>
      <c r="D7156" t="inlineStr">
        <is>
          <t>IPCA</t>
        </is>
      </c>
      <c r="E7156" t="n">
        <v>0.009488792934583046</v>
      </c>
      <c r="F7156" t="inlineStr">
        <is>
          <t>MENSAL</t>
        </is>
      </c>
      <c r="G7156" t="n">
        <v>47016</v>
      </c>
      <c r="H7156" t="n">
        <v>47016</v>
      </c>
      <c r="I7156" t="inlineStr">
        <is>
          <t>070</t>
        </is>
      </c>
      <c r="J7156" t="inlineStr">
        <is>
          <t>CARTEIRA</t>
        </is>
      </c>
      <c r="K7156" t="inlineStr">
        <is>
          <t>CONTRATO</t>
        </is>
      </c>
      <c r="L7156" t="n">
        <v>832.0815900000001</v>
      </c>
      <c r="M7156" t="inlineStr"/>
      <c r="N7156" t="inlineStr"/>
      <c r="O7156" s="142">
        <f>DATE(YEAR(H7156),MONTH(H7156),1)</f>
        <v/>
      </c>
      <c r="P7156" s="132">
        <f>IF(H7156&gt;$L$3,"Futuro","Atraso")</f>
        <v/>
      </c>
      <c r="Q7156">
        <f>12*(YEAR(H7156)-YEAR($L$3))+(MONTH(H7156)-MONTH($L$3))</f>
        <v/>
      </c>
      <c r="R7156" s="366">
        <f>IF(N7156="IBIRAPITANGA FASE 3",IF(P7156="Atraso",M7156,M7156/(1+$J$2)^Q7156),IF(P7156="Atraso",M7156,M7156/(1+$J$1)^Q7156))</f>
        <v/>
      </c>
    </row>
    <row r="7157">
      <c r="A7157" t="inlineStr">
        <is>
          <t>Q04L02</t>
        </is>
      </c>
      <c r="B7157" t="inlineStr">
        <is>
          <t>JOSE ROBERTO INACIO DA SILVA</t>
        </is>
      </c>
      <c r="C7157" t="n">
        <v>1</v>
      </c>
      <c r="D7157" t="inlineStr">
        <is>
          <t>IPCA</t>
        </is>
      </c>
      <c r="E7157" t="n">
        <v>0.009488792934583046</v>
      </c>
      <c r="F7157" t="inlineStr">
        <is>
          <t>MENSAL</t>
        </is>
      </c>
      <c r="G7157" t="n">
        <v>47046</v>
      </c>
      <c r="H7157" t="n">
        <v>47046</v>
      </c>
      <c r="I7157" t="inlineStr">
        <is>
          <t>071</t>
        </is>
      </c>
      <c r="J7157" t="inlineStr">
        <is>
          <t>CARTEIRA</t>
        </is>
      </c>
      <c r="K7157" t="inlineStr">
        <is>
          <t>CONTRATO</t>
        </is>
      </c>
      <c r="L7157" t="n">
        <v>832.0815900000001</v>
      </c>
      <c r="M7157" t="inlineStr"/>
      <c r="N7157" t="inlineStr"/>
      <c r="O7157" s="142">
        <f>DATE(YEAR(H7157),MONTH(H7157),1)</f>
        <v/>
      </c>
      <c r="P7157" s="132">
        <f>IF(H7157&gt;$L$3,"Futuro","Atraso")</f>
        <v/>
      </c>
      <c r="Q7157">
        <f>12*(YEAR(H7157)-YEAR($L$3))+(MONTH(H7157)-MONTH($L$3))</f>
        <v/>
      </c>
      <c r="R7157" s="366">
        <f>IF(N7157="IBIRAPITANGA FASE 3",IF(P7157="Atraso",M7157,M7157/(1+$J$2)^Q7157),IF(P7157="Atraso",M7157,M7157/(1+$J$1)^Q7157))</f>
        <v/>
      </c>
    </row>
    <row r="7158">
      <c r="A7158" t="inlineStr">
        <is>
          <t>Q04L02</t>
        </is>
      </c>
      <c r="B7158" t="inlineStr">
        <is>
          <t>JOSE ROBERTO INACIO DA SILVA</t>
        </is>
      </c>
      <c r="C7158" t="n">
        <v>1</v>
      </c>
      <c r="D7158" t="inlineStr">
        <is>
          <t>IPCA</t>
        </is>
      </c>
      <c r="E7158" t="n">
        <v>0.009488792934583046</v>
      </c>
      <c r="F7158" t="inlineStr">
        <is>
          <t>MENSAL</t>
        </is>
      </c>
      <c r="G7158" t="n">
        <v>47077</v>
      </c>
      <c r="H7158" t="n">
        <v>47077</v>
      </c>
      <c r="I7158" t="inlineStr">
        <is>
          <t>072</t>
        </is>
      </c>
      <c r="J7158" t="inlineStr">
        <is>
          <t>CARTEIRA</t>
        </is>
      </c>
      <c r="K7158" t="inlineStr">
        <is>
          <t>CONTRATO</t>
        </is>
      </c>
      <c r="L7158" t="n">
        <v>832.0815900000001</v>
      </c>
      <c r="M7158" t="inlineStr"/>
      <c r="N7158" t="inlineStr"/>
      <c r="O7158" s="142">
        <f>DATE(YEAR(H7158),MONTH(H7158),1)</f>
        <v/>
      </c>
      <c r="P7158" s="132">
        <f>IF(H7158&gt;$L$3,"Futuro","Atraso")</f>
        <v/>
      </c>
      <c r="Q7158">
        <f>12*(YEAR(H7158)-YEAR($L$3))+(MONTH(H7158)-MONTH($L$3))</f>
        <v/>
      </c>
      <c r="R7158" s="366">
        <f>IF(N7158="IBIRAPITANGA FASE 3",IF(P7158="Atraso",M7158,M7158/(1+$J$2)^Q7158),IF(P7158="Atraso",M7158,M7158/(1+$J$1)^Q7158))</f>
        <v/>
      </c>
    </row>
    <row r="7159">
      <c r="A7159" t="inlineStr">
        <is>
          <t>Q04L02</t>
        </is>
      </c>
      <c r="B7159" t="inlineStr">
        <is>
          <t>JOSE ROBERTO INACIO DA SILVA</t>
        </is>
      </c>
      <c r="C7159" t="n">
        <v>1</v>
      </c>
      <c r="D7159" t="inlineStr">
        <is>
          <t>IPCA</t>
        </is>
      </c>
      <c r="E7159" t="n">
        <v>0.009488792934583046</v>
      </c>
      <c r="F7159" t="inlineStr">
        <is>
          <t>MENSAL</t>
        </is>
      </c>
      <c r="G7159" t="n">
        <v>47107</v>
      </c>
      <c r="H7159" t="n">
        <v>47107</v>
      </c>
      <c r="I7159" t="inlineStr">
        <is>
          <t>073</t>
        </is>
      </c>
      <c r="J7159" t="inlineStr">
        <is>
          <t>CARTEIRA</t>
        </is>
      </c>
      <c r="K7159" t="inlineStr">
        <is>
          <t>CONTRATO</t>
        </is>
      </c>
      <c r="L7159" t="n">
        <v>832.0815900000001</v>
      </c>
      <c r="M7159" t="inlineStr"/>
      <c r="N7159" t="inlineStr"/>
      <c r="O7159" s="142">
        <f>DATE(YEAR(H7159),MONTH(H7159),1)</f>
        <v/>
      </c>
      <c r="P7159" s="132">
        <f>IF(H7159&gt;$L$3,"Futuro","Atraso")</f>
        <v/>
      </c>
      <c r="Q7159">
        <f>12*(YEAR(H7159)-YEAR($L$3))+(MONTH(H7159)-MONTH($L$3))</f>
        <v/>
      </c>
      <c r="R7159" s="366">
        <f>IF(N7159="IBIRAPITANGA FASE 3",IF(P7159="Atraso",M7159,M7159/(1+$J$2)^Q7159),IF(P7159="Atraso",M7159,M7159/(1+$J$1)^Q7159))</f>
        <v/>
      </c>
    </row>
    <row r="7160">
      <c r="A7160" t="inlineStr">
        <is>
          <t>Q04L02</t>
        </is>
      </c>
      <c r="B7160" t="inlineStr">
        <is>
          <t>JOSE ROBERTO INACIO DA SILVA</t>
        </is>
      </c>
      <c r="C7160" t="n">
        <v>1</v>
      </c>
      <c r="D7160" t="inlineStr">
        <is>
          <t>IPCA</t>
        </is>
      </c>
      <c r="E7160" t="n">
        <v>0.009488792934583046</v>
      </c>
      <c r="F7160" t="inlineStr">
        <is>
          <t>MENSAL</t>
        </is>
      </c>
      <c r="G7160" t="n">
        <v>47138</v>
      </c>
      <c r="H7160" t="n">
        <v>47138</v>
      </c>
      <c r="I7160" t="inlineStr">
        <is>
          <t>074</t>
        </is>
      </c>
      <c r="J7160" t="inlineStr">
        <is>
          <t>CARTEIRA</t>
        </is>
      </c>
      <c r="K7160" t="inlineStr">
        <is>
          <t>CONTRATO</t>
        </is>
      </c>
      <c r="L7160" t="n">
        <v>832.0815900000001</v>
      </c>
      <c r="M7160" t="inlineStr"/>
      <c r="N7160" t="inlineStr"/>
      <c r="O7160" s="142">
        <f>DATE(YEAR(H7160),MONTH(H7160),1)</f>
        <v/>
      </c>
      <c r="P7160" s="132">
        <f>IF(H7160&gt;$L$3,"Futuro","Atraso")</f>
        <v/>
      </c>
      <c r="Q7160">
        <f>12*(YEAR(H7160)-YEAR($L$3))+(MONTH(H7160)-MONTH($L$3))</f>
        <v/>
      </c>
      <c r="R7160" s="366">
        <f>IF(N7160="IBIRAPITANGA FASE 3",IF(P7160="Atraso",M7160,M7160/(1+$J$2)^Q7160),IF(P7160="Atraso",M7160,M7160/(1+$J$1)^Q7160))</f>
        <v/>
      </c>
    </row>
    <row r="7161">
      <c r="A7161" t="inlineStr">
        <is>
          <t>Q04L02</t>
        </is>
      </c>
      <c r="B7161" t="inlineStr">
        <is>
          <t>JOSE ROBERTO INACIO DA SILVA</t>
        </is>
      </c>
      <c r="C7161" t="n">
        <v>1</v>
      </c>
      <c r="D7161" t="inlineStr">
        <is>
          <t>IPCA</t>
        </is>
      </c>
      <c r="E7161" t="n">
        <v>0.009488792934583046</v>
      </c>
      <c r="F7161" t="inlineStr">
        <is>
          <t>MENSAL</t>
        </is>
      </c>
      <c r="G7161" t="n">
        <v>47169</v>
      </c>
      <c r="H7161" t="n">
        <v>47169</v>
      </c>
      <c r="I7161" t="inlineStr">
        <is>
          <t>075</t>
        </is>
      </c>
      <c r="J7161" t="inlineStr">
        <is>
          <t>CARTEIRA</t>
        </is>
      </c>
      <c r="K7161" t="inlineStr">
        <is>
          <t>CONTRATO</t>
        </is>
      </c>
      <c r="L7161" t="n">
        <v>832.0815900000001</v>
      </c>
      <c r="M7161" t="inlineStr"/>
      <c r="N7161" t="inlineStr"/>
      <c r="O7161" s="142">
        <f>DATE(YEAR(H7161),MONTH(H7161),1)</f>
        <v/>
      </c>
      <c r="P7161" s="132">
        <f>IF(H7161&gt;$L$3,"Futuro","Atraso")</f>
        <v/>
      </c>
      <c r="Q7161">
        <f>12*(YEAR(H7161)-YEAR($L$3))+(MONTH(H7161)-MONTH($L$3))</f>
        <v/>
      </c>
      <c r="R7161" s="366">
        <f>IF(N7161="IBIRAPITANGA FASE 3",IF(P7161="Atraso",M7161,M7161/(1+$J$2)^Q7161),IF(P7161="Atraso",M7161,M7161/(1+$J$1)^Q7161))</f>
        <v/>
      </c>
    </row>
    <row r="7162">
      <c r="A7162" t="inlineStr">
        <is>
          <t>Q04L02</t>
        </is>
      </c>
      <c r="B7162" t="inlineStr">
        <is>
          <t>JOSE ROBERTO INACIO DA SILVA</t>
        </is>
      </c>
      <c r="C7162" t="n">
        <v>1</v>
      </c>
      <c r="D7162" t="inlineStr">
        <is>
          <t>IPCA</t>
        </is>
      </c>
      <c r="E7162" t="n">
        <v>0.009488792934583046</v>
      </c>
      <c r="F7162" t="inlineStr">
        <is>
          <t>MENSAL</t>
        </is>
      </c>
      <c r="G7162" t="n">
        <v>47197</v>
      </c>
      <c r="H7162" t="n">
        <v>47197</v>
      </c>
      <c r="I7162" t="inlineStr">
        <is>
          <t>076</t>
        </is>
      </c>
      <c r="J7162" t="inlineStr">
        <is>
          <t>CARTEIRA</t>
        </is>
      </c>
      <c r="K7162" t="inlineStr">
        <is>
          <t>CONTRATO</t>
        </is>
      </c>
      <c r="L7162" t="n">
        <v>832.0815900000001</v>
      </c>
      <c r="M7162" t="inlineStr"/>
      <c r="N7162" t="inlineStr"/>
      <c r="O7162" s="142">
        <f>DATE(YEAR(H7162),MONTH(H7162),1)</f>
        <v/>
      </c>
      <c r="P7162" s="132">
        <f>IF(H7162&gt;$L$3,"Futuro","Atraso")</f>
        <v/>
      </c>
      <c r="Q7162">
        <f>12*(YEAR(H7162)-YEAR($L$3))+(MONTH(H7162)-MONTH($L$3))</f>
        <v/>
      </c>
      <c r="R7162" s="366">
        <f>IF(N7162="IBIRAPITANGA FASE 3",IF(P7162="Atraso",M7162,M7162/(1+$J$2)^Q7162),IF(P7162="Atraso",M7162,M7162/(1+$J$1)^Q7162))</f>
        <v/>
      </c>
    </row>
    <row r="7163">
      <c r="A7163" t="inlineStr">
        <is>
          <t>Q04L02</t>
        </is>
      </c>
      <c r="B7163" t="inlineStr">
        <is>
          <t>JOSE ROBERTO INACIO DA SILVA</t>
        </is>
      </c>
      <c r="C7163" t="n">
        <v>1</v>
      </c>
      <c r="D7163" t="inlineStr">
        <is>
          <t>IPCA</t>
        </is>
      </c>
      <c r="E7163" t="n">
        <v>0.009488792934583046</v>
      </c>
      <c r="F7163" t="inlineStr">
        <is>
          <t>MENSAL</t>
        </is>
      </c>
      <c r="G7163" t="n">
        <v>47228</v>
      </c>
      <c r="H7163" t="n">
        <v>47228</v>
      </c>
      <c r="I7163" t="inlineStr">
        <is>
          <t>077</t>
        </is>
      </c>
      <c r="J7163" t="inlineStr">
        <is>
          <t>CARTEIRA</t>
        </is>
      </c>
      <c r="K7163" t="inlineStr">
        <is>
          <t>CONTRATO</t>
        </is>
      </c>
      <c r="L7163" t="n">
        <v>832.0815900000001</v>
      </c>
      <c r="M7163" t="inlineStr"/>
      <c r="N7163" t="inlineStr"/>
      <c r="O7163" s="142">
        <f>DATE(YEAR(H7163),MONTH(H7163),1)</f>
        <v/>
      </c>
      <c r="P7163" s="132">
        <f>IF(H7163&gt;$L$3,"Futuro","Atraso")</f>
        <v/>
      </c>
      <c r="Q7163">
        <f>12*(YEAR(H7163)-YEAR($L$3))+(MONTH(H7163)-MONTH($L$3))</f>
        <v/>
      </c>
      <c r="R7163" s="366">
        <f>IF(N7163="IBIRAPITANGA FASE 3",IF(P7163="Atraso",M7163,M7163/(1+$J$2)^Q7163),IF(P7163="Atraso",M7163,M7163/(1+$J$1)^Q7163))</f>
        <v/>
      </c>
    </row>
    <row r="7164">
      <c r="A7164" t="inlineStr">
        <is>
          <t>Q04L02</t>
        </is>
      </c>
      <c r="B7164" t="inlineStr">
        <is>
          <t>JOSE ROBERTO INACIO DA SILVA</t>
        </is>
      </c>
      <c r="C7164" t="n">
        <v>1</v>
      </c>
      <c r="D7164" t="inlineStr">
        <is>
          <t>IPCA</t>
        </is>
      </c>
      <c r="E7164" t="n">
        <v>0.009488792934583046</v>
      </c>
      <c r="F7164" t="inlineStr">
        <is>
          <t>MENSAL</t>
        </is>
      </c>
      <c r="G7164" t="n">
        <v>47258</v>
      </c>
      <c r="H7164" t="n">
        <v>47258</v>
      </c>
      <c r="I7164" t="inlineStr">
        <is>
          <t>078</t>
        </is>
      </c>
      <c r="J7164" t="inlineStr">
        <is>
          <t>CARTEIRA</t>
        </is>
      </c>
      <c r="K7164" t="inlineStr">
        <is>
          <t>CONTRATO</t>
        </is>
      </c>
      <c r="L7164" t="n">
        <v>832.0815900000001</v>
      </c>
      <c r="M7164" t="inlineStr"/>
      <c r="N7164" t="inlineStr"/>
      <c r="O7164" s="142">
        <f>DATE(YEAR(H7164),MONTH(H7164),1)</f>
        <v/>
      </c>
      <c r="P7164" s="132">
        <f>IF(H7164&gt;$L$3,"Futuro","Atraso")</f>
        <v/>
      </c>
      <c r="Q7164">
        <f>12*(YEAR(H7164)-YEAR($L$3))+(MONTH(H7164)-MONTH($L$3))</f>
        <v/>
      </c>
      <c r="R7164" s="366">
        <f>IF(N7164="IBIRAPITANGA FASE 3",IF(P7164="Atraso",M7164,M7164/(1+$J$2)^Q7164),IF(P7164="Atraso",M7164,M7164/(1+$J$1)^Q7164))</f>
        <v/>
      </c>
    </row>
    <row r="7165">
      <c r="A7165" t="inlineStr">
        <is>
          <t>Q04L02</t>
        </is>
      </c>
      <c r="B7165" t="inlineStr">
        <is>
          <t>JOSE ROBERTO INACIO DA SILVA</t>
        </is>
      </c>
      <c r="C7165" t="n">
        <v>1</v>
      </c>
      <c r="D7165" t="inlineStr">
        <is>
          <t>IPCA</t>
        </is>
      </c>
      <c r="E7165" t="n">
        <v>0.009488792934583046</v>
      </c>
      <c r="F7165" t="inlineStr">
        <is>
          <t>MENSAL</t>
        </is>
      </c>
      <c r="G7165" t="n">
        <v>47289</v>
      </c>
      <c r="H7165" t="n">
        <v>47289</v>
      </c>
      <c r="I7165" t="inlineStr">
        <is>
          <t>079</t>
        </is>
      </c>
      <c r="J7165" t="inlineStr">
        <is>
          <t>CARTEIRA</t>
        </is>
      </c>
      <c r="K7165" t="inlineStr">
        <is>
          <t>CONTRATO</t>
        </is>
      </c>
      <c r="L7165" t="n">
        <v>832.0815900000001</v>
      </c>
      <c r="M7165" t="inlineStr"/>
      <c r="N7165" t="inlineStr"/>
      <c r="O7165" s="142">
        <f>DATE(YEAR(H7165),MONTH(H7165),1)</f>
        <v/>
      </c>
      <c r="P7165" s="132">
        <f>IF(H7165&gt;$L$3,"Futuro","Atraso")</f>
        <v/>
      </c>
      <c r="Q7165">
        <f>12*(YEAR(H7165)-YEAR($L$3))+(MONTH(H7165)-MONTH($L$3))</f>
        <v/>
      </c>
      <c r="R7165" s="366">
        <f>IF(N7165="IBIRAPITANGA FASE 3",IF(P7165="Atraso",M7165,M7165/(1+$J$2)^Q7165),IF(P7165="Atraso",M7165,M7165/(1+$J$1)^Q7165))</f>
        <v/>
      </c>
    </row>
    <row r="7166">
      <c r="A7166" t="inlineStr">
        <is>
          <t>Q04L02</t>
        </is>
      </c>
      <c r="B7166" t="inlineStr">
        <is>
          <t>JOSE ROBERTO INACIO DA SILVA</t>
        </is>
      </c>
      <c r="C7166" t="n">
        <v>1</v>
      </c>
      <c r="D7166" t="inlineStr">
        <is>
          <t>IPCA</t>
        </is>
      </c>
      <c r="E7166" t="n">
        <v>0.009488792934583046</v>
      </c>
      <c r="F7166" t="inlineStr">
        <is>
          <t>MENSAL</t>
        </is>
      </c>
      <c r="G7166" t="n">
        <v>47319</v>
      </c>
      <c r="H7166" t="n">
        <v>47319</v>
      </c>
      <c r="I7166" t="inlineStr">
        <is>
          <t>080</t>
        </is>
      </c>
      <c r="J7166" t="inlineStr">
        <is>
          <t>CARTEIRA</t>
        </is>
      </c>
      <c r="K7166" t="inlineStr">
        <is>
          <t>CONTRATO</t>
        </is>
      </c>
      <c r="L7166" t="n">
        <v>832.0815900000001</v>
      </c>
      <c r="M7166" t="inlineStr"/>
      <c r="N7166" t="inlineStr"/>
      <c r="O7166" s="142">
        <f>DATE(YEAR(H7166),MONTH(H7166),1)</f>
        <v/>
      </c>
      <c r="P7166" s="132">
        <f>IF(H7166&gt;$L$3,"Futuro","Atraso")</f>
        <v/>
      </c>
      <c r="Q7166">
        <f>12*(YEAR(H7166)-YEAR($L$3))+(MONTH(H7166)-MONTH($L$3))</f>
        <v/>
      </c>
      <c r="R7166" s="366">
        <f>IF(N7166="IBIRAPITANGA FASE 3",IF(P7166="Atraso",M7166,M7166/(1+$J$2)^Q7166),IF(P7166="Atraso",M7166,M7166/(1+$J$1)^Q7166))</f>
        <v/>
      </c>
    </row>
    <row r="7167">
      <c r="A7167" t="inlineStr">
        <is>
          <t>Q04L02</t>
        </is>
      </c>
      <c r="B7167" t="inlineStr">
        <is>
          <t>JOSE ROBERTO INACIO DA SILVA</t>
        </is>
      </c>
      <c r="C7167" t="n">
        <v>1</v>
      </c>
      <c r="D7167" t="inlineStr">
        <is>
          <t>IPCA</t>
        </is>
      </c>
      <c r="E7167" t="n">
        <v>0.009488792934583046</v>
      </c>
      <c r="F7167" t="inlineStr">
        <is>
          <t>MENSAL</t>
        </is>
      </c>
      <c r="G7167" t="n">
        <v>47350</v>
      </c>
      <c r="H7167" t="n">
        <v>47350</v>
      </c>
      <c r="I7167" t="inlineStr">
        <is>
          <t>081</t>
        </is>
      </c>
      <c r="J7167" t="inlineStr">
        <is>
          <t>CARTEIRA</t>
        </is>
      </c>
      <c r="K7167" t="inlineStr">
        <is>
          <t>CONTRATO</t>
        </is>
      </c>
      <c r="L7167" t="n">
        <v>832.0815900000001</v>
      </c>
      <c r="M7167" t="inlineStr"/>
      <c r="N7167" t="inlineStr"/>
      <c r="O7167" s="142">
        <f>DATE(YEAR(H7167),MONTH(H7167),1)</f>
        <v/>
      </c>
      <c r="P7167" s="132">
        <f>IF(H7167&gt;$L$3,"Futuro","Atraso")</f>
        <v/>
      </c>
      <c r="Q7167">
        <f>12*(YEAR(H7167)-YEAR($L$3))+(MONTH(H7167)-MONTH($L$3))</f>
        <v/>
      </c>
      <c r="R7167" s="366">
        <f>IF(N7167="IBIRAPITANGA FASE 3",IF(P7167="Atraso",M7167,M7167/(1+$J$2)^Q7167),IF(P7167="Atraso",M7167,M7167/(1+$J$1)^Q7167))</f>
        <v/>
      </c>
    </row>
    <row r="7168">
      <c r="A7168" t="inlineStr">
        <is>
          <t>Q04L02</t>
        </is>
      </c>
      <c r="B7168" t="inlineStr">
        <is>
          <t>JOSE ROBERTO INACIO DA SILVA</t>
        </is>
      </c>
      <c r="C7168" t="n">
        <v>1</v>
      </c>
      <c r="D7168" t="inlineStr">
        <is>
          <t>IPCA</t>
        </is>
      </c>
      <c r="E7168" t="n">
        <v>0.009488792934583046</v>
      </c>
      <c r="F7168" t="inlineStr">
        <is>
          <t>MENSAL</t>
        </is>
      </c>
      <c r="G7168" t="n">
        <v>47381</v>
      </c>
      <c r="H7168" t="n">
        <v>47381</v>
      </c>
      <c r="I7168" t="inlineStr">
        <is>
          <t>082</t>
        </is>
      </c>
      <c r="J7168" t="inlineStr">
        <is>
          <t>CARTEIRA</t>
        </is>
      </c>
      <c r="K7168" t="inlineStr">
        <is>
          <t>CONTRATO</t>
        </is>
      </c>
      <c r="L7168" t="n">
        <v>832.0815900000001</v>
      </c>
      <c r="M7168" t="inlineStr"/>
      <c r="N7168" t="inlineStr"/>
      <c r="O7168" s="142">
        <f>DATE(YEAR(H7168),MONTH(H7168),1)</f>
        <v/>
      </c>
      <c r="P7168" s="132">
        <f>IF(H7168&gt;$L$3,"Futuro","Atraso")</f>
        <v/>
      </c>
      <c r="Q7168">
        <f>12*(YEAR(H7168)-YEAR($L$3))+(MONTH(H7168)-MONTH($L$3))</f>
        <v/>
      </c>
      <c r="R7168" s="366">
        <f>IF(N7168="IBIRAPITANGA FASE 3",IF(P7168="Atraso",M7168,M7168/(1+$J$2)^Q7168),IF(P7168="Atraso",M7168,M7168/(1+$J$1)^Q7168))</f>
        <v/>
      </c>
    </row>
    <row r="7169">
      <c r="A7169" t="inlineStr">
        <is>
          <t>Q04L02</t>
        </is>
      </c>
      <c r="B7169" t="inlineStr">
        <is>
          <t>JOSE ROBERTO INACIO DA SILVA</t>
        </is>
      </c>
      <c r="C7169" t="n">
        <v>1</v>
      </c>
      <c r="D7169" t="inlineStr">
        <is>
          <t>IPCA</t>
        </is>
      </c>
      <c r="E7169" t="n">
        <v>0.009488792934583046</v>
      </c>
      <c r="F7169" t="inlineStr">
        <is>
          <t>MENSAL</t>
        </is>
      </c>
      <c r="G7169" t="n">
        <v>47411</v>
      </c>
      <c r="H7169" t="n">
        <v>47411</v>
      </c>
      <c r="I7169" t="inlineStr">
        <is>
          <t>083</t>
        </is>
      </c>
      <c r="J7169" t="inlineStr">
        <is>
          <t>CARTEIRA</t>
        </is>
      </c>
      <c r="K7169" t="inlineStr">
        <is>
          <t>CONTRATO</t>
        </is>
      </c>
      <c r="L7169" t="n">
        <v>832.0815900000001</v>
      </c>
      <c r="M7169" t="inlineStr"/>
      <c r="N7169" t="inlineStr"/>
      <c r="O7169" s="142">
        <f>DATE(YEAR(H7169),MONTH(H7169),1)</f>
        <v/>
      </c>
      <c r="P7169" s="132">
        <f>IF(H7169&gt;$L$3,"Futuro","Atraso")</f>
        <v/>
      </c>
      <c r="Q7169">
        <f>12*(YEAR(H7169)-YEAR($L$3))+(MONTH(H7169)-MONTH($L$3))</f>
        <v/>
      </c>
      <c r="R7169" s="366">
        <f>IF(N7169="IBIRAPITANGA FASE 3",IF(P7169="Atraso",M7169,M7169/(1+$J$2)^Q7169),IF(P7169="Atraso",M7169,M7169/(1+$J$1)^Q7169))</f>
        <v/>
      </c>
    </row>
    <row r="7170">
      <c r="A7170" t="inlineStr">
        <is>
          <t>Q04L02</t>
        </is>
      </c>
      <c r="B7170" t="inlineStr">
        <is>
          <t>JOSE ROBERTO INACIO DA SILVA</t>
        </is>
      </c>
      <c r="C7170" t="n">
        <v>1</v>
      </c>
      <c r="D7170" t="inlineStr">
        <is>
          <t>IPCA</t>
        </is>
      </c>
      <c r="E7170" t="n">
        <v>0.009488792934583046</v>
      </c>
      <c r="F7170" t="inlineStr">
        <is>
          <t>MENSAL</t>
        </is>
      </c>
      <c r="G7170" t="n">
        <v>47442</v>
      </c>
      <c r="H7170" t="n">
        <v>47442</v>
      </c>
      <c r="I7170" t="inlineStr">
        <is>
          <t>084</t>
        </is>
      </c>
      <c r="J7170" t="inlineStr">
        <is>
          <t>CARTEIRA</t>
        </is>
      </c>
      <c r="K7170" t="inlineStr">
        <is>
          <t>CONTRATO</t>
        </is>
      </c>
      <c r="L7170" t="n">
        <v>832.0815900000001</v>
      </c>
      <c r="M7170" t="inlineStr"/>
      <c r="N7170" t="inlineStr"/>
      <c r="O7170" s="142">
        <f>DATE(YEAR(H7170),MONTH(H7170),1)</f>
        <v/>
      </c>
      <c r="P7170" s="132">
        <f>IF(H7170&gt;$L$3,"Futuro","Atraso")</f>
        <v/>
      </c>
      <c r="Q7170">
        <f>12*(YEAR(H7170)-YEAR($L$3))+(MONTH(H7170)-MONTH($L$3))</f>
        <v/>
      </c>
      <c r="R7170" s="366">
        <f>IF(N7170="IBIRAPITANGA FASE 3",IF(P7170="Atraso",M7170,M7170/(1+$J$2)^Q7170),IF(P7170="Atraso",M7170,M7170/(1+$J$1)^Q7170))</f>
        <v/>
      </c>
    </row>
    <row r="7171">
      <c r="A7171" t="inlineStr">
        <is>
          <t>Q04L02</t>
        </is>
      </c>
      <c r="B7171" t="inlineStr">
        <is>
          <t>JOSE ROBERTO INACIO DA SILVA</t>
        </is>
      </c>
      <c r="C7171" t="n">
        <v>1</v>
      </c>
      <c r="D7171" t="inlineStr">
        <is>
          <t>IPCA</t>
        </is>
      </c>
      <c r="E7171" t="n">
        <v>0.009488792934583046</v>
      </c>
      <c r="F7171" t="inlineStr">
        <is>
          <t>MENSAL</t>
        </is>
      </c>
      <c r="G7171" t="n">
        <v>47472</v>
      </c>
      <c r="H7171" t="n">
        <v>47472</v>
      </c>
      <c r="I7171" t="inlineStr">
        <is>
          <t>085</t>
        </is>
      </c>
      <c r="J7171" t="inlineStr">
        <is>
          <t>CARTEIRA</t>
        </is>
      </c>
      <c r="K7171" t="inlineStr">
        <is>
          <t>CONTRATO</t>
        </is>
      </c>
      <c r="L7171" t="n">
        <v>832.0815900000001</v>
      </c>
      <c r="M7171" t="inlineStr"/>
      <c r="N7171" t="inlineStr"/>
      <c r="O7171" s="142">
        <f>DATE(YEAR(H7171),MONTH(H7171),1)</f>
        <v/>
      </c>
      <c r="P7171" s="132">
        <f>IF(H7171&gt;$L$3,"Futuro","Atraso")</f>
        <v/>
      </c>
      <c r="Q7171">
        <f>12*(YEAR(H7171)-YEAR($L$3))+(MONTH(H7171)-MONTH($L$3))</f>
        <v/>
      </c>
      <c r="R7171" s="366">
        <f>IF(N7171="IBIRAPITANGA FASE 3",IF(P7171="Atraso",M7171,M7171/(1+$J$2)^Q7171),IF(P7171="Atraso",M7171,M7171/(1+$J$1)^Q7171))</f>
        <v/>
      </c>
    </row>
    <row r="7172">
      <c r="A7172" t="inlineStr">
        <is>
          <t>Q04L02</t>
        </is>
      </c>
      <c r="B7172" t="inlineStr">
        <is>
          <t>JOSE ROBERTO INACIO DA SILVA</t>
        </is>
      </c>
      <c r="C7172" t="n">
        <v>1</v>
      </c>
      <c r="D7172" t="inlineStr">
        <is>
          <t>IPCA</t>
        </is>
      </c>
      <c r="E7172" t="n">
        <v>0.009488792934583046</v>
      </c>
      <c r="F7172" t="inlineStr">
        <is>
          <t>MENSAL</t>
        </is>
      </c>
      <c r="G7172" t="n">
        <v>47503</v>
      </c>
      <c r="H7172" t="n">
        <v>47503</v>
      </c>
      <c r="I7172" t="inlineStr">
        <is>
          <t>086</t>
        </is>
      </c>
      <c r="J7172" t="inlineStr">
        <is>
          <t>CARTEIRA</t>
        </is>
      </c>
      <c r="K7172" t="inlineStr">
        <is>
          <t>CONTRATO</t>
        </is>
      </c>
      <c r="L7172" t="n">
        <v>832.0815900000001</v>
      </c>
      <c r="M7172" t="inlineStr"/>
      <c r="N7172" t="inlineStr"/>
      <c r="O7172" s="142">
        <f>DATE(YEAR(H7172),MONTH(H7172),1)</f>
        <v/>
      </c>
      <c r="P7172" s="132">
        <f>IF(H7172&gt;$L$3,"Futuro","Atraso")</f>
        <v/>
      </c>
      <c r="Q7172">
        <f>12*(YEAR(H7172)-YEAR($L$3))+(MONTH(H7172)-MONTH($L$3))</f>
        <v/>
      </c>
      <c r="R7172" s="366">
        <f>IF(N7172="IBIRAPITANGA FASE 3",IF(P7172="Atraso",M7172,M7172/(1+$J$2)^Q7172),IF(P7172="Atraso",M7172,M7172/(1+$J$1)^Q7172))</f>
        <v/>
      </c>
    </row>
    <row r="7173">
      <c r="A7173" t="inlineStr">
        <is>
          <t>Q04L02</t>
        </is>
      </c>
      <c r="B7173" t="inlineStr">
        <is>
          <t>JOSE ROBERTO INACIO DA SILVA</t>
        </is>
      </c>
      <c r="C7173" t="n">
        <v>1</v>
      </c>
      <c r="D7173" t="inlineStr">
        <is>
          <t>IPCA</t>
        </is>
      </c>
      <c r="E7173" t="n">
        <v>0.009488792934583046</v>
      </c>
      <c r="F7173" t="inlineStr">
        <is>
          <t>MENSAL</t>
        </is>
      </c>
      <c r="G7173" t="n">
        <v>47534</v>
      </c>
      <c r="H7173" t="n">
        <v>47534</v>
      </c>
      <c r="I7173" t="inlineStr">
        <is>
          <t>087</t>
        </is>
      </c>
      <c r="J7173" t="inlineStr">
        <is>
          <t>CARTEIRA</t>
        </is>
      </c>
      <c r="K7173" t="inlineStr">
        <is>
          <t>CONTRATO</t>
        </is>
      </c>
      <c r="L7173" t="n">
        <v>832.0815900000001</v>
      </c>
      <c r="M7173" t="inlineStr"/>
      <c r="N7173" t="inlineStr"/>
      <c r="O7173" s="142">
        <f>DATE(YEAR(H7173),MONTH(H7173),1)</f>
        <v/>
      </c>
      <c r="P7173" s="132">
        <f>IF(H7173&gt;$L$3,"Futuro","Atraso")</f>
        <v/>
      </c>
      <c r="Q7173">
        <f>12*(YEAR(H7173)-YEAR($L$3))+(MONTH(H7173)-MONTH($L$3))</f>
        <v/>
      </c>
      <c r="R7173" s="366">
        <f>IF(N7173="IBIRAPITANGA FASE 3",IF(P7173="Atraso",M7173,M7173/(1+$J$2)^Q7173),IF(P7173="Atraso",M7173,M7173/(1+$J$1)^Q7173))</f>
        <v/>
      </c>
    </row>
    <row r="7174">
      <c r="A7174" t="inlineStr">
        <is>
          <t>Q04L02</t>
        </is>
      </c>
      <c r="B7174" t="inlineStr">
        <is>
          <t>JOSE ROBERTO INACIO DA SILVA</t>
        </is>
      </c>
      <c r="C7174" t="n">
        <v>1</v>
      </c>
      <c r="D7174" t="inlineStr">
        <is>
          <t>IPCA</t>
        </is>
      </c>
      <c r="E7174" t="n">
        <v>0.009488792934583046</v>
      </c>
      <c r="F7174" t="inlineStr">
        <is>
          <t>MENSAL</t>
        </is>
      </c>
      <c r="G7174" t="n">
        <v>47562</v>
      </c>
      <c r="H7174" t="n">
        <v>47562</v>
      </c>
      <c r="I7174" t="inlineStr">
        <is>
          <t>088</t>
        </is>
      </c>
      <c r="J7174" t="inlineStr">
        <is>
          <t>CARTEIRA</t>
        </is>
      </c>
      <c r="K7174" t="inlineStr">
        <is>
          <t>CONTRATO</t>
        </is>
      </c>
      <c r="L7174" t="n">
        <v>832.0815900000001</v>
      </c>
      <c r="M7174" t="inlineStr"/>
      <c r="N7174" t="inlineStr"/>
      <c r="O7174" s="142">
        <f>DATE(YEAR(H7174),MONTH(H7174),1)</f>
        <v/>
      </c>
      <c r="P7174" s="132">
        <f>IF(H7174&gt;$L$3,"Futuro","Atraso")</f>
        <v/>
      </c>
      <c r="Q7174">
        <f>12*(YEAR(H7174)-YEAR($L$3))+(MONTH(H7174)-MONTH($L$3))</f>
        <v/>
      </c>
      <c r="R7174" s="366">
        <f>IF(N7174="IBIRAPITANGA FASE 3",IF(P7174="Atraso",M7174,M7174/(1+$J$2)^Q7174),IF(P7174="Atraso",M7174,M7174/(1+$J$1)^Q7174))</f>
        <v/>
      </c>
    </row>
    <row r="7175">
      <c r="A7175" t="inlineStr">
        <is>
          <t>Q04L02</t>
        </is>
      </c>
      <c r="B7175" t="inlineStr">
        <is>
          <t>JOSE ROBERTO INACIO DA SILVA</t>
        </is>
      </c>
      <c r="C7175" t="n">
        <v>1</v>
      </c>
      <c r="D7175" t="inlineStr">
        <is>
          <t>IPCA</t>
        </is>
      </c>
      <c r="E7175" t="n">
        <v>0.009488792934583046</v>
      </c>
      <c r="F7175" t="inlineStr">
        <is>
          <t>MENSAL</t>
        </is>
      </c>
      <c r="G7175" t="n">
        <v>47593</v>
      </c>
      <c r="H7175" t="n">
        <v>47593</v>
      </c>
      <c r="I7175" t="inlineStr">
        <is>
          <t>089</t>
        </is>
      </c>
      <c r="J7175" t="inlineStr">
        <is>
          <t>CARTEIRA</t>
        </is>
      </c>
      <c r="K7175" t="inlineStr">
        <is>
          <t>CONTRATO</t>
        </is>
      </c>
      <c r="L7175" t="n">
        <v>832.0815900000001</v>
      </c>
      <c r="M7175" t="inlineStr"/>
      <c r="N7175" t="inlineStr"/>
      <c r="O7175" s="142">
        <f>DATE(YEAR(H7175),MONTH(H7175),1)</f>
        <v/>
      </c>
      <c r="P7175" s="132">
        <f>IF(H7175&gt;$L$3,"Futuro","Atraso")</f>
        <v/>
      </c>
      <c r="Q7175">
        <f>12*(YEAR(H7175)-YEAR($L$3))+(MONTH(H7175)-MONTH($L$3))</f>
        <v/>
      </c>
      <c r="R7175" s="366">
        <f>IF(N7175="IBIRAPITANGA FASE 3",IF(P7175="Atraso",M7175,M7175/(1+$J$2)^Q7175),IF(P7175="Atraso",M7175,M7175/(1+$J$1)^Q7175))</f>
        <v/>
      </c>
    </row>
    <row r="7176">
      <c r="A7176" t="inlineStr">
        <is>
          <t>Q04L02</t>
        </is>
      </c>
      <c r="B7176" t="inlineStr">
        <is>
          <t>JOSE ROBERTO INACIO DA SILVA</t>
        </is>
      </c>
      <c r="C7176" t="n">
        <v>1</v>
      </c>
      <c r="D7176" t="inlineStr">
        <is>
          <t>IPCA</t>
        </is>
      </c>
      <c r="E7176" t="n">
        <v>0.009488792934583046</v>
      </c>
      <c r="F7176" t="inlineStr">
        <is>
          <t>MENSAL</t>
        </is>
      </c>
      <c r="G7176" t="n">
        <v>47623</v>
      </c>
      <c r="H7176" t="n">
        <v>47623</v>
      </c>
      <c r="I7176" t="inlineStr">
        <is>
          <t>090</t>
        </is>
      </c>
      <c r="J7176" t="inlineStr">
        <is>
          <t>CARTEIRA</t>
        </is>
      </c>
      <c r="K7176" t="inlineStr">
        <is>
          <t>CONTRATO</t>
        </is>
      </c>
      <c r="L7176" t="n">
        <v>832.0815900000001</v>
      </c>
      <c r="M7176" t="inlineStr"/>
      <c r="N7176" t="inlineStr"/>
      <c r="O7176" s="142">
        <f>DATE(YEAR(H7176),MONTH(H7176),1)</f>
        <v/>
      </c>
      <c r="P7176" s="132">
        <f>IF(H7176&gt;$L$3,"Futuro","Atraso")</f>
        <v/>
      </c>
      <c r="Q7176">
        <f>12*(YEAR(H7176)-YEAR($L$3))+(MONTH(H7176)-MONTH($L$3))</f>
        <v/>
      </c>
      <c r="R7176" s="366">
        <f>IF(N7176="IBIRAPITANGA FASE 3",IF(P7176="Atraso",M7176,M7176/(1+$J$2)^Q7176),IF(P7176="Atraso",M7176,M7176/(1+$J$1)^Q7176))</f>
        <v/>
      </c>
    </row>
    <row r="7177">
      <c r="A7177" t="inlineStr">
        <is>
          <t>Q04L02</t>
        </is>
      </c>
      <c r="B7177" t="inlineStr">
        <is>
          <t>JOSE ROBERTO INACIO DA SILVA</t>
        </is>
      </c>
      <c r="C7177" t="n">
        <v>1</v>
      </c>
      <c r="D7177" t="inlineStr">
        <is>
          <t>IPCA</t>
        </is>
      </c>
      <c r="E7177" t="n">
        <v>0.009488792934583046</v>
      </c>
      <c r="F7177" t="inlineStr">
        <is>
          <t>MENSAL</t>
        </is>
      </c>
      <c r="G7177" t="n">
        <v>47654</v>
      </c>
      <c r="H7177" t="n">
        <v>47654</v>
      </c>
      <c r="I7177" t="inlineStr">
        <is>
          <t>091</t>
        </is>
      </c>
      <c r="J7177" t="inlineStr">
        <is>
          <t>CARTEIRA</t>
        </is>
      </c>
      <c r="K7177" t="inlineStr">
        <is>
          <t>CONTRATO</t>
        </is>
      </c>
      <c r="L7177" t="n">
        <v>832.0815900000001</v>
      </c>
      <c r="M7177" t="inlineStr"/>
      <c r="N7177" t="inlineStr"/>
      <c r="O7177" s="142">
        <f>DATE(YEAR(H7177),MONTH(H7177),1)</f>
        <v/>
      </c>
      <c r="P7177" s="132">
        <f>IF(H7177&gt;$L$3,"Futuro","Atraso")</f>
        <v/>
      </c>
      <c r="Q7177">
        <f>12*(YEAR(H7177)-YEAR($L$3))+(MONTH(H7177)-MONTH($L$3))</f>
        <v/>
      </c>
      <c r="R7177" s="366">
        <f>IF(N7177="IBIRAPITANGA FASE 3",IF(P7177="Atraso",M7177,M7177/(1+$J$2)^Q7177),IF(P7177="Atraso",M7177,M7177/(1+$J$1)^Q7177))</f>
        <v/>
      </c>
    </row>
    <row r="7178">
      <c r="A7178" t="inlineStr">
        <is>
          <t>Q04L02</t>
        </is>
      </c>
      <c r="B7178" t="inlineStr">
        <is>
          <t>JOSE ROBERTO INACIO DA SILVA</t>
        </is>
      </c>
      <c r="C7178" t="n">
        <v>1</v>
      </c>
      <c r="D7178" t="inlineStr">
        <is>
          <t>IPCA</t>
        </is>
      </c>
      <c r="E7178" t="n">
        <v>0.009488792934583046</v>
      </c>
      <c r="F7178" t="inlineStr">
        <is>
          <t>MENSAL</t>
        </is>
      </c>
      <c r="G7178" t="n">
        <v>47684</v>
      </c>
      <c r="H7178" t="n">
        <v>47684</v>
      </c>
      <c r="I7178" t="inlineStr">
        <is>
          <t>092</t>
        </is>
      </c>
      <c r="J7178" t="inlineStr">
        <is>
          <t>CARTEIRA</t>
        </is>
      </c>
      <c r="K7178" t="inlineStr">
        <is>
          <t>CONTRATO</t>
        </is>
      </c>
      <c r="L7178" t="n">
        <v>832.0815900000001</v>
      </c>
      <c r="M7178" t="inlineStr"/>
      <c r="N7178" t="inlineStr"/>
      <c r="O7178" s="142">
        <f>DATE(YEAR(H7178),MONTH(H7178),1)</f>
        <v/>
      </c>
      <c r="P7178" s="132">
        <f>IF(H7178&gt;$L$3,"Futuro","Atraso")</f>
        <v/>
      </c>
      <c r="Q7178">
        <f>12*(YEAR(H7178)-YEAR($L$3))+(MONTH(H7178)-MONTH($L$3))</f>
        <v/>
      </c>
      <c r="R7178" s="366">
        <f>IF(N7178="IBIRAPITANGA FASE 3",IF(P7178="Atraso",M7178,M7178/(1+$J$2)^Q7178),IF(P7178="Atraso",M7178,M7178/(1+$J$1)^Q7178))</f>
        <v/>
      </c>
    </row>
    <row r="7179">
      <c r="A7179" t="inlineStr">
        <is>
          <t>Q04L02</t>
        </is>
      </c>
      <c r="B7179" t="inlineStr">
        <is>
          <t>JOSE ROBERTO INACIO DA SILVA</t>
        </is>
      </c>
      <c r="C7179" t="n">
        <v>1</v>
      </c>
      <c r="D7179" t="inlineStr">
        <is>
          <t>IPCA</t>
        </is>
      </c>
      <c r="E7179" t="n">
        <v>0.009488792934583046</v>
      </c>
      <c r="F7179" t="inlineStr">
        <is>
          <t>MENSAL</t>
        </is>
      </c>
      <c r="G7179" t="n">
        <v>47715</v>
      </c>
      <c r="H7179" t="n">
        <v>47715</v>
      </c>
      <c r="I7179" t="inlineStr">
        <is>
          <t>093</t>
        </is>
      </c>
      <c r="J7179" t="inlineStr">
        <is>
          <t>CARTEIRA</t>
        </is>
      </c>
      <c r="K7179" t="inlineStr">
        <is>
          <t>CONTRATO</t>
        </is>
      </c>
      <c r="L7179" t="n">
        <v>832.0815900000001</v>
      </c>
      <c r="M7179" t="inlineStr"/>
      <c r="N7179" t="inlineStr"/>
      <c r="O7179" s="142">
        <f>DATE(YEAR(H7179),MONTH(H7179),1)</f>
        <v/>
      </c>
      <c r="P7179" s="132">
        <f>IF(H7179&gt;$L$3,"Futuro","Atraso")</f>
        <v/>
      </c>
      <c r="Q7179">
        <f>12*(YEAR(H7179)-YEAR($L$3))+(MONTH(H7179)-MONTH($L$3))</f>
        <v/>
      </c>
      <c r="R7179" s="366">
        <f>IF(N7179="IBIRAPITANGA FASE 3",IF(P7179="Atraso",M7179,M7179/(1+$J$2)^Q7179),IF(P7179="Atraso",M7179,M7179/(1+$J$1)^Q7179))</f>
        <v/>
      </c>
    </row>
    <row r="7180">
      <c r="A7180" t="inlineStr">
        <is>
          <t>Q04L02</t>
        </is>
      </c>
      <c r="B7180" t="inlineStr">
        <is>
          <t>JOSE ROBERTO INACIO DA SILVA</t>
        </is>
      </c>
      <c r="C7180" t="n">
        <v>1</v>
      </c>
      <c r="D7180" t="inlineStr">
        <is>
          <t>IPCA</t>
        </is>
      </c>
      <c r="E7180" t="n">
        <v>0.009488792934583046</v>
      </c>
      <c r="F7180" t="inlineStr">
        <is>
          <t>MENSAL</t>
        </is>
      </c>
      <c r="G7180" t="n">
        <v>47746</v>
      </c>
      <c r="H7180" t="n">
        <v>47746</v>
      </c>
      <c r="I7180" t="inlineStr">
        <is>
          <t>094</t>
        </is>
      </c>
      <c r="J7180" t="inlineStr">
        <is>
          <t>CARTEIRA</t>
        </is>
      </c>
      <c r="K7180" t="inlineStr">
        <is>
          <t>CONTRATO</t>
        </is>
      </c>
      <c r="L7180" t="n">
        <v>832.0815900000001</v>
      </c>
      <c r="M7180" t="inlineStr"/>
      <c r="N7180" t="inlineStr"/>
      <c r="O7180" s="142">
        <f>DATE(YEAR(H7180),MONTH(H7180),1)</f>
        <v/>
      </c>
      <c r="P7180" s="132">
        <f>IF(H7180&gt;$L$3,"Futuro","Atraso")</f>
        <v/>
      </c>
      <c r="Q7180">
        <f>12*(YEAR(H7180)-YEAR($L$3))+(MONTH(H7180)-MONTH($L$3))</f>
        <v/>
      </c>
      <c r="R7180" s="366">
        <f>IF(N7180="IBIRAPITANGA FASE 3",IF(P7180="Atraso",M7180,M7180/(1+$J$2)^Q7180),IF(P7180="Atraso",M7180,M7180/(1+$J$1)^Q7180))</f>
        <v/>
      </c>
    </row>
    <row r="7181">
      <c r="A7181" t="inlineStr">
        <is>
          <t>Q04L02</t>
        </is>
      </c>
      <c r="B7181" t="inlineStr">
        <is>
          <t>JOSE ROBERTO INACIO DA SILVA</t>
        </is>
      </c>
      <c r="C7181" t="n">
        <v>1</v>
      </c>
      <c r="D7181" t="inlineStr">
        <is>
          <t>IPCA</t>
        </is>
      </c>
      <c r="E7181" t="n">
        <v>0.009488792934583046</v>
      </c>
      <c r="F7181" t="inlineStr">
        <is>
          <t>MENSAL</t>
        </is>
      </c>
      <c r="G7181" t="n">
        <v>47776</v>
      </c>
      <c r="H7181" t="n">
        <v>47776</v>
      </c>
      <c r="I7181" t="inlineStr">
        <is>
          <t>095</t>
        </is>
      </c>
      <c r="J7181" t="inlineStr">
        <is>
          <t>CARTEIRA</t>
        </is>
      </c>
      <c r="K7181" t="inlineStr">
        <is>
          <t>CONTRATO</t>
        </is>
      </c>
      <c r="L7181" t="n">
        <v>832.0815900000001</v>
      </c>
      <c r="M7181" t="inlineStr"/>
      <c r="N7181" t="inlineStr"/>
      <c r="O7181" s="142">
        <f>DATE(YEAR(H7181),MONTH(H7181),1)</f>
        <v/>
      </c>
      <c r="P7181" s="132">
        <f>IF(H7181&gt;$L$3,"Futuro","Atraso")</f>
        <v/>
      </c>
      <c r="Q7181">
        <f>12*(YEAR(H7181)-YEAR($L$3))+(MONTH(H7181)-MONTH($L$3))</f>
        <v/>
      </c>
      <c r="R7181" s="366">
        <f>IF(N7181="IBIRAPITANGA FASE 3",IF(P7181="Atraso",M7181,M7181/(1+$J$2)^Q7181),IF(P7181="Atraso",M7181,M7181/(1+$J$1)^Q7181))</f>
        <v/>
      </c>
    </row>
    <row r="7182">
      <c r="A7182" t="inlineStr">
        <is>
          <t>Q04L02</t>
        </is>
      </c>
      <c r="B7182" t="inlineStr">
        <is>
          <t>JOSE ROBERTO INACIO DA SILVA</t>
        </is>
      </c>
      <c r="C7182" t="n">
        <v>1</v>
      </c>
      <c r="D7182" t="inlineStr">
        <is>
          <t>IPCA</t>
        </is>
      </c>
      <c r="E7182" t="n">
        <v>0.009488792934583046</v>
      </c>
      <c r="F7182" t="inlineStr">
        <is>
          <t>MENSAL</t>
        </is>
      </c>
      <c r="G7182" t="n">
        <v>47807</v>
      </c>
      <c r="H7182" t="n">
        <v>47807</v>
      </c>
      <c r="I7182" t="inlineStr">
        <is>
          <t>096</t>
        </is>
      </c>
      <c r="J7182" t="inlineStr">
        <is>
          <t>CARTEIRA</t>
        </is>
      </c>
      <c r="K7182" t="inlineStr">
        <is>
          <t>CONTRATO</t>
        </is>
      </c>
      <c r="L7182" t="n">
        <v>832.0815900000001</v>
      </c>
      <c r="M7182" t="inlineStr"/>
      <c r="N7182" t="inlineStr"/>
      <c r="O7182" s="142">
        <f>DATE(YEAR(H7182),MONTH(H7182),1)</f>
        <v/>
      </c>
      <c r="P7182" s="132">
        <f>IF(H7182&gt;$L$3,"Futuro","Atraso")</f>
        <v/>
      </c>
      <c r="Q7182">
        <f>12*(YEAR(H7182)-YEAR($L$3))+(MONTH(H7182)-MONTH($L$3))</f>
        <v/>
      </c>
      <c r="R7182" s="366">
        <f>IF(N7182="IBIRAPITANGA FASE 3",IF(P7182="Atraso",M7182,M7182/(1+$J$2)^Q7182),IF(P7182="Atraso",M7182,M7182/(1+$J$1)^Q7182))</f>
        <v/>
      </c>
    </row>
    <row r="7183">
      <c r="A7183" t="inlineStr">
        <is>
          <t>Q04L02</t>
        </is>
      </c>
      <c r="B7183" t="inlineStr">
        <is>
          <t>JOSE ROBERTO INACIO DA SILVA</t>
        </is>
      </c>
      <c r="C7183" t="n">
        <v>1</v>
      </c>
      <c r="D7183" t="inlineStr">
        <is>
          <t>IPCA</t>
        </is>
      </c>
      <c r="E7183" t="n">
        <v>0.009488792934583046</v>
      </c>
      <c r="F7183" t="inlineStr">
        <is>
          <t>MENSAL</t>
        </is>
      </c>
      <c r="G7183" t="n">
        <v>47837</v>
      </c>
      <c r="H7183" t="n">
        <v>47837</v>
      </c>
      <c r="I7183" t="inlineStr">
        <is>
          <t>097</t>
        </is>
      </c>
      <c r="J7183" t="inlineStr">
        <is>
          <t>CARTEIRA</t>
        </is>
      </c>
      <c r="K7183" t="inlineStr">
        <is>
          <t>CONTRATO</t>
        </is>
      </c>
      <c r="L7183" t="n">
        <v>832.0815900000001</v>
      </c>
      <c r="M7183" t="inlineStr"/>
      <c r="N7183" t="inlineStr"/>
      <c r="O7183" s="142">
        <f>DATE(YEAR(H7183),MONTH(H7183),1)</f>
        <v/>
      </c>
      <c r="P7183" s="132">
        <f>IF(H7183&gt;$L$3,"Futuro","Atraso")</f>
        <v/>
      </c>
      <c r="Q7183">
        <f>12*(YEAR(H7183)-YEAR($L$3))+(MONTH(H7183)-MONTH($L$3))</f>
        <v/>
      </c>
      <c r="R7183" s="366">
        <f>IF(N7183="IBIRAPITANGA FASE 3",IF(P7183="Atraso",M7183,M7183/(1+$J$2)^Q7183),IF(P7183="Atraso",M7183,M7183/(1+$J$1)^Q7183))</f>
        <v/>
      </c>
    </row>
    <row r="7184">
      <c r="A7184" t="inlineStr">
        <is>
          <t>Q04L02</t>
        </is>
      </c>
      <c r="B7184" t="inlineStr">
        <is>
          <t>JOSE ROBERTO INACIO DA SILVA</t>
        </is>
      </c>
      <c r="C7184" t="n">
        <v>1</v>
      </c>
      <c r="D7184" t="inlineStr">
        <is>
          <t>IPCA</t>
        </is>
      </c>
      <c r="E7184" t="n">
        <v>0.009488792934583046</v>
      </c>
      <c r="F7184" t="inlineStr">
        <is>
          <t>MENSAL</t>
        </is>
      </c>
      <c r="G7184" t="n">
        <v>47868</v>
      </c>
      <c r="H7184" t="n">
        <v>47868</v>
      </c>
      <c r="I7184" t="inlineStr">
        <is>
          <t>098</t>
        </is>
      </c>
      <c r="J7184" t="inlineStr">
        <is>
          <t>CARTEIRA</t>
        </is>
      </c>
      <c r="K7184" t="inlineStr">
        <is>
          <t>CONTRATO</t>
        </is>
      </c>
      <c r="L7184" t="n">
        <v>832.0815900000001</v>
      </c>
      <c r="M7184" t="inlineStr"/>
      <c r="N7184" t="inlineStr"/>
      <c r="O7184" s="142">
        <f>DATE(YEAR(H7184),MONTH(H7184),1)</f>
        <v/>
      </c>
      <c r="P7184" s="132">
        <f>IF(H7184&gt;$L$3,"Futuro","Atraso")</f>
        <v/>
      </c>
      <c r="Q7184">
        <f>12*(YEAR(H7184)-YEAR($L$3))+(MONTH(H7184)-MONTH($L$3))</f>
        <v/>
      </c>
      <c r="R7184" s="366">
        <f>IF(N7184="IBIRAPITANGA FASE 3",IF(P7184="Atraso",M7184,M7184/(1+$J$2)^Q7184),IF(P7184="Atraso",M7184,M7184/(1+$J$1)^Q7184))</f>
        <v/>
      </c>
    </row>
    <row r="7185">
      <c r="A7185" t="inlineStr">
        <is>
          <t>Q04L02</t>
        </is>
      </c>
      <c r="B7185" t="inlineStr">
        <is>
          <t>JOSE ROBERTO INACIO DA SILVA</t>
        </is>
      </c>
      <c r="C7185" t="n">
        <v>1</v>
      </c>
      <c r="D7185" t="inlineStr">
        <is>
          <t>IPCA</t>
        </is>
      </c>
      <c r="E7185" t="n">
        <v>0.009488792934583046</v>
      </c>
      <c r="F7185" t="inlineStr">
        <is>
          <t>MENSAL</t>
        </is>
      </c>
      <c r="G7185" t="n">
        <v>47899</v>
      </c>
      <c r="H7185" t="n">
        <v>47899</v>
      </c>
      <c r="I7185" t="inlineStr">
        <is>
          <t>099</t>
        </is>
      </c>
      <c r="J7185" t="inlineStr">
        <is>
          <t>CARTEIRA</t>
        </is>
      </c>
      <c r="K7185" t="inlineStr">
        <is>
          <t>CONTRATO</t>
        </is>
      </c>
      <c r="L7185" t="n">
        <v>832.0815900000001</v>
      </c>
      <c r="M7185" t="inlineStr"/>
      <c r="N7185" t="inlineStr"/>
      <c r="O7185" s="142">
        <f>DATE(YEAR(H7185),MONTH(H7185),1)</f>
        <v/>
      </c>
      <c r="P7185" s="132">
        <f>IF(H7185&gt;$L$3,"Futuro","Atraso")</f>
        <v/>
      </c>
      <c r="Q7185">
        <f>12*(YEAR(H7185)-YEAR($L$3))+(MONTH(H7185)-MONTH($L$3))</f>
        <v/>
      </c>
      <c r="R7185" s="366">
        <f>IF(N7185="IBIRAPITANGA FASE 3",IF(P7185="Atraso",M7185,M7185/(1+$J$2)^Q7185),IF(P7185="Atraso",M7185,M7185/(1+$J$1)^Q7185))</f>
        <v/>
      </c>
    </row>
    <row r="7186">
      <c r="A7186" t="inlineStr">
        <is>
          <t>Q04L02</t>
        </is>
      </c>
      <c r="B7186" t="inlineStr">
        <is>
          <t>JOSE ROBERTO INACIO DA SILVA</t>
        </is>
      </c>
      <c r="C7186" t="n">
        <v>1</v>
      </c>
      <c r="D7186" t="inlineStr">
        <is>
          <t>IPCA</t>
        </is>
      </c>
      <c r="E7186" t="n">
        <v>0.009488792934583046</v>
      </c>
      <c r="F7186" t="inlineStr">
        <is>
          <t>MENSAL</t>
        </is>
      </c>
      <c r="G7186" t="n">
        <v>47927</v>
      </c>
      <c r="H7186" t="n">
        <v>47927</v>
      </c>
      <c r="I7186" t="inlineStr">
        <is>
          <t>100</t>
        </is>
      </c>
      <c r="J7186" t="inlineStr">
        <is>
          <t>CARTEIRA</t>
        </is>
      </c>
      <c r="K7186" t="inlineStr">
        <is>
          <t>CONTRATO</t>
        </is>
      </c>
      <c r="L7186" t="n">
        <v>832.0815900000001</v>
      </c>
      <c r="M7186" t="inlineStr"/>
      <c r="N7186" t="inlineStr"/>
      <c r="O7186" s="142">
        <f>DATE(YEAR(H7186),MONTH(H7186),1)</f>
        <v/>
      </c>
      <c r="P7186" s="132">
        <f>IF(H7186&gt;$L$3,"Futuro","Atraso")</f>
        <v/>
      </c>
      <c r="Q7186">
        <f>12*(YEAR(H7186)-YEAR($L$3))+(MONTH(H7186)-MONTH($L$3))</f>
        <v/>
      </c>
      <c r="R7186" s="366">
        <f>IF(N7186="IBIRAPITANGA FASE 3",IF(P7186="Atraso",M7186,M7186/(1+$J$2)^Q7186),IF(P7186="Atraso",M7186,M7186/(1+$J$1)^Q7186))</f>
        <v/>
      </c>
    </row>
    <row r="7187">
      <c r="A7187" t="inlineStr">
        <is>
          <t>Q04L02</t>
        </is>
      </c>
      <c r="B7187" t="inlineStr">
        <is>
          <t>JOSE ROBERTO INACIO DA SILVA</t>
        </is>
      </c>
      <c r="C7187" t="n">
        <v>1</v>
      </c>
      <c r="D7187" t="inlineStr">
        <is>
          <t>IPCA</t>
        </is>
      </c>
      <c r="E7187" t="n">
        <v>0.009488792934583046</v>
      </c>
      <c r="F7187" t="inlineStr">
        <is>
          <t>MENSAL</t>
        </is>
      </c>
      <c r="G7187" t="n">
        <v>47958</v>
      </c>
      <c r="H7187" t="n">
        <v>47958</v>
      </c>
      <c r="I7187" t="inlineStr">
        <is>
          <t>101</t>
        </is>
      </c>
      <c r="J7187" t="inlineStr">
        <is>
          <t>CARTEIRA</t>
        </is>
      </c>
      <c r="K7187" t="inlineStr">
        <is>
          <t>CONTRATO</t>
        </is>
      </c>
      <c r="L7187" t="n">
        <v>832.0815900000001</v>
      </c>
      <c r="M7187" t="inlineStr"/>
      <c r="N7187" t="inlineStr"/>
      <c r="O7187" s="142">
        <f>DATE(YEAR(H7187),MONTH(H7187),1)</f>
        <v/>
      </c>
      <c r="P7187" s="132">
        <f>IF(H7187&gt;$L$3,"Futuro","Atraso")</f>
        <v/>
      </c>
      <c r="Q7187">
        <f>12*(YEAR(H7187)-YEAR($L$3))+(MONTH(H7187)-MONTH($L$3))</f>
        <v/>
      </c>
      <c r="R7187" s="366">
        <f>IF(N7187="IBIRAPITANGA FASE 3",IF(P7187="Atraso",M7187,M7187/(1+$J$2)^Q7187),IF(P7187="Atraso",M7187,M7187/(1+$J$1)^Q7187))</f>
        <v/>
      </c>
    </row>
    <row r="7188">
      <c r="A7188" t="inlineStr">
        <is>
          <t>Q04L02</t>
        </is>
      </c>
      <c r="B7188" t="inlineStr">
        <is>
          <t>JOSE ROBERTO INACIO DA SILVA</t>
        </is>
      </c>
      <c r="C7188" t="n">
        <v>1</v>
      </c>
      <c r="D7188" t="inlineStr">
        <is>
          <t>IPCA</t>
        </is>
      </c>
      <c r="E7188" t="n">
        <v>0.009488792934583046</v>
      </c>
      <c r="F7188" t="inlineStr">
        <is>
          <t>MENSAL</t>
        </is>
      </c>
      <c r="G7188" t="n">
        <v>47988</v>
      </c>
      <c r="H7188" t="n">
        <v>47988</v>
      </c>
      <c r="I7188" t="inlineStr">
        <is>
          <t>102</t>
        </is>
      </c>
      <c r="J7188" t="inlineStr">
        <is>
          <t>CARTEIRA</t>
        </is>
      </c>
      <c r="K7188" t="inlineStr">
        <is>
          <t>CONTRATO</t>
        </is>
      </c>
      <c r="L7188" t="n">
        <v>832.0815900000001</v>
      </c>
      <c r="M7188" t="inlineStr"/>
      <c r="N7188" t="inlineStr"/>
      <c r="O7188" s="142">
        <f>DATE(YEAR(H7188),MONTH(H7188),1)</f>
        <v/>
      </c>
      <c r="P7188" s="132">
        <f>IF(H7188&gt;$L$3,"Futuro","Atraso")</f>
        <v/>
      </c>
      <c r="Q7188">
        <f>12*(YEAR(H7188)-YEAR($L$3))+(MONTH(H7188)-MONTH($L$3))</f>
        <v/>
      </c>
      <c r="R7188" s="366">
        <f>IF(N7188="IBIRAPITANGA FASE 3",IF(P7188="Atraso",M7188,M7188/(1+$J$2)^Q7188),IF(P7188="Atraso",M7188,M7188/(1+$J$1)^Q7188))</f>
        <v/>
      </c>
    </row>
    <row r="7189">
      <c r="A7189" t="inlineStr">
        <is>
          <t>Q04L02</t>
        </is>
      </c>
      <c r="B7189" t="inlineStr">
        <is>
          <t>JOSE ROBERTO INACIO DA SILVA</t>
        </is>
      </c>
      <c r="C7189" t="n">
        <v>1</v>
      </c>
      <c r="D7189" t="inlineStr">
        <is>
          <t>IPCA</t>
        </is>
      </c>
      <c r="E7189" t="n">
        <v>0.009488792934583046</v>
      </c>
      <c r="F7189" t="inlineStr">
        <is>
          <t>MENSAL</t>
        </is>
      </c>
      <c r="G7189" t="n">
        <v>48019</v>
      </c>
      <c r="H7189" t="n">
        <v>48019</v>
      </c>
      <c r="I7189" t="inlineStr">
        <is>
          <t>103</t>
        </is>
      </c>
      <c r="J7189" t="inlineStr">
        <is>
          <t>CARTEIRA</t>
        </is>
      </c>
      <c r="K7189" t="inlineStr">
        <is>
          <t>CONTRATO</t>
        </is>
      </c>
      <c r="L7189" t="n">
        <v>832.0815900000001</v>
      </c>
      <c r="M7189" t="inlineStr"/>
      <c r="N7189" t="inlineStr"/>
      <c r="O7189" s="142">
        <f>DATE(YEAR(H7189),MONTH(H7189),1)</f>
        <v/>
      </c>
      <c r="P7189" s="132">
        <f>IF(H7189&gt;$L$3,"Futuro","Atraso")</f>
        <v/>
      </c>
      <c r="Q7189">
        <f>12*(YEAR(H7189)-YEAR($L$3))+(MONTH(H7189)-MONTH($L$3))</f>
        <v/>
      </c>
      <c r="R7189" s="366">
        <f>IF(N7189="IBIRAPITANGA FASE 3",IF(P7189="Atraso",M7189,M7189/(1+$J$2)^Q7189),IF(P7189="Atraso",M7189,M7189/(1+$J$1)^Q7189))</f>
        <v/>
      </c>
    </row>
    <row r="7190">
      <c r="A7190" t="inlineStr">
        <is>
          <t>Q04L02</t>
        </is>
      </c>
      <c r="B7190" t="inlineStr">
        <is>
          <t>JOSE ROBERTO INACIO DA SILVA</t>
        </is>
      </c>
      <c r="C7190" t="n">
        <v>1</v>
      </c>
      <c r="D7190" t="inlineStr">
        <is>
          <t>IPCA</t>
        </is>
      </c>
      <c r="E7190" t="n">
        <v>0.009488792934583046</v>
      </c>
      <c r="F7190" t="inlineStr">
        <is>
          <t>MENSAL</t>
        </is>
      </c>
      <c r="G7190" t="n">
        <v>48049</v>
      </c>
      <c r="H7190" t="n">
        <v>48049</v>
      </c>
      <c r="I7190" t="inlineStr">
        <is>
          <t>104</t>
        </is>
      </c>
      <c r="J7190" t="inlineStr">
        <is>
          <t>CARTEIRA</t>
        </is>
      </c>
      <c r="K7190" t="inlineStr">
        <is>
          <t>CONTRATO</t>
        </is>
      </c>
      <c r="L7190" t="n">
        <v>832.0815900000001</v>
      </c>
      <c r="M7190" t="inlineStr"/>
      <c r="N7190" t="inlineStr"/>
      <c r="O7190" s="142">
        <f>DATE(YEAR(H7190),MONTH(H7190),1)</f>
        <v/>
      </c>
      <c r="P7190" s="132">
        <f>IF(H7190&gt;$L$3,"Futuro","Atraso")</f>
        <v/>
      </c>
      <c r="Q7190">
        <f>12*(YEAR(H7190)-YEAR($L$3))+(MONTH(H7190)-MONTH($L$3))</f>
        <v/>
      </c>
      <c r="R7190" s="366">
        <f>IF(N7190="IBIRAPITANGA FASE 3",IF(P7190="Atraso",M7190,M7190/(1+$J$2)^Q7190),IF(P7190="Atraso",M7190,M7190/(1+$J$1)^Q7190))</f>
        <v/>
      </c>
    </row>
    <row r="7191">
      <c r="A7191" t="inlineStr">
        <is>
          <t>Q04L02</t>
        </is>
      </c>
      <c r="B7191" t="inlineStr">
        <is>
          <t>JOSE ROBERTO INACIO DA SILVA</t>
        </is>
      </c>
      <c r="C7191" t="n">
        <v>1</v>
      </c>
      <c r="D7191" t="inlineStr">
        <is>
          <t>IPCA</t>
        </is>
      </c>
      <c r="E7191" t="n">
        <v>0.009488792934583046</v>
      </c>
      <c r="F7191" t="inlineStr">
        <is>
          <t>MENSAL</t>
        </is>
      </c>
      <c r="G7191" t="n">
        <v>48080</v>
      </c>
      <c r="H7191" t="n">
        <v>48080</v>
      </c>
      <c r="I7191" t="inlineStr">
        <is>
          <t>105</t>
        </is>
      </c>
      <c r="J7191" t="inlineStr">
        <is>
          <t>CARTEIRA</t>
        </is>
      </c>
      <c r="K7191" t="inlineStr">
        <is>
          <t>CONTRATO</t>
        </is>
      </c>
      <c r="L7191" t="n">
        <v>832.0815900000001</v>
      </c>
      <c r="M7191" t="inlineStr"/>
      <c r="N7191" t="inlineStr"/>
      <c r="O7191" s="142">
        <f>DATE(YEAR(H7191),MONTH(H7191),1)</f>
        <v/>
      </c>
      <c r="P7191" s="132">
        <f>IF(H7191&gt;$L$3,"Futuro","Atraso")</f>
        <v/>
      </c>
      <c r="Q7191">
        <f>12*(YEAR(H7191)-YEAR($L$3))+(MONTH(H7191)-MONTH($L$3))</f>
        <v/>
      </c>
      <c r="R7191" s="366">
        <f>IF(N7191="IBIRAPITANGA FASE 3",IF(P7191="Atraso",M7191,M7191/(1+$J$2)^Q7191),IF(P7191="Atraso",M7191,M7191/(1+$J$1)^Q7191))</f>
        <v/>
      </c>
    </row>
    <row r="7192">
      <c r="A7192" t="inlineStr">
        <is>
          <t>Q04L02</t>
        </is>
      </c>
      <c r="B7192" t="inlineStr">
        <is>
          <t>JOSE ROBERTO INACIO DA SILVA</t>
        </is>
      </c>
      <c r="C7192" t="n">
        <v>1</v>
      </c>
      <c r="D7192" t="inlineStr">
        <is>
          <t>IPCA</t>
        </is>
      </c>
      <c r="E7192" t="n">
        <v>0.009488792934583046</v>
      </c>
      <c r="F7192" t="inlineStr">
        <is>
          <t>MENSAL</t>
        </is>
      </c>
      <c r="G7192" t="n">
        <v>48111</v>
      </c>
      <c r="H7192" t="n">
        <v>48111</v>
      </c>
      <c r="I7192" t="inlineStr">
        <is>
          <t>106</t>
        </is>
      </c>
      <c r="J7192" t="inlineStr">
        <is>
          <t>CARTEIRA</t>
        </is>
      </c>
      <c r="K7192" t="inlineStr">
        <is>
          <t>CONTRATO</t>
        </is>
      </c>
      <c r="L7192" t="n">
        <v>832.0815900000001</v>
      </c>
      <c r="M7192" t="inlineStr"/>
      <c r="N7192" t="inlineStr"/>
      <c r="O7192" s="142">
        <f>DATE(YEAR(H7192),MONTH(H7192),1)</f>
        <v/>
      </c>
      <c r="P7192" s="132">
        <f>IF(H7192&gt;$L$3,"Futuro","Atraso")</f>
        <v/>
      </c>
      <c r="Q7192">
        <f>12*(YEAR(H7192)-YEAR($L$3))+(MONTH(H7192)-MONTH($L$3))</f>
        <v/>
      </c>
      <c r="R7192" s="366">
        <f>IF(N7192="IBIRAPITANGA FASE 3",IF(P7192="Atraso",M7192,M7192/(1+$J$2)^Q7192),IF(P7192="Atraso",M7192,M7192/(1+$J$1)^Q7192))</f>
        <v/>
      </c>
    </row>
    <row r="7193">
      <c r="A7193" t="inlineStr">
        <is>
          <t>Q04L02</t>
        </is>
      </c>
      <c r="B7193" t="inlineStr">
        <is>
          <t>JOSE ROBERTO INACIO DA SILVA</t>
        </is>
      </c>
      <c r="C7193" t="n">
        <v>1</v>
      </c>
      <c r="D7193" t="inlineStr">
        <is>
          <t>IPCA</t>
        </is>
      </c>
      <c r="E7193" t="n">
        <v>0.009488792934583046</v>
      </c>
      <c r="F7193" t="inlineStr">
        <is>
          <t>MENSAL</t>
        </is>
      </c>
      <c r="G7193" t="n">
        <v>48141</v>
      </c>
      <c r="H7193" t="n">
        <v>48141</v>
      </c>
      <c r="I7193" t="inlineStr">
        <is>
          <t>107</t>
        </is>
      </c>
      <c r="J7193" t="inlineStr">
        <is>
          <t>CARTEIRA</t>
        </is>
      </c>
      <c r="K7193" t="inlineStr">
        <is>
          <t>CONTRATO</t>
        </is>
      </c>
      <c r="L7193" t="n">
        <v>832.0815900000001</v>
      </c>
      <c r="M7193" t="inlineStr"/>
      <c r="N7193" t="inlineStr"/>
      <c r="O7193" s="142">
        <f>DATE(YEAR(H7193),MONTH(H7193),1)</f>
        <v/>
      </c>
      <c r="P7193" s="132">
        <f>IF(H7193&gt;$L$3,"Futuro","Atraso")</f>
        <v/>
      </c>
      <c r="Q7193">
        <f>12*(YEAR(H7193)-YEAR($L$3))+(MONTH(H7193)-MONTH($L$3))</f>
        <v/>
      </c>
      <c r="R7193" s="366">
        <f>IF(N7193="IBIRAPITANGA FASE 3",IF(P7193="Atraso",M7193,M7193/(1+$J$2)^Q7193),IF(P7193="Atraso",M7193,M7193/(1+$J$1)^Q7193))</f>
        <v/>
      </c>
    </row>
    <row r="7194">
      <c r="A7194" t="inlineStr">
        <is>
          <t>Q04L02</t>
        </is>
      </c>
      <c r="B7194" t="inlineStr">
        <is>
          <t>JOSE ROBERTO INACIO DA SILVA</t>
        </is>
      </c>
      <c r="C7194" t="n">
        <v>1</v>
      </c>
      <c r="D7194" t="inlineStr">
        <is>
          <t>IPCA</t>
        </is>
      </c>
      <c r="E7194" t="n">
        <v>0.009488792934583046</v>
      </c>
      <c r="F7194" t="inlineStr">
        <is>
          <t>MENSAL</t>
        </is>
      </c>
      <c r="G7194" t="n">
        <v>48172</v>
      </c>
      <c r="H7194" t="n">
        <v>48172</v>
      </c>
      <c r="I7194" t="inlineStr">
        <is>
          <t>108</t>
        </is>
      </c>
      <c r="J7194" t="inlineStr">
        <is>
          <t>CARTEIRA</t>
        </is>
      </c>
      <c r="K7194" t="inlineStr">
        <is>
          <t>CONTRATO</t>
        </is>
      </c>
      <c r="L7194" t="n">
        <v>832.0815900000001</v>
      </c>
      <c r="M7194" t="inlineStr"/>
      <c r="N7194" t="inlineStr"/>
      <c r="O7194" s="142">
        <f>DATE(YEAR(H7194),MONTH(H7194),1)</f>
        <v/>
      </c>
      <c r="P7194" s="132">
        <f>IF(H7194&gt;$L$3,"Futuro","Atraso")</f>
        <v/>
      </c>
      <c r="Q7194">
        <f>12*(YEAR(H7194)-YEAR($L$3))+(MONTH(H7194)-MONTH($L$3))</f>
        <v/>
      </c>
      <c r="R7194" s="366">
        <f>IF(N7194="IBIRAPITANGA FASE 3",IF(P7194="Atraso",M7194,M7194/(1+$J$2)^Q7194),IF(P7194="Atraso",M7194,M7194/(1+$J$1)^Q7194))</f>
        <v/>
      </c>
    </row>
    <row r="7195">
      <c r="A7195" t="inlineStr">
        <is>
          <t>Q04L02</t>
        </is>
      </c>
      <c r="B7195" t="inlineStr">
        <is>
          <t>JOSE ROBERTO INACIO DA SILVA</t>
        </is>
      </c>
      <c r="C7195" t="n">
        <v>1</v>
      </c>
      <c r="D7195" t="inlineStr">
        <is>
          <t>IPCA</t>
        </is>
      </c>
      <c r="E7195" t="n">
        <v>0.009488792934583046</v>
      </c>
      <c r="F7195" t="inlineStr">
        <is>
          <t>MENSAL</t>
        </is>
      </c>
      <c r="G7195" t="n">
        <v>48202</v>
      </c>
      <c r="H7195" t="n">
        <v>48202</v>
      </c>
      <c r="I7195" t="inlineStr">
        <is>
          <t>109</t>
        </is>
      </c>
      <c r="J7195" t="inlineStr">
        <is>
          <t>CARTEIRA</t>
        </is>
      </c>
      <c r="K7195" t="inlineStr">
        <is>
          <t>CONTRATO</t>
        </is>
      </c>
      <c r="L7195" t="n">
        <v>832.0815900000001</v>
      </c>
      <c r="M7195" t="inlineStr"/>
      <c r="N7195" t="inlineStr"/>
      <c r="O7195" s="142">
        <f>DATE(YEAR(H7195),MONTH(H7195),1)</f>
        <v/>
      </c>
      <c r="P7195" s="132">
        <f>IF(H7195&gt;$L$3,"Futuro","Atraso")</f>
        <v/>
      </c>
      <c r="Q7195">
        <f>12*(YEAR(H7195)-YEAR($L$3))+(MONTH(H7195)-MONTH($L$3))</f>
        <v/>
      </c>
      <c r="R7195" s="366">
        <f>IF(N7195="IBIRAPITANGA FASE 3",IF(P7195="Atraso",M7195,M7195/(1+$J$2)^Q7195),IF(P7195="Atraso",M7195,M7195/(1+$J$1)^Q7195))</f>
        <v/>
      </c>
    </row>
    <row r="7196">
      <c r="A7196" t="inlineStr">
        <is>
          <t>Q04L02</t>
        </is>
      </c>
      <c r="B7196" t="inlineStr">
        <is>
          <t>JOSE ROBERTO INACIO DA SILVA</t>
        </is>
      </c>
      <c r="C7196" t="n">
        <v>1</v>
      </c>
      <c r="D7196" t="inlineStr">
        <is>
          <t>IPCA</t>
        </is>
      </c>
      <c r="E7196" t="n">
        <v>0.009488792934583046</v>
      </c>
      <c r="F7196" t="inlineStr">
        <is>
          <t>MENSAL</t>
        </is>
      </c>
      <c r="G7196" t="n">
        <v>48233</v>
      </c>
      <c r="H7196" t="n">
        <v>48233</v>
      </c>
      <c r="I7196" t="inlineStr">
        <is>
          <t>110</t>
        </is>
      </c>
      <c r="J7196" t="inlineStr">
        <is>
          <t>CARTEIRA</t>
        </is>
      </c>
      <c r="K7196" t="inlineStr">
        <is>
          <t>CONTRATO</t>
        </is>
      </c>
      <c r="L7196" t="n">
        <v>832.0815900000001</v>
      </c>
      <c r="M7196" t="inlineStr"/>
      <c r="N7196" t="inlineStr"/>
      <c r="O7196" s="142">
        <f>DATE(YEAR(H7196),MONTH(H7196),1)</f>
        <v/>
      </c>
      <c r="P7196" s="132">
        <f>IF(H7196&gt;$L$3,"Futuro","Atraso")</f>
        <v/>
      </c>
      <c r="Q7196">
        <f>12*(YEAR(H7196)-YEAR($L$3))+(MONTH(H7196)-MONTH($L$3))</f>
        <v/>
      </c>
      <c r="R7196" s="366">
        <f>IF(N7196="IBIRAPITANGA FASE 3",IF(P7196="Atraso",M7196,M7196/(1+$J$2)^Q7196),IF(P7196="Atraso",M7196,M7196/(1+$J$1)^Q7196))</f>
        <v/>
      </c>
    </row>
    <row r="7197">
      <c r="A7197" t="inlineStr">
        <is>
          <t>Q04L02</t>
        </is>
      </c>
      <c r="B7197" t="inlineStr">
        <is>
          <t>JOSE ROBERTO INACIO DA SILVA</t>
        </is>
      </c>
      <c r="C7197" t="n">
        <v>1</v>
      </c>
      <c r="D7197" t="inlineStr">
        <is>
          <t>IPCA</t>
        </is>
      </c>
      <c r="E7197" t="n">
        <v>0.009488792934583046</v>
      </c>
      <c r="F7197" t="inlineStr">
        <is>
          <t>MENSAL</t>
        </is>
      </c>
      <c r="G7197" t="n">
        <v>48264</v>
      </c>
      <c r="H7197" t="n">
        <v>48264</v>
      </c>
      <c r="I7197" t="inlineStr">
        <is>
          <t>111</t>
        </is>
      </c>
      <c r="J7197" t="inlineStr">
        <is>
          <t>CARTEIRA</t>
        </is>
      </c>
      <c r="K7197" t="inlineStr">
        <is>
          <t>CONTRATO</t>
        </is>
      </c>
      <c r="L7197" t="n">
        <v>832.0815900000001</v>
      </c>
      <c r="M7197" t="inlineStr"/>
      <c r="N7197" t="inlineStr"/>
      <c r="O7197" s="142">
        <f>DATE(YEAR(H7197),MONTH(H7197),1)</f>
        <v/>
      </c>
      <c r="P7197" s="132">
        <f>IF(H7197&gt;$L$3,"Futuro","Atraso")</f>
        <v/>
      </c>
      <c r="Q7197">
        <f>12*(YEAR(H7197)-YEAR($L$3))+(MONTH(H7197)-MONTH($L$3))</f>
        <v/>
      </c>
      <c r="R7197" s="366">
        <f>IF(N7197="IBIRAPITANGA FASE 3",IF(P7197="Atraso",M7197,M7197/(1+$J$2)^Q7197),IF(P7197="Atraso",M7197,M7197/(1+$J$1)^Q7197))</f>
        <v/>
      </c>
    </row>
    <row r="7198">
      <c r="A7198" t="inlineStr">
        <is>
          <t>Q04L02</t>
        </is>
      </c>
      <c r="B7198" t="inlineStr">
        <is>
          <t>JOSE ROBERTO INACIO DA SILVA</t>
        </is>
      </c>
      <c r="C7198" t="n">
        <v>1</v>
      </c>
      <c r="D7198" t="inlineStr">
        <is>
          <t>IPCA</t>
        </is>
      </c>
      <c r="E7198" t="n">
        <v>0.009488792934583046</v>
      </c>
      <c r="F7198" t="inlineStr">
        <is>
          <t>MENSAL</t>
        </is>
      </c>
      <c r="G7198" t="n">
        <v>48293</v>
      </c>
      <c r="H7198" t="n">
        <v>48293</v>
      </c>
      <c r="I7198" t="inlineStr">
        <is>
          <t>112</t>
        </is>
      </c>
      <c r="J7198" t="inlineStr">
        <is>
          <t>CARTEIRA</t>
        </is>
      </c>
      <c r="K7198" t="inlineStr">
        <is>
          <t>CONTRATO</t>
        </is>
      </c>
      <c r="L7198" t="n">
        <v>832.0815900000001</v>
      </c>
      <c r="M7198" t="inlineStr"/>
      <c r="N7198" t="inlineStr"/>
      <c r="O7198" s="142">
        <f>DATE(YEAR(H7198),MONTH(H7198),1)</f>
        <v/>
      </c>
      <c r="P7198" s="132">
        <f>IF(H7198&gt;$L$3,"Futuro","Atraso")</f>
        <v/>
      </c>
      <c r="Q7198">
        <f>12*(YEAR(H7198)-YEAR($L$3))+(MONTH(H7198)-MONTH($L$3))</f>
        <v/>
      </c>
      <c r="R7198" s="366">
        <f>IF(N7198="IBIRAPITANGA FASE 3",IF(P7198="Atraso",M7198,M7198/(1+$J$2)^Q7198),IF(P7198="Atraso",M7198,M7198/(1+$J$1)^Q7198))</f>
        <v/>
      </c>
    </row>
    <row r="7199">
      <c r="A7199" t="inlineStr">
        <is>
          <t>Q04L02</t>
        </is>
      </c>
      <c r="B7199" t="inlineStr">
        <is>
          <t>JOSE ROBERTO INACIO DA SILVA</t>
        </is>
      </c>
      <c r="C7199" t="n">
        <v>1</v>
      </c>
      <c r="D7199" t="inlineStr">
        <is>
          <t>IPCA</t>
        </is>
      </c>
      <c r="E7199" t="n">
        <v>0.009488792934583046</v>
      </c>
      <c r="F7199" t="inlineStr">
        <is>
          <t>MENSAL</t>
        </is>
      </c>
      <c r="G7199" t="n">
        <v>48324</v>
      </c>
      <c r="H7199" t="n">
        <v>48324</v>
      </c>
      <c r="I7199" t="inlineStr">
        <is>
          <t>113</t>
        </is>
      </c>
      <c r="J7199" t="inlineStr">
        <is>
          <t>CARTEIRA</t>
        </is>
      </c>
      <c r="K7199" t="inlineStr">
        <is>
          <t>CONTRATO</t>
        </is>
      </c>
      <c r="L7199" t="n">
        <v>832.0815900000001</v>
      </c>
      <c r="M7199" t="inlineStr"/>
      <c r="N7199" t="inlineStr"/>
      <c r="O7199" s="142">
        <f>DATE(YEAR(H7199),MONTH(H7199),1)</f>
        <v/>
      </c>
      <c r="P7199" s="132">
        <f>IF(H7199&gt;$L$3,"Futuro","Atraso")</f>
        <v/>
      </c>
      <c r="Q7199">
        <f>12*(YEAR(H7199)-YEAR($L$3))+(MONTH(H7199)-MONTH($L$3))</f>
        <v/>
      </c>
      <c r="R7199" s="366">
        <f>IF(N7199="IBIRAPITANGA FASE 3",IF(P7199="Atraso",M7199,M7199/(1+$J$2)^Q7199),IF(P7199="Atraso",M7199,M7199/(1+$J$1)^Q7199))</f>
        <v/>
      </c>
    </row>
    <row r="7200">
      <c r="A7200" t="inlineStr">
        <is>
          <t>Q04L02</t>
        </is>
      </c>
      <c r="B7200" t="inlineStr">
        <is>
          <t>JOSE ROBERTO INACIO DA SILVA</t>
        </is>
      </c>
      <c r="C7200" t="n">
        <v>1</v>
      </c>
      <c r="D7200" t="inlineStr">
        <is>
          <t>IPCA</t>
        </is>
      </c>
      <c r="E7200" t="n">
        <v>0.009488792934583046</v>
      </c>
      <c r="F7200" t="inlineStr">
        <is>
          <t>MENSAL</t>
        </is>
      </c>
      <c r="G7200" t="n">
        <v>48354</v>
      </c>
      <c r="H7200" t="n">
        <v>48354</v>
      </c>
      <c r="I7200" t="inlineStr">
        <is>
          <t>114</t>
        </is>
      </c>
      <c r="J7200" t="inlineStr">
        <is>
          <t>CARTEIRA</t>
        </is>
      </c>
      <c r="K7200" t="inlineStr">
        <is>
          <t>CONTRATO</t>
        </is>
      </c>
      <c r="L7200" t="n">
        <v>832.0815900000001</v>
      </c>
      <c r="M7200" t="inlineStr"/>
      <c r="N7200" t="inlineStr"/>
      <c r="O7200" s="142">
        <f>DATE(YEAR(H7200),MONTH(H7200),1)</f>
        <v/>
      </c>
      <c r="P7200" s="132">
        <f>IF(H7200&gt;$L$3,"Futuro","Atraso")</f>
        <v/>
      </c>
      <c r="Q7200">
        <f>12*(YEAR(H7200)-YEAR($L$3))+(MONTH(H7200)-MONTH($L$3))</f>
        <v/>
      </c>
      <c r="R7200" s="366">
        <f>IF(N7200="IBIRAPITANGA FASE 3",IF(P7200="Atraso",M7200,M7200/(1+$J$2)^Q7200),IF(P7200="Atraso",M7200,M7200/(1+$J$1)^Q7200))</f>
        <v/>
      </c>
    </row>
    <row r="7201">
      <c r="A7201" t="inlineStr">
        <is>
          <t>Q04L02</t>
        </is>
      </c>
      <c r="B7201" t="inlineStr">
        <is>
          <t>JOSE ROBERTO INACIO DA SILVA</t>
        </is>
      </c>
      <c r="C7201" t="n">
        <v>1</v>
      </c>
      <c r="D7201" t="inlineStr">
        <is>
          <t>IPCA</t>
        </is>
      </c>
      <c r="E7201" t="n">
        <v>0.009488792934583046</v>
      </c>
      <c r="F7201" t="inlineStr">
        <is>
          <t>MENSAL</t>
        </is>
      </c>
      <c r="G7201" t="n">
        <v>48385</v>
      </c>
      <c r="H7201" t="n">
        <v>48385</v>
      </c>
      <c r="I7201" t="inlineStr">
        <is>
          <t>115</t>
        </is>
      </c>
      <c r="J7201" t="inlineStr">
        <is>
          <t>CARTEIRA</t>
        </is>
      </c>
      <c r="K7201" t="inlineStr">
        <is>
          <t>CONTRATO</t>
        </is>
      </c>
      <c r="L7201" t="n">
        <v>832.0815900000001</v>
      </c>
      <c r="M7201" t="inlineStr"/>
      <c r="N7201" t="inlineStr"/>
      <c r="O7201" s="142">
        <f>DATE(YEAR(H7201),MONTH(H7201),1)</f>
        <v/>
      </c>
      <c r="P7201" s="132">
        <f>IF(H7201&gt;$L$3,"Futuro","Atraso")</f>
        <v/>
      </c>
      <c r="Q7201">
        <f>12*(YEAR(H7201)-YEAR($L$3))+(MONTH(H7201)-MONTH($L$3))</f>
        <v/>
      </c>
      <c r="R7201" s="366">
        <f>IF(N7201="IBIRAPITANGA FASE 3",IF(P7201="Atraso",M7201,M7201/(1+$J$2)^Q7201),IF(P7201="Atraso",M7201,M7201/(1+$J$1)^Q7201))</f>
        <v/>
      </c>
    </row>
    <row r="7202">
      <c r="A7202" t="inlineStr">
        <is>
          <t>Q04L02</t>
        </is>
      </c>
      <c r="B7202" t="inlineStr">
        <is>
          <t>JOSE ROBERTO INACIO DA SILVA</t>
        </is>
      </c>
      <c r="C7202" t="n">
        <v>1</v>
      </c>
      <c r="D7202" t="inlineStr">
        <is>
          <t>IPCA</t>
        </is>
      </c>
      <c r="E7202" t="n">
        <v>0.009488792934583046</v>
      </c>
      <c r="F7202" t="inlineStr">
        <is>
          <t>MENSAL</t>
        </is>
      </c>
      <c r="G7202" t="n">
        <v>48415</v>
      </c>
      <c r="H7202" t="n">
        <v>48415</v>
      </c>
      <c r="I7202" t="inlineStr">
        <is>
          <t>116</t>
        </is>
      </c>
      <c r="J7202" t="inlineStr">
        <is>
          <t>CARTEIRA</t>
        </is>
      </c>
      <c r="K7202" t="inlineStr">
        <is>
          <t>CONTRATO</t>
        </is>
      </c>
      <c r="L7202" t="n">
        <v>832.0815900000001</v>
      </c>
      <c r="M7202" t="inlineStr"/>
      <c r="N7202" t="inlineStr"/>
      <c r="O7202" s="142">
        <f>DATE(YEAR(H7202),MONTH(H7202),1)</f>
        <v/>
      </c>
      <c r="P7202" s="132">
        <f>IF(H7202&gt;$L$3,"Futuro","Atraso")</f>
        <v/>
      </c>
      <c r="Q7202">
        <f>12*(YEAR(H7202)-YEAR($L$3))+(MONTH(H7202)-MONTH($L$3))</f>
        <v/>
      </c>
      <c r="R7202" s="366">
        <f>IF(N7202="IBIRAPITANGA FASE 3",IF(P7202="Atraso",M7202,M7202/(1+$J$2)^Q7202),IF(P7202="Atraso",M7202,M7202/(1+$J$1)^Q7202))</f>
        <v/>
      </c>
    </row>
    <row r="7203">
      <c r="A7203" t="inlineStr">
        <is>
          <t>Q04L02</t>
        </is>
      </c>
      <c r="B7203" t="inlineStr">
        <is>
          <t>JOSE ROBERTO INACIO DA SILVA</t>
        </is>
      </c>
      <c r="C7203" t="n">
        <v>1</v>
      </c>
      <c r="D7203" t="inlineStr">
        <is>
          <t>IPCA</t>
        </is>
      </c>
      <c r="E7203" t="n">
        <v>0.009488792934583046</v>
      </c>
      <c r="F7203" t="inlineStr">
        <is>
          <t>MENSAL</t>
        </is>
      </c>
      <c r="G7203" t="n">
        <v>48446</v>
      </c>
      <c r="H7203" t="n">
        <v>48446</v>
      </c>
      <c r="I7203" t="inlineStr">
        <is>
          <t>117</t>
        </is>
      </c>
      <c r="J7203" t="inlineStr">
        <is>
          <t>CARTEIRA</t>
        </is>
      </c>
      <c r="K7203" t="inlineStr">
        <is>
          <t>CONTRATO</t>
        </is>
      </c>
      <c r="L7203" t="n">
        <v>832.0815900000001</v>
      </c>
      <c r="M7203" t="inlineStr"/>
      <c r="N7203" t="inlineStr"/>
      <c r="O7203" s="142">
        <f>DATE(YEAR(H7203),MONTH(H7203),1)</f>
        <v/>
      </c>
      <c r="P7203" s="132">
        <f>IF(H7203&gt;$L$3,"Futuro","Atraso")</f>
        <v/>
      </c>
      <c r="Q7203">
        <f>12*(YEAR(H7203)-YEAR($L$3))+(MONTH(H7203)-MONTH($L$3))</f>
        <v/>
      </c>
      <c r="R7203" s="366">
        <f>IF(N7203="IBIRAPITANGA FASE 3",IF(P7203="Atraso",M7203,M7203/(1+$J$2)^Q7203),IF(P7203="Atraso",M7203,M7203/(1+$J$1)^Q7203))</f>
        <v/>
      </c>
    </row>
    <row r="7204">
      <c r="A7204" t="inlineStr">
        <is>
          <t>Q04L03</t>
        </is>
      </c>
      <c r="B7204" t="inlineStr">
        <is>
          <t>REINALDO ALMEIDA VIEIRA</t>
        </is>
      </c>
      <c r="C7204" t="n">
        <v>1</v>
      </c>
      <c r="D7204" t="inlineStr">
        <is>
          <t>IPCA</t>
        </is>
      </c>
      <c r="E7204" t="n">
        <v>0.009488792934583046</v>
      </c>
      <c r="F7204" t="inlineStr">
        <is>
          <t>MENSAL</t>
        </is>
      </c>
      <c r="G7204" t="n">
        <v>45209</v>
      </c>
      <c r="H7204" t="n">
        <v>45209</v>
      </c>
      <c r="I7204" t="inlineStr">
        <is>
          <t>016</t>
        </is>
      </c>
      <c r="J7204" t="inlineStr">
        <is>
          <t>CARTEIRA</t>
        </is>
      </c>
      <c r="K7204" t="inlineStr">
        <is>
          <t>CONTRATO</t>
        </is>
      </c>
      <c r="L7204" t="n">
        <v>456.0636000000001</v>
      </c>
      <c r="M7204" t="inlineStr"/>
      <c r="N7204" t="inlineStr"/>
      <c r="O7204" s="142">
        <f>DATE(YEAR(H7204),MONTH(H7204),1)</f>
        <v/>
      </c>
      <c r="P7204" s="132">
        <f>IF(H7204&gt;$L$3,"Futuro","Atraso")</f>
        <v/>
      </c>
      <c r="Q7204">
        <f>12*(YEAR(H7204)-YEAR($L$3))+(MONTH(H7204)-MONTH($L$3))</f>
        <v/>
      </c>
      <c r="R7204" s="366">
        <f>IF(N7204="IBIRAPITANGA FASE 3",IF(P7204="Atraso",M7204,M7204/(1+$J$2)^Q7204),IF(P7204="Atraso",M7204,M7204/(1+$J$1)^Q7204))</f>
        <v/>
      </c>
    </row>
    <row r="7205">
      <c r="A7205" t="inlineStr">
        <is>
          <t>Q04L03</t>
        </is>
      </c>
      <c r="B7205" t="inlineStr">
        <is>
          <t>REINALDO ALMEIDA VIEIRA</t>
        </is>
      </c>
      <c r="C7205" t="n">
        <v>1</v>
      </c>
      <c r="D7205" t="inlineStr">
        <is>
          <t>IPCA</t>
        </is>
      </c>
      <c r="E7205" t="n">
        <v>0.009488792934583046</v>
      </c>
      <c r="F7205" t="inlineStr">
        <is>
          <t>MENSAL</t>
        </is>
      </c>
      <c r="G7205" t="n">
        <v>45240</v>
      </c>
      <c r="H7205" t="n">
        <v>45240</v>
      </c>
      <c r="I7205" t="inlineStr">
        <is>
          <t>017</t>
        </is>
      </c>
      <c r="J7205" t="inlineStr">
        <is>
          <t>CARTEIRA</t>
        </is>
      </c>
      <c r="K7205" t="inlineStr">
        <is>
          <t>CONTRATO</t>
        </is>
      </c>
      <c r="L7205" t="n">
        <v>456.0636000000001</v>
      </c>
      <c r="M7205" t="inlineStr"/>
      <c r="N7205" t="inlineStr"/>
      <c r="O7205" s="142">
        <f>DATE(YEAR(H7205),MONTH(H7205),1)</f>
        <v/>
      </c>
      <c r="P7205" s="132">
        <f>IF(H7205&gt;$L$3,"Futuro","Atraso")</f>
        <v/>
      </c>
      <c r="Q7205">
        <f>12*(YEAR(H7205)-YEAR($L$3))+(MONTH(H7205)-MONTH($L$3))</f>
        <v/>
      </c>
      <c r="R7205" s="366">
        <f>IF(N7205="IBIRAPITANGA FASE 3",IF(P7205="Atraso",M7205,M7205/(1+$J$2)^Q7205),IF(P7205="Atraso",M7205,M7205/(1+$J$1)^Q7205))</f>
        <v/>
      </c>
    </row>
    <row r="7206">
      <c r="A7206" t="inlineStr">
        <is>
          <t>Q04L03</t>
        </is>
      </c>
      <c r="B7206" t="inlineStr">
        <is>
          <t>REINALDO ALMEIDA VIEIRA</t>
        </is>
      </c>
      <c r="C7206" t="n">
        <v>1</v>
      </c>
      <c r="D7206" t="inlineStr">
        <is>
          <t>IPCA</t>
        </is>
      </c>
      <c r="E7206" t="n">
        <v>0.009488792934583046</v>
      </c>
      <c r="F7206" t="inlineStr">
        <is>
          <t>MENSAL</t>
        </is>
      </c>
      <c r="G7206" t="n">
        <v>45270</v>
      </c>
      <c r="H7206" t="n">
        <v>45270</v>
      </c>
      <c r="I7206" t="inlineStr">
        <is>
          <t>018</t>
        </is>
      </c>
      <c r="J7206" t="inlineStr">
        <is>
          <t>CARTEIRA</t>
        </is>
      </c>
      <c r="K7206" t="inlineStr">
        <is>
          <t>CONTRATO</t>
        </is>
      </c>
      <c r="L7206" t="n">
        <v>456.0636000000001</v>
      </c>
      <c r="M7206" t="inlineStr"/>
      <c r="N7206" t="inlineStr"/>
      <c r="O7206" s="142">
        <f>DATE(YEAR(H7206),MONTH(H7206),1)</f>
        <v/>
      </c>
      <c r="P7206" s="132">
        <f>IF(H7206&gt;$L$3,"Futuro","Atraso")</f>
        <v/>
      </c>
      <c r="Q7206">
        <f>12*(YEAR(H7206)-YEAR($L$3))+(MONTH(H7206)-MONTH($L$3))</f>
        <v/>
      </c>
      <c r="R7206" s="366">
        <f>IF(N7206="IBIRAPITANGA FASE 3",IF(P7206="Atraso",M7206,M7206/(1+$J$2)^Q7206),IF(P7206="Atraso",M7206,M7206/(1+$J$1)^Q7206))</f>
        <v/>
      </c>
    </row>
    <row r="7207">
      <c r="A7207" t="inlineStr">
        <is>
          <t>Q04L03</t>
        </is>
      </c>
      <c r="B7207" t="inlineStr">
        <is>
          <t>REINALDO ALMEIDA VIEIRA</t>
        </is>
      </c>
      <c r="C7207" t="n">
        <v>1</v>
      </c>
      <c r="D7207" t="inlineStr">
        <is>
          <t>IPCA</t>
        </is>
      </c>
      <c r="E7207" t="n">
        <v>0.009488792934583046</v>
      </c>
      <c r="F7207" t="inlineStr">
        <is>
          <t>MENSAL</t>
        </is>
      </c>
      <c r="G7207" t="n">
        <v>45301</v>
      </c>
      <c r="H7207" t="n">
        <v>45301</v>
      </c>
      <c r="I7207" t="inlineStr">
        <is>
          <t>019</t>
        </is>
      </c>
      <c r="J7207" t="inlineStr">
        <is>
          <t>CARTEIRA</t>
        </is>
      </c>
      <c r="K7207" t="inlineStr">
        <is>
          <t>CONTRATO</t>
        </is>
      </c>
      <c r="L7207" t="n">
        <v>456.0636000000001</v>
      </c>
      <c r="M7207" t="inlineStr"/>
      <c r="N7207" t="inlineStr"/>
      <c r="O7207" s="142">
        <f>DATE(YEAR(H7207),MONTH(H7207),1)</f>
        <v/>
      </c>
      <c r="P7207" s="132">
        <f>IF(H7207&gt;$L$3,"Futuro","Atraso")</f>
        <v/>
      </c>
      <c r="Q7207">
        <f>12*(YEAR(H7207)-YEAR($L$3))+(MONTH(H7207)-MONTH($L$3))</f>
        <v/>
      </c>
      <c r="R7207" s="366">
        <f>IF(N7207="IBIRAPITANGA FASE 3",IF(P7207="Atraso",M7207,M7207/(1+$J$2)^Q7207),IF(P7207="Atraso",M7207,M7207/(1+$J$1)^Q7207))</f>
        <v/>
      </c>
    </row>
    <row r="7208">
      <c r="A7208" t="inlineStr">
        <is>
          <t>Q04L03</t>
        </is>
      </c>
      <c r="B7208" t="inlineStr">
        <is>
          <t>REINALDO ALMEIDA VIEIRA</t>
        </is>
      </c>
      <c r="C7208" t="n">
        <v>1</v>
      </c>
      <c r="D7208" t="inlineStr">
        <is>
          <t>IPCA</t>
        </is>
      </c>
      <c r="E7208" t="n">
        <v>0.009488792934583046</v>
      </c>
      <c r="F7208" t="inlineStr">
        <is>
          <t>MENSAL</t>
        </is>
      </c>
      <c r="G7208" t="n">
        <v>45332</v>
      </c>
      <c r="H7208" t="n">
        <v>45332</v>
      </c>
      <c r="I7208" t="inlineStr">
        <is>
          <t>020</t>
        </is>
      </c>
      <c r="J7208" t="inlineStr">
        <is>
          <t>CARTEIRA</t>
        </is>
      </c>
      <c r="K7208" t="inlineStr">
        <is>
          <t>CONTRATO</t>
        </is>
      </c>
      <c r="L7208" t="n">
        <v>456.0636000000001</v>
      </c>
      <c r="M7208" t="inlineStr"/>
      <c r="N7208" t="inlineStr"/>
      <c r="O7208" s="142">
        <f>DATE(YEAR(H7208),MONTH(H7208),1)</f>
        <v/>
      </c>
      <c r="P7208" s="132">
        <f>IF(H7208&gt;$L$3,"Futuro","Atraso")</f>
        <v/>
      </c>
      <c r="Q7208">
        <f>12*(YEAR(H7208)-YEAR($L$3))+(MONTH(H7208)-MONTH($L$3))</f>
        <v/>
      </c>
      <c r="R7208" s="366">
        <f>IF(N7208="IBIRAPITANGA FASE 3",IF(P7208="Atraso",M7208,M7208/(1+$J$2)^Q7208),IF(P7208="Atraso",M7208,M7208/(1+$J$1)^Q7208))</f>
        <v/>
      </c>
    </row>
    <row r="7209">
      <c r="A7209" t="inlineStr">
        <is>
          <t>Q04L03</t>
        </is>
      </c>
      <c r="B7209" t="inlineStr">
        <is>
          <t>REINALDO ALMEIDA VIEIRA</t>
        </is>
      </c>
      <c r="C7209" t="n">
        <v>1</v>
      </c>
      <c r="D7209" t="inlineStr">
        <is>
          <t>IPCA</t>
        </is>
      </c>
      <c r="E7209" t="n">
        <v>0.009488792934583046</v>
      </c>
      <c r="F7209" t="inlineStr">
        <is>
          <t>MENSAL</t>
        </is>
      </c>
      <c r="G7209" t="n">
        <v>45361</v>
      </c>
      <c r="H7209" t="n">
        <v>45361</v>
      </c>
      <c r="I7209" t="inlineStr">
        <is>
          <t>021</t>
        </is>
      </c>
      <c r="J7209" t="inlineStr">
        <is>
          <t>CARTEIRA</t>
        </is>
      </c>
      <c r="K7209" t="inlineStr">
        <is>
          <t>CONTRATO</t>
        </is>
      </c>
      <c r="L7209" t="n">
        <v>456.0636000000001</v>
      </c>
      <c r="M7209" t="inlineStr"/>
      <c r="N7209" t="inlineStr"/>
      <c r="O7209" s="142">
        <f>DATE(YEAR(H7209),MONTH(H7209),1)</f>
        <v/>
      </c>
      <c r="P7209" s="132">
        <f>IF(H7209&gt;$L$3,"Futuro","Atraso")</f>
        <v/>
      </c>
      <c r="Q7209">
        <f>12*(YEAR(H7209)-YEAR($L$3))+(MONTH(H7209)-MONTH($L$3))</f>
        <v/>
      </c>
      <c r="R7209" s="366">
        <f>IF(N7209="IBIRAPITANGA FASE 3",IF(P7209="Atraso",M7209,M7209/(1+$J$2)^Q7209),IF(P7209="Atraso",M7209,M7209/(1+$J$1)^Q7209))</f>
        <v/>
      </c>
    </row>
    <row r="7210">
      <c r="A7210" t="inlineStr">
        <is>
          <t>Q04L03</t>
        </is>
      </c>
      <c r="B7210" t="inlineStr">
        <is>
          <t>REINALDO ALMEIDA VIEIRA</t>
        </is>
      </c>
      <c r="C7210" t="n">
        <v>1</v>
      </c>
      <c r="D7210" t="inlineStr">
        <is>
          <t>IPCA</t>
        </is>
      </c>
      <c r="E7210" t="n">
        <v>0.009488792934583046</v>
      </c>
      <c r="F7210" t="inlineStr">
        <is>
          <t>MENSAL</t>
        </is>
      </c>
      <c r="G7210" t="n">
        <v>45392</v>
      </c>
      <c r="H7210" t="n">
        <v>45392</v>
      </c>
      <c r="I7210" t="inlineStr">
        <is>
          <t>022</t>
        </is>
      </c>
      <c r="J7210" t="inlineStr">
        <is>
          <t>CARTEIRA</t>
        </is>
      </c>
      <c r="K7210" t="inlineStr">
        <is>
          <t>CONTRATO</t>
        </is>
      </c>
      <c r="L7210" t="n">
        <v>456.0636000000001</v>
      </c>
      <c r="M7210" t="inlineStr"/>
      <c r="N7210" t="inlineStr"/>
      <c r="O7210" s="142">
        <f>DATE(YEAR(H7210),MONTH(H7210),1)</f>
        <v/>
      </c>
      <c r="P7210" s="132">
        <f>IF(H7210&gt;$L$3,"Futuro","Atraso")</f>
        <v/>
      </c>
      <c r="Q7210">
        <f>12*(YEAR(H7210)-YEAR($L$3))+(MONTH(H7210)-MONTH($L$3))</f>
        <v/>
      </c>
      <c r="R7210" s="366">
        <f>IF(N7210="IBIRAPITANGA FASE 3",IF(P7210="Atraso",M7210,M7210/(1+$J$2)^Q7210),IF(P7210="Atraso",M7210,M7210/(1+$J$1)^Q7210))</f>
        <v/>
      </c>
    </row>
    <row r="7211">
      <c r="A7211" t="inlineStr">
        <is>
          <t>Q04L03</t>
        </is>
      </c>
      <c r="B7211" t="inlineStr">
        <is>
          <t>REINALDO ALMEIDA VIEIRA</t>
        </is>
      </c>
      <c r="C7211" t="n">
        <v>1</v>
      </c>
      <c r="D7211" t="inlineStr">
        <is>
          <t>IPCA</t>
        </is>
      </c>
      <c r="E7211" t="n">
        <v>0.009488792934583046</v>
      </c>
      <c r="F7211" t="inlineStr">
        <is>
          <t>MENSAL</t>
        </is>
      </c>
      <c r="G7211" t="n">
        <v>45422</v>
      </c>
      <c r="H7211" t="n">
        <v>45422</v>
      </c>
      <c r="I7211" t="inlineStr">
        <is>
          <t>023</t>
        </is>
      </c>
      <c r="J7211" t="inlineStr">
        <is>
          <t>CARTEIRA</t>
        </is>
      </c>
      <c r="K7211" t="inlineStr">
        <is>
          <t>CONTRATO</t>
        </is>
      </c>
      <c r="L7211" t="n">
        <v>456.0636000000001</v>
      </c>
      <c r="M7211" t="inlineStr"/>
      <c r="N7211" t="inlineStr"/>
      <c r="O7211" s="142">
        <f>DATE(YEAR(H7211),MONTH(H7211),1)</f>
        <v/>
      </c>
      <c r="P7211" s="132">
        <f>IF(H7211&gt;$L$3,"Futuro","Atraso")</f>
        <v/>
      </c>
      <c r="Q7211">
        <f>12*(YEAR(H7211)-YEAR($L$3))+(MONTH(H7211)-MONTH($L$3))</f>
        <v/>
      </c>
      <c r="R7211" s="366">
        <f>IF(N7211="IBIRAPITANGA FASE 3",IF(P7211="Atraso",M7211,M7211/(1+$J$2)^Q7211),IF(P7211="Atraso",M7211,M7211/(1+$J$1)^Q7211))</f>
        <v/>
      </c>
    </row>
    <row r="7212">
      <c r="A7212" t="inlineStr">
        <is>
          <t>Q04L03</t>
        </is>
      </c>
      <c r="B7212" t="inlineStr">
        <is>
          <t>REINALDO ALMEIDA VIEIRA</t>
        </is>
      </c>
      <c r="C7212" t="n">
        <v>1</v>
      </c>
      <c r="D7212" t="inlineStr">
        <is>
          <t>IPCA</t>
        </is>
      </c>
      <c r="E7212" t="n">
        <v>0.009488792934583046</v>
      </c>
      <c r="F7212" t="inlineStr">
        <is>
          <t>MENSAL</t>
        </is>
      </c>
      <c r="G7212" t="n">
        <v>45453</v>
      </c>
      <c r="H7212" t="n">
        <v>45453</v>
      </c>
      <c r="I7212" t="inlineStr">
        <is>
          <t>024</t>
        </is>
      </c>
      <c r="J7212" t="inlineStr">
        <is>
          <t>CARTEIRA</t>
        </is>
      </c>
      <c r="K7212" t="inlineStr">
        <is>
          <t>CONTRATO</t>
        </is>
      </c>
      <c r="L7212" t="n">
        <v>456.0636000000001</v>
      </c>
      <c r="M7212" t="inlineStr"/>
      <c r="N7212" t="inlineStr"/>
      <c r="O7212" s="142">
        <f>DATE(YEAR(H7212),MONTH(H7212),1)</f>
        <v/>
      </c>
      <c r="P7212" s="132">
        <f>IF(H7212&gt;$L$3,"Futuro","Atraso")</f>
        <v/>
      </c>
      <c r="Q7212">
        <f>12*(YEAR(H7212)-YEAR($L$3))+(MONTH(H7212)-MONTH($L$3))</f>
        <v/>
      </c>
      <c r="R7212" s="366">
        <f>IF(N7212="IBIRAPITANGA FASE 3",IF(P7212="Atraso",M7212,M7212/(1+$J$2)^Q7212),IF(P7212="Atraso",M7212,M7212/(1+$J$1)^Q7212))</f>
        <v/>
      </c>
    </row>
    <row r="7213">
      <c r="A7213" t="inlineStr">
        <is>
          <t>Q04L03</t>
        </is>
      </c>
      <c r="B7213" t="inlineStr">
        <is>
          <t>REINALDO ALMEIDA VIEIRA</t>
        </is>
      </c>
      <c r="C7213" t="n">
        <v>1</v>
      </c>
      <c r="D7213" t="inlineStr">
        <is>
          <t>IPCA</t>
        </is>
      </c>
      <c r="E7213" t="n">
        <v>0.009488792934583046</v>
      </c>
      <c r="F7213" t="inlineStr">
        <is>
          <t>MENSAL</t>
        </is>
      </c>
      <c r="G7213" t="n">
        <v>45483</v>
      </c>
      <c r="H7213" t="n">
        <v>45483</v>
      </c>
      <c r="I7213" t="inlineStr">
        <is>
          <t>025</t>
        </is>
      </c>
      <c r="J7213" t="inlineStr">
        <is>
          <t>CARTEIRA</t>
        </is>
      </c>
      <c r="K7213" t="inlineStr">
        <is>
          <t>CONTRATO</t>
        </is>
      </c>
      <c r="L7213" t="n">
        <v>456.0636000000001</v>
      </c>
      <c r="M7213" t="inlineStr"/>
      <c r="N7213" t="inlineStr"/>
      <c r="O7213" s="142">
        <f>DATE(YEAR(H7213),MONTH(H7213),1)</f>
        <v/>
      </c>
      <c r="P7213" s="132">
        <f>IF(H7213&gt;$L$3,"Futuro","Atraso")</f>
        <v/>
      </c>
      <c r="Q7213">
        <f>12*(YEAR(H7213)-YEAR($L$3))+(MONTH(H7213)-MONTH($L$3))</f>
        <v/>
      </c>
      <c r="R7213" s="366">
        <f>IF(N7213="IBIRAPITANGA FASE 3",IF(P7213="Atraso",M7213,M7213/(1+$J$2)^Q7213),IF(P7213="Atraso",M7213,M7213/(1+$J$1)^Q7213))</f>
        <v/>
      </c>
    </row>
    <row r="7214">
      <c r="A7214" t="inlineStr">
        <is>
          <t>Q04L03</t>
        </is>
      </c>
      <c r="B7214" t="inlineStr">
        <is>
          <t>REINALDO ALMEIDA VIEIRA</t>
        </is>
      </c>
      <c r="C7214" t="n">
        <v>1</v>
      </c>
      <c r="D7214" t="inlineStr">
        <is>
          <t>IPCA</t>
        </is>
      </c>
      <c r="E7214" t="n">
        <v>0.009488792934583046</v>
      </c>
      <c r="F7214" t="inlineStr">
        <is>
          <t>MENSAL</t>
        </is>
      </c>
      <c r="G7214" t="n">
        <v>45514</v>
      </c>
      <c r="H7214" t="n">
        <v>45514</v>
      </c>
      <c r="I7214" t="inlineStr">
        <is>
          <t>026</t>
        </is>
      </c>
      <c r="J7214" t="inlineStr">
        <is>
          <t>CARTEIRA</t>
        </is>
      </c>
      <c r="K7214" t="inlineStr">
        <is>
          <t>CONTRATO</t>
        </is>
      </c>
      <c r="L7214" t="n">
        <v>456.0636000000001</v>
      </c>
      <c r="M7214" t="inlineStr"/>
      <c r="N7214" t="inlineStr"/>
      <c r="O7214" s="142">
        <f>DATE(YEAR(H7214),MONTH(H7214),1)</f>
        <v/>
      </c>
      <c r="P7214" s="132">
        <f>IF(H7214&gt;$L$3,"Futuro","Atraso")</f>
        <v/>
      </c>
      <c r="Q7214">
        <f>12*(YEAR(H7214)-YEAR($L$3))+(MONTH(H7214)-MONTH($L$3))</f>
        <v/>
      </c>
      <c r="R7214" s="366">
        <f>IF(N7214="IBIRAPITANGA FASE 3",IF(P7214="Atraso",M7214,M7214/(1+$J$2)^Q7214),IF(P7214="Atraso",M7214,M7214/(1+$J$1)^Q7214))</f>
        <v/>
      </c>
    </row>
    <row r="7215">
      <c r="A7215" t="inlineStr">
        <is>
          <t>Q04L03</t>
        </is>
      </c>
      <c r="B7215" t="inlineStr">
        <is>
          <t>REINALDO ALMEIDA VIEIRA</t>
        </is>
      </c>
      <c r="C7215" t="n">
        <v>1</v>
      </c>
      <c r="D7215" t="inlineStr">
        <is>
          <t>IPCA</t>
        </is>
      </c>
      <c r="E7215" t="n">
        <v>0.009488792934583046</v>
      </c>
      <c r="F7215" t="inlineStr">
        <is>
          <t>MENSAL</t>
        </is>
      </c>
      <c r="G7215" t="n">
        <v>45545</v>
      </c>
      <c r="H7215" t="n">
        <v>45545</v>
      </c>
      <c r="I7215" t="inlineStr">
        <is>
          <t>027</t>
        </is>
      </c>
      <c r="J7215" t="inlineStr">
        <is>
          <t>CARTEIRA</t>
        </is>
      </c>
      <c r="K7215" t="inlineStr">
        <is>
          <t>CONTRATO</t>
        </is>
      </c>
      <c r="L7215" t="n">
        <v>456.0636000000001</v>
      </c>
      <c r="M7215" t="inlineStr"/>
      <c r="N7215" t="inlineStr"/>
      <c r="O7215" s="142">
        <f>DATE(YEAR(H7215),MONTH(H7215),1)</f>
        <v/>
      </c>
      <c r="P7215" s="132">
        <f>IF(H7215&gt;$L$3,"Futuro","Atraso")</f>
        <v/>
      </c>
      <c r="Q7215">
        <f>12*(YEAR(H7215)-YEAR($L$3))+(MONTH(H7215)-MONTH($L$3))</f>
        <v/>
      </c>
      <c r="R7215" s="366">
        <f>IF(N7215="IBIRAPITANGA FASE 3",IF(P7215="Atraso",M7215,M7215/(1+$J$2)^Q7215),IF(P7215="Atraso",M7215,M7215/(1+$J$1)^Q7215))</f>
        <v/>
      </c>
    </row>
    <row r="7216">
      <c r="A7216" t="inlineStr">
        <is>
          <t>Q04L03</t>
        </is>
      </c>
      <c r="B7216" t="inlineStr">
        <is>
          <t>REINALDO ALMEIDA VIEIRA</t>
        </is>
      </c>
      <c r="C7216" t="n">
        <v>1</v>
      </c>
      <c r="D7216" t="inlineStr">
        <is>
          <t>IPCA</t>
        </is>
      </c>
      <c r="E7216" t="n">
        <v>0.009488792934583046</v>
      </c>
      <c r="F7216" t="inlineStr">
        <is>
          <t>MENSAL</t>
        </is>
      </c>
      <c r="G7216" t="n">
        <v>45575</v>
      </c>
      <c r="H7216" t="n">
        <v>45575</v>
      </c>
      <c r="I7216" t="inlineStr">
        <is>
          <t>028</t>
        </is>
      </c>
      <c r="J7216" t="inlineStr">
        <is>
          <t>CARTEIRA</t>
        </is>
      </c>
      <c r="K7216" t="inlineStr">
        <is>
          <t>CONTRATO</t>
        </is>
      </c>
      <c r="L7216" t="n">
        <v>456.0636000000001</v>
      </c>
      <c r="M7216" t="inlineStr"/>
      <c r="N7216" t="inlineStr"/>
      <c r="O7216" s="142">
        <f>DATE(YEAR(H7216),MONTH(H7216),1)</f>
        <v/>
      </c>
      <c r="P7216" s="132">
        <f>IF(H7216&gt;$L$3,"Futuro","Atraso")</f>
        <v/>
      </c>
      <c r="Q7216">
        <f>12*(YEAR(H7216)-YEAR($L$3))+(MONTH(H7216)-MONTH($L$3))</f>
        <v/>
      </c>
      <c r="R7216" s="366">
        <f>IF(N7216="IBIRAPITANGA FASE 3",IF(P7216="Atraso",M7216,M7216/(1+$J$2)^Q7216),IF(P7216="Atraso",M7216,M7216/(1+$J$1)^Q7216))</f>
        <v/>
      </c>
    </row>
    <row r="7217">
      <c r="A7217" t="inlineStr">
        <is>
          <t>Q04L03</t>
        </is>
      </c>
      <c r="B7217" t="inlineStr">
        <is>
          <t>REINALDO ALMEIDA VIEIRA</t>
        </is>
      </c>
      <c r="C7217" t="n">
        <v>1</v>
      </c>
      <c r="D7217" t="inlineStr">
        <is>
          <t>IPCA</t>
        </is>
      </c>
      <c r="E7217" t="n">
        <v>0.009488792934583046</v>
      </c>
      <c r="F7217" t="inlineStr">
        <is>
          <t>MENSAL</t>
        </is>
      </c>
      <c r="G7217" t="n">
        <v>45606</v>
      </c>
      <c r="H7217" t="n">
        <v>45606</v>
      </c>
      <c r="I7217" t="inlineStr">
        <is>
          <t>029</t>
        </is>
      </c>
      <c r="J7217" t="inlineStr">
        <is>
          <t>CARTEIRA</t>
        </is>
      </c>
      <c r="K7217" t="inlineStr">
        <is>
          <t>CONTRATO</t>
        </is>
      </c>
      <c r="L7217" t="n">
        <v>456.0636000000001</v>
      </c>
      <c r="M7217" t="inlineStr"/>
      <c r="N7217" t="inlineStr"/>
      <c r="O7217" s="142">
        <f>DATE(YEAR(H7217),MONTH(H7217),1)</f>
        <v/>
      </c>
      <c r="P7217" s="132">
        <f>IF(H7217&gt;$L$3,"Futuro","Atraso")</f>
        <v/>
      </c>
      <c r="Q7217">
        <f>12*(YEAR(H7217)-YEAR($L$3))+(MONTH(H7217)-MONTH($L$3))</f>
        <v/>
      </c>
      <c r="R7217" s="366">
        <f>IF(N7217="IBIRAPITANGA FASE 3",IF(P7217="Atraso",M7217,M7217/(1+$J$2)^Q7217),IF(P7217="Atraso",M7217,M7217/(1+$J$1)^Q7217))</f>
        <v/>
      </c>
    </row>
    <row r="7218">
      <c r="A7218" t="inlineStr">
        <is>
          <t>Q04L03</t>
        </is>
      </c>
      <c r="B7218" t="inlineStr">
        <is>
          <t>REINALDO ALMEIDA VIEIRA</t>
        </is>
      </c>
      <c r="C7218" t="n">
        <v>1</v>
      </c>
      <c r="D7218" t="inlineStr">
        <is>
          <t>IPCA</t>
        </is>
      </c>
      <c r="E7218" t="n">
        <v>0.009488792934583046</v>
      </c>
      <c r="F7218" t="inlineStr">
        <is>
          <t>MENSAL</t>
        </is>
      </c>
      <c r="G7218" t="n">
        <v>45636</v>
      </c>
      <c r="H7218" t="n">
        <v>45636</v>
      </c>
      <c r="I7218" t="inlineStr">
        <is>
          <t>030</t>
        </is>
      </c>
      <c r="J7218" t="inlineStr">
        <is>
          <t>CARTEIRA</t>
        </is>
      </c>
      <c r="K7218" t="inlineStr">
        <is>
          <t>CONTRATO</t>
        </is>
      </c>
      <c r="L7218" t="n">
        <v>456.0636000000001</v>
      </c>
      <c r="M7218" t="inlineStr"/>
      <c r="N7218" t="inlineStr"/>
      <c r="O7218" s="142">
        <f>DATE(YEAR(H7218),MONTH(H7218),1)</f>
        <v/>
      </c>
      <c r="P7218" s="132">
        <f>IF(H7218&gt;$L$3,"Futuro","Atraso")</f>
        <v/>
      </c>
      <c r="Q7218">
        <f>12*(YEAR(H7218)-YEAR($L$3))+(MONTH(H7218)-MONTH($L$3))</f>
        <v/>
      </c>
      <c r="R7218" s="366">
        <f>IF(N7218="IBIRAPITANGA FASE 3",IF(P7218="Atraso",M7218,M7218/(1+$J$2)^Q7218),IF(P7218="Atraso",M7218,M7218/(1+$J$1)^Q7218))</f>
        <v/>
      </c>
    </row>
    <row r="7219">
      <c r="A7219" t="inlineStr">
        <is>
          <t>Q04L03</t>
        </is>
      </c>
      <c r="B7219" t="inlineStr">
        <is>
          <t>REINALDO ALMEIDA VIEIRA</t>
        </is>
      </c>
      <c r="C7219" t="n">
        <v>1</v>
      </c>
      <c r="D7219" t="inlineStr">
        <is>
          <t>IPCA</t>
        </is>
      </c>
      <c r="E7219" t="n">
        <v>0.009488792934583046</v>
      </c>
      <c r="F7219" t="inlineStr">
        <is>
          <t>MENSAL</t>
        </is>
      </c>
      <c r="G7219" t="n">
        <v>45667</v>
      </c>
      <c r="H7219" t="n">
        <v>45667</v>
      </c>
      <c r="I7219" t="inlineStr">
        <is>
          <t>031</t>
        </is>
      </c>
      <c r="J7219" t="inlineStr">
        <is>
          <t>CARTEIRA</t>
        </is>
      </c>
      <c r="K7219" t="inlineStr">
        <is>
          <t>CONTRATO</t>
        </is>
      </c>
      <c r="L7219" t="n">
        <v>456.0636000000001</v>
      </c>
      <c r="M7219" t="inlineStr"/>
      <c r="N7219" t="inlineStr"/>
      <c r="O7219" s="142">
        <f>DATE(YEAR(H7219),MONTH(H7219),1)</f>
        <v/>
      </c>
      <c r="P7219" s="132">
        <f>IF(H7219&gt;$L$3,"Futuro","Atraso")</f>
        <v/>
      </c>
      <c r="Q7219">
        <f>12*(YEAR(H7219)-YEAR($L$3))+(MONTH(H7219)-MONTH($L$3))</f>
        <v/>
      </c>
      <c r="R7219" s="366">
        <f>IF(N7219="IBIRAPITANGA FASE 3",IF(P7219="Atraso",M7219,M7219/(1+$J$2)^Q7219),IF(P7219="Atraso",M7219,M7219/(1+$J$1)^Q7219))</f>
        <v/>
      </c>
    </row>
    <row r="7220">
      <c r="A7220" t="inlineStr">
        <is>
          <t>Q04L03</t>
        </is>
      </c>
      <c r="B7220" t="inlineStr">
        <is>
          <t>REINALDO ALMEIDA VIEIRA</t>
        </is>
      </c>
      <c r="C7220" t="n">
        <v>1</v>
      </c>
      <c r="D7220" t="inlineStr">
        <is>
          <t>IPCA</t>
        </is>
      </c>
      <c r="E7220" t="n">
        <v>0.009488792934583046</v>
      </c>
      <c r="F7220" t="inlineStr">
        <is>
          <t>MENSAL</t>
        </is>
      </c>
      <c r="G7220" t="n">
        <v>45698</v>
      </c>
      <c r="H7220" t="n">
        <v>45698</v>
      </c>
      <c r="I7220" t="inlineStr">
        <is>
          <t>032</t>
        </is>
      </c>
      <c r="J7220" t="inlineStr">
        <is>
          <t>CARTEIRA</t>
        </is>
      </c>
      <c r="K7220" t="inlineStr">
        <is>
          <t>CONTRATO</t>
        </is>
      </c>
      <c r="L7220" t="n">
        <v>456.0636000000001</v>
      </c>
      <c r="M7220" t="inlineStr"/>
      <c r="N7220" t="inlineStr"/>
      <c r="O7220" s="142">
        <f>DATE(YEAR(H7220),MONTH(H7220),1)</f>
        <v/>
      </c>
      <c r="P7220" s="132">
        <f>IF(H7220&gt;$L$3,"Futuro","Atraso")</f>
        <v/>
      </c>
      <c r="Q7220">
        <f>12*(YEAR(H7220)-YEAR($L$3))+(MONTH(H7220)-MONTH($L$3))</f>
        <v/>
      </c>
      <c r="R7220" s="366">
        <f>IF(N7220="IBIRAPITANGA FASE 3",IF(P7220="Atraso",M7220,M7220/(1+$J$2)^Q7220),IF(P7220="Atraso",M7220,M7220/(1+$J$1)^Q7220))</f>
        <v/>
      </c>
    </row>
    <row r="7221">
      <c r="A7221" t="inlineStr">
        <is>
          <t>Q04L03</t>
        </is>
      </c>
      <c r="B7221" t="inlineStr">
        <is>
          <t>REINALDO ALMEIDA VIEIRA</t>
        </is>
      </c>
      <c r="C7221" t="n">
        <v>1</v>
      </c>
      <c r="D7221" t="inlineStr">
        <is>
          <t>IPCA</t>
        </is>
      </c>
      <c r="E7221" t="n">
        <v>0.009488792934583046</v>
      </c>
      <c r="F7221" t="inlineStr">
        <is>
          <t>MENSAL</t>
        </is>
      </c>
      <c r="G7221" t="n">
        <v>45726</v>
      </c>
      <c r="H7221" t="n">
        <v>45726</v>
      </c>
      <c r="I7221" t="inlineStr">
        <is>
          <t>033</t>
        </is>
      </c>
      <c r="J7221" t="inlineStr">
        <is>
          <t>CARTEIRA</t>
        </is>
      </c>
      <c r="K7221" t="inlineStr">
        <is>
          <t>CONTRATO</t>
        </is>
      </c>
      <c r="L7221" t="n">
        <v>456.0636000000001</v>
      </c>
      <c r="M7221" t="inlineStr"/>
      <c r="N7221" t="inlineStr"/>
      <c r="O7221" s="142">
        <f>DATE(YEAR(H7221),MONTH(H7221),1)</f>
        <v/>
      </c>
      <c r="P7221" s="132">
        <f>IF(H7221&gt;$L$3,"Futuro","Atraso")</f>
        <v/>
      </c>
      <c r="Q7221">
        <f>12*(YEAR(H7221)-YEAR($L$3))+(MONTH(H7221)-MONTH($L$3))</f>
        <v/>
      </c>
      <c r="R7221" s="366">
        <f>IF(N7221="IBIRAPITANGA FASE 3",IF(P7221="Atraso",M7221,M7221/(1+$J$2)^Q7221),IF(P7221="Atraso",M7221,M7221/(1+$J$1)^Q7221))</f>
        <v/>
      </c>
    </row>
    <row r="7222">
      <c r="A7222" t="inlineStr">
        <is>
          <t>Q04L03</t>
        </is>
      </c>
      <c r="B7222" t="inlineStr">
        <is>
          <t>REINALDO ALMEIDA VIEIRA</t>
        </is>
      </c>
      <c r="C7222" t="n">
        <v>1</v>
      </c>
      <c r="D7222" t="inlineStr">
        <is>
          <t>IPCA</t>
        </is>
      </c>
      <c r="E7222" t="n">
        <v>0.009488792934583046</v>
      </c>
      <c r="F7222" t="inlineStr">
        <is>
          <t>MENSAL</t>
        </is>
      </c>
      <c r="G7222" t="n">
        <v>45757</v>
      </c>
      <c r="H7222" t="n">
        <v>45757</v>
      </c>
      <c r="I7222" t="inlineStr">
        <is>
          <t>034</t>
        </is>
      </c>
      <c r="J7222" t="inlineStr">
        <is>
          <t>CARTEIRA</t>
        </is>
      </c>
      <c r="K7222" t="inlineStr">
        <is>
          <t>CONTRATO</t>
        </is>
      </c>
      <c r="L7222" t="n">
        <v>456.0636000000001</v>
      </c>
      <c r="M7222" t="inlineStr"/>
      <c r="N7222" t="inlineStr"/>
      <c r="O7222" s="142">
        <f>DATE(YEAR(H7222),MONTH(H7222),1)</f>
        <v/>
      </c>
      <c r="P7222" s="132">
        <f>IF(H7222&gt;$L$3,"Futuro","Atraso")</f>
        <v/>
      </c>
      <c r="Q7222">
        <f>12*(YEAR(H7222)-YEAR($L$3))+(MONTH(H7222)-MONTH($L$3))</f>
        <v/>
      </c>
      <c r="R7222" s="366">
        <f>IF(N7222="IBIRAPITANGA FASE 3",IF(P7222="Atraso",M7222,M7222/(1+$J$2)^Q7222),IF(P7222="Atraso",M7222,M7222/(1+$J$1)^Q7222))</f>
        <v/>
      </c>
    </row>
    <row r="7223">
      <c r="A7223" t="inlineStr">
        <is>
          <t>Q04L03</t>
        </is>
      </c>
      <c r="B7223" t="inlineStr">
        <is>
          <t>REINALDO ALMEIDA VIEIRA</t>
        </is>
      </c>
      <c r="C7223" t="n">
        <v>1</v>
      </c>
      <c r="D7223" t="inlineStr">
        <is>
          <t>IPCA</t>
        </is>
      </c>
      <c r="E7223" t="n">
        <v>0.009488792934583046</v>
      </c>
      <c r="F7223" t="inlineStr">
        <is>
          <t>MENSAL</t>
        </is>
      </c>
      <c r="G7223" t="n">
        <v>45787</v>
      </c>
      <c r="H7223" t="n">
        <v>45787</v>
      </c>
      <c r="I7223" t="inlineStr">
        <is>
          <t>035</t>
        </is>
      </c>
      <c r="J7223" t="inlineStr">
        <is>
          <t>CARTEIRA</t>
        </is>
      </c>
      <c r="K7223" t="inlineStr">
        <is>
          <t>CONTRATO</t>
        </is>
      </c>
      <c r="L7223" t="n">
        <v>456.0636000000001</v>
      </c>
      <c r="M7223" t="inlineStr"/>
      <c r="N7223" t="inlineStr"/>
      <c r="O7223" s="142">
        <f>DATE(YEAR(H7223),MONTH(H7223),1)</f>
        <v/>
      </c>
      <c r="P7223" s="132">
        <f>IF(H7223&gt;$L$3,"Futuro","Atraso")</f>
        <v/>
      </c>
      <c r="Q7223">
        <f>12*(YEAR(H7223)-YEAR($L$3))+(MONTH(H7223)-MONTH($L$3))</f>
        <v/>
      </c>
      <c r="R7223" s="366">
        <f>IF(N7223="IBIRAPITANGA FASE 3",IF(P7223="Atraso",M7223,M7223/(1+$J$2)^Q7223),IF(P7223="Atraso",M7223,M7223/(1+$J$1)^Q7223))</f>
        <v/>
      </c>
    </row>
    <row r="7224">
      <c r="A7224" t="inlineStr">
        <is>
          <t>Q04L03</t>
        </is>
      </c>
      <c r="B7224" t="inlineStr">
        <is>
          <t>REINALDO ALMEIDA VIEIRA</t>
        </is>
      </c>
      <c r="C7224" t="n">
        <v>1</v>
      </c>
      <c r="D7224" t="inlineStr">
        <is>
          <t>IPCA</t>
        </is>
      </c>
      <c r="E7224" t="n">
        <v>0.009488792934583046</v>
      </c>
      <c r="F7224" t="inlineStr">
        <is>
          <t>MENSAL</t>
        </is>
      </c>
      <c r="G7224" t="n">
        <v>45818</v>
      </c>
      <c r="H7224" t="n">
        <v>45818</v>
      </c>
      <c r="I7224" t="inlineStr">
        <is>
          <t>036</t>
        </is>
      </c>
      <c r="J7224" t="inlineStr">
        <is>
          <t>CARTEIRA</t>
        </is>
      </c>
      <c r="K7224" t="inlineStr">
        <is>
          <t>CONTRATO</t>
        </is>
      </c>
      <c r="L7224" t="n">
        <v>456.0636000000001</v>
      </c>
      <c r="M7224" t="inlineStr"/>
      <c r="N7224" t="inlineStr"/>
      <c r="O7224" s="142">
        <f>DATE(YEAR(H7224),MONTH(H7224),1)</f>
        <v/>
      </c>
      <c r="P7224" s="132">
        <f>IF(H7224&gt;$L$3,"Futuro","Atraso")</f>
        <v/>
      </c>
      <c r="Q7224">
        <f>12*(YEAR(H7224)-YEAR($L$3))+(MONTH(H7224)-MONTH($L$3))</f>
        <v/>
      </c>
      <c r="R7224" s="366">
        <f>IF(N7224="IBIRAPITANGA FASE 3",IF(P7224="Atraso",M7224,M7224/(1+$J$2)^Q7224),IF(P7224="Atraso",M7224,M7224/(1+$J$1)^Q7224))</f>
        <v/>
      </c>
    </row>
    <row r="7225">
      <c r="A7225" t="inlineStr">
        <is>
          <t>Q04L03</t>
        </is>
      </c>
      <c r="B7225" t="inlineStr">
        <is>
          <t>REINALDO ALMEIDA VIEIRA</t>
        </is>
      </c>
      <c r="C7225" t="n">
        <v>1</v>
      </c>
      <c r="D7225" t="inlineStr">
        <is>
          <t>IPCA</t>
        </is>
      </c>
      <c r="E7225" t="n">
        <v>0.009488792934583046</v>
      </c>
      <c r="F7225" t="inlineStr">
        <is>
          <t>MENSAL</t>
        </is>
      </c>
      <c r="G7225" t="n">
        <v>45848</v>
      </c>
      <c r="H7225" t="n">
        <v>45848</v>
      </c>
      <c r="I7225" t="inlineStr">
        <is>
          <t>037</t>
        </is>
      </c>
      <c r="J7225" t="inlineStr">
        <is>
          <t>CARTEIRA</t>
        </is>
      </c>
      <c r="K7225" t="inlineStr">
        <is>
          <t>CONTRATO</t>
        </is>
      </c>
      <c r="L7225" t="n">
        <v>456.0636000000001</v>
      </c>
      <c r="M7225" t="inlineStr"/>
      <c r="N7225" t="inlineStr"/>
      <c r="O7225" s="142">
        <f>DATE(YEAR(H7225),MONTH(H7225),1)</f>
        <v/>
      </c>
      <c r="P7225" s="132">
        <f>IF(H7225&gt;$L$3,"Futuro","Atraso")</f>
        <v/>
      </c>
      <c r="Q7225">
        <f>12*(YEAR(H7225)-YEAR($L$3))+(MONTH(H7225)-MONTH($L$3))</f>
        <v/>
      </c>
      <c r="R7225" s="366">
        <f>IF(N7225="IBIRAPITANGA FASE 3",IF(P7225="Atraso",M7225,M7225/(1+$J$2)^Q7225),IF(P7225="Atraso",M7225,M7225/(1+$J$1)^Q7225))</f>
        <v/>
      </c>
    </row>
    <row r="7226">
      <c r="A7226" t="inlineStr">
        <is>
          <t>Q04L03</t>
        </is>
      </c>
      <c r="B7226" t="inlineStr">
        <is>
          <t>REINALDO ALMEIDA VIEIRA</t>
        </is>
      </c>
      <c r="C7226" t="n">
        <v>1</v>
      </c>
      <c r="D7226" t="inlineStr">
        <is>
          <t>IPCA</t>
        </is>
      </c>
      <c r="E7226" t="n">
        <v>0.009488792934583046</v>
      </c>
      <c r="F7226" t="inlineStr">
        <is>
          <t>MENSAL</t>
        </is>
      </c>
      <c r="G7226" t="n">
        <v>45879</v>
      </c>
      <c r="H7226" t="n">
        <v>45879</v>
      </c>
      <c r="I7226" t="inlineStr">
        <is>
          <t>038</t>
        </is>
      </c>
      <c r="J7226" t="inlineStr">
        <is>
          <t>CARTEIRA</t>
        </is>
      </c>
      <c r="K7226" t="inlineStr">
        <is>
          <t>CONTRATO</t>
        </is>
      </c>
      <c r="L7226" t="n">
        <v>456.0636000000001</v>
      </c>
      <c r="M7226" t="inlineStr"/>
      <c r="N7226" t="inlineStr"/>
      <c r="O7226" s="142">
        <f>DATE(YEAR(H7226),MONTH(H7226),1)</f>
        <v/>
      </c>
      <c r="P7226" s="132">
        <f>IF(H7226&gt;$L$3,"Futuro","Atraso")</f>
        <v/>
      </c>
      <c r="Q7226">
        <f>12*(YEAR(H7226)-YEAR($L$3))+(MONTH(H7226)-MONTH($L$3))</f>
        <v/>
      </c>
      <c r="R7226" s="366">
        <f>IF(N7226="IBIRAPITANGA FASE 3",IF(P7226="Atraso",M7226,M7226/(1+$J$2)^Q7226),IF(P7226="Atraso",M7226,M7226/(1+$J$1)^Q7226))</f>
        <v/>
      </c>
    </row>
    <row r="7227">
      <c r="A7227" t="inlineStr">
        <is>
          <t>Q04L03</t>
        </is>
      </c>
      <c r="B7227" t="inlineStr">
        <is>
          <t>REINALDO ALMEIDA VIEIRA</t>
        </is>
      </c>
      <c r="C7227" t="n">
        <v>1</v>
      </c>
      <c r="D7227" t="inlineStr">
        <is>
          <t>IPCA</t>
        </is>
      </c>
      <c r="E7227" t="n">
        <v>0.009488792934583046</v>
      </c>
      <c r="F7227" t="inlineStr">
        <is>
          <t>MENSAL</t>
        </is>
      </c>
      <c r="G7227" t="n">
        <v>45910</v>
      </c>
      <c r="H7227" t="n">
        <v>45910</v>
      </c>
      <c r="I7227" t="inlineStr">
        <is>
          <t>039</t>
        </is>
      </c>
      <c r="J7227" t="inlineStr">
        <is>
          <t>CARTEIRA</t>
        </is>
      </c>
      <c r="K7227" t="inlineStr">
        <is>
          <t>CONTRATO</t>
        </is>
      </c>
      <c r="L7227" t="n">
        <v>456.0636000000001</v>
      </c>
      <c r="M7227" t="inlineStr"/>
      <c r="N7227" t="inlineStr"/>
      <c r="O7227" s="142">
        <f>DATE(YEAR(H7227),MONTH(H7227),1)</f>
        <v/>
      </c>
      <c r="P7227" s="132">
        <f>IF(H7227&gt;$L$3,"Futuro","Atraso")</f>
        <v/>
      </c>
      <c r="Q7227">
        <f>12*(YEAR(H7227)-YEAR($L$3))+(MONTH(H7227)-MONTH($L$3))</f>
        <v/>
      </c>
      <c r="R7227" s="366">
        <f>IF(N7227="IBIRAPITANGA FASE 3",IF(P7227="Atraso",M7227,M7227/(1+$J$2)^Q7227),IF(P7227="Atraso",M7227,M7227/(1+$J$1)^Q7227))</f>
        <v/>
      </c>
    </row>
    <row r="7228">
      <c r="A7228" t="inlineStr">
        <is>
          <t>Q04L03</t>
        </is>
      </c>
      <c r="B7228" t="inlineStr">
        <is>
          <t>REINALDO ALMEIDA VIEIRA</t>
        </is>
      </c>
      <c r="C7228" t="n">
        <v>1</v>
      </c>
      <c r="D7228" t="inlineStr">
        <is>
          <t>IPCA</t>
        </is>
      </c>
      <c r="E7228" t="n">
        <v>0.009488792934583046</v>
      </c>
      <c r="F7228" t="inlineStr">
        <is>
          <t>MENSAL</t>
        </is>
      </c>
      <c r="G7228" t="n">
        <v>45940</v>
      </c>
      <c r="H7228" t="n">
        <v>45940</v>
      </c>
      <c r="I7228" t="inlineStr">
        <is>
          <t>040</t>
        </is>
      </c>
      <c r="J7228" t="inlineStr">
        <is>
          <t>CARTEIRA</t>
        </is>
      </c>
      <c r="K7228" t="inlineStr">
        <is>
          <t>CONTRATO</t>
        </is>
      </c>
      <c r="L7228" t="n">
        <v>456.0636000000001</v>
      </c>
      <c r="M7228" t="inlineStr"/>
      <c r="N7228" t="inlineStr"/>
      <c r="O7228" s="142">
        <f>DATE(YEAR(H7228),MONTH(H7228),1)</f>
        <v/>
      </c>
      <c r="P7228" s="132">
        <f>IF(H7228&gt;$L$3,"Futuro","Atraso")</f>
        <v/>
      </c>
      <c r="Q7228">
        <f>12*(YEAR(H7228)-YEAR($L$3))+(MONTH(H7228)-MONTH($L$3))</f>
        <v/>
      </c>
      <c r="R7228" s="366">
        <f>IF(N7228="IBIRAPITANGA FASE 3",IF(P7228="Atraso",M7228,M7228/(1+$J$2)^Q7228),IF(P7228="Atraso",M7228,M7228/(1+$J$1)^Q7228))</f>
        <v/>
      </c>
    </row>
    <row r="7229">
      <c r="A7229" t="inlineStr">
        <is>
          <t>Q04L03</t>
        </is>
      </c>
      <c r="B7229" t="inlineStr">
        <is>
          <t>REINALDO ALMEIDA VIEIRA</t>
        </is>
      </c>
      <c r="C7229" t="n">
        <v>1</v>
      </c>
      <c r="D7229" t="inlineStr">
        <is>
          <t>IPCA</t>
        </is>
      </c>
      <c r="E7229" t="n">
        <v>0.009488792934583046</v>
      </c>
      <c r="F7229" t="inlineStr">
        <is>
          <t>MENSAL</t>
        </is>
      </c>
      <c r="G7229" t="n">
        <v>45971</v>
      </c>
      <c r="H7229" t="n">
        <v>45971</v>
      </c>
      <c r="I7229" t="inlineStr">
        <is>
          <t>041</t>
        </is>
      </c>
      <c r="J7229" t="inlineStr">
        <is>
          <t>CARTEIRA</t>
        </is>
      </c>
      <c r="K7229" t="inlineStr">
        <is>
          <t>CONTRATO</t>
        </is>
      </c>
      <c r="L7229" t="n">
        <v>456.0636000000001</v>
      </c>
      <c r="M7229" t="inlineStr"/>
      <c r="N7229" t="inlineStr"/>
      <c r="O7229" s="142">
        <f>DATE(YEAR(H7229),MONTH(H7229),1)</f>
        <v/>
      </c>
      <c r="P7229" s="132">
        <f>IF(H7229&gt;$L$3,"Futuro","Atraso")</f>
        <v/>
      </c>
      <c r="Q7229">
        <f>12*(YEAR(H7229)-YEAR($L$3))+(MONTH(H7229)-MONTH($L$3))</f>
        <v/>
      </c>
      <c r="R7229" s="366">
        <f>IF(N7229="IBIRAPITANGA FASE 3",IF(P7229="Atraso",M7229,M7229/(1+$J$2)^Q7229),IF(P7229="Atraso",M7229,M7229/(1+$J$1)^Q7229))</f>
        <v/>
      </c>
    </row>
    <row r="7230">
      <c r="A7230" t="inlineStr">
        <is>
          <t>Q04L03</t>
        </is>
      </c>
      <c r="B7230" t="inlineStr">
        <is>
          <t>REINALDO ALMEIDA VIEIRA</t>
        </is>
      </c>
      <c r="C7230" t="n">
        <v>1</v>
      </c>
      <c r="D7230" t="inlineStr">
        <is>
          <t>IPCA</t>
        </is>
      </c>
      <c r="E7230" t="n">
        <v>0.009488792934583046</v>
      </c>
      <c r="F7230" t="inlineStr">
        <is>
          <t>MENSAL</t>
        </is>
      </c>
      <c r="G7230" t="n">
        <v>46001</v>
      </c>
      <c r="H7230" t="n">
        <v>46001</v>
      </c>
      <c r="I7230" t="inlineStr">
        <is>
          <t>042</t>
        </is>
      </c>
      <c r="J7230" t="inlineStr">
        <is>
          <t>CARTEIRA</t>
        </is>
      </c>
      <c r="K7230" t="inlineStr">
        <is>
          <t>CONTRATO</t>
        </is>
      </c>
      <c r="L7230" t="n">
        <v>456.0636000000001</v>
      </c>
      <c r="M7230" t="inlineStr"/>
      <c r="N7230" t="inlineStr"/>
      <c r="O7230" s="142">
        <f>DATE(YEAR(H7230),MONTH(H7230),1)</f>
        <v/>
      </c>
      <c r="P7230" s="132">
        <f>IF(H7230&gt;$L$3,"Futuro","Atraso")</f>
        <v/>
      </c>
      <c r="Q7230">
        <f>12*(YEAR(H7230)-YEAR($L$3))+(MONTH(H7230)-MONTH($L$3))</f>
        <v/>
      </c>
      <c r="R7230" s="366">
        <f>IF(N7230="IBIRAPITANGA FASE 3",IF(P7230="Atraso",M7230,M7230/(1+$J$2)^Q7230),IF(P7230="Atraso",M7230,M7230/(1+$J$1)^Q7230))</f>
        <v/>
      </c>
    </row>
    <row r="7231">
      <c r="A7231" t="inlineStr">
        <is>
          <t>Q04L03</t>
        </is>
      </c>
      <c r="B7231" t="inlineStr">
        <is>
          <t>REINALDO ALMEIDA VIEIRA</t>
        </is>
      </c>
      <c r="C7231" t="n">
        <v>1</v>
      </c>
      <c r="D7231" t="inlineStr">
        <is>
          <t>IPCA</t>
        </is>
      </c>
      <c r="E7231" t="n">
        <v>0.009488792934583046</v>
      </c>
      <c r="F7231" t="inlineStr">
        <is>
          <t>MENSAL</t>
        </is>
      </c>
      <c r="G7231" t="n">
        <v>46032</v>
      </c>
      <c r="H7231" t="n">
        <v>46032</v>
      </c>
      <c r="I7231" t="inlineStr">
        <is>
          <t>043</t>
        </is>
      </c>
      <c r="J7231" t="inlineStr">
        <is>
          <t>CARTEIRA</t>
        </is>
      </c>
      <c r="K7231" t="inlineStr">
        <is>
          <t>CONTRATO</t>
        </is>
      </c>
      <c r="L7231" t="n">
        <v>456.0636000000001</v>
      </c>
      <c r="M7231" t="inlineStr"/>
      <c r="N7231" t="inlineStr"/>
      <c r="O7231" s="142">
        <f>DATE(YEAR(H7231),MONTH(H7231),1)</f>
        <v/>
      </c>
      <c r="P7231" s="132">
        <f>IF(H7231&gt;$L$3,"Futuro","Atraso")</f>
        <v/>
      </c>
      <c r="Q7231">
        <f>12*(YEAR(H7231)-YEAR($L$3))+(MONTH(H7231)-MONTH($L$3))</f>
        <v/>
      </c>
      <c r="R7231" s="366">
        <f>IF(N7231="IBIRAPITANGA FASE 3",IF(P7231="Atraso",M7231,M7231/(1+$J$2)^Q7231),IF(P7231="Atraso",M7231,M7231/(1+$J$1)^Q7231))</f>
        <v/>
      </c>
    </row>
    <row r="7232">
      <c r="A7232" t="inlineStr">
        <is>
          <t>Q04L03</t>
        </is>
      </c>
      <c r="B7232" t="inlineStr">
        <is>
          <t>REINALDO ALMEIDA VIEIRA</t>
        </is>
      </c>
      <c r="C7232" t="n">
        <v>1</v>
      </c>
      <c r="D7232" t="inlineStr">
        <is>
          <t>IPCA</t>
        </is>
      </c>
      <c r="E7232" t="n">
        <v>0.009488792934583046</v>
      </c>
      <c r="F7232" t="inlineStr">
        <is>
          <t>MENSAL</t>
        </is>
      </c>
      <c r="G7232" t="n">
        <v>46063</v>
      </c>
      <c r="H7232" t="n">
        <v>46063</v>
      </c>
      <c r="I7232" t="inlineStr">
        <is>
          <t>044</t>
        </is>
      </c>
      <c r="J7232" t="inlineStr">
        <is>
          <t>CARTEIRA</t>
        </is>
      </c>
      <c r="K7232" t="inlineStr">
        <is>
          <t>CONTRATO</t>
        </is>
      </c>
      <c r="L7232" t="n">
        <v>456.0636000000001</v>
      </c>
      <c r="M7232" t="inlineStr"/>
      <c r="N7232" t="inlineStr"/>
      <c r="O7232" s="142">
        <f>DATE(YEAR(H7232),MONTH(H7232),1)</f>
        <v/>
      </c>
      <c r="P7232" s="132">
        <f>IF(H7232&gt;$L$3,"Futuro","Atraso")</f>
        <v/>
      </c>
      <c r="Q7232">
        <f>12*(YEAR(H7232)-YEAR($L$3))+(MONTH(H7232)-MONTH($L$3))</f>
        <v/>
      </c>
      <c r="R7232" s="366">
        <f>IF(N7232="IBIRAPITANGA FASE 3",IF(P7232="Atraso",M7232,M7232/(1+$J$2)^Q7232),IF(P7232="Atraso",M7232,M7232/(1+$J$1)^Q7232))</f>
        <v/>
      </c>
    </row>
    <row r="7233">
      <c r="A7233" t="inlineStr">
        <is>
          <t>Q04L03</t>
        </is>
      </c>
      <c r="B7233" t="inlineStr">
        <is>
          <t>REINALDO ALMEIDA VIEIRA</t>
        </is>
      </c>
      <c r="C7233" t="n">
        <v>1</v>
      </c>
      <c r="D7233" t="inlineStr">
        <is>
          <t>IPCA</t>
        </is>
      </c>
      <c r="E7233" t="n">
        <v>0.009488792934583046</v>
      </c>
      <c r="F7233" t="inlineStr">
        <is>
          <t>MENSAL</t>
        </is>
      </c>
      <c r="G7233" t="n">
        <v>46091</v>
      </c>
      <c r="H7233" t="n">
        <v>46091</v>
      </c>
      <c r="I7233" t="inlineStr">
        <is>
          <t>045</t>
        </is>
      </c>
      <c r="J7233" t="inlineStr">
        <is>
          <t>CARTEIRA</t>
        </is>
      </c>
      <c r="K7233" t="inlineStr">
        <is>
          <t>CONTRATO</t>
        </is>
      </c>
      <c r="L7233" t="n">
        <v>456.0636000000001</v>
      </c>
      <c r="M7233" t="inlineStr"/>
      <c r="N7233" t="inlineStr"/>
      <c r="O7233" s="142">
        <f>DATE(YEAR(H7233),MONTH(H7233),1)</f>
        <v/>
      </c>
      <c r="P7233" s="132">
        <f>IF(H7233&gt;$L$3,"Futuro","Atraso")</f>
        <v/>
      </c>
      <c r="Q7233">
        <f>12*(YEAR(H7233)-YEAR($L$3))+(MONTH(H7233)-MONTH($L$3))</f>
        <v/>
      </c>
      <c r="R7233" s="366">
        <f>IF(N7233="IBIRAPITANGA FASE 3",IF(P7233="Atraso",M7233,M7233/(1+$J$2)^Q7233),IF(P7233="Atraso",M7233,M7233/(1+$J$1)^Q7233))</f>
        <v/>
      </c>
    </row>
    <row r="7234">
      <c r="A7234" t="inlineStr">
        <is>
          <t>Q04L03</t>
        </is>
      </c>
      <c r="B7234" t="inlineStr">
        <is>
          <t>REINALDO ALMEIDA VIEIRA</t>
        </is>
      </c>
      <c r="C7234" t="n">
        <v>1</v>
      </c>
      <c r="D7234" t="inlineStr">
        <is>
          <t>IPCA</t>
        </is>
      </c>
      <c r="E7234" t="n">
        <v>0.009488792934583046</v>
      </c>
      <c r="F7234" t="inlineStr">
        <is>
          <t>MENSAL</t>
        </is>
      </c>
      <c r="G7234" t="n">
        <v>46122</v>
      </c>
      <c r="H7234" t="n">
        <v>46122</v>
      </c>
      <c r="I7234" t="inlineStr">
        <is>
          <t>046</t>
        </is>
      </c>
      <c r="J7234" t="inlineStr">
        <is>
          <t>CARTEIRA</t>
        </is>
      </c>
      <c r="K7234" t="inlineStr">
        <is>
          <t>CONTRATO</t>
        </is>
      </c>
      <c r="L7234" t="n">
        <v>456.0636000000001</v>
      </c>
      <c r="M7234" t="inlineStr"/>
      <c r="N7234" t="inlineStr"/>
      <c r="O7234" s="142">
        <f>DATE(YEAR(H7234),MONTH(H7234),1)</f>
        <v/>
      </c>
      <c r="P7234" s="132">
        <f>IF(H7234&gt;$L$3,"Futuro","Atraso")</f>
        <v/>
      </c>
      <c r="Q7234">
        <f>12*(YEAR(H7234)-YEAR($L$3))+(MONTH(H7234)-MONTH($L$3))</f>
        <v/>
      </c>
      <c r="R7234" s="366">
        <f>IF(N7234="IBIRAPITANGA FASE 3",IF(P7234="Atraso",M7234,M7234/(1+$J$2)^Q7234),IF(P7234="Atraso",M7234,M7234/(1+$J$1)^Q7234))</f>
        <v/>
      </c>
    </row>
    <row r="7235">
      <c r="A7235" t="inlineStr">
        <is>
          <t>Q04L03</t>
        </is>
      </c>
      <c r="B7235" t="inlineStr">
        <is>
          <t>REINALDO ALMEIDA VIEIRA</t>
        </is>
      </c>
      <c r="C7235" t="n">
        <v>1</v>
      </c>
      <c r="D7235" t="inlineStr">
        <is>
          <t>IPCA</t>
        </is>
      </c>
      <c r="E7235" t="n">
        <v>0.009488792934583046</v>
      </c>
      <c r="F7235" t="inlineStr">
        <is>
          <t>MENSAL</t>
        </is>
      </c>
      <c r="G7235" t="n">
        <v>46152</v>
      </c>
      <c r="H7235" t="n">
        <v>46152</v>
      </c>
      <c r="I7235" t="inlineStr">
        <is>
          <t>047</t>
        </is>
      </c>
      <c r="J7235" t="inlineStr">
        <is>
          <t>CARTEIRA</t>
        </is>
      </c>
      <c r="K7235" t="inlineStr">
        <is>
          <t>CONTRATO</t>
        </is>
      </c>
      <c r="L7235" t="n">
        <v>456.0636000000001</v>
      </c>
      <c r="M7235" t="inlineStr"/>
      <c r="N7235" t="inlineStr"/>
      <c r="O7235" s="142">
        <f>DATE(YEAR(H7235),MONTH(H7235),1)</f>
        <v/>
      </c>
      <c r="P7235" s="132">
        <f>IF(H7235&gt;$L$3,"Futuro","Atraso")</f>
        <v/>
      </c>
      <c r="Q7235">
        <f>12*(YEAR(H7235)-YEAR($L$3))+(MONTH(H7235)-MONTH($L$3))</f>
        <v/>
      </c>
      <c r="R7235" s="366">
        <f>IF(N7235="IBIRAPITANGA FASE 3",IF(P7235="Atraso",M7235,M7235/(1+$J$2)^Q7235),IF(P7235="Atraso",M7235,M7235/(1+$J$1)^Q7235))</f>
        <v/>
      </c>
    </row>
    <row r="7236">
      <c r="A7236" t="inlineStr">
        <is>
          <t>Q04L03</t>
        </is>
      </c>
      <c r="B7236" t="inlineStr">
        <is>
          <t>REINALDO ALMEIDA VIEIRA</t>
        </is>
      </c>
      <c r="C7236" t="n">
        <v>1</v>
      </c>
      <c r="D7236" t="inlineStr">
        <is>
          <t>IPCA</t>
        </is>
      </c>
      <c r="E7236" t="n">
        <v>0.009488792934583046</v>
      </c>
      <c r="F7236" t="inlineStr">
        <is>
          <t>MENSAL</t>
        </is>
      </c>
      <c r="G7236" t="n">
        <v>46183</v>
      </c>
      <c r="H7236" t="n">
        <v>46183</v>
      </c>
      <c r="I7236" t="inlineStr">
        <is>
          <t>048</t>
        </is>
      </c>
      <c r="J7236" t="inlineStr">
        <is>
          <t>CARTEIRA</t>
        </is>
      </c>
      <c r="K7236" t="inlineStr">
        <is>
          <t>CONTRATO</t>
        </is>
      </c>
      <c r="L7236" t="n">
        <v>456.0636000000001</v>
      </c>
      <c r="M7236" t="inlineStr"/>
      <c r="N7236" t="inlineStr"/>
      <c r="O7236" s="142">
        <f>DATE(YEAR(H7236),MONTH(H7236),1)</f>
        <v/>
      </c>
      <c r="P7236" s="132">
        <f>IF(H7236&gt;$L$3,"Futuro","Atraso")</f>
        <v/>
      </c>
      <c r="Q7236">
        <f>12*(YEAR(H7236)-YEAR($L$3))+(MONTH(H7236)-MONTH($L$3))</f>
        <v/>
      </c>
      <c r="R7236" s="366">
        <f>IF(N7236="IBIRAPITANGA FASE 3",IF(P7236="Atraso",M7236,M7236/(1+$J$2)^Q7236),IF(P7236="Atraso",M7236,M7236/(1+$J$1)^Q7236))</f>
        <v/>
      </c>
    </row>
    <row r="7237">
      <c r="A7237" t="inlineStr">
        <is>
          <t>Q04L03</t>
        </is>
      </c>
      <c r="B7237" t="inlineStr">
        <is>
          <t>REINALDO ALMEIDA VIEIRA</t>
        </is>
      </c>
      <c r="C7237" t="n">
        <v>1</v>
      </c>
      <c r="D7237" t="inlineStr">
        <is>
          <t>IPCA</t>
        </is>
      </c>
      <c r="E7237" t="n">
        <v>0.009488792934583046</v>
      </c>
      <c r="F7237" t="inlineStr">
        <is>
          <t>MENSAL</t>
        </is>
      </c>
      <c r="G7237" t="n">
        <v>46213</v>
      </c>
      <c r="H7237" t="n">
        <v>46213</v>
      </c>
      <c r="I7237" t="inlineStr">
        <is>
          <t>049</t>
        </is>
      </c>
      <c r="J7237" t="inlineStr">
        <is>
          <t>CARTEIRA</t>
        </is>
      </c>
      <c r="K7237" t="inlineStr">
        <is>
          <t>CONTRATO</t>
        </is>
      </c>
      <c r="L7237" t="n">
        <v>456.0636000000001</v>
      </c>
      <c r="M7237" t="inlineStr"/>
      <c r="N7237" t="inlineStr"/>
      <c r="O7237" s="142">
        <f>DATE(YEAR(H7237),MONTH(H7237),1)</f>
        <v/>
      </c>
      <c r="P7237" s="132">
        <f>IF(H7237&gt;$L$3,"Futuro","Atraso")</f>
        <v/>
      </c>
      <c r="Q7237">
        <f>12*(YEAR(H7237)-YEAR($L$3))+(MONTH(H7237)-MONTH($L$3))</f>
        <v/>
      </c>
      <c r="R7237" s="366">
        <f>IF(N7237="IBIRAPITANGA FASE 3",IF(P7237="Atraso",M7237,M7237/(1+$J$2)^Q7237),IF(P7237="Atraso",M7237,M7237/(1+$J$1)^Q7237))</f>
        <v/>
      </c>
    </row>
    <row r="7238">
      <c r="A7238" t="inlineStr">
        <is>
          <t>Q04L03</t>
        </is>
      </c>
      <c r="B7238" t="inlineStr">
        <is>
          <t>REINALDO ALMEIDA VIEIRA</t>
        </is>
      </c>
      <c r="C7238" t="n">
        <v>1</v>
      </c>
      <c r="D7238" t="inlineStr">
        <is>
          <t>IPCA</t>
        </is>
      </c>
      <c r="E7238" t="n">
        <v>0.009488792934583046</v>
      </c>
      <c r="F7238" t="inlineStr">
        <is>
          <t>MENSAL</t>
        </is>
      </c>
      <c r="G7238" t="n">
        <v>46244</v>
      </c>
      <c r="H7238" t="n">
        <v>46244</v>
      </c>
      <c r="I7238" t="inlineStr">
        <is>
          <t>050</t>
        </is>
      </c>
      <c r="J7238" t="inlineStr">
        <is>
          <t>CARTEIRA</t>
        </is>
      </c>
      <c r="K7238" t="inlineStr">
        <is>
          <t>CONTRATO</t>
        </is>
      </c>
      <c r="L7238" t="n">
        <v>456.0636000000001</v>
      </c>
      <c r="M7238" t="inlineStr"/>
      <c r="N7238" t="inlineStr"/>
      <c r="O7238" s="142">
        <f>DATE(YEAR(H7238),MONTH(H7238),1)</f>
        <v/>
      </c>
      <c r="P7238" s="132">
        <f>IF(H7238&gt;$L$3,"Futuro","Atraso")</f>
        <v/>
      </c>
      <c r="Q7238">
        <f>12*(YEAR(H7238)-YEAR($L$3))+(MONTH(H7238)-MONTH($L$3))</f>
        <v/>
      </c>
      <c r="R7238" s="366">
        <f>IF(N7238="IBIRAPITANGA FASE 3",IF(P7238="Atraso",M7238,M7238/(1+$J$2)^Q7238),IF(P7238="Atraso",M7238,M7238/(1+$J$1)^Q7238))</f>
        <v/>
      </c>
    </row>
    <row r="7239">
      <c r="A7239" t="inlineStr">
        <is>
          <t>Q04L03</t>
        </is>
      </c>
      <c r="B7239" t="inlineStr">
        <is>
          <t>REINALDO ALMEIDA VIEIRA</t>
        </is>
      </c>
      <c r="C7239" t="n">
        <v>1</v>
      </c>
      <c r="D7239" t="inlineStr">
        <is>
          <t>IPCA</t>
        </is>
      </c>
      <c r="E7239" t="n">
        <v>0.009488792934583046</v>
      </c>
      <c r="F7239" t="inlineStr">
        <is>
          <t>MENSAL</t>
        </is>
      </c>
      <c r="G7239" t="n">
        <v>46275</v>
      </c>
      <c r="H7239" t="n">
        <v>46275</v>
      </c>
      <c r="I7239" t="inlineStr">
        <is>
          <t>051</t>
        </is>
      </c>
      <c r="J7239" t="inlineStr">
        <is>
          <t>CARTEIRA</t>
        </is>
      </c>
      <c r="K7239" t="inlineStr">
        <is>
          <t>CONTRATO</t>
        </is>
      </c>
      <c r="L7239" t="n">
        <v>456.0636000000001</v>
      </c>
      <c r="M7239" t="inlineStr"/>
      <c r="N7239" t="inlineStr"/>
      <c r="O7239" s="142">
        <f>DATE(YEAR(H7239),MONTH(H7239),1)</f>
        <v/>
      </c>
      <c r="P7239" s="132">
        <f>IF(H7239&gt;$L$3,"Futuro","Atraso")</f>
        <v/>
      </c>
      <c r="Q7239">
        <f>12*(YEAR(H7239)-YEAR($L$3))+(MONTH(H7239)-MONTH($L$3))</f>
        <v/>
      </c>
      <c r="R7239" s="366">
        <f>IF(N7239="IBIRAPITANGA FASE 3",IF(P7239="Atraso",M7239,M7239/(1+$J$2)^Q7239),IF(P7239="Atraso",M7239,M7239/(1+$J$1)^Q7239))</f>
        <v/>
      </c>
    </row>
    <row r="7240">
      <c r="A7240" t="inlineStr">
        <is>
          <t>Q04L03</t>
        </is>
      </c>
      <c r="B7240" t="inlineStr">
        <is>
          <t>REINALDO ALMEIDA VIEIRA</t>
        </is>
      </c>
      <c r="C7240" t="n">
        <v>1</v>
      </c>
      <c r="D7240" t="inlineStr">
        <is>
          <t>IPCA</t>
        </is>
      </c>
      <c r="E7240" t="n">
        <v>0.009488792934583046</v>
      </c>
      <c r="F7240" t="inlineStr">
        <is>
          <t>MENSAL</t>
        </is>
      </c>
      <c r="G7240" t="n">
        <v>46305</v>
      </c>
      <c r="H7240" t="n">
        <v>46305</v>
      </c>
      <c r="I7240" t="inlineStr">
        <is>
          <t>052</t>
        </is>
      </c>
      <c r="J7240" t="inlineStr">
        <is>
          <t>CARTEIRA</t>
        </is>
      </c>
      <c r="K7240" t="inlineStr">
        <is>
          <t>CONTRATO</t>
        </is>
      </c>
      <c r="L7240" t="n">
        <v>456.0636000000001</v>
      </c>
      <c r="M7240" t="inlineStr"/>
      <c r="N7240" t="inlineStr"/>
      <c r="O7240" s="142">
        <f>DATE(YEAR(H7240),MONTH(H7240),1)</f>
        <v/>
      </c>
      <c r="P7240" s="132">
        <f>IF(H7240&gt;$L$3,"Futuro","Atraso")</f>
        <v/>
      </c>
      <c r="Q7240">
        <f>12*(YEAR(H7240)-YEAR($L$3))+(MONTH(H7240)-MONTH($L$3))</f>
        <v/>
      </c>
      <c r="R7240" s="366">
        <f>IF(N7240="IBIRAPITANGA FASE 3",IF(P7240="Atraso",M7240,M7240/(1+$J$2)^Q7240),IF(P7240="Atraso",M7240,M7240/(1+$J$1)^Q7240))</f>
        <v/>
      </c>
    </row>
    <row r="7241">
      <c r="A7241" t="inlineStr">
        <is>
          <t>Q04L03</t>
        </is>
      </c>
      <c r="B7241" t="inlineStr">
        <is>
          <t>REINALDO ALMEIDA VIEIRA</t>
        </is>
      </c>
      <c r="C7241" t="n">
        <v>1</v>
      </c>
      <c r="D7241" t="inlineStr">
        <is>
          <t>IPCA</t>
        </is>
      </c>
      <c r="E7241" t="n">
        <v>0.009488792934583046</v>
      </c>
      <c r="F7241" t="inlineStr">
        <is>
          <t>MENSAL</t>
        </is>
      </c>
      <c r="G7241" t="n">
        <v>46336</v>
      </c>
      <c r="H7241" t="n">
        <v>46336</v>
      </c>
      <c r="I7241" t="inlineStr">
        <is>
          <t>053</t>
        </is>
      </c>
      <c r="J7241" t="inlineStr">
        <is>
          <t>CARTEIRA</t>
        </is>
      </c>
      <c r="K7241" t="inlineStr">
        <is>
          <t>CONTRATO</t>
        </is>
      </c>
      <c r="L7241" t="n">
        <v>456.0636000000001</v>
      </c>
      <c r="M7241" t="inlineStr"/>
      <c r="N7241" t="inlineStr"/>
      <c r="O7241" s="142">
        <f>DATE(YEAR(H7241),MONTH(H7241),1)</f>
        <v/>
      </c>
      <c r="P7241" s="132">
        <f>IF(H7241&gt;$L$3,"Futuro","Atraso")</f>
        <v/>
      </c>
      <c r="Q7241">
        <f>12*(YEAR(H7241)-YEAR($L$3))+(MONTH(H7241)-MONTH($L$3))</f>
        <v/>
      </c>
      <c r="R7241" s="366">
        <f>IF(N7241="IBIRAPITANGA FASE 3",IF(P7241="Atraso",M7241,M7241/(1+$J$2)^Q7241),IF(P7241="Atraso",M7241,M7241/(1+$J$1)^Q7241))</f>
        <v/>
      </c>
    </row>
    <row r="7242">
      <c r="A7242" t="inlineStr">
        <is>
          <t>Q04L03</t>
        </is>
      </c>
      <c r="B7242" t="inlineStr">
        <is>
          <t>REINALDO ALMEIDA VIEIRA</t>
        </is>
      </c>
      <c r="C7242" t="n">
        <v>1</v>
      </c>
      <c r="D7242" t="inlineStr">
        <is>
          <t>IPCA</t>
        </is>
      </c>
      <c r="E7242" t="n">
        <v>0.009488792934583046</v>
      </c>
      <c r="F7242" t="inlineStr">
        <is>
          <t>MENSAL</t>
        </is>
      </c>
      <c r="G7242" t="n">
        <v>46366</v>
      </c>
      <c r="H7242" t="n">
        <v>46366</v>
      </c>
      <c r="I7242" t="inlineStr">
        <is>
          <t>054</t>
        </is>
      </c>
      <c r="J7242" t="inlineStr">
        <is>
          <t>CARTEIRA</t>
        </is>
      </c>
      <c r="K7242" t="inlineStr">
        <is>
          <t>CONTRATO</t>
        </is>
      </c>
      <c r="L7242" t="n">
        <v>456.0636000000001</v>
      </c>
      <c r="M7242" t="inlineStr"/>
      <c r="N7242" t="inlineStr"/>
      <c r="O7242" s="142">
        <f>DATE(YEAR(H7242),MONTH(H7242),1)</f>
        <v/>
      </c>
      <c r="P7242" s="132">
        <f>IF(H7242&gt;$L$3,"Futuro","Atraso")</f>
        <v/>
      </c>
      <c r="Q7242">
        <f>12*(YEAR(H7242)-YEAR($L$3))+(MONTH(H7242)-MONTH($L$3))</f>
        <v/>
      </c>
      <c r="R7242" s="366">
        <f>IF(N7242="IBIRAPITANGA FASE 3",IF(P7242="Atraso",M7242,M7242/(1+$J$2)^Q7242),IF(P7242="Atraso",M7242,M7242/(1+$J$1)^Q7242))</f>
        <v/>
      </c>
    </row>
    <row r="7243">
      <c r="A7243" t="inlineStr">
        <is>
          <t>Q04L03</t>
        </is>
      </c>
      <c r="B7243" t="inlineStr">
        <is>
          <t>REINALDO ALMEIDA VIEIRA</t>
        </is>
      </c>
      <c r="C7243" t="n">
        <v>1</v>
      </c>
      <c r="D7243" t="inlineStr">
        <is>
          <t>IPCA</t>
        </is>
      </c>
      <c r="E7243" t="n">
        <v>0.009488792934583046</v>
      </c>
      <c r="F7243" t="inlineStr">
        <is>
          <t>MENSAL</t>
        </is>
      </c>
      <c r="G7243" t="n">
        <v>46397</v>
      </c>
      <c r="H7243" t="n">
        <v>46397</v>
      </c>
      <c r="I7243" t="inlineStr">
        <is>
          <t>055</t>
        </is>
      </c>
      <c r="J7243" t="inlineStr">
        <is>
          <t>CARTEIRA</t>
        </is>
      </c>
      <c r="K7243" t="inlineStr">
        <is>
          <t>CONTRATO</t>
        </is>
      </c>
      <c r="L7243" t="n">
        <v>456.0636000000001</v>
      </c>
      <c r="M7243" t="inlineStr"/>
      <c r="N7243" t="inlineStr"/>
      <c r="O7243" s="142">
        <f>DATE(YEAR(H7243),MONTH(H7243),1)</f>
        <v/>
      </c>
      <c r="P7243" s="132">
        <f>IF(H7243&gt;$L$3,"Futuro","Atraso")</f>
        <v/>
      </c>
      <c r="Q7243">
        <f>12*(YEAR(H7243)-YEAR($L$3))+(MONTH(H7243)-MONTH($L$3))</f>
        <v/>
      </c>
      <c r="R7243" s="366">
        <f>IF(N7243="IBIRAPITANGA FASE 3",IF(P7243="Atraso",M7243,M7243/(1+$J$2)^Q7243),IF(P7243="Atraso",M7243,M7243/(1+$J$1)^Q7243))</f>
        <v/>
      </c>
    </row>
    <row r="7244">
      <c r="A7244" t="inlineStr">
        <is>
          <t>Q04L03</t>
        </is>
      </c>
      <c r="B7244" t="inlineStr">
        <is>
          <t>REINALDO ALMEIDA VIEIRA</t>
        </is>
      </c>
      <c r="C7244" t="n">
        <v>1</v>
      </c>
      <c r="D7244" t="inlineStr">
        <is>
          <t>IPCA</t>
        </is>
      </c>
      <c r="E7244" t="n">
        <v>0.009488792934583046</v>
      </c>
      <c r="F7244" t="inlineStr">
        <is>
          <t>MENSAL</t>
        </is>
      </c>
      <c r="G7244" t="n">
        <v>46428</v>
      </c>
      <c r="H7244" t="n">
        <v>46428</v>
      </c>
      <c r="I7244" t="inlineStr">
        <is>
          <t>056</t>
        </is>
      </c>
      <c r="J7244" t="inlineStr">
        <is>
          <t>CARTEIRA</t>
        </is>
      </c>
      <c r="K7244" t="inlineStr">
        <is>
          <t>CONTRATO</t>
        </is>
      </c>
      <c r="L7244" t="n">
        <v>456.0636000000001</v>
      </c>
      <c r="M7244" t="inlineStr"/>
      <c r="N7244" t="inlineStr"/>
      <c r="O7244" s="142">
        <f>DATE(YEAR(H7244),MONTH(H7244),1)</f>
        <v/>
      </c>
      <c r="P7244" s="132">
        <f>IF(H7244&gt;$L$3,"Futuro","Atraso")</f>
        <v/>
      </c>
      <c r="Q7244">
        <f>12*(YEAR(H7244)-YEAR($L$3))+(MONTH(H7244)-MONTH($L$3))</f>
        <v/>
      </c>
      <c r="R7244" s="366">
        <f>IF(N7244="IBIRAPITANGA FASE 3",IF(P7244="Atraso",M7244,M7244/(1+$J$2)^Q7244),IF(P7244="Atraso",M7244,M7244/(1+$J$1)^Q7244))</f>
        <v/>
      </c>
    </row>
    <row r="7245">
      <c r="A7245" t="inlineStr">
        <is>
          <t>Q04L03</t>
        </is>
      </c>
      <c r="B7245" t="inlineStr">
        <is>
          <t>REINALDO ALMEIDA VIEIRA</t>
        </is>
      </c>
      <c r="C7245" t="n">
        <v>1</v>
      </c>
      <c r="D7245" t="inlineStr">
        <is>
          <t>IPCA</t>
        </is>
      </c>
      <c r="E7245" t="n">
        <v>0.009488792934583046</v>
      </c>
      <c r="F7245" t="inlineStr">
        <is>
          <t>MENSAL</t>
        </is>
      </c>
      <c r="G7245" t="n">
        <v>46456</v>
      </c>
      <c r="H7245" t="n">
        <v>46456</v>
      </c>
      <c r="I7245" t="inlineStr">
        <is>
          <t>057</t>
        </is>
      </c>
      <c r="J7245" t="inlineStr">
        <is>
          <t>CARTEIRA</t>
        </is>
      </c>
      <c r="K7245" t="inlineStr">
        <is>
          <t>CONTRATO</t>
        </is>
      </c>
      <c r="L7245" t="n">
        <v>456.0636000000001</v>
      </c>
      <c r="M7245" t="inlineStr"/>
      <c r="N7245" t="inlineStr"/>
      <c r="O7245" s="142">
        <f>DATE(YEAR(H7245),MONTH(H7245),1)</f>
        <v/>
      </c>
      <c r="P7245" s="132">
        <f>IF(H7245&gt;$L$3,"Futuro","Atraso")</f>
        <v/>
      </c>
      <c r="Q7245">
        <f>12*(YEAR(H7245)-YEAR($L$3))+(MONTH(H7245)-MONTH($L$3))</f>
        <v/>
      </c>
      <c r="R7245" s="366">
        <f>IF(N7245="IBIRAPITANGA FASE 3",IF(P7245="Atraso",M7245,M7245/(1+$J$2)^Q7245),IF(P7245="Atraso",M7245,M7245/(1+$J$1)^Q7245))</f>
        <v/>
      </c>
    </row>
    <row r="7246">
      <c r="A7246" t="inlineStr">
        <is>
          <t>Q04L03</t>
        </is>
      </c>
      <c r="B7246" t="inlineStr">
        <is>
          <t>REINALDO ALMEIDA VIEIRA</t>
        </is>
      </c>
      <c r="C7246" t="n">
        <v>1</v>
      </c>
      <c r="D7246" t="inlineStr">
        <is>
          <t>IPCA</t>
        </is>
      </c>
      <c r="E7246" t="n">
        <v>0.009488792934583046</v>
      </c>
      <c r="F7246" t="inlineStr">
        <is>
          <t>MENSAL</t>
        </is>
      </c>
      <c r="G7246" t="n">
        <v>46487</v>
      </c>
      <c r="H7246" t="n">
        <v>46487</v>
      </c>
      <c r="I7246" t="inlineStr">
        <is>
          <t>058</t>
        </is>
      </c>
      <c r="J7246" t="inlineStr">
        <is>
          <t>CARTEIRA</t>
        </is>
      </c>
      <c r="K7246" t="inlineStr">
        <is>
          <t>CONTRATO</t>
        </is>
      </c>
      <c r="L7246" t="n">
        <v>456.0636000000001</v>
      </c>
      <c r="M7246" t="inlineStr"/>
      <c r="N7246" t="inlineStr"/>
      <c r="O7246" s="142">
        <f>DATE(YEAR(H7246),MONTH(H7246),1)</f>
        <v/>
      </c>
      <c r="P7246" s="132">
        <f>IF(H7246&gt;$L$3,"Futuro","Atraso")</f>
        <v/>
      </c>
      <c r="Q7246">
        <f>12*(YEAR(H7246)-YEAR($L$3))+(MONTH(H7246)-MONTH($L$3))</f>
        <v/>
      </c>
      <c r="R7246" s="366">
        <f>IF(N7246="IBIRAPITANGA FASE 3",IF(P7246="Atraso",M7246,M7246/(1+$J$2)^Q7246),IF(P7246="Atraso",M7246,M7246/(1+$J$1)^Q7246))</f>
        <v/>
      </c>
    </row>
    <row r="7247">
      <c r="A7247" t="inlineStr">
        <is>
          <t>Q04L03</t>
        </is>
      </c>
      <c r="B7247" t="inlineStr">
        <is>
          <t>REINALDO ALMEIDA VIEIRA</t>
        </is>
      </c>
      <c r="C7247" t="n">
        <v>1</v>
      </c>
      <c r="D7247" t="inlineStr">
        <is>
          <t>IPCA</t>
        </is>
      </c>
      <c r="E7247" t="n">
        <v>0.009488792934583046</v>
      </c>
      <c r="F7247" t="inlineStr">
        <is>
          <t>MENSAL</t>
        </is>
      </c>
      <c r="G7247" t="n">
        <v>46517</v>
      </c>
      <c r="H7247" t="n">
        <v>46517</v>
      </c>
      <c r="I7247" t="inlineStr">
        <is>
          <t>059</t>
        </is>
      </c>
      <c r="J7247" t="inlineStr">
        <is>
          <t>CARTEIRA</t>
        </is>
      </c>
      <c r="K7247" t="inlineStr">
        <is>
          <t>CONTRATO</t>
        </is>
      </c>
      <c r="L7247" t="n">
        <v>456.0636000000001</v>
      </c>
      <c r="M7247" t="inlineStr"/>
      <c r="N7247" t="inlineStr"/>
      <c r="O7247" s="142">
        <f>DATE(YEAR(H7247),MONTH(H7247),1)</f>
        <v/>
      </c>
      <c r="P7247" s="132">
        <f>IF(H7247&gt;$L$3,"Futuro","Atraso")</f>
        <v/>
      </c>
      <c r="Q7247">
        <f>12*(YEAR(H7247)-YEAR($L$3))+(MONTH(H7247)-MONTH($L$3))</f>
        <v/>
      </c>
      <c r="R7247" s="366">
        <f>IF(N7247="IBIRAPITANGA FASE 3",IF(P7247="Atraso",M7247,M7247/(1+$J$2)^Q7247),IF(P7247="Atraso",M7247,M7247/(1+$J$1)^Q7247))</f>
        <v/>
      </c>
    </row>
    <row r="7248">
      <c r="A7248" t="inlineStr">
        <is>
          <t>Q04L03</t>
        </is>
      </c>
      <c r="B7248" t="inlineStr">
        <is>
          <t>REINALDO ALMEIDA VIEIRA</t>
        </is>
      </c>
      <c r="C7248" t="n">
        <v>1</v>
      </c>
      <c r="D7248" t="inlineStr">
        <is>
          <t>IPCA</t>
        </is>
      </c>
      <c r="E7248" t="n">
        <v>0.009488792934583046</v>
      </c>
      <c r="F7248" t="inlineStr">
        <is>
          <t>MENSAL</t>
        </is>
      </c>
      <c r="G7248" t="n">
        <v>46548</v>
      </c>
      <c r="H7248" t="n">
        <v>46548</v>
      </c>
      <c r="I7248" t="inlineStr">
        <is>
          <t>060</t>
        </is>
      </c>
      <c r="J7248" t="inlineStr">
        <is>
          <t>CARTEIRA</t>
        </is>
      </c>
      <c r="K7248" t="inlineStr">
        <is>
          <t>CONTRATO</t>
        </is>
      </c>
      <c r="L7248" t="n">
        <v>456.0636000000001</v>
      </c>
      <c r="M7248" t="inlineStr"/>
      <c r="N7248" t="inlineStr"/>
      <c r="O7248" s="142">
        <f>DATE(YEAR(H7248),MONTH(H7248),1)</f>
        <v/>
      </c>
      <c r="P7248" s="132">
        <f>IF(H7248&gt;$L$3,"Futuro","Atraso")</f>
        <v/>
      </c>
      <c r="Q7248">
        <f>12*(YEAR(H7248)-YEAR($L$3))+(MONTH(H7248)-MONTH($L$3))</f>
        <v/>
      </c>
      <c r="R7248" s="366">
        <f>IF(N7248="IBIRAPITANGA FASE 3",IF(P7248="Atraso",M7248,M7248/(1+$J$2)^Q7248),IF(P7248="Atraso",M7248,M7248/(1+$J$1)^Q7248))</f>
        <v/>
      </c>
    </row>
    <row r="7249">
      <c r="A7249" t="inlineStr">
        <is>
          <t>Q04L03</t>
        </is>
      </c>
      <c r="B7249" t="inlineStr">
        <is>
          <t>REINALDO ALMEIDA VIEIRA</t>
        </is>
      </c>
      <c r="C7249" t="n">
        <v>1</v>
      </c>
      <c r="D7249" t="inlineStr">
        <is>
          <t>IPCA</t>
        </is>
      </c>
      <c r="E7249" t="n">
        <v>0.009488792934583046</v>
      </c>
      <c r="F7249" t="inlineStr">
        <is>
          <t>MENSAL</t>
        </is>
      </c>
      <c r="G7249" t="n">
        <v>46578</v>
      </c>
      <c r="H7249" t="n">
        <v>46578</v>
      </c>
      <c r="I7249" t="inlineStr">
        <is>
          <t>061</t>
        </is>
      </c>
      <c r="J7249" t="inlineStr">
        <is>
          <t>CARTEIRA</t>
        </is>
      </c>
      <c r="K7249" t="inlineStr">
        <is>
          <t>CONTRATO</t>
        </is>
      </c>
      <c r="L7249" t="n">
        <v>456.0636000000001</v>
      </c>
      <c r="M7249" t="inlineStr"/>
      <c r="N7249" t="inlineStr"/>
      <c r="O7249" s="142">
        <f>DATE(YEAR(H7249),MONTH(H7249),1)</f>
        <v/>
      </c>
      <c r="P7249" s="132">
        <f>IF(H7249&gt;$L$3,"Futuro","Atraso")</f>
        <v/>
      </c>
      <c r="Q7249">
        <f>12*(YEAR(H7249)-YEAR($L$3))+(MONTH(H7249)-MONTH($L$3))</f>
        <v/>
      </c>
      <c r="R7249" s="366">
        <f>IF(N7249="IBIRAPITANGA FASE 3",IF(P7249="Atraso",M7249,M7249/(1+$J$2)^Q7249),IF(P7249="Atraso",M7249,M7249/(1+$J$1)^Q7249))</f>
        <v/>
      </c>
    </row>
    <row r="7250">
      <c r="A7250" t="inlineStr">
        <is>
          <t>Q04L03</t>
        </is>
      </c>
      <c r="B7250" t="inlineStr">
        <is>
          <t>REINALDO ALMEIDA VIEIRA</t>
        </is>
      </c>
      <c r="C7250" t="n">
        <v>1</v>
      </c>
      <c r="D7250" t="inlineStr">
        <is>
          <t>IPCA</t>
        </is>
      </c>
      <c r="E7250" t="n">
        <v>0.009488792934583046</v>
      </c>
      <c r="F7250" t="inlineStr">
        <is>
          <t>MENSAL</t>
        </is>
      </c>
      <c r="G7250" t="n">
        <v>46609</v>
      </c>
      <c r="H7250" t="n">
        <v>46609</v>
      </c>
      <c r="I7250" t="inlineStr">
        <is>
          <t>062</t>
        </is>
      </c>
      <c r="J7250" t="inlineStr">
        <is>
          <t>CARTEIRA</t>
        </is>
      </c>
      <c r="K7250" t="inlineStr">
        <is>
          <t>CONTRATO</t>
        </is>
      </c>
      <c r="L7250" t="n">
        <v>456.0636000000001</v>
      </c>
      <c r="M7250" t="inlineStr"/>
      <c r="N7250" t="inlineStr"/>
      <c r="O7250" s="142">
        <f>DATE(YEAR(H7250),MONTH(H7250),1)</f>
        <v/>
      </c>
      <c r="P7250" s="132">
        <f>IF(H7250&gt;$L$3,"Futuro","Atraso")</f>
        <v/>
      </c>
      <c r="Q7250">
        <f>12*(YEAR(H7250)-YEAR($L$3))+(MONTH(H7250)-MONTH($L$3))</f>
        <v/>
      </c>
      <c r="R7250" s="366">
        <f>IF(N7250="IBIRAPITANGA FASE 3",IF(P7250="Atraso",M7250,M7250/(1+$J$2)^Q7250),IF(P7250="Atraso",M7250,M7250/(1+$J$1)^Q7250))</f>
        <v/>
      </c>
    </row>
    <row r="7251">
      <c r="A7251" t="inlineStr">
        <is>
          <t>Q04L03</t>
        </is>
      </c>
      <c r="B7251" t="inlineStr">
        <is>
          <t>REINALDO ALMEIDA VIEIRA</t>
        </is>
      </c>
      <c r="C7251" t="n">
        <v>1</v>
      </c>
      <c r="D7251" t="inlineStr">
        <is>
          <t>IPCA</t>
        </is>
      </c>
      <c r="E7251" t="n">
        <v>0.009488792934583046</v>
      </c>
      <c r="F7251" t="inlineStr">
        <is>
          <t>MENSAL</t>
        </is>
      </c>
      <c r="G7251" t="n">
        <v>46640</v>
      </c>
      <c r="H7251" t="n">
        <v>46640</v>
      </c>
      <c r="I7251" t="inlineStr">
        <is>
          <t>063</t>
        </is>
      </c>
      <c r="J7251" t="inlineStr">
        <is>
          <t>CARTEIRA</t>
        </is>
      </c>
      <c r="K7251" t="inlineStr">
        <is>
          <t>CONTRATO</t>
        </is>
      </c>
      <c r="L7251" t="n">
        <v>456.0636000000001</v>
      </c>
      <c r="M7251" t="inlineStr"/>
      <c r="N7251" t="inlineStr"/>
      <c r="O7251" s="142">
        <f>DATE(YEAR(H7251),MONTH(H7251),1)</f>
        <v/>
      </c>
      <c r="P7251" s="132">
        <f>IF(H7251&gt;$L$3,"Futuro","Atraso")</f>
        <v/>
      </c>
      <c r="Q7251">
        <f>12*(YEAR(H7251)-YEAR($L$3))+(MONTH(H7251)-MONTH($L$3))</f>
        <v/>
      </c>
      <c r="R7251" s="366">
        <f>IF(N7251="IBIRAPITANGA FASE 3",IF(P7251="Atraso",M7251,M7251/(1+$J$2)^Q7251),IF(P7251="Atraso",M7251,M7251/(1+$J$1)^Q7251))</f>
        <v/>
      </c>
    </row>
    <row r="7252">
      <c r="A7252" t="inlineStr">
        <is>
          <t>Q04L03</t>
        </is>
      </c>
      <c r="B7252" t="inlineStr">
        <is>
          <t>REINALDO ALMEIDA VIEIRA</t>
        </is>
      </c>
      <c r="C7252" t="n">
        <v>1</v>
      </c>
      <c r="D7252" t="inlineStr">
        <is>
          <t>IPCA</t>
        </is>
      </c>
      <c r="E7252" t="n">
        <v>0.009488792934583046</v>
      </c>
      <c r="F7252" t="inlineStr">
        <is>
          <t>MENSAL</t>
        </is>
      </c>
      <c r="G7252" t="n">
        <v>46670</v>
      </c>
      <c r="H7252" t="n">
        <v>46670</v>
      </c>
      <c r="I7252" t="inlineStr">
        <is>
          <t>064</t>
        </is>
      </c>
      <c r="J7252" t="inlineStr">
        <is>
          <t>CARTEIRA</t>
        </is>
      </c>
      <c r="K7252" t="inlineStr">
        <is>
          <t>CONTRATO</t>
        </is>
      </c>
      <c r="L7252" t="n">
        <v>456.0636000000001</v>
      </c>
      <c r="M7252" t="inlineStr"/>
      <c r="N7252" t="inlineStr"/>
      <c r="O7252" s="142">
        <f>DATE(YEAR(H7252),MONTH(H7252),1)</f>
        <v/>
      </c>
      <c r="P7252" s="132">
        <f>IF(H7252&gt;$L$3,"Futuro","Atraso")</f>
        <v/>
      </c>
      <c r="Q7252">
        <f>12*(YEAR(H7252)-YEAR($L$3))+(MONTH(H7252)-MONTH($L$3))</f>
        <v/>
      </c>
      <c r="R7252" s="366">
        <f>IF(N7252="IBIRAPITANGA FASE 3",IF(P7252="Atraso",M7252,M7252/(1+$J$2)^Q7252),IF(P7252="Atraso",M7252,M7252/(1+$J$1)^Q7252))</f>
        <v/>
      </c>
    </row>
    <row r="7253">
      <c r="A7253" t="inlineStr">
        <is>
          <t>Q04L03</t>
        </is>
      </c>
      <c r="B7253" t="inlineStr">
        <is>
          <t>REINALDO ALMEIDA VIEIRA</t>
        </is>
      </c>
      <c r="C7253" t="n">
        <v>1</v>
      </c>
      <c r="D7253" t="inlineStr">
        <is>
          <t>IPCA</t>
        </is>
      </c>
      <c r="E7253" t="n">
        <v>0.009488792934583046</v>
      </c>
      <c r="F7253" t="inlineStr">
        <is>
          <t>MENSAL</t>
        </is>
      </c>
      <c r="G7253" t="n">
        <v>46701</v>
      </c>
      <c r="H7253" t="n">
        <v>46701</v>
      </c>
      <c r="I7253" t="inlineStr">
        <is>
          <t>065</t>
        </is>
      </c>
      <c r="J7253" t="inlineStr">
        <is>
          <t>CARTEIRA</t>
        </is>
      </c>
      <c r="K7253" t="inlineStr">
        <is>
          <t>CONTRATO</t>
        </is>
      </c>
      <c r="L7253" t="n">
        <v>456.0636000000001</v>
      </c>
      <c r="M7253" t="inlineStr"/>
      <c r="N7253" t="inlineStr"/>
      <c r="O7253" s="142">
        <f>DATE(YEAR(H7253),MONTH(H7253),1)</f>
        <v/>
      </c>
      <c r="P7253" s="132">
        <f>IF(H7253&gt;$L$3,"Futuro","Atraso")</f>
        <v/>
      </c>
      <c r="Q7253">
        <f>12*(YEAR(H7253)-YEAR($L$3))+(MONTH(H7253)-MONTH($L$3))</f>
        <v/>
      </c>
      <c r="R7253" s="366">
        <f>IF(N7253="IBIRAPITANGA FASE 3",IF(P7253="Atraso",M7253,M7253/(1+$J$2)^Q7253),IF(P7253="Atraso",M7253,M7253/(1+$J$1)^Q7253))</f>
        <v/>
      </c>
    </row>
    <row r="7254">
      <c r="A7254" t="inlineStr">
        <is>
          <t>Q04L03</t>
        </is>
      </c>
      <c r="B7254" t="inlineStr">
        <is>
          <t>REINALDO ALMEIDA VIEIRA</t>
        </is>
      </c>
      <c r="C7254" t="n">
        <v>1</v>
      </c>
      <c r="D7254" t="inlineStr">
        <is>
          <t>IPCA</t>
        </is>
      </c>
      <c r="E7254" t="n">
        <v>0.009488792934583046</v>
      </c>
      <c r="F7254" t="inlineStr">
        <is>
          <t>MENSAL</t>
        </is>
      </c>
      <c r="G7254" t="n">
        <v>46731</v>
      </c>
      <c r="H7254" t="n">
        <v>46731</v>
      </c>
      <c r="I7254" t="inlineStr">
        <is>
          <t>066</t>
        </is>
      </c>
      <c r="J7254" t="inlineStr">
        <is>
          <t>CARTEIRA</t>
        </is>
      </c>
      <c r="K7254" t="inlineStr">
        <is>
          <t>CONTRATO</t>
        </is>
      </c>
      <c r="L7254" t="n">
        <v>456.0636000000001</v>
      </c>
      <c r="M7254" t="inlineStr"/>
      <c r="N7254" t="inlineStr"/>
      <c r="O7254" s="142">
        <f>DATE(YEAR(H7254),MONTH(H7254),1)</f>
        <v/>
      </c>
      <c r="P7254" s="132">
        <f>IF(H7254&gt;$L$3,"Futuro","Atraso")</f>
        <v/>
      </c>
      <c r="Q7254">
        <f>12*(YEAR(H7254)-YEAR($L$3))+(MONTH(H7254)-MONTH($L$3))</f>
        <v/>
      </c>
      <c r="R7254" s="366">
        <f>IF(N7254="IBIRAPITANGA FASE 3",IF(P7254="Atraso",M7254,M7254/(1+$J$2)^Q7254),IF(P7254="Atraso",M7254,M7254/(1+$J$1)^Q7254))</f>
        <v/>
      </c>
    </row>
    <row r="7255">
      <c r="A7255" t="inlineStr">
        <is>
          <t>Q04L03</t>
        </is>
      </c>
      <c r="B7255" t="inlineStr">
        <is>
          <t>REINALDO ALMEIDA VIEIRA</t>
        </is>
      </c>
      <c r="C7255" t="n">
        <v>1</v>
      </c>
      <c r="D7255" t="inlineStr">
        <is>
          <t>IPCA</t>
        </is>
      </c>
      <c r="E7255" t="n">
        <v>0.009488792934583046</v>
      </c>
      <c r="F7255" t="inlineStr">
        <is>
          <t>MENSAL</t>
        </is>
      </c>
      <c r="G7255" t="n">
        <v>46762</v>
      </c>
      <c r="H7255" t="n">
        <v>46762</v>
      </c>
      <c r="I7255" t="inlineStr">
        <is>
          <t>067</t>
        </is>
      </c>
      <c r="J7255" t="inlineStr">
        <is>
          <t>CARTEIRA</t>
        </is>
      </c>
      <c r="K7255" t="inlineStr">
        <is>
          <t>CONTRATO</t>
        </is>
      </c>
      <c r="L7255" t="n">
        <v>456.0636000000001</v>
      </c>
      <c r="M7255" t="inlineStr"/>
      <c r="N7255" t="inlineStr"/>
      <c r="O7255" s="142">
        <f>DATE(YEAR(H7255),MONTH(H7255),1)</f>
        <v/>
      </c>
      <c r="P7255" s="132">
        <f>IF(H7255&gt;$L$3,"Futuro","Atraso")</f>
        <v/>
      </c>
      <c r="Q7255">
        <f>12*(YEAR(H7255)-YEAR($L$3))+(MONTH(H7255)-MONTH($L$3))</f>
        <v/>
      </c>
      <c r="R7255" s="366">
        <f>IF(N7255="IBIRAPITANGA FASE 3",IF(P7255="Atraso",M7255,M7255/(1+$J$2)^Q7255),IF(P7255="Atraso",M7255,M7255/(1+$J$1)^Q7255))</f>
        <v/>
      </c>
    </row>
    <row r="7256">
      <c r="A7256" t="inlineStr">
        <is>
          <t>Q04L03</t>
        </is>
      </c>
      <c r="B7256" t="inlineStr">
        <is>
          <t>REINALDO ALMEIDA VIEIRA</t>
        </is>
      </c>
      <c r="C7256" t="n">
        <v>1</v>
      </c>
      <c r="D7256" t="inlineStr">
        <is>
          <t>IPCA</t>
        </is>
      </c>
      <c r="E7256" t="n">
        <v>0.009488792934583046</v>
      </c>
      <c r="F7256" t="inlineStr">
        <is>
          <t>MENSAL</t>
        </is>
      </c>
      <c r="G7256" t="n">
        <v>46793</v>
      </c>
      <c r="H7256" t="n">
        <v>46793</v>
      </c>
      <c r="I7256" t="inlineStr">
        <is>
          <t>068</t>
        </is>
      </c>
      <c r="J7256" t="inlineStr">
        <is>
          <t>CARTEIRA</t>
        </is>
      </c>
      <c r="K7256" t="inlineStr">
        <is>
          <t>CONTRATO</t>
        </is>
      </c>
      <c r="L7256" t="n">
        <v>456.0636000000001</v>
      </c>
      <c r="M7256" t="inlineStr"/>
      <c r="N7256" t="inlineStr"/>
      <c r="O7256" s="142">
        <f>DATE(YEAR(H7256),MONTH(H7256),1)</f>
        <v/>
      </c>
      <c r="P7256" s="132">
        <f>IF(H7256&gt;$L$3,"Futuro","Atraso")</f>
        <v/>
      </c>
      <c r="Q7256">
        <f>12*(YEAR(H7256)-YEAR($L$3))+(MONTH(H7256)-MONTH($L$3))</f>
        <v/>
      </c>
      <c r="R7256" s="366">
        <f>IF(N7256="IBIRAPITANGA FASE 3",IF(P7256="Atraso",M7256,M7256/(1+$J$2)^Q7256),IF(P7256="Atraso",M7256,M7256/(1+$J$1)^Q7256))</f>
        <v/>
      </c>
    </row>
    <row r="7257">
      <c r="A7257" t="inlineStr">
        <is>
          <t>Q04L03</t>
        </is>
      </c>
      <c r="B7257" t="inlineStr">
        <is>
          <t>REINALDO ALMEIDA VIEIRA</t>
        </is>
      </c>
      <c r="C7257" t="n">
        <v>1</v>
      </c>
      <c r="D7257" t="inlineStr">
        <is>
          <t>IPCA</t>
        </is>
      </c>
      <c r="E7257" t="n">
        <v>0.009488792934583046</v>
      </c>
      <c r="F7257" t="inlineStr">
        <is>
          <t>MENSAL</t>
        </is>
      </c>
      <c r="G7257" t="n">
        <v>46822</v>
      </c>
      <c r="H7257" t="n">
        <v>46822</v>
      </c>
      <c r="I7257" t="inlineStr">
        <is>
          <t>069</t>
        </is>
      </c>
      <c r="J7257" t="inlineStr">
        <is>
          <t>CARTEIRA</t>
        </is>
      </c>
      <c r="K7257" t="inlineStr">
        <is>
          <t>CONTRATO</t>
        </is>
      </c>
      <c r="L7257" t="n">
        <v>456.0636000000001</v>
      </c>
      <c r="M7257" t="inlineStr"/>
      <c r="N7257" t="inlineStr"/>
      <c r="O7257" s="142">
        <f>DATE(YEAR(H7257),MONTH(H7257),1)</f>
        <v/>
      </c>
      <c r="P7257" s="132">
        <f>IF(H7257&gt;$L$3,"Futuro","Atraso")</f>
        <v/>
      </c>
      <c r="Q7257">
        <f>12*(YEAR(H7257)-YEAR($L$3))+(MONTH(H7257)-MONTH($L$3))</f>
        <v/>
      </c>
      <c r="R7257" s="366">
        <f>IF(N7257="IBIRAPITANGA FASE 3",IF(P7257="Atraso",M7257,M7257/(1+$J$2)^Q7257),IF(P7257="Atraso",M7257,M7257/(1+$J$1)^Q7257))</f>
        <v/>
      </c>
    </row>
    <row r="7258">
      <c r="A7258" t="inlineStr">
        <is>
          <t>Q04L03</t>
        </is>
      </c>
      <c r="B7258" t="inlineStr">
        <is>
          <t>REINALDO ALMEIDA VIEIRA</t>
        </is>
      </c>
      <c r="C7258" t="n">
        <v>1</v>
      </c>
      <c r="D7258" t="inlineStr">
        <is>
          <t>IPCA</t>
        </is>
      </c>
      <c r="E7258" t="n">
        <v>0.009488792934583046</v>
      </c>
      <c r="F7258" t="inlineStr">
        <is>
          <t>MENSAL</t>
        </is>
      </c>
      <c r="G7258" t="n">
        <v>46853</v>
      </c>
      <c r="H7258" t="n">
        <v>46853</v>
      </c>
      <c r="I7258" t="inlineStr">
        <is>
          <t>070</t>
        </is>
      </c>
      <c r="J7258" t="inlineStr">
        <is>
          <t>CARTEIRA</t>
        </is>
      </c>
      <c r="K7258" t="inlineStr">
        <is>
          <t>CONTRATO</t>
        </is>
      </c>
      <c r="L7258" t="n">
        <v>456.0636000000001</v>
      </c>
      <c r="M7258" t="inlineStr"/>
      <c r="N7258" t="inlineStr"/>
      <c r="O7258" s="142">
        <f>DATE(YEAR(H7258),MONTH(H7258),1)</f>
        <v/>
      </c>
      <c r="P7258" s="132">
        <f>IF(H7258&gt;$L$3,"Futuro","Atraso")</f>
        <v/>
      </c>
      <c r="Q7258">
        <f>12*(YEAR(H7258)-YEAR($L$3))+(MONTH(H7258)-MONTH($L$3))</f>
        <v/>
      </c>
      <c r="R7258" s="366">
        <f>IF(N7258="IBIRAPITANGA FASE 3",IF(P7258="Atraso",M7258,M7258/(1+$J$2)^Q7258),IF(P7258="Atraso",M7258,M7258/(1+$J$1)^Q7258))</f>
        <v/>
      </c>
    </row>
    <row r="7259">
      <c r="A7259" t="inlineStr">
        <is>
          <t>Q04L03</t>
        </is>
      </c>
      <c r="B7259" t="inlineStr">
        <is>
          <t>REINALDO ALMEIDA VIEIRA</t>
        </is>
      </c>
      <c r="C7259" t="n">
        <v>1</v>
      </c>
      <c r="D7259" t="inlineStr">
        <is>
          <t>IPCA</t>
        </is>
      </c>
      <c r="E7259" t="n">
        <v>0.009488792934583046</v>
      </c>
      <c r="F7259" t="inlineStr">
        <is>
          <t>MENSAL</t>
        </is>
      </c>
      <c r="G7259" t="n">
        <v>46883</v>
      </c>
      <c r="H7259" t="n">
        <v>46883</v>
      </c>
      <c r="I7259" t="inlineStr">
        <is>
          <t>071</t>
        </is>
      </c>
      <c r="J7259" t="inlineStr">
        <is>
          <t>CARTEIRA</t>
        </is>
      </c>
      <c r="K7259" t="inlineStr">
        <is>
          <t>CONTRATO</t>
        </is>
      </c>
      <c r="L7259" t="n">
        <v>456.0636000000001</v>
      </c>
      <c r="M7259" t="inlineStr"/>
      <c r="N7259" t="inlineStr"/>
      <c r="O7259" s="142">
        <f>DATE(YEAR(H7259),MONTH(H7259),1)</f>
        <v/>
      </c>
      <c r="P7259" s="132">
        <f>IF(H7259&gt;$L$3,"Futuro","Atraso")</f>
        <v/>
      </c>
      <c r="Q7259">
        <f>12*(YEAR(H7259)-YEAR($L$3))+(MONTH(H7259)-MONTH($L$3))</f>
        <v/>
      </c>
      <c r="R7259" s="366">
        <f>IF(N7259="IBIRAPITANGA FASE 3",IF(P7259="Atraso",M7259,M7259/(1+$J$2)^Q7259),IF(P7259="Atraso",M7259,M7259/(1+$J$1)^Q7259))</f>
        <v/>
      </c>
    </row>
    <row r="7260">
      <c r="A7260" t="inlineStr">
        <is>
          <t>Q04L03</t>
        </is>
      </c>
      <c r="B7260" t="inlineStr">
        <is>
          <t>REINALDO ALMEIDA VIEIRA</t>
        </is>
      </c>
      <c r="C7260" t="n">
        <v>1</v>
      </c>
      <c r="D7260" t="inlineStr">
        <is>
          <t>IPCA</t>
        </is>
      </c>
      <c r="E7260" t="n">
        <v>0.009488792934583046</v>
      </c>
      <c r="F7260" t="inlineStr">
        <is>
          <t>MENSAL</t>
        </is>
      </c>
      <c r="G7260" t="n">
        <v>46914</v>
      </c>
      <c r="H7260" t="n">
        <v>46914</v>
      </c>
      <c r="I7260" t="inlineStr">
        <is>
          <t>072</t>
        </is>
      </c>
      <c r="J7260" t="inlineStr">
        <is>
          <t>CARTEIRA</t>
        </is>
      </c>
      <c r="K7260" t="inlineStr">
        <is>
          <t>CONTRATO</t>
        </is>
      </c>
      <c r="L7260" t="n">
        <v>456.0636000000001</v>
      </c>
      <c r="M7260" t="inlineStr"/>
      <c r="N7260" t="inlineStr"/>
      <c r="O7260" s="142">
        <f>DATE(YEAR(H7260),MONTH(H7260),1)</f>
        <v/>
      </c>
      <c r="P7260" s="132">
        <f>IF(H7260&gt;$L$3,"Futuro","Atraso")</f>
        <v/>
      </c>
      <c r="Q7260">
        <f>12*(YEAR(H7260)-YEAR($L$3))+(MONTH(H7260)-MONTH($L$3))</f>
        <v/>
      </c>
      <c r="R7260" s="366">
        <f>IF(N7260="IBIRAPITANGA FASE 3",IF(P7260="Atraso",M7260,M7260/(1+$J$2)^Q7260),IF(P7260="Atraso",M7260,M7260/(1+$J$1)^Q7260))</f>
        <v/>
      </c>
    </row>
    <row r="7261">
      <c r="A7261" t="inlineStr">
        <is>
          <t>Q04L03</t>
        </is>
      </c>
      <c r="B7261" t="inlineStr">
        <is>
          <t>REINALDO ALMEIDA VIEIRA</t>
        </is>
      </c>
      <c r="C7261" t="n">
        <v>1</v>
      </c>
      <c r="D7261" t="inlineStr">
        <is>
          <t>IPCA</t>
        </is>
      </c>
      <c r="E7261" t="n">
        <v>0.009488792934583046</v>
      </c>
      <c r="F7261" t="inlineStr">
        <is>
          <t>MENSAL</t>
        </is>
      </c>
      <c r="G7261" t="n">
        <v>46944</v>
      </c>
      <c r="H7261" t="n">
        <v>46944</v>
      </c>
      <c r="I7261" t="inlineStr">
        <is>
          <t>073</t>
        </is>
      </c>
      <c r="J7261" t="inlineStr">
        <is>
          <t>CARTEIRA</t>
        </is>
      </c>
      <c r="K7261" t="inlineStr">
        <is>
          <t>CONTRATO</t>
        </is>
      </c>
      <c r="L7261" t="n">
        <v>456.0636000000001</v>
      </c>
      <c r="M7261" t="inlineStr"/>
      <c r="N7261" t="inlineStr"/>
      <c r="O7261" s="142">
        <f>DATE(YEAR(H7261),MONTH(H7261),1)</f>
        <v/>
      </c>
      <c r="P7261" s="132">
        <f>IF(H7261&gt;$L$3,"Futuro","Atraso")</f>
        <v/>
      </c>
      <c r="Q7261">
        <f>12*(YEAR(H7261)-YEAR($L$3))+(MONTH(H7261)-MONTH($L$3))</f>
        <v/>
      </c>
      <c r="R7261" s="366">
        <f>IF(N7261="IBIRAPITANGA FASE 3",IF(P7261="Atraso",M7261,M7261/(1+$J$2)^Q7261),IF(P7261="Atraso",M7261,M7261/(1+$J$1)^Q7261))</f>
        <v/>
      </c>
    </row>
    <row r="7262">
      <c r="A7262" t="inlineStr">
        <is>
          <t>Q04L03</t>
        </is>
      </c>
      <c r="B7262" t="inlineStr">
        <is>
          <t>REINALDO ALMEIDA VIEIRA</t>
        </is>
      </c>
      <c r="C7262" t="n">
        <v>1</v>
      </c>
      <c r="D7262" t="inlineStr">
        <is>
          <t>IPCA</t>
        </is>
      </c>
      <c r="E7262" t="n">
        <v>0.009488792934583046</v>
      </c>
      <c r="F7262" t="inlineStr">
        <is>
          <t>MENSAL</t>
        </is>
      </c>
      <c r="G7262" t="n">
        <v>46975</v>
      </c>
      <c r="H7262" t="n">
        <v>46975</v>
      </c>
      <c r="I7262" t="inlineStr">
        <is>
          <t>074</t>
        </is>
      </c>
      <c r="J7262" t="inlineStr">
        <is>
          <t>CARTEIRA</t>
        </is>
      </c>
      <c r="K7262" t="inlineStr">
        <is>
          <t>CONTRATO</t>
        </is>
      </c>
      <c r="L7262" t="n">
        <v>456.0636000000001</v>
      </c>
      <c r="M7262" t="inlineStr"/>
      <c r="N7262" t="inlineStr"/>
      <c r="O7262" s="142">
        <f>DATE(YEAR(H7262),MONTH(H7262),1)</f>
        <v/>
      </c>
      <c r="P7262" s="132">
        <f>IF(H7262&gt;$L$3,"Futuro","Atraso")</f>
        <v/>
      </c>
      <c r="Q7262">
        <f>12*(YEAR(H7262)-YEAR($L$3))+(MONTH(H7262)-MONTH($L$3))</f>
        <v/>
      </c>
      <c r="R7262" s="366">
        <f>IF(N7262="IBIRAPITANGA FASE 3",IF(P7262="Atraso",M7262,M7262/(1+$J$2)^Q7262),IF(P7262="Atraso",M7262,M7262/(1+$J$1)^Q7262))</f>
        <v/>
      </c>
    </row>
    <row r="7263">
      <c r="A7263" t="inlineStr">
        <is>
          <t>Q04L03</t>
        </is>
      </c>
      <c r="B7263" t="inlineStr">
        <is>
          <t>REINALDO ALMEIDA VIEIRA</t>
        </is>
      </c>
      <c r="C7263" t="n">
        <v>1</v>
      </c>
      <c r="D7263" t="inlineStr">
        <is>
          <t>IPCA</t>
        </is>
      </c>
      <c r="E7263" t="n">
        <v>0.009488792934583046</v>
      </c>
      <c r="F7263" t="inlineStr">
        <is>
          <t>MENSAL</t>
        </is>
      </c>
      <c r="G7263" t="n">
        <v>47006</v>
      </c>
      <c r="H7263" t="n">
        <v>47006</v>
      </c>
      <c r="I7263" t="inlineStr">
        <is>
          <t>075</t>
        </is>
      </c>
      <c r="J7263" t="inlineStr">
        <is>
          <t>CARTEIRA</t>
        </is>
      </c>
      <c r="K7263" t="inlineStr">
        <is>
          <t>CONTRATO</t>
        </is>
      </c>
      <c r="L7263" t="n">
        <v>456.0636000000001</v>
      </c>
      <c r="M7263" t="inlineStr"/>
      <c r="N7263" t="inlineStr"/>
      <c r="O7263" s="142">
        <f>DATE(YEAR(H7263),MONTH(H7263),1)</f>
        <v/>
      </c>
      <c r="P7263" s="132">
        <f>IF(H7263&gt;$L$3,"Futuro","Atraso")</f>
        <v/>
      </c>
      <c r="Q7263">
        <f>12*(YEAR(H7263)-YEAR($L$3))+(MONTH(H7263)-MONTH($L$3))</f>
        <v/>
      </c>
      <c r="R7263" s="366">
        <f>IF(N7263="IBIRAPITANGA FASE 3",IF(P7263="Atraso",M7263,M7263/(1+$J$2)^Q7263),IF(P7263="Atraso",M7263,M7263/(1+$J$1)^Q7263))</f>
        <v/>
      </c>
    </row>
    <row r="7264">
      <c r="A7264" t="inlineStr">
        <is>
          <t>Q04L03</t>
        </is>
      </c>
      <c r="B7264" t="inlineStr">
        <is>
          <t>REINALDO ALMEIDA VIEIRA</t>
        </is>
      </c>
      <c r="C7264" t="n">
        <v>1</v>
      </c>
      <c r="D7264" t="inlineStr">
        <is>
          <t>IPCA</t>
        </is>
      </c>
      <c r="E7264" t="n">
        <v>0.009488792934583046</v>
      </c>
      <c r="F7264" t="inlineStr">
        <is>
          <t>MENSAL</t>
        </is>
      </c>
      <c r="G7264" t="n">
        <v>47036</v>
      </c>
      <c r="H7264" t="n">
        <v>47036</v>
      </c>
      <c r="I7264" t="inlineStr">
        <is>
          <t>076</t>
        </is>
      </c>
      <c r="J7264" t="inlineStr">
        <is>
          <t>CARTEIRA</t>
        </is>
      </c>
      <c r="K7264" t="inlineStr">
        <is>
          <t>CONTRATO</t>
        </is>
      </c>
      <c r="L7264" t="n">
        <v>456.0636000000001</v>
      </c>
      <c r="M7264" t="inlineStr"/>
      <c r="N7264" t="inlineStr"/>
      <c r="O7264" s="142">
        <f>DATE(YEAR(H7264),MONTH(H7264),1)</f>
        <v/>
      </c>
      <c r="P7264" s="132">
        <f>IF(H7264&gt;$L$3,"Futuro","Atraso")</f>
        <v/>
      </c>
      <c r="Q7264">
        <f>12*(YEAR(H7264)-YEAR($L$3))+(MONTH(H7264)-MONTH($L$3))</f>
        <v/>
      </c>
      <c r="R7264" s="366">
        <f>IF(N7264="IBIRAPITANGA FASE 3",IF(P7264="Atraso",M7264,M7264/(1+$J$2)^Q7264),IF(P7264="Atraso",M7264,M7264/(1+$J$1)^Q7264))</f>
        <v/>
      </c>
    </row>
    <row r="7265">
      <c r="A7265" t="inlineStr">
        <is>
          <t>Q04L03</t>
        </is>
      </c>
      <c r="B7265" t="inlineStr">
        <is>
          <t>REINALDO ALMEIDA VIEIRA</t>
        </is>
      </c>
      <c r="C7265" t="n">
        <v>1</v>
      </c>
      <c r="D7265" t="inlineStr">
        <is>
          <t>IPCA</t>
        </is>
      </c>
      <c r="E7265" t="n">
        <v>0.009488792934583046</v>
      </c>
      <c r="F7265" t="inlineStr">
        <is>
          <t>MENSAL</t>
        </is>
      </c>
      <c r="G7265" t="n">
        <v>47067</v>
      </c>
      <c r="H7265" t="n">
        <v>47067</v>
      </c>
      <c r="I7265" t="inlineStr">
        <is>
          <t>077</t>
        </is>
      </c>
      <c r="J7265" t="inlineStr">
        <is>
          <t>CARTEIRA</t>
        </is>
      </c>
      <c r="K7265" t="inlineStr">
        <is>
          <t>CONTRATO</t>
        </is>
      </c>
      <c r="L7265" t="n">
        <v>456.0636000000001</v>
      </c>
      <c r="M7265" t="inlineStr"/>
      <c r="N7265" t="inlineStr"/>
      <c r="O7265" s="142">
        <f>DATE(YEAR(H7265),MONTH(H7265),1)</f>
        <v/>
      </c>
      <c r="P7265" s="132">
        <f>IF(H7265&gt;$L$3,"Futuro","Atraso")</f>
        <v/>
      </c>
      <c r="Q7265">
        <f>12*(YEAR(H7265)-YEAR($L$3))+(MONTH(H7265)-MONTH($L$3))</f>
        <v/>
      </c>
      <c r="R7265" s="366">
        <f>IF(N7265="IBIRAPITANGA FASE 3",IF(P7265="Atraso",M7265,M7265/(1+$J$2)^Q7265),IF(P7265="Atraso",M7265,M7265/(1+$J$1)^Q7265))</f>
        <v/>
      </c>
    </row>
    <row r="7266">
      <c r="A7266" t="inlineStr">
        <is>
          <t>Q04L03</t>
        </is>
      </c>
      <c r="B7266" t="inlineStr">
        <is>
          <t>REINALDO ALMEIDA VIEIRA</t>
        </is>
      </c>
      <c r="C7266" t="n">
        <v>1</v>
      </c>
      <c r="D7266" t="inlineStr">
        <is>
          <t>IPCA</t>
        </is>
      </c>
      <c r="E7266" t="n">
        <v>0.009488792934583046</v>
      </c>
      <c r="F7266" t="inlineStr">
        <is>
          <t>MENSAL</t>
        </is>
      </c>
      <c r="G7266" t="n">
        <v>47097</v>
      </c>
      <c r="H7266" t="n">
        <v>47097</v>
      </c>
      <c r="I7266" t="inlineStr">
        <is>
          <t>078</t>
        </is>
      </c>
      <c r="J7266" t="inlineStr">
        <is>
          <t>CARTEIRA</t>
        </is>
      </c>
      <c r="K7266" t="inlineStr">
        <is>
          <t>CONTRATO</t>
        </is>
      </c>
      <c r="L7266" t="n">
        <v>456.0636000000001</v>
      </c>
      <c r="M7266" t="inlineStr"/>
      <c r="N7266" t="inlineStr"/>
      <c r="O7266" s="142">
        <f>DATE(YEAR(H7266),MONTH(H7266),1)</f>
        <v/>
      </c>
      <c r="P7266" s="132">
        <f>IF(H7266&gt;$L$3,"Futuro","Atraso")</f>
        <v/>
      </c>
      <c r="Q7266">
        <f>12*(YEAR(H7266)-YEAR($L$3))+(MONTH(H7266)-MONTH($L$3))</f>
        <v/>
      </c>
      <c r="R7266" s="366">
        <f>IF(N7266="IBIRAPITANGA FASE 3",IF(P7266="Atraso",M7266,M7266/(1+$J$2)^Q7266),IF(P7266="Atraso",M7266,M7266/(1+$J$1)^Q7266))</f>
        <v/>
      </c>
    </row>
    <row r="7267">
      <c r="A7267" t="inlineStr">
        <is>
          <t>Q04L03</t>
        </is>
      </c>
      <c r="B7267" t="inlineStr">
        <is>
          <t>REINALDO ALMEIDA VIEIRA</t>
        </is>
      </c>
      <c r="C7267" t="n">
        <v>1</v>
      </c>
      <c r="D7267" t="inlineStr">
        <is>
          <t>IPCA</t>
        </is>
      </c>
      <c r="E7267" t="n">
        <v>0.009488792934583046</v>
      </c>
      <c r="F7267" t="inlineStr">
        <is>
          <t>MENSAL</t>
        </is>
      </c>
      <c r="G7267" t="n">
        <v>47128</v>
      </c>
      <c r="H7267" t="n">
        <v>47128</v>
      </c>
      <c r="I7267" t="inlineStr">
        <is>
          <t>079</t>
        </is>
      </c>
      <c r="J7267" t="inlineStr">
        <is>
          <t>CARTEIRA</t>
        </is>
      </c>
      <c r="K7267" t="inlineStr">
        <is>
          <t>CONTRATO</t>
        </is>
      </c>
      <c r="L7267" t="n">
        <v>456.0636000000001</v>
      </c>
      <c r="M7267" t="inlineStr"/>
      <c r="N7267" t="inlineStr"/>
      <c r="O7267" s="142">
        <f>DATE(YEAR(H7267),MONTH(H7267),1)</f>
        <v/>
      </c>
      <c r="P7267" s="132">
        <f>IF(H7267&gt;$L$3,"Futuro","Atraso")</f>
        <v/>
      </c>
      <c r="Q7267">
        <f>12*(YEAR(H7267)-YEAR($L$3))+(MONTH(H7267)-MONTH($L$3))</f>
        <v/>
      </c>
      <c r="R7267" s="366">
        <f>IF(N7267="IBIRAPITANGA FASE 3",IF(P7267="Atraso",M7267,M7267/(1+$J$2)^Q7267),IF(P7267="Atraso",M7267,M7267/(1+$J$1)^Q7267))</f>
        <v/>
      </c>
    </row>
    <row r="7268">
      <c r="A7268" t="inlineStr">
        <is>
          <t>Q04L03</t>
        </is>
      </c>
      <c r="B7268" t="inlineStr">
        <is>
          <t>REINALDO ALMEIDA VIEIRA</t>
        </is>
      </c>
      <c r="C7268" t="n">
        <v>1</v>
      </c>
      <c r="D7268" t="inlineStr">
        <is>
          <t>IPCA</t>
        </is>
      </c>
      <c r="E7268" t="n">
        <v>0.009488792934583046</v>
      </c>
      <c r="F7268" t="inlineStr">
        <is>
          <t>MENSAL</t>
        </is>
      </c>
      <c r="G7268" t="n">
        <v>47159</v>
      </c>
      <c r="H7268" t="n">
        <v>47159</v>
      </c>
      <c r="I7268" t="inlineStr">
        <is>
          <t>080</t>
        </is>
      </c>
      <c r="J7268" t="inlineStr">
        <is>
          <t>CARTEIRA</t>
        </is>
      </c>
      <c r="K7268" t="inlineStr">
        <is>
          <t>CONTRATO</t>
        </is>
      </c>
      <c r="L7268" t="n">
        <v>456.0636000000001</v>
      </c>
      <c r="M7268" t="inlineStr"/>
      <c r="N7268" t="inlineStr"/>
      <c r="O7268" s="142">
        <f>DATE(YEAR(H7268),MONTH(H7268),1)</f>
        <v/>
      </c>
      <c r="P7268" s="132">
        <f>IF(H7268&gt;$L$3,"Futuro","Atraso")</f>
        <v/>
      </c>
      <c r="Q7268">
        <f>12*(YEAR(H7268)-YEAR($L$3))+(MONTH(H7268)-MONTH($L$3))</f>
        <v/>
      </c>
      <c r="R7268" s="366">
        <f>IF(N7268="IBIRAPITANGA FASE 3",IF(P7268="Atraso",M7268,M7268/(1+$J$2)^Q7268),IF(P7268="Atraso",M7268,M7268/(1+$J$1)^Q7268))</f>
        <v/>
      </c>
    </row>
    <row r="7269">
      <c r="A7269" t="inlineStr">
        <is>
          <t>Q04L03</t>
        </is>
      </c>
      <c r="B7269" t="inlineStr">
        <is>
          <t>REINALDO ALMEIDA VIEIRA</t>
        </is>
      </c>
      <c r="C7269" t="n">
        <v>1</v>
      </c>
      <c r="D7269" t="inlineStr">
        <is>
          <t>IPCA</t>
        </is>
      </c>
      <c r="E7269" t="n">
        <v>0.009488792934583046</v>
      </c>
      <c r="F7269" t="inlineStr">
        <is>
          <t>MENSAL</t>
        </is>
      </c>
      <c r="G7269" t="n">
        <v>47187</v>
      </c>
      <c r="H7269" t="n">
        <v>47187</v>
      </c>
      <c r="I7269" t="inlineStr">
        <is>
          <t>081</t>
        </is>
      </c>
      <c r="J7269" t="inlineStr">
        <is>
          <t>CARTEIRA</t>
        </is>
      </c>
      <c r="K7269" t="inlineStr">
        <is>
          <t>CONTRATO</t>
        </is>
      </c>
      <c r="L7269" t="n">
        <v>456.0636000000001</v>
      </c>
      <c r="M7269" t="inlineStr"/>
      <c r="N7269" t="inlineStr"/>
      <c r="O7269" s="142">
        <f>DATE(YEAR(H7269),MONTH(H7269),1)</f>
        <v/>
      </c>
      <c r="P7269" s="132">
        <f>IF(H7269&gt;$L$3,"Futuro","Atraso")</f>
        <v/>
      </c>
      <c r="Q7269">
        <f>12*(YEAR(H7269)-YEAR($L$3))+(MONTH(H7269)-MONTH($L$3))</f>
        <v/>
      </c>
      <c r="R7269" s="366">
        <f>IF(N7269="IBIRAPITANGA FASE 3",IF(P7269="Atraso",M7269,M7269/(1+$J$2)^Q7269),IF(P7269="Atraso",M7269,M7269/(1+$J$1)^Q7269))</f>
        <v/>
      </c>
    </row>
    <row r="7270">
      <c r="A7270" t="inlineStr">
        <is>
          <t>Q04L03</t>
        </is>
      </c>
      <c r="B7270" t="inlineStr">
        <is>
          <t>REINALDO ALMEIDA VIEIRA</t>
        </is>
      </c>
      <c r="C7270" t="n">
        <v>1</v>
      </c>
      <c r="D7270" t="inlineStr">
        <is>
          <t>IPCA</t>
        </is>
      </c>
      <c r="E7270" t="n">
        <v>0.009488792934583046</v>
      </c>
      <c r="F7270" t="inlineStr">
        <is>
          <t>MENSAL</t>
        </is>
      </c>
      <c r="G7270" t="n">
        <v>47218</v>
      </c>
      <c r="H7270" t="n">
        <v>47218</v>
      </c>
      <c r="I7270" t="inlineStr">
        <is>
          <t>082</t>
        </is>
      </c>
      <c r="J7270" t="inlineStr">
        <is>
          <t>CARTEIRA</t>
        </is>
      </c>
      <c r="K7270" t="inlineStr">
        <is>
          <t>CONTRATO</t>
        </is>
      </c>
      <c r="L7270" t="n">
        <v>456.0636000000001</v>
      </c>
      <c r="M7270" t="inlineStr"/>
      <c r="N7270" t="inlineStr"/>
      <c r="O7270" s="142">
        <f>DATE(YEAR(H7270),MONTH(H7270),1)</f>
        <v/>
      </c>
      <c r="P7270" s="132">
        <f>IF(H7270&gt;$L$3,"Futuro","Atraso")</f>
        <v/>
      </c>
      <c r="Q7270">
        <f>12*(YEAR(H7270)-YEAR($L$3))+(MONTH(H7270)-MONTH($L$3))</f>
        <v/>
      </c>
      <c r="R7270" s="366">
        <f>IF(N7270="IBIRAPITANGA FASE 3",IF(P7270="Atraso",M7270,M7270/(1+$J$2)^Q7270),IF(P7270="Atraso",M7270,M7270/(1+$J$1)^Q7270))</f>
        <v/>
      </c>
    </row>
    <row r="7271">
      <c r="A7271" t="inlineStr">
        <is>
          <t>Q04L03</t>
        </is>
      </c>
      <c r="B7271" t="inlineStr">
        <is>
          <t>REINALDO ALMEIDA VIEIRA</t>
        </is>
      </c>
      <c r="C7271" t="n">
        <v>1</v>
      </c>
      <c r="D7271" t="inlineStr">
        <is>
          <t>IPCA</t>
        </is>
      </c>
      <c r="E7271" t="n">
        <v>0.009488792934583046</v>
      </c>
      <c r="F7271" t="inlineStr">
        <is>
          <t>MENSAL</t>
        </is>
      </c>
      <c r="G7271" t="n">
        <v>47248</v>
      </c>
      <c r="H7271" t="n">
        <v>47248</v>
      </c>
      <c r="I7271" t="inlineStr">
        <is>
          <t>083</t>
        </is>
      </c>
      <c r="J7271" t="inlineStr">
        <is>
          <t>CARTEIRA</t>
        </is>
      </c>
      <c r="K7271" t="inlineStr">
        <is>
          <t>CONTRATO</t>
        </is>
      </c>
      <c r="L7271" t="n">
        <v>456.0636000000001</v>
      </c>
      <c r="M7271" t="inlineStr"/>
      <c r="N7271" t="inlineStr"/>
      <c r="O7271" s="142">
        <f>DATE(YEAR(H7271),MONTH(H7271),1)</f>
        <v/>
      </c>
      <c r="P7271" s="132">
        <f>IF(H7271&gt;$L$3,"Futuro","Atraso")</f>
        <v/>
      </c>
      <c r="Q7271">
        <f>12*(YEAR(H7271)-YEAR($L$3))+(MONTH(H7271)-MONTH($L$3))</f>
        <v/>
      </c>
      <c r="R7271" s="366">
        <f>IF(N7271="IBIRAPITANGA FASE 3",IF(P7271="Atraso",M7271,M7271/(1+$J$2)^Q7271),IF(P7271="Atraso",M7271,M7271/(1+$J$1)^Q7271))</f>
        <v/>
      </c>
    </row>
    <row r="7272">
      <c r="A7272" t="inlineStr">
        <is>
          <t>Q04L03</t>
        </is>
      </c>
      <c r="B7272" t="inlineStr">
        <is>
          <t>REINALDO ALMEIDA VIEIRA</t>
        </is>
      </c>
      <c r="C7272" t="n">
        <v>1</v>
      </c>
      <c r="D7272" t="inlineStr">
        <is>
          <t>IPCA</t>
        </is>
      </c>
      <c r="E7272" t="n">
        <v>0.009488792934583046</v>
      </c>
      <c r="F7272" t="inlineStr">
        <is>
          <t>MENSAL</t>
        </is>
      </c>
      <c r="G7272" t="n">
        <v>47279</v>
      </c>
      <c r="H7272" t="n">
        <v>47279</v>
      </c>
      <c r="I7272" t="inlineStr">
        <is>
          <t>084</t>
        </is>
      </c>
      <c r="J7272" t="inlineStr">
        <is>
          <t>CARTEIRA</t>
        </is>
      </c>
      <c r="K7272" t="inlineStr">
        <is>
          <t>CONTRATO</t>
        </is>
      </c>
      <c r="L7272" t="n">
        <v>456.0636000000001</v>
      </c>
      <c r="M7272" t="inlineStr"/>
      <c r="N7272" t="inlineStr"/>
      <c r="O7272" s="142">
        <f>DATE(YEAR(H7272),MONTH(H7272),1)</f>
        <v/>
      </c>
      <c r="P7272" s="132">
        <f>IF(H7272&gt;$L$3,"Futuro","Atraso")</f>
        <v/>
      </c>
      <c r="Q7272">
        <f>12*(YEAR(H7272)-YEAR($L$3))+(MONTH(H7272)-MONTH($L$3))</f>
        <v/>
      </c>
      <c r="R7272" s="366">
        <f>IF(N7272="IBIRAPITANGA FASE 3",IF(P7272="Atraso",M7272,M7272/(1+$J$2)^Q7272),IF(P7272="Atraso",M7272,M7272/(1+$J$1)^Q7272))</f>
        <v/>
      </c>
    </row>
    <row r="7273">
      <c r="A7273" t="inlineStr">
        <is>
          <t>Q04L03</t>
        </is>
      </c>
      <c r="B7273" t="inlineStr">
        <is>
          <t>REINALDO ALMEIDA VIEIRA</t>
        </is>
      </c>
      <c r="C7273" t="n">
        <v>1</v>
      </c>
      <c r="D7273" t="inlineStr">
        <is>
          <t>IPCA</t>
        </is>
      </c>
      <c r="E7273" t="n">
        <v>0.009488792934583046</v>
      </c>
      <c r="F7273" t="inlineStr">
        <is>
          <t>MENSAL</t>
        </is>
      </c>
      <c r="G7273" t="n">
        <v>47309</v>
      </c>
      <c r="H7273" t="n">
        <v>47309</v>
      </c>
      <c r="I7273" t="inlineStr">
        <is>
          <t>085</t>
        </is>
      </c>
      <c r="J7273" t="inlineStr">
        <is>
          <t>CARTEIRA</t>
        </is>
      </c>
      <c r="K7273" t="inlineStr">
        <is>
          <t>CONTRATO</t>
        </is>
      </c>
      <c r="L7273" t="n">
        <v>456.0636000000001</v>
      </c>
      <c r="M7273" t="inlineStr"/>
      <c r="N7273" t="inlineStr"/>
      <c r="O7273" s="142">
        <f>DATE(YEAR(H7273),MONTH(H7273),1)</f>
        <v/>
      </c>
      <c r="P7273" s="132">
        <f>IF(H7273&gt;$L$3,"Futuro","Atraso")</f>
        <v/>
      </c>
      <c r="Q7273">
        <f>12*(YEAR(H7273)-YEAR($L$3))+(MONTH(H7273)-MONTH($L$3))</f>
        <v/>
      </c>
      <c r="R7273" s="366">
        <f>IF(N7273="IBIRAPITANGA FASE 3",IF(P7273="Atraso",M7273,M7273/(1+$J$2)^Q7273),IF(P7273="Atraso",M7273,M7273/(1+$J$1)^Q7273))</f>
        <v/>
      </c>
    </row>
    <row r="7274">
      <c r="A7274" t="inlineStr">
        <is>
          <t>Q04L03</t>
        </is>
      </c>
      <c r="B7274" t="inlineStr">
        <is>
          <t>REINALDO ALMEIDA VIEIRA</t>
        </is>
      </c>
      <c r="C7274" t="n">
        <v>1</v>
      </c>
      <c r="D7274" t="inlineStr">
        <is>
          <t>IPCA</t>
        </is>
      </c>
      <c r="E7274" t="n">
        <v>0.009488792934583046</v>
      </c>
      <c r="F7274" t="inlineStr">
        <is>
          <t>MENSAL</t>
        </is>
      </c>
      <c r="G7274" t="n">
        <v>47340</v>
      </c>
      <c r="H7274" t="n">
        <v>47340</v>
      </c>
      <c r="I7274" t="inlineStr">
        <is>
          <t>086</t>
        </is>
      </c>
      <c r="J7274" t="inlineStr">
        <is>
          <t>CARTEIRA</t>
        </is>
      </c>
      <c r="K7274" t="inlineStr">
        <is>
          <t>CONTRATO</t>
        </is>
      </c>
      <c r="L7274" t="n">
        <v>456.0636000000001</v>
      </c>
      <c r="M7274" t="inlineStr"/>
      <c r="N7274" t="inlineStr"/>
      <c r="O7274" s="142">
        <f>DATE(YEAR(H7274),MONTH(H7274),1)</f>
        <v/>
      </c>
      <c r="P7274" s="132">
        <f>IF(H7274&gt;$L$3,"Futuro","Atraso")</f>
        <v/>
      </c>
      <c r="Q7274">
        <f>12*(YEAR(H7274)-YEAR($L$3))+(MONTH(H7274)-MONTH($L$3))</f>
        <v/>
      </c>
      <c r="R7274" s="366">
        <f>IF(N7274="IBIRAPITANGA FASE 3",IF(P7274="Atraso",M7274,M7274/(1+$J$2)^Q7274),IF(P7274="Atraso",M7274,M7274/(1+$J$1)^Q7274))</f>
        <v/>
      </c>
    </row>
    <row r="7275">
      <c r="A7275" t="inlineStr">
        <is>
          <t>Q04L03</t>
        </is>
      </c>
      <c r="B7275" t="inlineStr">
        <is>
          <t>REINALDO ALMEIDA VIEIRA</t>
        </is>
      </c>
      <c r="C7275" t="n">
        <v>1</v>
      </c>
      <c r="D7275" t="inlineStr">
        <is>
          <t>IPCA</t>
        </is>
      </c>
      <c r="E7275" t="n">
        <v>0.009488792934583046</v>
      </c>
      <c r="F7275" t="inlineStr">
        <is>
          <t>MENSAL</t>
        </is>
      </c>
      <c r="G7275" t="n">
        <v>47371</v>
      </c>
      <c r="H7275" t="n">
        <v>47371</v>
      </c>
      <c r="I7275" t="inlineStr">
        <is>
          <t>087</t>
        </is>
      </c>
      <c r="J7275" t="inlineStr">
        <is>
          <t>CARTEIRA</t>
        </is>
      </c>
      <c r="K7275" t="inlineStr">
        <is>
          <t>CONTRATO</t>
        </is>
      </c>
      <c r="L7275" t="n">
        <v>456.0636000000001</v>
      </c>
      <c r="M7275" t="inlineStr"/>
      <c r="N7275" t="inlineStr"/>
      <c r="O7275" s="142">
        <f>DATE(YEAR(H7275),MONTH(H7275),1)</f>
        <v/>
      </c>
      <c r="P7275" s="132">
        <f>IF(H7275&gt;$L$3,"Futuro","Atraso")</f>
        <v/>
      </c>
      <c r="Q7275">
        <f>12*(YEAR(H7275)-YEAR($L$3))+(MONTH(H7275)-MONTH($L$3))</f>
        <v/>
      </c>
      <c r="R7275" s="366">
        <f>IF(N7275="IBIRAPITANGA FASE 3",IF(P7275="Atraso",M7275,M7275/(1+$J$2)^Q7275),IF(P7275="Atraso",M7275,M7275/(1+$J$1)^Q7275))</f>
        <v/>
      </c>
    </row>
    <row r="7276">
      <c r="A7276" t="inlineStr">
        <is>
          <t>Q04L03</t>
        </is>
      </c>
      <c r="B7276" t="inlineStr">
        <is>
          <t>REINALDO ALMEIDA VIEIRA</t>
        </is>
      </c>
      <c r="C7276" t="n">
        <v>1</v>
      </c>
      <c r="D7276" t="inlineStr">
        <is>
          <t>IPCA</t>
        </is>
      </c>
      <c r="E7276" t="n">
        <v>0.009488792934583046</v>
      </c>
      <c r="F7276" t="inlineStr">
        <is>
          <t>MENSAL</t>
        </is>
      </c>
      <c r="G7276" t="n">
        <v>47401</v>
      </c>
      <c r="H7276" t="n">
        <v>47401</v>
      </c>
      <c r="I7276" t="inlineStr">
        <is>
          <t>088</t>
        </is>
      </c>
      <c r="J7276" t="inlineStr">
        <is>
          <t>CARTEIRA</t>
        </is>
      </c>
      <c r="K7276" t="inlineStr">
        <is>
          <t>CONTRATO</t>
        </is>
      </c>
      <c r="L7276" t="n">
        <v>456.0636000000001</v>
      </c>
      <c r="M7276" t="inlineStr"/>
      <c r="N7276" t="inlineStr"/>
      <c r="O7276" s="142">
        <f>DATE(YEAR(H7276),MONTH(H7276),1)</f>
        <v/>
      </c>
      <c r="P7276" s="132">
        <f>IF(H7276&gt;$L$3,"Futuro","Atraso")</f>
        <v/>
      </c>
      <c r="Q7276">
        <f>12*(YEAR(H7276)-YEAR($L$3))+(MONTH(H7276)-MONTH($L$3))</f>
        <v/>
      </c>
      <c r="R7276" s="366">
        <f>IF(N7276="IBIRAPITANGA FASE 3",IF(P7276="Atraso",M7276,M7276/(1+$J$2)^Q7276),IF(P7276="Atraso",M7276,M7276/(1+$J$1)^Q7276))</f>
        <v/>
      </c>
    </row>
    <row r="7277">
      <c r="A7277" t="inlineStr">
        <is>
          <t>Q04L03</t>
        </is>
      </c>
      <c r="B7277" t="inlineStr">
        <is>
          <t>REINALDO ALMEIDA VIEIRA</t>
        </is>
      </c>
      <c r="C7277" t="n">
        <v>1</v>
      </c>
      <c r="D7277" t="inlineStr">
        <is>
          <t>IPCA</t>
        </is>
      </c>
      <c r="E7277" t="n">
        <v>0.009488792934583046</v>
      </c>
      <c r="F7277" t="inlineStr">
        <is>
          <t>MENSAL</t>
        </is>
      </c>
      <c r="G7277" t="n">
        <v>47432</v>
      </c>
      <c r="H7277" t="n">
        <v>47432</v>
      </c>
      <c r="I7277" t="inlineStr">
        <is>
          <t>089</t>
        </is>
      </c>
      <c r="J7277" t="inlineStr">
        <is>
          <t>CARTEIRA</t>
        </is>
      </c>
      <c r="K7277" t="inlineStr">
        <is>
          <t>CONTRATO</t>
        </is>
      </c>
      <c r="L7277" t="n">
        <v>456.0636000000001</v>
      </c>
      <c r="M7277" t="inlineStr"/>
      <c r="N7277" t="inlineStr"/>
      <c r="O7277" s="142">
        <f>DATE(YEAR(H7277),MONTH(H7277),1)</f>
        <v/>
      </c>
      <c r="P7277" s="132">
        <f>IF(H7277&gt;$L$3,"Futuro","Atraso")</f>
        <v/>
      </c>
      <c r="Q7277">
        <f>12*(YEAR(H7277)-YEAR($L$3))+(MONTH(H7277)-MONTH($L$3))</f>
        <v/>
      </c>
      <c r="R7277" s="366">
        <f>IF(N7277="IBIRAPITANGA FASE 3",IF(P7277="Atraso",M7277,M7277/(1+$J$2)^Q7277),IF(P7277="Atraso",M7277,M7277/(1+$J$1)^Q7277))</f>
        <v/>
      </c>
    </row>
    <row r="7278">
      <c r="A7278" t="inlineStr">
        <is>
          <t>Q04L03</t>
        </is>
      </c>
      <c r="B7278" t="inlineStr">
        <is>
          <t>REINALDO ALMEIDA VIEIRA</t>
        </is>
      </c>
      <c r="C7278" t="n">
        <v>1</v>
      </c>
      <c r="D7278" t="inlineStr">
        <is>
          <t>IPCA</t>
        </is>
      </c>
      <c r="E7278" t="n">
        <v>0.009488792934583046</v>
      </c>
      <c r="F7278" t="inlineStr">
        <is>
          <t>MENSAL</t>
        </is>
      </c>
      <c r="G7278" t="n">
        <v>47462</v>
      </c>
      <c r="H7278" t="n">
        <v>47462</v>
      </c>
      <c r="I7278" t="inlineStr">
        <is>
          <t>090</t>
        </is>
      </c>
      <c r="J7278" t="inlineStr">
        <is>
          <t>CARTEIRA</t>
        </is>
      </c>
      <c r="K7278" t="inlineStr">
        <is>
          <t>CONTRATO</t>
        </is>
      </c>
      <c r="L7278" t="n">
        <v>456.0636000000001</v>
      </c>
      <c r="M7278" t="inlineStr"/>
      <c r="N7278" t="inlineStr"/>
      <c r="O7278" s="142">
        <f>DATE(YEAR(H7278),MONTH(H7278),1)</f>
        <v/>
      </c>
      <c r="P7278" s="132">
        <f>IF(H7278&gt;$L$3,"Futuro","Atraso")</f>
        <v/>
      </c>
      <c r="Q7278">
        <f>12*(YEAR(H7278)-YEAR($L$3))+(MONTH(H7278)-MONTH($L$3))</f>
        <v/>
      </c>
      <c r="R7278" s="366">
        <f>IF(N7278="IBIRAPITANGA FASE 3",IF(P7278="Atraso",M7278,M7278/(1+$J$2)^Q7278),IF(P7278="Atraso",M7278,M7278/(1+$J$1)^Q7278))</f>
        <v/>
      </c>
    </row>
    <row r="7279">
      <c r="A7279" t="inlineStr">
        <is>
          <t>Q04L03</t>
        </is>
      </c>
      <c r="B7279" t="inlineStr">
        <is>
          <t>REINALDO ALMEIDA VIEIRA</t>
        </is>
      </c>
      <c r="C7279" t="n">
        <v>1</v>
      </c>
      <c r="D7279" t="inlineStr">
        <is>
          <t>IPCA</t>
        </is>
      </c>
      <c r="E7279" t="n">
        <v>0.009488792934583046</v>
      </c>
      <c r="F7279" t="inlineStr">
        <is>
          <t>MENSAL</t>
        </is>
      </c>
      <c r="G7279" t="n">
        <v>47493</v>
      </c>
      <c r="H7279" t="n">
        <v>47493</v>
      </c>
      <c r="I7279" t="inlineStr">
        <is>
          <t>091</t>
        </is>
      </c>
      <c r="J7279" t="inlineStr">
        <is>
          <t>CARTEIRA</t>
        </is>
      </c>
      <c r="K7279" t="inlineStr">
        <is>
          <t>CONTRATO</t>
        </is>
      </c>
      <c r="L7279" t="n">
        <v>456.0636000000001</v>
      </c>
      <c r="M7279" t="inlineStr"/>
      <c r="N7279" t="inlineStr"/>
      <c r="O7279" s="142">
        <f>DATE(YEAR(H7279),MONTH(H7279),1)</f>
        <v/>
      </c>
      <c r="P7279" s="132">
        <f>IF(H7279&gt;$L$3,"Futuro","Atraso")</f>
        <v/>
      </c>
      <c r="Q7279">
        <f>12*(YEAR(H7279)-YEAR($L$3))+(MONTH(H7279)-MONTH($L$3))</f>
        <v/>
      </c>
      <c r="R7279" s="366">
        <f>IF(N7279="IBIRAPITANGA FASE 3",IF(P7279="Atraso",M7279,M7279/(1+$J$2)^Q7279),IF(P7279="Atraso",M7279,M7279/(1+$J$1)^Q7279))</f>
        <v/>
      </c>
    </row>
    <row r="7280">
      <c r="A7280" t="inlineStr">
        <is>
          <t>Q04L03</t>
        </is>
      </c>
      <c r="B7280" t="inlineStr">
        <is>
          <t>REINALDO ALMEIDA VIEIRA</t>
        </is>
      </c>
      <c r="C7280" t="n">
        <v>1</v>
      </c>
      <c r="D7280" t="inlineStr">
        <is>
          <t>IPCA</t>
        </is>
      </c>
      <c r="E7280" t="n">
        <v>0.009488792934583046</v>
      </c>
      <c r="F7280" t="inlineStr">
        <is>
          <t>MENSAL</t>
        </is>
      </c>
      <c r="G7280" t="n">
        <v>47524</v>
      </c>
      <c r="H7280" t="n">
        <v>47524</v>
      </c>
      <c r="I7280" t="inlineStr">
        <is>
          <t>092</t>
        </is>
      </c>
      <c r="J7280" t="inlineStr">
        <is>
          <t>CARTEIRA</t>
        </is>
      </c>
      <c r="K7280" t="inlineStr">
        <is>
          <t>CONTRATO</t>
        </is>
      </c>
      <c r="L7280" t="n">
        <v>456.0636000000001</v>
      </c>
      <c r="M7280" t="inlineStr"/>
      <c r="N7280" t="inlineStr"/>
      <c r="O7280" s="142">
        <f>DATE(YEAR(H7280),MONTH(H7280),1)</f>
        <v/>
      </c>
      <c r="P7280" s="132">
        <f>IF(H7280&gt;$L$3,"Futuro","Atraso")</f>
        <v/>
      </c>
      <c r="Q7280">
        <f>12*(YEAR(H7280)-YEAR($L$3))+(MONTH(H7280)-MONTH($L$3))</f>
        <v/>
      </c>
      <c r="R7280" s="366">
        <f>IF(N7280="IBIRAPITANGA FASE 3",IF(P7280="Atraso",M7280,M7280/(1+$J$2)^Q7280),IF(P7280="Atraso",M7280,M7280/(1+$J$1)^Q7280))</f>
        <v/>
      </c>
    </row>
    <row r="7281">
      <c r="A7281" t="inlineStr">
        <is>
          <t>Q04L03</t>
        </is>
      </c>
      <c r="B7281" t="inlineStr">
        <is>
          <t>REINALDO ALMEIDA VIEIRA</t>
        </is>
      </c>
      <c r="C7281" t="n">
        <v>1</v>
      </c>
      <c r="D7281" t="inlineStr">
        <is>
          <t>IPCA</t>
        </is>
      </c>
      <c r="E7281" t="n">
        <v>0.009488792934583046</v>
      </c>
      <c r="F7281" t="inlineStr">
        <is>
          <t>MENSAL</t>
        </is>
      </c>
      <c r="G7281" t="n">
        <v>47552</v>
      </c>
      <c r="H7281" t="n">
        <v>47552</v>
      </c>
      <c r="I7281" t="inlineStr">
        <is>
          <t>093</t>
        </is>
      </c>
      <c r="J7281" t="inlineStr">
        <is>
          <t>CARTEIRA</t>
        </is>
      </c>
      <c r="K7281" t="inlineStr">
        <is>
          <t>CONTRATO</t>
        </is>
      </c>
      <c r="L7281" t="n">
        <v>456.0636000000001</v>
      </c>
      <c r="M7281" t="inlineStr"/>
      <c r="N7281" t="inlineStr"/>
      <c r="O7281" s="142">
        <f>DATE(YEAR(H7281),MONTH(H7281),1)</f>
        <v/>
      </c>
      <c r="P7281" s="132">
        <f>IF(H7281&gt;$L$3,"Futuro","Atraso")</f>
        <v/>
      </c>
      <c r="Q7281">
        <f>12*(YEAR(H7281)-YEAR($L$3))+(MONTH(H7281)-MONTH($L$3))</f>
        <v/>
      </c>
      <c r="R7281" s="366">
        <f>IF(N7281="IBIRAPITANGA FASE 3",IF(P7281="Atraso",M7281,M7281/(1+$J$2)^Q7281),IF(P7281="Atraso",M7281,M7281/(1+$J$1)^Q7281))</f>
        <v/>
      </c>
    </row>
    <row r="7282">
      <c r="A7282" t="inlineStr">
        <is>
          <t>Q04L03</t>
        </is>
      </c>
      <c r="B7282" t="inlineStr">
        <is>
          <t>REINALDO ALMEIDA VIEIRA</t>
        </is>
      </c>
      <c r="C7282" t="n">
        <v>1</v>
      </c>
      <c r="D7282" t="inlineStr">
        <is>
          <t>IPCA</t>
        </is>
      </c>
      <c r="E7282" t="n">
        <v>0.009488792934583046</v>
      </c>
      <c r="F7282" t="inlineStr">
        <is>
          <t>MENSAL</t>
        </is>
      </c>
      <c r="G7282" t="n">
        <v>47583</v>
      </c>
      <c r="H7282" t="n">
        <v>47583</v>
      </c>
      <c r="I7282" t="inlineStr">
        <is>
          <t>094</t>
        </is>
      </c>
      <c r="J7282" t="inlineStr">
        <is>
          <t>CARTEIRA</t>
        </is>
      </c>
      <c r="K7282" t="inlineStr">
        <is>
          <t>CONTRATO</t>
        </is>
      </c>
      <c r="L7282" t="n">
        <v>456.0636000000001</v>
      </c>
      <c r="M7282" t="inlineStr"/>
      <c r="N7282" t="inlineStr"/>
      <c r="O7282" s="142">
        <f>DATE(YEAR(H7282),MONTH(H7282),1)</f>
        <v/>
      </c>
      <c r="P7282" s="132">
        <f>IF(H7282&gt;$L$3,"Futuro","Atraso")</f>
        <v/>
      </c>
      <c r="Q7282">
        <f>12*(YEAR(H7282)-YEAR($L$3))+(MONTH(H7282)-MONTH($L$3))</f>
        <v/>
      </c>
      <c r="R7282" s="366">
        <f>IF(N7282="IBIRAPITANGA FASE 3",IF(P7282="Atraso",M7282,M7282/(1+$J$2)^Q7282),IF(P7282="Atraso",M7282,M7282/(1+$J$1)^Q7282))</f>
        <v/>
      </c>
    </row>
    <row r="7283">
      <c r="A7283" t="inlineStr">
        <is>
          <t>Q04L03</t>
        </is>
      </c>
      <c r="B7283" t="inlineStr">
        <is>
          <t>REINALDO ALMEIDA VIEIRA</t>
        </is>
      </c>
      <c r="C7283" t="n">
        <v>1</v>
      </c>
      <c r="D7283" t="inlineStr">
        <is>
          <t>IPCA</t>
        </is>
      </c>
      <c r="E7283" t="n">
        <v>0.009488792934583046</v>
      </c>
      <c r="F7283" t="inlineStr">
        <is>
          <t>MENSAL</t>
        </is>
      </c>
      <c r="G7283" t="n">
        <v>47613</v>
      </c>
      <c r="H7283" t="n">
        <v>47613</v>
      </c>
      <c r="I7283" t="inlineStr">
        <is>
          <t>095</t>
        </is>
      </c>
      <c r="J7283" t="inlineStr">
        <is>
          <t>CARTEIRA</t>
        </is>
      </c>
      <c r="K7283" t="inlineStr">
        <is>
          <t>CONTRATO</t>
        </is>
      </c>
      <c r="L7283" t="n">
        <v>456.0636000000001</v>
      </c>
      <c r="M7283" t="inlineStr"/>
      <c r="N7283" t="inlineStr"/>
      <c r="O7283" s="142">
        <f>DATE(YEAR(H7283),MONTH(H7283),1)</f>
        <v/>
      </c>
      <c r="P7283" s="132">
        <f>IF(H7283&gt;$L$3,"Futuro","Atraso")</f>
        <v/>
      </c>
      <c r="Q7283">
        <f>12*(YEAR(H7283)-YEAR($L$3))+(MONTH(H7283)-MONTH($L$3))</f>
        <v/>
      </c>
      <c r="R7283" s="366">
        <f>IF(N7283="IBIRAPITANGA FASE 3",IF(P7283="Atraso",M7283,M7283/(1+$J$2)^Q7283),IF(P7283="Atraso",M7283,M7283/(1+$J$1)^Q7283))</f>
        <v/>
      </c>
    </row>
    <row r="7284">
      <c r="A7284" t="inlineStr">
        <is>
          <t>Q04L03</t>
        </is>
      </c>
      <c r="B7284" t="inlineStr">
        <is>
          <t>REINALDO ALMEIDA VIEIRA</t>
        </is>
      </c>
      <c r="C7284" t="n">
        <v>1</v>
      </c>
      <c r="D7284" t="inlineStr">
        <is>
          <t>IPCA</t>
        </is>
      </c>
      <c r="E7284" t="n">
        <v>0.009488792934583046</v>
      </c>
      <c r="F7284" t="inlineStr">
        <is>
          <t>MENSAL</t>
        </is>
      </c>
      <c r="G7284" t="n">
        <v>47644</v>
      </c>
      <c r="H7284" t="n">
        <v>47644</v>
      </c>
      <c r="I7284" t="inlineStr">
        <is>
          <t>096</t>
        </is>
      </c>
      <c r="J7284" t="inlineStr">
        <is>
          <t>CARTEIRA</t>
        </is>
      </c>
      <c r="K7284" t="inlineStr">
        <is>
          <t>CONTRATO</t>
        </is>
      </c>
      <c r="L7284" t="n">
        <v>456.0636000000001</v>
      </c>
      <c r="M7284" t="inlineStr"/>
      <c r="N7284" t="inlineStr"/>
      <c r="O7284" s="142">
        <f>DATE(YEAR(H7284),MONTH(H7284),1)</f>
        <v/>
      </c>
      <c r="P7284" s="132">
        <f>IF(H7284&gt;$L$3,"Futuro","Atraso")</f>
        <v/>
      </c>
      <c r="Q7284">
        <f>12*(YEAR(H7284)-YEAR($L$3))+(MONTH(H7284)-MONTH($L$3))</f>
        <v/>
      </c>
      <c r="R7284" s="366">
        <f>IF(N7284="IBIRAPITANGA FASE 3",IF(P7284="Atraso",M7284,M7284/(1+$J$2)^Q7284),IF(P7284="Atraso",M7284,M7284/(1+$J$1)^Q7284))</f>
        <v/>
      </c>
    </row>
    <row r="7285">
      <c r="A7285" t="inlineStr">
        <is>
          <t>Q04L03</t>
        </is>
      </c>
      <c r="B7285" t="inlineStr">
        <is>
          <t>REINALDO ALMEIDA VIEIRA</t>
        </is>
      </c>
      <c r="C7285" t="n">
        <v>1</v>
      </c>
      <c r="D7285" t="inlineStr">
        <is>
          <t>IPCA</t>
        </is>
      </c>
      <c r="E7285" t="n">
        <v>0.009488792934583046</v>
      </c>
      <c r="F7285" t="inlineStr">
        <is>
          <t>MENSAL</t>
        </is>
      </c>
      <c r="G7285" t="n">
        <v>47674</v>
      </c>
      <c r="H7285" t="n">
        <v>47674</v>
      </c>
      <c r="I7285" t="inlineStr">
        <is>
          <t>097</t>
        </is>
      </c>
      <c r="J7285" t="inlineStr">
        <is>
          <t>CARTEIRA</t>
        </is>
      </c>
      <c r="K7285" t="inlineStr">
        <is>
          <t>CONTRATO</t>
        </is>
      </c>
      <c r="L7285" t="n">
        <v>456.0636000000001</v>
      </c>
      <c r="M7285" t="inlineStr"/>
      <c r="N7285" t="inlineStr"/>
      <c r="O7285" s="142">
        <f>DATE(YEAR(H7285),MONTH(H7285),1)</f>
        <v/>
      </c>
      <c r="P7285" s="132">
        <f>IF(H7285&gt;$L$3,"Futuro","Atraso")</f>
        <v/>
      </c>
      <c r="Q7285">
        <f>12*(YEAR(H7285)-YEAR($L$3))+(MONTH(H7285)-MONTH($L$3))</f>
        <v/>
      </c>
      <c r="R7285" s="366">
        <f>IF(N7285="IBIRAPITANGA FASE 3",IF(P7285="Atraso",M7285,M7285/(1+$J$2)^Q7285),IF(P7285="Atraso",M7285,M7285/(1+$J$1)^Q7285))</f>
        <v/>
      </c>
    </row>
    <row r="7286">
      <c r="A7286" t="inlineStr">
        <is>
          <t>Q04L03</t>
        </is>
      </c>
      <c r="B7286" t="inlineStr">
        <is>
          <t>REINALDO ALMEIDA VIEIRA</t>
        </is>
      </c>
      <c r="C7286" t="n">
        <v>1</v>
      </c>
      <c r="D7286" t="inlineStr">
        <is>
          <t>IPCA</t>
        </is>
      </c>
      <c r="E7286" t="n">
        <v>0.009488792934583046</v>
      </c>
      <c r="F7286" t="inlineStr">
        <is>
          <t>MENSAL</t>
        </is>
      </c>
      <c r="G7286" t="n">
        <v>47705</v>
      </c>
      <c r="H7286" t="n">
        <v>47705</v>
      </c>
      <c r="I7286" t="inlineStr">
        <is>
          <t>098</t>
        </is>
      </c>
      <c r="J7286" t="inlineStr">
        <is>
          <t>CARTEIRA</t>
        </is>
      </c>
      <c r="K7286" t="inlineStr">
        <is>
          <t>CONTRATO</t>
        </is>
      </c>
      <c r="L7286" t="n">
        <v>456.0636000000001</v>
      </c>
      <c r="M7286" t="inlineStr"/>
      <c r="N7286" t="inlineStr"/>
      <c r="O7286" s="142">
        <f>DATE(YEAR(H7286),MONTH(H7286),1)</f>
        <v/>
      </c>
      <c r="P7286" s="132">
        <f>IF(H7286&gt;$L$3,"Futuro","Atraso")</f>
        <v/>
      </c>
      <c r="Q7286">
        <f>12*(YEAR(H7286)-YEAR($L$3))+(MONTH(H7286)-MONTH($L$3))</f>
        <v/>
      </c>
      <c r="R7286" s="366">
        <f>IF(N7286="IBIRAPITANGA FASE 3",IF(P7286="Atraso",M7286,M7286/(1+$J$2)^Q7286),IF(P7286="Atraso",M7286,M7286/(1+$J$1)^Q7286))</f>
        <v/>
      </c>
    </row>
    <row r="7287">
      <c r="A7287" t="inlineStr">
        <is>
          <t>Q04L03</t>
        </is>
      </c>
      <c r="B7287" t="inlineStr">
        <is>
          <t>REINALDO ALMEIDA VIEIRA</t>
        </is>
      </c>
      <c r="C7287" t="n">
        <v>1</v>
      </c>
      <c r="D7287" t="inlineStr">
        <is>
          <t>IPCA</t>
        </is>
      </c>
      <c r="E7287" t="n">
        <v>0.009488792934583046</v>
      </c>
      <c r="F7287" t="inlineStr">
        <is>
          <t>MENSAL</t>
        </is>
      </c>
      <c r="G7287" t="n">
        <v>47736</v>
      </c>
      <c r="H7287" t="n">
        <v>47736</v>
      </c>
      <c r="I7287" t="inlineStr">
        <is>
          <t>099</t>
        </is>
      </c>
      <c r="J7287" t="inlineStr">
        <is>
          <t>CARTEIRA</t>
        </is>
      </c>
      <c r="K7287" t="inlineStr">
        <is>
          <t>CONTRATO</t>
        </is>
      </c>
      <c r="L7287" t="n">
        <v>456.0636000000001</v>
      </c>
      <c r="M7287" t="inlineStr"/>
      <c r="N7287" t="inlineStr"/>
      <c r="O7287" s="142">
        <f>DATE(YEAR(H7287),MONTH(H7287),1)</f>
        <v/>
      </c>
      <c r="P7287" s="132">
        <f>IF(H7287&gt;$L$3,"Futuro","Atraso")</f>
        <v/>
      </c>
      <c r="Q7287">
        <f>12*(YEAR(H7287)-YEAR($L$3))+(MONTH(H7287)-MONTH($L$3))</f>
        <v/>
      </c>
      <c r="R7287" s="366">
        <f>IF(N7287="IBIRAPITANGA FASE 3",IF(P7287="Atraso",M7287,M7287/(1+$J$2)^Q7287),IF(P7287="Atraso",M7287,M7287/(1+$J$1)^Q7287))</f>
        <v/>
      </c>
    </row>
    <row r="7288">
      <c r="A7288" t="inlineStr">
        <is>
          <t>Q04L03</t>
        </is>
      </c>
      <c r="B7288" t="inlineStr">
        <is>
          <t>REINALDO ALMEIDA VIEIRA</t>
        </is>
      </c>
      <c r="C7288" t="n">
        <v>1</v>
      </c>
      <c r="D7288" t="inlineStr">
        <is>
          <t>IPCA</t>
        </is>
      </c>
      <c r="E7288" t="n">
        <v>0.009488792934583046</v>
      </c>
      <c r="F7288" t="inlineStr">
        <is>
          <t>MENSAL</t>
        </is>
      </c>
      <c r="G7288" t="n">
        <v>47766</v>
      </c>
      <c r="H7288" t="n">
        <v>47766</v>
      </c>
      <c r="I7288" t="inlineStr">
        <is>
          <t>100</t>
        </is>
      </c>
      <c r="J7288" t="inlineStr">
        <is>
          <t>CARTEIRA</t>
        </is>
      </c>
      <c r="K7288" t="inlineStr">
        <is>
          <t>CONTRATO</t>
        </is>
      </c>
      <c r="L7288" t="n">
        <v>456.0636000000001</v>
      </c>
      <c r="M7288" t="inlineStr"/>
      <c r="N7288" t="inlineStr"/>
      <c r="O7288" s="142">
        <f>DATE(YEAR(H7288),MONTH(H7288),1)</f>
        <v/>
      </c>
      <c r="P7288" s="132">
        <f>IF(H7288&gt;$L$3,"Futuro","Atraso")</f>
        <v/>
      </c>
      <c r="Q7288">
        <f>12*(YEAR(H7288)-YEAR($L$3))+(MONTH(H7288)-MONTH($L$3))</f>
        <v/>
      </c>
      <c r="R7288" s="366">
        <f>IF(N7288="IBIRAPITANGA FASE 3",IF(P7288="Atraso",M7288,M7288/(1+$J$2)^Q7288),IF(P7288="Atraso",M7288,M7288/(1+$J$1)^Q7288))</f>
        <v/>
      </c>
    </row>
    <row r="7289">
      <c r="A7289" t="inlineStr">
        <is>
          <t>Q04L03</t>
        </is>
      </c>
      <c r="B7289" t="inlineStr">
        <is>
          <t>REINALDO ALMEIDA VIEIRA</t>
        </is>
      </c>
      <c r="C7289" t="n">
        <v>1</v>
      </c>
      <c r="D7289" t="inlineStr">
        <is>
          <t>IPCA</t>
        </is>
      </c>
      <c r="E7289" t="n">
        <v>0.009488792934583046</v>
      </c>
      <c r="F7289" t="inlineStr">
        <is>
          <t>MENSAL</t>
        </is>
      </c>
      <c r="G7289" t="n">
        <v>47797</v>
      </c>
      <c r="H7289" t="n">
        <v>47797</v>
      </c>
      <c r="I7289" t="inlineStr">
        <is>
          <t>101</t>
        </is>
      </c>
      <c r="J7289" t="inlineStr">
        <is>
          <t>CARTEIRA</t>
        </is>
      </c>
      <c r="K7289" t="inlineStr">
        <is>
          <t>CONTRATO</t>
        </is>
      </c>
      <c r="L7289" t="n">
        <v>456.0636000000001</v>
      </c>
      <c r="M7289" t="inlineStr"/>
      <c r="N7289" t="inlineStr"/>
      <c r="O7289" s="142">
        <f>DATE(YEAR(H7289),MONTH(H7289),1)</f>
        <v/>
      </c>
      <c r="P7289" s="132">
        <f>IF(H7289&gt;$L$3,"Futuro","Atraso")</f>
        <v/>
      </c>
      <c r="Q7289">
        <f>12*(YEAR(H7289)-YEAR($L$3))+(MONTH(H7289)-MONTH($L$3))</f>
        <v/>
      </c>
      <c r="R7289" s="366">
        <f>IF(N7289="IBIRAPITANGA FASE 3",IF(P7289="Atraso",M7289,M7289/(1+$J$2)^Q7289),IF(P7289="Atraso",M7289,M7289/(1+$J$1)^Q7289))</f>
        <v/>
      </c>
    </row>
    <row r="7290">
      <c r="A7290" t="inlineStr">
        <is>
          <t>Q04L03</t>
        </is>
      </c>
      <c r="B7290" t="inlineStr">
        <is>
          <t>REINALDO ALMEIDA VIEIRA</t>
        </is>
      </c>
      <c r="C7290" t="n">
        <v>1</v>
      </c>
      <c r="D7290" t="inlineStr">
        <is>
          <t>IPCA</t>
        </is>
      </c>
      <c r="E7290" t="n">
        <v>0.009488792934583046</v>
      </c>
      <c r="F7290" t="inlineStr">
        <is>
          <t>MENSAL</t>
        </is>
      </c>
      <c r="G7290" t="n">
        <v>47827</v>
      </c>
      <c r="H7290" t="n">
        <v>47827</v>
      </c>
      <c r="I7290" t="inlineStr">
        <is>
          <t>102</t>
        </is>
      </c>
      <c r="J7290" t="inlineStr">
        <is>
          <t>CARTEIRA</t>
        </is>
      </c>
      <c r="K7290" t="inlineStr">
        <is>
          <t>CONTRATO</t>
        </is>
      </c>
      <c r="L7290" t="n">
        <v>456.0636000000001</v>
      </c>
      <c r="M7290" t="inlineStr"/>
      <c r="N7290" t="inlineStr"/>
      <c r="O7290" s="142">
        <f>DATE(YEAR(H7290),MONTH(H7290),1)</f>
        <v/>
      </c>
      <c r="P7290" s="132">
        <f>IF(H7290&gt;$L$3,"Futuro","Atraso")</f>
        <v/>
      </c>
      <c r="Q7290">
        <f>12*(YEAR(H7290)-YEAR($L$3))+(MONTH(H7290)-MONTH($L$3))</f>
        <v/>
      </c>
      <c r="R7290" s="366">
        <f>IF(N7290="IBIRAPITANGA FASE 3",IF(P7290="Atraso",M7290,M7290/(1+$J$2)^Q7290),IF(P7290="Atraso",M7290,M7290/(1+$J$1)^Q7290))</f>
        <v/>
      </c>
    </row>
    <row r="7291">
      <c r="A7291" t="inlineStr">
        <is>
          <t>Q04L03</t>
        </is>
      </c>
      <c r="B7291" t="inlineStr">
        <is>
          <t>REINALDO ALMEIDA VIEIRA</t>
        </is>
      </c>
      <c r="C7291" t="n">
        <v>1</v>
      </c>
      <c r="D7291" t="inlineStr">
        <is>
          <t>IPCA</t>
        </is>
      </c>
      <c r="E7291" t="n">
        <v>0.009488792934583046</v>
      </c>
      <c r="F7291" t="inlineStr">
        <is>
          <t>MENSAL</t>
        </is>
      </c>
      <c r="G7291" t="n">
        <v>47858</v>
      </c>
      <c r="H7291" t="n">
        <v>47858</v>
      </c>
      <c r="I7291" t="inlineStr">
        <is>
          <t>103</t>
        </is>
      </c>
      <c r="J7291" t="inlineStr">
        <is>
          <t>CARTEIRA</t>
        </is>
      </c>
      <c r="K7291" t="inlineStr">
        <is>
          <t>CONTRATO</t>
        </is>
      </c>
      <c r="L7291" t="n">
        <v>456.0636000000001</v>
      </c>
      <c r="M7291" t="inlineStr"/>
      <c r="N7291" t="inlineStr"/>
      <c r="O7291" s="142">
        <f>DATE(YEAR(H7291),MONTH(H7291),1)</f>
        <v/>
      </c>
      <c r="P7291" s="132">
        <f>IF(H7291&gt;$L$3,"Futuro","Atraso")</f>
        <v/>
      </c>
      <c r="Q7291">
        <f>12*(YEAR(H7291)-YEAR($L$3))+(MONTH(H7291)-MONTH($L$3))</f>
        <v/>
      </c>
      <c r="R7291" s="366">
        <f>IF(N7291="IBIRAPITANGA FASE 3",IF(P7291="Atraso",M7291,M7291/(1+$J$2)^Q7291),IF(P7291="Atraso",M7291,M7291/(1+$J$1)^Q7291))</f>
        <v/>
      </c>
    </row>
    <row r="7292">
      <c r="A7292" t="inlineStr">
        <is>
          <t>Q04L03</t>
        </is>
      </c>
      <c r="B7292" t="inlineStr">
        <is>
          <t>REINALDO ALMEIDA VIEIRA</t>
        </is>
      </c>
      <c r="C7292" t="n">
        <v>1</v>
      </c>
      <c r="D7292" t="inlineStr">
        <is>
          <t>IPCA</t>
        </is>
      </c>
      <c r="E7292" t="n">
        <v>0.009488792934583046</v>
      </c>
      <c r="F7292" t="inlineStr">
        <is>
          <t>MENSAL</t>
        </is>
      </c>
      <c r="G7292" t="n">
        <v>47889</v>
      </c>
      <c r="H7292" t="n">
        <v>47889</v>
      </c>
      <c r="I7292" t="inlineStr">
        <is>
          <t>104</t>
        </is>
      </c>
      <c r="J7292" t="inlineStr">
        <is>
          <t>CARTEIRA</t>
        </is>
      </c>
      <c r="K7292" t="inlineStr">
        <is>
          <t>CONTRATO</t>
        </is>
      </c>
      <c r="L7292" t="n">
        <v>456.0636000000001</v>
      </c>
      <c r="M7292" t="inlineStr"/>
      <c r="N7292" t="inlineStr"/>
      <c r="O7292" s="142">
        <f>DATE(YEAR(H7292),MONTH(H7292),1)</f>
        <v/>
      </c>
      <c r="P7292" s="132">
        <f>IF(H7292&gt;$L$3,"Futuro","Atraso")</f>
        <v/>
      </c>
      <c r="Q7292">
        <f>12*(YEAR(H7292)-YEAR($L$3))+(MONTH(H7292)-MONTH($L$3))</f>
        <v/>
      </c>
      <c r="R7292" s="366">
        <f>IF(N7292="IBIRAPITANGA FASE 3",IF(P7292="Atraso",M7292,M7292/(1+$J$2)^Q7292),IF(P7292="Atraso",M7292,M7292/(1+$J$1)^Q7292))</f>
        <v/>
      </c>
    </row>
    <row r="7293">
      <c r="A7293" t="inlineStr">
        <is>
          <t>Q04L03</t>
        </is>
      </c>
      <c r="B7293" t="inlineStr">
        <is>
          <t>REINALDO ALMEIDA VIEIRA</t>
        </is>
      </c>
      <c r="C7293" t="n">
        <v>1</v>
      </c>
      <c r="D7293" t="inlineStr">
        <is>
          <t>IPCA</t>
        </is>
      </c>
      <c r="E7293" t="n">
        <v>0.009488792934583046</v>
      </c>
      <c r="F7293" t="inlineStr">
        <is>
          <t>MENSAL</t>
        </is>
      </c>
      <c r="G7293" t="n">
        <v>47917</v>
      </c>
      <c r="H7293" t="n">
        <v>47917</v>
      </c>
      <c r="I7293" t="inlineStr">
        <is>
          <t>105</t>
        </is>
      </c>
      <c r="J7293" t="inlineStr">
        <is>
          <t>CARTEIRA</t>
        </is>
      </c>
      <c r="K7293" t="inlineStr">
        <is>
          <t>CONTRATO</t>
        </is>
      </c>
      <c r="L7293" t="n">
        <v>456.0636000000001</v>
      </c>
      <c r="M7293" t="inlineStr"/>
      <c r="N7293" t="inlineStr"/>
      <c r="O7293" s="142">
        <f>DATE(YEAR(H7293),MONTH(H7293),1)</f>
        <v/>
      </c>
      <c r="P7293" s="132">
        <f>IF(H7293&gt;$L$3,"Futuro","Atraso")</f>
        <v/>
      </c>
      <c r="Q7293">
        <f>12*(YEAR(H7293)-YEAR($L$3))+(MONTH(H7293)-MONTH($L$3))</f>
        <v/>
      </c>
      <c r="R7293" s="366">
        <f>IF(N7293="IBIRAPITANGA FASE 3",IF(P7293="Atraso",M7293,M7293/(1+$J$2)^Q7293),IF(P7293="Atraso",M7293,M7293/(1+$J$1)^Q7293))</f>
        <v/>
      </c>
    </row>
    <row r="7294">
      <c r="A7294" t="inlineStr">
        <is>
          <t>Q04L03</t>
        </is>
      </c>
      <c r="B7294" t="inlineStr">
        <is>
          <t>REINALDO ALMEIDA VIEIRA</t>
        </is>
      </c>
      <c r="C7294" t="n">
        <v>1</v>
      </c>
      <c r="D7294" t="inlineStr">
        <is>
          <t>IPCA</t>
        </is>
      </c>
      <c r="E7294" t="n">
        <v>0.009488792934583046</v>
      </c>
      <c r="F7294" t="inlineStr">
        <is>
          <t>MENSAL</t>
        </is>
      </c>
      <c r="G7294" t="n">
        <v>47948</v>
      </c>
      <c r="H7294" t="n">
        <v>47948</v>
      </c>
      <c r="I7294" t="inlineStr">
        <is>
          <t>106</t>
        </is>
      </c>
      <c r="J7294" t="inlineStr">
        <is>
          <t>CARTEIRA</t>
        </is>
      </c>
      <c r="K7294" t="inlineStr">
        <is>
          <t>CONTRATO</t>
        </is>
      </c>
      <c r="L7294" t="n">
        <v>456.0636000000001</v>
      </c>
      <c r="M7294" t="inlineStr"/>
      <c r="N7294" t="inlineStr"/>
      <c r="O7294" s="142">
        <f>DATE(YEAR(H7294),MONTH(H7294),1)</f>
        <v/>
      </c>
      <c r="P7294" s="132">
        <f>IF(H7294&gt;$L$3,"Futuro","Atraso")</f>
        <v/>
      </c>
      <c r="Q7294">
        <f>12*(YEAR(H7294)-YEAR($L$3))+(MONTH(H7294)-MONTH($L$3))</f>
        <v/>
      </c>
      <c r="R7294" s="366">
        <f>IF(N7294="IBIRAPITANGA FASE 3",IF(P7294="Atraso",M7294,M7294/(1+$J$2)^Q7294),IF(P7294="Atraso",M7294,M7294/(1+$J$1)^Q7294))</f>
        <v/>
      </c>
    </row>
    <row r="7295">
      <c r="A7295" t="inlineStr">
        <is>
          <t>Q04L03</t>
        </is>
      </c>
      <c r="B7295" t="inlineStr">
        <is>
          <t>REINALDO ALMEIDA VIEIRA</t>
        </is>
      </c>
      <c r="C7295" t="n">
        <v>1</v>
      </c>
      <c r="D7295" t="inlineStr">
        <is>
          <t>IPCA</t>
        </is>
      </c>
      <c r="E7295" t="n">
        <v>0.009488792934583046</v>
      </c>
      <c r="F7295" t="inlineStr">
        <is>
          <t>MENSAL</t>
        </is>
      </c>
      <c r="G7295" t="n">
        <v>47978</v>
      </c>
      <c r="H7295" t="n">
        <v>47978</v>
      </c>
      <c r="I7295" t="inlineStr">
        <is>
          <t>107</t>
        </is>
      </c>
      <c r="J7295" t="inlineStr">
        <is>
          <t>CARTEIRA</t>
        </is>
      </c>
      <c r="K7295" t="inlineStr">
        <is>
          <t>CONTRATO</t>
        </is>
      </c>
      <c r="L7295" t="n">
        <v>456.0636000000001</v>
      </c>
      <c r="M7295" t="inlineStr"/>
      <c r="N7295" t="inlineStr"/>
      <c r="O7295" s="142">
        <f>DATE(YEAR(H7295),MONTH(H7295),1)</f>
        <v/>
      </c>
      <c r="P7295" s="132">
        <f>IF(H7295&gt;$L$3,"Futuro","Atraso")</f>
        <v/>
      </c>
      <c r="Q7295">
        <f>12*(YEAR(H7295)-YEAR($L$3))+(MONTH(H7295)-MONTH($L$3))</f>
        <v/>
      </c>
      <c r="R7295" s="366">
        <f>IF(N7295="IBIRAPITANGA FASE 3",IF(P7295="Atraso",M7295,M7295/(1+$J$2)^Q7295),IF(P7295="Atraso",M7295,M7295/(1+$J$1)^Q7295))</f>
        <v/>
      </c>
    </row>
    <row r="7296">
      <c r="A7296" t="inlineStr">
        <is>
          <t>Q04L03</t>
        </is>
      </c>
      <c r="B7296" t="inlineStr">
        <is>
          <t>REINALDO ALMEIDA VIEIRA</t>
        </is>
      </c>
      <c r="C7296" t="n">
        <v>1</v>
      </c>
      <c r="D7296" t="inlineStr">
        <is>
          <t>IPCA</t>
        </is>
      </c>
      <c r="E7296" t="n">
        <v>0.009488792934583046</v>
      </c>
      <c r="F7296" t="inlineStr">
        <is>
          <t>MENSAL</t>
        </is>
      </c>
      <c r="G7296" t="n">
        <v>48009</v>
      </c>
      <c r="H7296" t="n">
        <v>48009</v>
      </c>
      <c r="I7296" t="inlineStr">
        <is>
          <t>108</t>
        </is>
      </c>
      <c r="J7296" t="inlineStr">
        <is>
          <t>CARTEIRA</t>
        </is>
      </c>
      <c r="K7296" t="inlineStr">
        <is>
          <t>CONTRATO</t>
        </is>
      </c>
      <c r="L7296" t="n">
        <v>456.0636000000001</v>
      </c>
      <c r="M7296" t="inlineStr"/>
      <c r="N7296" t="inlineStr"/>
      <c r="O7296" s="142">
        <f>DATE(YEAR(H7296),MONTH(H7296),1)</f>
        <v/>
      </c>
      <c r="P7296" s="132">
        <f>IF(H7296&gt;$L$3,"Futuro","Atraso")</f>
        <v/>
      </c>
      <c r="Q7296">
        <f>12*(YEAR(H7296)-YEAR($L$3))+(MONTH(H7296)-MONTH($L$3))</f>
        <v/>
      </c>
      <c r="R7296" s="366">
        <f>IF(N7296="IBIRAPITANGA FASE 3",IF(P7296="Atraso",M7296,M7296/(1+$J$2)^Q7296),IF(P7296="Atraso",M7296,M7296/(1+$J$1)^Q7296))</f>
        <v/>
      </c>
    </row>
    <row r="7297">
      <c r="A7297" t="inlineStr">
        <is>
          <t>Q04L03</t>
        </is>
      </c>
      <c r="B7297" t="inlineStr">
        <is>
          <t>REINALDO ALMEIDA VIEIRA</t>
        </is>
      </c>
      <c r="C7297" t="n">
        <v>1</v>
      </c>
      <c r="D7297" t="inlineStr">
        <is>
          <t>IPCA</t>
        </is>
      </c>
      <c r="E7297" t="n">
        <v>0.009488792934583046</v>
      </c>
      <c r="F7297" t="inlineStr">
        <is>
          <t>MENSAL</t>
        </is>
      </c>
      <c r="G7297" t="n">
        <v>48039</v>
      </c>
      <c r="H7297" t="n">
        <v>48039</v>
      </c>
      <c r="I7297" t="inlineStr">
        <is>
          <t>109</t>
        </is>
      </c>
      <c r="J7297" t="inlineStr">
        <is>
          <t>CARTEIRA</t>
        </is>
      </c>
      <c r="K7297" t="inlineStr">
        <is>
          <t>CONTRATO</t>
        </is>
      </c>
      <c r="L7297" t="n">
        <v>456.0636000000001</v>
      </c>
      <c r="M7297" t="inlineStr"/>
      <c r="N7297" t="inlineStr"/>
      <c r="O7297" s="142">
        <f>DATE(YEAR(H7297),MONTH(H7297),1)</f>
        <v/>
      </c>
      <c r="P7297" s="132">
        <f>IF(H7297&gt;$L$3,"Futuro","Atraso")</f>
        <v/>
      </c>
      <c r="Q7297">
        <f>12*(YEAR(H7297)-YEAR($L$3))+(MONTH(H7297)-MONTH($L$3))</f>
        <v/>
      </c>
      <c r="R7297" s="366">
        <f>IF(N7297="IBIRAPITANGA FASE 3",IF(P7297="Atraso",M7297,M7297/(1+$J$2)^Q7297),IF(P7297="Atraso",M7297,M7297/(1+$J$1)^Q7297))</f>
        <v/>
      </c>
    </row>
    <row r="7298">
      <c r="A7298" t="inlineStr">
        <is>
          <t>Q04L03</t>
        </is>
      </c>
      <c r="B7298" t="inlineStr">
        <is>
          <t>REINALDO ALMEIDA VIEIRA</t>
        </is>
      </c>
      <c r="C7298" t="n">
        <v>1</v>
      </c>
      <c r="D7298" t="inlineStr">
        <is>
          <t>IPCA</t>
        </is>
      </c>
      <c r="E7298" t="n">
        <v>0.009488792934583046</v>
      </c>
      <c r="F7298" t="inlineStr">
        <is>
          <t>MENSAL</t>
        </is>
      </c>
      <c r="G7298" t="n">
        <v>48070</v>
      </c>
      <c r="H7298" t="n">
        <v>48070</v>
      </c>
      <c r="I7298" t="inlineStr">
        <is>
          <t>110</t>
        </is>
      </c>
      <c r="J7298" t="inlineStr">
        <is>
          <t>CARTEIRA</t>
        </is>
      </c>
      <c r="K7298" t="inlineStr">
        <is>
          <t>CONTRATO</t>
        </is>
      </c>
      <c r="L7298" t="n">
        <v>456.0636000000001</v>
      </c>
      <c r="M7298" t="inlineStr"/>
      <c r="N7298" t="inlineStr"/>
      <c r="O7298" s="142">
        <f>DATE(YEAR(H7298),MONTH(H7298),1)</f>
        <v/>
      </c>
      <c r="P7298" s="132">
        <f>IF(H7298&gt;$L$3,"Futuro","Atraso")</f>
        <v/>
      </c>
      <c r="Q7298">
        <f>12*(YEAR(H7298)-YEAR($L$3))+(MONTH(H7298)-MONTH($L$3))</f>
        <v/>
      </c>
      <c r="R7298" s="366">
        <f>IF(N7298="IBIRAPITANGA FASE 3",IF(P7298="Atraso",M7298,M7298/(1+$J$2)^Q7298),IF(P7298="Atraso",M7298,M7298/(1+$J$1)^Q7298))</f>
        <v/>
      </c>
    </row>
    <row r="7299">
      <c r="A7299" t="inlineStr">
        <is>
          <t>Q04L03</t>
        </is>
      </c>
      <c r="B7299" t="inlineStr">
        <is>
          <t>REINALDO ALMEIDA VIEIRA</t>
        </is>
      </c>
      <c r="C7299" t="n">
        <v>1</v>
      </c>
      <c r="D7299" t="inlineStr">
        <is>
          <t>IPCA</t>
        </is>
      </c>
      <c r="E7299" t="n">
        <v>0.009488792934583046</v>
      </c>
      <c r="F7299" t="inlineStr">
        <is>
          <t>MENSAL</t>
        </is>
      </c>
      <c r="G7299" t="n">
        <v>48101</v>
      </c>
      <c r="H7299" t="n">
        <v>48101</v>
      </c>
      <c r="I7299" t="inlineStr">
        <is>
          <t>111</t>
        </is>
      </c>
      <c r="J7299" t="inlineStr">
        <is>
          <t>CARTEIRA</t>
        </is>
      </c>
      <c r="K7299" t="inlineStr">
        <is>
          <t>CONTRATO</t>
        </is>
      </c>
      <c r="L7299" t="n">
        <v>456.0636000000001</v>
      </c>
      <c r="M7299" t="inlineStr"/>
      <c r="N7299" t="inlineStr"/>
      <c r="O7299" s="142">
        <f>DATE(YEAR(H7299),MONTH(H7299),1)</f>
        <v/>
      </c>
      <c r="P7299" s="132">
        <f>IF(H7299&gt;$L$3,"Futuro","Atraso")</f>
        <v/>
      </c>
      <c r="Q7299">
        <f>12*(YEAR(H7299)-YEAR($L$3))+(MONTH(H7299)-MONTH($L$3))</f>
        <v/>
      </c>
      <c r="R7299" s="366">
        <f>IF(N7299="IBIRAPITANGA FASE 3",IF(P7299="Atraso",M7299,M7299/(1+$J$2)^Q7299),IF(P7299="Atraso",M7299,M7299/(1+$J$1)^Q7299))</f>
        <v/>
      </c>
    </row>
    <row r="7300">
      <c r="A7300" t="inlineStr">
        <is>
          <t>Q04L03</t>
        </is>
      </c>
      <c r="B7300" t="inlineStr">
        <is>
          <t>REINALDO ALMEIDA VIEIRA</t>
        </is>
      </c>
      <c r="C7300" t="n">
        <v>1</v>
      </c>
      <c r="D7300" t="inlineStr">
        <is>
          <t>IPCA</t>
        </is>
      </c>
      <c r="E7300" t="n">
        <v>0.009488792934583046</v>
      </c>
      <c r="F7300" t="inlineStr">
        <is>
          <t>MENSAL</t>
        </is>
      </c>
      <c r="G7300" t="n">
        <v>48131</v>
      </c>
      <c r="H7300" t="n">
        <v>48131</v>
      </c>
      <c r="I7300" t="inlineStr">
        <is>
          <t>112</t>
        </is>
      </c>
      <c r="J7300" t="inlineStr">
        <is>
          <t>CARTEIRA</t>
        </is>
      </c>
      <c r="K7300" t="inlineStr">
        <is>
          <t>CONTRATO</t>
        </is>
      </c>
      <c r="L7300" t="n">
        <v>456.0636000000001</v>
      </c>
      <c r="M7300" t="inlineStr"/>
      <c r="N7300" t="inlineStr"/>
      <c r="O7300" s="142">
        <f>DATE(YEAR(H7300),MONTH(H7300),1)</f>
        <v/>
      </c>
      <c r="P7300" s="132">
        <f>IF(H7300&gt;$L$3,"Futuro","Atraso")</f>
        <v/>
      </c>
      <c r="Q7300">
        <f>12*(YEAR(H7300)-YEAR($L$3))+(MONTH(H7300)-MONTH($L$3))</f>
        <v/>
      </c>
      <c r="R7300" s="366">
        <f>IF(N7300="IBIRAPITANGA FASE 3",IF(P7300="Atraso",M7300,M7300/(1+$J$2)^Q7300),IF(P7300="Atraso",M7300,M7300/(1+$J$1)^Q7300))</f>
        <v/>
      </c>
    </row>
    <row r="7301">
      <c r="A7301" t="inlineStr">
        <is>
          <t>Q04L03</t>
        </is>
      </c>
      <c r="B7301" t="inlineStr">
        <is>
          <t>REINALDO ALMEIDA VIEIRA</t>
        </is>
      </c>
      <c r="C7301" t="n">
        <v>1</v>
      </c>
      <c r="D7301" t="inlineStr">
        <is>
          <t>IPCA</t>
        </is>
      </c>
      <c r="E7301" t="n">
        <v>0.009488792934583046</v>
      </c>
      <c r="F7301" t="inlineStr">
        <is>
          <t>MENSAL</t>
        </is>
      </c>
      <c r="G7301" t="n">
        <v>48162</v>
      </c>
      <c r="H7301" t="n">
        <v>48162</v>
      </c>
      <c r="I7301" t="inlineStr">
        <is>
          <t>113</t>
        </is>
      </c>
      <c r="J7301" t="inlineStr">
        <is>
          <t>CARTEIRA</t>
        </is>
      </c>
      <c r="K7301" t="inlineStr">
        <is>
          <t>CONTRATO</t>
        </is>
      </c>
      <c r="L7301" t="n">
        <v>456.0636000000001</v>
      </c>
      <c r="M7301" t="inlineStr"/>
      <c r="N7301" t="inlineStr"/>
      <c r="O7301" s="142">
        <f>DATE(YEAR(H7301),MONTH(H7301),1)</f>
        <v/>
      </c>
      <c r="P7301" s="132">
        <f>IF(H7301&gt;$L$3,"Futuro","Atraso")</f>
        <v/>
      </c>
      <c r="Q7301">
        <f>12*(YEAR(H7301)-YEAR($L$3))+(MONTH(H7301)-MONTH($L$3))</f>
        <v/>
      </c>
      <c r="R7301" s="366">
        <f>IF(N7301="IBIRAPITANGA FASE 3",IF(P7301="Atraso",M7301,M7301/(1+$J$2)^Q7301),IF(P7301="Atraso",M7301,M7301/(1+$J$1)^Q7301))</f>
        <v/>
      </c>
    </row>
    <row r="7302">
      <c r="A7302" t="inlineStr">
        <is>
          <t>Q04L03</t>
        </is>
      </c>
      <c r="B7302" t="inlineStr">
        <is>
          <t>REINALDO ALMEIDA VIEIRA</t>
        </is>
      </c>
      <c r="C7302" t="n">
        <v>1</v>
      </c>
      <c r="D7302" t="inlineStr">
        <is>
          <t>IPCA</t>
        </is>
      </c>
      <c r="E7302" t="n">
        <v>0.009488792934583046</v>
      </c>
      <c r="F7302" t="inlineStr">
        <is>
          <t>MENSAL</t>
        </is>
      </c>
      <c r="G7302" t="n">
        <v>48192</v>
      </c>
      <c r="H7302" t="n">
        <v>48192</v>
      </c>
      <c r="I7302" t="inlineStr">
        <is>
          <t>114</t>
        </is>
      </c>
      <c r="J7302" t="inlineStr">
        <is>
          <t>CARTEIRA</t>
        </is>
      </c>
      <c r="K7302" t="inlineStr">
        <is>
          <t>CONTRATO</t>
        </is>
      </c>
      <c r="L7302" t="n">
        <v>456.0636000000001</v>
      </c>
      <c r="M7302" t="inlineStr"/>
      <c r="N7302" t="inlineStr"/>
      <c r="O7302" s="142">
        <f>DATE(YEAR(H7302),MONTH(H7302),1)</f>
        <v/>
      </c>
      <c r="P7302" s="132">
        <f>IF(H7302&gt;$L$3,"Futuro","Atraso")</f>
        <v/>
      </c>
      <c r="Q7302">
        <f>12*(YEAR(H7302)-YEAR($L$3))+(MONTH(H7302)-MONTH($L$3))</f>
        <v/>
      </c>
      <c r="R7302" s="366">
        <f>IF(N7302="IBIRAPITANGA FASE 3",IF(P7302="Atraso",M7302,M7302/(1+$J$2)^Q7302),IF(P7302="Atraso",M7302,M7302/(1+$J$1)^Q7302))</f>
        <v/>
      </c>
    </row>
    <row r="7303">
      <c r="A7303" t="inlineStr">
        <is>
          <t>Q04L03</t>
        </is>
      </c>
      <c r="B7303" t="inlineStr">
        <is>
          <t>REINALDO ALMEIDA VIEIRA</t>
        </is>
      </c>
      <c r="C7303" t="n">
        <v>1</v>
      </c>
      <c r="D7303" t="inlineStr">
        <is>
          <t>IPCA</t>
        </is>
      </c>
      <c r="E7303" t="n">
        <v>0.009488792934583046</v>
      </c>
      <c r="F7303" t="inlineStr">
        <is>
          <t>MENSAL</t>
        </is>
      </c>
      <c r="G7303" t="n">
        <v>48223</v>
      </c>
      <c r="H7303" t="n">
        <v>48223</v>
      </c>
      <c r="I7303" t="inlineStr">
        <is>
          <t>115</t>
        </is>
      </c>
      <c r="J7303" t="inlineStr">
        <is>
          <t>CARTEIRA</t>
        </is>
      </c>
      <c r="K7303" t="inlineStr">
        <is>
          <t>CONTRATO</t>
        </is>
      </c>
      <c r="L7303" t="n">
        <v>456.0636000000001</v>
      </c>
      <c r="M7303" t="inlineStr"/>
      <c r="N7303" t="inlineStr"/>
      <c r="O7303" s="142">
        <f>DATE(YEAR(H7303),MONTH(H7303),1)</f>
        <v/>
      </c>
      <c r="P7303" s="132">
        <f>IF(H7303&gt;$L$3,"Futuro","Atraso")</f>
        <v/>
      </c>
      <c r="Q7303">
        <f>12*(YEAR(H7303)-YEAR($L$3))+(MONTH(H7303)-MONTH($L$3))</f>
        <v/>
      </c>
      <c r="R7303" s="366">
        <f>IF(N7303="IBIRAPITANGA FASE 3",IF(P7303="Atraso",M7303,M7303/(1+$J$2)^Q7303),IF(P7303="Atraso",M7303,M7303/(1+$J$1)^Q7303))</f>
        <v/>
      </c>
    </row>
    <row r="7304">
      <c r="A7304" t="inlineStr">
        <is>
          <t>Q04L03</t>
        </is>
      </c>
      <c r="B7304" t="inlineStr">
        <is>
          <t>REINALDO ALMEIDA VIEIRA</t>
        </is>
      </c>
      <c r="C7304" t="n">
        <v>1</v>
      </c>
      <c r="D7304" t="inlineStr">
        <is>
          <t>IPCA</t>
        </is>
      </c>
      <c r="E7304" t="n">
        <v>0.009488792934583046</v>
      </c>
      <c r="F7304" t="inlineStr">
        <is>
          <t>MENSAL</t>
        </is>
      </c>
      <c r="G7304" t="n">
        <v>48254</v>
      </c>
      <c r="H7304" t="n">
        <v>48254</v>
      </c>
      <c r="I7304" t="inlineStr">
        <is>
          <t>116</t>
        </is>
      </c>
      <c r="J7304" t="inlineStr">
        <is>
          <t>CARTEIRA</t>
        </is>
      </c>
      <c r="K7304" t="inlineStr">
        <is>
          <t>CONTRATO</t>
        </is>
      </c>
      <c r="L7304" t="n">
        <v>456.0636000000001</v>
      </c>
      <c r="M7304" t="inlineStr"/>
      <c r="N7304" t="inlineStr"/>
      <c r="O7304" s="142">
        <f>DATE(YEAR(H7304),MONTH(H7304),1)</f>
        <v/>
      </c>
      <c r="P7304" s="132">
        <f>IF(H7304&gt;$L$3,"Futuro","Atraso")</f>
        <v/>
      </c>
      <c r="Q7304">
        <f>12*(YEAR(H7304)-YEAR($L$3))+(MONTH(H7304)-MONTH($L$3))</f>
        <v/>
      </c>
      <c r="R7304" s="366">
        <f>IF(N7304="IBIRAPITANGA FASE 3",IF(P7304="Atraso",M7304,M7304/(1+$J$2)^Q7304),IF(P7304="Atraso",M7304,M7304/(1+$J$1)^Q7304))</f>
        <v/>
      </c>
    </row>
    <row r="7305">
      <c r="A7305" t="inlineStr">
        <is>
          <t>Q04L03</t>
        </is>
      </c>
      <c r="B7305" t="inlineStr">
        <is>
          <t>REINALDO ALMEIDA VIEIRA</t>
        </is>
      </c>
      <c r="C7305" t="n">
        <v>1</v>
      </c>
      <c r="D7305" t="inlineStr">
        <is>
          <t>IPCA</t>
        </is>
      </c>
      <c r="E7305" t="n">
        <v>0.009488792934583046</v>
      </c>
      <c r="F7305" t="inlineStr">
        <is>
          <t>MENSAL</t>
        </is>
      </c>
      <c r="G7305" t="n">
        <v>48283</v>
      </c>
      <c r="H7305" t="n">
        <v>48283</v>
      </c>
      <c r="I7305" t="inlineStr">
        <is>
          <t>117</t>
        </is>
      </c>
      <c r="J7305" t="inlineStr">
        <is>
          <t>CARTEIRA</t>
        </is>
      </c>
      <c r="K7305" t="inlineStr">
        <is>
          <t>CONTRATO</t>
        </is>
      </c>
      <c r="L7305" t="n">
        <v>456.0636000000001</v>
      </c>
      <c r="M7305" t="inlineStr"/>
      <c r="N7305" t="inlineStr"/>
      <c r="O7305" s="142">
        <f>DATE(YEAR(H7305),MONTH(H7305),1)</f>
        <v/>
      </c>
      <c r="P7305" s="132">
        <f>IF(H7305&gt;$L$3,"Futuro","Atraso")</f>
        <v/>
      </c>
      <c r="Q7305">
        <f>12*(YEAR(H7305)-YEAR($L$3))+(MONTH(H7305)-MONTH($L$3))</f>
        <v/>
      </c>
      <c r="R7305" s="366">
        <f>IF(N7305="IBIRAPITANGA FASE 3",IF(P7305="Atraso",M7305,M7305/(1+$J$2)^Q7305),IF(P7305="Atraso",M7305,M7305/(1+$J$1)^Q7305))</f>
        <v/>
      </c>
    </row>
    <row r="7306">
      <c r="A7306" t="inlineStr">
        <is>
          <t>Q04L03</t>
        </is>
      </c>
      <c r="B7306" t="inlineStr">
        <is>
          <t>REINALDO ALMEIDA VIEIRA</t>
        </is>
      </c>
      <c r="C7306" t="n">
        <v>1</v>
      </c>
      <c r="D7306" t="inlineStr">
        <is>
          <t>IPCA</t>
        </is>
      </c>
      <c r="E7306" t="n">
        <v>0.009488792934583046</v>
      </c>
      <c r="F7306" t="inlineStr">
        <is>
          <t>MENSAL</t>
        </is>
      </c>
      <c r="G7306" t="n">
        <v>48314</v>
      </c>
      <c r="H7306" t="n">
        <v>48314</v>
      </c>
      <c r="I7306" t="inlineStr">
        <is>
          <t>118</t>
        </is>
      </c>
      <c r="J7306" t="inlineStr">
        <is>
          <t>CARTEIRA</t>
        </is>
      </c>
      <c r="K7306" t="inlineStr">
        <is>
          <t>CONTRATO</t>
        </is>
      </c>
      <c r="L7306" t="n">
        <v>456.0636000000001</v>
      </c>
      <c r="M7306" t="inlineStr"/>
      <c r="N7306" t="inlineStr"/>
      <c r="O7306" s="142">
        <f>DATE(YEAR(H7306),MONTH(H7306),1)</f>
        <v/>
      </c>
      <c r="P7306" s="132">
        <f>IF(H7306&gt;$L$3,"Futuro","Atraso")</f>
        <v/>
      </c>
      <c r="Q7306">
        <f>12*(YEAR(H7306)-YEAR($L$3))+(MONTH(H7306)-MONTH($L$3))</f>
        <v/>
      </c>
      <c r="R7306" s="366">
        <f>IF(N7306="IBIRAPITANGA FASE 3",IF(P7306="Atraso",M7306,M7306/(1+$J$2)^Q7306),IF(P7306="Atraso",M7306,M7306/(1+$J$1)^Q7306))</f>
        <v/>
      </c>
    </row>
    <row r="7307">
      <c r="A7307" t="inlineStr">
        <is>
          <t>Q04L03</t>
        </is>
      </c>
      <c r="B7307" t="inlineStr">
        <is>
          <t>REINALDO ALMEIDA VIEIRA</t>
        </is>
      </c>
      <c r="C7307" t="n">
        <v>1</v>
      </c>
      <c r="D7307" t="inlineStr">
        <is>
          <t>IPCA</t>
        </is>
      </c>
      <c r="E7307" t="n">
        <v>0.009488792934583046</v>
      </c>
      <c r="F7307" t="inlineStr">
        <is>
          <t>MENSAL</t>
        </is>
      </c>
      <c r="G7307" t="n">
        <v>48344</v>
      </c>
      <c r="H7307" t="n">
        <v>48344</v>
      </c>
      <c r="I7307" t="inlineStr">
        <is>
          <t>119</t>
        </is>
      </c>
      <c r="J7307" t="inlineStr">
        <is>
          <t>CARTEIRA</t>
        </is>
      </c>
      <c r="K7307" t="inlineStr">
        <is>
          <t>CONTRATO</t>
        </is>
      </c>
      <c r="L7307" t="n">
        <v>456.0636000000001</v>
      </c>
      <c r="M7307" t="inlineStr"/>
      <c r="N7307" t="inlineStr"/>
      <c r="O7307" s="142">
        <f>DATE(YEAR(H7307),MONTH(H7307),1)</f>
        <v/>
      </c>
      <c r="P7307" s="132">
        <f>IF(H7307&gt;$L$3,"Futuro","Atraso")</f>
        <v/>
      </c>
      <c r="Q7307">
        <f>12*(YEAR(H7307)-YEAR($L$3))+(MONTH(H7307)-MONTH($L$3))</f>
        <v/>
      </c>
      <c r="R7307" s="366">
        <f>IF(N7307="IBIRAPITANGA FASE 3",IF(P7307="Atraso",M7307,M7307/(1+$J$2)^Q7307),IF(P7307="Atraso",M7307,M7307/(1+$J$1)^Q7307))</f>
        <v/>
      </c>
    </row>
    <row r="7308">
      <c r="A7308" t="inlineStr">
        <is>
          <t>Q04L03</t>
        </is>
      </c>
      <c r="B7308" t="inlineStr">
        <is>
          <t>REINALDO ALMEIDA VIEIRA</t>
        </is>
      </c>
      <c r="C7308" t="n">
        <v>1</v>
      </c>
      <c r="D7308" t="inlineStr">
        <is>
          <t>IPCA</t>
        </is>
      </c>
      <c r="E7308" t="n">
        <v>0.009488792934583046</v>
      </c>
      <c r="F7308" t="inlineStr">
        <is>
          <t>MENSAL</t>
        </is>
      </c>
      <c r="G7308" t="n">
        <v>48375</v>
      </c>
      <c r="H7308" t="n">
        <v>48375</v>
      </c>
      <c r="I7308" t="inlineStr">
        <is>
          <t>120</t>
        </is>
      </c>
      <c r="J7308" t="inlineStr">
        <is>
          <t>CARTEIRA</t>
        </is>
      </c>
      <c r="K7308" t="inlineStr">
        <is>
          <t>CONTRATO</t>
        </is>
      </c>
      <c r="L7308" t="n">
        <v>456.0636000000001</v>
      </c>
      <c r="M7308" t="inlineStr"/>
      <c r="N7308" t="inlineStr"/>
      <c r="O7308" s="142">
        <f>DATE(YEAR(H7308),MONTH(H7308),1)</f>
        <v/>
      </c>
      <c r="P7308" s="132">
        <f>IF(H7308&gt;$L$3,"Futuro","Atraso")</f>
        <v/>
      </c>
      <c r="Q7308">
        <f>12*(YEAR(H7308)-YEAR($L$3))+(MONTH(H7308)-MONTH($L$3))</f>
        <v/>
      </c>
      <c r="R7308" s="366">
        <f>IF(N7308="IBIRAPITANGA FASE 3",IF(P7308="Atraso",M7308,M7308/(1+$J$2)^Q7308),IF(P7308="Atraso",M7308,M7308/(1+$J$1)^Q7308))</f>
        <v/>
      </c>
    </row>
    <row r="7309">
      <c r="A7309" t="inlineStr">
        <is>
          <t>Q04L03</t>
        </is>
      </c>
      <c r="B7309" t="inlineStr">
        <is>
          <t>REINALDO ALMEIDA VIEIRA</t>
        </is>
      </c>
      <c r="C7309" t="n">
        <v>1</v>
      </c>
      <c r="D7309" t="inlineStr">
        <is>
          <t>IPCA</t>
        </is>
      </c>
      <c r="E7309" t="n">
        <v>0.009488792934583046</v>
      </c>
      <c r="F7309" t="inlineStr">
        <is>
          <t>MENSAL</t>
        </is>
      </c>
      <c r="G7309" t="n">
        <v>48405</v>
      </c>
      <c r="H7309" t="n">
        <v>48405</v>
      </c>
      <c r="I7309" t="inlineStr">
        <is>
          <t>121</t>
        </is>
      </c>
      <c r="J7309" t="inlineStr">
        <is>
          <t>CARTEIRA</t>
        </is>
      </c>
      <c r="K7309" t="inlineStr">
        <is>
          <t>CONTRATO</t>
        </is>
      </c>
      <c r="L7309" t="n">
        <v>456.0636000000001</v>
      </c>
      <c r="M7309" t="inlineStr"/>
      <c r="N7309" t="inlineStr"/>
      <c r="O7309" s="142">
        <f>DATE(YEAR(H7309),MONTH(H7309),1)</f>
        <v/>
      </c>
      <c r="P7309" s="132">
        <f>IF(H7309&gt;$L$3,"Futuro","Atraso")</f>
        <v/>
      </c>
      <c r="Q7309">
        <f>12*(YEAR(H7309)-YEAR($L$3))+(MONTH(H7309)-MONTH($L$3))</f>
        <v/>
      </c>
      <c r="R7309" s="366">
        <f>IF(N7309="IBIRAPITANGA FASE 3",IF(P7309="Atraso",M7309,M7309/(1+$J$2)^Q7309),IF(P7309="Atraso",M7309,M7309/(1+$J$1)^Q7309))</f>
        <v/>
      </c>
    </row>
    <row r="7310">
      <c r="A7310" t="inlineStr">
        <is>
          <t>Q04L03</t>
        </is>
      </c>
      <c r="B7310" t="inlineStr">
        <is>
          <t>REINALDO ALMEIDA VIEIRA</t>
        </is>
      </c>
      <c r="C7310" t="n">
        <v>1</v>
      </c>
      <c r="D7310" t="inlineStr">
        <is>
          <t>IPCA</t>
        </is>
      </c>
      <c r="E7310" t="n">
        <v>0.009488792934583046</v>
      </c>
      <c r="F7310" t="inlineStr">
        <is>
          <t>MENSAL</t>
        </is>
      </c>
      <c r="G7310" t="n">
        <v>48436</v>
      </c>
      <c r="H7310" t="n">
        <v>48436</v>
      </c>
      <c r="I7310" t="inlineStr">
        <is>
          <t>122</t>
        </is>
      </c>
      <c r="J7310" t="inlineStr">
        <is>
          <t>CARTEIRA</t>
        </is>
      </c>
      <c r="K7310" t="inlineStr">
        <is>
          <t>CONTRATO</t>
        </is>
      </c>
      <c r="L7310" t="n">
        <v>456.0636000000001</v>
      </c>
      <c r="M7310" t="inlineStr"/>
      <c r="N7310" t="inlineStr"/>
      <c r="O7310" s="142">
        <f>DATE(YEAR(H7310),MONTH(H7310),1)</f>
        <v/>
      </c>
      <c r="P7310" s="132">
        <f>IF(H7310&gt;$L$3,"Futuro","Atraso")</f>
        <v/>
      </c>
      <c r="Q7310">
        <f>12*(YEAR(H7310)-YEAR($L$3))+(MONTH(H7310)-MONTH($L$3))</f>
        <v/>
      </c>
      <c r="R7310" s="366">
        <f>IF(N7310="IBIRAPITANGA FASE 3",IF(P7310="Atraso",M7310,M7310/(1+$J$2)^Q7310),IF(P7310="Atraso",M7310,M7310/(1+$J$1)^Q7310))</f>
        <v/>
      </c>
    </row>
    <row r="7311">
      <c r="A7311" t="inlineStr">
        <is>
          <t>Q04L03</t>
        </is>
      </c>
      <c r="B7311" t="inlineStr">
        <is>
          <t>REINALDO ALMEIDA VIEIRA</t>
        </is>
      </c>
      <c r="C7311" t="n">
        <v>1</v>
      </c>
      <c r="D7311" t="inlineStr">
        <is>
          <t>IPCA</t>
        </is>
      </c>
      <c r="E7311" t="n">
        <v>0.009488792934583046</v>
      </c>
      <c r="F7311" t="inlineStr">
        <is>
          <t>MENSAL</t>
        </is>
      </c>
      <c r="G7311" t="n">
        <v>48467</v>
      </c>
      <c r="H7311" t="n">
        <v>48467</v>
      </c>
      <c r="I7311" t="inlineStr">
        <is>
          <t>123</t>
        </is>
      </c>
      <c r="J7311" t="inlineStr">
        <is>
          <t>CARTEIRA</t>
        </is>
      </c>
      <c r="K7311" t="inlineStr">
        <is>
          <t>CONTRATO</t>
        </is>
      </c>
      <c r="L7311" t="n">
        <v>456.0636000000001</v>
      </c>
      <c r="M7311" t="inlineStr"/>
      <c r="N7311" t="inlineStr"/>
      <c r="O7311" s="142">
        <f>DATE(YEAR(H7311),MONTH(H7311),1)</f>
        <v/>
      </c>
      <c r="P7311" s="132">
        <f>IF(H7311&gt;$L$3,"Futuro","Atraso")</f>
        <v/>
      </c>
      <c r="Q7311">
        <f>12*(YEAR(H7311)-YEAR($L$3))+(MONTH(H7311)-MONTH($L$3))</f>
        <v/>
      </c>
      <c r="R7311" s="366">
        <f>IF(N7311="IBIRAPITANGA FASE 3",IF(P7311="Atraso",M7311,M7311/(1+$J$2)^Q7311),IF(P7311="Atraso",M7311,M7311/(1+$J$1)^Q7311))</f>
        <v/>
      </c>
    </row>
    <row r="7312">
      <c r="A7312" t="inlineStr">
        <is>
          <t>Q04L03</t>
        </is>
      </c>
      <c r="B7312" t="inlineStr">
        <is>
          <t>REINALDO ALMEIDA VIEIRA</t>
        </is>
      </c>
      <c r="C7312" t="n">
        <v>1</v>
      </c>
      <c r="D7312" t="inlineStr">
        <is>
          <t>IPCA</t>
        </is>
      </c>
      <c r="E7312" t="n">
        <v>0.009488792934583046</v>
      </c>
      <c r="F7312" t="inlineStr">
        <is>
          <t>MENSAL</t>
        </is>
      </c>
      <c r="G7312" t="n">
        <v>48497</v>
      </c>
      <c r="H7312" t="n">
        <v>48497</v>
      </c>
      <c r="I7312" t="inlineStr">
        <is>
          <t>124</t>
        </is>
      </c>
      <c r="J7312" t="inlineStr">
        <is>
          <t>CARTEIRA</t>
        </is>
      </c>
      <c r="K7312" t="inlineStr">
        <is>
          <t>CONTRATO</t>
        </is>
      </c>
      <c r="L7312" t="n">
        <v>456.0636000000001</v>
      </c>
      <c r="M7312" t="inlineStr"/>
      <c r="N7312" t="inlineStr"/>
      <c r="O7312" s="142">
        <f>DATE(YEAR(H7312),MONTH(H7312),1)</f>
        <v/>
      </c>
      <c r="P7312" s="132">
        <f>IF(H7312&gt;$L$3,"Futuro","Atraso")</f>
        <v/>
      </c>
      <c r="Q7312">
        <f>12*(YEAR(H7312)-YEAR($L$3))+(MONTH(H7312)-MONTH($L$3))</f>
        <v/>
      </c>
      <c r="R7312" s="366">
        <f>IF(N7312="IBIRAPITANGA FASE 3",IF(P7312="Atraso",M7312,M7312/(1+$J$2)^Q7312),IF(P7312="Atraso",M7312,M7312/(1+$J$1)^Q7312))</f>
        <v/>
      </c>
    </row>
    <row r="7313">
      <c r="A7313" t="inlineStr">
        <is>
          <t>Q04L03</t>
        </is>
      </c>
      <c r="B7313" t="inlineStr">
        <is>
          <t>REINALDO ALMEIDA VIEIRA</t>
        </is>
      </c>
      <c r="C7313" t="n">
        <v>1</v>
      </c>
      <c r="D7313" t="inlineStr">
        <is>
          <t>IPCA</t>
        </is>
      </c>
      <c r="E7313" t="n">
        <v>0.009488792934583046</v>
      </c>
      <c r="F7313" t="inlineStr">
        <is>
          <t>MENSAL</t>
        </is>
      </c>
      <c r="G7313" t="n">
        <v>48528</v>
      </c>
      <c r="H7313" t="n">
        <v>48528</v>
      </c>
      <c r="I7313" t="inlineStr">
        <is>
          <t>125</t>
        </is>
      </c>
      <c r="J7313" t="inlineStr">
        <is>
          <t>CARTEIRA</t>
        </is>
      </c>
      <c r="K7313" t="inlineStr">
        <is>
          <t>CONTRATO</t>
        </is>
      </c>
      <c r="L7313" t="n">
        <v>456.0636000000001</v>
      </c>
      <c r="M7313" t="inlineStr"/>
      <c r="N7313" t="inlineStr"/>
      <c r="O7313" s="142">
        <f>DATE(YEAR(H7313),MONTH(H7313),1)</f>
        <v/>
      </c>
      <c r="P7313" s="132">
        <f>IF(H7313&gt;$L$3,"Futuro","Atraso")</f>
        <v/>
      </c>
      <c r="Q7313">
        <f>12*(YEAR(H7313)-YEAR($L$3))+(MONTH(H7313)-MONTH($L$3))</f>
        <v/>
      </c>
      <c r="R7313" s="366">
        <f>IF(N7313="IBIRAPITANGA FASE 3",IF(P7313="Atraso",M7313,M7313/(1+$J$2)^Q7313),IF(P7313="Atraso",M7313,M7313/(1+$J$1)^Q7313))</f>
        <v/>
      </c>
    </row>
    <row r="7314">
      <c r="A7314" t="inlineStr">
        <is>
          <t>Q04L03</t>
        </is>
      </c>
      <c r="B7314" t="inlineStr">
        <is>
          <t>REINALDO ALMEIDA VIEIRA</t>
        </is>
      </c>
      <c r="C7314" t="n">
        <v>1</v>
      </c>
      <c r="D7314" t="inlineStr">
        <is>
          <t>IPCA</t>
        </is>
      </c>
      <c r="E7314" t="n">
        <v>0.009488792934583046</v>
      </c>
      <c r="F7314" t="inlineStr">
        <is>
          <t>MENSAL</t>
        </is>
      </c>
      <c r="G7314" t="n">
        <v>48558</v>
      </c>
      <c r="H7314" t="n">
        <v>48558</v>
      </c>
      <c r="I7314" t="inlineStr">
        <is>
          <t>126</t>
        </is>
      </c>
      <c r="J7314" t="inlineStr">
        <is>
          <t>CARTEIRA</t>
        </is>
      </c>
      <c r="K7314" t="inlineStr">
        <is>
          <t>CONTRATO</t>
        </is>
      </c>
      <c r="L7314" t="n">
        <v>456.0636000000001</v>
      </c>
      <c r="M7314" t="inlineStr"/>
      <c r="N7314" t="inlineStr"/>
      <c r="O7314" s="142">
        <f>DATE(YEAR(H7314),MONTH(H7314),1)</f>
        <v/>
      </c>
      <c r="P7314" s="132">
        <f>IF(H7314&gt;$L$3,"Futuro","Atraso")</f>
        <v/>
      </c>
      <c r="Q7314">
        <f>12*(YEAR(H7314)-YEAR($L$3))+(MONTH(H7314)-MONTH($L$3))</f>
        <v/>
      </c>
      <c r="R7314" s="366">
        <f>IF(N7314="IBIRAPITANGA FASE 3",IF(P7314="Atraso",M7314,M7314/(1+$J$2)^Q7314),IF(P7314="Atraso",M7314,M7314/(1+$J$1)^Q7314))</f>
        <v/>
      </c>
    </row>
    <row r="7315">
      <c r="A7315" t="inlineStr">
        <is>
          <t>Q04L03</t>
        </is>
      </c>
      <c r="B7315" t="inlineStr">
        <is>
          <t>REINALDO ALMEIDA VIEIRA</t>
        </is>
      </c>
      <c r="C7315" t="n">
        <v>1</v>
      </c>
      <c r="D7315" t="inlineStr">
        <is>
          <t>IPCA</t>
        </is>
      </c>
      <c r="E7315" t="n">
        <v>0.009488792934583046</v>
      </c>
      <c r="F7315" t="inlineStr">
        <is>
          <t>MENSAL</t>
        </is>
      </c>
      <c r="G7315" t="n">
        <v>48589</v>
      </c>
      <c r="H7315" t="n">
        <v>48589</v>
      </c>
      <c r="I7315" t="inlineStr">
        <is>
          <t>127</t>
        </is>
      </c>
      <c r="J7315" t="inlineStr">
        <is>
          <t>CARTEIRA</t>
        </is>
      </c>
      <c r="K7315" t="inlineStr">
        <is>
          <t>CONTRATO</t>
        </is>
      </c>
      <c r="L7315" t="n">
        <v>456.0636000000001</v>
      </c>
      <c r="M7315" t="inlineStr"/>
      <c r="N7315" t="inlineStr"/>
      <c r="O7315" s="142">
        <f>DATE(YEAR(H7315),MONTH(H7315),1)</f>
        <v/>
      </c>
      <c r="P7315" s="132">
        <f>IF(H7315&gt;$L$3,"Futuro","Atraso")</f>
        <v/>
      </c>
      <c r="Q7315">
        <f>12*(YEAR(H7315)-YEAR($L$3))+(MONTH(H7315)-MONTH($L$3))</f>
        <v/>
      </c>
      <c r="R7315" s="366">
        <f>IF(N7315="IBIRAPITANGA FASE 3",IF(P7315="Atraso",M7315,M7315/(1+$J$2)^Q7315),IF(P7315="Atraso",M7315,M7315/(1+$J$1)^Q7315))</f>
        <v/>
      </c>
    </row>
    <row r="7316">
      <c r="A7316" t="inlineStr">
        <is>
          <t>Q04L03</t>
        </is>
      </c>
      <c r="B7316" t="inlineStr">
        <is>
          <t>REINALDO ALMEIDA VIEIRA</t>
        </is>
      </c>
      <c r="C7316" t="n">
        <v>1</v>
      </c>
      <c r="D7316" t="inlineStr">
        <is>
          <t>IPCA</t>
        </is>
      </c>
      <c r="E7316" t="n">
        <v>0.009488792934583046</v>
      </c>
      <c r="F7316" t="inlineStr">
        <is>
          <t>MENSAL</t>
        </is>
      </c>
      <c r="G7316" t="n">
        <v>48620</v>
      </c>
      <c r="H7316" t="n">
        <v>48620</v>
      </c>
      <c r="I7316" t="inlineStr">
        <is>
          <t>128</t>
        </is>
      </c>
      <c r="J7316" t="inlineStr">
        <is>
          <t>CARTEIRA</t>
        </is>
      </c>
      <c r="K7316" t="inlineStr">
        <is>
          <t>CONTRATO</t>
        </is>
      </c>
      <c r="L7316" t="n">
        <v>456.0636000000001</v>
      </c>
      <c r="M7316" t="inlineStr"/>
      <c r="N7316" t="inlineStr"/>
      <c r="O7316" s="142">
        <f>DATE(YEAR(H7316),MONTH(H7316),1)</f>
        <v/>
      </c>
      <c r="P7316" s="132">
        <f>IF(H7316&gt;$L$3,"Futuro","Atraso")</f>
        <v/>
      </c>
      <c r="Q7316">
        <f>12*(YEAR(H7316)-YEAR($L$3))+(MONTH(H7316)-MONTH($L$3))</f>
        <v/>
      </c>
      <c r="R7316" s="366">
        <f>IF(N7316="IBIRAPITANGA FASE 3",IF(P7316="Atraso",M7316,M7316/(1+$J$2)^Q7316),IF(P7316="Atraso",M7316,M7316/(1+$J$1)^Q7316))</f>
        <v/>
      </c>
    </row>
    <row r="7317">
      <c r="A7317" t="inlineStr">
        <is>
          <t>Q04L03</t>
        </is>
      </c>
      <c r="B7317" t="inlineStr">
        <is>
          <t>REINALDO ALMEIDA VIEIRA</t>
        </is>
      </c>
      <c r="C7317" t="n">
        <v>1</v>
      </c>
      <c r="D7317" t="inlineStr">
        <is>
          <t>IPCA</t>
        </is>
      </c>
      <c r="E7317" t="n">
        <v>0.009488792934583046</v>
      </c>
      <c r="F7317" t="inlineStr">
        <is>
          <t>MENSAL</t>
        </is>
      </c>
      <c r="G7317" t="n">
        <v>48648</v>
      </c>
      <c r="H7317" t="n">
        <v>48648</v>
      </c>
      <c r="I7317" t="inlineStr">
        <is>
          <t>129</t>
        </is>
      </c>
      <c r="J7317" t="inlineStr">
        <is>
          <t>CARTEIRA</t>
        </is>
      </c>
      <c r="K7317" t="inlineStr">
        <is>
          <t>CONTRATO</t>
        </is>
      </c>
      <c r="L7317" t="n">
        <v>456.0636000000001</v>
      </c>
      <c r="M7317" t="inlineStr"/>
      <c r="N7317" t="inlineStr"/>
      <c r="O7317" s="142">
        <f>DATE(YEAR(H7317),MONTH(H7317),1)</f>
        <v/>
      </c>
      <c r="P7317" s="132">
        <f>IF(H7317&gt;$L$3,"Futuro","Atraso")</f>
        <v/>
      </c>
      <c r="Q7317">
        <f>12*(YEAR(H7317)-YEAR($L$3))+(MONTH(H7317)-MONTH($L$3))</f>
        <v/>
      </c>
      <c r="R7317" s="366">
        <f>IF(N7317="IBIRAPITANGA FASE 3",IF(P7317="Atraso",M7317,M7317/(1+$J$2)^Q7317),IF(P7317="Atraso",M7317,M7317/(1+$J$1)^Q7317))</f>
        <v/>
      </c>
    </row>
    <row r="7318">
      <c r="A7318" t="inlineStr">
        <is>
          <t>Q04L03</t>
        </is>
      </c>
      <c r="B7318" t="inlineStr">
        <is>
          <t>REINALDO ALMEIDA VIEIRA</t>
        </is>
      </c>
      <c r="C7318" t="n">
        <v>1</v>
      </c>
      <c r="D7318" t="inlineStr">
        <is>
          <t>IPCA</t>
        </is>
      </c>
      <c r="E7318" t="n">
        <v>0.009488792934583046</v>
      </c>
      <c r="F7318" t="inlineStr">
        <is>
          <t>MENSAL</t>
        </is>
      </c>
      <c r="G7318" t="n">
        <v>48679</v>
      </c>
      <c r="H7318" t="n">
        <v>48679</v>
      </c>
      <c r="I7318" t="inlineStr">
        <is>
          <t>130</t>
        </is>
      </c>
      <c r="J7318" t="inlineStr">
        <is>
          <t>CARTEIRA</t>
        </is>
      </c>
      <c r="K7318" t="inlineStr">
        <is>
          <t>CONTRATO</t>
        </is>
      </c>
      <c r="L7318" t="n">
        <v>456.0636000000001</v>
      </c>
      <c r="M7318" t="inlineStr"/>
      <c r="N7318" t="inlineStr"/>
      <c r="O7318" s="142">
        <f>DATE(YEAR(H7318),MONTH(H7318),1)</f>
        <v/>
      </c>
      <c r="P7318" s="132">
        <f>IF(H7318&gt;$L$3,"Futuro","Atraso")</f>
        <v/>
      </c>
      <c r="Q7318">
        <f>12*(YEAR(H7318)-YEAR($L$3))+(MONTH(H7318)-MONTH($L$3))</f>
        <v/>
      </c>
      <c r="R7318" s="366">
        <f>IF(N7318="IBIRAPITANGA FASE 3",IF(P7318="Atraso",M7318,M7318/(1+$J$2)^Q7318),IF(P7318="Atraso",M7318,M7318/(1+$J$1)^Q7318))</f>
        <v/>
      </c>
    </row>
    <row r="7319">
      <c r="A7319" t="inlineStr">
        <is>
          <t>Q04L03</t>
        </is>
      </c>
      <c r="B7319" t="inlineStr">
        <is>
          <t>REINALDO ALMEIDA VIEIRA</t>
        </is>
      </c>
      <c r="C7319" t="n">
        <v>1</v>
      </c>
      <c r="D7319" t="inlineStr">
        <is>
          <t>IPCA</t>
        </is>
      </c>
      <c r="E7319" t="n">
        <v>0.009488792934583046</v>
      </c>
      <c r="F7319" t="inlineStr">
        <is>
          <t>MENSAL</t>
        </is>
      </c>
      <c r="G7319" t="n">
        <v>48709</v>
      </c>
      <c r="H7319" t="n">
        <v>48709</v>
      </c>
      <c r="I7319" t="inlineStr">
        <is>
          <t>131</t>
        </is>
      </c>
      <c r="J7319" t="inlineStr">
        <is>
          <t>CARTEIRA</t>
        </is>
      </c>
      <c r="K7319" t="inlineStr">
        <is>
          <t>CONTRATO</t>
        </is>
      </c>
      <c r="L7319" t="n">
        <v>456.0636000000001</v>
      </c>
      <c r="M7319" t="inlineStr"/>
      <c r="N7319" t="inlineStr"/>
      <c r="O7319" s="142">
        <f>DATE(YEAR(H7319),MONTH(H7319),1)</f>
        <v/>
      </c>
      <c r="P7319" s="132">
        <f>IF(H7319&gt;$L$3,"Futuro","Atraso")</f>
        <v/>
      </c>
      <c r="Q7319">
        <f>12*(YEAR(H7319)-YEAR($L$3))+(MONTH(H7319)-MONTH($L$3))</f>
        <v/>
      </c>
      <c r="R7319" s="366">
        <f>IF(N7319="IBIRAPITANGA FASE 3",IF(P7319="Atraso",M7319,M7319/(1+$J$2)^Q7319),IF(P7319="Atraso",M7319,M7319/(1+$J$1)^Q7319))</f>
        <v/>
      </c>
    </row>
    <row r="7320">
      <c r="A7320" t="inlineStr">
        <is>
          <t>Q04L03</t>
        </is>
      </c>
      <c r="B7320" t="inlineStr">
        <is>
          <t>REINALDO ALMEIDA VIEIRA</t>
        </is>
      </c>
      <c r="C7320" t="n">
        <v>1</v>
      </c>
      <c r="D7320" t="inlineStr">
        <is>
          <t>IPCA</t>
        </is>
      </c>
      <c r="E7320" t="n">
        <v>0.009488792934583046</v>
      </c>
      <c r="F7320" t="inlineStr">
        <is>
          <t>MENSAL</t>
        </is>
      </c>
      <c r="G7320" t="n">
        <v>48740</v>
      </c>
      <c r="H7320" t="n">
        <v>48740</v>
      </c>
      <c r="I7320" t="inlineStr">
        <is>
          <t>132</t>
        </is>
      </c>
      <c r="J7320" t="inlineStr">
        <is>
          <t>CARTEIRA</t>
        </is>
      </c>
      <c r="K7320" t="inlineStr">
        <is>
          <t>CONTRATO</t>
        </is>
      </c>
      <c r="L7320" t="n">
        <v>456.0636000000001</v>
      </c>
      <c r="M7320" t="inlineStr"/>
      <c r="N7320" t="inlineStr"/>
      <c r="O7320" s="142">
        <f>DATE(YEAR(H7320),MONTH(H7320),1)</f>
        <v/>
      </c>
      <c r="P7320" s="132">
        <f>IF(H7320&gt;$L$3,"Futuro","Atraso")</f>
        <v/>
      </c>
      <c r="Q7320">
        <f>12*(YEAR(H7320)-YEAR($L$3))+(MONTH(H7320)-MONTH($L$3))</f>
        <v/>
      </c>
      <c r="R7320" s="366">
        <f>IF(N7320="IBIRAPITANGA FASE 3",IF(P7320="Atraso",M7320,M7320/(1+$J$2)^Q7320),IF(P7320="Atraso",M7320,M7320/(1+$J$1)^Q7320))</f>
        <v/>
      </c>
    </row>
    <row r="7321">
      <c r="A7321" t="inlineStr">
        <is>
          <t>Q04L03</t>
        </is>
      </c>
      <c r="B7321" t="inlineStr">
        <is>
          <t>REINALDO ALMEIDA VIEIRA</t>
        </is>
      </c>
      <c r="C7321" t="n">
        <v>1</v>
      </c>
      <c r="D7321" t="inlineStr">
        <is>
          <t>IPCA</t>
        </is>
      </c>
      <c r="E7321" t="n">
        <v>0.009488792934583046</v>
      </c>
      <c r="F7321" t="inlineStr">
        <is>
          <t>MENSAL</t>
        </is>
      </c>
      <c r="G7321" t="n">
        <v>48770</v>
      </c>
      <c r="H7321" t="n">
        <v>48770</v>
      </c>
      <c r="I7321" t="inlineStr">
        <is>
          <t>133</t>
        </is>
      </c>
      <c r="J7321" t="inlineStr">
        <is>
          <t>CARTEIRA</t>
        </is>
      </c>
      <c r="K7321" t="inlineStr">
        <is>
          <t>CONTRATO</t>
        </is>
      </c>
      <c r="L7321" t="n">
        <v>456.0636000000001</v>
      </c>
      <c r="M7321" t="inlineStr"/>
      <c r="N7321" t="inlineStr"/>
      <c r="O7321" s="142">
        <f>DATE(YEAR(H7321),MONTH(H7321),1)</f>
        <v/>
      </c>
      <c r="P7321" s="132">
        <f>IF(H7321&gt;$L$3,"Futuro","Atraso")</f>
        <v/>
      </c>
      <c r="Q7321">
        <f>12*(YEAR(H7321)-YEAR($L$3))+(MONTH(H7321)-MONTH($L$3))</f>
        <v/>
      </c>
      <c r="R7321" s="366">
        <f>IF(N7321="IBIRAPITANGA FASE 3",IF(P7321="Atraso",M7321,M7321/(1+$J$2)^Q7321),IF(P7321="Atraso",M7321,M7321/(1+$J$1)^Q7321))</f>
        <v/>
      </c>
    </row>
    <row r="7322">
      <c r="A7322" t="inlineStr">
        <is>
          <t>Q04L03</t>
        </is>
      </c>
      <c r="B7322" t="inlineStr">
        <is>
          <t>REINALDO ALMEIDA VIEIRA</t>
        </is>
      </c>
      <c r="C7322" t="n">
        <v>1</v>
      </c>
      <c r="D7322" t="inlineStr">
        <is>
          <t>IPCA</t>
        </is>
      </c>
      <c r="E7322" t="n">
        <v>0.009488792934583046</v>
      </c>
      <c r="F7322" t="inlineStr">
        <is>
          <t>MENSAL</t>
        </is>
      </c>
      <c r="G7322" t="n">
        <v>48801</v>
      </c>
      <c r="H7322" t="n">
        <v>48801</v>
      </c>
      <c r="I7322" t="inlineStr">
        <is>
          <t>134</t>
        </is>
      </c>
      <c r="J7322" t="inlineStr">
        <is>
          <t>CARTEIRA</t>
        </is>
      </c>
      <c r="K7322" t="inlineStr">
        <is>
          <t>CONTRATO</t>
        </is>
      </c>
      <c r="L7322" t="n">
        <v>456.0636000000001</v>
      </c>
      <c r="M7322" t="inlineStr"/>
      <c r="N7322" t="inlineStr"/>
      <c r="O7322" s="142">
        <f>DATE(YEAR(H7322),MONTH(H7322),1)</f>
        <v/>
      </c>
      <c r="P7322" s="132">
        <f>IF(H7322&gt;$L$3,"Futuro","Atraso")</f>
        <v/>
      </c>
      <c r="Q7322">
        <f>12*(YEAR(H7322)-YEAR($L$3))+(MONTH(H7322)-MONTH($L$3))</f>
        <v/>
      </c>
      <c r="R7322" s="366">
        <f>IF(N7322="IBIRAPITANGA FASE 3",IF(P7322="Atraso",M7322,M7322/(1+$J$2)^Q7322),IF(P7322="Atraso",M7322,M7322/(1+$J$1)^Q7322))</f>
        <v/>
      </c>
    </row>
    <row r="7323">
      <c r="A7323" t="inlineStr">
        <is>
          <t>Q04L03</t>
        </is>
      </c>
      <c r="B7323" t="inlineStr">
        <is>
          <t>REINALDO ALMEIDA VIEIRA</t>
        </is>
      </c>
      <c r="C7323" t="n">
        <v>1</v>
      </c>
      <c r="D7323" t="inlineStr">
        <is>
          <t>IPCA</t>
        </is>
      </c>
      <c r="E7323" t="n">
        <v>0.009488792934583046</v>
      </c>
      <c r="F7323" t="inlineStr">
        <is>
          <t>MENSAL</t>
        </is>
      </c>
      <c r="G7323" t="n">
        <v>48832</v>
      </c>
      <c r="H7323" t="n">
        <v>48832</v>
      </c>
      <c r="I7323" t="inlineStr">
        <is>
          <t>135</t>
        </is>
      </c>
      <c r="J7323" t="inlineStr">
        <is>
          <t>CARTEIRA</t>
        </is>
      </c>
      <c r="K7323" t="inlineStr">
        <is>
          <t>CONTRATO</t>
        </is>
      </c>
      <c r="L7323" t="n">
        <v>456.0636000000001</v>
      </c>
      <c r="M7323" t="inlineStr"/>
      <c r="N7323" t="inlineStr"/>
      <c r="O7323" s="142">
        <f>DATE(YEAR(H7323),MONTH(H7323),1)</f>
        <v/>
      </c>
      <c r="P7323" s="132">
        <f>IF(H7323&gt;$L$3,"Futuro","Atraso")</f>
        <v/>
      </c>
      <c r="Q7323">
        <f>12*(YEAR(H7323)-YEAR($L$3))+(MONTH(H7323)-MONTH($L$3))</f>
        <v/>
      </c>
      <c r="R7323" s="366">
        <f>IF(N7323="IBIRAPITANGA FASE 3",IF(P7323="Atraso",M7323,M7323/(1+$J$2)^Q7323),IF(P7323="Atraso",M7323,M7323/(1+$J$1)^Q7323))</f>
        <v/>
      </c>
    </row>
    <row r="7324">
      <c r="A7324" t="inlineStr">
        <is>
          <t>Q04L03</t>
        </is>
      </c>
      <c r="B7324" t="inlineStr">
        <is>
          <t>REINALDO ALMEIDA VIEIRA</t>
        </is>
      </c>
      <c r="C7324" t="n">
        <v>1</v>
      </c>
      <c r="D7324" t="inlineStr">
        <is>
          <t>IPCA</t>
        </is>
      </c>
      <c r="E7324" t="n">
        <v>0.009488792934583046</v>
      </c>
      <c r="F7324" t="inlineStr">
        <is>
          <t>MENSAL</t>
        </is>
      </c>
      <c r="G7324" t="n">
        <v>48862</v>
      </c>
      <c r="H7324" t="n">
        <v>48862</v>
      </c>
      <c r="I7324" t="inlineStr">
        <is>
          <t>136</t>
        </is>
      </c>
      <c r="J7324" t="inlineStr">
        <is>
          <t>CARTEIRA</t>
        </is>
      </c>
      <c r="K7324" t="inlineStr">
        <is>
          <t>CONTRATO</t>
        </is>
      </c>
      <c r="L7324" t="n">
        <v>456.0636000000001</v>
      </c>
      <c r="M7324" t="inlineStr"/>
      <c r="N7324" t="inlineStr"/>
      <c r="O7324" s="142">
        <f>DATE(YEAR(H7324),MONTH(H7324),1)</f>
        <v/>
      </c>
      <c r="P7324" s="132">
        <f>IF(H7324&gt;$L$3,"Futuro","Atraso")</f>
        <v/>
      </c>
      <c r="Q7324">
        <f>12*(YEAR(H7324)-YEAR($L$3))+(MONTH(H7324)-MONTH($L$3))</f>
        <v/>
      </c>
      <c r="R7324" s="366">
        <f>IF(N7324="IBIRAPITANGA FASE 3",IF(P7324="Atraso",M7324,M7324/(1+$J$2)^Q7324),IF(P7324="Atraso",M7324,M7324/(1+$J$1)^Q7324))</f>
        <v/>
      </c>
    </row>
    <row r="7325">
      <c r="A7325" t="inlineStr">
        <is>
          <t>Q04L03</t>
        </is>
      </c>
      <c r="B7325" t="inlineStr">
        <is>
          <t>REINALDO ALMEIDA VIEIRA</t>
        </is>
      </c>
      <c r="C7325" t="n">
        <v>1</v>
      </c>
      <c r="D7325" t="inlineStr">
        <is>
          <t>IPCA</t>
        </is>
      </c>
      <c r="E7325" t="n">
        <v>0.009488792934583046</v>
      </c>
      <c r="F7325" t="inlineStr">
        <is>
          <t>MENSAL</t>
        </is>
      </c>
      <c r="G7325" t="n">
        <v>48893</v>
      </c>
      <c r="H7325" t="n">
        <v>48893</v>
      </c>
      <c r="I7325" t="inlineStr">
        <is>
          <t>137</t>
        </is>
      </c>
      <c r="J7325" t="inlineStr">
        <is>
          <t>CARTEIRA</t>
        </is>
      </c>
      <c r="K7325" t="inlineStr">
        <is>
          <t>CONTRATO</t>
        </is>
      </c>
      <c r="L7325" t="n">
        <v>456.0636000000001</v>
      </c>
      <c r="M7325" t="inlineStr"/>
      <c r="N7325" t="inlineStr"/>
      <c r="O7325" s="142">
        <f>DATE(YEAR(H7325),MONTH(H7325),1)</f>
        <v/>
      </c>
      <c r="P7325" s="132">
        <f>IF(H7325&gt;$L$3,"Futuro","Atraso")</f>
        <v/>
      </c>
      <c r="Q7325">
        <f>12*(YEAR(H7325)-YEAR($L$3))+(MONTH(H7325)-MONTH($L$3))</f>
        <v/>
      </c>
      <c r="R7325" s="366">
        <f>IF(N7325="IBIRAPITANGA FASE 3",IF(P7325="Atraso",M7325,M7325/(1+$J$2)^Q7325),IF(P7325="Atraso",M7325,M7325/(1+$J$1)^Q7325))</f>
        <v/>
      </c>
    </row>
    <row r="7326">
      <c r="A7326" t="inlineStr">
        <is>
          <t>Q04L03</t>
        </is>
      </c>
      <c r="B7326" t="inlineStr">
        <is>
          <t>REINALDO ALMEIDA VIEIRA</t>
        </is>
      </c>
      <c r="C7326" t="n">
        <v>1</v>
      </c>
      <c r="D7326" t="inlineStr">
        <is>
          <t>IPCA</t>
        </is>
      </c>
      <c r="E7326" t="n">
        <v>0.009488792934583046</v>
      </c>
      <c r="F7326" t="inlineStr">
        <is>
          <t>MENSAL</t>
        </is>
      </c>
      <c r="G7326" t="n">
        <v>48923</v>
      </c>
      <c r="H7326" t="n">
        <v>48923</v>
      </c>
      <c r="I7326" t="inlineStr">
        <is>
          <t>138</t>
        </is>
      </c>
      <c r="J7326" t="inlineStr">
        <is>
          <t>CARTEIRA</t>
        </is>
      </c>
      <c r="K7326" t="inlineStr">
        <is>
          <t>CONTRATO</t>
        </is>
      </c>
      <c r="L7326" t="n">
        <v>456.0636000000001</v>
      </c>
      <c r="M7326" t="inlineStr"/>
      <c r="N7326" t="inlineStr"/>
      <c r="O7326" s="142">
        <f>DATE(YEAR(H7326),MONTH(H7326),1)</f>
        <v/>
      </c>
      <c r="P7326" s="132">
        <f>IF(H7326&gt;$L$3,"Futuro","Atraso")</f>
        <v/>
      </c>
      <c r="Q7326">
        <f>12*(YEAR(H7326)-YEAR($L$3))+(MONTH(H7326)-MONTH($L$3))</f>
        <v/>
      </c>
      <c r="R7326" s="366">
        <f>IF(N7326="IBIRAPITANGA FASE 3",IF(P7326="Atraso",M7326,M7326/(1+$J$2)^Q7326),IF(P7326="Atraso",M7326,M7326/(1+$J$1)^Q7326))</f>
        <v/>
      </c>
    </row>
    <row r="7327">
      <c r="A7327" t="inlineStr">
        <is>
          <t>Q04L03</t>
        </is>
      </c>
      <c r="B7327" t="inlineStr">
        <is>
          <t>REINALDO ALMEIDA VIEIRA</t>
        </is>
      </c>
      <c r="C7327" t="n">
        <v>1</v>
      </c>
      <c r="D7327" t="inlineStr">
        <is>
          <t>IPCA</t>
        </is>
      </c>
      <c r="E7327" t="n">
        <v>0.009488792934583046</v>
      </c>
      <c r="F7327" t="inlineStr">
        <is>
          <t>MENSAL</t>
        </is>
      </c>
      <c r="G7327" t="n">
        <v>48954</v>
      </c>
      <c r="H7327" t="n">
        <v>48954</v>
      </c>
      <c r="I7327" t="inlineStr">
        <is>
          <t>139</t>
        </is>
      </c>
      <c r="J7327" t="inlineStr">
        <is>
          <t>CARTEIRA</t>
        </is>
      </c>
      <c r="K7327" t="inlineStr">
        <is>
          <t>CONTRATO</t>
        </is>
      </c>
      <c r="L7327" t="n">
        <v>456.0636000000001</v>
      </c>
      <c r="M7327" t="inlineStr"/>
      <c r="N7327" t="inlineStr"/>
      <c r="O7327" s="142">
        <f>DATE(YEAR(H7327),MONTH(H7327),1)</f>
        <v/>
      </c>
      <c r="P7327" s="132">
        <f>IF(H7327&gt;$L$3,"Futuro","Atraso")</f>
        <v/>
      </c>
      <c r="Q7327">
        <f>12*(YEAR(H7327)-YEAR($L$3))+(MONTH(H7327)-MONTH($L$3))</f>
        <v/>
      </c>
      <c r="R7327" s="366">
        <f>IF(N7327="IBIRAPITANGA FASE 3",IF(P7327="Atraso",M7327,M7327/(1+$J$2)^Q7327),IF(P7327="Atraso",M7327,M7327/(1+$J$1)^Q7327))</f>
        <v/>
      </c>
    </row>
    <row r="7328">
      <c r="A7328" t="inlineStr">
        <is>
          <t>Q04L03</t>
        </is>
      </c>
      <c r="B7328" t="inlineStr">
        <is>
          <t>REINALDO ALMEIDA VIEIRA</t>
        </is>
      </c>
      <c r="C7328" t="n">
        <v>1</v>
      </c>
      <c r="D7328" t="inlineStr">
        <is>
          <t>IPCA</t>
        </is>
      </c>
      <c r="E7328" t="n">
        <v>0.009488792934583046</v>
      </c>
      <c r="F7328" t="inlineStr">
        <is>
          <t>MENSAL</t>
        </is>
      </c>
      <c r="G7328" t="n">
        <v>48985</v>
      </c>
      <c r="H7328" t="n">
        <v>48985</v>
      </c>
      <c r="I7328" t="inlineStr">
        <is>
          <t>140</t>
        </is>
      </c>
      <c r="J7328" t="inlineStr">
        <is>
          <t>CARTEIRA</t>
        </is>
      </c>
      <c r="K7328" t="inlineStr">
        <is>
          <t>CONTRATO</t>
        </is>
      </c>
      <c r="L7328" t="n">
        <v>456.0636000000001</v>
      </c>
      <c r="M7328" t="inlineStr"/>
      <c r="N7328" t="inlineStr"/>
      <c r="O7328" s="142">
        <f>DATE(YEAR(H7328),MONTH(H7328),1)</f>
        <v/>
      </c>
      <c r="P7328" s="132">
        <f>IF(H7328&gt;$L$3,"Futuro","Atraso")</f>
        <v/>
      </c>
      <c r="Q7328">
        <f>12*(YEAR(H7328)-YEAR($L$3))+(MONTH(H7328)-MONTH($L$3))</f>
        <v/>
      </c>
      <c r="R7328" s="366">
        <f>IF(N7328="IBIRAPITANGA FASE 3",IF(P7328="Atraso",M7328,M7328/(1+$J$2)^Q7328),IF(P7328="Atraso",M7328,M7328/(1+$J$1)^Q7328))</f>
        <v/>
      </c>
    </row>
    <row r="7329">
      <c r="A7329" t="inlineStr">
        <is>
          <t>Q04L03</t>
        </is>
      </c>
      <c r="B7329" t="inlineStr">
        <is>
          <t>REINALDO ALMEIDA VIEIRA</t>
        </is>
      </c>
      <c r="C7329" t="n">
        <v>1</v>
      </c>
      <c r="D7329" t="inlineStr">
        <is>
          <t>IPCA</t>
        </is>
      </c>
      <c r="E7329" t="n">
        <v>0.009488792934583046</v>
      </c>
      <c r="F7329" t="inlineStr">
        <is>
          <t>MENSAL</t>
        </is>
      </c>
      <c r="G7329" t="n">
        <v>49013</v>
      </c>
      <c r="H7329" t="n">
        <v>49013</v>
      </c>
      <c r="I7329" t="inlineStr">
        <is>
          <t>141</t>
        </is>
      </c>
      <c r="J7329" t="inlineStr">
        <is>
          <t>CARTEIRA</t>
        </is>
      </c>
      <c r="K7329" t="inlineStr">
        <is>
          <t>CONTRATO</t>
        </is>
      </c>
      <c r="L7329" t="n">
        <v>456.0636000000001</v>
      </c>
      <c r="M7329" t="inlineStr"/>
      <c r="N7329" t="inlineStr"/>
      <c r="O7329" s="142">
        <f>DATE(YEAR(H7329),MONTH(H7329),1)</f>
        <v/>
      </c>
      <c r="P7329" s="132">
        <f>IF(H7329&gt;$L$3,"Futuro","Atraso")</f>
        <v/>
      </c>
      <c r="Q7329">
        <f>12*(YEAR(H7329)-YEAR($L$3))+(MONTH(H7329)-MONTH($L$3))</f>
        <v/>
      </c>
      <c r="R7329" s="366">
        <f>IF(N7329="IBIRAPITANGA FASE 3",IF(P7329="Atraso",M7329,M7329/(1+$J$2)^Q7329),IF(P7329="Atraso",M7329,M7329/(1+$J$1)^Q7329))</f>
        <v/>
      </c>
    </row>
    <row r="7330">
      <c r="A7330" t="inlineStr">
        <is>
          <t>Q04L03</t>
        </is>
      </c>
      <c r="B7330" t="inlineStr">
        <is>
          <t>REINALDO ALMEIDA VIEIRA</t>
        </is>
      </c>
      <c r="C7330" t="n">
        <v>1</v>
      </c>
      <c r="D7330" t="inlineStr">
        <is>
          <t>IPCA</t>
        </is>
      </c>
      <c r="E7330" t="n">
        <v>0.009488792934583046</v>
      </c>
      <c r="F7330" t="inlineStr">
        <is>
          <t>MENSAL</t>
        </is>
      </c>
      <c r="G7330" t="n">
        <v>49044</v>
      </c>
      <c r="H7330" t="n">
        <v>49044</v>
      </c>
      <c r="I7330" t="inlineStr">
        <is>
          <t>142</t>
        </is>
      </c>
      <c r="J7330" t="inlineStr">
        <is>
          <t>CARTEIRA</t>
        </is>
      </c>
      <c r="K7330" t="inlineStr">
        <is>
          <t>CONTRATO</t>
        </is>
      </c>
      <c r="L7330" t="n">
        <v>456.0636000000001</v>
      </c>
      <c r="M7330" t="inlineStr"/>
      <c r="N7330" t="inlineStr"/>
      <c r="O7330" s="142">
        <f>DATE(YEAR(H7330),MONTH(H7330),1)</f>
        <v/>
      </c>
      <c r="P7330" s="132">
        <f>IF(H7330&gt;$L$3,"Futuro","Atraso")</f>
        <v/>
      </c>
      <c r="Q7330">
        <f>12*(YEAR(H7330)-YEAR($L$3))+(MONTH(H7330)-MONTH($L$3))</f>
        <v/>
      </c>
      <c r="R7330" s="366">
        <f>IF(N7330="IBIRAPITANGA FASE 3",IF(P7330="Atraso",M7330,M7330/(1+$J$2)^Q7330),IF(P7330="Atraso",M7330,M7330/(1+$J$1)^Q7330))</f>
        <v/>
      </c>
    </row>
    <row r="7331">
      <c r="A7331" t="inlineStr">
        <is>
          <t>Q04L03</t>
        </is>
      </c>
      <c r="B7331" t="inlineStr">
        <is>
          <t>REINALDO ALMEIDA VIEIRA</t>
        </is>
      </c>
      <c r="C7331" t="n">
        <v>1</v>
      </c>
      <c r="D7331" t="inlineStr">
        <is>
          <t>IPCA</t>
        </is>
      </c>
      <c r="E7331" t="n">
        <v>0.009488792934583046</v>
      </c>
      <c r="F7331" t="inlineStr">
        <is>
          <t>MENSAL</t>
        </is>
      </c>
      <c r="G7331" t="n">
        <v>49074</v>
      </c>
      <c r="H7331" t="n">
        <v>49074</v>
      </c>
      <c r="I7331" t="inlineStr">
        <is>
          <t>143</t>
        </is>
      </c>
      <c r="J7331" t="inlineStr">
        <is>
          <t>CARTEIRA</t>
        </is>
      </c>
      <c r="K7331" t="inlineStr">
        <is>
          <t>CONTRATO</t>
        </is>
      </c>
      <c r="L7331" t="n">
        <v>456.0636000000001</v>
      </c>
      <c r="M7331" t="inlineStr"/>
      <c r="N7331" t="inlineStr"/>
      <c r="O7331" s="142">
        <f>DATE(YEAR(H7331),MONTH(H7331),1)</f>
        <v/>
      </c>
      <c r="P7331" s="132">
        <f>IF(H7331&gt;$L$3,"Futuro","Atraso")</f>
        <v/>
      </c>
      <c r="Q7331">
        <f>12*(YEAR(H7331)-YEAR($L$3))+(MONTH(H7331)-MONTH($L$3))</f>
        <v/>
      </c>
      <c r="R7331" s="366">
        <f>IF(N7331="IBIRAPITANGA FASE 3",IF(P7331="Atraso",M7331,M7331/(1+$J$2)^Q7331),IF(P7331="Atraso",M7331,M7331/(1+$J$1)^Q7331))</f>
        <v/>
      </c>
    </row>
    <row r="7332">
      <c r="A7332" t="inlineStr">
        <is>
          <t>Q04L03</t>
        </is>
      </c>
      <c r="B7332" t="inlineStr">
        <is>
          <t>REINALDO ALMEIDA VIEIRA</t>
        </is>
      </c>
      <c r="C7332" t="n">
        <v>1</v>
      </c>
      <c r="D7332" t="inlineStr">
        <is>
          <t>IPCA</t>
        </is>
      </c>
      <c r="E7332" t="n">
        <v>0.009488792934583046</v>
      </c>
      <c r="F7332" t="inlineStr">
        <is>
          <t>MENSAL</t>
        </is>
      </c>
      <c r="G7332" t="n">
        <v>49105</v>
      </c>
      <c r="H7332" t="n">
        <v>49105</v>
      </c>
      <c r="I7332" t="inlineStr">
        <is>
          <t>144</t>
        </is>
      </c>
      <c r="J7332" t="inlineStr">
        <is>
          <t>CARTEIRA</t>
        </is>
      </c>
      <c r="K7332" t="inlineStr">
        <is>
          <t>CONTRATO</t>
        </is>
      </c>
      <c r="L7332" t="n">
        <v>456.0636000000001</v>
      </c>
      <c r="M7332" t="inlineStr"/>
      <c r="N7332" t="inlineStr"/>
      <c r="O7332" s="142">
        <f>DATE(YEAR(H7332),MONTH(H7332),1)</f>
        <v/>
      </c>
      <c r="P7332" s="132">
        <f>IF(H7332&gt;$L$3,"Futuro","Atraso")</f>
        <v/>
      </c>
      <c r="Q7332">
        <f>12*(YEAR(H7332)-YEAR($L$3))+(MONTH(H7332)-MONTH($L$3))</f>
        <v/>
      </c>
      <c r="R7332" s="366">
        <f>IF(N7332="IBIRAPITANGA FASE 3",IF(P7332="Atraso",M7332,M7332/(1+$J$2)^Q7332),IF(P7332="Atraso",M7332,M7332/(1+$J$1)^Q7332))</f>
        <v/>
      </c>
    </row>
    <row r="7333">
      <c r="A7333" t="inlineStr">
        <is>
          <t>Q04L03</t>
        </is>
      </c>
      <c r="B7333" t="inlineStr">
        <is>
          <t>REINALDO ALMEIDA VIEIRA</t>
        </is>
      </c>
      <c r="C7333" t="n">
        <v>1</v>
      </c>
      <c r="D7333" t="inlineStr">
        <is>
          <t>IPCA</t>
        </is>
      </c>
      <c r="E7333" t="n">
        <v>0.009488792934583046</v>
      </c>
      <c r="F7333" t="inlineStr">
        <is>
          <t>MENSAL</t>
        </is>
      </c>
      <c r="G7333" t="n">
        <v>49135</v>
      </c>
      <c r="H7333" t="n">
        <v>49135</v>
      </c>
      <c r="I7333" t="inlineStr">
        <is>
          <t>145</t>
        </is>
      </c>
      <c r="J7333" t="inlineStr">
        <is>
          <t>CARTEIRA</t>
        </is>
      </c>
      <c r="K7333" t="inlineStr">
        <is>
          <t>CONTRATO</t>
        </is>
      </c>
      <c r="L7333" t="n">
        <v>456.0636000000001</v>
      </c>
      <c r="M7333" t="inlineStr"/>
      <c r="N7333" t="inlineStr"/>
      <c r="O7333" s="142">
        <f>DATE(YEAR(H7333),MONTH(H7333),1)</f>
        <v/>
      </c>
      <c r="P7333" s="132">
        <f>IF(H7333&gt;$L$3,"Futuro","Atraso")</f>
        <v/>
      </c>
      <c r="Q7333">
        <f>12*(YEAR(H7333)-YEAR($L$3))+(MONTH(H7333)-MONTH($L$3))</f>
        <v/>
      </c>
      <c r="R7333" s="366">
        <f>IF(N7333="IBIRAPITANGA FASE 3",IF(P7333="Atraso",M7333,M7333/(1+$J$2)^Q7333),IF(P7333="Atraso",M7333,M7333/(1+$J$1)^Q7333))</f>
        <v/>
      </c>
    </row>
    <row r="7334">
      <c r="A7334" t="inlineStr">
        <is>
          <t>Q04L03</t>
        </is>
      </c>
      <c r="B7334" t="inlineStr">
        <is>
          <t>REINALDO ALMEIDA VIEIRA</t>
        </is>
      </c>
      <c r="C7334" t="n">
        <v>1</v>
      </c>
      <c r="D7334" t="inlineStr">
        <is>
          <t>IPCA</t>
        </is>
      </c>
      <c r="E7334" t="n">
        <v>0.009488792934583046</v>
      </c>
      <c r="F7334" t="inlineStr">
        <is>
          <t>MENSAL</t>
        </is>
      </c>
      <c r="G7334" t="n">
        <v>49166</v>
      </c>
      <c r="H7334" t="n">
        <v>49166</v>
      </c>
      <c r="I7334" t="inlineStr">
        <is>
          <t>146</t>
        </is>
      </c>
      <c r="J7334" t="inlineStr">
        <is>
          <t>CARTEIRA</t>
        </is>
      </c>
      <c r="K7334" t="inlineStr">
        <is>
          <t>CONTRATO</t>
        </is>
      </c>
      <c r="L7334" t="n">
        <v>456.0636000000001</v>
      </c>
      <c r="M7334" t="inlineStr"/>
      <c r="N7334" t="inlineStr"/>
      <c r="O7334" s="142">
        <f>DATE(YEAR(H7334),MONTH(H7334),1)</f>
        <v/>
      </c>
      <c r="P7334" s="132">
        <f>IF(H7334&gt;$L$3,"Futuro","Atraso")</f>
        <v/>
      </c>
      <c r="Q7334">
        <f>12*(YEAR(H7334)-YEAR($L$3))+(MONTH(H7334)-MONTH($L$3))</f>
        <v/>
      </c>
      <c r="R7334" s="366">
        <f>IF(N7334="IBIRAPITANGA FASE 3",IF(P7334="Atraso",M7334,M7334/(1+$J$2)^Q7334),IF(P7334="Atraso",M7334,M7334/(1+$J$1)^Q7334))</f>
        <v/>
      </c>
    </row>
    <row r="7335">
      <c r="A7335" t="inlineStr">
        <is>
          <t>Q04L03</t>
        </is>
      </c>
      <c r="B7335" t="inlineStr">
        <is>
          <t>REINALDO ALMEIDA VIEIRA</t>
        </is>
      </c>
      <c r="C7335" t="n">
        <v>1</v>
      </c>
      <c r="D7335" t="inlineStr">
        <is>
          <t>IPCA</t>
        </is>
      </c>
      <c r="E7335" t="n">
        <v>0.009488792934583046</v>
      </c>
      <c r="F7335" t="inlineStr">
        <is>
          <t>MENSAL</t>
        </is>
      </c>
      <c r="G7335" t="n">
        <v>49197</v>
      </c>
      <c r="H7335" t="n">
        <v>49197</v>
      </c>
      <c r="I7335" t="inlineStr">
        <is>
          <t>147</t>
        </is>
      </c>
      <c r="J7335" t="inlineStr">
        <is>
          <t>CARTEIRA</t>
        </is>
      </c>
      <c r="K7335" t="inlineStr">
        <is>
          <t>CONTRATO</t>
        </is>
      </c>
      <c r="L7335" t="n">
        <v>456.0636000000001</v>
      </c>
      <c r="M7335" t="inlineStr"/>
      <c r="N7335" t="inlineStr"/>
      <c r="O7335" s="142">
        <f>DATE(YEAR(H7335),MONTH(H7335),1)</f>
        <v/>
      </c>
      <c r="P7335" s="132">
        <f>IF(H7335&gt;$L$3,"Futuro","Atraso")</f>
        <v/>
      </c>
      <c r="Q7335">
        <f>12*(YEAR(H7335)-YEAR($L$3))+(MONTH(H7335)-MONTH($L$3))</f>
        <v/>
      </c>
      <c r="R7335" s="366">
        <f>IF(N7335="IBIRAPITANGA FASE 3",IF(P7335="Atraso",M7335,M7335/(1+$J$2)^Q7335),IF(P7335="Atraso",M7335,M7335/(1+$J$1)^Q7335))</f>
        <v/>
      </c>
    </row>
    <row r="7336">
      <c r="A7336" t="inlineStr">
        <is>
          <t>Q04L03</t>
        </is>
      </c>
      <c r="B7336" t="inlineStr">
        <is>
          <t>REINALDO ALMEIDA VIEIRA</t>
        </is>
      </c>
      <c r="C7336" t="n">
        <v>1</v>
      </c>
      <c r="D7336" t="inlineStr">
        <is>
          <t>IPCA</t>
        </is>
      </c>
      <c r="E7336" t="n">
        <v>0.009488792934583046</v>
      </c>
      <c r="F7336" t="inlineStr">
        <is>
          <t>MENSAL</t>
        </is>
      </c>
      <c r="G7336" t="n">
        <v>49227</v>
      </c>
      <c r="H7336" t="n">
        <v>49227</v>
      </c>
      <c r="I7336" t="inlineStr">
        <is>
          <t>148</t>
        </is>
      </c>
      <c r="J7336" t="inlineStr">
        <is>
          <t>CARTEIRA</t>
        </is>
      </c>
      <c r="K7336" t="inlineStr">
        <is>
          <t>CONTRATO</t>
        </is>
      </c>
      <c r="L7336" t="n">
        <v>456.0636000000001</v>
      </c>
      <c r="M7336" t="inlineStr"/>
      <c r="N7336" t="inlineStr"/>
      <c r="O7336" s="142">
        <f>DATE(YEAR(H7336),MONTH(H7336),1)</f>
        <v/>
      </c>
      <c r="P7336" s="132">
        <f>IF(H7336&gt;$L$3,"Futuro","Atraso")</f>
        <v/>
      </c>
      <c r="Q7336">
        <f>12*(YEAR(H7336)-YEAR($L$3))+(MONTH(H7336)-MONTH($L$3))</f>
        <v/>
      </c>
      <c r="R7336" s="366">
        <f>IF(N7336="IBIRAPITANGA FASE 3",IF(P7336="Atraso",M7336,M7336/(1+$J$2)^Q7336),IF(P7336="Atraso",M7336,M7336/(1+$J$1)^Q7336))</f>
        <v/>
      </c>
    </row>
    <row r="7337">
      <c r="A7337" t="inlineStr">
        <is>
          <t>Q04L03</t>
        </is>
      </c>
      <c r="B7337" t="inlineStr">
        <is>
          <t>REINALDO ALMEIDA VIEIRA</t>
        </is>
      </c>
      <c r="C7337" t="n">
        <v>1</v>
      </c>
      <c r="D7337" t="inlineStr">
        <is>
          <t>IPCA</t>
        </is>
      </c>
      <c r="E7337" t="n">
        <v>0.009488792934583046</v>
      </c>
      <c r="F7337" t="inlineStr">
        <is>
          <t>MENSAL</t>
        </is>
      </c>
      <c r="G7337" t="n">
        <v>49258</v>
      </c>
      <c r="H7337" t="n">
        <v>49258</v>
      </c>
      <c r="I7337" t="inlineStr">
        <is>
          <t>149</t>
        </is>
      </c>
      <c r="J7337" t="inlineStr">
        <is>
          <t>CARTEIRA</t>
        </is>
      </c>
      <c r="K7337" t="inlineStr">
        <is>
          <t>CONTRATO</t>
        </is>
      </c>
      <c r="L7337" t="n">
        <v>456.0636000000001</v>
      </c>
      <c r="M7337" t="inlineStr"/>
      <c r="N7337" t="inlineStr"/>
      <c r="O7337" s="142">
        <f>DATE(YEAR(H7337),MONTH(H7337),1)</f>
        <v/>
      </c>
      <c r="P7337" s="132">
        <f>IF(H7337&gt;$L$3,"Futuro","Atraso")</f>
        <v/>
      </c>
      <c r="Q7337">
        <f>12*(YEAR(H7337)-YEAR($L$3))+(MONTH(H7337)-MONTH($L$3))</f>
        <v/>
      </c>
      <c r="R7337" s="366">
        <f>IF(N7337="IBIRAPITANGA FASE 3",IF(P7337="Atraso",M7337,M7337/(1+$J$2)^Q7337),IF(P7337="Atraso",M7337,M7337/(1+$J$1)^Q7337))</f>
        <v/>
      </c>
    </row>
    <row r="7338">
      <c r="A7338" t="inlineStr">
        <is>
          <t>Q04L03</t>
        </is>
      </c>
      <c r="B7338" t="inlineStr">
        <is>
          <t>REINALDO ALMEIDA VIEIRA</t>
        </is>
      </c>
      <c r="C7338" t="n">
        <v>1</v>
      </c>
      <c r="D7338" t="inlineStr">
        <is>
          <t>IPCA</t>
        </is>
      </c>
      <c r="E7338" t="n">
        <v>0.009488792934583046</v>
      </c>
      <c r="F7338" t="inlineStr">
        <is>
          <t>MENSAL</t>
        </is>
      </c>
      <c r="G7338" t="n">
        <v>49288</v>
      </c>
      <c r="H7338" t="n">
        <v>49288</v>
      </c>
      <c r="I7338" t="inlineStr">
        <is>
          <t>150</t>
        </is>
      </c>
      <c r="J7338" t="inlineStr">
        <is>
          <t>CARTEIRA</t>
        </is>
      </c>
      <c r="K7338" t="inlineStr">
        <is>
          <t>CONTRATO</t>
        </is>
      </c>
      <c r="L7338" t="n">
        <v>456.0636000000001</v>
      </c>
      <c r="M7338" t="inlineStr"/>
      <c r="N7338" t="inlineStr"/>
      <c r="O7338" s="142">
        <f>DATE(YEAR(H7338),MONTH(H7338),1)</f>
        <v/>
      </c>
      <c r="P7338" s="132">
        <f>IF(H7338&gt;$L$3,"Futuro","Atraso")</f>
        <v/>
      </c>
      <c r="Q7338">
        <f>12*(YEAR(H7338)-YEAR($L$3))+(MONTH(H7338)-MONTH($L$3))</f>
        <v/>
      </c>
      <c r="R7338" s="366">
        <f>IF(N7338="IBIRAPITANGA FASE 3",IF(P7338="Atraso",M7338,M7338/(1+$J$2)^Q7338),IF(P7338="Atraso",M7338,M7338/(1+$J$1)^Q7338))</f>
        <v/>
      </c>
    </row>
    <row r="7339">
      <c r="A7339" t="inlineStr">
        <is>
          <t>Q04L03</t>
        </is>
      </c>
      <c r="B7339" t="inlineStr">
        <is>
          <t>REINALDO ALMEIDA VIEIRA</t>
        </is>
      </c>
      <c r="C7339" t="n">
        <v>1</v>
      </c>
      <c r="D7339" t="inlineStr">
        <is>
          <t>IPCA</t>
        </is>
      </c>
      <c r="E7339" t="n">
        <v>0.009488792934583046</v>
      </c>
      <c r="F7339" t="inlineStr">
        <is>
          <t>MENSAL</t>
        </is>
      </c>
      <c r="G7339" t="n">
        <v>49319</v>
      </c>
      <c r="H7339" t="n">
        <v>49319</v>
      </c>
      <c r="I7339" t="inlineStr">
        <is>
          <t>151</t>
        </is>
      </c>
      <c r="J7339" t="inlineStr">
        <is>
          <t>CARTEIRA</t>
        </is>
      </c>
      <c r="K7339" t="inlineStr">
        <is>
          <t>CONTRATO</t>
        </is>
      </c>
      <c r="L7339" t="n">
        <v>456.0636000000001</v>
      </c>
      <c r="M7339" t="inlineStr"/>
      <c r="N7339" t="inlineStr"/>
      <c r="O7339" s="142">
        <f>DATE(YEAR(H7339),MONTH(H7339),1)</f>
        <v/>
      </c>
      <c r="P7339" s="132">
        <f>IF(H7339&gt;$L$3,"Futuro","Atraso")</f>
        <v/>
      </c>
      <c r="Q7339">
        <f>12*(YEAR(H7339)-YEAR($L$3))+(MONTH(H7339)-MONTH($L$3))</f>
        <v/>
      </c>
      <c r="R7339" s="366">
        <f>IF(N7339="IBIRAPITANGA FASE 3",IF(P7339="Atraso",M7339,M7339/(1+$J$2)^Q7339),IF(P7339="Atraso",M7339,M7339/(1+$J$1)^Q7339))</f>
        <v/>
      </c>
    </row>
    <row r="7340">
      <c r="A7340" t="inlineStr">
        <is>
          <t>Q04L03</t>
        </is>
      </c>
      <c r="B7340" t="inlineStr">
        <is>
          <t>REINALDO ALMEIDA VIEIRA</t>
        </is>
      </c>
      <c r="C7340" t="n">
        <v>1</v>
      </c>
      <c r="D7340" t="inlineStr">
        <is>
          <t>IPCA</t>
        </is>
      </c>
      <c r="E7340" t="n">
        <v>0.009488792934583046</v>
      </c>
      <c r="F7340" t="inlineStr">
        <is>
          <t>MENSAL</t>
        </is>
      </c>
      <c r="G7340" t="n">
        <v>49350</v>
      </c>
      <c r="H7340" t="n">
        <v>49350</v>
      </c>
      <c r="I7340" t="inlineStr">
        <is>
          <t>152</t>
        </is>
      </c>
      <c r="J7340" t="inlineStr">
        <is>
          <t>CARTEIRA</t>
        </is>
      </c>
      <c r="K7340" t="inlineStr">
        <is>
          <t>CONTRATO</t>
        </is>
      </c>
      <c r="L7340" t="n">
        <v>456.0636000000001</v>
      </c>
      <c r="M7340" t="inlineStr"/>
      <c r="N7340" t="inlineStr"/>
      <c r="O7340" s="142">
        <f>DATE(YEAR(H7340),MONTH(H7340),1)</f>
        <v/>
      </c>
      <c r="P7340" s="132">
        <f>IF(H7340&gt;$L$3,"Futuro","Atraso")</f>
        <v/>
      </c>
      <c r="Q7340">
        <f>12*(YEAR(H7340)-YEAR($L$3))+(MONTH(H7340)-MONTH($L$3))</f>
        <v/>
      </c>
      <c r="R7340" s="366">
        <f>IF(N7340="IBIRAPITANGA FASE 3",IF(P7340="Atraso",M7340,M7340/(1+$J$2)^Q7340),IF(P7340="Atraso",M7340,M7340/(1+$J$1)^Q7340))</f>
        <v/>
      </c>
    </row>
    <row r="7341">
      <c r="A7341" t="inlineStr">
        <is>
          <t>Q04L03</t>
        </is>
      </c>
      <c r="B7341" t="inlineStr">
        <is>
          <t>REINALDO ALMEIDA VIEIRA</t>
        </is>
      </c>
      <c r="C7341" t="n">
        <v>1</v>
      </c>
      <c r="D7341" t="inlineStr">
        <is>
          <t>IPCA</t>
        </is>
      </c>
      <c r="E7341" t="n">
        <v>0.009488792934583046</v>
      </c>
      <c r="F7341" t="inlineStr">
        <is>
          <t>MENSAL</t>
        </is>
      </c>
      <c r="G7341" t="n">
        <v>49378</v>
      </c>
      <c r="H7341" t="n">
        <v>49378</v>
      </c>
      <c r="I7341" t="inlineStr">
        <is>
          <t>153</t>
        </is>
      </c>
      <c r="J7341" t="inlineStr">
        <is>
          <t>CARTEIRA</t>
        </is>
      </c>
      <c r="K7341" t="inlineStr">
        <is>
          <t>CONTRATO</t>
        </is>
      </c>
      <c r="L7341" t="n">
        <v>456.0636000000001</v>
      </c>
      <c r="M7341" t="inlineStr"/>
      <c r="N7341" t="inlineStr"/>
      <c r="O7341" s="142">
        <f>DATE(YEAR(H7341),MONTH(H7341),1)</f>
        <v/>
      </c>
      <c r="P7341" s="132">
        <f>IF(H7341&gt;$L$3,"Futuro","Atraso")</f>
        <v/>
      </c>
      <c r="Q7341">
        <f>12*(YEAR(H7341)-YEAR($L$3))+(MONTH(H7341)-MONTH($L$3))</f>
        <v/>
      </c>
      <c r="R7341" s="366">
        <f>IF(N7341="IBIRAPITANGA FASE 3",IF(P7341="Atraso",M7341,M7341/(1+$J$2)^Q7341),IF(P7341="Atraso",M7341,M7341/(1+$J$1)^Q7341))</f>
        <v/>
      </c>
    </row>
    <row r="7342">
      <c r="A7342" t="inlineStr">
        <is>
          <t>Q04L03</t>
        </is>
      </c>
      <c r="B7342" t="inlineStr">
        <is>
          <t>REINALDO ALMEIDA VIEIRA</t>
        </is>
      </c>
      <c r="C7342" t="n">
        <v>1</v>
      </c>
      <c r="D7342" t="inlineStr">
        <is>
          <t>IPCA</t>
        </is>
      </c>
      <c r="E7342" t="n">
        <v>0.009488792934583046</v>
      </c>
      <c r="F7342" t="inlineStr">
        <is>
          <t>MENSAL</t>
        </is>
      </c>
      <c r="G7342" t="n">
        <v>49409</v>
      </c>
      <c r="H7342" t="n">
        <v>49409</v>
      </c>
      <c r="I7342" t="inlineStr">
        <is>
          <t>154</t>
        </is>
      </c>
      <c r="J7342" t="inlineStr">
        <is>
          <t>CARTEIRA</t>
        </is>
      </c>
      <c r="K7342" t="inlineStr">
        <is>
          <t>CONTRATO</t>
        </is>
      </c>
      <c r="L7342" t="n">
        <v>456.0636000000001</v>
      </c>
      <c r="M7342" t="inlineStr"/>
      <c r="N7342" t="inlineStr"/>
      <c r="O7342" s="142">
        <f>DATE(YEAR(H7342),MONTH(H7342),1)</f>
        <v/>
      </c>
      <c r="P7342" s="132">
        <f>IF(H7342&gt;$L$3,"Futuro","Atraso")</f>
        <v/>
      </c>
      <c r="Q7342">
        <f>12*(YEAR(H7342)-YEAR($L$3))+(MONTH(H7342)-MONTH($L$3))</f>
        <v/>
      </c>
      <c r="R7342" s="366">
        <f>IF(N7342="IBIRAPITANGA FASE 3",IF(P7342="Atraso",M7342,M7342/(1+$J$2)^Q7342),IF(P7342="Atraso",M7342,M7342/(1+$J$1)^Q7342))</f>
        <v/>
      </c>
    </row>
    <row r="7343">
      <c r="A7343" t="inlineStr">
        <is>
          <t>Q04L03</t>
        </is>
      </c>
      <c r="B7343" t="inlineStr">
        <is>
          <t>REINALDO ALMEIDA VIEIRA</t>
        </is>
      </c>
      <c r="C7343" t="n">
        <v>1</v>
      </c>
      <c r="D7343" t="inlineStr">
        <is>
          <t>IPCA</t>
        </is>
      </c>
      <c r="E7343" t="n">
        <v>0.009488792934583046</v>
      </c>
      <c r="F7343" t="inlineStr">
        <is>
          <t>MENSAL</t>
        </is>
      </c>
      <c r="G7343" t="n">
        <v>49439</v>
      </c>
      <c r="H7343" t="n">
        <v>49439</v>
      </c>
      <c r="I7343" t="inlineStr">
        <is>
          <t>155</t>
        </is>
      </c>
      <c r="J7343" t="inlineStr">
        <is>
          <t>CARTEIRA</t>
        </is>
      </c>
      <c r="K7343" t="inlineStr">
        <is>
          <t>CONTRATO</t>
        </is>
      </c>
      <c r="L7343" t="n">
        <v>456.0636000000001</v>
      </c>
      <c r="M7343" t="inlineStr"/>
      <c r="N7343" t="inlineStr"/>
      <c r="O7343" s="142">
        <f>DATE(YEAR(H7343),MONTH(H7343),1)</f>
        <v/>
      </c>
      <c r="P7343" s="132">
        <f>IF(H7343&gt;$L$3,"Futuro","Atraso")</f>
        <v/>
      </c>
      <c r="Q7343">
        <f>12*(YEAR(H7343)-YEAR($L$3))+(MONTH(H7343)-MONTH($L$3))</f>
        <v/>
      </c>
      <c r="R7343" s="366">
        <f>IF(N7343="IBIRAPITANGA FASE 3",IF(P7343="Atraso",M7343,M7343/(1+$J$2)^Q7343),IF(P7343="Atraso",M7343,M7343/(1+$J$1)^Q7343))</f>
        <v/>
      </c>
    </row>
    <row r="7344">
      <c r="A7344" t="inlineStr">
        <is>
          <t>Q04L03</t>
        </is>
      </c>
      <c r="B7344" t="inlineStr">
        <is>
          <t>REINALDO ALMEIDA VIEIRA</t>
        </is>
      </c>
      <c r="C7344" t="n">
        <v>1</v>
      </c>
      <c r="D7344" t="inlineStr">
        <is>
          <t>IPCA</t>
        </is>
      </c>
      <c r="E7344" t="n">
        <v>0.009488792934583046</v>
      </c>
      <c r="F7344" t="inlineStr">
        <is>
          <t>MENSAL</t>
        </is>
      </c>
      <c r="G7344" t="n">
        <v>49470</v>
      </c>
      <c r="H7344" t="n">
        <v>49470</v>
      </c>
      <c r="I7344" t="inlineStr">
        <is>
          <t>156</t>
        </is>
      </c>
      <c r="J7344" t="inlineStr">
        <is>
          <t>CARTEIRA</t>
        </is>
      </c>
      <c r="K7344" t="inlineStr">
        <is>
          <t>CONTRATO</t>
        </is>
      </c>
      <c r="L7344" t="n">
        <v>456.0636000000001</v>
      </c>
      <c r="M7344" t="inlineStr"/>
      <c r="N7344" t="inlineStr"/>
      <c r="O7344" s="142">
        <f>DATE(YEAR(H7344),MONTH(H7344),1)</f>
        <v/>
      </c>
      <c r="P7344" s="132">
        <f>IF(H7344&gt;$L$3,"Futuro","Atraso")</f>
        <v/>
      </c>
      <c r="Q7344">
        <f>12*(YEAR(H7344)-YEAR($L$3))+(MONTH(H7344)-MONTH($L$3))</f>
        <v/>
      </c>
      <c r="R7344" s="366">
        <f>IF(N7344="IBIRAPITANGA FASE 3",IF(P7344="Atraso",M7344,M7344/(1+$J$2)^Q7344),IF(P7344="Atraso",M7344,M7344/(1+$J$1)^Q7344))</f>
        <v/>
      </c>
    </row>
    <row r="7345">
      <c r="A7345" t="inlineStr">
        <is>
          <t>Q04L03</t>
        </is>
      </c>
      <c r="B7345" t="inlineStr">
        <is>
          <t>REINALDO ALMEIDA VIEIRA</t>
        </is>
      </c>
      <c r="C7345" t="n">
        <v>1</v>
      </c>
      <c r="D7345" t="inlineStr">
        <is>
          <t>IPCA</t>
        </is>
      </c>
      <c r="E7345" t="n">
        <v>0.009488792934583046</v>
      </c>
      <c r="F7345" t="inlineStr">
        <is>
          <t>MENSAL</t>
        </is>
      </c>
      <c r="G7345" t="n">
        <v>49500</v>
      </c>
      <c r="H7345" t="n">
        <v>49500</v>
      </c>
      <c r="I7345" t="inlineStr">
        <is>
          <t>157</t>
        </is>
      </c>
      <c r="J7345" t="inlineStr">
        <is>
          <t>CARTEIRA</t>
        </is>
      </c>
      <c r="K7345" t="inlineStr">
        <is>
          <t>CONTRATO</t>
        </is>
      </c>
      <c r="L7345" t="n">
        <v>456.0636000000001</v>
      </c>
      <c r="M7345" t="inlineStr"/>
      <c r="N7345" t="inlineStr"/>
      <c r="O7345" s="142">
        <f>DATE(YEAR(H7345),MONTH(H7345),1)</f>
        <v/>
      </c>
      <c r="P7345" s="132">
        <f>IF(H7345&gt;$L$3,"Futuro","Atraso")</f>
        <v/>
      </c>
      <c r="Q7345">
        <f>12*(YEAR(H7345)-YEAR($L$3))+(MONTH(H7345)-MONTH($L$3))</f>
        <v/>
      </c>
      <c r="R7345" s="366">
        <f>IF(N7345="IBIRAPITANGA FASE 3",IF(P7345="Atraso",M7345,M7345/(1+$J$2)^Q7345),IF(P7345="Atraso",M7345,M7345/(1+$J$1)^Q7345))</f>
        <v/>
      </c>
    </row>
    <row r="7346">
      <c r="A7346" t="inlineStr">
        <is>
          <t>Q04L03</t>
        </is>
      </c>
      <c r="B7346" t="inlineStr">
        <is>
          <t>REINALDO ALMEIDA VIEIRA</t>
        </is>
      </c>
      <c r="C7346" t="n">
        <v>1</v>
      </c>
      <c r="D7346" t="inlineStr">
        <is>
          <t>IPCA</t>
        </is>
      </c>
      <c r="E7346" t="n">
        <v>0.009488792934583046</v>
      </c>
      <c r="F7346" t="inlineStr">
        <is>
          <t>MENSAL</t>
        </is>
      </c>
      <c r="G7346" t="n">
        <v>49531</v>
      </c>
      <c r="H7346" t="n">
        <v>49531</v>
      </c>
      <c r="I7346" t="inlineStr">
        <is>
          <t>158</t>
        </is>
      </c>
      <c r="J7346" t="inlineStr">
        <is>
          <t>CARTEIRA</t>
        </is>
      </c>
      <c r="K7346" t="inlineStr">
        <is>
          <t>CONTRATO</t>
        </is>
      </c>
      <c r="L7346" t="n">
        <v>456.0636000000001</v>
      </c>
      <c r="M7346" t="inlineStr"/>
      <c r="N7346" t="inlineStr"/>
      <c r="O7346" s="142">
        <f>DATE(YEAR(H7346),MONTH(H7346),1)</f>
        <v/>
      </c>
      <c r="P7346" s="132">
        <f>IF(H7346&gt;$L$3,"Futuro","Atraso")</f>
        <v/>
      </c>
      <c r="Q7346">
        <f>12*(YEAR(H7346)-YEAR($L$3))+(MONTH(H7346)-MONTH($L$3))</f>
        <v/>
      </c>
      <c r="R7346" s="366">
        <f>IF(N7346="IBIRAPITANGA FASE 3",IF(P7346="Atraso",M7346,M7346/(1+$J$2)^Q7346),IF(P7346="Atraso",M7346,M7346/(1+$J$1)^Q7346))</f>
        <v/>
      </c>
    </row>
    <row r="7347">
      <c r="A7347" t="inlineStr">
        <is>
          <t>Q04L03</t>
        </is>
      </c>
      <c r="B7347" t="inlineStr">
        <is>
          <t>REINALDO ALMEIDA VIEIRA</t>
        </is>
      </c>
      <c r="C7347" t="n">
        <v>1</v>
      </c>
      <c r="D7347" t="inlineStr">
        <is>
          <t>IPCA</t>
        </is>
      </c>
      <c r="E7347" t="n">
        <v>0.009488792934583046</v>
      </c>
      <c r="F7347" t="inlineStr">
        <is>
          <t>MENSAL</t>
        </is>
      </c>
      <c r="G7347" t="n">
        <v>49562</v>
      </c>
      <c r="H7347" t="n">
        <v>49562</v>
      </c>
      <c r="I7347" t="inlineStr">
        <is>
          <t>159</t>
        </is>
      </c>
      <c r="J7347" t="inlineStr">
        <is>
          <t>CARTEIRA</t>
        </is>
      </c>
      <c r="K7347" t="inlineStr">
        <is>
          <t>CONTRATO</t>
        </is>
      </c>
      <c r="L7347" t="n">
        <v>456.0636000000001</v>
      </c>
      <c r="M7347" t="inlineStr"/>
      <c r="N7347" t="inlineStr"/>
      <c r="O7347" s="142">
        <f>DATE(YEAR(H7347),MONTH(H7347),1)</f>
        <v/>
      </c>
      <c r="P7347" s="132">
        <f>IF(H7347&gt;$L$3,"Futuro","Atraso")</f>
        <v/>
      </c>
      <c r="Q7347">
        <f>12*(YEAR(H7347)-YEAR($L$3))+(MONTH(H7347)-MONTH($L$3))</f>
        <v/>
      </c>
      <c r="R7347" s="366">
        <f>IF(N7347="IBIRAPITANGA FASE 3",IF(P7347="Atraso",M7347,M7347/(1+$J$2)^Q7347),IF(P7347="Atraso",M7347,M7347/(1+$J$1)^Q7347))</f>
        <v/>
      </c>
    </row>
    <row r="7348">
      <c r="A7348" t="inlineStr">
        <is>
          <t>Q04L03</t>
        </is>
      </c>
      <c r="B7348" t="inlineStr">
        <is>
          <t>REINALDO ALMEIDA VIEIRA</t>
        </is>
      </c>
      <c r="C7348" t="n">
        <v>1</v>
      </c>
      <c r="D7348" t="inlineStr">
        <is>
          <t>IPCA</t>
        </is>
      </c>
      <c r="E7348" t="n">
        <v>0.009488792934583046</v>
      </c>
      <c r="F7348" t="inlineStr">
        <is>
          <t>MENSAL</t>
        </is>
      </c>
      <c r="G7348" t="n">
        <v>49592</v>
      </c>
      <c r="H7348" t="n">
        <v>49592</v>
      </c>
      <c r="I7348" t="inlineStr">
        <is>
          <t>160</t>
        </is>
      </c>
      <c r="J7348" t="inlineStr">
        <is>
          <t>CARTEIRA</t>
        </is>
      </c>
      <c r="K7348" t="inlineStr">
        <is>
          <t>CONTRATO</t>
        </is>
      </c>
      <c r="L7348" t="n">
        <v>456.0636000000001</v>
      </c>
      <c r="M7348" t="inlineStr"/>
      <c r="N7348" t="inlineStr"/>
      <c r="O7348" s="142">
        <f>DATE(YEAR(H7348),MONTH(H7348),1)</f>
        <v/>
      </c>
      <c r="P7348" s="132">
        <f>IF(H7348&gt;$L$3,"Futuro","Atraso")</f>
        <v/>
      </c>
      <c r="Q7348">
        <f>12*(YEAR(H7348)-YEAR($L$3))+(MONTH(H7348)-MONTH($L$3))</f>
        <v/>
      </c>
      <c r="R7348" s="366">
        <f>IF(N7348="IBIRAPITANGA FASE 3",IF(P7348="Atraso",M7348,M7348/(1+$J$2)^Q7348),IF(P7348="Atraso",M7348,M7348/(1+$J$1)^Q7348))</f>
        <v/>
      </c>
    </row>
    <row r="7349">
      <c r="A7349" t="inlineStr">
        <is>
          <t>Q04L03</t>
        </is>
      </c>
      <c r="B7349" t="inlineStr">
        <is>
          <t>REINALDO ALMEIDA VIEIRA</t>
        </is>
      </c>
      <c r="C7349" t="n">
        <v>1</v>
      </c>
      <c r="D7349" t="inlineStr">
        <is>
          <t>IPCA</t>
        </is>
      </c>
      <c r="E7349" t="n">
        <v>0.009488792934583046</v>
      </c>
      <c r="F7349" t="inlineStr">
        <is>
          <t>MENSAL</t>
        </is>
      </c>
      <c r="G7349" t="n">
        <v>49623</v>
      </c>
      <c r="H7349" t="n">
        <v>49623</v>
      </c>
      <c r="I7349" t="inlineStr">
        <is>
          <t>161</t>
        </is>
      </c>
      <c r="J7349" t="inlineStr">
        <is>
          <t>CARTEIRA</t>
        </is>
      </c>
      <c r="K7349" t="inlineStr">
        <is>
          <t>CONTRATO</t>
        </is>
      </c>
      <c r="L7349" t="n">
        <v>456.0636000000001</v>
      </c>
      <c r="M7349" t="inlineStr"/>
      <c r="N7349" t="inlineStr"/>
      <c r="O7349" s="142">
        <f>DATE(YEAR(H7349),MONTH(H7349),1)</f>
        <v/>
      </c>
      <c r="P7349" s="132">
        <f>IF(H7349&gt;$L$3,"Futuro","Atraso")</f>
        <v/>
      </c>
      <c r="Q7349">
        <f>12*(YEAR(H7349)-YEAR($L$3))+(MONTH(H7349)-MONTH($L$3))</f>
        <v/>
      </c>
      <c r="R7349" s="366">
        <f>IF(N7349="IBIRAPITANGA FASE 3",IF(P7349="Atraso",M7349,M7349/(1+$J$2)^Q7349),IF(P7349="Atraso",M7349,M7349/(1+$J$1)^Q7349))</f>
        <v/>
      </c>
    </row>
    <row r="7350">
      <c r="A7350" t="inlineStr">
        <is>
          <t>Q04L03</t>
        </is>
      </c>
      <c r="B7350" t="inlineStr">
        <is>
          <t>REINALDO ALMEIDA VIEIRA</t>
        </is>
      </c>
      <c r="C7350" t="n">
        <v>1</v>
      </c>
      <c r="D7350" t="inlineStr">
        <is>
          <t>IPCA</t>
        </is>
      </c>
      <c r="E7350" t="n">
        <v>0.009488792934583046</v>
      </c>
      <c r="F7350" t="inlineStr">
        <is>
          <t>MENSAL</t>
        </is>
      </c>
      <c r="G7350" t="n">
        <v>49653</v>
      </c>
      <c r="H7350" t="n">
        <v>49653</v>
      </c>
      <c r="I7350" t="inlineStr">
        <is>
          <t>162</t>
        </is>
      </c>
      <c r="J7350" t="inlineStr">
        <is>
          <t>CARTEIRA</t>
        </is>
      </c>
      <c r="K7350" t="inlineStr">
        <is>
          <t>CONTRATO</t>
        </is>
      </c>
      <c r="L7350" t="n">
        <v>456.0636000000001</v>
      </c>
      <c r="M7350" t="inlineStr"/>
      <c r="N7350" t="inlineStr"/>
      <c r="O7350" s="142">
        <f>DATE(YEAR(H7350),MONTH(H7350),1)</f>
        <v/>
      </c>
      <c r="P7350" s="132">
        <f>IF(H7350&gt;$L$3,"Futuro","Atraso")</f>
        <v/>
      </c>
      <c r="Q7350">
        <f>12*(YEAR(H7350)-YEAR($L$3))+(MONTH(H7350)-MONTH($L$3))</f>
        <v/>
      </c>
      <c r="R7350" s="366">
        <f>IF(N7350="IBIRAPITANGA FASE 3",IF(P7350="Atraso",M7350,M7350/(1+$J$2)^Q7350),IF(P7350="Atraso",M7350,M7350/(1+$J$1)^Q7350))</f>
        <v/>
      </c>
    </row>
    <row r="7351">
      <c r="A7351" t="inlineStr">
        <is>
          <t>Q04L03</t>
        </is>
      </c>
      <c r="B7351" t="inlineStr">
        <is>
          <t>REINALDO ALMEIDA VIEIRA</t>
        </is>
      </c>
      <c r="C7351" t="n">
        <v>1</v>
      </c>
      <c r="D7351" t="inlineStr">
        <is>
          <t>IPCA</t>
        </is>
      </c>
      <c r="E7351" t="n">
        <v>0.009488792934583046</v>
      </c>
      <c r="F7351" t="inlineStr">
        <is>
          <t>MENSAL</t>
        </is>
      </c>
      <c r="G7351" t="n">
        <v>49684</v>
      </c>
      <c r="H7351" t="n">
        <v>49684</v>
      </c>
      <c r="I7351" t="inlineStr">
        <is>
          <t>163</t>
        </is>
      </c>
      <c r="J7351" t="inlineStr">
        <is>
          <t>CARTEIRA</t>
        </is>
      </c>
      <c r="K7351" t="inlineStr">
        <is>
          <t>CONTRATO</t>
        </is>
      </c>
      <c r="L7351" t="n">
        <v>456.0636000000001</v>
      </c>
      <c r="M7351" t="inlineStr"/>
      <c r="N7351" t="inlineStr"/>
      <c r="O7351" s="142">
        <f>DATE(YEAR(H7351),MONTH(H7351),1)</f>
        <v/>
      </c>
      <c r="P7351" s="132">
        <f>IF(H7351&gt;$L$3,"Futuro","Atraso")</f>
        <v/>
      </c>
      <c r="Q7351">
        <f>12*(YEAR(H7351)-YEAR($L$3))+(MONTH(H7351)-MONTH($L$3))</f>
        <v/>
      </c>
      <c r="R7351" s="366">
        <f>IF(N7351="IBIRAPITANGA FASE 3",IF(P7351="Atraso",M7351,M7351/(1+$J$2)^Q7351),IF(P7351="Atraso",M7351,M7351/(1+$J$1)^Q7351))</f>
        <v/>
      </c>
    </row>
    <row r="7352">
      <c r="A7352" t="inlineStr">
        <is>
          <t>Q04L03</t>
        </is>
      </c>
      <c r="B7352" t="inlineStr">
        <is>
          <t>REINALDO ALMEIDA VIEIRA</t>
        </is>
      </c>
      <c r="C7352" t="n">
        <v>1</v>
      </c>
      <c r="D7352" t="inlineStr">
        <is>
          <t>IPCA</t>
        </is>
      </c>
      <c r="E7352" t="n">
        <v>0.009488792934583046</v>
      </c>
      <c r="F7352" t="inlineStr">
        <is>
          <t>MENSAL</t>
        </is>
      </c>
      <c r="G7352" t="n">
        <v>49715</v>
      </c>
      <c r="H7352" t="n">
        <v>49715</v>
      </c>
      <c r="I7352" t="inlineStr">
        <is>
          <t>164</t>
        </is>
      </c>
      <c r="J7352" t="inlineStr">
        <is>
          <t>CARTEIRA</t>
        </is>
      </c>
      <c r="K7352" t="inlineStr">
        <is>
          <t>CONTRATO</t>
        </is>
      </c>
      <c r="L7352" t="n">
        <v>456.0636000000001</v>
      </c>
      <c r="M7352" t="inlineStr"/>
      <c r="N7352" t="inlineStr"/>
      <c r="O7352" s="142">
        <f>DATE(YEAR(H7352),MONTH(H7352),1)</f>
        <v/>
      </c>
      <c r="P7352" s="132">
        <f>IF(H7352&gt;$L$3,"Futuro","Atraso")</f>
        <v/>
      </c>
      <c r="Q7352">
        <f>12*(YEAR(H7352)-YEAR($L$3))+(MONTH(H7352)-MONTH($L$3))</f>
        <v/>
      </c>
      <c r="R7352" s="366">
        <f>IF(N7352="IBIRAPITANGA FASE 3",IF(P7352="Atraso",M7352,M7352/(1+$J$2)^Q7352),IF(P7352="Atraso",M7352,M7352/(1+$J$1)^Q7352))</f>
        <v/>
      </c>
    </row>
    <row r="7353">
      <c r="A7353" t="inlineStr">
        <is>
          <t>Q04L03</t>
        </is>
      </c>
      <c r="B7353" t="inlineStr">
        <is>
          <t>REINALDO ALMEIDA VIEIRA</t>
        </is>
      </c>
      <c r="C7353" t="n">
        <v>1</v>
      </c>
      <c r="D7353" t="inlineStr">
        <is>
          <t>IPCA</t>
        </is>
      </c>
      <c r="E7353" t="n">
        <v>0.009488792934583046</v>
      </c>
      <c r="F7353" t="inlineStr">
        <is>
          <t>MENSAL</t>
        </is>
      </c>
      <c r="G7353" t="n">
        <v>49744</v>
      </c>
      <c r="H7353" t="n">
        <v>49744</v>
      </c>
      <c r="I7353" t="inlineStr">
        <is>
          <t>165</t>
        </is>
      </c>
      <c r="J7353" t="inlineStr">
        <is>
          <t>CARTEIRA</t>
        </is>
      </c>
      <c r="K7353" t="inlineStr">
        <is>
          <t>CONTRATO</t>
        </is>
      </c>
      <c r="L7353" t="n">
        <v>456.0636000000001</v>
      </c>
      <c r="M7353" t="inlineStr"/>
      <c r="N7353" t="inlineStr"/>
      <c r="O7353" s="142">
        <f>DATE(YEAR(H7353),MONTH(H7353),1)</f>
        <v/>
      </c>
      <c r="P7353" s="132">
        <f>IF(H7353&gt;$L$3,"Futuro","Atraso")</f>
        <v/>
      </c>
      <c r="Q7353">
        <f>12*(YEAR(H7353)-YEAR($L$3))+(MONTH(H7353)-MONTH($L$3))</f>
        <v/>
      </c>
      <c r="R7353" s="366">
        <f>IF(N7353="IBIRAPITANGA FASE 3",IF(P7353="Atraso",M7353,M7353/(1+$J$2)^Q7353),IF(P7353="Atraso",M7353,M7353/(1+$J$1)^Q7353))</f>
        <v/>
      </c>
    </row>
    <row r="7354">
      <c r="A7354" t="inlineStr">
        <is>
          <t>Q04L03</t>
        </is>
      </c>
      <c r="B7354" t="inlineStr">
        <is>
          <t>REINALDO ALMEIDA VIEIRA</t>
        </is>
      </c>
      <c r="C7354" t="n">
        <v>1</v>
      </c>
      <c r="D7354" t="inlineStr">
        <is>
          <t>IPCA</t>
        </is>
      </c>
      <c r="E7354" t="n">
        <v>0.009488792934583046</v>
      </c>
      <c r="F7354" t="inlineStr">
        <is>
          <t>MENSAL</t>
        </is>
      </c>
      <c r="G7354" t="n">
        <v>49775</v>
      </c>
      <c r="H7354" t="n">
        <v>49775</v>
      </c>
      <c r="I7354" t="inlineStr">
        <is>
          <t>166</t>
        </is>
      </c>
      <c r="J7354" t="inlineStr">
        <is>
          <t>CARTEIRA</t>
        </is>
      </c>
      <c r="K7354" t="inlineStr">
        <is>
          <t>CONTRATO</t>
        </is>
      </c>
      <c r="L7354" t="n">
        <v>456.0636000000001</v>
      </c>
      <c r="M7354" t="inlineStr"/>
      <c r="N7354" t="inlineStr"/>
      <c r="O7354" s="142">
        <f>DATE(YEAR(H7354),MONTH(H7354),1)</f>
        <v/>
      </c>
      <c r="P7354" s="132">
        <f>IF(H7354&gt;$L$3,"Futuro","Atraso")</f>
        <v/>
      </c>
      <c r="Q7354">
        <f>12*(YEAR(H7354)-YEAR($L$3))+(MONTH(H7354)-MONTH($L$3))</f>
        <v/>
      </c>
      <c r="R7354" s="366">
        <f>IF(N7354="IBIRAPITANGA FASE 3",IF(P7354="Atraso",M7354,M7354/(1+$J$2)^Q7354),IF(P7354="Atraso",M7354,M7354/(1+$J$1)^Q7354))</f>
        <v/>
      </c>
    </row>
    <row r="7355">
      <c r="A7355" t="inlineStr">
        <is>
          <t>Q04L03</t>
        </is>
      </c>
      <c r="B7355" t="inlineStr">
        <is>
          <t>REINALDO ALMEIDA VIEIRA</t>
        </is>
      </c>
      <c r="C7355" t="n">
        <v>1</v>
      </c>
      <c r="D7355" t="inlineStr">
        <is>
          <t>IPCA</t>
        </is>
      </c>
      <c r="E7355" t="n">
        <v>0.009488792934583046</v>
      </c>
      <c r="F7355" t="inlineStr">
        <is>
          <t>MENSAL</t>
        </is>
      </c>
      <c r="G7355" t="n">
        <v>49805</v>
      </c>
      <c r="H7355" t="n">
        <v>49805</v>
      </c>
      <c r="I7355" t="inlineStr">
        <is>
          <t>167</t>
        </is>
      </c>
      <c r="J7355" t="inlineStr">
        <is>
          <t>CARTEIRA</t>
        </is>
      </c>
      <c r="K7355" t="inlineStr">
        <is>
          <t>CONTRATO</t>
        </is>
      </c>
      <c r="L7355" t="n">
        <v>456.0636000000001</v>
      </c>
      <c r="M7355" t="inlineStr"/>
      <c r="N7355" t="inlineStr"/>
      <c r="O7355" s="142">
        <f>DATE(YEAR(H7355),MONTH(H7355),1)</f>
        <v/>
      </c>
      <c r="P7355" s="132">
        <f>IF(H7355&gt;$L$3,"Futuro","Atraso")</f>
        <v/>
      </c>
      <c r="Q7355">
        <f>12*(YEAR(H7355)-YEAR($L$3))+(MONTH(H7355)-MONTH($L$3))</f>
        <v/>
      </c>
      <c r="R7355" s="366">
        <f>IF(N7355="IBIRAPITANGA FASE 3",IF(P7355="Atraso",M7355,M7355/(1+$J$2)^Q7355),IF(P7355="Atraso",M7355,M7355/(1+$J$1)^Q7355))</f>
        <v/>
      </c>
    </row>
    <row r="7356">
      <c r="A7356" t="inlineStr">
        <is>
          <t>Q04L03</t>
        </is>
      </c>
      <c r="B7356" t="inlineStr">
        <is>
          <t>REINALDO ALMEIDA VIEIRA</t>
        </is>
      </c>
      <c r="C7356" t="n">
        <v>1</v>
      </c>
      <c r="D7356" t="inlineStr">
        <is>
          <t>IPCA</t>
        </is>
      </c>
      <c r="E7356" t="n">
        <v>0.009488792934583046</v>
      </c>
      <c r="F7356" t="inlineStr">
        <is>
          <t>MENSAL</t>
        </is>
      </c>
      <c r="G7356" t="n">
        <v>49836</v>
      </c>
      <c r="H7356" t="n">
        <v>49836</v>
      </c>
      <c r="I7356" t="inlineStr">
        <is>
          <t>168</t>
        </is>
      </c>
      <c r="J7356" t="inlineStr">
        <is>
          <t>CARTEIRA</t>
        </is>
      </c>
      <c r="K7356" t="inlineStr">
        <is>
          <t>CONTRATO</t>
        </is>
      </c>
      <c r="L7356" t="n">
        <v>456.0636000000001</v>
      </c>
      <c r="M7356" t="inlineStr"/>
      <c r="N7356" t="inlineStr"/>
      <c r="O7356" s="142">
        <f>DATE(YEAR(H7356),MONTH(H7356),1)</f>
        <v/>
      </c>
      <c r="P7356" s="132">
        <f>IF(H7356&gt;$L$3,"Futuro","Atraso")</f>
        <v/>
      </c>
      <c r="Q7356">
        <f>12*(YEAR(H7356)-YEAR($L$3))+(MONTH(H7356)-MONTH($L$3))</f>
        <v/>
      </c>
      <c r="R7356" s="366">
        <f>IF(N7356="IBIRAPITANGA FASE 3",IF(P7356="Atraso",M7356,M7356/(1+$J$2)^Q7356),IF(P7356="Atraso",M7356,M7356/(1+$J$1)^Q7356))</f>
        <v/>
      </c>
    </row>
    <row r="7357">
      <c r="A7357" t="inlineStr">
        <is>
          <t>Q04L03</t>
        </is>
      </c>
      <c r="B7357" t="inlineStr">
        <is>
          <t>REINALDO ALMEIDA VIEIRA</t>
        </is>
      </c>
      <c r="C7357" t="n">
        <v>1</v>
      </c>
      <c r="D7357" t="inlineStr">
        <is>
          <t>IPCA</t>
        </is>
      </c>
      <c r="E7357" t="n">
        <v>0.009488792934583046</v>
      </c>
      <c r="F7357" t="inlineStr">
        <is>
          <t>MENSAL</t>
        </is>
      </c>
      <c r="G7357" t="n">
        <v>49866</v>
      </c>
      <c r="H7357" t="n">
        <v>49866</v>
      </c>
      <c r="I7357" t="inlineStr">
        <is>
          <t>169</t>
        </is>
      </c>
      <c r="J7357" t="inlineStr">
        <is>
          <t>CARTEIRA</t>
        </is>
      </c>
      <c r="K7357" t="inlineStr">
        <is>
          <t>CONTRATO</t>
        </is>
      </c>
      <c r="L7357" t="n">
        <v>456.0636000000001</v>
      </c>
      <c r="M7357" t="inlineStr"/>
      <c r="N7357" t="inlineStr"/>
      <c r="O7357" s="142">
        <f>DATE(YEAR(H7357),MONTH(H7357),1)</f>
        <v/>
      </c>
      <c r="P7357" s="132">
        <f>IF(H7357&gt;$L$3,"Futuro","Atraso")</f>
        <v/>
      </c>
      <c r="Q7357">
        <f>12*(YEAR(H7357)-YEAR($L$3))+(MONTH(H7357)-MONTH($L$3))</f>
        <v/>
      </c>
      <c r="R7357" s="366">
        <f>IF(N7357="IBIRAPITANGA FASE 3",IF(P7357="Atraso",M7357,M7357/(1+$J$2)^Q7357),IF(P7357="Atraso",M7357,M7357/(1+$J$1)^Q7357))</f>
        <v/>
      </c>
    </row>
    <row r="7358">
      <c r="A7358" t="inlineStr">
        <is>
          <t>Q04L03</t>
        </is>
      </c>
      <c r="B7358" t="inlineStr">
        <is>
          <t>REINALDO ALMEIDA VIEIRA</t>
        </is>
      </c>
      <c r="C7358" t="n">
        <v>1</v>
      </c>
      <c r="D7358" t="inlineStr">
        <is>
          <t>IPCA</t>
        </is>
      </c>
      <c r="E7358" t="n">
        <v>0.009488792934583046</v>
      </c>
      <c r="F7358" t="inlineStr">
        <is>
          <t>MENSAL</t>
        </is>
      </c>
      <c r="G7358" t="n">
        <v>49897</v>
      </c>
      <c r="H7358" t="n">
        <v>49897</v>
      </c>
      <c r="I7358" t="inlineStr">
        <is>
          <t>170</t>
        </is>
      </c>
      <c r="J7358" t="inlineStr">
        <is>
          <t>CARTEIRA</t>
        </is>
      </c>
      <c r="K7358" t="inlineStr">
        <is>
          <t>CONTRATO</t>
        </is>
      </c>
      <c r="L7358" t="n">
        <v>456.0636000000001</v>
      </c>
      <c r="M7358" t="inlineStr"/>
      <c r="N7358" t="inlineStr"/>
      <c r="O7358" s="142">
        <f>DATE(YEAR(H7358),MONTH(H7358),1)</f>
        <v/>
      </c>
      <c r="P7358" s="132">
        <f>IF(H7358&gt;$L$3,"Futuro","Atraso")</f>
        <v/>
      </c>
      <c r="Q7358">
        <f>12*(YEAR(H7358)-YEAR($L$3))+(MONTH(H7358)-MONTH($L$3))</f>
        <v/>
      </c>
      <c r="R7358" s="366">
        <f>IF(N7358="IBIRAPITANGA FASE 3",IF(P7358="Atraso",M7358,M7358/(1+$J$2)^Q7358),IF(P7358="Atraso",M7358,M7358/(1+$J$1)^Q7358))</f>
        <v/>
      </c>
    </row>
    <row r="7359">
      <c r="A7359" t="inlineStr">
        <is>
          <t>Q04L03</t>
        </is>
      </c>
      <c r="B7359" t="inlineStr">
        <is>
          <t>REINALDO ALMEIDA VIEIRA</t>
        </is>
      </c>
      <c r="C7359" t="n">
        <v>1</v>
      </c>
      <c r="D7359" t="inlineStr">
        <is>
          <t>IPCA</t>
        </is>
      </c>
      <c r="E7359" t="n">
        <v>0.009488792934583046</v>
      </c>
      <c r="F7359" t="inlineStr">
        <is>
          <t>MENSAL</t>
        </is>
      </c>
      <c r="G7359" t="n">
        <v>49928</v>
      </c>
      <c r="H7359" t="n">
        <v>49928</v>
      </c>
      <c r="I7359" t="inlineStr">
        <is>
          <t>171</t>
        </is>
      </c>
      <c r="J7359" t="inlineStr">
        <is>
          <t>CARTEIRA</t>
        </is>
      </c>
      <c r="K7359" t="inlineStr">
        <is>
          <t>CONTRATO</t>
        </is>
      </c>
      <c r="L7359" t="n">
        <v>456.0636000000001</v>
      </c>
      <c r="M7359" t="inlineStr"/>
      <c r="N7359" t="inlineStr"/>
      <c r="O7359" s="142">
        <f>DATE(YEAR(H7359),MONTH(H7359),1)</f>
        <v/>
      </c>
      <c r="P7359" s="132">
        <f>IF(H7359&gt;$L$3,"Futuro","Atraso")</f>
        <v/>
      </c>
      <c r="Q7359">
        <f>12*(YEAR(H7359)-YEAR($L$3))+(MONTH(H7359)-MONTH($L$3))</f>
        <v/>
      </c>
      <c r="R7359" s="366">
        <f>IF(N7359="IBIRAPITANGA FASE 3",IF(P7359="Atraso",M7359,M7359/(1+$J$2)^Q7359),IF(P7359="Atraso",M7359,M7359/(1+$J$1)^Q7359))</f>
        <v/>
      </c>
    </row>
    <row r="7360">
      <c r="A7360" t="inlineStr">
        <is>
          <t>Q04L03</t>
        </is>
      </c>
      <c r="B7360" t="inlineStr">
        <is>
          <t>REINALDO ALMEIDA VIEIRA</t>
        </is>
      </c>
      <c r="C7360" t="n">
        <v>1</v>
      </c>
      <c r="D7360" t="inlineStr">
        <is>
          <t>IPCA</t>
        </is>
      </c>
      <c r="E7360" t="n">
        <v>0.009488792934583046</v>
      </c>
      <c r="F7360" t="inlineStr">
        <is>
          <t>MENSAL</t>
        </is>
      </c>
      <c r="G7360" t="n">
        <v>49958</v>
      </c>
      <c r="H7360" t="n">
        <v>49958</v>
      </c>
      <c r="I7360" t="inlineStr">
        <is>
          <t>172</t>
        </is>
      </c>
      <c r="J7360" t="inlineStr">
        <is>
          <t>CARTEIRA</t>
        </is>
      </c>
      <c r="K7360" t="inlineStr">
        <is>
          <t>CONTRATO</t>
        </is>
      </c>
      <c r="L7360" t="n">
        <v>456.0636000000001</v>
      </c>
      <c r="M7360" t="inlineStr"/>
      <c r="N7360" t="inlineStr"/>
      <c r="O7360" s="142">
        <f>DATE(YEAR(H7360),MONTH(H7360),1)</f>
        <v/>
      </c>
      <c r="P7360" s="132">
        <f>IF(H7360&gt;$L$3,"Futuro","Atraso")</f>
        <v/>
      </c>
      <c r="Q7360">
        <f>12*(YEAR(H7360)-YEAR($L$3))+(MONTH(H7360)-MONTH($L$3))</f>
        <v/>
      </c>
      <c r="R7360" s="366">
        <f>IF(N7360="IBIRAPITANGA FASE 3",IF(P7360="Atraso",M7360,M7360/(1+$J$2)^Q7360),IF(P7360="Atraso",M7360,M7360/(1+$J$1)^Q7360))</f>
        <v/>
      </c>
    </row>
    <row r="7361">
      <c r="A7361" t="inlineStr">
        <is>
          <t>Q04L03</t>
        </is>
      </c>
      <c r="B7361" t="inlineStr">
        <is>
          <t>REINALDO ALMEIDA VIEIRA</t>
        </is>
      </c>
      <c r="C7361" t="n">
        <v>1</v>
      </c>
      <c r="D7361" t="inlineStr">
        <is>
          <t>IPCA</t>
        </is>
      </c>
      <c r="E7361" t="n">
        <v>0.009488792934583046</v>
      </c>
      <c r="F7361" t="inlineStr">
        <is>
          <t>MENSAL</t>
        </is>
      </c>
      <c r="G7361" t="n">
        <v>49989</v>
      </c>
      <c r="H7361" t="n">
        <v>49989</v>
      </c>
      <c r="I7361" t="inlineStr">
        <is>
          <t>173</t>
        </is>
      </c>
      <c r="J7361" t="inlineStr">
        <is>
          <t>CARTEIRA</t>
        </is>
      </c>
      <c r="K7361" t="inlineStr">
        <is>
          <t>CONTRATO</t>
        </is>
      </c>
      <c r="L7361" t="n">
        <v>456.0636000000001</v>
      </c>
      <c r="M7361" t="inlineStr"/>
      <c r="N7361" t="inlineStr"/>
      <c r="O7361" s="142">
        <f>DATE(YEAR(H7361),MONTH(H7361),1)</f>
        <v/>
      </c>
      <c r="P7361" s="132">
        <f>IF(H7361&gt;$L$3,"Futuro","Atraso")</f>
        <v/>
      </c>
      <c r="Q7361">
        <f>12*(YEAR(H7361)-YEAR($L$3))+(MONTH(H7361)-MONTH($L$3))</f>
        <v/>
      </c>
      <c r="R7361" s="366">
        <f>IF(N7361="IBIRAPITANGA FASE 3",IF(P7361="Atraso",M7361,M7361/(1+$J$2)^Q7361),IF(P7361="Atraso",M7361,M7361/(1+$J$1)^Q7361))</f>
        <v/>
      </c>
    </row>
    <row r="7362">
      <c r="A7362" t="inlineStr">
        <is>
          <t>Q04L03</t>
        </is>
      </c>
      <c r="B7362" t="inlineStr">
        <is>
          <t>REINALDO ALMEIDA VIEIRA</t>
        </is>
      </c>
      <c r="C7362" t="n">
        <v>1</v>
      </c>
      <c r="D7362" t="inlineStr">
        <is>
          <t>IPCA</t>
        </is>
      </c>
      <c r="E7362" t="n">
        <v>0.009488792934583046</v>
      </c>
      <c r="F7362" t="inlineStr">
        <is>
          <t>MENSAL</t>
        </is>
      </c>
      <c r="G7362" t="n">
        <v>50019</v>
      </c>
      <c r="H7362" t="n">
        <v>50019</v>
      </c>
      <c r="I7362" t="inlineStr">
        <is>
          <t>174</t>
        </is>
      </c>
      <c r="J7362" t="inlineStr">
        <is>
          <t>CARTEIRA</t>
        </is>
      </c>
      <c r="K7362" t="inlineStr">
        <is>
          <t>CONTRATO</t>
        </is>
      </c>
      <c r="L7362" t="n">
        <v>456.0636000000001</v>
      </c>
      <c r="M7362" t="inlineStr"/>
      <c r="N7362" t="inlineStr"/>
      <c r="O7362" s="142">
        <f>DATE(YEAR(H7362),MONTH(H7362),1)</f>
        <v/>
      </c>
      <c r="P7362" s="132">
        <f>IF(H7362&gt;$L$3,"Futuro","Atraso")</f>
        <v/>
      </c>
      <c r="Q7362">
        <f>12*(YEAR(H7362)-YEAR($L$3))+(MONTH(H7362)-MONTH($L$3))</f>
        <v/>
      </c>
      <c r="R7362" s="366">
        <f>IF(N7362="IBIRAPITANGA FASE 3",IF(P7362="Atraso",M7362,M7362/(1+$J$2)^Q7362),IF(P7362="Atraso",M7362,M7362/(1+$J$1)^Q7362))</f>
        <v/>
      </c>
    </row>
    <row r="7363">
      <c r="A7363" t="inlineStr">
        <is>
          <t>Q04L03</t>
        </is>
      </c>
      <c r="B7363" t="inlineStr">
        <is>
          <t>REINALDO ALMEIDA VIEIRA</t>
        </is>
      </c>
      <c r="C7363" t="n">
        <v>1</v>
      </c>
      <c r="D7363" t="inlineStr">
        <is>
          <t>IPCA</t>
        </is>
      </c>
      <c r="E7363" t="n">
        <v>0.009488792934583046</v>
      </c>
      <c r="F7363" t="inlineStr">
        <is>
          <t>MENSAL</t>
        </is>
      </c>
      <c r="G7363" t="n">
        <v>50050</v>
      </c>
      <c r="H7363" t="n">
        <v>50050</v>
      </c>
      <c r="I7363" t="inlineStr">
        <is>
          <t>175</t>
        </is>
      </c>
      <c r="J7363" t="inlineStr">
        <is>
          <t>CARTEIRA</t>
        </is>
      </c>
      <c r="K7363" t="inlineStr">
        <is>
          <t>CONTRATO</t>
        </is>
      </c>
      <c r="L7363" t="n">
        <v>456.0636000000001</v>
      </c>
      <c r="M7363" t="inlineStr"/>
      <c r="N7363" t="inlineStr"/>
      <c r="O7363" s="142">
        <f>DATE(YEAR(H7363),MONTH(H7363),1)</f>
        <v/>
      </c>
      <c r="P7363" s="132">
        <f>IF(H7363&gt;$L$3,"Futuro","Atraso")</f>
        <v/>
      </c>
      <c r="Q7363">
        <f>12*(YEAR(H7363)-YEAR($L$3))+(MONTH(H7363)-MONTH($L$3))</f>
        <v/>
      </c>
      <c r="R7363" s="366">
        <f>IF(N7363="IBIRAPITANGA FASE 3",IF(P7363="Atraso",M7363,M7363/(1+$J$2)^Q7363),IF(P7363="Atraso",M7363,M7363/(1+$J$1)^Q7363))</f>
        <v/>
      </c>
    </row>
    <row r="7364">
      <c r="A7364" t="inlineStr">
        <is>
          <t>Q04L03</t>
        </is>
      </c>
      <c r="B7364" t="inlineStr">
        <is>
          <t>REINALDO ALMEIDA VIEIRA</t>
        </is>
      </c>
      <c r="C7364" t="n">
        <v>1</v>
      </c>
      <c r="D7364" t="inlineStr">
        <is>
          <t>IPCA</t>
        </is>
      </c>
      <c r="E7364" t="n">
        <v>0.009488792934583046</v>
      </c>
      <c r="F7364" t="inlineStr">
        <is>
          <t>MENSAL</t>
        </is>
      </c>
      <c r="G7364" t="n">
        <v>50081</v>
      </c>
      <c r="H7364" t="n">
        <v>50081</v>
      </c>
      <c r="I7364" t="inlineStr">
        <is>
          <t>176</t>
        </is>
      </c>
      <c r="J7364" t="inlineStr">
        <is>
          <t>CARTEIRA</t>
        </is>
      </c>
      <c r="K7364" t="inlineStr">
        <is>
          <t>CONTRATO</t>
        </is>
      </c>
      <c r="L7364" t="n">
        <v>456.0636000000001</v>
      </c>
      <c r="M7364" t="inlineStr"/>
      <c r="N7364" t="inlineStr"/>
      <c r="O7364" s="142">
        <f>DATE(YEAR(H7364),MONTH(H7364),1)</f>
        <v/>
      </c>
      <c r="P7364" s="132">
        <f>IF(H7364&gt;$L$3,"Futuro","Atraso")</f>
        <v/>
      </c>
      <c r="Q7364">
        <f>12*(YEAR(H7364)-YEAR($L$3))+(MONTH(H7364)-MONTH($L$3))</f>
        <v/>
      </c>
      <c r="R7364" s="366">
        <f>IF(N7364="IBIRAPITANGA FASE 3",IF(P7364="Atraso",M7364,M7364/(1+$J$2)^Q7364),IF(P7364="Atraso",M7364,M7364/(1+$J$1)^Q7364))</f>
        <v/>
      </c>
    </row>
    <row r="7365">
      <c r="A7365" t="inlineStr">
        <is>
          <t>Q04L03</t>
        </is>
      </c>
      <c r="B7365" t="inlineStr">
        <is>
          <t>REINALDO ALMEIDA VIEIRA</t>
        </is>
      </c>
      <c r="C7365" t="n">
        <v>1</v>
      </c>
      <c r="D7365" t="inlineStr">
        <is>
          <t>IPCA</t>
        </is>
      </c>
      <c r="E7365" t="n">
        <v>0.009488792934583046</v>
      </c>
      <c r="F7365" t="inlineStr">
        <is>
          <t>MENSAL</t>
        </is>
      </c>
      <c r="G7365" t="n">
        <v>50109</v>
      </c>
      <c r="H7365" t="n">
        <v>50109</v>
      </c>
      <c r="I7365" t="inlineStr">
        <is>
          <t>177</t>
        </is>
      </c>
      <c r="J7365" t="inlineStr">
        <is>
          <t>CARTEIRA</t>
        </is>
      </c>
      <c r="K7365" t="inlineStr">
        <is>
          <t>CONTRATO</t>
        </is>
      </c>
      <c r="L7365" t="n">
        <v>456.0636000000001</v>
      </c>
      <c r="M7365" t="inlineStr"/>
      <c r="N7365" t="inlineStr"/>
      <c r="O7365" s="142">
        <f>DATE(YEAR(H7365),MONTH(H7365),1)</f>
        <v/>
      </c>
      <c r="P7365" s="132">
        <f>IF(H7365&gt;$L$3,"Futuro","Atraso")</f>
        <v/>
      </c>
      <c r="Q7365">
        <f>12*(YEAR(H7365)-YEAR($L$3))+(MONTH(H7365)-MONTH($L$3))</f>
        <v/>
      </c>
      <c r="R7365" s="366">
        <f>IF(N7365="IBIRAPITANGA FASE 3",IF(P7365="Atraso",M7365,M7365/(1+$J$2)^Q7365),IF(P7365="Atraso",M7365,M7365/(1+$J$1)^Q7365))</f>
        <v/>
      </c>
    </row>
    <row r="7366">
      <c r="A7366" t="inlineStr">
        <is>
          <t>Q04L03</t>
        </is>
      </c>
      <c r="B7366" t="inlineStr">
        <is>
          <t>REINALDO ALMEIDA VIEIRA</t>
        </is>
      </c>
      <c r="C7366" t="n">
        <v>1</v>
      </c>
      <c r="D7366" t="inlineStr">
        <is>
          <t>IPCA</t>
        </is>
      </c>
      <c r="E7366" t="n">
        <v>0.009488792934583046</v>
      </c>
      <c r="F7366" t="inlineStr">
        <is>
          <t>MENSAL</t>
        </is>
      </c>
      <c r="G7366" t="n">
        <v>50140</v>
      </c>
      <c r="H7366" t="n">
        <v>50140</v>
      </c>
      <c r="I7366" t="inlineStr">
        <is>
          <t>178</t>
        </is>
      </c>
      <c r="J7366" t="inlineStr">
        <is>
          <t>CARTEIRA</t>
        </is>
      </c>
      <c r="K7366" t="inlineStr">
        <is>
          <t>CONTRATO</t>
        </is>
      </c>
      <c r="L7366" t="n">
        <v>456.0636000000001</v>
      </c>
      <c r="M7366" t="inlineStr"/>
      <c r="N7366" t="inlineStr"/>
      <c r="O7366" s="142">
        <f>DATE(YEAR(H7366),MONTH(H7366),1)</f>
        <v/>
      </c>
      <c r="P7366" s="132">
        <f>IF(H7366&gt;$L$3,"Futuro","Atraso")</f>
        <v/>
      </c>
      <c r="Q7366">
        <f>12*(YEAR(H7366)-YEAR($L$3))+(MONTH(H7366)-MONTH($L$3))</f>
        <v/>
      </c>
      <c r="R7366" s="366">
        <f>IF(N7366="IBIRAPITANGA FASE 3",IF(P7366="Atraso",M7366,M7366/(1+$J$2)^Q7366),IF(P7366="Atraso",M7366,M7366/(1+$J$1)^Q7366))</f>
        <v/>
      </c>
    </row>
    <row r="7367">
      <c r="A7367" t="inlineStr">
        <is>
          <t>Q04L03</t>
        </is>
      </c>
      <c r="B7367" t="inlineStr">
        <is>
          <t>REINALDO ALMEIDA VIEIRA</t>
        </is>
      </c>
      <c r="C7367" t="n">
        <v>1</v>
      </c>
      <c r="D7367" t="inlineStr">
        <is>
          <t>IPCA</t>
        </is>
      </c>
      <c r="E7367" t="n">
        <v>0.009488792934583046</v>
      </c>
      <c r="F7367" t="inlineStr">
        <is>
          <t>MENSAL</t>
        </is>
      </c>
      <c r="G7367" t="n">
        <v>50170</v>
      </c>
      <c r="H7367" t="n">
        <v>50170</v>
      </c>
      <c r="I7367" t="inlineStr">
        <is>
          <t>179</t>
        </is>
      </c>
      <c r="J7367" t="inlineStr">
        <is>
          <t>CARTEIRA</t>
        </is>
      </c>
      <c r="K7367" t="inlineStr">
        <is>
          <t>CONTRATO</t>
        </is>
      </c>
      <c r="L7367" t="n">
        <v>456.0636000000001</v>
      </c>
      <c r="M7367" t="inlineStr"/>
      <c r="N7367" t="inlineStr"/>
      <c r="O7367" s="142">
        <f>DATE(YEAR(H7367),MONTH(H7367),1)</f>
        <v/>
      </c>
      <c r="P7367" s="132">
        <f>IF(H7367&gt;$L$3,"Futuro","Atraso")</f>
        <v/>
      </c>
      <c r="Q7367">
        <f>12*(YEAR(H7367)-YEAR($L$3))+(MONTH(H7367)-MONTH($L$3))</f>
        <v/>
      </c>
      <c r="R7367" s="366">
        <f>IF(N7367="IBIRAPITANGA FASE 3",IF(P7367="Atraso",M7367,M7367/(1+$J$2)^Q7367),IF(P7367="Atraso",M7367,M7367/(1+$J$1)^Q7367))</f>
        <v/>
      </c>
    </row>
    <row r="7368">
      <c r="A7368" t="inlineStr">
        <is>
          <t>Q04L03</t>
        </is>
      </c>
      <c r="B7368" t="inlineStr">
        <is>
          <t>REINALDO ALMEIDA VIEIRA</t>
        </is>
      </c>
      <c r="C7368" t="n">
        <v>1</v>
      </c>
      <c r="D7368" t="inlineStr">
        <is>
          <t>IPCA</t>
        </is>
      </c>
      <c r="E7368" t="n">
        <v>0.009488792934583046</v>
      </c>
      <c r="F7368" t="inlineStr">
        <is>
          <t>MENSAL</t>
        </is>
      </c>
      <c r="G7368" t="n">
        <v>50201</v>
      </c>
      <c r="H7368" t="n">
        <v>50201</v>
      </c>
      <c r="I7368" t="inlineStr">
        <is>
          <t>180</t>
        </is>
      </c>
      <c r="J7368" t="inlineStr">
        <is>
          <t>CARTEIRA</t>
        </is>
      </c>
      <c r="K7368" t="inlineStr">
        <is>
          <t>CONTRATO</t>
        </is>
      </c>
      <c r="L7368" t="n">
        <v>456.0636000000001</v>
      </c>
      <c r="M7368" t="inlineStr"/>
      <c r="N7368" t="inlineStr"/>
      <c r="O7368" s="142">
        <f>DATE(YEAR(H7368),MONTH(H7368),1)</f>
        <v/>
      </c>
      <c r="P7368" s="132">
        <f>IF(H7368&gt;$L$3,"Futuro","Atraso")</f>
        <v/>
      </c>
      <c r="Q7368">
        <f>12*(YEAR(H7368)-YEAR($L$3))+(MONTH(H7368)-MONTH($L$3))</f>
        <v/>
      </c>
      <c r="R7368" s="366">
        <f>IF(N7368="IBIRAPITANGA FASE 3",IF(P7368="Atraso",M7368,M7368/(1+$J$2)^Q7368),IF(P7368="Atraso",M7368,M7368/(1+$J$1)^Q7368))</f>
        <v/>
      </c>
    </row>
    <row r="7369">
      <c r="A7369" t="inlineStr">
        <is>
          <t>Q04L05</t>
        </is>
      </c>
      <c r="B7369" t="inlineStr">
        <is>
          <t>CAIO CESAR MENDES BARBOSA</t>
        </is>
      </c>
      <c r="C7369" t="n">
        <v>1</v>
      </c>
      <c r="D7369" t="inlineStr">
        <is>
          <t>IPCA</t>
        </is>
      </c>
      <c r="E7369" t="n">
        <v>0</v>
      </c>
      <c r="F7369" t="inlineStr">
        <is>
          <t>MENSAL</t>
        </is>
      </c>
      <c r="G7369" t="n">
        <v>45229</v>
      </c>
      <c r="H7369" t="n">
        <v>45229</v>
      </c>
      <c r="I7369" t="inlineStr">
        <is>
          <t>002</t>
        </is>
      </c>
      <c r="J7369" t="inlineStr">
        <is>
          <t>CARTEIRA</t>
        </is>
      </c>
      <c r="K7369" t="inlineStr">
        <is>
          <t>CONTRATO</t>
        </is>
      </c>
      <c r="L7369" t="n">
        <v>411.83481</v>
      </c>
      <c r="M7369" t="inlineStr"/>
      <c r="N7369" t="inlineStr"/>
      <c r="O7369" s="142">
        <f>DATE(YEAR(H7369),MONTH(H7369),1)</f>
        <v/>
      </c>
      <c r="P7369" s="132">
        <f>IF(H7369&gt;$L$3,"Futuro","Atraso")</f>
        <v/>
      </c>
      <c r="Q7369">
        <f>12*(YEAR(H7369)-YEAR($L$3))+(MONTH(H7369)-MONTH($L$3))</f>
        <v/>
      </c>
      <c r="R7369" s="366">
        <f>IF(N7369="IBIRAPITANGA FASE 3",IF(P7369="Atraso",M7369,M7369/(1+$J$2)^Q7369),IF(P7369="Atraso",M7369,M7369/(1+$J$1)^Q7369))</f>
        <v/>
      </c>
    </row>
    <row r="7370">
      <c r="A7370" t="inlineStr">
        <is>
          <t>Q04L05</t>
        </is>
      </c>
      <c r="B7370" t="inlineStr">
        <is>
          <t>CAIO CESAR MENDES BARBOSA</t>
        </is>
      </c>
      <c r="C7370" t="n">
        <v>1</v>
      </c>
      <c r="D7370" t="inlineStr">
        <is>
          <t>IPCA</t>
        </is>
      </c>
      <c r="E7370" t="n">
        <v>0</v>
      </c>
      <c r="F7370" t="inlineStr">
        <is>
          <t>MENSAL</t>
        </is>
      </c>
      <c r="G7370" t="n">
        <v>45260</v>
      </c>
      <c r="H7370" t="n">
        <v>45260</v>
      </c>
      <c r="I7370" t="inlineStr">
        <is>
          <t>001</t>
        </is>
      </c>
      <c r="J7370" t="inlineStr">
        <is>
          <t>CARTEIRA</t>
        </is>
      </c>
      <c r="K7370" t="inlineStr">
        <is>
          <t>CONTRATO</t>
        </is>
      </c>
      <c r="L7370" t="n">
        <v>1224.290424</v>
      </c>
      <c r="M7370" t="inlineStr"/>
      <c r="N7370" t="inlineStr"/>
      <c r="O7370" s="142">
        <f>DATE(YEAR(H7370),MONTH(H7370),1)</f>
        <v/>
      </c>
      <c r="P7370" s="132">
        <f>IF(H7370&gt;$L$3,"Futuro","Atraso")</f>
        <v/>
      </c>
      <c r="Q7370">
        <f>12*(YEAR(H7370)-YEAR($L$3))+(MONTH(H7370)-MONTH($L$3))</f>
        <v/>
      </c>
      <c r="R7370" s="366">
        <f>IF(N7370="IBIRAPITANGA FASE 3",IF(P7370="Atraso",M7370,M7370/(1+$J$2)^Q7370),IF(P7370="Atraso",M7370,M7370/(1+$J$1)^Q7370))</f>
        <v/>
      </c>
    </row>
    <row r="7371">
      <c r="A7371" t="inlineStr">
        <is>
          <t>Q04L05</t>
        </is>
      </c>
      <c r="B7371" t="inlineStr">
        <is>
          <t>CAIO CESAR MENDES BARBOSA</t>
        </is>
      </c>
      <c r="C7371" t="n">
        <v>1</v>
      </c>
      <c r="D7371" t="inlineStr">
        <is>
          <t>IPCA</t>
        </is>
      </c>
      <c r="E7371" t="n">
        <v>0</v>
      </c>
      <c r="F7371" t="inlineStr">
        <is>
          <t>MENSAL</t>
        </is>
      </c>
      <c r="G7371" t="n">
        <v>45290</v>
      </c>
      <c r="H7371" t="n">
        <v>45290</v>
      </c>
      <c r="I7371" t="inlineStr">
        <is>
          <t>002</t>
        </is>
      </c>
      <c r="J7371" t="inlineStr">
        <is>
          <t>CARTEIRA</t>
        </is>
      </c>
      <c r="K7371" t="inlineStr">
        <is>
          <t>CONTRATO</t>
        </is>
      </c>
      <c r="L7371" t="n">
        <v>1224.290424</v>
      </c>
      <c r="M7371" t="inlineStr"/>
      <c r="N7371" t="inlineStr"/>
      <c r="O7371" s="142">
        <f>DATE(YEAR(H7371),MONTH(H7371),1)</f>
        <v/>
      </c>
      <c r="P7371" s="132">
        <f>IF(H7371&gt;$L$3,"Futuro","Atraso")</f>
        <v/>
      </c>
      <c r="Q7371">
        <f>12*(YEAR(H7371)-YEAR($L$3))+(MONTH(H7371)-MONTH($L$3))</f>
        <v/>
      </c>
      <c r="R7371" s="366">
        <f>IF(N7371="IBIRAPITANGA FASE 3",IF(P7371="Atraso",M7371,M7371/(1+$J$2)^Q7371),IF(P7371="Atraso",M7371,M7371/(1+$J$1)^Q7371))</f>
        <v/>
      </c>
    </row>
    <row r="7372">
      <c r="A7372" t="inlineStr">
        <is>
          <t>Q04L05</t>
        </is>
      </c>
      <c r="B7372" t="inlineStr">
        <is>
          <t>CAIO CESAR MENDES BARBOSA</t>
        </is>
      </c>
      <c r="C7372" t="n">
        <v>1</v>
      </c>
      <c r="D7372" t="inlineStr">
        <is>
          <t>IPCA</t>
        </is>
      </c>
      <c r="E7372" t="n">
        <v>0</v>
      </c>
      <c r="F7372" t="inlineStr">
        <is>
          <t>MENSAL</t>
        </is>
      </c>
      <c r="G7372" t="n">
        <v>45321</v>
      </c>
      <c r="H7372" t="n">
        <v>45321</v>
      </c>
      <c r="I7372" t="inlineStr">
        <is>
          <t>003</t>
        </is>
      </c>
      <c r="J7372" t="inlineStr">
        <is>
          <t>CARTEIRA</t>
        </is>
      </c>
      <c r="K7372" t="inlineStr">
        <is>
          <t>CONTRATO</t>
        </is>
      </c>
      <c r="L7372" t="n">
        <v>1224.290424</v>
      </c>
      <c r="M7372" t="inlineStr"/>
      <c r="N7372" t="inlineStr"/>
      <c r="O7372" s="142">
        <f>DATE(YEAR(H7372),MONTH(H7372),1)</f>
        <v/>
      </c>
      <c r="P7372" s="132">
        <f>IF(H7372&gt;$L$3,"Futuro","Atraso")</f>
        <v/>
      </c>
      <c r="Q7372">
        <f>12*(YEAR(H7372)-YEAR($L$3))+(MONTH(H7372)-MONTH($L$3))</f>
        <v/>
      </c>
      <c r="R7372" s="366">
        <f>IF(N7372="IBIRAPITANGA FASE 3",IF(P7372="Atraso",M7372,M7372/(1+$J$2)^Q7372),IF(P7372="Atraso",M7372,M7372/(1+$J$1)^Q7372))</f>
        <v/>
      </c>
    </row>
    <row r="7373">
      <c r="A7373" t="inlineStr">
        <is>
          <t>Q04L05</t>
        </is>
      </c>
      <c r="B7373" t="inlineStr">
        <is>
          <t>CAIO CESAR MENDES BARBOSA</t>
        </is>
      </c>
      <c r="C7373" t="n">
        <v>1</v>
      </c>
      <c r="D7373" t="inlineStr">
        <is>
          <t>IPCA</t>
        </is>
      </c>
      <c r="E7373" t="n">
        <v>0</v>
      </c>
      <c r="F7373" t="inlineStr">
        <is>
          <t>MENSAL</t>
        </is>
      </c>
      <c r="G7373" t="n">
        <v>45351</v>
      </c>
      <c r="H7373" t="n">
        <v>45351</v>
      </c>
      <c r="I7373" t="inlineStr">
        <is>
          <t>004</t>
        </is>
      </c>
      <c r="J7373" t="inlineStr">
        <is>
          <t>CARTEIRA</t>
        </is>
      </c>
      <c r="K7373" t="inlineStr">
        <is>
          <t>CONTRATO</t>
        </is>
      </c>
      <c r="L7373" t="n">
        <v>1224.290424</v>
      </c>
      <c r="M7373" t="inlineStr"/>
      <c r="N7373" t="inlineStr"/>
      <c r="O7373" s="142">
        <f>DATE(YEAR(H7373),MONTH(H7373),1)</f>
        <v/>
      </c>
      <c r="P7373" s="132">
        <f>IF(H7373&gt;$L$3,"Futuro","Atraso")</f>
        <v/>
      </c>
      <c r="Q7373">
        <f>12*(YEAR(H7373)-YEAR($L$3))+(MONTH(H7373)-MONTH($L$3))</f>
        <v/>
      </c>
      <c r="R7373" s="366">
        <f>IF(N7373="IBIRAPITANGA FASE 3",IF(P7373="Atraso",M7373,M7373/(1+$J$2)^Q7373),IF(P7373="Atraso",M7373,M7373/(1+$J$1)^Q7373))</f>
        <v/>
      </c>
    </row>
    <row r="7374">
      <c r="A7374" t="inlineStr">
        <is>
          <t>Q04L05</t>
        </is>
      </c>
      <c r="B7374" t="inlineStr">
        <is>
          <t>CAIO CESAR MENDES BARBOSA</t>
        </is>
      </c>
      <c r="C7374" t="n">
        <v>1</v>
      </c>
      <c r="D7374" t="inlineStr">
        <is>
          <t>IPCA</t>
        </is>
      </c>
      <c r="E7374" t="n">
        <v>0</v>
      </c>
      <c r="F7374" t="inlineStr">
        <is>
          <t>MENSAL</t>
        </is>
      </c>
      <c r="G7374" t="n">
        <v>45381</v>
      </c>
      <c r="H7374" t="n">
        <v>45381</v>
      </c>
      <c r="I7374" t="inlineStr">
        <is>
          <t>005</t>
        </is>
      </c>
      <c r="J7374" t="inlineStr">
        <is>
          <t>CARTEIRA</t>
        </is>
      </c>
      <c r="K7374" t="inlineStr">
        <is>
          <t>CONTRATO</t>
        </is>
      </c>
      <c r="L7374" t="n">
        <v>1224.290424</v>
      </c>
      <c r="M7374" t="inlineStr"/>
      <c r="N7374" t="inlineStr"/>
      <c r="O7374" s="142">
        <f>DATE(YEAR(H7374),MONTH(H7374),1)</f>
        <v/>
      </c>
      <c r="P7374" s="132">
        <f>IF(H7374&gt;$L$3,"Futuro","Atraso")</f>
        <v/>
      </c>
      <c r="Q7374">
        <f>12*(YEAR(H7374)-YEAR($L$3))+(MONTH(H7374)-MONTH($L$3))</f>
        <v/>
      </c>
      <c r="R7374" s="366">
        <f>IF(N7374="IBIRAPITANGA FASE 3",IF(P7374="Atraso",M7374,M7374/(1+$J$2)^Q7374),IF(P7374="Atraso",M7374,M7374/(1+$J$1)^Q7374))</f>
        <v/>
      </c>
    </row>
    <row r="7375">
      <c r="A7375" t="inlineStr">
        <is>
          <t>Q04L05</t>
        </is>
      </c>
      <c r="B7375" t="inlineStr">
        <is>
          <t>CAIO CESAR MENDES BARBOSA</t>
        </is>
      </c>
      <c r="C7375" t="n">
        <v>1</v>
      </c>
      <c r="D7375" t="inlineStr">
        <is>
          <t>IPCA</t>
        </is>
      </c>
      <c r="E7375" t="n">
        <v>0</v>
      </c>
      <c r="F7375" t="inlineStr">
        <is>
          <t>MENSAL</t>
        </is>
      </c>
      <c r="G7375" t="n">
        <v>45412</v>
      </c>
      <c r="H7375" t="n">
        <v>45412</v>
      </c>
      <c r="I7375" t="inlineStr">
        <is>
          <t>006</t>
        </is>
      </c>
      <c r="J7375" t="inlineStr">
        <is>
          <t>CARTEIRA</t>
        </is>
      </c>
      <c r="K7375" t="inlineStr">
        <is>
          <t>CONTRATO</t>
        </is>
      </c>
      <c r="L7375" t="n">
        <v>1224.290424</v>
      </c>
      <c r="M7375" t="inlineStr"/>
      <c r="N7375" t="inlineStr"/>
      <c r="O7375" s="142">
        <f>DATE(YEAR(H7375),MONTH(H7375),1)</f>
        <v/>
      </c>
      <c r="P7375" s="132">
        <f>IF(H7375&gt;$L$3,"Futuro","Atraso")</f>
        <v/>
      </c>
      <c r="Q7375">
        <f>12*(YEAR(H7375)-YEAR($L$3))+(MONTH(H7375)-MONTH($L$3))</f>
        <v/>
      </c>
      <c r="R7375" s="366">
        <f>IF(N7375="IBIRAPITANGA FASE 3",IF(P7375="Atraso",M7375,M7375/(1+$J$2)^Q7375),IF(P7375="Atraso",M7375,M7375/(1+$J$1)^Q7375))</f>
        <v/>
      </c>
    </row>
    <row r="7376">
      <c r="A7376" t="inlineStr">
        <is>
          <t>Q04L05</t>
        </is>
      </c>
      <c r="B7376" t="inlineStr">
        <is>
          <t>CAIO CESAR MENDES BARBOSA</t>
        </is>
      </c>
      <c r="C7376" t="n">
        <v>1</v>
      </c>
      <c r="D7376" t="inlineStr">
        <is>
          <t>IPCA</t>
        </is>
      </c>
      <c r="E7376" t="n">
        <v>0</v>
      </c>
      <c r="F7376" t="inlineStr">
        <is>
          <t>MENSAL</t>
        </is>
      </c>
      <c r="G7376" t="n">
        <v>45442</v>
      </c>
      <c r="H7376" t="n">
        <v>45442</v>
      </c>
      <c r="I7376" t="inlineStr">
        <is>
          <t>007</t>
        </is>
      </c>
      <c r="J7376" t="inlineStr">
        <is>
          <t>CARTEIRA</t>
        </is>
      </c>
      <c r="K7376" t="inlineStr">
        <is>
          <t>CONTRATO</t>
        </is>
      </c>
      <c r="L7376" t="n">
        <v>1224.290424</v>
      </c>
      <c r="M7376" t="inlineStr"/>
      <c r="N7376" t="inlineStr"/>
      <c r="O7376" s="142">
        <f>DATE(YEAR(H7376),MONTH(H7376),1)</f>
        <v/>
      </c>
      <c r="P7376" s="132">
        <f>IF(H7376&gt;$L$3,"Futuro","Atraso")</f>
        <v/>
      </c>
      <c r="Q7376">
        <f>12*(YEAR(H7376)-YEAR($L$3))+(MONTH(H7376)-MONTH($L$3))</f>
        <v/>
      </c>
      <c r="R7376" s="366">
        <f>IF(N7376="IBIRAPITANGA FASE 3",IF(P7376="Atraso",M7376,M7376/(1+$J$2)^Q7376),IF(P7376="Atraso",M7376,M7376/(1+$J$1)^Q7376))</f>
        <v/>
      </c>
    </row>
    <row r="7377">
      <c r="A7377" t="inlineStr">
        <is>
          <t>Q04L05</t>
        </is>
      </c>
      <c r="B7377" t="inlineStr">
        <is>
          <t>CAIO CESAR MENDES BARBOSA</t>
        </is>
      </c>
      <c r="C7377" t="n">
        <v>1</v>
      </c>
      <c r="D7377" t="inlineStr">
        <is>
          <t>IPCA</t>
        </is>
      </c>
      <c r="E7377" t="n">
        <v>0</v>
      </c>
      <c r="F7377" t="inlineStr">
        <is>
          <t>MENSAL</t>
        </is>
      </c>
      <c r="G7377" t="n">
        <v>45473</v>
      </c>
      <c r="H7377" t="n">
        <v>45473</v>
      </c>
      <c r="I7377" t="inlineStr">
        <is>
          <t>008</t>
        </is>
      </c>
      <c r="J7377" t="inlineStr">
        <is>
          <t>CARTEIRA</t>
        </is>
      </c>
      <c r="K7377" t="inlineStr">
        <is>
          <t>CONTRATO</t>
        </is>
      </c>
      <c r="L7377" t="n">
        <v>1224.290424</v>
      </c>
      <c r="M7377" t="inlineStr"/>
      <c r="N7377" t="inlineStr"/>
      <c r="O7377" s="142">
        <f>DATE(YEAR(H7377),MONTH(H7377),1)</f>
        <v/>
      </c>
      <c r="P7377" s="132">
        <f>IF(H7377&gt;$L$3,"Futuro","Atraso")</f>
        <v/>
      </c>
      <c r="Q7377">
        <f>12*(YEAR(H7377)-YEAR($L$3))+(MONTH(H7377)-MONTH($L$3))</f>
        <v/>
      </c>
      <c r="R7377" s="366">
        <f>IF(N7377="IBIRAPITANGA FASE 3",IF(P7377="Atraso",M7377,M7377/(1+$J$2)^Q7377),IF(P7377="Atraso",M7377,M7377/(1+$J$1)^Q7377))</f>
        <v/>
      </c>
    </row>
    <row r="7378">
      <c r="A7378" t="inlineStr">
        <is>
          <t>Q04L05</t>
        </is>
      </c>
      <c r="B7378" t="inlineStr">
        <is>
          <t>CAIO CESAR MENDES BARBOSA</t>
        </is>
      </c>
      <c r="C7378" t="n">
        <v>1</v>
      </c>
      <c r="D7378" t="inlineStr">
        <is>
          <t>IPCA</t>
        </is>
      </c>
      <c r="E7378" t="n">
        <v>0</v>
      </c>
      <c r="F7378" t="inlineStr">
        <is>
          <t>MENSAL</t>
        </is>
      </c>
      <c r="G7378" t="n">
        <v>45503</v>
      </c>
      <c r="H7378" t="n">
        <v>45503</v>
      </c>
      <c r="I7378" t="inlineStr">
        <is>
          <t>009</t>
        </is>
      </c>
      <c r="J7378" t="inlineStr">
        <is>
          <t>CARTEIRA</t>
        </is>
      </c>
      <c r="K7378" t="inlineStr">
        <is>
          <t>CONTRATO</t>
        </is>
      </c>
      <c r="L7378" t="n">
        <v>1224.290424</v>
      </c>
      <c r="M7378" t="inlineStr"/>
      <c r="N7378" t="inlineStr"/>
      <c r="O7378" s="142">
        <f>DATE(YEAR(H7378),MONTH(H7378),1)</f>
        <v/>
      </c>
      <c r="P7378" s="132">
        <f>IF(H7378&gt;$L$3,"Futuro","Atraso")</f>
        <v/>
      </c>
      <c r="Q7378">
        <f>12*(YEAR(H7378)-YEAR($L$3))+(MONTH(H7378)-MONTH($L$3))</f>
        <v/>
      </c>
      <c r="R7378" s="366">
        <f>IF(N7378="IBIRAPITANGA FASE 3",IF(P7378="Atraso",M7378,M7378/(1+$J$2)^Q7378),IF(P7378="Atraso",M7378,M7378/(1+$J$1)^Q7378))</f>
        <v/>
      </c>
    </row>
    <row r="7379">
      <c r="A7379" t="inlineStr">
        <is>
          <t>Q04L05</t>
        </is>
      </c>
      <c r="B7379" t="inlineStr">
        <is>
          <t>CAIO CESAR MENDES BARBOSA</t>
        </is>
      </c>
      <c r="C7379" t="n">
        <v>1</v>
      </c>
      <c r="D7379" t="inlineStr">
        <is>
          <t>IPCA</t>
        </is>
      </c>
      <c r="E7379" t="n">
        <v>0</v>
      </c>
      <c r="F7379" t="inlineStr">
        <is>
          <t>MENSAL</t>
        </is>
      </c>
      <c r="G7379" t="n">
        <v>45534</v>
      </c>
      <c r="H7379" t="n">
        <v>45534</v>
      </c>
      <c r="I7379" t="inlineStr">
        <is>
          <t>010</t>
        </is>
      </c>
      <c r="J7379" t="inlineStr">
        <is>
          <t>CARTEIRA</t>
        </is>
      </c>
      <c r="K7379" t="inlineStr">
        <is>
          <t>CONTRATO</t>
        </is>
      </c>
      <c r="L7379" t="n">
        <v>1224.290424</v>
      </c>
      <c r="M7379" t="inlineStr"/>
      <c r="N7379" t="inlineStr"/>
      <c r="O7379" s="142">
        <f>DATE(YEAR(H7379),MONTH(H7379),1)</f>
        <v/>
      </c>
      <c r="P7379" s="132">
        <f>IF(H7379&gt;$L$3,"Futuro","Atraso")</f>
        <v/>
      </c>
      <c r="Q7379">
        <f>12*(YEAR(H7379)-YEAR($L$3))+(MONTH(H7379)-MONTH($L$3))</f>
        <v/>
      </c>
      <c r="R7379" s="366">
        <f>IF(N7379="IBIRAPITANGA FASE 3",IF(P7379="Atraso",M7379,M7379/(1+$J$2)^Q7379),IF(P7379="Atraso",M7379,M7379/(1+$J$1)^Q7379))</f>
        <v/>
      </c>
    </row>
    <row r="7380">
      <c r="A7380" t="inlineStr">
        <is>
          <t>Q04L05</t>
        </is>
      </c>
      <c r="B7380" t="inlineStr">
        <is>
          <t>CAIO CESAR MENDES BARBOSA</t>
        </is>
      </c>
      <c r="C7380" t="n">
        <v>1</v>
      </c>
      <c r="D7380" t="inlineStr">
        <is>
          <t>IPCA</t>
        </is>
      </c>
      <c r="E7380" t="n">
        <v>0</v>
      </c>
      <c r="F7380" t="inlineStr">
        <is>
          <t>MENSAL</t>
        </is>
      </c>
      <c r="G7380" t="n">
        <v>45565</v>
      </c>
      <c r="H7380" t="n">
        <v>45565</v>
      </c>
      <c r="I7380" t="inlineStr">
        <is>
          <t>011</t>
        </is>
      </c>
      <c r="J7380" t="inlineStr">
        <is>
          <t>CARTEIRA</t>
        </is>
      </c>
      <c r="K7380" t="inlineStr">
        <is>
          <t>CONTRATO</t>
        </is>
      </c>
      <c r="L7380" t="n">
        <v>1224.290424</v>
      </c>
      <c r="M7380" t="inlineStr"/>
      <c r="N7380" t="inlineStr"/>
      <c r="O7380" s="142">
        <f>DATE(YEAR(H7380),MONTH(H7380),1)</f>
        <v/>
      </c>
      <c r="P7380" s="132">
        <f>IF(H7380&gt;$L$3,"Futuro","Atraso")</f>
        <v/>
      </c>
      <c r="Q7380">
        <f>12*(YEAR(H7380)-YEAR($L$3))+(MONTH(H7380)-MONTH($L$3))</f>
        <v/>
      </c>
      <c r="R7380" s="366">
        <f>IF(N7380="IBIRAPITANGA FASE 3",IF(P7380="Atraso",M7380,M7380/(1+$J$2)^Q7380),IF(P7380="Atraso",M7380,M7380/(1+$J$1)^Q7380))</f>
        <v/>
      </c>
    </row>
    <row r="7381">
      <c r="A7381" t="inlineStr">
        <is>
          <t>Q04L05</t>
        </is>
      </c>
      <c r="B7381" t="inlineStr">
        <is>
          <t>CAIO CESAR MENDES BARBOSA</t>
        </is>
      </c>
      <c r="C7381" t="n">
        <v>1</v>
      </c>
      <c r="D7381" t="inlineStr">
        <is>
          <t>IPCA</t>
        </is>
      </c>
      <c r="E7381" t="n">
        <v>0</v>
      </c>
      <c r="F7381" t="inlineStr">
        <is>
          <t>MENSAL</t>
        </is>
      </c>
      <c r="G7381" t="n">
        <v>45595</v>
      </c>
      <c r="H7381" t="n">
        <v>45595</v>
      </c>
      <c r="I7381" t="inlineStr">
        <is>
          <t>012</t>
        </is>
      </c>
      <c r="J7381" t="inlineStr">
        <is>
          <t>CARTEIRA</t>
        </is>
      </c>
      <c r="K7381" t="inlineStr">
        <is>
          <t>CONTRATO</t>
        </is>
      </c>
      <c r="L7381" t="n">
        <v>1224.290424</v>
      </c>
      <c r="M7381" t="inlineStr"/>
      <c r="N7381" t="inlineStr"/>
      <c r="O7381" s="142">
        <f>DATE(YEAR(H7381),MONTH(H7381),1)</f>
        <v/>
      </c>
      <c r="P7381" s="132">
        <f>IF(H7381&gt;$L$3,"Futuro","Atraso")</f>
        <v/>
      </c>
      <c r="Q7381">
        <f>12*(YEAR(H7381)-YEAR($L$3))+(MONTH(H7381)-MONTH($L$3))</f>
        <v/>
      </c>
      <c r="R7381" s="366">
        <f>IF(N7381="IBIRAPITANGA FASE 3",IF(P7381="Atraso",M7381,M7381/(1+$J$2)^Q7381),IF(P7381="Atraso",M7381,M7381/(1+$J$1)^Q7381))</f>
        <v/>
      </c>
    </row>
    <row r="7382">
      <c r="A7382" t="inlineStr">
        <is>
          <t>Q04L05</t>
        </is>
      </c>
      <c r="B7382" t="inlineStr">
        <is>
          <t>CAIO CESAR MENDES BARBOSA</t>
        </is>
      </c>
      <c r="C7382" t="n">
        <v>1</v>
      </c>
      <c r="D7382" t="inlineStr">
        <is>
          <t>IPCA</t>
        </is>
      </c>
      <c r="E7382" t="n">
        <v>0</v>
      </c>
      <c r="F7382" t="inlineStr">
        <is>
          <t>MENSAL</t>
        </is>
      </c>
      <c r="G7382" t="n">
        <v>45626</v>
      </c>
      <c r="H7382" t="n">
        <v>45626</v>
      </c>
      <c r="I7382" t="inlineStr">
        <is>
          <t>013</t>
        </is>
      </c>
      <c r="J7382" t="inlineStr">
        <is>
          <t>CARTEIRA</t>
        </is>
      </c>
      <c r="K7382" t="inlineStr">
        <is>
          <t>CONTRATO</t>
        </is>
      </c>
      <c r="L7382" t="n">
        <v>1224.290424</v>
      </c>
      <c r="M7382" t="inlineStr"/>
      <c r="N7382" t="inlineStr"/>
      <c r="O7382" s="142">
        <f>DATE(YEAR(H7382),MONTH(H7382),1)</f>
        <v/>
      </c>
      <c r="P7382" s="132">
        <f>IF(H7382&gt;$L$3,"Futuro","Atraso")</f>
        <v/>
      </c>
      <c r="Q7382">
        <f>12*(YEAR(H7382)-YEAR($L$3))+(MONTH(H7382)-MONTH($L$3))</f>
        <v/>
      </c>
      <c r="R7382" s="366">
        <f>IF(N7382="IBIRAPITANGA FASE 3",IF(P7382="Atraso",M7382,M7382/(1+$J$2)^Q7382),IF(P7382="Atraso",M7382,M7382/(1+$J$1)^Q7382))</f>
        <v/>
      </c>
    </row>
    <row r="7383">
      <c r="A7383" t="inlineStr">
        <is>
          <t>Q04L05</t>
        </is>
      </c>
      <c r="B7383" t="inlineStr">
        <is>
          <t>CAIO CESAR MENDES BARBOSA</t>
        </is>
      </c>
      <c r="C7383" t="n">
        <v>1</v>
      </c>
      <c r="D7383" t="inlineStr">
        <is>
          <t>IPCA</t>
        </is>
      </c>
      <c r="E7383" t="n">
        <v>0</v>
      </c>
      <c r="F7383" t="inlineStr">
        <is>
          <t>MENSAL</t>
        </is>
      </c>
      <c r="G7383" t="n">
        <v>45656</v>
      </c>
      <c r="H7383" t="n">
        <v>45656</v>
      </c>
      <c r="I7383" t="inlineStr">
        <is>
          <t>014</t>
        </is>
      </c>
      <c r="J7383" t="inlineStr">
        <is>
          <t>CARTEIRA</t>
        </is>
      </c>
      <c r="K7383" t="inlineStr">
        <is>
          <t>CONTRATO</t>
        </is>
      </c>
      <c r="L7383" t="n">
        <v>1224.290424</v>
      </c>
      <c r="M7383" t="inlineStr"/>
      <c r="N7383" t="inlineStr"/>
      <c r="O7383" s="142">
        <f>DATE(YEAR(H7383),MONTH(H7383),1)</f>
        <v/>
      </c>
      <c r="P7383" s="132">
        <f>IF(H7383&gt;$L$3,"Futuro","Atraso")</f>
        <v/>
      </c>
      <c r="Q7383">
        <f>12*(YEAR(H7383)-YEAR($L$3))+(MONTH(H7383)-MONTH($L$3))</f>
        <v/>
      </c>
      <c r="R7383" s="366">
        <f>IF(N7383="IBIRAPITANGA FASE 3",IF(P7383="Atraso",M7383,M7383/(1+$J$2)^Q7383),IF(P7383="Atraso",M7383,M7383/(1+$J$1)^Q7383))</f>
        <v/>
      </c>
    </row>
    <row r="7384">
      <c r="A7384" t="inlineStr">
        <is>
          <t>Q04L05</t>
        </is>
      </c>
      <c r="B7384" t="inlineStr">
        <is>
          <t>CAIO CESAR MENDES BARBOSA</t>
        </is>
      </c>
      <c r="C7384" t="n">
        <v>1</v>
      </c>
      <c r="D7384" t="inlineStr">
        <is>
          <t>IPCA</t>
        </is>
      </c>
      <c r="E7384" t="n">
        <v>0</v>
      </c>
      <c r="F7384" t="inlineStr">
        <is>
          <t>MENSAL</t>
        </is>
      </c>
      <c r="G7384" t="n">
        <v>45687</v>
      </c>
      <c r="H7384" t="n">
        <v>45687</v>
      </c>
      <c r="I7384" t="inlineStr">
        <is>
          <t>015</t>
        </is>
      </c>
      <c r="J7384" t="inlineStr">
        <is>
          <t>CARTEIRA</t>
        </is>
      </c>
      <c r="K7384" t="inlineStr">
        <is>
          <t>CONTRATO</t>
        </is>
      </c>
      <c r="L7384" t="n">
        <v>1224.290424</v>
      </c>
      <c r="M7384" t="inlineStr"/>
      <c r="N7384" t="inlineStr"/>
      <c r="O7384" s="142">
        <f>DATE(YEAR(H7384),MONTH(H7384),1)</f>
        <v/>
      </c>
      <c r="P7384" s="132">
        <f>IF(H7384&gt;$L$3,"Futuro","Atraso")</f>
        <v/>
      </c>
      <c r="Q7384">
        <f>12*(YEAR(H7384)-YEAR($L$3))+(MONTH(H7384)-MONTH($L$3))</f>
        <v/>
      </c>
      <c r="R7384" s="366">
        <f>IF(N7384="IBIRAPITANGA FASE 3",IF(P7384="Atraso",M7384,M7384/(1+$J$2)^Q7384),IF(P7384="Atraso",M7384,M7384/(1+$J$1)^Q7384))</f>
        <v/>
      </c>
    </row>
    <row r="7385">
      <c r="A7385" t="inlineStr">
        <is>
          <t>Q04L05</t>
        </is>
      </c>
      <c r="B7385" t="inlineStr">
        <is>
          <t>CAIO CESAR MENDES BARBOSA</t>
        </is>
      </c>
      <c r="C7385" t="n">
        <v>1</v>
      </c>
      <c r="D7385" t="inlineStr">
        <is>
          <t>IPCA</t>
        </is>
      </c>
      <c r="E7385" t="n">
        <v>0</v>
      </c>
      <c r="F7385" t="inlineStr">
        <is>
          <t>MENSAL</t>
        </is>
      </c>
      <c r="G7385" t="n">
        <v>45716</v>
      </c>
      <c r="H7385" t="n">
        <v>45716</v>
      </c>
      <c r="I7385" t="inlineStr">
        <is>
          <t>016</t>
        </is>
      </c>
      <c r="J7385" t="inlineStr">
        <is>
          <t>CARTEIRA</t>
        </is>
      </c>
      <c r="K7385" t="inlineStr">
        <is>
          <t>CONTRATO</t>
        </is>
      </c>
      <c r="L7385" t="n">
        <v>1224.290424</v>
      </c>
      <c r="M7385" t="inlineStr"/>
      <c r="N7385" t="inlineStr"/>
      <c r="O7385" s="142">
        <f>DATE(YEAR(H7385),MONTH(H7385),1)</f>
        <v/>
      </c>
      <c r="P7385" s="132">
        <f>IF(H7385&gt;$L$3,"Futuro","Atraso")</f>
        <v/>
      </c>
      <c r="Q7385">
        <f>12*(YEAR(H7385)-YEAR($L$3))+(MONTH(H7385)-MONTH($L$3))</f>
        <v/>
      </c>
      <c r="R7385" s="366">
        <f>IF(N7385="IBIRAPITANGA FASE 3",IF(P7385="Atraso",M7385,M7385/(1+$J$2)^Q7385),IF(P7385="Atraso",M7385,M7385/(1+$J$1)^Q7385))</f>
        <v/>
      </c>
    </row>
    <row r="7386">
      <c r="A7386" t="inlineStr">
        <is>
          <t>Q04L05</t>
        </is>
      </c>
      <c r="B7386" t="inlineStr">
        <is>
          <t>CAIO CESAR MENDES BARBOSA</t>
        </is>
      </c>
      <c r="C7386" t="n">
        <v>1</v>
      </c>
      <c r="D7386" t="inlineStr">
        <is>
          <t>IPCA</t>
        </is>
      </c>
      <c r="E7386" t="n">
        <v>0</v>
      </c>
      <c r="F7386" t="inlineStr">
        <is>
          <t>MENSAL</t>
        </is>
      </c>
      <c r="G7386" t="n">
        <v>45746</v>
      </c>
      <c r="H7386" t="n">
        <v>45746</v>
      </c>
      <c r="I7386" t="inlineStr">
        <is>
          <t>017</t>
        </is>
      </c>
      <c r="J7386" t="inlineStr">
        <is>
          <t>CARTEIRA</t>
        </is>
      </c>
      <c r="K7386" t="inlineStr">
        <is>
          <t>CONTRATO</t>
        </is>
      </c>
      <c r="L7386" t="n">
        <v>1224.290424</v>
      </c>
      <c r="M7386" t="inlineStr"/>
      <c r="N7386" t="inlineStr"/>
      <c r="O7386" s="142">
        <f>DATE(YEAR(H7386),MONTH(H7386),1)</f>
        <v/>
      </c>
      <c r="P7386" s="132">
        <f>IF(H7386&gt;$L$3,"Futuro","Atraso")</f>
        <v/>
      </c>
      <c r="Q7386">
        <f>12*(YEAR(H7386)-YEAR($L$3))+(MONTH(H7386)-MONTH($L$3))</f>
        <v/>
      </c>
      <c r="R7386" s="366">
        <f>IF(N7386="IBIRAPITANGA FASE 3",IF(P7386="Atraso",M7386,M7386/(1+$J$2)^Q7386),IF(P7386="Atraso",M7386,M7386/(1+$J$1)^Q7386))</f>
        <v/>
      </c>
    </row>
    <row r="7387">
      <c r="A7387" t="inlineStr">
        <is>
          <t>Q04L05</t>
        </is>
      </c>
      <c r="B7387" t="inlineStr">
        <is>
          <t>CAIO CESAR MENDES BARBOSA</t>
        </is>
      </c>
      <c r="C7387" t="n">
        <v>1</v>
      </c>
      <c r="D7387" t="inlineStr">
        <is>
          <t>IPCA</t>
        </is>
      </c>
      <c r="E7387" t="n">
        <v>0</v>
      </c>
      <c r="F7387" t="inlineStr">
        <is>
          <t>MENSAL</t>
        </is>
      </c>
      <c r="G7387" t="n">
        <v>45777</v>
      </c>
      <c r="H7387" t="n">
        <v>45777</v>
      </c>
      <c r="I7387" t="inlineStr">
        <is>
          <t>018</t>
        </is>
      </c>
      <c r="J7387" t="inlineStr">
        <is>
          <t>CARTEIRA</t>
        </is>
      </c>
      <c r="K7387" t="inlineStr">
        <is>
          <t>CONTRATO</t>
        </is>
      </c>
      <c r="L7387" t="n">
        <v>1224.290424</v>
      </c>
      <c r="M7387" t="inlineStr"/>
      <c r="N7387" t="inlineStr"/>
      <c r="O7387" s="142">
        <f>DATE(YEAR(H7387),MONTH(H7387),1)</f>
        <v/>
      </c>
      <c r="P7387" s="132">
        <f>IF(H7387&gt;$L$3,"Futuro","Atraso")</f>
        <v/>
      </c>
      <c r="Q7387">
        <f>12*(YEAR(H7387)-YEAR($L$3))+(MONTH(H7387)-MONTH($L$3))</f>
        <v/>
      </c>
      <c r="R7387" s="366">
        <f>IF(N7387="IBIRAPITANGA FASE 3",IF(P7387="Atraso",M7387,M7387/(1+$J$2)^Q7387),IF(P7387="Atraso",M7387,M7387/(1+$J$1)^Q7387))</f>
        <v/>
      </c>
    </row>
    <row r="7388">
      <c r="A7388" t="inlineStr">
        <is>
          <t>Q04L05</t>
        </is>
      </c>
      <c r="B7388" t="inlineStr">
        <is>
          <t>CAIO CESAR MENDES BARBOSA</t>
        </is>
      </c>
      <c r="C7388" t="n">
        <v>1</v>
      </c>
      <c r="D7388" t="inlineStr">
        <is>
          <t>IPCA</t>
        </is>
      </c>
      <c r="E7388" t="n">
        <v>0</v>
      </c>
      <c r="F7388" t="inlineStr">
        <is>
          <t>MENSAL</t>
        </is>
      </c>
      <c r="G7388" t="n">
        <v>45807</v>
      </c>
      <c r="H7388" t="n">
        <v>45807</v>
      </c>
      <c r="I7388" t="inlineStr">
        <is>
          <t>019</t>
        </is>
      </c>
      <c r="J7388" t="inlineStr">
        <is>
          <t>CARTEIRA</t>
        </is>
      </c>
      <c r="K7388" t="inlineStr">
        <is>
          <t>CONTRATO</t>
        </is>
      </c>
      <c r="L7388" t="n">
        <v>1224.290424</v>
      </c>
      <c r="M7388" t="inlineStr"/>
      <c r="N7388" t="inlineStr"/>
      <c r="O7388" s="142">
        <f>DATE(YEAR(H7388),MONTH(H7388),1)</f>
        <v/>
      </c>
      <c r="P7388" s="132">
        <f>IF(H7388&gt;$L$3,"Futuro","Atraso")</f>
        <v/>
      </c>
      <c r="Q7388">
        <f>12*(YEAR(H7388)-YEAR($L$3))+(MONTH(H7388)-MONTH($L$3))</f>
        <v/>
      </c>
      <c r="R7388" s="366">
        <f>IF(N7388="IBIRAPITANGA FASE 3",IF(P7388="Atraso",M7388,M7388/(1+$J$2)^Q7388),IF(P7388="Atraso",M7388,M7388/(1+$J$1)^Q7388))</f>
        <v/>
      </c>
    </row>
    <row r="7389">
      <c r="A7389" t="inlineStr">
        <is>
          <t>Q04L05</t>
        </is>
      </c>
      <c r="B7389" t="inlineStr">
        <is>
          <t>CAIO CESAR MENDES BARBOSA</t>
        </is>
      </c>
      <c r="C7389" t="n">
        <v>1</v>
      </c>
      <c r="D7389" t="inlineStr">
        <is>
          <t>IPCA</t>
        </is>
      </c>
      <c r="E7389" t="n">
        <v>0</v>
      </c>
      <c r="F7389" t="inlineStr">
        <is>
          <t>MENSAL</t>
        </is>
      </c>
      <c r="G7389" t="n">
        <v>45838</v>
      </c>
      <c r="H7389" t="n">
        <v>45838</v>
      </c>
      <c r="I7389" t="inlineStr">
        <is>
          <t>020</t>
        </is>
      </c>
      <c r="J7389" t="inlineStr">
        <is>
          <t>CARTEIRA</t>
        </is>
      </c>
      <c r="K7389" t="inlineStr">
        <is>
          <t>CONTRATO</t>
        </is>
      </c>
      <c r="L7389" t="n">
        <v>1224.290424</v>
      </c>
      <c r="M7389" t="inlineStr"/>
      <c r="N7389" t="inlineStr"/>
      <c r="O7389" s="142">
        <f>DATE(YEAR(H7389),MONTH(H7389),1)</f>
        <v/>
      </c>
      <c r="P7389" s="132">
        <f>IF(H7389&gt;$L$3,"Futuro","Atraso")</f>
        <v/>
      </c>
      <c r="Q7389">
        <f>12*(YEAR(H7389)-YEAR($L$3))+(MONTH(H7389)-MONTH($L$3))</f>
        <v/>
      </c>
      <c r="R7389" s="366">
        <f>IF(N7389="IBIRAPITANGA FASE 3",IF(P7389="Atraso",M7389,M7389/(1+$J$2)^Q7389),IF(P7389="Atraso",M7389,M7389/(1+$J$1)^Q7389))</f>
        <v/>
      </c>
    </row>
    <row r="7390">
      <c r="A7390" t="inlineStr">
        <is>
          <t>Q04L05</t>
        </is>
      </c>
      <c r="B7390" t="inlineStr">
        <is>
          <t>CAIO CESAR MENDES BARBOSA</t>
        </is>
      </c>
      <c r="C7390" t="n">
        <v>1</v>
      </c>
      <c r="D7390" t="inlineStr">
        <is>
          <t>IPCA</t>
        </is>
      </c>
      <c r="E7390" t="n">
        <v>0</v>
      </c>
      <c r="F7390" t="inlineStr">
        <is>
          <t>MENSAL</t>
        </is>
      </c>
      <c r="G7390" t="n">
        <v>45868</v>
      </c>
      <c r="H7390" t="n">
        <v>45868</v>
      </c>
      <c r="I7390" t="inlineStr">
        <is>
          <t>021</t>
        </is>
      </c>
      <c r="J7390" t="inlineStr">
        <is>
          <t>CARTEIRA</t>
        </is>
      </c>
      <c r="K7390" t="inlineStr">
        <is>
          <t>CONTRATO</t>
        </is>
      </c>
      <c r="L7390" t="n">
        <v>1224.290424</v>
      </c>
      <c r="M7390" t="inlineStr"/>
      <c r="N7390" t="inlineStr"/>
      <c r="O7390" s="142">
        <f>DATE(YEAR(H7390),MONTH(H7390),1)</f>
        <v/>
      </c>
      <c r="P7390" s="132">
        <f>IF(H7390&gt;$L$3,"Futuro","Atraso")</f>
        <v/>
      </c>
      <c r="Q7390">
        <f>12*(YEAR(H7390)-YEAR($L$3))+(MONTH(H7390)-MONTH($L$3))</f>
        <v/>
      </c>
      <c r="R7390" s="366">
        <f>IF(N7390="IBIRAPITANGA FASE 3",IF(P7390="Atraso",M7390,M7390/(1+$J$2)^Q7390),IF(P7390="Atraso",M7390,M7390/(1+$J$1)^Q7390))</f>
        <v/>
      </c>
    </row>
    <row r="7391">
      <c r="A7391" t="inlineStr">
        <is>
          <t>Q04L05</t>
        </is>
      </c>
      <c r="B7391" t="inlineStr">
        <is>
          <t>CAIO CESAR MENDES BARBOSA</t>
        </is>
      </c>
      <c r="C7391" t="n">
        <v>1</v>
      </c>
      <c r="D7391" t="inlineStr">
        <is>
          <t>IPCA</t>
        </is>
      </c>
      <c r="E7391" t="n">
        <v>0</v>
      </c>
      <c r="F7391" t="inlineStr">
        <is>
          <t>MENSAL</t>
        </is>
      </c>
      <c r="G7391" t="n">
        <v>45899</v>
      </c>
      <c r="H7391" t="n">
        <v>45899</v>
      </c>
      <c r="I7391" t="inlineStr">
        <is>
          <t>022</t>
        </is>
      </c>
      <c r="J7391" t="inlineStr">
        <is>
          <t>CARTEIRA</t>
        </is>
      </c>
      <c r="K7391" t="inlineStr">
        <is>
          <t>CONTRATO</t>
        </is>
      </c>
      <c r="L7391" t="n">
        <v>1224.290424</v>
      </c>
      <c r="M7391" t="inlineStr"/>
      <c r="N7391" t="inlineStr"/>
      <c r="O7391" s="142">
        <f>DATE(YEAR(H7391),MONTH(H7391),1)</f>
        <v/>
      </c>
      <c r="P7391" s="132">
        <f>IF(H7391&gt;$L$3,"Futuro","Atraso")</f>
        <v/>
      </c>
      <c r="Q7391">
        <f>12*(YEAR(H7391)-YEAR($L$3))+(MONTH(H7391)-MONTH($L$3))</f>
        <v/>
      </c>
      <c r="R7391" s="366">
        <f>IF(N7391="IBIRAPITANGA FASE 3",IF(P7391="Atraso",M7391,M7391/(1+$J$2)^Q7391),IF(P7391="Atraso",M7391,M7391/(1+$J$1)^Q7391))</f>
        <v/>
      </c>
    </row>
    <row r="7392">
      <c r="A7392" t="inlineStr">
        <is>
          <t>Q04L05</t>
        </is>
      </c>
      <c r="B7392" t="inlineStr">
        <is>
          <t>CAIO CESAR MENDES BARBOSA</t>
        </is>
      </c>
      <c r="C7392" t="n">
        <v>1</v>
      </c>
      <c r="D7392" t="inlineStr">
        <is>
          <t>IPCA</t>
        </is>
      </c>
      <c r="E7392" t="n">
        <v>0</v>
      </c>
      <c r="F7392" t="inlineStr">
        <is>
          <t>MENSAL</t>
        </is>
      </c>
      <c r="G7392" t="n">
        <v>45930</v>
      </c>
      <c r="H7392" t="n">
        <v>45930</v>
      </c>
      <c r="I7392" t="inlineStr">
        <is>
          <t>023</t>
        </is>
      </c>
      <c r="J7392" t="inlineStr">
        <is>
          <t>CARTEIRA</t>
        </is>
      </c>
      <c r="K7392" t="inlineStr">
        <is>
          <t>CONTRATO</t>
        </is>
      </c>
      <c r="L7392" t="n">
        <v>1224.290424</v>
      </c>
      <c r="M7392" t="inlineStr"/>
      <c r="N7392" t="inlineStr"/>
      <c r="O7392" s="142">
        <f>DATE(YEAR(H7392),MONTH(H7392),1)</f>
        <v/>
      </c>
      <c r="P7392" s="132">
        <f>IF(H7392&gt;$L$3,"Futuro","Atraso")</f>
        <v/>
      </c>
      <c r="Q7392">
        <f>12*(YEAR(H7392)-YEAR($L$3))+(MONTH(H7392)-MONTH($L$3))</f>
        <v/>
      </c>
      <c r="R7392" s="366">
        <f>IF(N7392="IBIRAPITANGA FASE 3",IF(P7392="Atraso",M7392,M7392/(1+$J$2)^Q7392),IF(P7392="Atraso",M7392,M7392/(1+$J$1)^Q7392))</f>
        <v/>
      </c>
    </row>
    <row r="7393">
      <c r="A7393" t="inlineStr">
        <is>
          <t>Q04L05</t>
        </is>
      </c>
      <c r="B7393" t="inlineStr">
        <is>
          <t>CAIO CESAR MENDES BARBOSA</t>
        </is>
      </c>
      <c r="C7393" t="n">
        <v>1</v>
      </c>
      <c r="D7393" t="inlineStr">
        <is>
          <t>IPCA</t>
        </is>
      </c>
      <c r="E7393" t="n">
        <v>0</v>
      </c>
      <c r="F7393" t="inlineStr">
        <is>
          <t>MENSAL</t>
        </is>
      </c>
      <c r="G7393" t="n">
        <v>45960</v>
      </c>
      <c r="H7393" t="n">
        <v>45960</v>
      </c>
      <c r="I7393" t="inlineStr">
        <is>
          <t>024</t>
        </is>
      </c>
      <c r="J7393" t="inlineStr">
        <is>
          <t>CARTEIRA</t>
        </is>
      </c>
      <c r="K7393" t="inlineStr">
        <is>
          <t>CONTRATO</t>
        </is>
      </c>
      <c r="L7393" t="n">
        <v>1224.290424</v>
      </c>
      <c r="M7393" t="inlineStr"/>
      <c r="N7393" t="inlineStr"/>
      <c r="O7393" s="142">
        <f>DATE(YEAR(H7393),MONTH(H7393),1)</f>
        <v/>
      </c>
      <c r="P7393" s="132">
        <f>IF(H7393&gt;$L$3,"Futuro","Atraso")</f>
        <v/>
      </c>
      <c r="Q7393">
        <f>12*(YEAR(H7393)-YEAR($L$3))+(MONTH(H7393)-MONTH($L$3))</f>
        <v/>
      </c>
      <c r="R7393" s="366">
        <f>IF(N7393="IBIRAPITANGA FASE 3",IF(P7393="Atraso",M7393,M7393/(1+$J$2)^Q7393),IF(P7393="Atraso",M7393,M7393/(1+$J$1)^Q7393))</f>
        <v/>
      </c>
    </row>
    <row r="7394">
      <c r="A7394" t="inlineStr">
        <is>
          <t>Q04L05</t>
        </is>
      </c>
      <c r="B7394" t="inlineStr">
        <is>
          <t>CAIO CESAR MENDES BARBOSA</t>
        </is>
      </c>
      <c r="C7394" t="n">
        <v>1</v>
      </c>
      <c r="D7394" t="inlineStr">
        <is>
          <t>IPCA</t>
        </is>
      </c>
      <c r="E7394" t="n">
        <v>0</v>
      </c>
      <c r="F7394" t="inlineStr">
        <is>
          <t>MENSAL</t>
        </is>
      </c>
      <c r="G7394" t="n">
        <v>45991</v>
      </c>
      <c r="H7394" t="n">
        <v>45991</v>
      </c>
      <c r="I7394" t="inlineStr">
        <is>
          <t>025</t>
        </is>
      </c>
      <c r="J7394" t="inlineStr">
        <is>
          <t>CARTEIRA</t>
        </is>
      </c>
      <c r="K7394" t="inlineStr">
        <is>
          <t>CONTRATO</t>
        </is>
      </c>
      <c r="L7394" t="n">
        <v>1224.290424</v>
      </c>
      <c r="M7394" t="inlineStr"/>
      <c r="N7394" t="inlineStr"/>
      <c r="O7394" s="142">
        <f>DATE(YEAR(H7394),MONTH(H7394),1)</f>
        <v/>
      </c>
      <c r="P7394" s="132">
        <f>IF(H7394&gt;$L$3,"Futuro","Atraso")</f>
        <v/>
      </c>
      <c r="Q7394">
        <f>12*(YEAR(H7394)-YEAR($L$3))+(MONTH(H7394)-MONTH($L$3))</f>
        <v/>
      </c>
      <c r="R7394" s="366">
        <f>IF(N7394="IBIRAPITANGA FASE 3",IF(P7394="Atraso",M7394,M7394/(1+$J$2)^Q7394),IF(P7394="Atraso",M7394,M7394/(1+$J$1)^Q7394))</f>
        <v/>
      </c>
    </row>
    <row r="7395">
      <c r="A7395" t="inlineStr">
        <is>
          <t>Q04L05</t>
        </is>
      </c>
      <c r="B7395" t="inlineStr">
        <is>
          <t>CAIO CESAR MENDES BARBOSA</t>
        </is>
      </c>
      <c r="C7395" t="n">
        <v>1</v>
      </c>
      <c r="D7395" t="inlineStr">
        <is>
          <t>IPCA</t>
        </is>
      </c>
      <c r="E7395" t="n">
        <v>0</v>
      </c>
      <c r="F7395" t="inlineStr">
        <is>
          <t>MENSAL</t>
        </is>
      </c>
      <c r="G7395" t="n">
        <v>46021</v>
      </c>
      <c r="H7395" t="n">
        <v>46021</v>
      </c>
      <c r="I7395" t="inlineStr">
        <is>
          <t>026</t>
        </is>
      </c>
      <c r="J7395" t="inlineStr">
        <is>
          <t>CARTEIRA</t>
        </is>
      </c>
      <c r="K7395" t="inlineStr">
        <is>
          <t>CONTRATO</t>
        </is>
      </c>
      <c r="L7395" t="n">
        <v>1224.290424</v>
      </c>
      <c r="M7395" t="inlineStr"/>
      <c r="N7395" t="inlineStr"/>
      <c r="O7395" s="142">
        <f>DATE(YEAR(H7395),MONTH(H7395),1)</f>
        <v/>
      </c>
      <c r="P7395" s="132">
        <f>IF(H7395&gt;$L$3,"Futuro","Atraso")</f>
        <v/>
      </c>
      <c r="Q7395">
        <f>12*(YEAR(H7395)-YEAR($L$3))+(MONTH(H7395)-MONTH($L$3))</f>
        <v/>
      </c>
      <c r="R7395" s="366">
        <f>IF(N7395="IBIRAPITANGA FASE 3",IF(P7395="Atraso",M7395,M7395/(1+$J$2)^Q7395),IF(P7395="Atraso",M7395,M7395/(1+$J$1)^Q7395))</f>
        <v/>
      </c>
    </row>
    <row r="7396">
      <c r="A7396" t="inlineStr">
        <is>
          <t>Q04L05</t>
        </is>
      </c>
      <c r="B7396" t="inlineStr">
        <is>
          <t>CAIO CESAR MENDES BARBOSA</t>
        </is>
      </c>
      <c r="C7396" t="n">
        <v>1</v>
      </c>
      <c r="D7396" t="inlineStr">
        <is>
          <t>IPCA</t>
        </is>
      </c>
      <c r="E7396" t="n">
        <v>0</v>
      </c>
      <c r="F7396" t="inlineStr">
        <is>
          <t>MENSAL</t>
        </is>
      </c>
      <c r="G7396" t="n">
        <v>46052</v>
      </c>
      <c r="H7396" t="n">
        <v>46052</v>
      </c>
      <c r="I7396" t="inlineStr">
        <is>
          <t>027</t>
        </is>
      </c>
      <c r="J7396" t="inlineStr">
        <is>
          <t>CARTEIRA</t>
        </is>
      </c>
      <c r="K7396" t="inlineStr">
        <is>
          <t>CONTRATO</t>
        </is>
      </c>
      <c r="L7396" t="n">
        <v>1224.290424</v>
      </c>
      <c r="M7396" t="inlineStr"/>
      <c r="N7396" t="inlineStr"/>
      <c r="O7396" s="142">
        <f>DATE(YEAR(H7396),MONTH(H7396),1)</f>
        <v/>
      </c>
      <c r="P7396" s="132">
        <f>IF(H7396&gt;$L$3,"Futuro","Atraso")</f>
        <v/>
      </c>
      <c r="Q7396">
        <f>12*(YEAR(H7396)-YEAR($L$3))+(MONTH(H7396)-MONTH($L$3))</f>
        <v/>
      </c>
      <c r="R7396" s="366">
        <f>IF(N7396="IBIRAPITANGA FASE 3",IF(P7396="Atraso",M7396,M7396/(1+$J$2)^Q7396),IF(P7396="Atraso",M7396,M7396/(1+$J$1)^Q7396))</f>
        <v/>
      </c>
    </row>
    <row r="7397">
      <c r="A7397" t="inlineStr">
        <is>
          <t>Q04L05</t>
        </is>
      </c>
      <c r="B7397" t="inlineStr">
        <is>
          <t>CAIO CESAR MENDES BARBOSA</t>
        </is>
      </c>
      <c r="C7397" t="n">
        <v>1</v>
      </c>
      <c r="D7397" t="inlineStr">
        <is>
          <t>IPCA</t>
        </is>
      </c>
      <c r="E7397" t="n">
        <v>0</v>
      </c>
      <c r="F7397" t="inlineStr">
        <is>
          <t>MENSAL</t>
        </is>
      </c>
      <c r="G7397" t="n">
        <v>46081</v>
      </c>
      <c r="H7397" t="n">
        <v>46081</v>
      </c>
      <c r="I7397" t="inlineStr">
        <is>
          <t>028</t>
        </is>
      </c>
      <c r="J7397" t="inlineStr">
        <is>
          <t>CARTEIRA</t>
        </is>
      </c>
      <c r="K7397" t="inlineStr">
        <is>
          <t>CONTRATO</t>
        </is>
      </c>
      <c r="L7397" t="n">
        <v>1224.290424</v>
      </c>
      <c r="M7397" t="inlineStr"/>
      <c r="N7397" t="inlineStr"/>
      <c r="O7397" s="142">
        <f>DATE(YEAR(H7397),MONTH(H7397),1)</f>
        <v/>
      </c>
      <c r="P7397" s="132">
        <f>IF(H7397&gt;$L$3,"Futuro","Atraso")</f>
        <v/>
      </c>
      <c r="Q7397">
        <f>12*(YEAR(H7397)-YEAR($L$3))+(MONTH(H7397)-MONTH($L$3))</f>
        <v/>
      </c>
      <c r="R7397" s="366">
        <f>IF(N7397="IBIRAPITANGA FASE 3",IF(P7397="Atraso",M7397,M7397/(1+$J$2)^Q7397),IF(P7397="Atraso",M7397,M7397/(1+$J$1)^Q7397))</f>
        <v/>
      </c>
    </row>
    <row r="7398">
      <c r="A7398" t="inlineStr">
        <is>
          <t>Q04L05</t>
        </is>
      </c>
      <c r="B7398" t="inlineStr">
        <is>
          <t>CAIO CESAR MENDES BARBOSA</t>
        </is>
      </c>
      <c r="C7398" t="n">
        <v>1</v>
      </c>
      <c r="D7398" t="inlineStr">
        <is>
          <t>IPCA</t>
        </is>
      </c>
      <c r="E7398" t="n">
        <v>0</v>
      </c>
      <c r="F7398" t="inlineStr">
        <is>
          <t>MENSAL</t>
        </is>
      </c>
      <c r="G7398" t="n">
        <v>46111</v>
      </c>
      <c r="H7398" t="n">
        <v>46111</v>
      </c>
      <c r="I7398" t="inlineStr">
        <is>
          <t>029</t>
        </is>
      </c>
      <c r="J7398" t="inlineStr">
        <is>
          <t>CARTEIRA</t>
        </is>
      </c>
      <c r="K7398" t="inlineStr">
        <is>
          <t>CONTRATO</t>
        </is>
      </c>
      <c r="L7398" t="n">
        <v>1224.290424</v>
      </c>
      <c r="M7398" t="inlineStr"/>
      <c r="N7398" t="inlineStr"/>
      <c r="O7398" s="142">
        <f>DATE(YEAR(H7398),MONTH(H7398),1)</f>
        <v/>
      </c>
      <c r="P7398" s="132">
        <f>IF(H7398&gt;$L$3,"Futuro","Atraso")</f>
        <v/>
      </c>
      <c r="Q7398">
        <f>12*(YEAR(H7398)-YEAR($L$3))+(MONTH(H7398)-MONTH($L$3))</f>
        <v/>
      </c>
      <c r="R7398" s="366">
        <f>IF(N7398="IBIRAPITANGA FASE 3",IF(P7398="Atraso",M7398,M7398/(1+$J$2)^Q7398),IF(P7398="Atraso",M7398,M7398/(1+$J$1)^Q7398))</f>
        <v/>
      </c>
    </row>
    <row r="7399">
      <c r="A7399" t="inlineStr">
        <is>
          <t>Q04L05</t>
        </is>
      </c>
      <c r="B7399" t="inlineStr">
        <is>
          <t>CAIO CESAR MENDES BARBOSA</t>
        </is>
      </c>
      <c r="C7399" t="n">
        <v>1</v>
      </c>
      <c r="D7399" t="inlineStr">
        <is>
          <t>IPCA</t>
        </is>
      </c>
      <c r="E7399" t="n">
        <v>0</v>
      </c>
      <c r="F7399" t="inlineStr">
        <is>
          <t>MENSAL</t>
        </is>
      </c>
      <c r="G7399" t="n">
        <v>46142</v>
      </c>
      <c r="H7399" t="n">
        <v>46142</v>
      </c>
      <c r="I7399" t="inlineStr">
        <is>
          <t>030</t>
        </is>
      </c>
      <c r="J7399" t="inlineStr">
        <is>
          <t>CARTEIRA</t>
        </is>
      </c>
      <c r="K7399" t="inlineStr">
        <is>
          <t>CONTRATO</t>
        </is>
      </c>
      <c r="L7399" t="n">
        <v>1224.290424</v>
      </c>
      <c r="M7399" t="inlineStr"/>
      <c r="N7399" t="inlineStr"/>
      <c r="O7399" s="142">
        <f>DATE(YEAR(H7399),MONTH(H7399),1)</f>
        <v/>
      </c>
      <c r="P7399" s="132">
        <f>IF(H7399&gt;$L$3,"Futuro","Atraso")</f>
        <v/>
      </c>
      <c r="Q7399">
        <f>12*(YEAR(H7399)-YEAR($L$3))+(MONTH(H7399)-MONTH($L$3))</f>
        <v/>
      </c>
      <c r="R7399" s="366">
        <f>IF(N7399="IBIRAPITANGA FASE 3",IF(P7399="Atraso",M7399,M7399/(1+$J$2)^Q7399),IF(P7399="Atraso",M7399,M7399/(1+$J$1)^Q7399))</f>
        <v/>
      </c>
    </row>
    <row r="7400">
      <c r="A7400" t="inlineStr">
        <is>
          <t>Q04L05</t>
        </is>
      </c>
      <c r="B7400" t="inlineStr">
        <is>
          <t>CAIO CESAR MENDES BARBOSA</t>
        </is>
      </c>
      <c r="C7400" t="n">
        <v>1</v>
      </c>
      <c r="D7400" t="inlineStr">
        <is>
          <t>IPCA</t>
        </is>
      </c>
      <c r="E7400" t="n">
        <v>0</v>
      </c>
      <c r="F7400" t="inlineStr">
        <is>
          <t>MENSAL</t>
        </is>
      </c>
      <c r="G7400" t="n">
        <v>46172</v>
      </c>
      <c r="H7400" t="n">
        <v>46172</v>
      </c>
      <c r="I7400" t="inlineStr">
        <is>
          <t>031</t>
        </is>
      </c>
      <c r="J7400" t="inlineStr">
        <is>
          <t>CARTEIRA</t>
        </is>
      </c>
      <c r="K7400" t="inlineStr">
        <is>
          <t>CONTRATO</t>
        </is>
      </c>
      <c r="L7400" t="n">
        <v>1224.290424</v>
      </c>
      <c r="M7400" t="inlineStr"/>
      <c r="N7400" t="inlineStr"/>
      <c r="O7400" s="142">
        <f>DATE(YEAR(H7400),MONTH(H7400),1)</f>
        <v/>
      </c>
      <c r="P7400" s="132">
        <f>IF(H7400&gt;$L$3,"Futuro","Atraso")</f>
        <v/>
      </c>
      <c r="Q7400">
        <f>12*(YEAR(H7400)-YEAR($L$3))+(MONTH(H7400)-MONTH($L$3))</f>
        <v/>
      </c>
      <c r="R7400" s="366">
        <f>IF(N7400="IBIRAPITANGA FASE 3",IF(P7400="Atraso",M7400,M7400/(1+$J$2)^Q7400),IF(P7400="Atraso",M7400,M7400/(1+$J$1)^Q7400))</f>
        <v/>
      </c>
    </row>
    <row r="7401">
      <c r="A7401" t="inlineStr">
        <is>
          <t>Q04L05</t>
        </is>
      </c>
      <c r="B7401" t="inlineStr">
        <is>
          <t>CAIO CESAR MENDES BARBOSA</t>
        </is>
      </c>
      <c r="C7401" t="n">
        <v>1</v>
      </c>
      <c r="D7401" t="inlineStr">
        <is>
          <t>IPCA</t>
        </is>
      </c>
      <c r="E7401" t="n">
        <v>0</v>
      </c>
      <c r="F7401" t="inlineStr">
        <is>
          <t>MENSAL</t>
        </is>
      </c>
      <c r="G7401" t="n">
        <v>46203</v>
      </c>
      <c r="H7401" t="n">
        <v>46203</v>
      </c>
      <c r="I7401" t="inlineStr">
        <is>
          <t>032</t>
        </is>
      </c>
      <c r="J7401" t="inlineStr">
        <is>
          <t>CARTEIRA</t>
        </is>
      </c>
      <c r="K7401" t="inlineStr">
        <is>
          <t>CONTRATO</t>
        </is>
      </c>
      <c r="L7401" t="n">
        <v>1224.290424</v>
      </c>
      <c r="M7401" t="inlineStr"/>
      <c r="N7401" t="inlineStr"/>
      <c r="O7401" s="142">
        <f>DATE(YEAR(H7401),MONTH(H7401),1)</f>
        <v/>
      </c>
      <c r="P7401" s="132">
        <f>IF(H7401&gt;$L$3,"Futuro","Atraso")</f>
        <v/>
      </c>
      <c r="Q7401">
        <f>12*(YEAR(H7401)-YEAR($L$3))+(MONTH(H7401)-MONTH($L$3))</f>
        <v/>
      </c>
      <c r="R7401" s="366">
        <f>IF(N7401="IBIRAPITANGA FASE 3",IF(P7401="Atraso",M7401,M7401/(1+$J$2)^Q7401),IF(P7401="Atraso",M7401,M7401/(1+$J$1)^Q7401))</f>
        <v/>
      </c>
    </row>
    <row r="7402">
      <c r="A7402" t="inlineStr">
        <is>
          <t>Q04L05</t>
        </is>
      </c>
      <c r="B7402" t="inlineStr">
        <is>
          <t>CAIO CESAR MENDES BARBOSA</t>
        </is>
      </c>
      <c r="C7402" t="n">
        <v>1</v>
      </c>
      <c r="D7402" t="inlineStr">
        <is>
          <t>IPCA</t>
        </is>
      </c>
      <c r="E7402" t="n">
        <v>0</v>
      </c>
      <c r="F7402" t="inlineStr">
        <is>
          <t>MENSAL</t>
        </is>
      </c>
      <c r="G7402" t="n">
        <v>46233</v>
      </c>
      <c r="H7402" t="n">
        <v>46233</v>
      </c>
      <c r="I7402" t="inlineStr">
        <is>
          <t>033</t>
        </is>
      </c>
      <c r="J7402" t="inlineStr">
        <is>
          <t>CARTEIRA</t>
        </is>
      </c>
      <c r="K7402" t="inlineStr">
        <is>
          <t>CONTRATO</t>
        </is>
      </c>
      <c r="L7402" t="n">
        <v>1224.290424</v>
      </c>
      <c r="M7402" t="inlineStr"/>
      <c r="N7402" t="inlineStr"/>
      <c r="O7402" s="142">
        <f>DATE(YEAR(H7402),MONTH(H7402),1)</f>
        <v/>
      </c>
      <c r="P7402" s="132">
        <f>IF(H7402&gt;$L$3,"Futuro","Atraso")</f>
        <v/>
      </c>
      <c r="Q7402">
        <f>12*(YEAR(H7402)-YEAR($L$3))+(MONTH(H7402)-MONTH($L$3))</f>
        <v/>
      </c>
      <c r="R7402" s="366">
        <f>IF(N7402="IBIRAPITANGA FASE 3",IF(P7402="Atraso",M7402,M7402/(1+$J$2)^Q7402),IF(P7402="Atraso",M7402,M7402/(1+$J$1)^Q7402))</f>
        <v/>
      </c>
    </row>
    <row r="7403">
      <c r="A7403" t="inlineStr">
        <is>
          <t>Q04L05</t>
        </is>
      </c>
      <c r="B7403" t="inlineStr">
        <is>
          <t>CAIO CESAR MENDES BARBOSA</t>
        </is>
      </c>
      <c r="C7403" t="n">
        <v>1</v>
      </c>
      <c r="D7403" t="inlineStr">
        <is>
          <t>IPCA</t>
        </is>
      </c>
      <c r="E7403" t="n">
        <v>0</v>
      </c>
      <c r="F7403" t="inlineStr">
        <is>
          <t>MENSAL</t>
        </is>
      </c>
      <c r="G7403" t="n">
        <v>46264</v>
      </c>
      <c r="H7403" t="n">
        <v>46264</v>
      </c>
      <c r="I7403" t="inlineStr">
        <is>
          <t>034</t>
        </is>
      </c>
      <c r="J7403" t="inlineStr">
        <is>
          <t>CARTEIRA</t>
        </is>
      </c>
      <c r="K7403" t="inlineStr">
        <is>
          <t>CONTRATO</t>
        </is>
      </c>
      <c r="L7403" t="n">
        <v>1224.290424</v>
      </c>
      <c r="M7403" t="inlineStr"/>
      <c r="N7403" t="inlineStr"/>
      <c r="O7403" s="142">
        <f>DATE(YEAR(H7403),MONTH(H7403),1)</f>
        <v/>
      </c>
      <c r="P7403" s="132">
        <f>IF(H7403&gt;$L$3,"Futuro","Atraso")</f>
        <v/>
      </c>
      <c r="Q7403">
        <f>12*(YEAR(H7403)-YEAR($L$3))+(MONTH(H7403)-MONTH($L$3))</f>
        <v/>
      </c>
      <c r="R7403" s="366">
        <f>IF(N7403="IBIRAPITANGA FASE 3",IF(P7403="Atraso",M7403,M7403/(1+$J$2)^Q7403),IF(P7403="Atraso",M7403,M7403/(1+$J$1)^Q7403))</f>
        <v/>
      </c>
    </row>
    <row r="7404">
      <c r="A7404" t="inlineStr">
        <is>
          <t>Q04L05</t>
        </is>
      </c>
      <c r="B7404" t="inlineStr">
        <is>
          <t>CAIO CESAR MENDES BARBOSA</t>
        </is>
      </c>
      <c r="C7404" t="n">
        <v>1</v>
      </c>
      <c r="D7404" t="inlineStr">
        <is>
          <t>IPCA</t>
        </is>
      </c>
      <c r="E7404" t="n">
        <v>0</v>
      </c>
      <c r="F7404" t="inlineStr">
        <is>
          <t>MENSAL</t>
        </is>
      </c>
      <c r="G7404" t="n">
        <v>46295</v>
      </c>
      <c r="H7404" t="n">
        <v>46295</v>
      </c>
      <c r="I7404" t="inlineStr">
        <is>
          <t>035</t>
        </is>
      </c>
      <c r="J7404" t="inlineStr">
        <is>
          <t>CARTEIRA</t>
        </is>
      </c>
      <c r="K7404" t="inlineStr">
        <is>
          <t>CONTRATO</t>
        </is>
      </c>
      <c r="L7404" t="n">
        <v>1224.290424</v>
      </c>
      <c r="M7404" t="inlineStr"/>
      <c r="N7404" t="inlineStr"/>
      <c r="O7404" s="142">
        <f>DATE(YEAR(H7404),MONTH(H7404),1)</f>
        <v/>
      </c>
      <c r="P7404" s="132">
        <f>IF(H7404&gt;$L$3,"Futuro","Atraso")</f>
        <v/>
      </c>
      <c r="Q7404">
        <f>12*(YEAR(H7404)-YEAR($L$3))+(MONTH(H7404)-MONTH($L$3))</f>
        <v/>
      </c>
      <c r="R7404" s="366">
        <f>IF(N7404="IBIRAPITANGA FASE 3",IF(P7404="Atraso",M7404,M7404/(1+$J$2)^Q7404),IF(P7404="Atraso",M7404,M7404/(1+$J$1)^Q7404))</f>
        <v/>
      </c>
    </row>
    <row r="7405">
      <c r="A7405" t="inlineStr">
        <is>
          <t>Q04L05</t>
        </is>
      </c>
      <c r="B7405" t="inlineStr">
        <is>
          <t>CAIO CESAR MENDES BARBOSA</t>
        </is>
      </c>
      <c r="C7405" t="n">
        <v>1</v>
      </c>
      <c r="D7405" t="inlineStr">
        <is>
          <t>IPCA</t>
        </is>
      </c>
      <c r="E7405" t="n">
        <v>0</v>
      </c>
      <c r="F7405" t="inlineStr">
        <is>
          <t>MENSAL</t>
        </is>
      </c>
      <c r="G7405" t="n">
        <v>46325</v>
      </c>
      <c r="H7405" t="n">
        <v>46325</v>
      </c>
      <c r="I7405" t="inlineStr">
        <is>
          <t>036</t>
        </is>
      </c>
      <c r="J7405" t="inlineStr">
        <is>
          <t>CARTEIRA</t>
        </is>
      </c>
      <c r="K7405" t="inlineStr">
        <is>
          <t>CONTRATO</t>
        </is>
      </c>
      <c r="L7405" t="n">
        <v>1224.290424</v>
      </c>
      <c r="M7405" t="inlineStr"/>
      <c r="N7405" t="inlineStr"/>
      <c r="O7405" s="142">
        <f>DATE(YEAR(H7405),MONTH(H7405),1)</f>
        <v/>
      </c>
      <c r="P7405" s="132">
        <f>IF(H7405&gt;$L$3,"Futuro","Atraso")</f>
        <v/>
      </c>
      <c r="Q7405">
        <f>12*(YEAR(H7405)-YEAR($L$3))+(MONTH(H7405)-MONTH($L$3))</f>
        <v/>
      </c>
      <c r="R7405" s="366">
        <f>IF(N7405="IBIRAPITANGA FASE 3",IF(P7405="Atraso",M7405,M7405/(1+$J$2)^Q7405),IF(P7405="Atraso",M7405,M7405/(1+$J$1)^Q7405))</f>
        <v/>
      </c>
    </row>
    <row r="7406">
      <c r="A7406" t="inlineStr">
        <is>
          <t>Q04L05</t>
        </is>
      </c>
      <c r="B7406" t="inlineStr">
        <is>
          <t>CAIO CESAR MENDES BARBOSA</t>
        </is>
      </c>
      <c r="C7406" t="n">
        <v>1</v>
      </c>
      <c r="D7406" t="inlineStr">
        <is>
          <t>IPCA</t>
        </is>
      </c>
      <c r="E7406" t="n">
        <v>0</v>
      </c>
      <c r="F7406" t="inlineStr">
        <is>
          <t>MENSAL</t>
        </is>
      </c>
      <c r="G7406" t="n">
        <v>46356</v>
      </c>
      <c r="H7406" t="n">
        <v>46356</v>
      </c>
      <c r="I7406" t="inlineStr">
        <is>
          <t>037</t>
        </is>
      </c>
      <c r="J7406" t="inlineStr">
        <is>
          <t>CARTEIRA</t>
        </is>
      </c>
      <c r="K7406" t="inlineStr">
        <is>
          <t>CONTRATO</t>
        </is>
      </c>
      <c r="L7406" t="n">
        <v>1224.290424</v>
      </c>
      <c r="M7406" t="inlineStr"/>
      <c r="N7406" t="inlineStr"/>
      <c r="O7406" s="142">
        <f>DATE(YEAR(H7406),MONTH(H7406),1)</f>
        <v/>
      </c>
      <c r="P7406" s="132">
        <f>IF(H7406&gt;$L$3,"Futuro","Atraso")</f>
        <v/>
      </c>
      <c r="Q7406">
        <f>12*(YEAR(H7406)-YEAR($L$3))+(MONTH(H7406)-MONTH($L$3))</f>
        <v/>
      </c>
      <c r="R7406" s="366">
        <f>IF(N7406="IBIRAPITANGA FASE 3",IF(P7406="Atraso",M7406,M7406/(1+$J$2)^Q7406),IF(P7406="Atraso",M7406,M7406/(1+$J$1)^Q7406))</f>
        <v/>
      </c>
    </row>
    <row r="7407">
      <c r="A7407" t="inlineStr">
        <is>
          <t>Q04L05</t>
        </is>
      </c>
      <c r="B7407" t="inlineStr">
        <is>
          <t>CAIO CESAR MENDES BARBOSA</t>
        </is>
      </c>
      <c r="C7407" t="n">
        <v>1</v>
      </c>
      <c r="D7407" t="inlineStr">
        <is>
          <t>IPCA</t>
        </is>
      </c>
      <c r="E7407" t="n">
        <v>0</v>
      </c>
      <c r="F7407" t="inlineStr">
        <is>
          <t>MENSAL</t>
        </is>
      </c>
      <c r="G7407" t="n">
        <v>46386</v>
      </c>
      <c r="H7407" t="n">
        <v>46386</v>
      </c>
      <c r="I7407" t="inlineStr">
        <is>
          <t>038</t>
        </is>
      </c>
      <c r="J7407" t="inlineStr">
        <is>
          <t>CARTEIRA</t>
        </is>
      </c>
      <c r="K7407" t="inlineStr">
        <is>
          <t>CONTRATO</t>
        </is>
      </c>
      <c r="L7407" t="n">
        <v>1224.290424</v>
      </c>
      <c r="M7407" t="inlineStr"/>
      <c r="N7407" t="inlineStr"/>
      <c r="O7407" s="142">
        <f>DATE(YEAR(H7407),MONTH(H7407),1)</f>
        <v/>
      </c>
      <c r="P7407" s="132">
        <f>IF(H7407&gt;$L$3,"Futuro","Atraso")</f>
        <v/>
      </c>
      <c r="Q7407">
        <f>12*(YEAR(H7407)-YEAR($L$3))+(MONTH(H7407)-MONTH($L$3))</f>
        <v/>
      </c>
      <c r="R7407" s="366">
        <f>IF(N7407="IBIRAPITANGA FASE 3",IF(P7407="Atraso",M7407,M7407/(1+$J$2)^Q7407),IF(P7407="Atraso",M7407,M7407/(1+$J$1)^Q7407))</f>
        <v/>
      </c>
    </row>
    <row r="7408">
      <c r="A7408" t="inlineStr">
        <is>
          <t>Q04L05</t>
        </is>
      </c>
      <c r="B7408" t="inlineStr">
        <is>
          <t>CAIO CESAR MENDES BARBOSA</t>
        </is>
      </c>
      <c r="C7408" t="n">
        <v>1</v>
      </c>
      <c r="D7408" t="inlineStr">
        <is>
          <t>IPCA</t>
        </is>
      </c>
      <c r="E7408" t="n">
        <v>0</v>
      </c>
      <c r="F7408" t="inlineStr">
        <is>
          <t>MENSAL</t>
        </is>
      </c>
      <c r="G7408" t="n">
        <v>46417</v>
      </c>
      <c r="H7408" t="n">
        <v>46417</v>
      </c>
      <c r="I7408" t="inlineStr">
        <is>
          <t>039</t>
        </is>
      </c>
      <c r="J7408" t="inlineStr">
        <is>
          <t>CARTEIRA</t>
        </is>
      </c>
      <c r="K7408" t="inlineStr">
        <is>
          <t>CONTRATO</t>
        </is>
      </c>
      <c r="L7408" t="n">
        <v>1224.290424</v>
      </c>
      <c r="M7408" t="inlineStr"/>
      <c r="N7408" t="inlineStr"/>
      <c r="O7408" s="142">
        <f>DATE(YEAR(H7408),MONTH(H7408),1)</f>
        <v/>
      </c>
      <c r="P7408" s="132">
        <f>IF(H7408&gt;$L$3,"Futuro","Atraso")</f>
        <v/>
      </c>
      <c r="Q7408">
        <f>12*(YEAR(H7408)-YEAR($L$3))+(MONTH(H7408)-MONTH($L$3))</f>
        <v/>
      </c>
      <c r="R7408" s="366">
        <f>IF(N7408="IBIRAPITANGA FASE 3",IF(P7408="Atraso",M7408,M7408/(1+$J$2)^Q7408),IF(P7408="Atraso",M7408,M7408/(1+$J$1)^Q7408))</f>
        <v/>
      </c>
    </row>
    <row r="7409">
      <c r="A7409" t="inlineStr">
        <is>
          <t>Q04L05</t>
        </is>
      </c>
      <c r="B7409" t="inlineStr">
        <is>
          <t>CAIO CESAR MENDES BARBOSA</t>
        </is>
      </c>
      <c r="C7409" t="n">
        <v>1</v>
      </c>
      <c r="D7409" t="inlineStr">
        <is>
          <t>IPCA</t>
        </is>
      </c>
      <c r="E7409" t="n">
        <v>0</v>
      </c>
      <c r="F7409" t="inlineStr">
        <is>
          <t>MENSAL</t>
        </is>
      </c>
      <c r="G7409" t="n">
        <v>46446</v>
      </c>
      <c r="H7409" t="n">
        <v>46446</v>
      </c>
      <c r="I7409" t="inlineStr">
        <is>
          <t>040</t>
        </is>
      </c>
      <c r="J7409" t="inlineStr">
        <is>
          <t>CARTEIRA</t>
        </is>
      </c>
      <c r="K7409" t="inlineStr">
        <is>
          <t>CONTRATO</t>
        </is>
      </c>
      <c r="L7409" t="n">
        <v>1224.290424</v>
      </c>
      <c r="M7409" t="inlineStr"/>
      <c r="N7409" t="inlineStr"/>
      <c r="O7409" s="142">
        <f>DATE(YEAR(H7409),MONTH(H7409),1)</f>
        <v/>
      </c>
      <c r="P7409" s="132">
        <f>IF(H7409&gt;$L$3,"Futuro","Atraso")</f>
        <v/>
      </c>
      <c r="Q7409">
        <f>12*(YEAR(H7409)-YEAR($L$3))+(MONTH(H7409)-MONTH($L$3))</f>
        <v/>
      </c>
      <c r="R7409" s="366">
        <f>IF(N7409="IBIRAPITANGA FASE 3",IF(P7409="Atraso",M7409,M7409/(1+$J$2)^Q7409),IF(P7409="Atraso",M7409,M7409/(1+$J$1)^Q7409))</f>
        <v/>
      </c>
    </row>
    <row r="7410">
      <c r="A7410" t="inlineStr">
        <is>
          <t>Q04L05</t>
        </is>
      </c>
      <c r="B7410" t="inlineStr">
        <is>
          <t>CAIO CESAR MENDES BARBOSA</t>
        </is>
      </c>
      <c r="C7410" t="n">
        <v>1</v>
      </c>
      <c r="D7410" t="inlineStr">
        <is>
          <t>IPCA</t>
        </is>
      </c>
      <c r="E7410" t="n">
        <v>0</v>
      </c>
      <c r="F7410" t="inlineStr">
        <is>
          <t>MENSAL</t>
        </is>
      </c>
      <c r="G7410" t="n">
        <v>46476</v>
      </c>
      <c r="H7410" t="n">
        <v>46476</v>
      </c>
      <c r="I7410" t="inlineStr">
        <is>
          <t>041</t>
        </is>
      </c>
      <c r="J7410" t="inlineStr">
        <is>
          <t>CARTEIRA</t>
        </is>
      </c>
      <c r="K7410" t="inlineStr">
        <is>
          <t>CONTRATO</t>
        </is>
      </c>
      <c r="L7410" t="n">
        <v>1224.290424</v>
      </c>
      <c r="M7410" t="inlineStr"/>
      <c r="N7410" t="inlineStr"/>
      <c r="O7410" s="142">
        <f>DATE(YEAR(H7410),MONTH(H7410),1)</f>
        <v/>
      </c>
      <c r="P7410" s="132">
        <f>IF(H7410&gt;$L$3,"Futuro","Atraso")</f>
        <v/>
      </c>
      <c r="Q7410">
        <f>12*(YEAR(H7410)-YEAR($L$3))+(MONTH(H7410)-MONTH($L$3))</f>
        <v/>
      </c>
      <c r="R7410" s="366">
        <f>IF(N7410="IBIRAPITANGA FASE 3",IF(P7410="Atraso",M7410,M7410/(1+$J$2)^Q7410),IF(P7410="Atraso",M7410,M7410/(1+$J$1)^Q7410))</f>
        <v/>
      </c>
    </row>
    <row r="7411">
      <c r="A7411" t="inlineStr">
        <is>
          <t>Q04L05</t>
        </is>
      </c>
      <c r="B7411" t="inlineStr">
        <is>
          <t>CAIO CESAR MENDES BARBOSA</t>
        </is>
      </c>
      <c r="C7411" t="n">
        <v>1</v>
      </c>
      <c r="D7411" t="inlineStr">
        <is>
          <t>IPCA</t>
        </is>
      </c>
      <c r="E7411" t="n">
        <v>0</v>
      </c>
      <c r="F7411" t="inlineStr">
        <is>
          <t>MENSAL</t>
        </is>
      </c>
      <c r="G7411" t="n">
        <v>46507</v>
      </c>
      <c r="H7411" t="n">
        <v>46507</v>
      </c>
      <c r="I7411" t="inlineStr">
        <is>
          <t>042</t>
        </is>
      </c>
      <c r="J7411" t="inlineStr">
        <is>
          <t>CARTEIRA</t>
        </is>
      </c>
      <c r="K7411" t="inlineStr">
        <is>
          <t>CONTRATO</t>
        </is>
      </c>
      <c r="L7411" t="n">
        <v>1224.290424</v>
      </c>
      <c r="M7411" t="inlineStr"/>
      <c r="N7411" t="inlineStr"/>
      <c r="O7411" s="142">
        <f>DATE(YEAR(H7411),MONTH(H7411),1)</f>
        <v/>
      </c>
      <c r="P7411" s="132">
        <f>IF(H7411&gt;$L$3,"Futuro","Atraso")</f>
        <v/>
      </c>
      <c r="Q7411">
        <f>12*(YEAR(H7411)-YEAR($L$3))+(MONTH(H7411)-MONTH($L$3))</f>
        <v/>
      </c>
      <c r="R7411" s="366">
        <f>IF(N7411="IBIRAPITANGA FASE 3",IF(P7411="Atraso",M7411,M7411/(1+$J$2)^Q7411),IF(P7411="Atraso",M7411,M7411/(1+$J$1)^Q7411))</f>
        <v/>
      </c>
    </row>
    <row r="7412">
      <c r="A7412" t="inlineStr">
        <is>
          <t>Q04L05</t>
        </is>
      </c>
      <c r="B7412" t="inlineStr">
        <is>
          <t>CAIO CESAR MENDES BARBOSA</t>
        </is>
      </c>
      <c r="C7412" t="n">
        <v>1</v>
      </c>
      <c r="D7412" t="inlineStr">
        <is>
          <t>IPCA</t>
        </is>
      </c>
      <c r="E7412" t="n">
        <v>0</v>
      </c>
      <c r="F7412" t="inlineStr">
        <is>
          <t>MENSAL</t>
        </is>
      </c>
      <c r="G7412" t="n">
        <v>46537</v>
      </c>
      <c r="H7412" t="n">
        <v>46537</v>
      </c>
      <c r="I7412" t="inlineStr">
        <is>
          <t>043</t>
        </is>
      </c>
      <c r="J7412" t="inlineStr">
        <is>
          <t>CARTEIRA</t>
        </is>
      </c>
      <c r="K7412" t="inlineStr">
        <is>
          <t>CONTRATO</t>
        </is>
      </c>
      <c r="L7412" t="n">
        <v>1224.290424</v>
      </c>
      <c r="M7412" t="inlineStr"/>
      <c r="N7412" t="inlineStr"/>
      <c r="O7412" s="142">
        <f>DATE(YEAR(H7412),MONTH(H7412),1)</f>
        <v/>
      </c>
      <c r="P7412" s="132">
        <f>IF(H7412&gt;$L$3,"Futuro","Atraso")</f>
        <v/>
      </c>
      <c r="Q7412">
        <f>12*(YEAR(H7412)-YEAR($L$3))+(MONTH(H7412)-MONTH($L$3))</f>
        <v/>
      </c>
      <c r="R7412" s="366">
        <f>IF(N7412="IBIRAPITANGA FASE 3",IF(P7412="Atraso",M7412,M7412/(1+$J$2)^Q7412),IF(P7412="Atraso",M7412,M7412/(1+$J$1)^Q7412))</f>
        <v/>
      </c>
    </row>
    <row r="7413">
      <c r="A7413" t="inlineStr">
        <is>
          <t>Q04L09</t>
        </is>
      </c>
      <c r="B7413" t="inlineStr">
        <is>
          <t>ROBERTO TOLEDO HUMMEL</t>
        </is>
      </c>
      <c r="C7413" t="n">
        <v>1</v>
      </c>
      <c r="D7413" t="n">
        <v>0</v>
      </c>
      <c r="E7413" t="n">
        <v>0</v>
      </c>
      <c r="F7413" t="inlineStr">
        <is>
          <t>MENSAL</t>
        </is>
      </c>
      <c r="G7413" t="n">
        <v>45229</v>
      </c>
      <c r="H7413" t="n">
        <v>45229</v>
      </c>
      <c r="I7413" t="inlineStr">
        <is>
          <t>002</t>
        </is>
      </c>
      <c r="J7413" t="inlineStr">
        <is>
          <t>CARTEIRA</t>
        </is>
      </c>
      <c r="K7413" t="inlineStr">
        <is>
          <t>CONTRATO</t>
        </is>
      </c>
      <c r="L7413" t="n">
        <v>411.83481</v>
      </c>
      <c r="M7413" t="inlineStr"/>
      <c r="N7413" t="inlineStr"/>
      <c r="O7413" s="142">
        <f>DATE(YEAR(H7413),MONTH(H7413),1)</f>
        <v/>
      </c>
      <c r="P7413" s="132">
        <f>IF(H7413&gt;$L$3,"Futuro","Atraso")</f>
        <v/>
      </c>
      <c r="Q7413">
        <f>12*(YEAR(H7413)-YEAR($L$3))+(MONTH(H7413)-MONTH($L$3))</f>
        <v/>
      </c>
      <c r="R7413" s="366">
        <f>IF(N7413="IBIRAPITANGA FASE 3",IF(P7413="Atraso",M7413,M7413/(1+$J$2)^Q7413),IF(P7413="Atraso",M7413,M7413/(1+$J$1)^Q7413))</f>
        <v/>
      </c>
    </row>
    <row r="7414">
      <c r="A7414" t="inlineStr">
        <is>
          <t>Q04L09</t>
        </is>
      </c>
      <c r="B7414" t="inlineStr">
        <is>
          <t>ROBERTO TOLEDO HUMMEL</t>
        </is>
      </c>
      <c r="C7414" t="n">
        <v>1</v>
      </c>
      <c r="D7414" t="n">
        <v>0</v>
      </c>
      <c r="E7414" t="n">
        <v>0</v>
      </c>
      <c r="F7414" t="inlineStr">
        <is>
          <t>MENSAL</t>
        </is>
      </c>
      <c r="G7414" t="n">
        <v>45260</v>
      </c>
      <c r="H7414" t="n">
        <v>45260</v>
      </c>
      <c r="I7414" t="inlineStr">
        <is>
          <t>001</t>
        </is>
      </c>
      <c r="J7414" t="inlineStr">
        <is>
          <t>CARTEIRA</t>
        </is>
      </c>
      <c r="K7414" t="inlineStr">
        <is>
          <t>CONTRATO</t>
        </is>
      </c>
      <c r="L7414" t="n">
        <v>1218.193944</v>
      </c>
      <c r="M7414" t="inlineStr"/>
      <c r="N7414" t="inlineStr"/>
      <c r="O7414" s="142">
        <f>DATE(YEAR(H7414),MONTH(H7414),1)</f>
        <v/>
      </c>
      <c r="P7414" s="132">
        <f>IF(H7414&gt;$L$3,"Futuro","Atraso")</f>
        <v/>
      </c>
      <c r="Q7414">
        <f>12*(YEAR(H7414)-YEAR($L$3))+(MONTH(H7414)-MONTH($L$3))</f>
        <v/>
      </c>
      <c r="R7414" s="366">
        <f>IF(N7414="IBIRAPITANGA FASE 3",IF(P7414="Atraso",M7414,M7414/(1+$J$2)^Q7414),IF(P7414="Atraso",M7414,M7414/(1+$J$1)^Q7414))</f>
        <v/>
      </c>
    </row>
    <row r="7415">
      <c r="A7415" t="inlineStr">
        <is>
          <t>Q04L09</t>
        </is>
      </c>
      <c r="B7415" t="inlineStr">
        <is>
          <t>ROBERTO TOLEDO HUMMEL</t>
        </is>
      </c>
      <c r="C7415" t="n">
        <v>1</v>
      </c>
      <c r="D7415" t="n">
        <v>0</v>
      </c>
      <c r="E7415" t="n">
        <v>0</v>
      </c>
      <c r="F7415" t="inlineStr">
        <is>
          <t>MENSAL</t>
        </is>
      </c>
      <c r="G7415" t="n">
        <v>45290</v>
      </c>
      <c r="H7415" t="n">
        <v>45290</v>
      </c>
      <c r="I7415" t="inlineStr">
        <is>
          <t>002</t>
        </is>
      </c>
      <c r="J7415" t="inlineStr">
        <is>
          <t>CARTEIRA</t>
        </is>
      </c>
      <c r="K7415" t="inlineStr">
        <is>
          <t>CONTRATO</t>
        </is>
      </c>
      <c r="L7415" t="n">
        <v>1218.193944</v>
      </c>
      <c r="M7415" t="inlineStr"/>
      <c r="N7415" t="inlineStr"/>
      <c r="O7415" s="142">
        <f>DATE(YEAR(H7415),MONTH(H7415),1)</f>
        <v/>
      </c>
      <c r="P7415" s="132">
        <f>IF(H7415&gt;$L$3,"Futuro","Atraso")</f>
        <v/>
      </c>
      <c r="Q7415">
        <f>12*(YEAR(H7415)-YEAR($L$3))+(MONTH(H7415)-MONTH($L$3))</f>
        <v/>
      </c>
      <c r="R7415" s="366">
        <f>IF(N7415="IBIRAPITANGA FASE 3",IF(P7415="Atraso",M7415,M7415/(1+$J$2)^Q7415),IF(P7415="Atraso",M7415,M7415/(1+$J$1)^Q7415))</f>
        <v/>
      </c>
    </row>
    <row r="7416">
      <c r="A7416" t="inlineStr">
        <is>
          <t>Q04L09</t>
        </is>
      </c>
      <c r="B7416" t="inlineStr">
        <is>
          <t>ROBERTO TOLEDO HUMMEL</t>
        </is>
      </c>
      <c r="C7416" t="n">
        <v>1</v>
      </c>
      <c r="D7416" t="n">
        <v>0</v>
      </c>
      <c r="E7416" t="n">
        <v>0</v>
      </c>
      <c r="F7416" t="inlineStr">
        <is>
          <t>MENSAL</t>
        </is>
      </c>
      <c r="G7416" t="n">
        <v>45321</v>
      </c>
      <c r="H7416" t="n">
        <v>45321</v>
      </c>
      <c r="I7416" t="inlineStr">
        <is>
          <t>003</t>
        </is>
      </c>
      <c r="J7416" t="inlineStr">
        <is>
          <t>CARTEIRA</t>
        </is>
      </c>
      <c r="K7416" t="inlineStr">
        <is>
          <t>CONTRATO</t>
        </is>
      </c>
      <c r="L7416" t="n">
        <v>1218.193944</v>
      </c>
      <c r="M7416" t="inlineStr"/>
      <c r="N7416" t="inlineStr"/>
      <c r="O7416" s="142">
        <f>DATE(YEAR(H7416),MONTH(H7416),1)</f>
        <v/>
      </c>
      <c r="P7416" s="132">
        <f>IF(H7416&gt;$L$3,"Futuro","Atraso")</f>
        <v/>
      </c>
      <c r="Q7416">
        <f>12*(YEAR(H7416)-YEAR($L$3))+(MONTH(H7416)-MONTH($L$3))</f>
        <v/>
      </c>
      <c r="R7416" s="366">
        <f>IF(N7416="IBIRAPITANGA FASE 3",IF(P7416="Atraso",M7416,M7416/(1+$J$2)^Q7416),IF(P7416="Atraso",M7416,M7416/(1+$J$1)^Q7416))</f>
        <v/>
      </c>
    </row>
    <row r="7417">
      <c r="A7417" t="inlineStr">
        <is>
          <t>Q04L09</t>
        </is>
      </c>
      <c r="B7417" t="inlineStr">
        <is>
          <t>ROBERTO TOLEDO HUMMEL</t>
        </is>
      </c>
      <c r="C7417" t="n">
        <v>1</v>
      </c>
      <c r="D7417" t="n">
        <v>0</v>
      </c>
      <c r="E7417" t="n">
        <v>0</v>
      </c>
      <c r="F7417" t="inlineStr">
        <is>
          <t>MENSAL</t>
        </is>
      </c>
      <c r="G7417" t="n">
        <v>45351</v>
      </c>
      <c r="H7417" t="n">
        <v>45351</v>
      </c>
      <c r="I7417" t="inlineStr">
        <is>
          <t>004</t>
        </is>
      </c>
      <c r="J7417" t="inlineStr">
        <is>
          <t>CARTEIRA</t>
        </is>
      </c>
      <c r="K7417" t="inlineStr">
        <is>
          <t>CONTRATO</t>
        </is>
      </c>
      <c r="L7417" t="n">
        <v>1218.193944</v>
      </c>
      <c r="M7417" t="inlineStr"/>
      <c r="N7417" t="inlineStr"/>
      <c r="O7417" s="142">
        <f>DATE(YEAR(H7417),MONTH(H7417),1)</f>
        <v/>
      </c>
      <c r="P7417" s="132">
        <f>IF(H7417&gt;$L$3,"Futuro","Atraso")</f>
        <v/>
      </c>
      <c r="Q7417">
        <f>12*(YEAR(H7417)-YEAR($L$3))+(MONTH(H7417)-MONTH($L$3))</f>
        <v/>
      </c>
      <c r="R7417" s="366">
        <f>IF(N7417="IBIRAPITANGA FASE 3",IF(P7417="Atraso",M7417,M7417/(1+$J$2)^Q7417),IF(P7417="Atraso",M7417,M7417/(1+$J$1)^Q7417))</f>
        <v/>
      </c>
    </row>
    <row r="7418">
      <c r="A7418" t="inlineStr">
        <is>
          <t>Q04L09</t>
        </is>
      </c>
      <c r="B7418" t="inlineStr">
        <is>
          <t>ROBERTO TOLEDO HUMMEL</t>
        </is>
      </c>
      <c r="C7418" t="n">
        <v>1</v>
      </c>
      <c r="D7418" t="n">
        <v>0</v>
      </c>
      <c r="E7418" t="n">
        <v>0</v>
      </c>
      <c r="F7418" t="inlineStr">
        <is>
          <t>MENSAL</t>
        </is>
      </c>
      <c r="G7418" t="n">
        <v>45381</v>
      </c>
      <c r="H7418" t="n">
        <v>45381</v>
      </c>
      <c r="I7418" t="inlineStr">
        <is>
          <t>005</t>
        </is>
      </c>
      <c r="J7418" t="inlineStr">
        <is>
          <t>CARTEIRA</t>
        </is>
      </c>
      <c r="K7418" t="inlineStr">
        <is>
          <t>CONTRATO</t>
        </is>
      </c>
      <c r="L7418" t="n">
        <v>1218.193944</v>
      </c>
      <c r="M7418" t="inlineStr"/>
      <c r="N7418" t="inlineStr"/>
      <c r="O7418" s="142">
        <f>DATE(YEAR(H7418),MONTH(H7418),1)</f>
        <v/>
      </c>
      <c r="P7418" s="132">
        <f>IF(H7418&gt;$L$3,"Futuro","Atraso")</f>
        <v/>
      </c>
      <c r="Q7418">
        <f>12*(YEAR(H7418)-YEAR($L$3))+(MONTH(H7418)-MONTH($L$3))</f>
        <v/>
      </c>
      <c r="R7418" s="366">
        <f>IF(N7418="IBIRAPITANGA FASE 3",IF(P7418="Atraso",M7418,M7418/(1+$J$2)^Q7418),IF(P7418="Atraso",M7418,M7418/(1+$J$1)^Q7418))</f>
        <v/>
      </c>
    </row>
    <row r="7419">
      <c r="A7419" t="inlineStr">
        <is>
          <t>Q04L09</t>
        </is>
      </c>
      <c r="B7419" t="inlineStr">
        <is>
          <t>ROBERTO TOLEDO HUMMEL</t>
        </is>
      </c>
      <c r="C7419" t="n">
        <v>1</v>
      </c>
      <c r="D7419" t="n">
        <v>0</v>
      </c>
      <c r="E7419" t="n">
        <v>0</v>
      </c>
      <c r="F7419" t="inlineStr">
        <is>
          <t>MENSAL</t>
        </is>
      </c>
      <c r="G7419" t="n">
        <v>45412</v>
      </c>
      <c r="H7419" t="n">
        <v>45412</v>
      </c>
      <c r="I7419" t="inlineStr">
        <is>
          <t>006</t>
        </is>
      </c>
      <c r="J7419" t="inlineStr">
        <is>
          <t>CARTEIRA</t>
        </is>
      </c>
      <c r="K7419" t="inlineStr">
        <is>
          <t>CONTRATO</t>
        </is>
      </c>
      <c r="L7419" t="n">
        <v>1218.193944</v>
      </c>
      <c r="M7419" t="inlineStr"/>
      <c r="N7419" t="inlineStr"/>
      <c r="O7419" s="142">
        <f>DATE(YEAR(H7419),MONTH(H7419),1)</f>
        <v/>
      </c>
      <c r="P7419" s="132">
        <f>IF(H7419&gt;$L$3,"Futuro","Atraso")</f>
        <v/>
      </c>
      <c r="Q7419">
        <f>12*(YEAR(H7419)-YEAR($L$3))+(MONTH(H7419)-MONTH($L$3))</f>
        <v/>
      </c>
      <c r="R7419" s="366">
        <f>IF(N7419="IBIRAPITANGA FASE 3",IF(P7419="Atraso",M7419,M7419/(1+$J$2)^Q7419),IF(P7419="Atraso",M7419,M7419/(1+$J$1)^Q7419))</f>
        <v/>
      </c>
    </row>
    <row r="7420">
      <c r="A7420" t="inlineStr">
        <is>
          <t>Q04L09</t>
        </is>
      </c>
      <c r="B7420" t="inlineStr">
        <is>
          <t>ROBERTO TOLEDO HUMMEL</t>
        </is>
      </c>
      <c r="C7420" t="n">
        <v>1</v>
      </c>
      <c r="D7420" t="n">
        <v>0</v>
      </c>
      <c r="E7420" t="n">
        <v>0</v>
      </c>
      <c r="F7420" t="inlineStr">
        <is>
          <t>MENSAL</t>
        </is>
      </c>
      <c r="G7420" t="n">
        <v>45442</v>
      </c>
      <c r="H7420" t="n">
        <v>45442</v>
      </c>
      <c r="I7420" t="inlineStr">
        <is>
          <t>007</t>
        </is>
      </c>
      <c r="J7420" t="inlineStr">
        <is>
          <t>CARTEIRA</t>
        </is>
      </c>
      <c r="K7420" t="inlineStr">
        <is>
          <t>CONTRATO</t>
        </is>
      </c>
      <c r="L7420" t="n">
        <v>1218.193944</v>
      </c>
      <c r="M7420" t="inlineStr"/>
      <c r="N7420" t="inlineStr"/>
      <c r="O7420" s="142">
        <f>DATE(YEAR(H7420),MONTH(H7420),1)</f>
        <v/>
      </c>
      <c r="P7420" s="132">
        <f>IF(H7420&gt;$L$3,"Futuro","Atraso")</f>
        <v/>
      </c>
      <c r="Q7420">
        <f>12*(YEAR(H7420)-YEAR($L$3))+(MONTH(H7420)-MONTH($L$3))</f>
        <v/>
      </c>
      <c r="R7420" s="366">
        <f>IF(N7420="IBIRAPITANGA FASE 3",IF(P7420="Atraso",M7420,M7420/(1+$J$2)^Q7420),IF(P7420="Atraso",M7420,M7420/(1+$J$1)^Q7420))</f>
        <v/>
      </c>
    </row>
    <row r="7421">
      <c r="A7421" t="inlineStr">
        <is>
          <t>Q04L09</t>
        </is>
      </c>
      <c r="B7421" t="inlineStr">
        <is>
          <t>ROBERTO TOLEDO HUMMEL</t>
        </is>
      </c>
      <c r="C7421" t="n">
        <v>1</v>
      </c>
      <c r="D7421" t="n">
        <v>0</v>
      </c>
      <c r="E7421" t="n">
        <v>0</v>
      </c>
      <c r="F7421" t="inlineStr">
        <is>
          <t>MENSAL</t>
        </is>
      </c>
      <c r="G7421" t="n">
        <v>45473</v>
      </c>
      <c r="H7421" t="n">
        <v>45473</v>
      </c>
      <c r="I7421" t="inlineStr">
        <is>
          <t>008</t>
        </is>
      </c>
      <c r="J7421" t="inlineStr">
        <is>
          <t>CARTEIRA</t>
        </is>
      </c>
      <c r="K7421" t="inlineStr">
        <is>
          <t>CONTRATO</t>
        </is>
      </c>
      <c r="L7421" t="n">
        <v>1218.193944</v>
      </c>
      <c r="M7421" t="inlineStr"/>
      <c r="N7421" t="inlineStr"/>
      <c r="O7421" s="142">
        <f>DATE(YEAR(H7421),MONTH(H7421),1)</f>
        <v/>
      </c>
      <c r="P7421" s="132">
        <f>IF(H7421&gt;$L$3,"Futuro","Atraso")</f>
        <v/>
      </c>
      <c r="Q7421">
        <f>12*(YEAR(H7421)-YEAR($L$3))+(MONTH(H7421)-MONTH($L$3))</f>
        <v/>
      </c>
      <c r="R7421" s="366">
        <f>IF(N7421="IBIRAPITANGA FASE 3",IF(P7421="Atraso",M7421,M7421/(1+$J$2)^Q7421),IF(P7421="Atraso",M7421,M7421/(1+$J$1)^Q7421))</f>
        <v/>
      </c>
    </row>
    <row r="7422">
      <c r="A7422" t="inlineStr">
        <is>
          <t>Q04L09</t>
        </is>
      </c>
      <c r="B7422" t="inlineStr">
        <is>
          <t>ROBERTO TOLEDO HUMMEL</t>
        </is>
      </c>
      <c r="C7422" t="n">
        <v>1</v>
      </c>
      <c r="D7422" t="n">
        <v>0</v>
      </c>
      <c r="E7422" t="n">
        <v>0</v>
      </c>
      <c r="F7422" t="inlineStr">
        <is>
          <t>MENSAL</t>
        </is>
      </c>
      <c r="G7422" t="n">
        <v>45503</v>
      </c>
      <c r="H7422" t="n">
        <v>45503</v>
      </c>
      <c r="I7422" t="inlineStr">
        <is>
          <t>009</t>
        </is>
      </c>
      <c r="J7422" t="inlineStr">
        <is>
          <t>CARTEIRA</t>
        </is>
      </c>
      <c r="K7422" t="inlineStr">
        <is>
          <t>CONTRATO</t>
        </is>
      </c>
      <c r="L7422" t="n">
        <v>1218.193944</v>
      </c>
      <c r="M7422" t="inlineStr"/>
      <c r="N7422" t="inlineStr"/>
      <c r="O7422" s="142">
        <f>DATE(YEAR(H7422),MONTH(H7422),1)</f>
        <v/>
      </c>
      <c r="P7422" s="132">
        <f>IF(H7422&gt;$L$3,"Futuro","Atraso")</f>
        <v/>
      </c>
      <c r="Q7422">
        <f>12*(YEAR(H7422)-YEAR($L$3))+(MONTH(H7422)-MONTH($L$3))</f>
        <v/>
      </c>
      <c r="R7422" s="366">
        <f>IF(N7422="IBIRAPITANGA FASE 3",IF(P7422="Atraso",M7422,M7422/(1+$J$2)^Q7422),IF(P7422="Atraso",M7422,M7422/(1+$J$1)^Q7422))</f>
        <v/>
      </c>
    </row>
    <row r="7423">
      <c r="A7423" t="inlineStr">
        <is>
          <t>Q04L09</t>
        </is>
      </c>
      <c r="B7423" t="inlineStr">
        <is>
          <t>ROBERTO TOLEDO HUMMEL</t>
        </is>
      </c>
      <c r="C7423" t="n">
        <v>1</v>
      </c>
      <c r="D7423" t="n">
        <v>0</v>
      </c>
      <c r="E7423" t="n">
        <v>0</v>
      </c>
      <c r="F7423" t="inlineStr">
        <is>
          <t>MENSAL</t>
        </is>
      </c>
      <c r="G7423" t="n">
        <v>45534</v>
      </c>
      <c r="H7423" t="n">
        <v>45534</v>
      </c>
      <c r="I7423" t="inlineStr">
        <is>
          <t>010</t>
        </is>
      </c>
      <c r="J7423" t="inlineStr">
        <is>
          <t>CARTEIRA</t>
        </is>
      </c>
      <c r="K7423" t="inlineStr">
        <is>
          <t>CONTRATO</t>
        </is>
      </c>
      <c r="L7423" t="n">
        <v>1218.193944</v>
      </c>
      <c r="M7423" t="inlineStr"/>
      <c r="N7423" t="inlineStr"/>
      <c r="O7423" s="142">
        <f>DATE(YEAR(H7423),MONTH(H7423),1)</f>
        <v/>
      </c>
      <c r="P7423" s="132">
        <f>IF(H7423&gt;$L$3,"Futuro","Atraso")</f>
        <v/>
      </c>
      <c r="Q7423">
        <f>12*(YEAR(H7423)-YEAR($L$3))+(MONTH(H7423)-MONTH($L$3))</f>
        <v/>
      </c>
      <c r="R7423" s="366">
        <f>IF(N7423="IBIRAPITANGA FASE 3",IF(P7423="Atraso",M7423,M7423/(1+$J$2)^Q7423),IF(P7423="Atraso",M7423,M7423/(1+$J$1)^Q7423))</f>
        <v/>
      </c>
    </row>
    <row r="7424">
      <c r="A7424" t="inlineStr">
        <is>
          <t>Q04L09</t>
        </is>
      </c>
      <c r="B7424" t="inlineStr">
        <is>
          <t>ROBERTO TOLEDO HUMMEL</t>
        </is>
      </c>
      <c r="C7424" t="n">
        <v>1</v>
      </c>
      <c r="D7424" t="n">
        <v>0</v>
      </c>
      <c r="E7424" t="n">
        <v>0</v>
      </c>
      <c r="F7424" t="inlineStr">
        <is>
          <t>MENSAL</t>
        </is>
      </c>
      <c r="G7424" t="n">
        <v>45565</v>
      </c>
      <c r="H7424" t="n">
        <v>45565</v>
      </c>
      <c r="I7424" t="inlineStr">
        <is>
          <t>011</t>
        </is>
      </c>
      <c r="J7424" t="inlineStr">
        <is>
          <t>CARTEIRA</t>
        </is>
      </c>
      <c r="K7424" t="inlineStr">
        <is>
          <t>CONTRATO</t>
        </is>
      </c>
      <c r="L7424" t="n">
        <v>1218.193944</v>
      </c>
      <c r="M7424" t="inlineStr"/>
      <c r="N7424" t="inlineStr"/>
      <c r="O7424" s="142">
        <f>DATE(YEAR(H7424),MONTH(H7424),1)</f>
        <v/>
      </c>
      <c r="P7424" s="132">
        <f>IF(H7424&gt;$L$3,"Futuro","Atraso")</f>
        <v/>
      </c>
      <c r="Q7424">
        <f>12*(YEAR(H7424)-YEAR($L$3))+(MONTH(H7424)-MONTH($L$3))</f>
        <v/>
      </c>
      <c r="R7424" s="366">
        <f>IF(N7424="IBIRAPITANGA FASE 3",IF(P7424="Atraso",M7424,M7424/(1+$J$2)^Q7424),IF(P7424="Atraso",M7424,M7424/(1+$J$1)^Q7424))</f>
        <v/>
      </c>
    </row>
    <row r="7425">
      <c r="A7425" t="inlineStr">
        <is>
          <t>Q04L09</t>
        </is>
      </c>
      <c r="B7425" t="inlineStr">
        <is>
          <t>ROBERTO TOLEDO HUMMEL</t>
        </is>
      </c>
      <c r="C7425" t="n">
        <v>1</v>
      </c>
      <c r="D7425" t="n">
        <v>0</v>
      </c>
      <c r="E7425" t="n">
        <v>0</v>
      </c>
      <c r="F7425" t="inlineStr">
        <is>
          <t>MENSAL</t>
        </is>
      </c>
      <c r="G7425" t="n">
        <v>45595</v>
      </c>
      <c r="H7425" t="n">
        <v>45595</v>
      </c>
      <c r="I7425" t="inlineStr">
        <is>
          <t>012</t>
        </is>
      </c>
      <c r="J7425" t="inlineStr">
        <is>
          <t>CARTEIRA</t>
        </is>
      </c>
      <c r="K7425" t="inlineStr">
        <is>
          <t>CONTRATO</t>
        </is>
      </c>
      <c r="L7425" t="n">
        <v>1218.193944</v>
      </c>
      <c r="M7425" t="inlineStr"/>
      <c r="N7425" t="inlineStr"/>
      <c r="O7425" s="142">
        <f>DATE(YEAR(H7425),MONTH(H7425),1)</f>
        <v/>
      </c>
      <c r="P7425" s="132">
        <f>IF(H7425&gt;$L$3,"Futuro","Atraso")</f>
        <v/>
      </c>
      <c r="Q7425">
        <f>12*(YEAR(H7425)-YEAR($L$3))+(MONTH(H7425)-MONTH($L$3))</f>
        <v/>
      </c>
      <c r="R7425" s="366">
        <f>IF(N7425="IBIRAPITANGA FASE 3",IF(P7425="Atraso",M7425,M7425/(1+$J$2)^Q7425),IF(P7425="Atraso",M7425,M7425/(1+$J$1)^Q7425))</f>
        <v/>
      </c>
    </row>
    <row r="7426">
      <c r="A7426" t="inlineStr">
        <is>
          <t>Q04L09</t>
        </is>
      </c>
      <c r="B7426" t="inlineStr">
        <is>
          <t>ROBERTO TOLEDO HUMMEL</t>
        </is>
      </c>
      <c r="C7426" t="n">
        <v>1</v>
      </c>
      <c r="D7426" t="n">
        <v>0</v>
      </c>
      <c r="E7426" t="n">
        <v>0</v>
      </c>
      <c r="F7426" t="inlineStr">
        <is>
          <t>MENSAL</t>
        </is>
      </c>
      <c r="G7426" t="n">
        <v>45626</v>
      </c>
      <c r="H7426" t="n">
        <v>45626</v>
      </c>
      <c r="I7426" t="inlineStr">
        <is>
          <t>013</t>
        </is>
      </c>
      <c r="J7426" t="inlineStr">
        <is>
          <t>CARTEIRA</t>
        </is>
      </c>
      <c r="K7426" t="inlineStr">
        <is>
          <t>CONTRATO</t>
        </is>
      </c>
      <c r="L7426" t="n">
        <v>1218.193944</v>
      </c>
      <c r="M7426" t="inlineStr"/>
      <c r="N7426" t="inlineStr"/>
      <c r="O7426" s="142">
        <f>DATE(YEAR(H7426),MONTH(H7426),1)</f>
        <v/>
      </c>
      <c r="P7426" s="132">
        <f>IF(H7426&gt;$L$3,"Futuro","Atraso")</f>
        <v/>
      </c>
      <c r="Q7426">
        <f>12*(YEAR(H7426)-YEAR($L$3))+(MONTH(H7426)-MONTH($L$3))</f>
        <v/>
      </c>
      <c r="R7426" s="366">
        <f>IF(N7426="IBIRAPITANGA FASE 3",IF(P7426="Atraso",M7426,M7426/(1+$J$2)^Q7426),IF(P7426="Atraso",M7426,M7426/(1+$J$1)^Q7426))</f>
        <v/>
      </c>
    </row>
    <row r="7427">
      <c r="A7427" t="inlineStr">
        <is>
          <t>Q04L09</t>
        </is>
      </c>
      <c r="B7427" t="inlineStr">
        <is>
          <t>ROBERTO TOLEDO HUMMEL</t>
        </is>
      </c>
      <c r="C7427" t="n">
        <v>1</v>
      </c>
      <c r="D7427" t="n">
        <v>0</v>
      </c>
      <c r="E7427" t="n">
        <v>0</v>
      </c>
      <c r="F7427" t="inlineStr">
        <is>
          <t>MENSAL</t>
        </is>
      </c>
      <c r="G7427" t="n">
        <v>45656</v>
      </c>
      <c r="H7427" t="n">
        <v>45656</v>
      </c>
      <c r="I7427" t="inlineStr">
        <is>
          <t>014</t>
        </is>
      </c>
      <c r="J7427" t="inlineStr">
        <is>
          <t>CARTEIRA</t>
        </is>
      </c>
      <c r="K7427" t="inlineStr">
        <is>
          <t>CONTRATO</t>
        </is>
      </c>
      <c r="L7427" t="n">
        <v>1218.193944</v>
      </c>
      <c r="M7427" t="inlineStr"/>
      <c r="N7427" t="inlineStr"/>
      <c r="O7427" s="142">
        <f>DATE(YEAR(H7427),MONTH(H7427),1)</f>
        <v/>
      </c>
      <c r="P7427" s="132">
        <f>IF(H7427&gt;$L$3,"Futuro","Atraso")</f>
        <v/>
      </c>
      <c r="Q7427">
        <f>12*(YEAR(H7427)-YEAR($L$3))+(MONTH(H7427)-MONTH($L$3))</f>
        <v/>
      </c>
      <c r="R7427" s="366">
        <f>IF(N7427="IBIRAPITANGA FASE 3",IF(P7427="Atraso",M7427,M7427/(1+$J$2)^Q7427),IF(P7427="Atraso",M7427,M7427/(1+$J$1)^Q7427))</f>
        <v/>
      </c>
    </row>
    <row r="7428">
      <c r="A7428" t="inlineStr">
        <is>
          <t>Q04L09</t>
        </is>
      </c>
      <c r="B7428" t="inlineStr">
        <is>
          <t>ROBERTO TOLEDO HUMMEL</t>
        </is>
      </c>
      <c r="C7428" t="n">
        <v>1</v>
      </c>
      <c r="D7428" t="n">
        <v>0</v>
      </c>
      <c r="E7428" t="n">
        <v>0</v>
      </c>
      <c r="F7428" t="inlineStr">
        <is>
          <t>MENSAL</t>
        </is>
      </c>
      <c r="G7428" t="n">
        <v>45687</v>
      </c>
      <c r="H7428" t="n">
        <v>45687</v>
      </c>
      <c r="I7428" t="inlineStr">
        <is>
          <t>015</t>
        </is>
      </c>
      <c r="J7428" t="inlineStr">
        <is>
          <t>CARTEIRA</t>
        </is>
      </c>
      <c r="K7428" t="inlineStr">
        <is>
          <t>CONTRATO</t>
        </is>
      </c>
      <c r="L7428" t="n">
        <v>1218.193944</v>
      </c>
      <c r="M7428" t="inlineStr"/>
      <c r="N7428" t="inlineStr"/>
      <c r="O7428" s="142">
        <f>DATE(YEAR(H7428),MONTH(H7428),1)</f>
        <v/>
      </c>
      <c r="P7428" s="132">
        <f>IF(H7428&gt;$L$3,"Futuro","Atraso")</f>
        <v/>
      </c>
      <c r="Q7428">
        <f>12*(YEAR(H7428)-YEAR($L$3))+(MONTH(H7428)-MONTH($L$3))</f>
        <v/>
      </c>
      <c r="R7428" s="366">
        <f>IF(N7428="IBIRAPITANGA FASE 3",IF(P7428="Atraso",M7428,M7428/(1+$J$2)^Q7428),IF(P7428="Atraso",M7428,M7428/(1+$J$1)^Q7428))</f>
        <v/>
      </c>
    </row>
    <row r="7429">
      <c r="A7429" t="inlineStr">
        <is>
          <t>Q04L09</t>
        </is>
      </c>
      <c r="B7429" t="inlineStr">
        <is>
          <t>ROBERTO TOLEDO HUMMEL</t>
        </is>
      </c>
      <c r="C7429" t="n">
        <v>1</v>
      </c>
      <c r="D7429" t="n">
        <v>0</v>
      </c>
      <c r="E7429" t="n">
        <v>0</v>
      </c>
      <c r="F7429" t="inlineStr">
        <is>
          <t>MENSAL</t>
        </is>
      </c>
      <c r="G7429" t="n">
        <v>45716</v>
      </c>
      <c r="H7429" t="n">
        <v>45716</v>
      </c>
      <c r="I7429" t="inlineStr">
        <is>
          <t>016</t>
        </is>
      </c>
      <c r="J7429" t="inlineStr">
        <is>
          <t>CARTEIRA</t>
        </is>
      </c>
      <c r="K7429" t="inlineStr">
        <is>
          <t>CONTRATO</t>
        </is>
      </c>
      <c r="L7429" t="n">
        <v>1218.193944</v>
      </c>
      <c r="M7429" t="inlineStr"/>
      <c r="N7429" t="inlineStr"/>
      <c r="O7429" s="142">
        <f>DATE(YEAR(H7429),MONTH(H7429),1)</f>
        <v/>
      </c>
      <c r="P7429" s="132">
        <f>IF(H7429&gt;$L$3,"Futuro","Atraso")</f>
        <v/>
      </c>
      <c r="Q7429">
        <f>12*(YEAR(H7429)-YEAR($L$3))+(MONTH(H7429)-MONTH($L$3))</f>
        <v/>
      </c>
      <c r="R7429" s="366">
        <f>IF(N7429="IBIRAPITANGA FASE 3",IF(P7429="Atraso",M7429,M7429/(1+$J$2)^Q7429),IF(P7429="Atraso",M7429,M7429/(1+$J$1)^Q7429))</f>
        <v/>
      </c>
    </row>
    <row r="7430">
      <c r="A7430" t="inlineStr">
        <is>
          <t>Q04L09</t>
        </is>
      </c>
      <c r="B7430" t="inlineStr">
        <is>
          <t>ROBERTO TOLEDO HUMMEL</t>
        </is>
      </c>
      <c r="C7430" t="n">
        <v>1</v>
      </c>
      <c r="D7430" t="n">
        <v>0</v>
      </c>
      <c r="E7430" t="n">
        <v>0</v>
      </c>
      <c r="F7430" t="inlineStr">
        <is>
          <t>MENSAL</t>
        </is>
      </c>
      <c r="G7430" t="n">
        <v>45746</v>
      </c>
      <c r="H7430" t="n">
        <v>45746</v>
      </c>
      <c r="I7430" t="inlineStr">
        <is>
          <t>017</t>
        </is>
      </c>
      <c r="J7430" t="inlineStr">
        <is>
          <t>CARTEIRA</t>
        </is>
      </c>
      <c r="K7430" t="inlineStr">
        <is>
          <t>CONTRATO</t>
        </is>
      </c>
      <c r="L7430" t="n">
        <v>1218.193944</v>
      </c>
      <c r="M7430" t="inlineStr"/>
      <c r="N7430" t="inlineStr"/>
      <c r="O7430" s="142">
        <f>DATE(YEAR(H7430),MONTH(H7430),1)</f>
        <v/>
      </c>
      <c r="P7430" s="132">
        <f>IF(H7430&gt;$L$3,"Futuro","Atraso")</f>
        <v/>
      </c>
      <c r="Q7430">
        <f>12*(YEAR(H7430)-YEAR($L$3))+(MONTH(H7430)-MONTH($L$3))</f>
        <v/>
      </c>
      <c r="R7430" s="366">
        <f>IF(N7430="IBIRAPITANGA FASE 3",IF(P7430="Atraso",M7430,M7430/(1+$J$2)^Q7430),IF(P7430="Atraso",M7430,M7430/(1+$J$1)^Q7430))</f>
        <v/>
      </c>
    </row>
    <row r="7431">
      <c r="A7431" t="inlineStr">
        <is>
          <t>Q04L09</t>
        </is>
      </c>
      <c r="B7431" t="inlineStr">
        <is>
          <t>ROBERTO TOLEDO HUMMEL</t>
        </is>
      </c>
      <c r="C7431" t="n">
        <v>1</v>
      </c>
      <c r="D7431" t="n">
        <v>0</v>
      </c>
      <c r="E7431" t="n">
        <v>0</v>
      </c>
      <c r="F7431" t="inlineStr">
        <is>
          <t>MENSAL</t>
        </is>
      </c>
      <c r="G7431" t="n">
        <v>45777</v>
      </c>
      <c r="H7431" t="n">
        <v>45777</v>
      </c>
      <c r="I7431" t="inlineStr">
        <is>
          <t>018</t>
        </is>
      </c>
      <c r="J7431" t="inlineStr">
        <is>
          <t>CARTEIRA</t>
        </is>
      </c>
      <c r="K7431" t="inlineStr">
        <is>
          <t>CONTRATO</t>
        </is>
      </c>
      <c r="L7431" t="n">
        <v>1218.193944</v>
      </c>
      <c r="M7431" t="inlineStr"/>
      <c r="N7431" t="inlineStr"/>
      <c r="O7431" s="142">
        <f>DATE(YEAR(H7431),MONTH(H7431),1)</f>
        <v/>
      </c>
      <c r="P7431" s="132">
        <f>IF(H7431&gt;$L$3,"Futuro","Atraso")</f>
        <v/>
      </c>
      <c r="Q7431">
        <f>12*(YEAR(H7431)-YEAR($L$3))+(MONTH(H7431)-MONTH($L$3))</f>
        <v/>
      </c>
      <c r="R7431" s="366">
        <f>IF(N7431="IBIRAPITANGA FASE 3",IF(P7431="Atraso",M7431,M7431/(1+$J$2)^Q7431),IF(P7431="Atraso",M7431,M7431/(1+$J$1)^Q7431))</f>
        <v/>
      </c>
    </row>
    <row r="7432">
      <c r="A7432" t="inlineStr">
        <is>
          <t>Q04L09</t>
        </is>
      </c>
      <c r="B7432" t="inlineStr">
        <is>
          <t>ROBERTO TOLEDO HUMMEL</t>
        </is>
      </c>
      <c r="C7432" t="n">
        <v>1</v>
      </c>
      <c r="D7432" t="n">
        <v>0</v>
      </c>
      <c r="E7432" t="n">
        <v>0</v>
      </c>
      <c r="F7432" t="inlineStr">
        <is>
          <t>MENSAL</t>
        </is>
      </c>
      <c r="G7432" t="n">
        <v>45807</v>
      </c>
      <c r="H7432" t="n">
        <v>45807</v>
      </c>
      <c r="I7432" t="inlineStr">
        <is>
          <t>019</t>
        </is>
      </c>
      <c r="J7432" t="inlineStr">
        <is>
          <t>CARTEIRA</t>
        </is>
      </c>
      <c r="K7432" t="inlineStr">
        <is>
          <t>CONTRATO</t>
        </is>
      </c>
      <c r="L7432" t="n">
        <v>1218.193944</v>
      </c>
      <c r="M7432" t="inlineStr"/>
      <c r="N7432" t="inlineStr"/>
      <c r="O7432" s="142">
        <f>DATE(YEAR(H7432),MONTH(H7432),1)</f>
        <v/>
      </c>
      <c r="P7432" s="132">
        <f>IF(H7432&gt;$L$3,"Futuro","Atraso")</f>
        <v/>
      </c>
      <c r="Q7432">
        <f>12*(YEAR(H7432)-YEAR($L$3))+(MONTH(H7432)-MONTH($L$3))</f>
        <v/>
      </c>
      <c r="R7432" s="366">
        <f>IF(N7432="IBIRAPITANGA FASE 3",IF(P7432="Atraso",M7432,M7432/(1+$J$2)^Q7432),IF(P7432="Atraso",M7432,M7432/(1+$J$1)^Q7432))</f>
        <v/>
      </c>
    </row>
    <row r="7433">
      <c r="A7433" t="inlineStr">
        <is>
          <t>Q04L09</t>
        </is>
      </c>
      <c r="B7433" t="inlineStr">
        <is>
          <t>ROBERTO TOLEDO HUMMEL</t>
        </is>
      </c>
      <c r="C7433" t="n">
        <v>1</v>
      </c>
      <c r="D7433" t="n">
        <v>0</v>
      </c>
      <c r="E7433" t="n">
        <v>0</v>
      </c>
      <c r="F7433" t="inlineStr">
        <is>
          <t>MENSAL</t>
        </is>
      </c>
      <c r="G7433" t="n">
        <v>45838</v>
      </c>
      <c r="H7433" t="n">
        <v>45838</v>
      </c>
      <c r="I7433" t="inlineStr">
        <is>
          <t>020</t>
        </is>
      </c>
      <c r="J7433" t="inlineStr">
        <is>
          <t>CARTEIRA</t>
        </is>
      </c>
      <c r="K7433" t="inlineStr">
        <is>
          <t>CONTRATO</t>
        </is>
      </c>
      <c r="L7433" t="n">
        <v>1218.193944</v>
      </c>
      <c r="M7433" t="inlineStr"/>
      <c r="N7433" t="inlineStr"/>
      <c r="O7433" s="142">
        <f>DATE(YEAR(H7433),MONTH(H7433),1)</f>
        <v/>
      </c>
      <c r="P7433" s="132">
        <f>IF(H7433&gt;$L$3,"Futuro","Atraso")</f>
        <v/>
      </c>
      <c r="Q7433">
        <f>12*(YEAR(H7433)-YEAR($L$3))+(MONTH(H7433)-MONTH($L$3))</f>
        <v/>
      </c>
      <c r="R7433" s="366">
        <f>IF(N7433="IBIRAPITANGA FASE 3",IF(P7433="Atraso",M7433,M7433/(1+$J$2)^Q7433),IF(P7433="Atraso",M7433,M7433/(1+$J$1)^Q7433))</f>
        <v/>
      </c>
    </row>
    <row r="7434">
      <c r="A7434" t="inlineStr">
        <is>
          <t>Q04L09</t>
        </is>
      </c>
      <c r="B7434" t="inlineStr">
        <is>
          <t>ROBERTO TOLEDO HUMMEL</t>
        </is>
      </c>
      <c r="C7434" t="n">
        <v>1</v>
      </c>
      <c r="D7434" t="n">
        <v>0</v>
      </c>
      <c r="E7434" t="n">
        <v>0</v>
      </c>
      <c r="F7434" t="inlineStr">
        <is>
          <t>MENSAL</t>
        </is>
      </c>
      <c r="G7434" t="n">
        <v>45868</v>
      </c>
      <c r="H7434" t="n">
        <v>45868</v>
      </c>
      <c r="I7434" t="inlineStr">
        <is>
          <t>021</t>
        </is>
      </c>
      <c r="J7434" t="inlineStr">
        <is>
          <t>CARTEIRA</t>
        </is>
      </c>
      <c r="K7434" t="inlineStr">
        <is>
          <t>CONTRATO</t>
        </is>
      </c>
      <c r="L7434" t="n">
        <v>1218.193944</v>
      </c>
      <c r="M7434" t="inlineStr"/>
      <c r="N7434" t="inlineStr"/>
      <c r="O7434" s="142">
        <f>DATE(YEAR(H7434),MONTH(H7434),1)</f>
        <v/>
      </c>
      <c r="P7434" s="132">
        <f>IF(H7434&gt;$L$3,"Futuro","Atraso")</f>
        <v/>
      </c>
      <c r="Q7434">
        <f>12*(YEAR(H7434)-YEAR($L$3))+(MONTH(H7434)-MONTH($L$3))</f>
        <v/>
      </c>
      <c r="R7434" s="366">
        <f>IF(N7434="IBIRAPITANGA FASE 3",IF(P7434="Atraso",M7434,M7434/(1+$J$2)^Q7434),IF(P7434="Atraso",M7434,M7434/(1+$J$1)^Q7434))</f>
        <v/>
      </c>
    </row>
    <row r="7435">
      <c r="A7435" t="inlineStr">
        <is>
          <t>Q04L09</t>
        </is>
      </c>
      <c r="B7435" t="inlineStr">
        <is>
          <t>ROBERTO TOLEDO HUMMEL</t>
        </is>
      </c>
      <c r="C7435" t="n">
        <v>1</v>
      </c>
      <c r="D7435" t="n">
        <v>0</v>
      </c>
      <c r="E7435" t="n">
        <v>0</v>
      </c>
      <c r="F7435" t="inlineStr">
        <is>
          <t>MENSAL</t>
        </is>
      </c>
      <c r="G7435" t="n">
        <v>45899</v>
      </c>
      <c r="H7435" t="n">
        <v>45899</v>
      </c>
      <c r="I7435" t="inlineStr">
        <is>
          <t>022</t>
        </is>
      </c>
      <c r="J7435" t="inlineStr">
        <is>
          <t>CARTEIRA</t>
        </is>
      </c>
      <c r="K7435" t="inlineStr">
        <is>
          <t>CONTRATO</t>
        </is>
      </c>
      <c r="L7435" t="n">
        <v>1218.193944</v>
      </c>
      <c r="M7435" t="inlineStr"/>
      <c r="N7435" t="inlineStr"/>
      <c r="O7435" s="142">
        <f>DATE(YEAR(H7435),MONTH(H7435),1)</f>
        <v/>
      </c>
      <c r="P7435" s="132">
        <f>IF(H7435&gt;$L$3,"Futuro","Atraso")</f>
        <v/>
      </c>
      <c r="Q7435">
        <f>12*(YEAR(H7435)-YEAR($L$3))+(MONTH(H7435)-MONTH($L$3))</f>
        <v/>
      </c>
      <c r="R7435" s="366">
        <f>IF(N7435="IBIRAPITANGA FASE 3",IF(P7435="Atraso",M7435,M7435/(1+$J$2)^Q7435),IF(P7435="Atraso",M7435,M7435/(1+$J$1)^Q7435))</f>
        <v/>
      </c>
    </row>
    <row r="7436">
      <c r="A7436" t="inlineStr">
        <is>
          <t>Q04L09</t>
        </is>
      </c>
      <c r="B7436" t="inlineStr">
        <is>
          <t>ROBERTO TOLEDO HUMMEL</t>
        </is>
      </c>
      <c r="C7436" t="n">
        <v>1</v>
      </c>
      <c r="D7436" t="n">
        <v>0</v>
      </c>
      <c r="E7436" t="n">
        <v>0</v>
      </c>
      <c r="F7436" t="inlineStr">
        <is>
          <t>MENSAL</t>
        </is>
      </c>
      <c r="G7436" t="n">
        <v>45930</v>
      </c>
      <c r="H7436" t="n">
        <v>45930</v>
      </c>
      <c r="I7436" t="inlineStr">
        <is>
          <t>023</t>
        </is>
      </c>
      <c r="J7436" t="inlineStr">
        <is>
          <t>CARTEIRA</t>
        </is>
      </c>
      <c r="K7436" t="inlineStr">
        <is>
          <t>CONTRATO</t>
        </is>
      </c>
      <c r="L7436" t="n">
        <v>1218.193944</v>
      </c>
      <c r="M7436" t="inlineStr"/>
      <c r="N7436" t="inlineStr"/>
      <c r="O7436" s="142">
        <f>DATE(YEAR(H7436),MONTH(H7436),1)</f>
        <v/>
      </c>
      <c r="P7436" s="132">
        <f>IF(H7436&gt;$L$3,"Futuro","Atraso")</f>
        <v/>
      </c>
      <c r="Q7436">
        <f>12*(YEAR(H7436)-YEAR($L$3))+(MONTH(H7436)-MONTH($L$3))</f>
        <v/>
      </c>
      <c r="R7436" s="366">
        <f>IF(N7436="IBIRAPITANGA FASE 3",IF(P7436="Atraso",M7436,M7436/(1+$J$2)^Q7436),IF(P7436="Atraso",M7436,M7436/(1+$J$1)^Q7436))</f>
        <v/>
      </c>
    </row>
    <row r="7437">
      <c r="A7437" t="inlineStr">
        <is>
          <t>Q04L09</t>
        </is>
      </c>
      <c r="B7437" t="inlineStr">
        <is>
          <t>ROBERTO TOLEDO HUMMEL</t>
        </is>
      </c>
      <c r="C7437" t="n">
        <v>1</v>
      </c>
      <c r="D7437" t="n">
        <v>0</v>
      </c>
      <c r="E7437" t="n">
        <v>0</v>
      </c>
      <c r="F7437" t="inlineStr">
        <is>
          <t>MENSAL</t>
        </is>
      </c>
      <c r="G7437" t="n">
        <v>45960</v>
      </c>
      <c r="H7437" t="n">
        <v>45960</v>
      </c>
      <c r="I7437" t="inlineStr">
        <is>
          <t>024</t>
        </is>
      </c>
      <c r="J7437" t="inlineStr">
        <is>
          <t>CARTEIRA</t>
        </is>
      </c>
      <c r="K7437" t="inlineStr">
        <is>
          <t>CONTRATO</t>
        </is>
      </c>
      <c r="L7437" t="n">
        <v>1218.193944</v>
      </c>
      <c r="M7437" t="inlineStr"/>
      <c r="N7437" t="inlineStr"/>
      <c r="O7437" s="142">
        <f>DATE(YEAR(H7437),MONTH(H7437),1)</f>
        <v/>
      </c>
      <c r="P7437" s="132">
        <f>IF(H7437&gt;$L$3,"Futuro","Atraso")</f>
        <v/>
      </c>
      <c r="Q7437">
        <f>12*(YEAR(H7437)-YEAR($L$3))+(MONTH(H7437)-MONTH($L$3))</f>
        <v/>
      </c>
      <c r="R7437" s="366">
        <f>IF(N7437="IBIRAPITANGA FASE 3",IF(P7437="Atraso",M7437,M7437/(1+$J$2)^Q7437),IF(P7437="Atraso",M7437,M7437/(1+$J$1)^Q7437))</f>
        <v/>
      </c>
    </row>
    <row r="7438">
      <c r="A7438" t="inlineStr">
        <is>
          <t>Q04L09</t>
        </is>
      </c>
      <c r="B7438" t="inlineStr">
        <is>
          <t>ROBERTO TOLEDO HUMMEL</t>
        </is>
      </c>
      <c r="C7438" t="n">
        <v>1</v>
      </c>
      <c r="D7438" t="n">
        <v>0</v>
      </c>
      <c r="E7438" t="n">
        <v>0</v>
      </c>
      <c r="F7438" t="inlineStr">
        <is>
          <t>MENSAL</t>
        </is>
      </c>
      <c r="G7438" t="n">
        <v>45991</v>
      </c>
      <c r="H7438" t="n">
        <v>45991</v>
      </c>
      <c r="I7438" t="inlineStr">
        <is>
          <t>025</t>
        </is>
      </c>
      <c r="J7438" t="inlineStr">
        <is>
          <t>CARTEIRA</t>
        </is>
      </c>
      <c r="K7438" t="inlineStr">
        <is>
          <t>CONTRATO</t>
        </is>
      </c>
      <c r="L7438" t="n">
        <v>1218.193944</v>
      </c>
      <c r="M7438" t="inlineStr"/>
      <c r="N7438" t="inlineStr"/>
      <c r="O7438" s="142">
        <f>DATE(YEAR(H7438),MONTH(H7438),1)</f>
        <v/>
      </c>
      <c r="P7438" s="132">
        <f>IF(H7438&gt;$L$3,"Futuro","Atraso")</f>
        <v/>
      </c>
      <c r="Q7438">
        <f>12*(YEAR(H7438)-YEAR($L$3))+(MONTH(H7438)-MONTH($L$3))</f>
        <v/>
      </c>
      <c r="R7438" s="366">
        <f>IF(N7438="IBIRAPITANGA FASE 3",IF(P7438="Atraso",M7438,M7438/(1+$J$2)^Q7438),IF(P7438="Atraso",M7438,M7438/(1+$J$1)^Q7438))</f>
        <v/>
      </c>
    </row>
    <row r="7439">
      <c r="A7439" t="inlineStr">
        <is>
          <t>Q04L09</t>
        </is>
      </c>
      <c r="B7439" t="inlineStr">
        <is>
          <t>ROBERTO TOLEDO HUMMEL</t>
        </is>
      </c>
      <c r="C7439" t="n">
        <v>1</v>
      </c>
      <c r="D7439" t="n">
        <v>0</v>
      </c>
      <c r="E7439" t="n">
        <v>0</v>
      </c>
      <c r="F7439" t="inlineStr">
        <is>
          <t>MENSAL</t>
        </is>
      </c>
      <c r="G7439" t="n">
        <v>46021</v>
      </c>
      <c r="H7439" t="n">
        <v>46021</v>
      </c>
      <c r="I7439" t="inlineStr">
        <is>
          <t>026</t>
        </is>
      </c>
      <c r="J7439" t="inlineStr">
        <is>
          <t>CARTEIRA</t>
        </is>
      </c>
      <c r="K7439" t="inlineStr">
        <is>
          <t>CONTRATO</t>
        </is>
      </c>
      <c r="L7439" t="n">
        <v>1218.193944</v>
      </c>
      <c r="M7439" t="inlineStr"/>
      <c r="N7439" t="inlineStr"/>
      <c r="O7439" s="142">
        <f>DATE(YEAR(H7439),MONTH(H7439),1)</f>
        <v/>
      </c>
      <c r="P7439" s="132">
        <f>IF(H7439&gt;$L$3,"Futuro","Atraso")</f>
        <v/>
      </c>
      <c r="Q7439">
        <f>12*(YEAR(H7439)-YEAR($L$3))+(MONTH(H7439)-MONTH($L$3))</f>
        <v/>
      </c>
      <c r="R7439" s="366">
        <f>IF(N7439="IBIRAPITANGA FASE 3",IF(P7439="Atraso",M7439,M7439/(1+$J$2)^Q7439),IF(P7439="Atraso",M7439,M7439/(1+$J$1)^Q7439))</f>
        <v/>
      </c>
    </row>
    <row r="7440">
      <c r="A7440" t="inlineStr">
        <is>
          <t>Q04L09</t>
        </is>
      </c>
      <c r="B7440" t="inlineStr">
        <is>
          <t>ROBERTO TOLEDO HUMMEL</t>
        </is>
      </c>
      <c r="C7440" t="n">
        <v>1</v>
      </c>
      <c r="D7440" t="n">
        <v>0</v>
      </c>
      <c r="E7440" t="n">
        <v>0</v>
      </c>
      <c r="F7440" t="inlineStr">
        <is>
          <t>MENSAL</t>
        </is>
      </c>
      <c r="G7440" t="n">
        <v>46052</v>
      </c>
      <c r="H7440" t="n">
        <v>46052</v>
      </c>
      <c r="I7440" t="inlineStr">
        <is>
          <t>027</t>
        </is>
      </c>
      <c r="J7440" t="inlineStr">
        <is>
          <t>CARTEIRA</t>
        </is>
      </c>
      <c r="K7440" t="inlineStr">
        <is>
          <t>CONTRATO</t>
        </is>
      </c>
      <c r="L7440" t="n">
        <v>1218.193944</v>
      </c>
      <c r="M7440" t="inlineStr"/>
      <c r="N7440" t="inlineStr"/>
      <c r="O7440" s="142">
        <f>DATE(YEAR(H7440),MONTH(H7440),1)</f>
        <v/>
      </c>
      <c r="P7440" s="132">
        <f>IF(H7440&gt;$L$3,"Futuro","Atraso")</f>
        <v/>
      </c>
      <c r="Q7440">
        <f>12*(YEAR(H7440)-YEAR($L$3))+(MONTH(H7440)-MONTH($L$3))</f>
        <v/>
      </c>
      <c r="R7440" s="366">
        <f>IF(N7440="IBIRAPITANGA FASE 3",IF(P7440="Atraso",M7440,M7440/(1+$J$2)^Q7440),IF(P7440="Atraso",M7440,M7440/(1+$J$1)^Q7440))</f>
        <v/>
      </c>
    </row>
    <row r="7441">
      <c r="A7441" t="inlineStr">
        <is>
          <t>Q04L09</t>
        </is>
      </c>
      <c r="B7441" t="inlineStr">
        <is>
          <t>ROBERTO TOLEDO HUMMEL</t>
        </is>
      </c>
      <c r="C7441" t="n">
        <v>1</v>
      </c>
      <c r="D7441" t="n">
        <v>0</v>
      </c>
      <c r="E7441" t="n">
        <v>0</v>
      </c>
      <c r="F7441" t="inlineStr">
        <is>
          <t>MENSAL</t>
        </is>
      </c>
      <c r="G7441" t="n">
        <v>46081</v>
      </c>
      <c r="H7441" t="n">
        <v>46081</v>
      </c>
      <c r="I7441" t="inlineStr">
        <is>
          <t>028</t>
        </is>
      </c>
      <c r="J7441" t="inlineStr">
        <is>
          <t>CARTEIRA</t>
        </is>
      </c>
      <c r="K7441" t="inlineStr">
        <is>
          <t>CONTRATO</t>
        </is>
      </c>
      <c r="L7441" t="n">
        <v>1218.193944</v>
      </c>
      <c r="M7441" t="inlineStr"/>
      <c r="N7441" t="inlineStr"/>
      <c r="O7441" s="142">
        <f>DATE(YEAR(H7441),MONTH(H7441),1)</f>
        <v/>
      </c>
      <c r="P7441" s="132">
        <f>IF(H7441&gt;$L$3,"Futuro","Atraso")</f>
        <v/>
      </c>
      <c r="Q7441">
        <f>12*(YEAR(H7441)-YEAR($L$3))+(MONTH(H7441)-MONTH($L$3))</f>
        <v/>
      </c>
      <c r="R7441" s="366">
        <f>IF(N7441="IBIRAPITANGA FASE 3",IF(P7441="Atraso",M7441,M7441/(1+$J$2)^Q7441),IF(P7441="Atraso",M7441,M7441/(1+$J$1)^Q7441))</f>
        <v/>
      </c>
    </row>
    <row r="7442">
      <c r="A7442" t="inlineStr">
        <is>
          <t>Q04L09</t>
        </is>
      </c>
      <c r="B7442" t="inlineStr">
        <is>
          <t>ROBERTO TOLEDO HUMMEL</t>
        </is>
      </c>
      <c r="C7442" t="n">
        <v>1</v>
      </c>
      <c r="D7442" t="n">
        <v>0</v>
      </c>
      <c r="E7442" t="n">
        <v>0</v>
      </c>
      <c r="F7442" t="inlineStr">
        <is>
          <t>MENSAL</t>
        </is>
      </c>
      <c r="G7442" t="n">
        <v>46111</v>
      </c>
      <c r="H7442" t="n">
        <v>46111</v>
      </c>
      <c r="I7442" t="inlineStr">
        <is>
          <t>029</t>
        </is>
      </c>
      <c r="J7442" t="inlineStr">
        <is>
          <t>CARTEIRA</t>
        </is>
      </c>
      <c r="K7442" t="inlineStr">
        <is>
          <t>CONTRATO</t>
        </is>
      </c>
      <c r="L7442" t="n">
        <v>1218.193944</v>
      </c>
      <c r="M7442" t="inlineStr"/>
      <c r="N7442" t="inlineStr"/>
      <c r="O7442" s="142">
        <f>DATE(YEAR(H7442),MONTH(H7442),1)</f>
        <v/>
      </c>
      <c r="P7442" s="132">
        <f>IF(H7442&gt;$L$3,"Futuro","Atraso")</f>
        <v/>
      </c>
      <c r="Q7442">
        <f>12*(YEAR(H7442)-YEAR($L$3))+(MONTH(H7442)-MONTH($L$3))</f>
        <v/>
      </c>
      <c r="R7442" s="366">
        <f>IF(N7442="IBIRAPITANGA FASE 3",IF(P7442="Atraso",M7442,M7442/(1+$J$2)^Q7442),IF(P7442="Atraso",M7442,M7442/(1+$J$1)^Q7442))</f>
        <v/>
      </c>
    </row>
    <row r="7443">
      <c r="A7443" t="inlineStr">
        <is>
          <t>Q04L09</t>
        </is>
      </c>
      <c r="B7443" t="inlineStr">
        <is>
          <t>ROBERTO TOLEDO HUMMEL</t>
        </is>
      </c>
      <c r="C7443" t="n">
        <v>1</v>
      </c>
      <c r="D7443" t="n">
        <v>0</v>
      </c>
      <c r="E7443" t="n">
        <v>0</v>
      </c>
      <c r="F7443" t="inlineStr">
        <is>
          <t>MENSAL</t>
        </is>
      </c>
      <c r="G7443" t="n">
        <v>46142</v>
      </c>
      <c r="H7443" t="n">
        <v>46142</v>
      </c>
      <c r="I7443" t="inlineStr">
        <is>
          <t>030</t>
        </is>
      </c>
      <c r="J7443" t="inlineStr">
        <is>
          <t>CARTEIRA</t>
        </is>
      </c>
      <c r="K7443" t="inlineStr">
        <is>
          <t>CONTRATO</t>
        </is>
      </c>
      <c r="L7443" t="n">
        <v>1218.193944</v>
      </c>
      <c r="M7443" t="inlineStr"/>
      <c r="N7443" t="inlineStr"/>
      <c r="O7443" s="142">
        <f>DATE(YEAR(H7443),MONTH(H7443),1)</f>
        <v/>
      </c>
      <c r="P7443" s="132">
        <f>IF(H7443&gt;$L$3,"Futuro","Atraso")</f>
        <v/>
      </c>
      <c r="Q7443">
        <f>12*(YEAR(H7443)-YEAR($L$3))+(MONTH(H7443)-MONTH($L$3))</f>
        <v/>
      </c>
      <c r="R7443" s="366">
        <f>IF(N7443="IBIRAPITANGA FASE 3",IF(P7443="Atraso",M7443,M7443/(1+$J$2)^Q7443),IF(P7443="Atraso",M7443,M7443/(1+$J$1)^Q7443))</f>
        <v/>
      </c>
    </row>
    <row r="7444">
      <c r="A7444" t="inlineStr">
        <is>
          <t>Q04L09</t>
        </is>
      </c>
      <c r="B7444" t="inlineStr">
        <is>
          <t>ROBERTO TOLEDO HUMMEL</t>
        </is>
      </c>
      <c r="C7444" t="n">
        <v>1</v>
      </c>
      <c r="D7444" t="n">
        <v>0</v>
      </c>
      <c r="E7444" t="n">
        <v>0</v>
      </c>
      <c r="F7444" t="inlineStr">
        <is>
          <t>MENSAL</t>
        </is>
      </c>
      <c r="G7444" t="n">
        <v>46172</v>
      </c>
      <c r="H7444" t="n">
        <v>46172</v>
      </c>
      <c r="I7444" t="inlineStr">
        <is>
          <t>031</t>
        </is>
      </c>
      <c r="J7444" t="inlineStr">
        <is>
          <t>CARTEIRA</t>
        </is>
      </c>
      <c r="K7444" t="inlineStr">
        <is>
          <t>CONTRATO</t>
        </is>
      </c>
      <c r="L7444" t="n">
        <v>1218.193944</v>
      </c>
      <c r="M7444" t="inlineStr"/>
      <c r="N7444" t="inlineStr"/>
      <c r="O7444" s="142">
        <f>DATE(YEAR(H7444),MONTH(H7444),1)</f>
        <v/>
      </c>
      <c r="P7444" s="132">
        <f>IF(H7444&gt;$L$3,"Futuro","Atraso")</f>
        <v/>
      </c>
      <c r="Q7444">
        <f>12*(YEAR(H7444)-YEAR($L$3))+(MONTH(H7444)-MONTH($L$3))</f>
        <v/>
      </c>
      <c r="R7444" s="366">
        <f>IF(N7444="IBIRAPITANGA FASE 3",IF(P7444="Atraso",M7444,M7444/(1+$J$2)^Q7444),IF(P7444="Atraso",M7444,M7444/(1+$J$1)^Q7444))</f>
        <v/>
      </c>
    </row>
    <row r="7445">
      <c r="A7445" t="inlineStr">
        <is>
          <t>Q04L09</t>
        </is>
      </c>
      <c r="B7445" t="inlineStr">
        <is>
          <t>ROBERTO TOLEDO HUMMEL</t>
        </is>
      </c>
      <c r="C7445" t="n">
        <v>1</v>
      </c>
      <c r="D7445" t="n">
        <v>0</v>
      </c>
      <c r="E7445" t="n">
        <v>0</v>
      </c>
      <c r="F7445" t="inlineStr">
        <is>
          <t>MENSAL</t>
        </is>
      </c>
      <c r="G7445" t="n">
        <v>46203</v>
      </c>
      <c r="H7445" t="n">
        <v>46203</v>
      </c>
      <c r="I7445" t="inlineStr">
        <is>
          <t>032</t>
        </is>
      </c>
      <c r="J7445" t="inlineStr">
        <is>
          <t>CARTEIRA</t>
        </is>
      </c>
      <c r="K7445" t="inlineStr">
        <is>
          <t>CONTRATO</t>
        </is>
      </c>
      <c r="L7445" t="n">
        <v>1218.193944</v>
      </c>
      <c r="M7445" t="inlineStr"/>
      <c r="N7445" t="inlineStr"/>
      <c r="O7445" s="142">
        <f>DATE(YEAR(H7445),MONTH(H7445),1)</f>
        <v/>
      </c>
      <c r="P7445" s="132">
        <f>IF(H7445&gt;$L$3,"Futuro","Atraso")</f>
        <v/>
      </c>
      <c r="Q7445">
        <f>12*(YEAR(H7445)-YEAR($L$3))+(MONTH(H7445)-MONTH($L$3))</f>
        <v/>
      </c>
      <c r="R7445" s="366">
        <f>IF(N7445="IBIRAPITANGA FASE 3",IF(P7445="Atraso",M7445,M7445/(1+$J$2)^Q7445),IF(P7445="Atraso",M7445,M7445/(1+$J$1)^Q7445))</f>
        <v/>
      </c>
    </row>
    <row r="7446">
      <c r="A7446" t="inlineStr">
        <is>
          <t>Q04L09</t>
        </is>
      </c>
      <c r="B7446" t="inlineStr">
        <is>
          <t>ROBERTO TOLEDO HUMMEL</t>
        </is>
      </c>
      <c r="C7446" t="n">
        <v>1</v>
      </c>
      <c r="D7446" t="n">
        <v>0</v>
      </c>
      <c r="E7446" t="n">
        <v>0</v>
      </c>
      <c r="F7446" t="inlineStr">
        <is>
          <t>MENSAL</t>
        </is>
      </c>
      <c r="G7446" t="n">
        <v>46233</v>
      </c>
      <c r="H7446" t="n">
        <v>46233</v>
      </c>
      <c r="I7446" t="inlineStr">
        <is>
          <t>033</t>
        </is>
      </c>
      <c r="J7446" t="inlineStr">
        <is>
          <t>CARTEIRA</t>
        </is>
      </c>
      <c r="K7446" t="inlineStr">
        <is>
          <t>CONTRATO</t>
        </is>
      </c>
      <c r="L7446" t="n">
        <v>1218.193944</v>
      </c>
      <c r="M7446" t="inlineStr"/>
      <c r="N7446" t="inlineStr"/>
      <c r="O7446" s="142">
        <f>DATE(YEAR(H7446),MONTH(H7446),1)</f>
        <v/>
      </c>
      <c r="P7446" s="132">
        <f>IF(H7446&gt;$L$3,"Futuro","Atraso")</f>
        <v/>
      </c>
      <c r="Q7446">
        <f>12*(YEAR(H7446)-YEAR($L$3))+(MONTH(H7446)-MONTH($L$3))</f>
        <v/>
      </c>
      <c r="R7446" s="366">
        <f>IF(N7446="IBIRAPITANGA FASE 3",IF(P7446="Atraso",M7446,M7446/(1+$J$2)^Q7446),IF(P7446="Atraso",M7446,M7446/(1+$J$1)^Q7446))</f>
        <v/>
      </c>
    </row>
    <row r="7447">
      <c r="A7447" t="inlineStr">
        <is>
          <t>Q04L09</t>
        </is>
      </c>
      <c r="B7447" t="inlineStr">
        <is>
          <t>ROBERTO TOLEDO HUMMEL</t>
        </is>
      </c>
      <c r="C7447" t="n">
        <v>1</v>
      </c>
      <c r="D7447" t="n">
        <v>0</v>
      </c>
      <c r="E7447" t="n">
        <v>0</v>
      </c>
      <c r="F7447" t="inlineStr">
        <is>
          <t>MENSAL</t>
        </is>
      </c>
      <c r="G7447" t="n">
        <v>46264</v>
      </c>
      <c r="H7447" t="n">
        <v>46264</v>
      </c>
      <c r="I7447" t="inlineStr">
        <is>
          <t>034</t>
        </is>
      </c>
      <c r="J7447" t="inlineStr">
        <is>
          <t>CARTEIRA</t>
        </is>
      </c>
      <c r="K7447" t="inlineStr">
        <is>
          <t>CONTRATO</t>
        </is>
      </c>
      <c r="L7447" t="n">
        <v>1218.193944</v>
      </c>
      <c r="M7447" t="inlineStr"/>
      <c r="N7447" t="inlineStr"/>
      <c r="O7447" s="142">
        <f>DATE(YEAR(H7447),MONTH(H7447),1)</f>
        <v/>
      </c>
      <c r="P7447" s="132">
        <f>IF(H7447&gt;$L$3,"Futuro","Atraso")</f>
        <v/>
      </c>
      <c r="Q7447">
        <f>12*(YEAR(H7447)-YEAR($L$3))+(MONTH(H7447)-MONTH($L$3))</f>
        <v/>
      </c>
      <c r="R7447" s="366">
        <f>IF(N7447="IBIRAPITANGA FASE 3",IF(P7447="Atraso",M7447,M7447/(1+$J$2)^Q7447),IF(P7447="Atraso",M7447,M7447/(1+$J$1)^Q7447))</f>
        <v/>
      </c>
    </row>
    <row r="7448">
      <c r="A7448" t="inlineStr">
        <is>
          <t>Q04L09</t>
        </is>
      </c>
      <c r="B7448" t="inlineStr">
        <is>
          <t>ROBERTO TOLEDO HUMMEL</t>
        </is>
      </c>
      <c r="C7448" t="n">
        <v>1</v>
      </c>
      <c r="D7448" t="n">
        <v>0</v>
      </c>
      <c r="E7448" t="n">
        <v>0</v>
      </c>
      <c r="F7448" t="inlineStr">
        <is>
          <t>MENSAL</t>
        </is>
      </c>
      <c r="G7448" t="n">
        <v>46295</v>
      </c>
      <c r="H7448" t="n">
        <v>46295</v>
      </c>
      <c r="I7448" t="inlineStr">
        <is>
          <t>035</t>
        </is>
      </c>
      <c r="J7448" t="inlineStr">
        <is>
          <t>CARTEIRA</t>
        </is>
      </c>
      <c r="K7448" t="inlineStr">
        <is>
          <t>CONTRATO</t>
        </is>
      </c>
      <c r="L7448" t="n">
        <v>1218.193944</v>
      </c>
      <c r="M7448" t="inlineStr"/>
      <c r="N7448" t="inlineStr"/>
      <c r="O7448" s="142">
        <f>DATE(YEAR(H7448),MONTH(H7448),1)</f>
        <v/>
      </c>
      <c r="P7448" s="132">
        <f>IF(H7448&gt;$L$3,"Futuro","Atraso")</f>
        <v/>
      </c>
      <c r="Q7448">
        <f>12*(YEAR(H7448)-YEAR($L$3))+(MONTH(H7448)-MONTH($L$3))</f>
        <v/>
      </c>
      <c r="R7448" s="366">
        <f>IF(N7448="IBIRAPITANGA FASE 3",IF(P7448="Atraso",M7448,M7448/(1+$J$2)^Q7448),IF(P7448="Atraso",M7448,M7448/(1+$J$1)^Q7448))</f>
        <v/>
      </c>
    </row>
    <row r="7449">
      <c r="A7449" t="inlineStr">
        <is>
          <t>Q04L09</t>
        </is>
      </c>
      <c r="B7449" t="inlineStr">
        <is>
          <t>ROBERTO TOLEDO HUMMEL</t>
        </is>
      </c>
      <c r="C7449" t="n">
        <v>1</v>
      </c>
      <c r="D7449" t="n">
        <v>0</v>
      </c>
      <c r="E7449" t="n">
        <v>0</v>
      </c>
      <c r="F7449" t="inlineStr">
        <is>
          <t>MENSAL</t>
        </is>
      </c>
      <c r="G7449" t="n">
        <v>46325</v>
      </c>
      <c r="H7449" t="n">
        <v>46325</v>
      </c>
      <c r="I7449" t="inlineStr">
        <is>
          <t>036</t>
        </is>
      </c>
      <c r="J7449" t="inlineStr">
        <is>
          <t>CARTEIRA</t>
        </is>
      </c>
      <c r="K7449" t="inlineStr">
        <is>
          <t>CONTRATO</t>
        </is>
      </c>
      <c r="L7449" t="n">
        <v>1218.193944</v>
      </c>
      <c r="M7449" t="inlineStr"/>
      <c r="N7449" t="inlineStr"/>
      <c r="O7449" s="142">
        <f>DATE(YEAR(H7449),MONTH(H7449),1)</f>
        <v/>
      </c>
      <c r="P7449" s="132">
        <f>IF(H7449&gt;$L$3,"Futuro","Atraso")</f>
        <v/>
      </c>
      <c r="Q7449">
        <f>12*(YEAR(H7449)-YEAR($L$3))+(MONTH(H7449)-MONTH($L$3))</f>
        <v/>
      </c>
      <c r="R7449" s="366">
        <f>IF(N7449="IBIRAPITANGA FASE 3",IF(P7449="Atraso",M7449,M7449/(1+$J$2)^Q7449),IF(P7449="Atraso",M7449,M7449/(1+$J$1)^Q7449))</f>
        <v/>
      </c>
    </row>
    <row r="7450">
      <c r="A7450" t="inlineStr">
        <is>
          <t>Q04L09</t>
        </is>
      </c>
      <c r="B7450" t="inlineStr">
        <is>
          <t>ROBERTO TOLEDO HUMMEL</t>
        </is>
      </c>
      <c r="C7450" t="n">
        <v>1</v>
      </c>
      <c r="D7450" t="n">
        <v>0</v>
      </c>
      <c r="E7450" t="n">
        <v>0</v>
      </c>
      <c r="F7450" t="inlineStr">
        <is>
          <t>MENSAL</t>
        </is>
      </c>
      <c r="G7450" t="n">
        <v>46356</v>
      </c>
      <c r="H7450" t="n">
        <v>46356</v>
      </c>
      <c r="I7450" t="inlineStr">
        <is>
          <t>037</t>
        </is>
      </c>
      <c r="J7450" t="inlineStr">
        <is>
          <t>CARTEIRA</t>
        </is>
      </c>
      <c r="K7450" t="inlineStr">
        <is>
          <t>CONTRATO</t>
        </is>
      </c>
      <c r="L7450" t="n">
        <v>1218.193944</v>
      </c>
      <c r="M7450" t="inlineStr"/>
      <c r="N7450" t="inlineStr"/>
      <c r="O7450" s="142">
        <f>DATE(YEAR(H7450),MONTH(H7450),1)</f>
        <v/>
      </c>
      <c r="P7450" s="132">
        <f>IF(H7450&gt;$L$3,"Futuro","Atraso")</f>
        <v/>
      </c>
      <c r="Q7450">
        <f>12*(YEAR(H7450)-YEAR($L$3))+(MONTH(H7450)-MONTH($L$3))</f>
        <v/>
      </c>
      <c r="R7450" s="366">
        <f>IF(N7450="IBIRAPITANGA FASE 3",IF(P7450="Atraso",M7450,M7450/(1+$J$2)^Q7450),IF(P7450="Atraso",M7450,M7450/(1+$J$1)^Q7450))</f>
        <v/>
      </c>
    </row>
    <row r="7451">
      <c r="A7451" t="inlineStr">
        <is>
          <t>Q04L09</t>
        </is>
      </c>
      <c r="B7451" t="inlineStr">
        <is>
          <t>ROBERTO TOLEDO HUMMEL</t>
        </is>
      </c>
      <c r="C7451" t="n">
        <v>1</v>
      </c>
      <c r="D7451" t="n">
        <v>0</v>
      </c>
      <c r="E7451" t="n">
        <v>0</v>
      </c>
      <c r="F7451" t="inlineStr">
        <is>
          <t>MENSAL</t>
        </is>
      </c>
      <c r="G7451" t="n">
        <v>46386</v>
      </c>
      <c r="H7451" t="n">
        <v>46386</v>
      </c>
      <c r="I7451" t="inlineStr">
        <is>
          <t>038</t>
        </is>
      </c>
      <c r="J7451" t="inlineStr">
        <is>
          <t>CARTEIRA</t>
        </is>
      </c>
      <c r="K7451" t="inlineStr">
        <is>
          <t>CONTRATO</t>
        </is>
      </c>
      <c r="L7451" t="n">
        <v>1218.193944</v>
      </c>
      <c r="M7451" t="inlineStr"/>
      <c r="N7451" t="inlineStr"/>
      <c r="O7451" s="142">
        <f>DATE(YEAR(H7451),MONTH(H7451),1)</f>
        <v/>
      </c>
      <c r="P7451" s="132">
        <f>IF(H7451&gt;$L$3,"Futuro","Atraso")</f>
        <v/>
      </c>
      <c r="Q7451">
        <f>12*(YEAR(H7451)-YEAR($L$3))+(MONTH(H7451)-MONTH($L$3))</f>
        <v/>
      </c>
      <c r="R7451" s="366">
        <f>IF(N7451="IBIRAPITANGA FASE 3",IF(P7451="Atraso",M7451,M7451/(1+$J$2)^Q7451),IF(P7451="Atraso",M7451,M7451/(1+$J$1)^Q7451))</f>
        <v/>
      </c>
    </row>
    <row r="7452">
      <c r="A7452" t="inlineStr">
        <is>
          <t>Q04L09</t>
        </is>
      </c>
      <c r="B7452" t="inlineStr">
        <is>
          <t>ROBERTO TOLEDO HUMMEL</t>
        </is>
      </c>
      <c r="C7452" t="n">
        <v>1</v>
      </c>
      <c r="D7452" t="n">
        <v>0</v>
      </c>
      <c r="E7452" t="n">
        <v>0</v>
      </c>
      <c r="F7452" t="inlineStr">
        <is>
          <t>MENSAL</t>
        </is>
      </c>
      <c r="G7452" t="n">
        <v>46417</v>
      </c>
      <c r="H7452" t="n">
        <v>46417</v>
      </c>
      <c r="I7452" t="inlineStr">
        <is>
          <t>039</t>
        </is>
      </c>
      <c r="J7452" t="inlineStr">
        <is>
          <t>CARTEIRA</t>
        </is>
      </c>
      <c r="K7452" t="inlineStr">
        <is>
          <t>CONTRATO</t>
        </is>
      </c>
      <c r="L7452" t="n">
        <v>1218.193944</v>
      </c>
      <c r="M7452" t="inlineStr"/>
      <c r="N7452" t="inlineStr"/>
      <c r="O7452" s="142">
        <f>DATE(YEAR(H7452),MONTH(H7452),1)</f>
        <v/>
      </c>
      <c r="P7452" s="132">
        <f>IF(H7452&gt;$L$3,"Futuro","Atraso")</f>
        <v/>
      </c>
      <c r="Q7452">
        <f>12*(YEAR(H7452)-YEAR($L$3))+(MONTH(H7452)-MONTH($L$3))</f>
        <v/>
      </c>
      <c r="R7452" s="366">
        <f>IF(N7452="IBIRAPITANGA FASE 3",IF(P7452="Atraso",M7452,M7452/(1+$J$2)^Q7452),IF(P7452="Atraso",M7452,M7452/(1+$J$1)^Q7452))</f>
        <v/>
      </c>
    </row>
    <row r="7453">
      <c r="A7453" t="inlineStr">
        <is>
          <t>Q04L09</t>
        </is>
      </c>
      <c r="B7453" t="inlineStr">
        <is>
          <t>ROBERTO TOLEDO HUMMEL</t>
        </is>
      </c>
      <c r="C7453" t="n">
        <v>1</v>
      </c>
      <c r="D7453" t="n">
        <v>0</v>
      </c>
      <c r="E7453" t="n">
        <v>0</v>
      </c>
      <c r="F7453" t="inlineStr">
        <is>
          <t>MENSAL</t>
        </is>
      </c>
      <c r="G7453" t="n">
        <v>46446</v>
      </c>
      <c r="H7453" t="n">
        <v>46446</v>
      </c>
      <c r="I7453" t="inlineStr">
        <is>
          <t>040</t>
        </is>
      </c>
      <c r="J7453" t="inlineStr">
        <is>
          <t>CARTEIRA</t>
        </is>
      </c>
      <c r="K7453" t="inlineStr">
        <is>
          <t>CONTRATO</t>
        </is>
      </c>
      <c r="L7453" t="n">
        <v>1218.193944</v>
      </c>
      <c r="M7453" t="inlineStr"/>
      <c r="N7453" t="inlineStr"/>
      <c r="O7453" s="142">
        <f>DATE(YEAR(H7453),MONTH(H7453),1)</f>
        <v/>
      </c>
      <c r="P7453" s="132">
        <f>IF(H7453&gt;$L$3,"Futuro","Atraso")</f>
        <v/>
      </c>
      <c r="Q7453">
        <f>12*(YEAR(H7453)-YEAR($L$3))+(MONTH(H7453)-MONTH($L$3))</f>
        <v/>
      </c>
      <c r="R7453" s="366">
        <f>IF(N7453="IBIRAPITANGA FASE 3",IF(P7453="Atraso",M7453,M7453/(1+$J$2)^Q7453),IF(P7453="Atraso",M7453,M7453/(1+$J$1)^Q7453))</f>
        <v/>
      </c>
    </row>
    <row r="7454">
      <c r="A7454" t="inlineStr">
        <is>
          <t>Q04L09</t>
        </is>
      </c>
      <c r="B7454" t="inlineStr">
        <is>
          <t>ROBERTO TOLEDO HUMMEL</t>
        </is>
      </c>
      <c r="C7454" t="n">
        <v>1</v>
      </c>
      <c r="D7454" t="n">
        <v>0</v>
      </c>
      <c r="E7454" t="n">
        <v>0</v>
      </c>
      <c r="F7454" t="inlineStr">
        <is>
          <t>MENSAL</t>
        </is>
      </c>
      <c r="G7454" t="n">
        <v>46476</v>
      </c>
      <c r="H7454" t="n">
        <v>46476</v>
      </c>
      <c r="I7454" t="inlineStr">
        <is>
          <t>041</t>
        </is>
      </c>
      <c r="J7454" t="inlineStr">
        <is>
          <t>CARTEIRA</t>
        </is>
      </c>
      <c r="K7454" t="inlineStr">
        <is>
          <t>CONTRATO</t>
        </is>
      </c>
      <c r="L7454" t="n">
        <v>1218.193944</v>
      </c>
      <c r="M7454" t="inlineStr"/>
      <c r="N7454" t="inlineStr"/>
      <c r="O7454" s="142">
        <f>DATE(YEAR(H7454),MONTH(H7454),1)</f>
        <v/>
      </c>
      <c r="P7454" s="132">
        <f>IF(H7454&gt;$L$3,"Futuro","Atraso")</f>
        <v/>
      </c>
      <c r="Q7454">
        <f>12*(YEAR(H7454)-YEAR($L$3))+(MONTH(H7454)-MONTH($L$3))</f>
        <v/>
      </c>
      <c r="R7454" s="366">
        <f>IF(N7454="IBIRAPITANGA FASE 3",IF(P7454="Atraso",M7454,M7454/(1+$J$2)^Q7454),IF(P7454="Atraso",M7454,M7454/(1+$J$1)^Q7454))</f>
        <v/>
      </c>
    </row>
    <row r="7455">
      <c r="A7455" t="inlineStr">
        <is>
          <t>Q04L09</t>
        </is>
      </c>
      <c r="B7455" t="inlineStr">
        <is>
          <t>ROBERTO TOLEDO HUMMEL</t>
        </is>
      </c>
      <c r="C7455" t="n">
        <v>1</v>
      </c>
      <c r="D7455" t="n">
        <v>0</v>
      </c>
      <c r="E7455" t="n">
        <v>0</v>
      </c>
      <c r="F7455" t="inlineStr">
        <is>
          <t>MENSAL</t>
        </is>
      </c>
      <c r="G7455" t="n">
        <v>46507</v>
      </c>
      <c r="H7455" t="n">
        <v>46507</v>
      </c>
      <c r="I7455" t="inlineStr">
        <is>
          <t>042</t>
        </is>
      </c>
      <c r="J7455" t="inlineStr">
        <is>
          <t>CARTEIRA</t>
        </is>
      </c>
      <c r="K7455" t="inlineStr">
        <is>
          <t>CONTRATO</t>
        </is>
      </c>
      <c r="L7455" t="n">
        <v>1218.193944</v>
      </c>
      <c r="M7455" t="inlineStr"/>
      <c r="N7455" t="inlineStr"/>
      <c r="O7455" s="142">
        <f>DATE(YEAR(H7455),MONTH(H7455),1)</f>
        <v/>
      </c>
      <c r="P7455" s="132">
        <f>IF(H7455&gt;$L$3,"Futuro","Atraso")</f>
        <v/>
      </c>
      <c r="Q7455">
        <f>12*(YEAR(H7455)-YEAR($L$3))+(MONTH(H7455)-MONTH($L$3))</f>
        <v/>
      </c>
      <c r="R7455" s="366">
        <f>IF(N7455="IBIRAPITANGA FASE 3",IF(P7455="Atraso",M7455,M7455/(1+$J$2)^Q7455),IF(P7455="Atraso",M7455,M7455/(1+$J$1)^Q7455))</f>
        <v/>
      </c>
    </row>
    <row r="7456">
      <c r="A7456" t="inlineStr">
        <is>
          <t>Q04L09</t>
        </is>
      </c>
      <c r="B7456" t="inlineStr">
        <is>
          <t>ROBERTO TOLEDO HUMMEL</t>
        </is>
      </c>
      <c r="C7456" t="n">
        <v>1</v>
      </c>
      <c r="D7456" t="n">
        <v>0</v>
      </c>
      <c r="E7456" t="n">
        <v>0</v>
      </c>
      <c r="F7456" t="inlineStr">
        <is>
          <t>MENSAL</t>
        </is>
      </c>
      <c r="G7456" t="n">
        <v>46537</v>
      </c>
      <c r="H7456" t="n">
        <v>46537</v>
      </c>
      <c r="I7456" t="inlineStr">
        <is>
          <t>043</t>
        </is>
      </c>
      <c r="J7456" t="inlineStr">
        <is>
          <t>CARTEIRA</t>
        </is>
      </c>
      <c r="K7456" t="inlineStr">
        <is>
          <t>CONTRATO</t>
        </is>
      </c>
      <c r="L7456" t="n">
        <v>1218.193944</v>
      </c>
      <c r="M7456" t="inlineStr"/>
      <c r="N7456" t="inlineStr"/>
      <c r="O7456" s="142">
        <f>DATE(YEAR(H7456),MONTH(H7456),1)</f>
        <v/>
      </c>
      <c r="P7456" s="132">
        <f>IF(H7456&gt;$L$3,"Futuro","Atraso")</f>
        <v/>
      </c>
      <c r="Q7456">
        <f>12*(YEAR(H7456)-YEAR($L$3))+(MONTH(H7456)-MONTH($L$3))</f>
        <v/>
      </c>
      <c r="R7456" s="366">
        <f>IF(N7456="IBIRAPITANGA FASE 3",IF(P7456="Atraso",M7456,M7456/(1+$J$2)^Q7456),IF(P7456="Atraso",M7456,M7456/(1+$J$1)^Q7456))</f>
        <v/>
      </c>
    </row>
    <row r="7457">
      <c r="A7457" t="inlineStr">
        <is>
          <t>Q05L05</t>
        </is>
      </c>
      <c r="B7457" t="inlineStr">
        <is>
          <t>CAMILA DA FROTA GUERRA</t>
        </is>
      </c>
      <c r="C7457" t="n">
        <v>1</v>
      </c>
      <c r="D7457" t="inlineStr">
        <is>
          <t>IPCA</t>
        </is>
      </c>
      <c r="E7457" t="n">
        <v>0</v>
      </c>
      <c r="F7457" t="inlineStr">
        <is>
          <t>MENSAL</t>
        </is>
      </c>
      <c r="G7457" t="n">
        <v>45229</v>
      </c>
      <c r="H7457" t="n">
        <v>45229</v>
      </c>
      <c r="I7457" t="inlineStr">
        <is>
          <t>002</t>
        </is>
      </c>
      <c r="J7457" t="inlineStr">
        <is>
          <t>CARTEIRA</t>
        </is>
      </c>
      <c r="K7457" t="inlineStr">
        <is>
          <t>CONTRATO</t>
        </is>
      </c>
      <c r="L7457" t="n">
        <v>411.8641200000001</v>
      </c>
      <c r="M7457" t="inlineStr"/>
      <c r="N7457" t="inlineStr"/>
      <c r="O7457" s="142">
        <f>DATE(YEAR(H7457),MONTH(H7457),1)</f>
        <v/>
      </c>
      <c r="P7457" s="132">
        <f>IF(H7457&gt;$L$3,"Futuro","Atraso")</f>
        <v/>
      </c>
      <c r="Q7457">
        <f>12*(YEAR(H7457)-YEAR($L$3))+(MONTH(H7457)-MONTH($L$3))</f>
        <v/>
      </c>
      <c r="R7457" s="366">
        <f>IF(N7457="IBIRAPITANGA FASE 3",IF(P7457="Atraso",M7457,M7457/(1+$J$2)^Q7457),IF(P7457="Atraso",M7457,M7457/(1+$J$1)^Q7457))</f>
        <v/>
      </c>
    </row>
    <row r="7458">
      <c r="A7458" t="inlineStr">
        <is>
          <t>Q05L05</t>
        </is>
      </c>
      <c r="B7458" t="inlineStr">
        <is>
          <t>CAMILA DA FROTA GUERRA</t>
        </is>
      </c>
      <c r="C7458" t="n">
        <v>1</v>
      </c>
      <c r="D7458" t="inlineStr">
        <is>
          <t>IPCA</t>
        </is>
      </c>
      <c r="E7458" t="n">
        <v>0</v>
      </c>
      <c r="F7458" t="inlineStr">
        <is>
          <t>MENSAL</t>
        </is>
      </c>
      <c r="G7458" t="n">
        <v>45260</v>
      </c>
      <c r="H7458" t="n">
        <v>45260</v>
      </c>
      <c r="I7458" t="inlineStr">
        <is>
          <t>001</t>
        </is>
      </c>
      <c r="J7458" t="inlineStr">
        <is>
          <t>CARTEIRA</t>
        </is>
      </c>
      <c r="K7458" t="inlineStr">
        <is>
          <t>CONTRATO</t>
        </is>
      </c>
      <c r="L7458" t="n">
        <v>1224.290424</v>
      </c>
      <c r="M7458" t="inlineStr"/>
      <c r="N7458" t="inlineStr"/>
      <c r="O7458" s="142">
        <f>DATE(YEAR(H7458),MONTH(H7458),1)</f>
        <v/>
      </c>
      <c r="P7458" s="132">
        <f>IF(H7458&gt;$L$3,"Futuro","Atraso")</f>
        <v/>
      </c>
      <c r="Q7458">
        <f>12*(YEAR(H7458)-YEAR($L$3))+(MONTH(H7458)-MONTH($L$3))</f>
        <v/>
      </c>
      <c r="R7458" s="366">
        <f>IF(N7458="IBIRAPITANGA FASE 3",IF(P7458="Atraso",M7458,M7458/(1+$J$2)^Q7458),IF(P7458="Atraso",M7458,M7458/(1+$J$1)^Q7458))</f>
        <v/>
      </c>
    </row>
    <row r="7459">
      <c r="A7459" t="inlineStr">
        <is>
          <t>Q05L05</t>
        </is>
      </c>
      <c r="B7459" t="inlineStr">
        <is>
          <t>CAMILA DA FROTA GUERRA</t>
        </is>
      </c>
      <c r="C7459" t="n">
        <v>1</v>
      </c>
      <c r="D7459" t="inlineStr">
        <is>
          <t>IPCA</t>
        </is>
      </c>
      <c r="E7459" t="n">
        <v>0</v>
      </c>
      <c r="F7459" t="inlineStr">
        <is>
          <t>MENSAL</t>
        </is>
      </c>
      <c r="G7459" t="n">
        <v>45290</v>
      </c>
      <c r="H7459" t="n">
        <v>45290</v>
      </c>
      <c r="I7459" t="inlineStr">
        <is>
          <t>002</t>
        </is>
      </c>
      <c r="J7459" t="inlineStr">
        <is>
          <t>CARTEIRA</t>
        </is>
      </c>
      <c r="K7459" t="inlineStr">
        <is>
          <t>CONTRATO</t>
        </is>
      </c>
      <c r="L7459" t="n">
        <v>1224.290424</v>
      </c>
      <c r="M7459" t="inlineStr"/>
      <c r="N7459" t="inlineStr"/>
      <c r="O7459" s="142">
        <f>DATE(YEAR(H7459),MONTH(H7459),1)</f>
        <v/>
      </c>
      <c r="P7459" s="132">
        <f>IF(H7459&gt;$L$3,"Futuro","Atraso")</f>
        <v/>
      </c>
      <c r="Q7459">
        <f>12*(YEAR(H7459)-YEAR($L$3))+(MONTH(H7459)-MONTH($L$3))</f>
        <v/>
      </c>
      <c r="R7459" s="366">
        <f>IF(N7459="IBIRAPITANGA FASE 3",IF(P7459="Atraso",M7459,M7459/(1+$J$2)^Q7459),IF(P7459="Atraso",M7459,M7459/(1+$J$1)^Q7459))</f>
        <v/>
      </c>
    </row>
    <row r="7460">
      <c r="A7460" t="inlineStr">
        <is>
          <t>Q05L05</t>
        </is>
      </c>
      <c r="B7460" t="inlineStr">
        <is>
          <t>CAMILA DA FROTA GUERRA</t>
        </is>
      </c>
      <c r="C7460" t="n">
        <v>1</v>
      </c>
      <c r="D7460" t="inlineStr">
        <is>
          <t>IPCA</t>
        </is>
      </c>
      <c r="E7460" t="n">
        <v>0</v>
      </c>
      <c r="F7460" t="inlineStr">
        <is>
          <t>MENSAL</t>
        </is>
      </c>
      <c r="G7460" t="n">
        <v>45321</v>
      </c>
      <c r="H7460" t="n">
        <v>45321</v>
      </c>
      <c r="I7460" t="inlineStr">
        <is>
          <t>003</t>
        </is>
      </c>
      <c r="J7460" t="inlineStr">
        <is>
          <t>CARTEIRA</t>
        </is>
      </c>
      <c r="K7460" t="inlineStr">
        <is>
          <t>CONTRATO</t>
        </is>
      </c>
      <c r="L7460" t="n">
        <v>1224.290424</v>
      </c>
      <c r="M7460" t="inlineStr"/>
      <c r="N7460" t="inlineStr"/>
      <c r="O7460" s="142">
        <f>DATE(YEAR(H7460),MONTH(H7460),1)</f>
        <v/>
      </c>
      <c r="P7460" s="132">
        <f>IF(H7460&gt;$L$3,"Futuro","Atraso")</f>
        <v/>
      </c>
      <c r="Q7460">
        <f>12*(YEAR(H7460)-YEAR($L$3))+(MONTH(H7460)-MONTH($L$3))</f>
        <v/>
      </c>
      <c r="R7460" s="366">
        <f>IF(N7460="IBIRAPITANGA FASE 3",IF(P7460="Atraso",M7460,M7460/(1+$J$2)^Q7460),IF(P7460="Atraso",M7460,M7460/(1+$J$1)^Q7460))</f>
        <v/>
      </c>
    </row>
    <row r="7461">
      <c r="A7461" t="inlineStr">
        <is>
          <t>Q05L05</t>
        </is>
      </c>
      <c r="B7461" t="inlineStr">
        <is>
          <t>CAMILA DA FROTA GUERRA</t>
        </is>
      </c>
      <c r="C7461" t="n">
        <v>1</v>
      </c>
      <c r="D7461" t="inlineStr">
        <is>
          <t>IPCA</t>
        </is>
      </c>
      <c r="E7461" t="n">
        <v>0</v>
      </c>
      <c r="F7461" t="inlineStr">
        <is>
          <t>MENSAL</t>
        </is>
      </c>
      <c r="G7461" t="n">
        <v>45351</v>
      </c>
      <c r="H7461" t="n">
        <v>45351</v>
      </c>
      <c r="I7461" t="inlineStr">
        <is>
          <t>004</t>
        </is>
      </c>
      <c r="J7461" t="inlineStr">
        <is>
          <t>CARTEIRA</t>
        </is>
      </c>
      <c r="K7461" t="inlineStr">
        <is>
          <t>CONTRATO</t>
        </is>
      </c>
      <c r="L7461" t="n">
        <v>1224.290424</v>
      </c>
      <c r="M7461" t="inlineStr"/>
      <c r="N7461" t="inlineStr"/>
      <c r="O7461" s="142">
        <f>DATE(YEAR(H7461),MONTH(H7461),1)</f>
        <v/>
      </c>
      <c r="P7461" s="132">
        <f>IF(H7461&gt;$L$3,"Futuro","Atraso")</f>
        <v/>
      </c>
      <c r="Q7461">
        <f>12*(YEAR(H7461)-YEAR($L$3))+(MONTH(H7461)-MONTH($L$3))</f>
        <v/>
      </c>
      <c r="R7461" s="366">
        <f>IF(N7461="IBIRAPITANGA FASE 3",IF(P7461="Atraso",M7461,M7461/(1+$J$2)^Q7461),IF(P7461="Atraso",M7461,M7461/(1+$J$1)^Q7461))</f>
        <v/>
      </c>
    </row>
    <row r="7462">
      <c r="A7462" t="inlineStr">
        <is>
          <t>Q05L05</t>
        </is>
      </c>
      <c r="B7462" t="inlineStr">
        <is>
          <t>CAMILA DA FROTA GUERRA</t>
        </is>
      </c>
      <c r="C7462" t="n">
        <v>1</v>
      </c>
      <c r="D7462" t="inlineStr">
        <is>
          <t>IPCA</t>
        </is>
      </c>
      <c r="E7462" t="n">
        <v>0</v>
      </c>
      <c r="F7462" t="inlineStr">
        <is>
          <t>MENSAL</t>
        </is>
      </c>
      <c r="G7462" t="n">
        <v>45381</v>
      </c>
      <c r="H7462" t="n">
        <v>45381</v>
      </c>
      <c r="I7462" t="inlineStr">
        <is>
          <t>005</t>
        </is>
      </c>
      <c r="J7462" t="inlineStr">
        <is>
          <t>CARTEIRA</t>
        </is>
      </c>
      <c r="K7462" t="inlineStr">
        <is>
          <t>CONTRATO</t>
        </is>
      </c>
      <c r="L7462" t="n">
        <v>1224.290424</v>
      </c>
      <c r="M7462" t="inlineStr"/>
      <c r="N7462" t="inlineStr"/>
      <c r="O7462" s="142">
        <f>DATE(YEAR(H7462),MONTH(H7462),1)</f>
        <v/>
      </c>
      <c r="P7462" s="132">
        <f>IF(H7462&gt;$L$3,"Futuro","Atraso")</f>
        <v/>
      </c>
      <c r="Q7462">
        <f>12*(YEAR(H7462)-YEAR($L$3))+(MONTH(H7462)-MONTH($L$3))</f>
        <v/>
      </c>
      <c r="R7462" s="366">
        <f>IF(N7462="IBIRAPITANGA FASE 3",IF(P7462="Atraso",M7462,M7462/(1+$J$2)^Q7462),IF(P7462="Atraso",M7462,M7462/(1+$J$1)^Q7462))</f>
        <v/>
      </c>
    </row>
    <row r="7463">
      <c r="A7463" t="inlineStr">
        <is>
          <t>Q05L05</t>
        </is>
      </c>
      <c r="B7463" t="inlineStr">
        <is>
          <t>CAMILA DA FROTA GUERRA</t>
        </is>
      </c>
      <c r="C7463" t="n">
        <v>1</v>
      </c>
      <c r="D7463" t="inlineStr">
        <is>
          <t>IPCA</t>
        </is>
      </c>
      <c r="E7463" t="n">
        <v>0</v>
      </c>
      <c r="F7463" t="inlineStr">
        <is>
          <t>MENSAL</t>
        </is>
      </c>
      <c r="G7463" t="n">
        <v>45412</v>
      </c>
      <c r="H7463" t="n">
        <v>45412</v>
      </c>
      <c r="I7463" t="inlineStr">
        <is>
          <t>006</t>
        </is>
      </c>
      <c r="J7463" t="inlineStr">
        <is>
          <t>CARTEIRA</t>
        </is>
      </c>
      <c r="K7463" t="inlineStr">
        <is>
          <t>CONTRATO</t>
        </is>
      </c>
      <c r="L7463" t="n">
        <v>1224.290424</v>
      </c>
      <c r="M7463" t="inlineStr"/>
      <c r="N7463" t="inlineStr"/>
      <c r="O7463" s="142">
        <f>DATE(YEAR(H7463),MONTH(H7463),1)</f>
        <v/>
      </c>
      <c r="P7463" s="132">
        <f>IF(H7463&gt;$L$3,"Futuro","Atraso")</f>
        <v/>
      </c>
      <c r="Q7463">
        <f>12*(YEAR(H7463)-YEAR($L$3))+(MONTH(H7463)-MONTH($L$3))</f>
        <v/>
      </c>
      <c r="R7463" s="366">
        <f>IF(N7463="IBIRAPITANGA FASE 3",IF(P7463="Atraso",M7463,M7463/(1+$J$2)^Q7463),IF(P7463="Atraso",M7463,M7463/(1+$J$1)^Q7463))</f>
        <v/>
      </c>
    </row>
    <row r="7464">
      <c r="A7464" t="inlineStr">
        <is>
          <t>Q05L05</t>
        </is>
      </c>
      <c r="B7464" t="inlineStr">
        <is>
          <t>CAMILA DA FROTA GUERRA</t>
        </is>
      </c>
      <c r="C7464" t="n">
        <v>1</v>
      </c>
      <c r="D7464" t="inlineStr">
        <is>
          <t>IPCA</t>
        </is>
      </c>
      <c r="E7464" t="n">
        <v>0</v>
      </c>
      <c r="F7464" t="inlineStr">
        <is>
          <t>MENSAL</t>
        </is>
      </c>
      <c r="G7464" t="n">
        <v>45442</v>
      </c>
      <c r="H7464" t="n">
        <v>45442</v>
      </c>
      <c r="I7464" t="inlineStr">
        <is>
          <t>007</t>
        </is>
      </c>
      <c r="J7464" t="inlineStr">
        <is>
          <t>CARTEIRA</t>
        </is>
      </c>
      <c r="K7464" t="inlineStr">
        <is>
          <t>CONTRATO</t>
        </is>
      </c>
      <c r="L7464" t="n">
        <v>1224.290424</v>
      </c>
      <c r="M7464" t="inlineStr"/>
      <c r="N7464" t="inlineStr"/>
      <c r="O7464" s="142">
        <f>DATE(YEAR(H7464),MONTH(H7464),1)</f>
        <v/>
      </c>
      <c r="P7464" s="132">
        <f>IF(H7464&gt;$L$3,"Futuro","Atraso")</f>
        <v/>
      </c>
      <c r="Q7464">
        <f>12*(YEAR(H7464)-YEAR($L$3))+(MONTH(H7464)-MONTH($L$3))</f>
        <v/>
      </c>
      <c r="R7464" s="366">
        <f>IF(N7464="IBIRAPITANGA FASE 3",IF(P7464="Atraso",M7464,M7464/(1+$J$2)^Q7464),IF(P7464="Atraso",M7464,M7464/(1+$J$1)^Q7464))</f>
        <v/>
      </c>
    </row>
    <row r="7465">
      <c r="A7465" t="inlineStr">
        <is>
          <t>Q05L05</t>
        </is>
      </c>
      <c r="B7465" t="inlineStr">
        <is>
          <t>CAMILA DA FROTA GUERRA</t>
        </is>
      </c>
      <c r="C7465" t="n">
        <v>1</v>
      </c>
      <c r="D7465" t="inlineStr">
        <is>
          <t>IPCA</t>
        </is>
      </c>
      <c r="E7465" t="n">
        <v>0</v>
      </c>
      <c r="F7465" t="inlineStr">
        <is>
          <t>MENSAL</t>
        </is>
      </c>
      <c r="G7465" t="n">
        <v>45473</v>
      </c>
      <c r="H7465" t="n">
        <v>45473</v>
      </c>
      <c r="I7465" t="inlineStr">
        <is>
          <t>008</t>
        </is>
      </c>
      <c r="J7465" t="inlineStr">
        <is>
          <t>CARTEIRA</t>
        </is>
      </c>
      <c r="K7465" t="inlineStr">
        <is>
          <t>CONTRATO</t>
        </is>
      </c>
      <c r="L7465" t="n">
        <v>1224.290424</v>
      </c>
      <c r="M7465" t="inlineStr"/>
      <c r="N7465" t="inlineStr"/>
      <c r="O7465" s="142">
        <f>DATE(YEAR(H7465),MONTH(H7465),1)</f>
        <v/>
      </c>
      <c r="P7465" s="132">
        <f>IF(H7465&gt;$L$3,"Futuro","Atraso")</f>
        <v/>
      </c>
      <c r="Q7465">
        <f>12*(YEAR(H7465)-YEAR($L$3))+(MONTH(H7465)-MONTH($L$3))</f>
        <v/>
      </c>
      <c r="R7465" s="366">
        <f>IF(N7465="IBIRAPITANGA FASE 3",IF(P7465="Atraso",M7465,M7465/(1+$J$2)^Q7465),IF(P7465="Atraso",M7465,M7465/(1+$J$1)^Q7465))</f>
        <v/>
      </c>
    </row>
    <row r="7466">
      <c r="A7466" t="inlineStr">
        <is>
          <t>Q05L05</t>
        </is>
      </c>
      <c r="B7466" t="inlineStr">
        <is>
          <t>CAMILA DA FROTA GUERRA</t>
        </is>
      </c>
      <c r="C7466" t="n">
        <v>1</v>
      </c>
      <c r="D7466" t="inlineStr">
        <is>
          <t>IPCA</t>
        </is>
      </c>
      <c r="E7466" t="n">
        <v>0</v>
      </c>
      <c r="F7466" t="inlineStr">
        <is>
          <t>MENSAL</t>
        </is>
      </c>
      <c r="G7466" t="n">
        <v>45503</v>
      </c>
      <c r="H7466" t="n">
        <v>45503</v>
      </c>
      <c r="I7466" t="inlineStr">
        <is>
          <t>009</t>
        </is>
      </c>
      <c r="J7466" t="inlineStr">
        <is>
          <t>CARTEIRA</t>
        </is>
      </c>
      <c r="K7466" t="inlineStr">
        <is>
          <t>CONTRATO</t>
        </is>
      </c>
      <c r="L7466" t="n">
        <v>1224.290424</v>
      </c>
      <c r="M7466" t="inlineStr"/>
      <c r="N7466" t="inlineStr"/>
      <c r="O7466" s="142">
        <f>DATE(YEAR(H7466),MONTH(H7466),1)</f>
        <v/>
      </c>
      <c r="P7466" s="132">
        <f>IF(H7466&gt;$L$3,"Futuro","Atraso")</f>
        <v/>
      </c>
      <c r="Q7466">
        <f>12*(YEAR(H7466)-YEAR($L$3))+(MONTH(H7466)-MONTH($L$3))</f>
        <v/>
      </c>
      <c r="R7466" s="366">
        <f>IF(N7466="IBIRAPITANGA FASE 3",IF(P7466="Atraso",M7466,M7466/(1+$J$2)^Q7466),IF(P7466="Atraso",M7466,M7466/(1+$J$1)^Q7466))</f>
        <v/>
      </c>
    </row>
    <row r="7467">
      <c r="A7467" t="inlineStr">
        <is>
          <t>Q05L05</t>
        </is>
      </c>
      <c r="B7467" t="inlineStr">
        <is>
          <t>CAMILA DA FROTA GUERRA</t>
        </is>
      </c>
      <c r="C7467" t="n">
        <v>1</v>
      </c>
      <c r="D7467" t="inlineStr">
        <is>
          <t>IPCA</t>
        </is>
      </c>
      <c r="E7467" t="n">
        <v>0</v>
      </c>
      <c r="F7467" t="inlineStr">
        <is>
          <t>MENSAL</t>
        </is>
      </c>
      <c r="G7467" t="n">
        <v>45534</v>
      </c>
      <c r="H7467" t="n">
        <v>45534</v>
      </c>
      <c r="I7467" t="inlineStr">
        <is>
          <t>010</t>
        </is>
      </c>
      <c r="J7467" t="inlineStr">
        <is>
          <t>CARTEIRA</t>
        </is>
      </c>
      <c r="K7467" t="inlineStr">
        <is>
          <t>CONTRATO</t>
        </is>
      </c>
      <c r="L7467" t="n">
        <v>1224.290424</v>
      </c>
      <c r="M7467" t="inlineStr"/>
      <c r="N7467" t="inlineStr"/>
      <c r="O7467" s="142">
        <f>DATE(YEAR(H7467),MONTH(H7467),1)</f>
        <v/>
      </c>
      <c r="P7467" s="132">
        <f>IF(H7467&gt;$L$3,"Futuro","Atraso")</f>
        <v/>
      </c>
      <c r="Q7467">
        <f>12*(YEAR(H7467)-YEAR($L$3))+(MONTH(H7467)-MONTH($L$3))</f>
        <v/>
      </c>
      <c r="R7467" s="366">
        <f>IF(N7467="IBIRAPITANGA FASE 3",IF(P7467="Atraso",M7467,M7467/(1+$J$2)^Q7467),IF(P7467="Atraso",M7467,M7467/(1+$J$1)^Q7467))</f>
        <v/>
      </c>
    </row>
    <row r="7468">
      <c r="A7468" t="inlineStr">
        <is>
          <t>Q05L05</t>
        </is>
      </c>
      <c r="B7468" t="inlineStr">
        <is>
          <t>CAMILA DA FROTA GUERRA</t>
        </is>
      </c>
      <c r="C7468" t="n">
        <v>1</v>
      </c>
      <c r="D7468" t="inlineStr">
        <is>
          <t>IPCA</t>
        </is>
      </c>
      <c r="E7468" t="n">
        <v>0</v>
      </c>
      <c r="F7468" t="inlineStr">
        <is>
          <t>MENSAL</t>
        </is>
      </c>
      <c r="G7468" t="n">
        <v>45565</v>
      </c>
      <c r="H7468" t="n">
        <v>45565</v>
      </c>
      <c r="I7468" t="inlineStr">
        <is>
          <t>011</t>
        </is>
      </c>
      <c r="J7468" t="inlineStr">
        <is>
          <t>CARTEIRA</t>
        </is>
      </c>
      <c r="K7468" t="inlineStr">
        <is>
          <t>CONTRATO</t>
        </is>
      </c>
      <c r="L7468" t="n">
        <v>1224.290424</v>
      </c>
      <c r="M7468" t="inlineStr"/>
      <c r="N7468" t="inlineStr"/>
      <c r="O7468" s="142">
        <f>DATE(YEAR(H7468),MONTH(H7468),1)</f>
        <v/>
      </c>
      <c r="P7468" s="132">
        <f>IF(H7468&gt;$L$3,"Futuro","Atraso")</f>
        <v/>
      </c>
      <c r="Q7468">
        <f>12*(YEAR(H7468)-YEAR($L$3))+(MONTH(H7468)-MONTH($L$3))</f>
        <v/>
      </c>
      <c r="R7468" s="366">
        <f>IF(N7468="IBIRAPITANGA FASE 3",IF(P7468="Atraso",M7468,M7468/(1+$J$2)^Q7468),IF(P7468="Atraso",M7468,M7468/(1+$J$1)^Q7468))</f>
        <v/>
      </c>
    </row>
    <row r="7469">
      <c r="A7469" t="inlineStr">
        <is>
          <t>Q05L05</t>
        </is>
      </c>
      <c r="B7469" t="inlineStr">
        <is>
          <t>CAMILA DA FROTA GUERRA</t>
        </is>
      </c>
      <c r="C7469" t="n">
        <v>1</v>
      </c>
      <c r="D7469" t="inlineStr">
        <is>
          <t>IPCA</t>
        </is>
      </c>
      <c r="E7469" t="n">
        <v>0</v>
      </c>
      <c r="F7469" t="inlineStr">
        <is>
          <t>MENSAL</t>
        </is>
      </c>
      <c r="G7469" t="n">
        <v>45595</v>
      </c>
      <c r="H7469" t="n">
        <v>45595</v>
      </c>
      <c r="I7469" t="inlineStr">
        <is>
          <t>012</t>
        </is>
      </c>
      <c r="J7469" t="inlineStr">
        <is>
          <t>CARTEIRA</t>
        </is>
      </c>
      <c r="K7469" t="inlineStr">
        <is>
          <t>CONTRATO</t>
        </is>
      </c>
      <c r="L7469" t="n">
        <v>1224.290424</v>
      </c>
      <c r="M7469" t="inlineStr"/>
      <c r="N7469" t="inlineStr"/>
      <c r="O7469" s="142">
        <f>DATE(YEAR(H7469),MONTH(H7469),1)</f>
        <v/>
      </c>
      <c r="P7469" s="132">
        <f>IF(H7469&gt;$L$3,"Futuro","Atraso")</f>
        <v/>
      </c>
      <c r="Q7469">
        <f>12*(YEAR(H7469)-YEAR($L$3))+(MONTH(H7469)-MONTH($L$3))</f>
        <v/>
      </c>
      <c r="R7469" s="366">
        <f>IF(N7469="IBIRAPITANGA FASE 3",IF(P7469="Atraso",M7469,M7469/(1+$J$2)^Q7469),IF(P7469="Atraso",M7469,M7469/(1+$J$1)^Q7469))</f>
        <v/>
      </c>
    </row>
    <row r="7470">
      <c r="A7470" t="inlineStr">
        <is>
          <t>Q05L05</t>
        </is>
      </c>
      <c r="B7470" t="inlineStr">
        <is>
          <t>CAMILA DA FROTA GUERRA</t>
        </is>
      </c>
      <c r="C7470" t="n">
        <v>1</v>
      </c>
      <c r="D7470" t="inlineStr">
        <is>
          <t>IPCA</t>
        </is>
      </c>
      <c r="E7470" t="n">
        <v>0</v>
      </c>
      <c r="F7470" t="inlineStr">
        <is>
          <t>MENSAL</t>
        </is>
      </c>
      <c r="G7470" t="n">
        <v>45626</v>
      </c>
      <c r="H7470" t="n">
        <v>45626</v>
      </c>
      <c r="I7470" t="inlineStr">
        <is>
          <t>013</t>
        </is>
      </c>
      <c r="J7470" t="inlineStr">
        <is>
          <t>CARTEIRA</t>
        </is>
      </c>
      <c r="K7470" t="inlineStr">
        <is>
          <t>CONTRATO</t>
        </is>
      </c>
      <c r="L7470" t="n">
        <v>1224.290424</v>
      </c>
      <c r="M7470" t="inlineStr"/>
      <c r="N7470" t="inlineStr"/>
      <c r="O7470" s="142">
        <f>DATE(YEAR(H7470),MONTH(H7470),1)</f>
        <v/>
      </c>
      <c r="P7470" s="132">
        <f>IF(H7470&gt;$L$3,"Futuro","Atraso")</f>
        <v/>
      </c>
      <c r="Q7470">
        <f>12*(YEAR(H7470)-YEAR($L$3))+(MONTH(H7470)-MONTH($L$3))</f>
        <v/>
      </c>
      <c r="R7470" s="366">
        <f>IF(N7470="IBIRAPITANGA FASE 3",IF(P7470="Atraso",M7470,M7470/(1+$J$2)^Q7470),IF(P7470="Atraso",M7470,M7470/(1+$J$1)^Q7470))</f>
        <v/>
      </c>
    </row>
    <row r="7471">
      <c r="A7471" t="inlineStr">
        <is>
          <t>Q05L05</t>
        </is>
      </c>
      <c r="B7471" t="inlineStr">
        <is>
          <t>CAMILA DA FROTA GUERRA</t>
        </is>
      </c>
      <c r="C7471" t="n">
        <v>1</v>
      </c>
      <c r="D7471" t="inlineStr">
        <is>
          <t>IPCA</t>
        </is>
      </c>
      <c r="E7471" t="n">
        <v>0</v>
      </c>
      <c r="F7471" t="inlineStr">
        <is>
          <t>MENSAL</t>
        </is>
      </c>
      <c r="G7471" t="n">
        <v>45656</v>
      </c>
      <c r="H7471" t="n">
        <v>45656</v>
      </c>
      <c r="I7471" t="inlineStr">
        <is>
          <t>014</t>
        </is>
      </c>
      <c r="J7471" t="inlineStr">
        <is>
          <t>CARTEIRA</t>
        </is>
      </c>
      <c r="K7471" t="inlineStr">
        <is>
          <t>CONTRATO</t>
        </is>
      </c>
      <c r="L7471" t="n">
        <v>1224.290424</v>
      </c>
      <c r="M7471" t="inlineStr"/>
      <c r="N7471" t="inlineStr"/>
      <c r="O7471" s="142">
        <f>DATE(YEAR(H7471),MONTH(H7471),1)</f>
        <v/>
      </c>
      <c r="P7471" s="132">
        <f>IF(H7471&gt;$L$3,"Futuro","Atraso")</f>
        <v/>
      </c>
      <c r="Q7471">
        <f>12*(YEAR(H7471)-YEAR($L$3))+(MONTH(H7471)-MONTH($L$3))</f>
        <v/>
      </c>
      <c r="R7471" s="366">
        <f>IF(N7471="IBIRAPITANGA FASE 3",IF(P7471="Atraso",M7471,M7471/(1+$J$2)^Q7471),IF(P7471="Atraso",M7471,M7471/(1+$J$1)^Q7471))</f>
        <v/>
      </c>
    </row>
    <row r="7472">
      <c r="A7472" t="inlineStr">
        <is>
          <t>Q05L05</t>
        </is>
      </c>
      <c r="B7472" t="inlineStr">
        <is>
          <t>CAMILA DA FROTA GUERRA</t>
        </is>
      </c>
      <c r="C7472" t="n">
        <v>1</v>
      </c>
      <c r="D7472" t="inlineStr">
        <is>
          <t>IPCA</t>
        </is>
      </c>
      <c r="E7472" t="n">
        <v>0</v>
      </c>
      <c r="F7472" t="inlineStr">
        <is>
          <t>MENSAL</t>
        </is>
      </c>
      <c r="G7472" t="n">
        <v>45687</v>
      </c>
      <c r="H7472" t="n">
        <v>45687</v>
      </c>
      <c r="I7472" t="inlineStr">
        <is>
          <t>015</t>
        </is>
      </c>
      <c r="J7472" t="inlineStr">
        <is>
          <t>CARTEIRA</t>
        </is>
      </c>
      <c r="K7472" t="inlineStr">
        <is>
          <t>CONTRATO</t>
        </is>
      </c>
      <c r="L7472" t="n">
        <v>1224.290424</v>
      </c>
      <c r="M7472" t="inlineStr"/>
      <c r="N7472" t="inlineStr"/>
      <c r="O7472" s="142">
        <f>DATE(YEAR(H7472),MONTH(H7472),1)</f>
        <v/>
      </c>
      <c r="P7472" s="132">
        <f>IF(H7472&gt;$L$3,"Futuro","Atraso")</f>
        <v/>
      </c>
      <c r="Q7472">
        <f>12*(YEAR(H7472)-YEAR($L$3))+(MONTH(H7472)-MONTH($L$3))</f>
        <v/>
      </c>
      <c r="R7472" s="366">
        <f>IF(N7472="IBIRAPITANGA FASE 3",IF(P7472="Atraso",M7472,M7472/(1+$J$2)^Q7472),IF(P7472="Atraso",M7472,M7472/(1+$J$1)^Q7472))</f>
        <v/>
      </c>
    </row>
    <row r="7473">
      <c r="A7473" t="inlineStr">
        <is>
          <t>Q05L05</t>
        </is>
      </c>
      <c r="B7473" t="inlineStr">
        <is>
          <t>CAMILA DA FROTA GUERRA</t>
        </is>
      </c>
      <c r="C7473" t="n">
        <v>1</v>
      </c>
      <c r="D7473" t="inlineStr">
        <is>
          <t>IPCA</t>
        </is>
      </c>
      <c r="E7473" t="n">
        <v>0</v>
      </c>
      <c r="F7473" t="inlineStr">
        <is>
          <t>MENSAL</t>
        </is>
      </c>
      <c r="G7473" t="n">
        <v>45716</v>
      </c>
      <c r="H7473" t="n">
        <v>45716</v>
      </c>
      <c r="I7473" t="inlineStr">
        <is>
          <t>016</t>
        </is>
      </c>
      <c r="J7473" t="inlineStr">
        <is>
          <t>CARTEIRA</t>
        </is>
      </c>
      <c r="K7473" t="inlineStr">
        <is>
          <t>CONTRATO</t>
        </is>
      </c>
      <c r="L7473" t="n">
        <v>1224.290424</v>
      </c>
      <c r="M7473" t="inlineStr"/>
      <c r="N7473" t="inlineStr"/>
      <c r="O7473" s="142">
        <f>DATE(YEAR(H7473),MONTH(H7473),1)</f>
        <v/>
      </c>
      <c r="P7473" s="132">
        <f>IF(H7473&gt;$L$3,"Futuro","Atraso")</f>
        <v/>
      </c>
      <c r="Q7473">
        <f>12*(YEAR(H7473)-YEAR($L$3))+(MONTH(H7473)-MONTH($L$3))</f>
        <v/>
      </c>
      <c r="R7473" s="366">
        <f>IF(N7473="IBIRAPITANGA FASE 3",IF(P7473="Atraso",M7473,M7473/(1+$J$2)^Q7473),IF(P7473="Atraso",M7473,M7473/(1+$J$1)^Q7473))</f>
        <v/>
      </c>
    </row>
    <row r="7474">
      <c r="A7474" t="inlineStr">
        <is>
          <t>Q05L05</t>
        </is>
      </c>
      <c r="B7474" t="inlineStr">
        <is>
          <t>CAMILA DA FROTA GUERRA</t>
        </is>
      </c>
      <c r="C7474" t="n">
        <v>1</v>
      </c>
      <c r="D7474" t="inlineStr">
        <is>
          <t>IPCA</t>
        </is>
      </c>
      <c r="E7474" t="n">
        <v>0</v>
      </c>
      <c r="F7474" t="inlineStr">
        <is>
          <t>MENSAL</t>
        </is>
      </c>
      <c r="G7474" t="n">
        <v>45746</v>
      </c>
      <c r="H7474" t="n">
        <v>45746</v>
      </c>
      <c r="I7474" t="inlineStr">
        <is>
          <t>017</t>
        </is>
      </c>
      <c r="J7474" t="inlineStr">
        <is>
          <t>CARTEIRA</t>
        </is>
      </c>
      <c r="K7474" t="inlineStr">
        <is>
          <t>CONTRATO</t>
        </is>
      </c>
      <c r="L7474" t="n">
        <v>1224.290424</v>
      </c>
      <c r="M7474" t="inlineStr"/>
      <c r="N7474" t="inlineStr"/>
      <c r="O7474" s="142">
        <f>DATE(YEAR(H7474),MONTH(H7474),1)</f>
        <v/>
      </c>
      <c r="P7474" s="132">
        <f>IF(H7474&gt;$L$3,"Futuro","Atraso")</f>
        <v/>
      </c>
      <c r="Q7474">
        <f>12*(YEAR(H7474)-YEAR($L$3))+(MONTH(H7474)-MONTH($L$3))</f>
        <v/>
      </c>
      <c r="R7474" s="366">
        <f>IF(N7474="IBIRAPITANGA FASE 3",IF(P7474="Atraso",M7474,M7474/(1+$J$2)^Q7474),IF(P7474="Atraso",M7474,M7474/(1+$J$1)^Q7474))</f>
        <v/>
      </c>
    </row>
    <row r="7475">
      <c r="A7475" t="inlineStr">
        <is>
          <t>Q05L05</t>
        </is>
      </c>
      <c r="B7475" t="inlineStr">
        <is>
          <t>CAMILA DA FROTA GUERRA</t>
        </is>
      </c>
      <c r="C7475" t="n">
        <v>1</v>
      </c>
      <c r="D7475" t="inlineStr">
        <is>
          <t>IPCA</t>
        </is>
      </c>
      <c r="E7475" t="n">
        <v>0</v>
      </c>
      <c r="F7475" t="inlineStr">
        <is>
          <t>MENSAL</t>
        </is>
      </c>
      <c r="G7475" t="n">
        <v>45777</v>
      </c>
      <c r="H7475" t="n">
        <v>45777</v>
      </c>
      <c r="I7475" t="inlineStr">
        <is>
          <t>018</t>
        </is>
      </c>
      <c r="J7475" t="inlineStr">
        <is>
          <t>CARTEIRA</t>
        </is>
      </c>
      <c r="K7475" t="inlineStr">
        <is>
          <t>CONTRATO</t>
        </is>
      </c>
      <c r="L7475" t="n">
        <v>1224.290424</v>
      </c>
      <c r="M7475" t="inlineStr"/>
      <c r="N7475" t="inlineStr"/>
      <c r="O7475" s="142">
        <f>DATE(YEAR(H7475),MONTH(H7475),1)</f>
        <v/>
      </c>
      <c r="P7475" s="132">
        <f>IF(H7475&gt;$L$3,"Futuro","Atraso")</f>
        <v/>
      </c>
      <c r="Q7475">
        <f>12*(YEAR(H7475)-YEAR($L$3))+(MONTH(H7475)-MONTH($L$3))</f>
        <v/>
      </c>
      <c r="R7475" s="366">
        <f>IF(N7475="IBIRAPITANGA FASE 3",IF(P7475="Atraso",M7475,M7475/(1+$J$2)^Q7475),IF(P7475="Atraso",M7475,M7475/(1+$J$1)^Q7475))</f>
        <v/>
      </c>
    </row>
    <row r="7476">
      <c r="A7476" t="inlineStr">
        <is>
          <t>Q05L05</t>
        </is>
      </c>
      <c r="B7476" t="inlineStr">
        <is>
          <t>CAMILA DA FROTA GUERRA</t>
        </is>
      </c>
      <c r="C7476" t="n">
        <v>1</v>
      </c>
      <c r="D7476" t="inlineStr">
        <is>
          <t>IPCA</t>
        </is>
      </c>
      <c r="E7476" t="n">
        <v>0</v>
      </c>
      <c r="F7476" t="inlineStr">
        <is>
          <t>MENSAL</t>
        </is>
      </c>
      <c r="G7476" t="n">
        <v>45807</v>
      </c>
      <c r="H7476" t="n">
        <v>45807</v>
      </c>
      <c r="I7476" t="inlineStr">
        <is>
          <t>019</t>
        </is>
      </c>
      <c r="J7476" t="inlineStr">
        <is>
          <t>CARTEIRA</t>
        </is>
      </c>
      <c r="K7476" t="inlineStr">
        <is>
          <t>CONTRATO</t>
        </is>
      </c>
      <c r="L7476" t="n">
        <v>1224.290424</v>
      </c>
      <c r="M7476" t="inlineStr"/>
      <c r="N7476" t="inlineStr"/>
      <c r="O7476" s="142">
        <f>DATE(YEAR(H7476),MONTH(H7476),1)</f>
        <v/>
      </c>
      <c r="P7476" s="132">
        <f>IF(H7476&gt;$L$3,"Futuro","Atraso")</f>
        <v/>
      </c>
      <c r="Q7476">
        <f>12*(YEAR(H7476)-YEAR($L$3))+(MONTH(H7476)-MONTH($L$3))</f>
        <v/>
      </c>
      <c r="R7476" s="366">
        <f>IF(N7476="IBIRAPITANGA FASE 3",IF(P7476="Atraso",M7476,M7476/(1+$J$2)^Q7476),IF(P7476="Atraso",M7476,M7476/(1+$J$1)^Q7476))</f>
        <v/>
      </c>
    </row>
    <row r="7477">
      <c r="A7477" t="inlineStr">
        <is>
          <t>Q05L05</t>
        </is>
      </c>
      <c r="B7477" t="inlineStr">
        <is>
          <t>CAMILA DA FROTA GUERRA</t>
        </is>
      </c>
      <c r="C7477" t="n">
        <v>1</v>
      </c>
      <c r="D7477" t="inlineStr">
        <is>
          <t>IPCA</t>
        </is>
      </c>
      <c r="E7477" t="n">
        <v>0</v>
      </c>
      <c r="F7477" t="inlineStr">
        <is>
          <t>MENSAL</t>
        </is>
      </c>
      <c r="G7477" t="n">
        <v>45838</v>
      </c>
      <c r="H7477" t="n">
        <v>45838</v>
      </c>
      <c r="I7477" t="inlineStr">
        <is>
          <t>020</t>
        </is>
      </c>
      <c r="J7477" t="inlineStr">
        <is>
          <t>CARTEIRA</t>
        </is>
      </c>
      <c r="K7477" t="inlineStr">
        <is>
          <t>CONTRATO</t>
        </is>
      </c>
      <c r="L7477" t="n">
        <v>1224.290424</v>
      </c>
      <c r="M7477" t="inlineStr"/>
      <c r="N7477" t="inlineStr"/>
      <c r="O7477" s="142">
        <f>DATE(YEAR(H7477),MONTH(H7477),1)</f>
        <v/>
      </c>
      <c r="P7477" s="132">
        <f>IF(H7477&gt;$L$3,"Futuro","Atraso")</f>
        <v/>
      </c>
      <c r="Q7477">
        <f>12*(YEAR(H7477)-YEAR($L$3))+(MONTH(H7477)-MONTH($L$3))</f>
        <v/>
      </c>
      <c r="R7477" s="366">
        <f>IF(N7477="IBIRAPITANGA FASE 3",IF(P7477="Atraso",M7477,M7477/(1+$J$2)^Q7477),IF(P7477="Atraso",M7477,M7477/(1+$J$1)^Q7477))</f>
        <v/>
      </c>
    </row>
    <row r="7478">
      <c r="A7478" t="inlineStr">
        <is>
          <t>Q05L05</t>
        </is>
      </c>
      <c r="B7478" t="inlineStr">
        <is>
          <t>CAMILA DA FROTA GUERRA</t>
        </is>
      </c>
      <c r="C7478" t="n">
        <v>1</v>
      </c>
      <c r="D7478" t="inlineStr">
        <is>
          <t>IPCA</t>
        </is>
      </c>
      <c r="E7478" t="n">
        <v>0</v>
      </c>
      <c r="F7478" t="inlineStr">
        <is>
          <t>MENSAL</t>
        </is>
      </c>
      <c r="G7478" t="n">
        <v>45868</v>
      </c>
      <c r="H7478" t="n">
        <v>45868</v>
      </c>
      <c r="I7478" t="inlineStr">
        <is>
          <t>021</t>
        </is>
      </c>
      <c r="J7478" t="inlineStr">
        <is>
          <t>CARTEIRA</t>
        </is>
      </c>
      <c r="K7478" t="inlineStr">
        <is>
          <t>CONTRATO</t>
        </is>
      </c>
      <c r="L7478" t="n">
        <v>1224.290424</v>
      </c>
      <c r="M7478" t="inlineStr"/>
      <c r="N7478" t="inlineStr"/>
      <c r="O7478" s="142">
        <f>DATE(YEAR(H7478),MONTH(H7478),1)</f>
        <v/>
      </c>
      <c r="P7478" s="132">
        <f>IF(H7478&gt;$L$3,"Futuro","Atraso")</f>
        <v/>
      </c>
      <c r="Q7478">
        <f>12*(YEAR(H7478)-YEAR($L$3))+(MONTH(H7478)-MONTH($L$3))</f>
        <v/>
      </c>
      <c r="R7478" s="366">
        <f>IF(N7478="IBIRAPITANGA FASE 3",IF(P7478="Atraso",M7478,M7478/(1+$J$2)^Q7478),IF(P7478="Atraso",M7478,M7478/(1+$J$1)^Q7478))</f>
        <v/>
      </c>
    </row>
    <row r="7479">
      <c r="A7479" t="inlineStr">
        <is>
          <t>Q05L05</t>
        </is>
      </c>
      <c r="B7479" t="inlineStr">
        <is>
          <t>CAMILA DA FROTA GUERRA</t>
        </is>
      </c>
      <c r="C7479" t="n">
        <v>1</v>
      </c>
      <c r="D7479" t="inlineStr">
        <is>
          <t>IPCA</t>
        </is>
      </c>
      <c r="E7479" t="n">
        <v>0</v>
      </c>
      <c r="F7479" t="inlineStr">
        <is>
          <t>MENSAL</t>
        </is>
      </c>
      <c r="G7479" t="n">
        <v>45899</v>
      </c>
      <c r="H7479" t="n">
        <v>45899</v>
      </c>
      <c r="I7479" t="inlineStr">
        <is>
          <t>022</t>
        </is>
      </c>
      <c r="J7479" t="inlineStr">
        <is>
          <t>CARTEIRA</t>
        </is>
      </c>
      <c r="K7479" t="inlineStr">
        <is>
          <t>CONTRATO</t>
        </is>
      </c>
      <c r="L7479" t="n">
        <v>1224.290424</v>
      </c>
      <c r="M7479" t="inlineStr"/>
      <c r="N7479" t="inlineStr"/>
      <c r="O7479" s="142">
        <f>DATE(YEAR(H7479),MONTH(H7479),1)</f>
        <v/>
      </c>
      <c r="P7479" s="132">
        <f>IF(H7479&gt;$L$3,"Futuro","Atraso")</f>
        <v/>
      </c>
      <c r="Q7479">
        <f>12*(YEAR(H7479)-YEAR($L$3))+(MONTH(H7479)-MONTH($L$3))</f>
        <v/>
      </c>
      <c r="R7479" s="366">
        <f>IF(N7479="IBIRAPITANGA FASE 3",IF(P7479="Atraso",M7479,M7479/(1+$J$2)^Q7479),IF(P7479="Atraso",M7479,M7479/(1+$J$1)^Q7479))</f>
        <v/>
      </c>
    </row>
    <row r="7480">
      <c r="A7480" t="inlineStr">
        <is>
          <t>Q05L05</t>
        </is>
      </c>
      <c r="B7480" t="inlineStr">
        <is>
          <t>CAMILA DA FROTA GUERRA</t>
        </is>
      </c>
      <c r="C7480" t="n">
        <v>1</v>
      </c>
      <c r="D7480" t="inlineStr">
        <is>
          <t>IPCA</t>
        </is>
      </c>
      <c r="E7480" t="n">
        <v>0</v>
      </c>
      <c r="F7480" t="inlineStr">
        <is>
          <t>MENSAL</t>
        </is>
      </c>
      <c r="G7480" t="n">
        <v>45930</v>
      </c>
      <c r="H7480" t="n">
        <v>45930</v>
      </c>
      <c r="I7480" t="inlineStr">
        <is>
          <t>023</t>
        </is>
      </c>
      <c r="J7480" t="inlineStr">
        <is>
          <t>CARTEIRA</t>
        </is>
      </c>
      <c r="K7480" t="inlineStr">
        <is>
          <t>CONTRATO</t>
        </is>
      </c>
      <c r="L7480" t="n">
        <v>1224.290424</v>
      </c>
      <c r="M7480" t="inlineStr"/>
      <c r="N7480" t="inlineStr"/>
      <c r="O7480" s="142">
        <f>DATE(YEAR(H7480),MONTH(H7480),1)</f>
        <v/>
      </c>
      <c r="P7480" s="132">
        <f>IF(H7480&gt;$L$3,"Futuro","Atraso")</f>
        <v/>
      </c>
      <c r="Q7480">
        <f>12*(YEAR(H7480)-YEAR($L$3))+(MONTH(H7480)-MONTH($L$3))</f>
        <v/>
      </c>
      <c r="R7480" s="366">
        <f>IF(N7480="IBIRAPITANGA FASE 3",IF(P7480="Atraso",M7480,M7480/(1+$J$2)^Q7480),IF(P7480="Atraso",M7480,M7480/(1+$J$1)^Q7480))</f>
        <v/>
      </c>
    </row>
    <row r="7481">
      <c r="A7481" t="inlineStr">
        <is>
          <t>Q05L05</t>
        </is>
      </c>
      <c r="B7481" t="inlineStr">
        <is>
          <t>CAMILA DA FROTA GUERRA</t>
        </is>
      </c>
      <c r="C7481" t="n">
        <v>1</v>
      </c>
      <c r="D7481" t="inlineStr">
        <is>
          <t>IPCA</t>
        </is>
      </c>
      <c r="E7481" t="n">
        <v>0</v>
      </c>
      <c r="F7481" t="inlineStr">
        <is>
          <t>MENSAL</t>
        </is>
      </c>
      <c r="G7481" t="n">
        <v>45960</v>
      </c>
      <c r="H7481" t="n">
        <v>45960</v>
      </c>
      <c r="I7481" t="inlineStr">
        <is>
          <t>024</t>
        </is>
      </c>
      <c r="J7481" t="inlineStr">
        <is>
          <t>CARTEIRA</t>
        </is>
      </c>
      <c r="K7481" t="inlineStr">
        <is>
          <t>CONTRATO</t>
        </is>
      </c>
      <c r="L7481" t="n">
        <v>1224.290424</v>
      </c>
      <c r="M7481" t="inlineStr"/>
      <c r="N7481" t="inlineStr"/>
      <c r="O7481" s="142">
        <f>DATE(YEAR(H7481),MONTH(H7481),1)</f>
        <v/>
      </c>
      <c r="P7481" s="132">
        <f>IF(H7481&gt;$L$3,"Futuro","Atraso")</f>
        <v/>
      </c>
      <c r="Q7481">
        <f>12*(YEAR(H7481)-YEAR($L$3))+(MONTH(H7481)-MONTH($L$3))</f>
        <v/>
      </c>
      <c r="R7481" s="366">
        <f>IF(N7481="IBIRAPITANGA FASE 3",IF(P7481="Atraso",M7481,M7481/(1+$J$2)^Q7481),IF(P7481="Atraso",M7481,M7481/(1+$J$1)^Q7481))</f>
        <v/>
      </c>
    </row>
    <row r="7482">
      <c r="A7482" t="inlineStr">
        <is>
          <t>Q05L05</t>
        </is>
      </c>
      <c r="B7482" t="inlineStr">
        <is>
          <t>CAMILA DA FROTA GUERRA</t>
        </is>
      </c>
      <c r="C7482" t="n">
        <v>1</v>
      </c>
      <c r="D7482" t="inlineStr">
        <is>
          <t>IPCA</t>
        </is>
      </c>
      <c r="E7482" t="n">
        <v>0</v>
      </c>
      <c r="F7482" t="inlineStr">
        <is>
          <t>MENSAL</t>
        </is>
      </c>
      <c r="G7482" t="n">
        <v>45991</v>
      </c>
      <c r="H7482" t="n">
        <v>45991</v>
      </c>
      <c r="I7482" t="inlineStr">
        <is>
          <t>025</t>
        </is>
      </c>
      <c r="J7482" t="inlineStr">
        <is>
          <t>CARTEIRA</t>
        </is>
      </c>
      <c r="K7482" t="inlineStr">
        <is>
          <t>CONTRATO</t>
        </is>
      </c>
      <c r="L7482" t="n">
        <v>1224.290424</v>
      </c>
      <c r="M7482" t="inlineStr"/>
      <c r="N7482" t="inlineStr"/>
      <c r="O7482" s="142">
        <f>DATE(YEAR(H7482),MONTH(H7482),1)</f>
        <v/>
      </c>
      <c r="P7482" s="132">
        <f>IF(H7482&gt;$L$3,"Futuro","Atraso")</f>
        <v/>
      </c>
      <c r="Q7482">
        <f>12*(YEAR(H7482)-YEAR($L$3))+(MONTH(H7482)-MONTH($L$3))</f>
        <v/>
      </c>
      <c r="R7482" s="366">
        <f>IF(N7482="IBIRAPITANGA FASE 3",IF(P7482="Atraso",M7482,M7482/(1+$J$2)^Q7482),IF(P7482="Atraso",M7482,M7482/(1+$J$1)^Q7482))</f>
        <v/>
      </c>
    </row>
    <row r="7483">
      <c r="A7483" t="inlineStr">
        <is>
          <t>Q05L05</t>
        </is>
      </c>
      <c r="B7483" t="inlineStr">
        <is>
          <t>CAMILA DA FROTA GUERRA</t>
        </is>
      </c>
      <c r="C7483" t="n">
        <v>1</v>
      </c>
      <c r="D7483" t="inlineStr">
        <is>
          <t>IPCA</t>
        </is>
      </c>
      <c r="E7483" t="n">
        <v>0</v>
      </c>
      <c r="F7483" t="inlineStr">
        <is>
          <t>MENSAL</t>
        </is>
      </c>
      <c r="G7483" t="n">
        <v>46021</v>
      </c>
      <c r="H7483" t="n">
        <v>46021</v>
      </c>
      <c r="I7483" t="inlineStr">
        <is>
          <t>026</t>
        </is>
      </c>
      <c r="J7483" t="inlineStr">
        <is>
          <t>CARTEIRA</t>
        </is>
      </c>
      <c r="K7483" t="inlineStr">
        <is>
          <t>CONTRATO</t>
        </is>
      </c>
      <c r="L7483" t="n">
        <v>1224.290424</v>
      </c>
      <c r="M7483" t="inlineStr"/>
      <c r="N7483" t="inlineStr"/>
      <c r="O7483" s="142">
        <f>DATE(YEAR(H7483),MONTH(H7483),1)</f>
        <v/>
      </c>
      <c r="P7483" s="132">
        <f>IF(H7483&gt;$L$3,"Futuro","Atraso")</f>
        <v/>
      </c>
      <c r="Q7483">
        <f>12*(YEAR(H7483)-YEAR($L$3))+(MONTH(H7483)-MONTH($L$3))</f>
        <v/>
      </c>
      <c r="R7483" s="366">
        <f>IF(N7483="IBIRAPITANGA FASE 3",IF(P7483="Atraso",M7483,M7483/(1+$J$2)^Q7483),IF(P7483="Atraso",M7483,M7483/(1+$J$1)^Q7483))</f>
        <v/>
      </c>
    </row>
    <row r="7484">
      <c r="A7484" t="inlineStr">
        <is>
          <t>Q05L05</t>
        </is>
      </c>
      <c r="B7484" t="inlineStr">
        <is>
          <t>CAMILA DA FROTA GUERRA</t>
        </is>
      </c>
      <c r="C7484" t="n">
        <v>1</v>
      </c>
      <c r="D7484" t="inlineStr">
        <is>
          <t>IPCA</t>
        </is>
      </c>
      <c r="E7484" t="n">
        <v>0</v>
      </c>
      <c r="F7484" t="inlineStr">
        <is>
          <t>MENSAL</t>
        </is>
      </c>
      <c r="G7484" t="n">
        <v>46052</v>
      </c>
      <c r="H7484" t="n">
        <v>46052</v>
      </c>
      <c r="I7484" t="inlineStr">
        <is>
          <t>027</t>
        </is>
      </c>
      <c r="J7484" t="inlineStr">
        <is>
          <t>CARTEIRA</t>
        </is>
      </c>
      <c r="K7484" t="inlineStr">
        <is>
          <t>CONTRATO</t>
        </is>
      </c>
      <c r="L7484" t="n">
        <v>1224.290424</v>
      </c>
      <c r="M7484" t="inlineStr"/>
      <c r="N7484" t="inlineStr"/>
      <c r="O7484" s="142">
        <f>DATE(YEAR(H7484),MONTH(H7484),1)</f>
        <v/>
      </c>
      <c r="P7484" s="132">
        <f>IF(H7484&gt;$L$3,"Futuro","Atraso")</f>
        <v/>
      </c>
      <c r="Q7484">
        <f>12*(YEAR(H7484)-YEAR($L$3))+(MONTH(H7484)-MONTH($L$3))</f>
        <v/>
      </c>
      <c r="R7484" s="366">
        <f>IF(N7484="IBIRAPITANGA FASE 3",IF(P7484="Atraso",M7484,M7484/(1+$J$2)^Q7484),IF(P7484="Atraso",M7484,M7484/(1+$J$1)^Q7484))</f>
        <v/>
      </c>
    </row>
    <row r="7485">
      <c r="A7485" t="inlineStr">
        <is>
          <t>Q05L05</t>
        </is>
      </c>
      <c r="B7485" t="inlineStr">
        <is>
          <t>CAMILA DA FROTA GUERRA</t>
        </is>
      </c>
      <c r="C7485" t="n">
        <v>1</v>
      </c>
      <c r="D7485" t="inlineStr">
        <is>
          <t>IPCA</t>
        </is>
      </c>
      <c r="E7485" t="n">
        <v>0</v>
      </c>
      <c r="F7485" t="inlineStr">
        <is>
          <t>MENSAL</t>
        </is>
      </c>
      <c r="G7485" t="n">
        <v>46081</v>
      </c>
      <c r="H7485" t="n">
        <v>46081</v>
      </c>
      <c r="I7485" t="inlineStr">
        <is>
          <t>028</t>
        </is>
      </c>
      <c r="J7485" t="inlineStr">
        <is>
          <t>CARTEIRA</t>
        </is>
      </c>
      <c r="K7485" t="inlineStr">
        <is>
          <t>CONTRATO</t>
        </is>
      </c>
      <c r="L7485" t="n">
        <v>1224.290424</v>
      </c>
      <c r="M7485" t="inlineStr"/>
      <c r="N7485" t="inlineStr"/>
      <c r="O7485" s="142">
        <f>DATE(YEAR(H7485),MONTH(H7485),1)</f>
        <v/>
      </c>
      <c r="P7485" s="132">
        <f>IF(H7485&gt;$L$3,"Futuro","Atraso")</f>
        <v/>
      </c>
      <c r="Q7485">
        <f>12*(YEAR(H7485)-YEAR($L$3))+(MONTH(H7485)-MONTH($L$3))</f>
        <v/>
      </c>
      <c r="R7485" s="366">
        <f>IF(N7485="IBIRAPITANGA FASE 3",IF(P7485="Atraso",M7485,M7485/(1+$J$2)^Q7485),IF(P7485="Atraso",M7485,M7485/(1+$J$1)^Q7485))</f>
        <v/>
      </c>
    </row>
    <row r="7486">
      <c r="A7486" t="inlineStr">
        <is>
          <t>Q05L05</t>
        </is>
      </c>
      <c r="B7486" t="inlineStr">
        <is>
          <t>CAMILA DA FROTA GUERRA</t>
        </is>
      </c>
      <c r="C7486" t="n">
        <v>1</v>
      </c>
      <c r="D7486" t="inlineStr">
        <is>
          <t>IPCA</t>
        </is>
      </c>
      <c r="E7486" t="n">
        <v>0</v>
      </c>
      <c r="F7486" t="inlineStr">
        <is>
          <t>MENSAL</t>
        </is>
      </c>
      <c r="G7486" t="n">
        <v>46111</v>
      </c>
      <c r="H7486" t="n">
        <v>46111</v>
      </c>
      <c r="I7486" t="inlineStr">
        <is>
          <t>029</t>
        </is>
      </c>
      <c r="J7486" t="inlineStr">
        <is>
          <t>CARTEIRA</t>
        </is>
      </c>
      <c r="K7486" t="inlineStr">
        <is>
          <t>CONTRATO</t>
        </is>
      </c>
      <c r="L7486" t="n">
        <v>1224.290424</v>
      </c>
      <c r="M7486" t="inlineStr"/>
      <c r="N7486" t="inlineStr"/>
      <c r="O7486" s="142">
        <f>DATE(YEAR(H7486),MONTH(H7486),1)</f>
        <v/>
      </c>
      <c r="P7486" s="132">
        <f>IF(H7486&gt;$L$3,"Futuro","Atraso")</f>
        <v/>
      </c>
      <c r="Q7486">
        <f>12*(YEAR(H7486)-YEAR($L$3))+(MONTH(H7486)-MONTH($L$3))</f>
        <v/>
      </c>
      <c r="R7486" s="366">
        <f>IF(N7486="IBIRAPITANGA FASE 3",IF(P7486="Atraso",M7486,M7486/(1+$J$2)^Q7486),IF(P7486="Atraso",M7486,M7486/(1+$J$1)^Q7486))</f>
        <v/>
      </c>
    </row>
    <row r="7487">
      <c r="A7487" t="inlineStr">
        <is>
          <t>Q05L05</t>
        </is>
      </c>
      <c r="B7487" t="inlineStr">
        <is>
          <t>CAMILA DA FROTA GUERRA</t>
        </is>
      </c>
      <c r="C7487" t="n">
        <v>1</v>
      </c>
      <c r="D7487" t="inlineStr">
        <is>
          <t>IPCA</t>
        </is>
      </c>
      <c r="E7487" t="n">
        <v>0</v>
      </c>
      <c r="F7487" t="inlineStr">
        <is>
          <t>MENSAL</t>
        </is>
      </c>
      <c r="G7487" t="n">
        <v>46142</v>
      </c>
      <c r="H7487" t="n">
        <v>46142</v>
      </c>
      <c r="I7487" t="inlineStr">
        <is>
          <t>030</t>
        </is>
      </c>
      <c r="J7487" t="inlineStr">
        <is>
          <t>CARTEIRA</t>
        </is>
      </c>
      <c r="K7487" t="inlineStr">
        <is>
          <t>CONTRATO</t>
        </is>
      </c>
      <c r="L7487" t="n">
        <v>1224.290424</v>
      </c>
      <c r="M7487" t="inlineStr"/>
      <c r="N7487" t="inlineStr"/>
      <c r="O7487" s="142">
        <f>DATE(YEAR(H7487),MONTH(H7487),1)</f>
        <v/>
      </c>
      <c r="P7487" s="132">
        <f>IF(H7487&gt;$L$3,"Futuro","Atraso")</f>
        <v/>
      </c>
      <c r="Q7487">
        <f>12*(YEAR(H7487)-YEAR($L$3))+(MONTH(H7487)-MONTH($L$3))</f>
        <v/>
      </c>
      <c r="R7487" s="366">
        <f>IF(N7487="IBIRAPITANGA FASE 3",IF(P7487="Atraso",M7487,M7487/(1+$J$2)^Q7487),IF(P7487="Atraso",M7487,M7487/(1+$J$1)^Q7487))</f>
        <v/>
      </c>
    </row>
    <row r="7488">
      <c r="A7488" t="inlineStr">
        <is>
          <t>Q05L05</t>
        </is>
      </c>
      <c r="B7488" t="inlineStr">
        <is>
          <t>CAMILA DA FROTA GUERRA</t>
        </is>
      </c>
      <c r="C7488" t="n">
        <v>1</v>
      </c>
      <c r="D7488" t="inlineStr">
        <is>
          <t>IPCA</t>
        </is>
      </c>
      <c r="E7488" t="n">
        <v>0</v>
      </c>
      <c r="F7488" t="inlineStr">
        <is>
          <t>MENSAL</t>
        </is>
      </c>
      <c r="G7488" t="n">
        <v>46172</v>
      </c>
      <c r="H7488" t="n">
        <v>46172</v>
      </c>
      <c r="I7488" t="inlineStr">
        <is>
          <t>031</t>
        </is>
      </c>
      <c r="J7488" t="inlineStr">
        <is>
          <t>CARTEIRA</t>
        </is>
      </c>
      <c r="K7488" t="inlineStr">
        <is>
          <t>CONTRATO</t>
        </is>
      </c>
      <c r="L7488" t="n">
        <v>1224.290424</v>
      </c>
      <c r="M7488" t="inlineStr"/>
      <c r="N7488" t="inlineStr"/>
      <c r="O7488" s="142">
        <f>DATE(YEAR(H7488),MONTH(H7488),1)</f>
        <v/>
      </c>
      <c r="P7488" s="132">
        <f>IF(H7488&gt;$L$3,"Futuro","Atraso")</f>
        <v/>
      </c>
      <c r="Q7488">
        <f>12*(YEAR(H7488)-YEAR($L$3))+(MONTH(H7488)-MONTH($L$3))</f>
        <v/>
      </c>
      <c r="R7488" s="366">
        <f>IF(N7488="IBIRAPITANGA FASE 3",IF(P7488="Atraso",M7488,M7488/(1+$J$2)^Q7488),IF(P7488="Atraso",M7488,M7488/(1+$J$1)^Q7488))</f>
        <v/>
      </c>
    </row>
    <row r="7489">
      <c r="A7489" t="inlineStr">
        <is>
          <t>Q05L05</t>
        </is>
      </c>
      <c r="B7489" t="inlineStr">
        <is>
          <t>CAMILA DA FROTA GUERRA</t>
        </is>
      </c>
      <c r="C7489" t="n">
        <v>1</v>
      </c>
      <c r="D7489" t="inlineStr">
        <is>
          <t>IPCA</t>
        </is>
      </c>
      <c r="E7489" t="n">
        <v>0</v>
      </c>
      <c r="F7489" t="inlineStr">
        <is>
          <t>MENSAL</t>
        </is>
      </c>
      <c r="G7489" t="n">
        <v>46203</v>
      </c>
      <c r="H7489" t="n">
        <v>46203</v>
      </c>
      <c r="I7489" t="inlineStr">
        <is>
          <t>032</t>
        </is>
      </c>
      <c r="J7489" t="inlineStr">
        <is>
          <t>CARTEIRA</t>
        </is>
      </c>
      <c r="K7489" t="inlineStr">
        <is>
          <t>CONTRATO</t>
        </is>
      </c>
      <c r="L7489" t="n">
        <v>1224.290424</v>
      </c>
      <c r="M7489" t="inlineStr"/>
      <c r="N7489" t="inlineStr"/>
      <c r="O7489" s="142">
        <f>DATE(YEAR(H7489),MONTH(H7489),1)</f>
        <v/>
      </c>
      <c r="P7489" s="132">
        <f>IF(H7489&gt;$L$3,"Futuro","Atraso")</f>
        <v/>
      </c>
      <c r="Q7489">
        <f>12*(YEAR(H7489)-YEAR($L$3))+(MONTH(H7489)-MONTH($L$3))</f>
        <v/>
      </c>
      <c r="R7489" s="366">
        <f>IF(N7489="IBIRAPITANGA FASE 3",IF(P7489="Atraso",M7489,M7489/(1+$J$2)^Q7489),IF(P7489="Atraso",M7489,M7489/(1+$J$1)^Q7489))</f>
        <v/>
      </c>
    </row>
    <row r="7490">
      <c r="A7490" t="inlineStr">
        <is>
          <t>Q05L05</t>
        </is>
      </c>
      <c r="B7490" t="inlineStr">
        <is>
          <t>CAMILA DA FROTA GUERRA</t>
        </is>
      </c>
      <c r="C7490" t="n">
        <v>1</v>
      </c>
      <c r="D7490" t="inlineStr">
        <is>
          <t>IPCA</t>
        </is>
      </c>
      <c r="E7490" t="n">
        <v>0</v>
      </c>
      <c r="F7490" t="inlineStr">
        <is>
          <t>MENSAL</t>
        </is>
      </c>
      <c r="G7490" t="n">
        <v>46233</v>
      </c>
      <c r="H7490" t="n">
        <v>46233</v>
      </c>
      <c r="I7490" t="inlineStr">
        <is>
          <t>033</t>
        </is>
      </c>
      <c r="J7490" t="inlineStr">
        <is>
          <t>CARTEIRA</t>
        </is>
      </c>
      <c r="K7490" t="inlineStr">
        <is>
          <t>CONTRATO</t>
        </is>
      </c>
      <c r="L7490" t="n">
        <v>1224.290424</v>
      </c>
      <c r="M7490" t="inlineStr"/>
      <c r="N7490" t="inlineStr"/>
      <c r="O7490" s="142">
        <f>DATE(YEAR(H7490),MONTH(H7490),1)</f>
        <v/>
      </c>
      <c r="P7490" s="132">
        <f>IF(H7490&gt;$L$3,"Futuro","Atraso")</f>
        <v/>
      </c>
      <c r="Q7490">
        <f>12*(YEAR(H7490)-YEAR($L$3))+(MONTH(H7490)-MONTH($L$3))</f>
        <v/>
      </c>
      <c r="R7490" s="366">
        <f>IF(N7490="IBIRAPITANGA FASE 3",IF(P7490="Atraso",M7490,M7490/(1+$J$2)^Q7490),IF(P7490="Atraso",M7490,M7490/(1+$J$1)^Q7490))</f>
        <v/>
      </c>
    </row>
    <row r="7491">
      <c r="A7491" t="inlineStr">
        <is>
          <t>Q05L05</t>
        </is>
      </c>
      <c r="B7491" t="inlineStr">
        <is>
          <t>CAMILA DA FROTA GUERRA</t>
        </is>
      </c>
      <c r="C7491" t="n">
        <v>1</v>
      </c>
      <c r="D7491" t="inlineStr">
        <is>
          <t>IPCA</t>
        </is>
      </c>
      <c r="E7491" t="n">
        <v>0</v>
      </c>
      <c r="F7491" t="inlineStr">
        <is>
          <t>MENSAL</t>
        </is>
      </c>
      <c r="G7491" t="n">
        <v>46264</v>
      </c>
      <c r="H7491" t="n">
        <v>46264</v>
      </c>
      <c r="I7491" t="inlineStr">
        <is>
          <t>034</t>
        </is>
      </c>
      <c r="J7491" t="inlineStr">
        <is>
          <t>CARTEIRA</t>
        </is>
      </c>
      <c r="K7491" t="inlineStr">
        <is>
          <t>CONTRATO</t>
        </is>
      </c>
      <c r="L7491" t="n">
        <v>1224.290424</v>
      </c>
      <c r="M7491" t="inlineStr"/>
      <c r="N7491" t="inlineStr"/>
      <c r="O7491" s="142">
        <f>DATE(YEAR(H7491),MONTH(H7491),1)</f>
        <v/>
      </c>
      <c r="P7491" s="132">
        <f>IF(H7491&gt;$L$3,"Futuro","Atraso")</f>
        <v/>
      </c>
      <c r="Q7491">
        <f>12*(YEAR(H7491)-YEAR($L$3))+(MONTH(H7491)-MONTH($L$3))</f>
        <v/>
      </c>
      <c r="R7491" s="366">
        <f>IF(N7491="IBIRAPITANGA FASE 3",IF(P7491="Atraso",M7491,M7491/(1+$J$2)^Q7491),IF(P7491="Atraso",M7491,M7491/(1+$J$1)^Q7491))</f>
        <v/>
      </c>
    </row>
    <row r="7492">
      <c r="A7492" t="inlineStr">
        <is>
          <t>Q05L05</t>
        </is>
      </c>
      <c r="B7492" t="inlineStr">
        <is>
          <t>CAMILA DA FROTA GUERRA</t>
        </is>
      </c>
      <c r="C7492" t="n">
        <v>1</v>
      </c>
      <c r="D7492" t="inlineStr">
        <is>
          <t>IPCA</t>
        </is>
      </c>
      <c r="E7492" t="n">
        <v>0</v>
      </c>
      <c r="F7492" t="inlineStr">
        <is>
          <t>MENSAL</t>
        </is>
      </c>
      <c r="G7492" t="n">
        <v>46295</v>
      </c>
      <c r="H7492" t="n">
        <v>46295</v>
      </c>
      <c r="I7492" t="inlineStr">
        <is>
          <t>035</t>
        </is>
      </c>
      <c r="J7492" t="inlineStr">
        <is>
          <t>CARTEIRA</t>
        </is>
      </c>
      <c r="K7492" t="inlineStr">
        <is>
          <t>CONTRATO</t>
        </is>
      </c>
      <c r="L7492" t="n">
        <v>1224.290424</v>
      </c>
      <c r="M7492" t="inlineStr"/>
      <c r="N7492" t="inlineStr"/>
      <c r="O7492" s="142">
        <f>DATE(YEAR(H7492),MONTH(H7492),1)</f>
        <v/>
      </c>
      <c r="P7492" s="132">
        <f>IF(H7492&gt;$L$3,"Futuro","Atraso")</f>
        <v/>
      </c>
      <c r="Q7492">
        <f>12*(YEAR(H7492)-YEAR($L$3))+(MONTH(H7492)-MONTH($L$3))</f>
        <v/>
      </c>
      <c r="R7492" s="366">
        <f>IF(N7492="IBIRAPITANGA FASE 3",IF(P7492="Atraso",M7492,M7492/(1+$J$2)^Q7492),IF(P7492="Atraso",M7492,M7492/(1+$J$1)^Q7492))</f>
        <v/>
      </c>
    </row>
    <row r="7493">
      <c r="A7493" t="inlineStr">
        <is>
          <t>Q05L05</t>
        </is>
      </c>
      <c r="B7493" t="inlineStr">
        <is>
          <t>CAMILA DA FROTA GUERRA</t>
        </is>
      </c>
      <c r="C7493" t="n">
        <v>1</v>
      </c>
      <c r="D7493" t="inlineStr">
        <is>
          <t>IPCA</t>
        </is>
      </c>
      <c r="E7493" t="n">
        <v>0</v>
      </c>
      <c r="F7493" t="inlineStr">
        <is>
          <t>MENSAL</t>
        </is>
      </c>
      <c r="G7493" t="n">
        <v>46325</v>
      </c>
      <c r="H7493" t="n">
        <v>46325</v>
      </c>
      <c r="I7493" t="inlineStr">
        <is>
          <t>036</t>
        </is>
      </c>
      <c r="J7493" t="inlineStr">
        <is>
          <t>CARTEIRA</t>
        </is>
      </c>
      <c r="K7493" t="inlineStr">
        <is>
          <t>CONTRATO</t>
        </is>
      </c>
      <c r="L7493" t="n">
        <v>1224.290424</v>
      </c>
      <c r="M7493" t="inlineStr"/>
      <c r="N7493" t="inlineStr"/>
      <c r="O7493" s="142">
        <f>DATE(YEAR(H7493),MONTH(H7493),1)</f>
        <v/>
      </c>
      <c r="P7493" s="132">
        <f>IF(H7493&gt;$L$3,"Futuro","Atraso")</f>
        <v/>
      </c>
      <c r="Q7493">
        <f>12*(YEAR(H7493)-YEAR($L$3))+(MONTH(H7493)-MONTH($L$3))</f>
        <v/>
      </c>
      <c r="R7493" s="366">
        <f>IF(N7493="IBIRAPITANGA FASE 3",IF(P7493="Atraso",M7493,M7493/(1+$J$2)^Q7493),IF(P7493="Atraso",M7493,M7493/(1+$J$1)^Q7493))</f>
        <v/>
      </c>
    </row>
    <row r="7494">
      <c r="A7494" t="inlineStr">
        <is>
          <t>Q05L05</t>
        </is>
      </c>
      <c r="B7494" t="inlineStr">
        <is>
          <t>CAMILA DA FROTA GUERRA</t>
        </is>
      </c>
      <c r="C7494" t="n">
        <v>1</v>
      </c>
      <c r="D7494" t="inlineStr">
        <is>
          <t>IPCA</t>
        </is>
      </c>
      <c r="E7494" t="n">
        <v>0</v>
      </c>
      <c r="F7494" t="inlineStr">
        <is>
          <t>MENSAL</t>
        </is>
      </c>
      <c r="G7494" t="n">
        <v>46356</v>
      </c>
      <c r="H7494" t="n">
        <v>46356</v>
      </c>
      <c r="I7494" t="inlineStr">
        <is>
          <t>037</t>
        </is>
      </c>
      <c r="J7494" t="inlineStr">
        <is>
          <t>CARTEIRA</t>
        </is>
      </c>
      <c r="K7494" t="inlineStr">
        <is>
          <t>CONTRATO</t>
        </is>
      </c>
      <c r="L7494" t="n">
        <v>1224.290424</v>
      </c>
      <c r="M7494" t="inlineStr"/>
      <c r="N7494" t="inlineStr"/>
      <c r="O7494" s="142">
        <f>DATE(YEAR(H7494),MONTH(H7494),1)</f>
        <v/>
      </c>
      <c r="P7494" s="132">
        <f>IF(H7494&gt;$L$3,"Futuro","Atraso")</f>
        <v/>
      </c>
      <c r="Q7494">
        <f>12*(YEAR(H7494)-YEAR($L$3))+(MONTH(H7494)-MONTH($L$3))</f>
        <v/>
      </c>
      <c r="R7494" s="366">
        <f>IF(N7494="IBIRAPITANGA FASE 3",IF(P7494="Atraso",M7494,M7494/(1+$J$2)^Q7494),IF(P7494="Atraso",M7494,M7494/(1+$J$1)^Q7494))</f>
        <v/>
      </c>
    </row>
    <row r="7495">
      <c r="A7495" t="inlineStr">
        <is>
          <t>Q05L05</t>
        </is>
      </c>
      <c r="B7495" t="inlineStr">
        <is>
          <t>CAMILA DA FROTA GUERRA</t>
        </is>
      </c>
      <c r="C7495" t="n">
        <v>1</v>
      </c>
      <c r="D7495" t="inlineStr">
        <is>
          <t>IPCA</t>
        </is>
      </c>
      <c r="E7495" t="n">
        <v>0</v>
      </c>
      <c r="F7495" t="inlineStr">
        <is>
          <t>MENSAL</t>
        </is>
      </c>
      <c r="G7495" t="n">
        <v>46386</v>
      </c>
      <c r="H7495" t="n">
        <v>46386</v>
      </c>
      <c r="I7495" t="inlineStr">
        <is>
          <t>038</t>
        </is>
      </c>
      <c r="J7495" t="inlineStr">
        <is>
          <t>CARTEIRA</t>
        </is>
      </c>
      <c r="K7495" t="inlineStr">
        <is>
          <t>CONTRATO</t>
        </is>
      </c>
      <c r="L7495" t="n">
        <v>1224.290424</v>
      </c>
      <c r="M7495" t="inlineStr"/>
      <c r="N7495" t="inlineStr"/>
      <c r="O7495" s="142">
        <f>DATE(YEAR(H7495),MONTH(H7495),1)</f>
        <v/>
      </c>
      <c r="P7495" s="132">
        <f>IF(H7495&gt;$L$3,"Futuro","Atraso")</f>
        <v/>
      </c>
      <c r="Q7495">
        <f>12*(YEAR(H7495)-YEAR($L$3))+(MONTH(H7495)-MONTH($L$3))</f>
        <v/>
      </c>
      <c r="R7495" s="366">
        <f>IF(N7495="IBIRAPITANGA FASE 3",IF(P7495="Atraso",M7495,M7495/(1+$J$2)^Q7495),IF(P7495="Atraso",M7495,M7495/(1+$J$1)^Q7495))</f>
        <v/>
      </c>
    </row>
    <row r="7496">
      <c r="A7496" t="inlineStr">
        <is>
          <t>Q05L05</t>
        </is>
      </c>
      <c r="B7496" t="inlineStr">
        <is>
          <t>CAMILA DA FROTA GUERRA</t>
        </is>
      </c>
      <c r="C7496" t="n">
        <v>1</v>
      </c>
      <c r="D7496" t="inlineStr">
        <is>
          <t>IPCA</t>
        </is>
      </c>
      <c r="E7496" t="n">
        <v>0</v>
      </c>
      <c r="F7496" t="inlineStr">
        <is>
          <t>MENSAL</t>
        </is>
      </c>
      <c r="G7496" t="n">
        <v>46417</v>
      </c>
      <c r="H7496" t="n">
        <v>46417</v>
      </c>
      <c r="I7496" t="inlineStr">
        <is>
          <t>039</t>
        </is>
      </c>
      <c r="J7496" t="inlineStr">
        <is>
          <t>CARTEIRA</t>
        </is>
      </c>
      <c r="K7496" t="inlineStr">
        <is>
          <t>CONTRATO</t>
        </is>
      </c>
      <c r="L7496" t="n">
        <v>1224.290424</v>
      </c>
      <c r="M7496" t="inlineStr"/>
      <c r="N7496" t="inlineStr"/>
      <c r="O7496" s="142">
        <f>DATE(YEAR(H7496),MONTH(H7496),1)</f>
        <v/>
      </c>
      <c r="P7496" s="132">
        <f>IF(H7496&gt;$L$3,"Futuro","Atraso")</f>
        <v/>
      </c>
      <c r="Q7496">
        <f>12*(YEAR(H7496)-YEAR($L$3))+(MONTH(H7496)-MONTH($L$3))</f>
        <v/>
      </c>
      <c r="R7496" s="366">
        <f>IF(N7496="IBIRAPITANGA FASE 3",IF(P7496="Atraso",M7496,M7496/(1+$J$2)^Q7496),IF(P7496="Atraso",M7496,M7496/(1+$J$1)^Q7496))</f>
        <v/>
      </c>
    </row>
    <row r="7497">
      <c r="A7497" t="inlineStr">
        <is>
          <t>Q05L05</t>
        </is>
      </c>
      <c r="B7497" t="inlineStr">
        <is>
          <t>CAMILA DA FROTA GUERRA</t>
        </is>
      </c>
      <c r="C7497" t="n">
        <v>1</v>
      </c>
      <c r="D7497" t="inlineStr">
        <is>
          <t>IPCA</t>
        </is>
      </c>
      <c r="E7497" t="n">
        <v>0</v>
      </c>
      <c r="F7497" t="inlineStr">
        <is>
          <t>MENSAL</t>
        </is>
      </c>
      <c r="G7497" t="n">
        <v>46446</v>
      </c>
      <c r="H7497" t="n">
        <v>46446</v>
      </c>
      <c r="I7497" t="inlineStr">
        <is>
          <t>040</t>
        </is>
      </c>
      <c r="J7497" t="inlineStr">
        <is>
          <t>CARTEIRA</t>
        </is>
      </c>
      <c r="K7497" t="inlineStr">
        <is>
          <t>CONTRATO</t>
        </is>
      </c>
      <c r="L7497" t="n">
        <v>1224.290424</v>
      </c>
      <c r="M7497" t="inlineStr"/>
      <c r="N7497" t="inlineStr"/>
      <c r="O7497" s="142">
        <f>DATE(YEAR(H7497),MONTH(H7497),1)</f>
        <v/>
      </c>
      <c r="P7497" s="132">
        <f>IF(H7497&gt;$L$3,"Futuro","Atraso")</f>
        <v/>
      </c>
      <c r="Q7497">
        <f>12*(YEAR(H7497)-YEAR($L$3))+(MONTH(H7497)-MONTH($L$3))</f>
        <v/>
      </c>
      <c r="R7497" s="366">
        <f>IF(N7497="IBIRAPITANGA FASE 3",IF(P7497="Atraso",M7497,M7497/(1+$J$2)^Q7497),IF(P7497="Atraso",M7497,M7497/(1+$J$1)^Q7497))</f>
        <v/>
      </c>
    </row>
    <row r="7498">
      <c r="A7498" t="inlineStr">
        <is>
          <t>Q05L05</t>
        </is>
      </c>
      <c r="B7498" t="inlineStr">
        <is>
          <t>CAMILA DA FROTA GUERRA</t>
        </is>
      </c>
      <c r="C7498" t="n">
        <v>1</v>
      </c>
      <c r="D7498" t="inlineStr">
        <is>
          <t>IPCA</t>
        </is>
      </c>
      <c r="E7498" t="n">
        <v>0</v>
      </c>
      <c r="F7498" t="inlineStr">
        <is>
          <t>MENSAL</t>
        </is>
      </c>
      <c r="G7498" t="n">
        <v>46476</v>
      </c>
      <c r="H7498" t="n">
        <v>46476</v>
      </c>
      <c r="I7498" t="inlineStr">
        <is>
          <t>041</t>
        </is>
      </c>
      <c r="J7498" t="inlineStr">
        <is>
          <t>CARTEIRA</t>
        </is>
      </c>
      <c r="K7498" t="inlineStr">
        <is>
          <t>CONTRATO</t>
        </is>
      </c>
      <c r="L7498" t="n">
        <v>1224.290424</v>
      </c>
      <c r="M7498" t="inlineStr"/>
      <c r="N7498" t="inlineStr"/>
      <c r="O7498" s="142">
        <f>DATE(YEAR(H7498),MONTH(H7498),1)</f>
        <v/>
      </c>
      <c r="P7498" s="132">
        <f>IF(H7498&gt;$L$3,"Futuro","Atraso")</f>
        <v/>
      </c>
      <c r="Q7498">
        <f>12*(YEAR(H7498)-YEAR($L$3))+(MONTH(H7498)-MONTH($L$3))</f>
        <v/>
      </c>
      <c r="R7498" s="366">
        <f>IF(N7498="IBIRAPITANGA FASE 3",IF(P7498="Atraso",M7498,M7498/(1+$J$2)^Q7498),IF(P7498="Atraso",M7498,M7498/(1+$J$1)^Q7498))</f>
        <v/>
      </c>
    </row>
    <row r="7499">
      <c r="A7499" t="inlineStr">
        <is>
          <t>Q05L05</t>
        </is>
      </c>
      <c r="B7499" t="inlineStr">
        <is>
          <t>CAMILA DA FROTA GUERRA</t>
        </is>
      </c>
      <c r="C7499" t="n">
        <v>1</v>
      </c>
      <c r="D7499" t="inlineStr">
        <is>
          <t>IPCA</t>
        </is>
      </c>
      <c r="E7499" t="n">
        <v>0</v>
      </c>
      <c r="F7499" t="inlineStr">
        <is>
          <t>MENSAL</t>
        </is>
      </c>
      <c r="G7499" t="n">
        <v>46507</v>
      </c>
      <c r="H7499" t="n">
        <v>46507</v>
      </c>
      <c r="I7499" t="inlineStr">
        <is>
          <t>042</t>
        </is>
      </c>
      <c r="J7499" t="inlineStr">
        <is>
          <t>CARTEIRA</t>
        </is>
      </c>
      <c r="K7499" t="inlineStr">
        <is>
          <t>CONTRATO</t>
        </is>
      </c>
      <c r="L7499" t="n">
        <v>1224.290424</v>
      </c>
      <c r="M7499" t="inlineStr"/>
      <c r="N7499" t="inlineStr"/>
      <c r="O7499" s="142">
        <f>DATE(YEAR(H7499),MONTH(H7499),1)</f>
        <v/>
      </c>
      <c r="P7499" s="132">
        <f>IF(H7499&gt;$L$3,"Futuro","Atraso")</f>
        <v/>
      </c>
      <c r="Q7499">
        <f>12*(YEAR(H7499)-YEAR($L$3))+(MONTH(H7499)-MONTH($L$3))</f>
        <v/>
      </c>
      <c r="R7499" s="366">
        <f>IF(N7499="IBIRAPITANGA FASE 3",IF(P7499="Atraso",M7499,M7499/(1+$J$2)^Q7499),IF(P7499="Atraso",M7499,M7499/(1+$J$1)^Q7499))</f>
        <v/>
      </c>
    </row>
    <row r="7500">
      <c r="A7500" t="inlineStr">
        <is>
          <t>Q05L05</t>
        </is>
      </c>
      <c r="B7500" t="inlineStr">
        <is>
          <t>CAMILA DA FROTA GUERRA</t>
        </is>
      </c>
      <c r="C7500" t="n">
        <v>1</v>
      </c>
      <c r="D7500" t="inlineStr">
        <is>
          <t>IPCA</t>
        </is>
      </c>
      <c r="E7500" t="n">
        <v>0</v>
      </c>
      <c r="F7500" t="inlineStr">
        <is>
          <t>MENSAL</t>
        </is>
      </c>
      <c r="G7500" t="n">
        <v>46537</v>
      </c>
      <c r="H7500" t="n">
        <v>46537</v>
      </c>
      <c r="I7500" t="inlineStr">
        <is>
          <t>043</t>
        </is>
      </c>
      <c r="J7500" t="inlineStr">
        <is>
          <t>CARTEIRA</t>
        </is>
      </c>
      <c r="K7500" t="inlineStr">
        <is>
          <t>CONTRATO</t>
        </is>
      </c>
      <c r="L7500" t="n">
        <v>1224.290424</v>
      </c>
      <c r="M7500" t="inlineStr"/>
      <c r="N7500" t="inlineStr"/>
      <c r="O7500" s="142">
        <f>DATE(YEAR(H7500),MONTH(H7500),1)</f>
        <v/>
      </c>
      <c r="P7500" s="132">
        <f>IF(H7500&gt;$L$3,"Futuro","Atraso")</f>
        <v/>
      </c>
      <c r="Q7500">
        <f>12*(YEAR(H7500)-YEAR($L$3))+(MONTH(H7500)-MONTH($L$3))</f>
        <v/>
      </c>
      <c r="R7500" s="366">
        <f>IF(N7500="IBIRAPITANGA FASE 3",IF(P7500="Atraso",M7500,M7500/(1+$J$2)^Q7500),IF(P7500="Atraso",M7500,M7500/(1+$J$1)^Q7500))</f>
        <v/>
      </c>
    </row>
    <row r="7501">
      <c r="A7501" t="inlineStr">
        <is>
          <t>Q05L012</t>
        </is>
      </c>
      <c r="B7501" t="inlineStr">
        <is>
          <t>SANDERSON SANTOS</t>
        </is>
      </c>
      <c r="C7501" t="n">
        <v>1</v>
      </c>
      <c r="D7501" t="inlineStr">
        <is>
          <t>IPCA</t>
        </is>
      </c>
      <c r="E7501" t="n">
        <v>0</v>
      </c>
      <c r="F7501" t="inlineStr">
        <is>
          <t>MENSAL</t>
        </is>
      </c>
      <c r="G7501" t="n">
        <v>45209</v>
      </c>
      <c r="H7501" t="n">
        <v>45209</v>
      </c>
      <c r="I7501" t="inlineStr">
        <is>
          <t>002</t>
        </is>
      </c>
      <c r="J7501" t="inlineStr">
        <is>
          <t>CARTEIRA</t>
        </is>
      </c>
      <c r="K7501" t="inlineStr">
        <is>
          <t>CONTRATO</t>
        </is>
      </c>
      <c r="L7501" t="n">
        <v>1073.877366</v>
      </c>
      <c r="M7501" t="inlineStr"/>
      <c r="N7501" t="inlineStr"/>
      <c r="O7501" s="142">
        <f>DATE(YEAR(H7501),MONTH(H7501),1)</f>
        <v/>
      </c>
      <c r="P7501" s="132">
        <f>IF(H7501&gt;$L$3,"Futuro","Atraso")</f>
        <v/>
      </c>
      <c r="Q7501">
        <f>12*(YEAR(H7501)-YEAR($L$3))+(MONTH(H7501)-MONTH($L$3))</f>
        <v/>
      </c>
      <c r="R7501" s="366">
        <f>IF(N7501="IBIRAPITANGA FASE 3",IF(P7501="Atraso",M7501,M7501/(1+$J$2)^Q7501),IF(P7501="Atraso",M7501,M7501/(1+$J$1)^Q7501))</f>
        <v/>
      </c>
    </row>
    <row r="7502">
      <c r="A7502" t="inlineStr">
        <is>
          <t>Q05L012</t>
        </is>
      </c>
      <c r="B7502" t="inlineStr">
        <is>
          <t>SANDERSON SANTOS</t>
        </is>
      </c>
      <c r="C7502" t="n">
        <v>1</v>
      </c>
      <c r="D7502" t="inlineStr">
        <is>
          <t>IPCA</t>
        </is>
      </c>
      <c r="E7502" t="n">
        <v>0</v>
      </c>
      <c r="F7502" t="inlineStr">
        <is>
          <t>MENSAL</t>
        </is>
      </c>
      <c r="G7502" t="n">
        <v>45240</v>
      </c>
      <c r="H7502" t="n">
        <v>45240</v>
      </c>
      <c r="I7502" t="inlineStr">
        <is>
          <t>003</t>
        </is>
      </c>
      <c r="J7502" t="inlineStr">
        <is>
          <t>CARTEIRA</t>
        </is>
      </c>
      <c r="K7502" t="inlineStr">
        <is>
          <t>CONTRATO</t>
        </is>
      </c>
      <c r="L7502" t="n">
        <v>1073.877366</v>
      </c>
      <c r="M7502" t="inlineStr"/>
      <c r="N7502" t="inlineStr"/>
      <c r="O7502" s="142">
        <f>DATE(YEAR(H7502),MONTH(H7502),1)</f>
        <v/>
      </c>
      <c r="P7502" s="132">
        <f>IF(H7502&gt;$L$3,"Futuro","Atraso")</f>
        <v/>
      </c>
      <c r="Q7502">
        <f>12*(YEAR(H7502)-YEAR($L$3))+(MONTH(H7502)-MONTH($L$3))</f>
        <v/>
      </c>
      <c r="R7502" s="366">
        <f>IF(N7502="IBIRAPITANGA FASE 3",IF(P7502="Atraso",M7502,M7502/(1+$J$2)^Q7502),IF(P7502="Atraso",M7502,M7502/(1+$J$1)^Q7502))</f>
        <v/>
      </c>
    </row>
    <row r="7503">
      <c r="A7503" t="inlineStr">
        <is>
          <t>Q05L012</t>
        </is>
      </c>
      <c r="B7503" t="inlineStr">
        <is>
          <t>SANDERSON SANTOS</t>
        </is>
      </c>
      <c r="C7503" t="n">
        <v>1</v>
      </c>
      <c r="D7503" t="inlineStr">
        <is>
          <t>IPCA</t>
        </is>
      </c>
      <c r="E7503" t="n">
        <v>0</v>
      </c>
      <c r="F7503" t="inlineStr">
        <is>
          <t>MENSAL</t>
        </is>
      </c>
      <c r="G7503" t="n">
        <v>45270</v>
      </c>
      <c r="H7503" t="n">
        <v>45270</v>
      </c>
      <c r="I7503" t="inlineStr">
        <is>
          <t>004</t>
        </is>
      </c>
      <c r="J7503" t="inlineStr">
        <is>
          <t>CARTEIRA</t>
        </is>
      </c>
      <c r="K7503" t="inlineStr">
        <is>
          <t>CONTRATO</t>
        </is>
      </c>
      <c r="L7503" t="n">
        <v>1073.877366</v>
      </c>
      <c r="M7503" t="inlineStr"/>
      <c r="N7503" t="inlineStr"/>
      <c r="O7503" s="142">
        <f>DATE(YEAR(H7503),MONTH(H7503),1)</f>
        <v/>
      </c>
      <c r="P7503" s="132">
        <f>IF(H7503&gt;$L$3,"Futuro","Atraso")</f>
        <v/>
      </c>
      <c r="Q7503">
        <f>12*(YEAR(H7503)-YEAR($L$3))+(MONTH(H7503)-MONTH($L$3))</f>
        <v/>
      </c>
      <c r="R7503" s="366">
        <f>IF(N7503="IBIRAPITANGA FASE 3",IF(P7503="Atraso",M7503,M7503/(1+$J$2)^Q7503),IF(P7503="Atraso",M7503,M7503/(1+$J$1)^Q7503))</f>
        <v/>
      </c>
    </row>
    <row r="7504">
      <c r="A7504" t="inlineStr">
        <is>
          <t>Q05L012</t>
        </is>
      </c>
      <c r="B7504" t="inlineStr">
        <is>
          <t>SANDERSON SANTOS</t>
        </is>
      </c>
      <c r="C7504" t="n">
        <v>1</v>
      </c>
      <c r="D7504" t="inlineStr">
        <is>
          <t>IPCA</t>
        </is>
      </c>
      <c r="E7504" t="n">
        <v>0</v>
      </c>
      <c r="F7504" t="inlineStr">
        <is>
          <t>MENSAL</t>
        </is>
      </c>
      <c r="G7504" t="n">
        <v>45301</v>
      </c>
      <c r="H7504" t="n">
        <v>45301</v>
      </c>
      <c r="I7504" t="inlineStr">
        <is>
          <t>005</t>
        </is>
      </c>
      <c r="J7504" t="inlineStr">
        <is>
          <t>CARTEIRA</t>
        </is>
      </c>
      <c r="K7504" t="inlineStr">
        <is>
          <t>CONTRATO</t>
        </is>
      </c>
      <c r="L7504" t="n">
        <v>1073.877366</v>
      </c>
      <c r="M7504" t="inlineStr"/>
      <c r="N7504" t="inlineStr"/>
      <c r="O7504" s="142">
        <f>DATE(YEAR(H7504),MONTH(H7504),1)</f>
        <v/>
      </c>
      <c r="P7504" s="132">
        <f>IF(H7504&gt;$L$3,"Futuro","Atraso")</f>
        <v/>
      </c>
      <c r="Q7504">
        <f>12*(YEAR(H7504)-YEAR($L$3))+(MONTH(H7504)-MONTH($L$3))</f>
        <v/>
      </c>
      <c r="R7504" s="366">
        <f>IF(N7504="IBIRAPITANGA FASE 3",IF(P7504="Atraso",M7504,M7504/(1+$J$2)^Q7504),IF(P7504="Atraso",M7504,M7504/(1+$J$1)^Q7504))</f>
        <v/>
      </c>
    </row>
    <row r="7505">
      <c r="A7505" t="inlineStr">
        <is>
          <t>Q05L012</t>
        </is>
      </c>
      <c r="B7505" t="inlineStr">
        <is>
          <t>SANDERSON SANTOS</t>
        </is>
      </c>
      <c r="C7505" t="n">
        <v>1</v>
      </c>
      <c r="D7505" t="inlineStr">
        <is>
          <t>IPCA</t>
        </is>
      </c>
      <c r="E7505" t="n">
        <v>0</v>
      </c>
      <c r="F7505" t="inlineStr">
        <is>
          <t>MENSAL</t>
        </is>
      </c>
      <c r="G7505" t="n">
        <v>45332</v>
      </c>
      <c r="H7505" t="n">
        <v>45332</v>
      </c>
      <c r="I7505" t="inlineStr">
        <is>
          <t>006</t>
        </is>
      </c>
      <c r="J7505" t="inlineStr">
        <is>
          <t>CARTEIRA</t>
        </is>
      </c>
      <c r="K7505" t="inlineStr">
        <is>
          <t>CONTRATO</t>
        </is>
      </c>
      <c r="L7505" t="n">
        <v>1073.877366</v>
      </c>
      <c r="M7505" t="inlineStr"/>
      <c r="N7505" t="inlineStr"/>
      <c r="O7505" s="142">
        <f>DATE(YEAR(H7505),MONTH(H7505),1)</f>
        <v/>
      </c>
      <c r="P7505" s="132">
        <f>IF(H7505&gt;$L$3,"Futuro","Atraso")</f>
        <v/>
      </c>
      <c r="Q7505">
        <f>12*(YEAR(H7505)-YEAR($L$3))+(MONTH(H7505)-MONTH($L$3))</f>
        <v/>
      </c>
      <c r="R7505" s="366">
        <f>IF(N7505="IBIRAPITANGA FASE 3",IF(P7505="Atraso",M7505,M7505/(1+$J$2)^Q7505),IF(P7505="Atraso",M7505,M7505/(1+$J$1)^Q7505))</f>
        <v/>
      </c>
    </row>
    <row r="7506">
      <c r="A7506" t="inlineStr">
        <is>
          <t>Q05L012</t>
        </is>
      </c>
      <c r="B7506" t="inlineStr">
        <is>
          <t>SANDERSON SANTOS</t>
        </is>
      </c>
      <c r="C7506" t="n">
        <v>1</v>
      </c>
      <c r="D7506" t="inlineStr">
        <is>
          <t>IPCA</t>
        </is>
      </c>
      <c r="E7506" t="n">
        <v>0</v>
      </c>
      <c r="F7506" t="inlineStr">
        <is>
          <t>MENSAL</t>
        </is>
      </c>
      <c r="G7506" t="n">
        <v>45361</v>
      </c>
      <c r="H7506" t="n">
        <v>45361</v>
      </c>
      <c r="I7506" t="inlineStr">
        <is>
          <t>007</t>
        </is>
      </c>
      <c r="J7506" t="inlineStr">
        <is>
          <t>CARTEIRA</t>
        </is>
      </c>
      <c r="K7506" t="inlineStr">
        <is>
          <t>CONTRATO</t>
        </is>
      </c>
      <c r="L7506" t="n">
        <v>1073.877366</v>
      </c>
      <c r="M7506" t="inlineStr"/>
      <c r="N7506" t="inlineStr"/>
      <c r="O7506" s="142">
        <f>DATE(YEAR(H7506),MONTH(H7506),1)</f>
        <v/>
      </c>
      <c r="P7506" s="132">
        <f>IF(H7506&gt;$L$3,"Futuro","Atraso")</f>
        <v/>
      </c>
      <c r="Q7506">
        <f>12*(YEAR(H7506)-YEAR($L$3))+(MONTH(H7506)-MONTH($L$3))</f>
        <v/>
      </c>
      <c r="R7506" s="366">
        <f>IF(N7506="IBIRAPITANGA FASE 3",IF(P7506="Atraso",M7506,M7506/(1+$J$2)^Q7506),IF(P7506="Atraso",M7506,M7506/(1+$J$1)^Q7506))</f>
        <v/>
      </c>
    </row>
    <row r="7507">
      <c r="A7507" t="inlineStr">
        <is>
          <t>Q05L012</t>
        </is>
      </c>
      <c r="B7507" t="inlineStr">
        <is>
          <t>SANDERSON SANTOS</t>
        </is>
      </c>
      <c r="C7507" t="n">
        <v>1</v>
      </c>
      <c r="D7507" t="inlineStr">
        <is>
          <t>IPCA</t>
        </is>
      </c>
      <c r="E7507" t="n">
        <v>0</v>
      </c>
      <c r="F7507" t="inlineStr">
        <is>
          <t>MENSAL</t>
        </is>
      </c>
      <c r="G7507" t="n">
        <v>45392</v>
      </c>
      <c r="H7507" t="n">
        <v>45392</v>
      </c>
      <c r="I7507" t="inlineStr">
        <is>
          <t>008</t>
        </is>
      </c>
      <c r="J7507" t="inlineStr">
        <is>
          <t>CARTEIRA</t>
        </is>
      </c>
      <c r="K7507" t="inlineStr">
        <is>
          <t>CONTRATO</t>
        </is>
      </c>
      <c r="L7507" t="n">
        <v>1073.877366</v>
      </c>
      <c r="M7507" t="inlineStr"/>
      <c r="N7507" t="inlineStr"/>
      <c r="O7507" s="142">
        <f>DATE(YEAR(H7507),MONTH(H7507),1)</f>
        <v/>
      </c>
      <c r="P7507" s="132">
        <f>IF(H7507&gt;$L$3,"Futuro","Atraso")</f>
        <v/>
      </c>
      <c r="Q7507">
        <f>12*(YEAR(H7507)-YEAR($L$3))+(MONTH(H7507)-MONTH($L$3))</f>
        <v/>
      </c>
      <c r="R7507" s="366">
        <f>IF(N7507="IBIRAPITANGA FASE 3",IF(P7507="Atraso",M7507,M7507/(1+$J$2)^Q7507),IF(P7507="Atraso",M7507,M7507/(1+$J$1)^Q7507))</f>
        <v/>
      </c>
    </row>
    <row r="7508">
      <c r="A7508" t="inlineStr">
        <is>
          <t>Q05L012</t>
        </is>
      </c>
      <c r="B7508" t="inlineStr">
        <is>
          <t>SANDERSON SANTOS</t>
        </is>
      </c>
      <c r="C7508" t="n">
        <v>1</v>
      </c>
      <c r="D7508" t="inlineStr">
        <is>
          <t>IPCA</t>
        </is>
      </c>
      <c r="E7508" t="n">
        <v>0</v>
      </c>
      <c r="F7508" t="inlineStr">
        <is>
          <t>MENSAL</t>
        </is>
      </c>
      <c r="G7508" t="n">
        <v>45422</v>
      </c>
      <c r="H7508" t="n">
        <v>45422</v>
      </c>
      <c r="I7508" t="inlineStr">
        <is>
          <t>009</t>
        </is>
      </c>
      <c r="J7508" t="inlineStr">
        <is>
          <t>CARTEIRA</t>
        </is>
      </c>
      <c r="K7508" t="inlineStr">
        <is>
          <t>CONTRATO</t>
        </is>
      </c>
      <c r="L7508" t="n">
        <v>1073.877366</v>
      </c>
      <c r="M7508" t="inlineStr"/>
      <c r="N7508" t="inlineStr"/>
      <c r="O7508" s="142">
        <f>DATE(YEAR(H7508),MONTH(H7508),1)</f>
        <v/>
      </c>
      <c r="P7508" s="132">
        <f>IF(H7508&gt;$L$3,"Futuro","Atraso")</f>
        <v/>
      </c>
      <c r="Q7508">
        <f>12*(YEAR(H7508)-YEAR($L$3))+(MONTH(H7508)-MONTH($L$3))</f>
        <v/>
      </c>
      <c r="R7508" s="366">
        <f>IF(N7508="IBIRAPITANGA FASE 3",IF(P7508="Atraso",M7508,M7508/(1+$J$2)^Q7508),IF(P7508="Atraso",M7508,M7508/(1+$J$1)^Q7508))</f>
        <v/>
      </c>
    </row>
    <row r="7509">
      <c r="A7509" t="inlineStr">
        <is>
          <t>Q05L012</t>
        </is>
      </c>
      <c r="B7509" t="inlineStr">
        <is>
          <t>SANDERSON SANTOS</t>
        </is>
      </c>
      <c r="C7509" t="n">
        <v>1</v>
      </c>
      <c r="D7509" t="inlineStr">
        <is>
          <t>IPCA</t>
        </is>
      </c>
      <c r="E7509" t="n">
        <v>0</v>
      </c>
      <c r="F7509" t="inlineStr">
        <is>
          <t>MENSAL</t>
        </is>
      </c>
      <c r="G7509" t="n">
        <v>45453</v>
      </c>
      <c r="H7509" t="n">
        <v>45453</v>
      </c>
      <c r="I7509" t="inlineStr">
        <is>
          <t>010</t>
        </is>
      </c>
      <c r="J7509" t="inlineStr">
        <is>
          <t>CARTEIRA</t>
        </is>
      </c>
      <c r="K7509" t="inlineStr">
        <is>
          <t>CONTRATO</t>
        </is>
      </c>
      <c r="L7509" t="n">
        <v>1073.877366</v>
      </c>
      <c r="M7509" t="inlineStr"/>
      <c r="N7509" t="inlineStr"/>
      <c r="O7509" s="142">
        <f>DATE(YEAR(H7509),MONTH(H7509),1)</f>
        <v/>
      </c>
      <c r="P7509" s="132">
        <f>IF(H7509&gt;$L$3,"Futuro","Atraso")</f>
        <v/>
      </c>
      <c r="Q7509">
        <f>12*(YEAR(H7509)-YEAR($L$3))+(MONTH(H7509)-MONTH($L$3))</f>
        <v/>
      </c>
      <c r="R7509" s="366">
        <f>IF(N7509="IBIRAPITANGA FASE 3",IF(P7509="Atraso",M7509,M7509/(1+$J$2)^Q7509),IF(P7509="Atraso",M7509,M7509/(1+$J$1)^Q7509))</f>
        <v/>
      </c>
    </row>
    <row r="7510">
      <c r="A7510" t="inlineStr">
        <is>
          <t>Q05L012</t>
        </is>
      </c>
      <c r="B7510" t="inlineStr">
        <is>
          <t>SANDERSON SANTOS</t>
        </is>
      </c>
      <c r="C7510" t="n">
        <v>1</v>
      </c>
      <c r="D7510" t="inlineStr">
        <is>
          <t>IPCA</t>
        </is>
      </c>
      <c r="E7510" t="n">
        <v>0</v>
      </c>
      <c r="F7510" t="inlineStr">
        <is>
          <t>MENSAL</t>
        </is>
      </c>
      <c r="G7510" t="n">
        <v>45483</v>
      </c>
      <c r="H7510" t="n">
        <v>45483</v>
      </c>
      <c r="I7510" t="inlineStr">
        <is>
          <t>011</t>
        </is>
      </c>
      <c r="J7510" t="inlineStr">
        <is>
          <t>CARTEIRA</t>
        </is>
      </c>
      <c r="K7510" t="inlineStr">
        <is>
          <t>CONTRATO</t>
        </is>
      </c>
      <c r="L7510" t="n">
        <v>1073.877366</v>
      </c>
      <c r="M7510" t="inlineStr"/>
      <c r="N7510" t="inlineStr"/>
      <c r="O7510" s="142">
        <f>DATE(YEAR(H7510),MONTH(H7510),1)</f>
        <v/>
      </c>
      <c r="P7510" s="132">
        <f>IF(H7510&gt;$L$3,"Futuro","Atraso")</f>
        <v/>
      </c>
      <c r="Q7510">
        <f>12*(YEAR(H7510)-YEAR($L$3))+(MONTH(H7510)-MONTH($L$3))</f>
        <v/>
      </c>
      <c r="R7510" s="366">
        <f>IF(N7510="IBIRAPITANGA FASE 3",IF(P7510="Atraso",M7510,M7510/(1+$J$2)^Q7510),IF(P7510="Atraso",M7510,M7510/(1+$J$1)^Q7510))</f>
        <v/>
      </c>
    </row>
    <row r="7511">
      <c r="A7511" t="inlineStr">
        <is>
          <t>Q05L012</t>
        </is>
      </c>
      <c r="B7511" t="inlineStr">
        <is>
          <t>SANDERSON SANTOS</t>
        </is>
      </c>
      <c r="C7511" t="n">
        <v>1</v>
      </c>
      <c r="D7511" t="inlineStr">
        <is>
          <t>IPCA</t>
        </is>
      </c>
      <c r="E7511" t="n">
        <v>0</v>
      </c>
      <c r="F7511" t="inlineStr">
        <is>
          <t>MENSAL</t>
        </is>
      </c>
      <c r="G7511" t="n">
        <v>45514</v>
      </c>
      <c r="H7511" t="n">
        <v>45514</v>
      </c>
      <c r="I7511" t="inlineStr">
        <is>
          <t>012</t>
        </is>
      </c>
      <c r="J7511" t="inlineStr">
        <is>
          <t>CARTEIRA</t>
        </is>
      </c>
      <c r="K7511" t="inlineStr">
        <is>
          <t>CONTRATO</t>
        </is>
      </c>
      <c r="L7511" t="n">
        <v>1073.877366</v>
      </c>
      <c r="M7511" t="inlineStr"/>
      <c r="N7511" t="inlineStr"/>
      <c r="O7511" s="142">
        <f>DATE(YEAR(H7511),MONTH(H7511),1)</f>
        <v/>
      </c>
      <c r="P7511" s="132">
        <f>IF(H7511&gt;$L$3,"Futuro","Atraso")</f>
        <v/>
      </c>
      <c r="Q7511">
        <f>12*(YEAR(H7511)-YEAR($L$3))+(MONTH(H7511)-MONTH($L$3))</f>
        <v/>
      </c>
      <c r="R7511" s="366">
        <f>IF(N7511="IBIRAPITANGA FASE 3",IF(P7511="Atraso",M7511,M7511/(1+$J$2)^Q7511),IF(P7511="Atraso",M7511,M7511/(1+$J$1)^Q7511))</f>
        <v/>
      </c>
    </row>
    <row r="7512">
      <c r="A7512" t="inlineStr">
        <is>
          <t>Q05L012</t>
        </is>
      </c>
      <c r="B7512" t="inlineStr">
        <is>
          <t>SANDERSON SANTOS</t>
        </is>
      </c>
      <c r="C7512" t="n">
        <v>1</v>
      </c>
      <c r="D7512" t="inlineStr">
        <is>
          <t>IPCA</t>
        </is>
      </c>
      <c r="E7512" t="n">
        <v>0</v>
      </c>
      <c r="F7512" t="inlineStr">
        <is>
          <t>MENSAL</t>
        </is>
      </c>
      <c r="G7512" t="n">
        <v>45545</v>
      </c>
      <c r="H7512" t="n">
        <v>45545</v>
      </c>
      <c r="I7512" t="inlineStr">
        <is>
          <t>013</t>
        </is>
      </c>
      <c r="J7512" t="inlineStr">
        <is>
          <t>CARTEIRA</t>
        </is>
      </c>
      <c r="K7512" t="inlineStr">
        <is>
          <t>CONTRATO</t>
        </is>
      </c>
      <c r="L7512" t="n">
        <v>1073.877366</v>
      </c>
      <c r="M7512" t="inlineStr"/>
      <c r="N7512" t="inlineStr"/>
      <c r="O7512" s="142">
        <f>DATE(YEAR(H7512),MONTH(H7512),1)</f>
        <v/>
      </c>
      <c r="P7512" s="132">
        <f>IF(H7512&gt;$L$3,"Futuro","Atraso")</f>
        <v/>
      </c>
      <c r="Q7512">
        <f>12*(YEAR(H7512)-YEAR($L$3))+(MONTH(H7512)-MONTH($L$3))</f>
        <v/>
      </c>
      <c r="R7512" s="366">
        <f>IF(N7512="IBIRAPITANGA FASE 3",IF(P7512="Atraso",M7512,M7512/(1+$J$2)^Q7512),IF(P7512="Atraso",M7512,M7512/(1+$J$1)^Q7512))</f>
        <v/>
      </c>
    </row>
    <row r="7513">
      <c r="A7513" t="inlineStr">
        <is>
          <t>Q05L012</t>
        </is>
      </c>
      <c r="B7513" t="inlineStr">
        <is>
          <t>SANDERSON SANTOS</t>
        </is>
      </c>
      <c r="C7513" t="n">
        <v>1</v>
      </c>
      <c r="D7513" t="inlineStr">
        <is>
          <t>IPCA</t>
        </is>
      </c>
      <c r="E7513" t="n">
        <v>0</v>
      </c>
      <c r="F7513" t="inlineStr">
        <is>
          <t>MENSAL</t>
        </is>
      </c>
      <c r="G7513" t="n">
        <v>45575</v>
      </c>
      <c r="H7513" t="n">
        <v>45575</v>
      </c>
      <c r="I7513" t="inlineStr">
        <is>
          <t>014</t>
        </is>
      </c>
      <c r="J7513" t="inlineStr">
        <is>
          <t>CARTEIRA</t>
        </is>
      </c>
      <c r="K7513" t="inlineStr">
        <is>
          <t>CONTRATO</t>
        </is>
      </c>
      <c r="L7513" t="n">
        <v>1073.877366</v>
      </c>
      <c r="M7513" t="inlineStr"/>
      <c r="N7513" t="inlineStr"/>
      <c r="O7513" s="142">
        <f>DATE(YEAR(H7513),MONTH(H7513),1)</f>
        <v/>
      </c>
      <c r="P7513" s="132">
        <f>IF(H7513&gt;$L$3,"Futuro","Atraso")</f>
        <v/>
      </c>
      <c r="Q7513">
        <f>12*(YEAR(H7513)-YEAR($L$3))+(MONTH(H7513)-MONTH($L$3))</f>
        <v/>
      </c>
      <c r="R7513" s="366">
        <f>IF(N7513="IBIRAPITANGA FASE 3",IF(P7513="Atraso",M7513,M7513/(1+$J$2)^Q7513),IF(P7513="Atraso",M7513,M7513/(1+$J$1)^Q7513))</f>
        <v/>
      </c>
    </row>
    <row r="7514">
      <c r="A7514" t="inlineStr">
        <is>
          <t>Q05L012</t>
        </is>
      </c>
      <c r="B7514" t="inlineStr">
        <is>
          <t>SANDERSON SANTOS</t>
        </is>
      </c>
      <c r="C7514" t="n">
        <v>1</v>
      </c>
      <c r="D7514" t="inlineStr">
        <is>
          <t>IPCA</t>
        </is>
      </c>
      <c r="E7514" t="n">
        <v>0</v>
      </c>
      <c r="F7514" t="inlineStr">
        <is>
          <t>MENSAL</t>
        </is>
      </c>
      <c r="G7514" t="n">
        <v>45606</v>
      </c>
      <c r="H7514" t="n">
        <v>45606</v>
      </c>
      <c r="I7514" t="inlineStr">
        <is>
          <t>015</t>
        </is>
      </c>
      <c r="J7514" t="inlineStr">
        <is>
          <t>CARTEIRA</t>
        </is>
      </c>
      <c r="K7514" t="inlineStr">
        <is>
          <t>CONTRATO</t>
        </is>
      </c>
      <c r="L7514" t="n">
        <v>1073.877366</v>
      </c>
      <c r="M7514" t="inlineStr"/>
      <c r="N7514" t="inlineStr"/>
      <c r="O7514" s="142">
        <f>DATE(YEAR(H7514),MONTH(H7514),1)</f>
        <v/>
      </c>
      <c r="P7514" s="132">
        <f>IF(H7514&gt;$L$3,"Futuro","Atraso")</f>
        <v/>
      </c>
      <c r="Q7514">
        <f>12*(YEAR(H7514)-YEAR($L$3))+(MONTH(H7514)-MONTH($L$3))</f>
        <v/>
      </c>
      <c r="R7514" s="366">
        <f>IF(N7514="IBIRAPITANGA FASE 3",IF(P7514="Atraso",M7514,M7514/(1+$J$2)^Q7514),IF(P7514="Atraso",M7514,M7514/(1+$J$1)^Q7514))</f>
        <v/>
      </c>
    </row>
    <row r="7515">
      <c r="A7515" t="inlineStr">
        <is>
          <t>Q05L012</t>
        </is>
      </c>
      <c r="B7515" t="inlineStr">
        <is>
          <t>SANDERSON SANTOS</t>
        </is>
      </c>
      <c r="C7515" t="n">
        <v>1</v>
      </c>
      <c r="D7515" t="inlineStr">
        <is>
          <t>IPCA</t>
        </is>
      </c>
      <c r="E7515" t="n">
        <v>0</v>
      </c>
      <c r="F7515" t="inlineStr">
        <is>
          <t>MENSAL</t>
        </is>
      </c>
      <c r="G7515" t="n">
        <v>45636</v>
      </c>
      <c r="H7515" t="n">
        <v>45636</v>
      </c>
      <c r="I7515" t="inlineStr">
        <is>
          <t>016</t>
        </is>
      </c>
      <c r="J7515" t="inlineStr">
        <is>
          <t>CARTEIRA</t>
        </is>
      </c>
      <c r="K7515" t="inlineStr">
        <is>
          <t>CONTRATO</t>
        </is>
      </c>
      <c r="L7515" t="n">
        <v>1073.877366</v>
      </c>
      <c r="M7515" t="inlineStr"/>
      <c r="N7515" t="inlineStr"/>
      <c r="O7515" s="142">
        <f>DATE(YEAR(H7515),MONTH(H7515),1)</f>
        <v/>
      </c>
      <c r="P7515" s="132">
        <f>IF(H7515&gt;$L$3,"Futuro","Atraso")</f>
        <v/>
      </c>
      <c r="Q7515">
        <f>12*(YEAR(H7515)-YEAR($L$3))+(MONTH(H7515)-MONTH($L$3))</f>
        <v/>
      </c>
      <c r="R7515" s="366">
        <f>IF(N7515="IBIRAPITANGA FASE 3",IF(P7515="Atraso",M7515,M7515/(1+$J$2)^Q7515),IF(P7515="Atraso",M7515,M7515/(1+$J$1)^Q7515))</f>
        <v/>
      </c>
    </row>
    <row r="7516">
      <c r="A7516" t="inlineStr">
        <is>
          <t>Q05L012</t>
        </is>
      </c>
      <c r="B7516" t="inlineStr">
        <is>
          <t>SANDERSON SANTOS</t>
        </is>
      </c>
      <c r="C7516" t="n">
        <v>1</v>
      </c>
      <c r="D7516" t="inlineStr">
        <is>
          <t>IPCA</t>
        </is>
      </c>
      <c r="E7516" t="n">
        <v>0</v>
      </c>
      <c r="F7516" t="inlineStr">
        <is>
          <t>MENSAL</t>
        </is>
      </c>
      <c r="G7516" t="n">
        <v>45667</v>
      </c>
      <c r="H7516" t="n">
        <v>45667</v>
      </c>
      <c r="I7516" t="inlineStr">
        <is>
          <t>017</t>
        </is>
      </c>
      <c r="J7516" t="inlineStr">
        <is>
          <t>CARTEIRA</t>
        </is>
      </c>
      <c r="K7516" t="inlineStr">
        <is>
          <t>CONTRATO</t>
        </is>
      </c>
      <c r="L7516" t="n">
        <v>1073.877366</v>
      </c>
      <c r="M7516" t="inlineStr"/>
      <c r="N7516" t="inlineStr"/>
      <c r="O7516" s="142">
        <f>DATE(YEAR(H7516),MONTH(H7516),1)</f>
        <v/>
      </c>
      <c r="P7516" s="132">
        <f>IF(H7516&gt;$L$3,"Futuro","Atraso")</f>
        <v/>
      </c>
      <c r="Q7516">
        <f>12*(YEAR(H7516)-YEAR($L$3))+(MONTH(H7516)-MONTH($L$3))</f>
        <v/>
      </c>
      <c r="R7516" s="366">
        <f>IF(N7516="IBIRAPITANGA FASE 3",IF(P7516="Atraso",M7516,M7516/(1+$J$2)^Q7516),IF(P7516="Atraso",M7516,M7516/(1+$J$1)^Q7516))</f>
        <v/>
      </c>
    </row>
    <row r="7517">
      <c r="A7517" t="inlineStr">
        <is>
          <t>Q05L012</t>
        </is>
      </c>
      <c r="B7517" t="inlineStr">
        <is>
          <t>SANDERSON SANTOS</t>
        </is>
      </c>
      <c r="C7517" t="n">
        <v>1</v>
      </c>
      <c r="D7517" t="inlineStr">
        <is>
          <t>IPCA</t>
        </is>
      </c>
      <c r="E7517" t="n">
        <v>0</v>
      </c>
      <c r="F7517" t="inlineStr">
        <is>
          <t>MENSAL</t>
        </is>
      </c>
      <c r="G7517" t="n">
        <v>45698</v>
      </c>
      <c r="H7517" t="n">
        <v>45698</v>
      </c>
      <c r="I7517" t="inlineStr">
        <is>
          <t>018</t>
        </is>
      </c>
      <c r="J7517" t="inlineStr">
        <is>
          <t>CARTEIRA</t>
        </is>
      </c>
      <c r="K7517" t="inlineStr">
        <is>
          <t>CONTRATO</t>
        </is>
      </c>
      <c r="L7517" t="n">
        <v>1073.877366</v>
      </c>
      <c r="M7517" t="inlineStr"/>
      <c r="N7517" t="inlineStr"/>
      <c r="O7517" s="142">
        <f>DATE(YEAR(H7517),MONTH(H7517),1)</f>
        <v/>
      </c>
      <c r="P7517" s="132">
        <f>IF(H7517&gt;$L$3,"Futuro","Atraso")</f>
        <v/>
      </c>
      <c r="Q7517">
        <f>12*(YEAR(H7517)-YEAR($L$3))+(MONTH(H7517)-MONTH($L$3))</f>
        <v/>
      </c>
      <c r="R7517" s="366">
        <f>IF(N7517="IBIRAPITANGA FASE 3",IF(P7517="Atraso",M7517,M7517/(1+$J$2)^Q7517),IF(P7517="Atraso",M7517,M7517/(1+$J$1)^Q7517))</f>
        <v/>
      </c>
    </row>
    <row r="7518">
      <c r="A7518" t="inlineStr">
        <is>
          <t>Q05L012</t>
        </is>
      </c>
      <c r="B7518" t="inlineStr">
        <is>
          <t>SANDERSON SANTOS</t>
        </is>
      </c>
      <c r="C7518" t="n">
        <v>1</v>
      </c>
      <c r="D7518" t="inlineStr">
        <is>
          <t>IPCA</t>
        </is>
      </c>
      <c r="E7518" t="n">
        <v>0</v>
      </c>
      <c r="F7518" t="inlineStr">
        <is>
          <t>MENSAL</t>
        </is>
      </c>
      <c r="G7518" t="n">
        <v>45726</v>
      </c>
      <c r="H7518" t="n">
        <v>45726</v>
      </c>
      <c r="I7518" t="inlineStr">
        <is>
          <t>019</t>
        </is>
      </c>
      <c r="J7518" t="inlineStr">
        <is>
          <t>CARTEIRA</t>
        </is>
      </c>
      <c r="K7518" t="inlineStr">
        <is>
          <t>CONTRATO</t>
        </is>
      </c>
      <c r="L7518" t="n">
        <v>1073.877366</v>
      </c>
      <c r="M7518" t="inlineStr"/>
      <c r="N7518" t="inlineStr"/>
      <c r="O7518" s="142">
        <f>DATE(YEAR(H7518),MONTH(H7518),1)</f>
        <v/>
      </c>
      <c r="P7518" s="132">
        <f>IF(H7518&gt;$L$3,"Futuro","Atraso")</f>
        <v/>
      </c>
      <c r="Q7518">
        <f>12*(YEAR(H7518)-YEAR($L$3))+(MONTH(H7518)-MONTH($L$3))</f>
        <v/>
      </c>
      <c r="R7518" s="366">
        <f>IF(N7518="IBIRAPITANGA FASE 3",IF(P7518="Atraso",M7518,M7518/(1+$J$2)^Q7518),IF(P7518="Atraso",M7518,M7518/(1+$J$1)^Q7518))</f>
        <v/>
      </c>
    </row>
    <row r="7519">
      <c r="A7519" t="inlineStr">
        <is>
          <t>Q05L012</t>
        </is>
      </c>
      <c r="B7519" t="inlineStr">
        <is>
          <t>SANDERSON SANTOS</t>
        </is>
      </c>
      <c r="C7519" t="n">
        <v>1</v>
      </c>
      <c r="D7519" t="inlineStr">
        <is>
          <t>IPCA</t>
        </is>
      </c>
      <c r="E7519" t="n">
        <v>0</v>
      </c>
      <c r="F7519" t="inlineStr">
        <is>
          <t>MENSAL</t>
        </is>
      </c>
      <c r="G7519" t="n">
        <v>45757</v>
      </c>
      <c r="H7519" t="n">
        <v>45757</v>
      </c>
      <c r="I7519" t="inlineStr">
        <is>
          <t>020</t>
        </is>
      </c>
      <c r="J7519" t="inlineStr">
        <is>
          <t>CARTEIRA</t>
        </is>
      </c>
      <c r="K7519" t="inlineStr">
        <is>
          <t>CONTRATO</t>
        </is>
      </c>
      <c r="L7519" t="n">
        <v>1073.877366</v>
      </c>
      <c r="M7519" t="inlineStr"/>
      <c r="N7519" t="inlineStr"/>
      <c r="O7519" s="142">
        <f>DATE(YEAR(H7519),MONTH(H7519),1)</f>
        <v/>
      </c>
      <c r="P7519" s="132">
        <f>IF(H7519&gt;$L$3,"Futuro","Atraso")</f>
        <v/>
      </c>
      <c r="Q7519">
        <f>12*(YEAR(H7519)-YEAR($L$3))+(MONTH(H7519)-MONTH($L$3))</f>
        <v/>
      </c>
      <c r="R7519" s="366">
        <f>IF(N7519="IBIRAPITANGA FASE 3",IF(P7519="Atraso",M7519,M7519/(1+$J$2)^Q7519),IF(P7519="Atraso",M7519,M7519/(1+$J$1)^Q7519))</f>
        <v/>
      </c>
    </row>
    <row r="7520">
      <c r="A7520" t="inlineStr">
        <is>
          <t>Q05L012</t>
        </is>
      </c>
      <c r="B7520" t="inlineStr">
        <is>
          <t>SANDERSON SANTOS</t>
        </is>
      </c>
      <c r="C7520" t="n">
        <v>1</v>
      </c>
      <c r="D7520" t="inlineStr">
        <is>
          <t>IPCA</t>
        </is>
      </c>
      <c r="E7520" t="n">
        <v>0</v>
      </c>
      <c r="F7520" t="inlineStr">
        <is>
          <t>MENSAL</t>
        </is>
      </c>
      <c r="G7520" t="n">
        <v>45787</v>
      </c>
      <c r="H7520" t="n">
        <v>45787</v>
      </c>
      <c r="I7520" t="inlineStr">
        <is>
          <t>021</t>
        </is>
      </c>
      <c r="J7520" t="inlineStr">
        <is>
          <t>CARTEIRA</t>
        </is>
      </c>
      <c r="K7520" t="inlineStr">
        <is>
          <t>CONTRATO</t>
        </is>
      </c>
      <c r="L7520" t="n">
        <v>1073.877366</v>
      </c>
      <c r="M7520" t="inlineStr"/>
      <c r="N7520" t="inlineStr"/>
      <c r="O7520" s="142">
        <f>DATE(YEAR(H7520),MONTH(H7520),1)</f>
        <v/>
      </c>
      <c r="P7520" s="132">
        <f>IF(H7520&gt;$L$3,"Futuro","Atraso")</f>
        <v/>
      </c>
      <c r="Q7520">
        <f>12*(YEAR(H7520)-YEAR($L$3))+(MONTH(H7520)-MONTH($L$3))</f>
        <v/>
      </c>
      <c r="R7520" s="366">
        <f>IF(N7520="IBIRAPITANGA FASE 3",IF(P7520="Atraso",M7520,M7520/(1+$J$2)^Q7520),IF(P7520="Atraso",M7520,M7520/(1+$J$1)^Q7520))</f>
        <v/>
      </c>
    </row>
    <row r="7521">
      <c r="A7521" t="inlineStr">
        <is>
          <t>Q05L012</t>
        </is>
      </c>
      <c r="B7521" t="inlineStr">
        <is>
          <t>SANDERSON SANTOS</t>
        </is>
      </c>
      <c r="C7521" t="n">
        <v>1</v>
      </c>
      <c r="D7521" t="inlineStr">
        <is>
          <t>IPCA</t>
        </is>
      </c>
      <c r="E7521" t="n">
        <v>0</v>
      </c>
      <c r="F7521" t="inlineStr">
        <is>
          <t>MENSAL</t>
        </is>
      </c>
      <c r="G7521" t="n">
        <v>45818</v>
      </c>
      <c r="H7521" t="n">
        <v>45818</v>
      </c>
      <c r="I7521" t="inlineStr">
        <is>
          <t>022</t>
        </is>
      </c>
      <c r="J7521" t="inlineStr">
        <is>
          <t>CARTEIRA</t>
        </is>
      </c>
      <c r="K7521" t="inlineStr">
        <is>
          <t>CONTRATO</t>
        </is>
      </c>
      <c r="L7521" t="n">
        <v>1073.877366</v>
      </c>
      <c r="M7521" t="inlineStr"/>
      <c r="N7521" t="inlineStr"/>
      <c r="O7521" s="142">
        <f>DATE(YEAR(H7521),MONTH(H7521),1)</f>
        <v/>
      </c>
      <c r="P7521" s="132">
        <f>IF(H7521&gt;$L$3,"Futuro","Atraso")</f>
        <v/>
      </c>
      <c r="Q7521">
        <f>12*(YEAR(H7521)-YEAR($L$3))+(MONTH(H7521)-MONTH($L$3))</f>
        <v/>
      </c>
      <c r="R7521" s="366">
        <f>IF(N7521="IBIRAPITANGA FASE 3",IF(P7521="Atraso",M7521,M7521/(1+$J$2)^Q7521),IF(P7521="Atraso",M7521,M7521/(1+$J$1)^Q7521))</f>
        <v/>
      </c>
    </row>
    <row r="7522">
      <c r="A7522" t="inlineStr">
        <is>
          <t>Q05L012</t>
        </is>
      </c>
      <c r="B7522" t="inlineStr">
        <is>
          <t>SANDERSON SANTOS</t>
        </is>
      </c>
      <c r="C7522" t="n">
        <v>1</v>
      </c>
      <c r="D7522" t="inlineStr">
        <is>
          <t>IPCA</t>
        </is>
      </c>
      <c r="E7522" t="n">
        <v>0</v>
      </c>
      <c r="F7522" t="inlineStr">
        <is>
          <t>MENSAL</t>
        </is>
      </c>
      <c r="G7522" t="n">
        <v>45848</v>
      </c>
      <c r="H7522" t="n">
        <v>45848</v>
      </c>
      <c r="I7522" t="inlineStr">
        <is>
          <t>023</t>
        </is>
      </c>
      <c r="J7522" t="inlineStr">
        <is>
          <t>CARTEIRA</t>
        </is>
      </c>
      <c r="K7522" t="inlineStr">
        <is>
          <t>CONTRATO</t>
        </is>
      </c>
      <c r="L7522" t="n">
        <v>1073.877366</v>
      </c>
      <c r="M7522" t="inlineStr"/>
      <c r="N7522" t="inlineStr"/>
      <c r="O7522" s="142">
        <f>DATE(YEAR(H7522),MONTH(H7522),1)</f>
        <v/>
      </c>
      <c r="P7522" s="132">
        <f>IF(H7522&gt;$L$3,"Futuro","Atraso")</f>
        <v/>
      </c>
      <c r="Q7522">
        <f>12*(YEAR(H7522)-YEAR($L$3))+(MONTH(H7522)-MONTH($L$3))</f>
        <v/>
      </c>
      <c r="R7522" s="366">
        <f>IF(N7522="IBIRAPITANGA FASE 3",IF(P7522="Atraso",M7522,M7522/(1+$J$2)^Q7522),IF(P7522="Atraso",M7522,M7522/(1+$J$1)^Q7522))</f>
        <v/>
      </c>
    </row>
    <row r="7523">
      <c r="A7523" t="inlineStr">
        <is>
          <t>Q05L012</t>
        </is>
      </c>
      <c r="B7523" t="inlineStr">
        <is>
          <t>SANDERSON SANTOS</t>
        </is>
      </c>
      <c r="C7523" t="n">
        <v>1</v>
      </c>
      <c r="D7523" t="inlineStr">
        <is>
          <t>IPCA</t>
        </is>
      </c>
      <c r="E7523" t="n">
        <v>0</v>
      </c>
      <c r="F7523" t="inlineStr">
        <is>
          <t>MENSAL</t>
        </is>
      </c>
      <c r="G7523" t="n">
        <v>45879</v>
      </c>
      <c r="H7523" t="n">
        <v>45879</v>
      </c>
      <c r="I7523" t="inlineStr">
        <is>
          <t>024</t>
        </is>
      </c>
      <c r="J7523" t="inlineStr">
        <is>
          <t>CARTEIRA</t>
        </is>
      </c>
      <c r="K7523" t="inlineStr">
        <is>
          <t>CONTRATO</t>
        </is>
      </c>
      <c r="L7523" t="n">
        <v>1073.877366</v>
      </c>
      <c r="M7523" t="inlineStr"/>
      <c r="N7523" t="inlineStr"/>
      <c r="O7523" s="142">
        <f>DATE(YEAR(H7523),MONTH(H7523),1)</f>
        <v/>
      </c>
      <c r="P7523" s="132">
        <f>IF(H7523&gt;$L$3,"Futuro","Atraso")</f>
        <v/>
      </c>
      <c r="Q7523">
        <f>12*(YEAR(H7523)-YEAR($L$3))+(MONTH(H7523)-MONTH($L$3))</f>
        <v/>
      </c>
      <c r="R7523" s="366">
        <f>IF(N7523="IBIRAPITANGA FASE 3",IF(P7523="Atraso",M7523,M7523/(1+$J$2)^Q7523),IF(P7523="Atraso",M7523,M7523/(1+$J$1)^Q7523))</f>
        <v/>
      </c>
    </row>
    <row r="7524">
      <c r="A7524" t="inlineStr">
        <is>
          <t>Q05L012</t>
        </is>
      </c>
      <c r="B7524" t="inlineStr">
        <is>
          <t>SANDERSON SANTOS</t>
        </is>
      </c>
      <c r="C7524" t="n">
        <v>1</v>
      </c>
      <c r="D7524" t="inlineStr">
        <is>
          <t>IPCA</t>
        </is>
      </c>
      <c r="E7524" t="n">
        <v>0</v>
      </c>
      <c r="F7524" t="inlineStr">
        <is>
          <t>MENSAL</t>
        </is>
      </c>
      <c r="G7524" t="n">
        <v>45910</v>
      </c>
      <c r="H7524" t="n">
        <v>45910</v>
      </c>
      <c r="I7524" t="inlineStr">
        <is>
          <t>025</t>
        </is>
      </c>
      <c r="J7524" t="inlineStr">
        <is>
          <t>CARTEIRA</t>
        </is>
      </c>
      <c r="K7524" t="inlineStr">
        <is>
          <t>CONTRATO</t>
        </is>
      </c>
      <c r="L7524" t="n">
        <v>1073.877366</v>
      </c>
      <c r="M7524" t="inlineStr"/>
      <c r="N7524" t="inlineStr"/>
      <c r="O7524" s="142">
        <f>DATE(YEAR(H7524),MONTH(H7524),1)</f>
        <v/>
      </c>
      <c r="P7524" s="132">
        <f>IF(H7524&gt;$L$3,"Futuro","Atraso")</f>
        <v/>
      </c>
      <c r="Q7524">
        <f>12*(YEAR(H7524)-YEAR($L$3))+(MONTH(H7524)-MONTH($L$3))</f>
        <v/>
      </c>
      <c r="R7524" s="366">
        <f>IF(N7524="IBIRAPITANGA FASE 3",IF(P7524="Atraso",M7524,M7524/(1+$J$2)^Q7524),IF(P7524="Atraso",M7524,M7524/(1+$J$1)^Q7524))</f>
        <v/>
      </c>
    </row>
    <row r="7525">
      <c r="A7525" t="inlineStr">
        <is>
          <t>Q05L012</t>
        </is>
      </c>
      <c r="B7525" t="inlineStr">
        <is>
          <t>SANDERSON SANTOS</t>
        </is>
      </c>
      <c r="C7525" t="n">
        <v>1</v>
      </c>
      <c r="D7525" t="inlineStr">
        <is>
          <t>IPCA</t>
        </is>
      </c>
      <c r="E7525" t="n">
        <v>0</v>
      </c>
      <c r="F7525" t="inlineStr">
        <is>
          <t>MENSAL</t>
        </is>
      </c>
      <c r="G7525" t="n">
        <v>45940</v>
      </c>
      <c r="H7525" t="n">
        <v>45940</v>
      </c>
      <c r="I7525" t="inlineStr">
        <is>
          <t>026</t>
        </is>
      </c>
      <c r="J7525" t="inlineStr">
        <is>
          <t>CARTEIRA</t>
        </is>
      </c>
      <c r="K7525" t="inlineStr">
        <is>
          <t>CONTRATO</t>
        </is>
      </c>
      <c r="L7525" t="n">
        <v>1073.877366</v>
      </c>
      <c r="M7525" t="inlineStr"/>
      <c r="N7525" t="inlineStr"/>
      <c r="O7525" s="142">
        <f>DATE(YEAR(H7525),MONTH(H7525),1)</f>
        <v/>
      </c>
      <c r="P7525" s="132">
        <f>IF(H7525&gt;$L$3,"Futuro","Atraso")</f>
        <v/>
      </c>
      <c r="Q7525">
        <f>12*(YEAR(H7525)-YEAR($L$3))+(MONTH(H7525)-MONTH($L$3))</f>
        <v/>
      </c>
      <c r="R7525" s="366">
        <f>IF(N7525="IBIRAPITANGA FASE 3",IF(P7525="Atraso",M7525,M7525/(1+$J$2)^Q7525),IF(P7525="Atraso",M7525,M7525/(1+$J$1)^Q7525))</f>
        <v/>
      </c>
    </row>
    <row r="7526">
      <c r="A7526" t="inlineStr">
        <is>
          <t>Q05L012</t>
        </is>
      </c>
      <c r="B7526" t="inlineStr">
        <is>
          <t>SANDERSON SANTOS</t>
        </is>
      </c>
      <c r="C7526" t="n">
        <v>1</v>
      </c>
      <c r="D7526" t="inlineStr">
        <is>
          <t>IPCA</t>
        </is>
      </c>
      <c r="E7526" t="n">
        <v>0</v>
      </c>
      <c r="F7526" t="inlineStr">
        <is>
          <t>MENSAL</t>
        </is>
      </c>
      <c r="G7526" t="n">
        <v>45971</v>
      </c>
      <c r="H7526" t="n">
        <v>45971</v>
      </c>
      <c r="I7526" t="inlineStr">
        <is>
          <t>027</t>
        </is>
      </c>
      <c r="J7526" t="inlineStr">
        <is>
          <t>CARTEIRA</t>
        </is>
      </c>
      <c r="K7526" t="inlineStr">
        <is>
          <t>CONTRATO</t>
        </is>
      </c>
      <c r="L7526" t="n">
        <v>1073.877366</v>
      </c>
      <c r="M7526" t="inlineStr"/>
      <c r="N7526" t="inlineStr"/>
      <c r="O7526" s="142">
        <f>DATE(YEAR(H7526),MONTH(H7526),1)</f>
        <v/>
      </c>
      <c r="P7526" s="132">
        <f>IF(H7526&gt;$L$3,"Futuro","Atraso")</f>
        <v/>
      </c>
      <c r="Q7526">
        <f>12*(YEAR(H7526)-YEAR($L$3))+(MONTH(H7526)-MONTH($L$3))</f>
        <v/>
      </c>
      <c r="R7526" s="366">
        <f>IF(N7526="IBIRAPITANGA FASE 3",IF(P7526="Atraso",M7526,M7526/(1+$J$2)^Q7526),IF(P7526="Atraso",M7526,M7526/(1+$J$1)^Q7526))</f>
        <v/>
      </c>
    </row>
    <row r="7527">
      <c r="A7527" t="inlineStr">
        <is>
          <t>Q05L012</t>
        </is>
      </c>
      <c r="B7527" t="inlineStr">
        <is>
          <t>SANDERSON SANTOS</t>
        </is>
      </c>
      <c r="C7527" t="n">
        <v>1</v>
      </c>
      <c r="D7527" t="inlineStr">
        <is>
          <t>IPCA</t>
        </is>
      </c>
      <c r="E7527" t="n">
        <v>0</v>
      </c>
      <c r="F7527" t="inlineStr">
        <is>
          <t>MENSAL</t>
        </is>
      </c>
      <c r="G7527" t="n">
        <v>46001</v>
      </c>
      <c r="H7527" t="n">
        <v>46001</v>
      </c>
      <c r="I7527" t="inlineStr">
        <is>
          <t>028</t>
        </is>
      </c>
      <c r="J7527" t="inlineStr">
        <is>
          <t>CARTEIRA</t>
        </is>
      </c>
      <c r="K7527" t="inlineStr">
        <is>
          <t>CONTRATO</t>
        </is>
      </c>
      <c r="L7527" t="n">
        <v>1073.877366</v>
      </c>
      <c r="M7527" t="inlineStr"/>
      <c r="N7527" t="inlineStr"/>
      <c r="O7527" s="142">
        <f>DATE(YEAR(H7527),MONTH(H7527),1)</f>
        <v/>
      </c>
      <c r="P7527" s="132">
        <f>IF(H7527&gt;$L$3,"Futuro","Atraso")</f>
        <v/>
      </c>
      <c r="Q7527">
        <f>12*(YEAR(H7527)-YEAR($L$3))+(MONTH(H7527)-MONTH($L$3))</f>
        <v/>
      </c>
      <c r="R7527" s="366">
        <f>IF(N7527="IBIRAPITANGA FASE 3",IF(P7527="Atraso",M7527,M7527/(1+$J$2)^Q7527),IF(P7527="Atraso",M7527,M7527/(1+$J$1)^Q7527))</f>
        <v/>
      </c>
    </row>
    <row r="7528">
      <c r="A7528" t="inlineStr">
        <is>
          <t>Q05L012</t>
        </is>
      </c>
      <c r="B7528" t="inlineStr">
        <is>
          <t>SANDERSON SANTOS</t>
        </is>
      </c>
      <c r="C7528" t="n">
        <v>1</v>
      </c>
      <c r="D7528" t="inlineStr">
        <is>
          <t>IPCA</t>
        </is>
      </c>
      <c r="E7528" t="n">
        <v>0</v>
      </c>
      <c r="F7528" t="inlineStr">
        <is>
          <t>MENSAL</t>
        </is>
      </c>
      <c r="G7528" t="n">
        <v>46032</v>
      </c>
      <c r="H7528" t="n">
        <v>46032</v>
      </c>
      <c r="I7528" t="inlineStr">
        <is>
          <t>029</t>
        </is>
      </c>
      <c r="J7528" t="inlineStr">
        <is>
          <t>CARTEIRA</t>
        </is>
      </c>
      <c r="K7528" t="inlineStr">
        <is>
          <t>CONTRATO</t>
        </is>
      </c>
      <c r="L7528" t="n">
        <v>1073.877366</v>
      </c>
      <c r="M7528" t="inlineStr"/>
      <c r="N7528" t="inlineStr"/>
      <c r="O7528" s="142">
        <f>DATE(YEAR(H7528),MONTH(H7528),1)</f>
        <v/>
      </c>
      <c r="P7528" s="132">
        <f>IF(H7528&gt;$L$3,"Futuro","Atraso")</f>
        <v/>
      </c>
      <c r="Q7528">
        <f>12*(YEAR(H7528)-YEAR($L$3))+(MONTH(H7528)-MONTH($L$3))</f>
        <v/>
      </c>
      <c r="R7528" s="366">
        <f>IF(N7528="IBIRAPITANGA FASE 3",IF(P7528="Atraso",M7528,M7528/(1+$J$2)^Q7528),IF(P7528="Atraso",M7528,M7528/(1+$J$1)^Q7528))</f>
        <v/>
      </c>
    </row>
    <row r="7529">
      <c r="A7529" t="inlineStr">
        <is>
          <t>Q05L012</t>
        </is>
      </c>
      <c r="B7529" t="inlineStr">
        <is>
          <t>SANDERSON SANTOS</t>
        </is>
      </c>
      <c r="C7529" t="n">
        <v>1</v>
      </c>
      <c r="D7529" t="inlineStr">
        <is>
          <t>IPCA</t>
        </is>
      </c>
      <c r="E7529" t="n">
        <v>0</v>
      </c>
      <c r="F7529" t="inlineStr">
        <is>
          <t>MENSAL</t>
        </is>
      </c>
      <c r="G7529" t="n">
        <v>46063</v>
      </c>
      <c r="H7529" t="n">
        <v>46063</v>
      </c>
      <c r="I7529" t="inlineStr">
        <is>
          <t>030</t>
        </is>
      </c>
      <c r="J7529" t="inlineStr">
        <is>
          <t>CARTEIRA</t>
        </is>
      </c>
      <c r="K7529" t="inlineStr">
        <is>
          <t>CONTRATO</t>
        </is>
      </c>
      <c r="L7529" t="n">
        <v>1073.877366</v>
      </c>
      <c r="M7529" t="inlineStr"/>
      <c r="N7529" t="inlineStr"/>
      <c r="O7529" s="142">
        <f>DATE(YEAR(H7529),MONTH(H7529),1)</f>
        <v/>
      </c>
      <c r="P7529" s="132">
        <f>IF(H7529&gt;$L$3,"Futuro","Atraso")</f>
        <v/>
      </c>
      <c r="Q7529">
        <f>12*(YEAR(H7529)-YEAR($L$3))+(MONTH(H7529)-MONTH($L$3))</f>
        <v/>
      </c>
      <c r="R7529" s="366">
        <f>IF(N7529="IBIRAPITANGA FASE 3",IF(P7529="Atraso",M7529,M7529/(1+$J$2)^Q7529),IF(P7529="Atraso",M7529,M7529/(1+$J$1)^Q7529))</f>
        <v/>
      </c>
    </row>
    <row r="7530">
      <c r="A7530" t="inlineStr">
        <is>
          <t>Q05L012</t>
        </is>
      </c>
      <c r="B7530" t="inlineStr">
        <is>
          <t>SANDERSON SANTOS</t>
        </is>
      </c>
      <c r="C7530" t="n">
        <v>1</v>
      </c>
      <c r="D7530" t="inlineStr">
        <is>
          <t>IPCA</t>
        </is>
      </c>
      <c r="E7530" t="n">
        <v>0</v>
      </c>
      <c r="F7530" t="inlineStr">
        <is>
          <t>MENSAL</t>
        </is>
      </c>
      <c r="G7530" t="n">
        <v>46091</v>
      </c>
      <c r="H7530" t="n">
        <v>46091</v>
      </c>
      <c r="I7530" t="inlineStr">
        <is>
          <t>031</t>
        </is>
      </c>
      <c r="J7530" t="inlineStr">
        <is>
          <t>CARTEIRA</t>
        </is>
      </c>
      <c r="K7530" t="inlineStr">
        <is>
          <t>CONTRATO</t>
        </is>
      </c>
      <c r="L7530" t="n">
        <v>1073.877366</v>
      </c>
      <c r="M7530" t="inlineStr"/>
      <c r="N7530" t="inlineStr"/>
      <c r="O7530" s="142">
        <f>DATE(YEAR(H7530),MONTH(H7530),1)</f>
        <v/>
      </c>
      <c r="P7530" s="132">
        <f>IF(H7530&gt;$L$3,"Futuro","Atraso")</f>
        <v/>
      </c>
      <c r="Q7530">
        <f>12*(YEAR(H7530)-YEAR($L$3))+(MONTH(H7530)-MONTH($L$3))</f>
        <v/>
      </c>
      <c r="R7530" s="366">
        <f>IF(N7530="IBIRAPITANGA FASE 3",IF(P7530="Atraso",M7530,M7530/(1+$J$2)^Q7530),IF(P7530="Atraso",M7530,M7530/(1+$J$1)^Q7530))</f>
        <v/>
      </c>
    </row>
    <row r="7531">
      <c r="A7531" t="inlineStr">
        <is>
          <t>Q05L012</t>
        </is>
      </c>
      <c r="B7531" t="inlineStr">
        <is>
          <t>SANDERSON SANTOS</t>
        </is>
      </c>
      <c r="C7531" t="n">
        <v>1</v>
      </c>
      <c r="D7531" t="inlineStr">
        <is>
          <t>IPCA</t>
        </is>
      </c>
      <c r="E7531" t="n">
        <v>0</v>
      </c>
      <c r="F7531" t="inlineStr">
        <is>
          <t>MENSAL</t>
        </is>
      </c>
      <c r="G7531" t="n">
        <v>46122</v>
      </c>
      <c r="H7531" t="n">
        <v>46122</v>
      </c>
      <c r="I7531" t="inlineStr">
        <is>
          <t>032</t>
        </is>
      </c>
      <c r="J7531" t="inlineStr">
        <is>
          <t>CARTEIRA</t>
        </is>
      </c>
      <c r="K7531" t="inlineStr">
        <is>
          <t>CONTRATO</t>
        </is>
      </c>
      <c r="L7531" t="n">
        <v>1073.877366</v>
      </c>
      <c r="M7531" t="inlineStr"/>
      <c r="N7531" t="inlineStr"/>
      <c r="O7531" s="142">
        <f>DATE(YEAR(H7531),MONTH(H7531),1)</f>
        <v/>
      </c>
      <c r="P7531" s="132">
        <f>IF(H7531&gt;$L$3,"Futuro","Atraso")</f>
        <v/>
      </c>
      <c r="Q7531">
        <f>12*(YEAR(H7531)-YEAR($L$3))+(MONTH(H7531)-MONTH($L$3))</f>
        <v/>
      </c>
      <c r="R7531" s="366">
        <f>IF(N7531="IBIRAPITANGA FASE 3",IF(P7531="Atraso",M7531,M7531/(1+$J$2)^Q7531),IF(P7531="Atraso",M7531,M7531/(1+$J$1)^Q7531))</f>
        <v/>
      </c>
    </row>
    <row r="7532">
      <c r="A7532" t="inlineStr">
        <is>
          <t>Q05L012</t>
        </is>
      </c>
      <c r="B7532" t="inlineStr">
        <is>
          <t>SANDERSON SANTOS</t>
        </is>
      </c>
      <c r="C7532" t="n">
        <v>1</v>
      </c>
      <c r="D7532" t="inlineStr">
        <is>
          <t>IPCA</t>
        </is>
      </c>
      <c r="E7532" t="n">
        <v>0</v>
      </c>
      <c r="F7532" t="inlineStr">
        <is>
          <t>MENSAL</t>
        </is>
      </c>
      <c r="G7532" t="n">
        <v>46152</v>
      </c>
      <c r="H7532" t="n">
        <v>46152</v>
      </c>
      <c r="I7532" t="inlineStr">
        <is>
          <t>033</t>
        </is>
      </c>
      <c r="J7532" t="inlineStr">
        <is>
          <t>CARTEIRA</t>
        </is>
      </c>
      <c r="K7532" t="inlineStr">
        <is>
          <t>CONTRATO</t>
        </is>
      </c>
      <c r="L7532" t="n">
        <v>1073.877366</v>
      </c>
      <c r="M7532" t="inlineStr"/>
      <c r="N7532" t="inlineStr"/>
      <c r="O7532" s="142">
        <f>DATE(YEAR(H7532),MONTH(H7532),1)</f>
        <v/>
      </c>
      <c r="P7532" s="132">
        <f>IF(H7532&gt;$L$3,"Futuro","Atraso")</f>
        <v/>
      </c>
      <c r="Q7532">
        <f>12*(YEAR(H7532)-YEAR($L$3))+(MONTH(H7532)-MONTH($L$3))</f>
        <v/>
      </c>
      <c r="R7532" s="366">
        <f>IF(N7532="IBIRAPITANGA FASE 3",IF(P7532="Atraso",M7532,M7532/(1+$J$2)^Q7532),IF(P7532="Atraso",M7532,M7532/(1+$J$1)^Q7532))</f>
        <v/>
      </c>
    </row>
    <row r="7533">
      <c r="A7533" t="inlineStr">
        <is>
          <t>Q05L012</t>
        </is>
      </c>
      <c r="B7533" t="inlineStr">
        <is>
          <t>SANDERSON SANTOS</t>
        </is>
      </c>
      <c r="C7533" t="n">
        <v>1</v>
      </c>
      <c r="D7533" t="inlineStr">
        <is>
          <t>IPCA</t>
        </is>
      </c>
      <c r="E7533" t="n">
        <v>0</v>
      </c>
      <c r="F7533" t="inlineStr">
        <is>
          <t>MENSAL</t>
        </is>
      </c>
      <c r="G7533" t="n">
        <v>46183</v>
      </c>
      <c r="H7533" t="n">
        <v>46183</v>
      </c>
      <c r="I7533" t="inlineStr">
        <is>
          <t>034</t>
        </is>
      </c>
      <c r="J7533" t="inlineStr">
        <is>
          <t>CARTEIRA</t>
        </is>
      </c>
      <c r="K7533" t="inlineStr">
        <is>
          <t>CONTRATO</t>
        </is>
      </c>
      <c r="L7533" t="n">
        <v>1073.877366</v>
      </c>
      <c r="M7533" t="inlineStr"/>
      <c r="N7533" t="inlineStr"/>
      <c r="O7533" s="142">
        <f>DATE(YEAR(H7533),MONTH(H7533),1)</f>
        <v/>
      </c>
      <c r="P7533" s="132">
        <f>IF(H7533&gt;$L$3,"Futuro","Atraso")</f>
        <v/>
      </c>
      <c r="Q7533">
        <f>12*(YEAR(H7533)-YEAR($L$3))+(MONTH(H7533)-MONTH($L$3))</f>
        <v/>
      </c>
      <c r="R7533" s="366">
        <f>IF(N7533="IBIRAPITANGA FASE 3",IF(P7533="Atraso",M7533,M7533/(1+$J$2)^Q7533),IF(P7533="Atraso",M7533,M7533/(1+$J$1)^Q7533))</f>
        <v/>
      </c>
    </row>
    <row r="7534">
      <c r="A7534" t="inlineStr">
        <is>
          <t>Q05L012</t>
        </is>
      </c>
      <c r="B7534" t="inlineStr">
        <is>
          <t>SANDERSON SANTOS</t>
        </is>
      </c>
      <c r="C7534" t="n">
        <v>1</v>
      </c>
      <c r="D7534" t="inlineStr">
        <is>
          <t>IPCA</t>
        </is>
      </c>
      <c r="E7534" t="n">
        <v>0</v>
      </c>
      <c r="F7534" t="inlineStr">
        <is>
          <t>MENSAL</t>
        </is>
      </c>
      <c r="G7534" t="n">
        <v>46213</v>
      </c>
      <c r="H7534" t="n">
        <v>46213</v>
      </c>
      <c r="I7534" t="inlineStr">
        <is>
          <t>035</t>
        </is>
      </c>
      <c r="J7534" t="inlineStr">
        <is>
          <t>CARTEIRA</t>
        </is>
      </c>
      <c r="K7534" t="inlineStr">
        <is>
          <t>CONTRATO</t>
        </is>
      </c>
      <c r="L7534" t="n">
        <v>1073.877366</v>
      </c>
      <c r="M7534" t="inlineStr"/>
      <c r="N7534" t="inlineStr"/>
      <c r="O7534" s="142">
        <f>DATE(YEAR(H7534),MONTH(H7534),1)</f>
        <v/>
      </c>
      <c r="P7534" s="132">
        <f>IF(H7534&gt;$L$3,"Futuro","Atraso")</f>
        <v/>
      </c>
      <c r="Q7534">
        <f>12*(YEAR(H7534)-YEAR($L$3))+(MONTH(H7534)-MONTH($L$3))</f>
        <v/>
      </c>
      <c r="R7534" s="366">
        <f>IF(N7534="IBIRAPITANGA FASE 3",IF(P7534="Atraso",M7534,M7534/(1+$J$2)^Q7534),IF(P7534="Atraso",M7534,M7534/(1+$J$1)^Q7534))</f>
        <v/>
      </c>
    </row>
    <row r="7535">
      <c r="A7535" t="inlineStr">
        <is>
          <t>Q05L012</t>
        </is>
      </c>
      <c r="B7535" t="inlineStr">
        <is>
          <t>SANDERSON SANTOS</t>
        </is>
      </c>
      <c r="C7535" t="n">
        <v>1</v>
      </c>
      <c r="D7535" t="inlineStr">
        <is>
          <t>IPCA</t>
        </is>
      </c>
      <c r="E7535" t="n">
        <v>0</v>
      </c>
      <c r="F7535" t="inlineStr">
        <is>
          <t>MENSAL</t>
        </is>
      </c>
      <c r="G7535" t="n">
        <v>46244</v>
      </c>
      <c r="H7535" t="n">
        <v>46244</v>
      </c>
      <c r="I7535" t="inlineStr">
        <is>
          <t>036</t>
        </is>
      </c>
      <c r="J7535" t="inlineStr">
        <is>
          <t>CARTEIRA</t>
        </is>
      </c>
      <c r="K7535" t="inlineStr">
        <is>
          <t>CONTRATO</t>
        </is>
      </c>
      <c r="L7535" t="n">
        <v>1073.877366</v>
      </c>
      <c r="M7535" t="inlineStr"/>
      <c r="N7535" t="inlineStr"/>
      <c r="O7535" s="142">
        <f>DATE(YEAR(H7535),MONTH(H7535),1)</f>
        <v/>
      </c>
      <c r="P7535" s="132">
        <f>IF(H7535&gt;$L$3,"Futuro","Atraso")</f>
        <v/>
      </c>
      <c r="Q7535">
        <f>12*(YEAR(H7535)-YEAR($L$3))+(MONTH(H7535)-MONTH($L$3))</f>
        <v/>
      </c>
      <c r="R7535" s="366">
        <f>IF(N7535="IBIRAPITANGA FASE 3",IF(P7535="Atraso",M7535,M7535/(1+$J$2)^Q7535),IF(P7535="Atraso",M7535,M7535/(1+$J$1)^Q7535))</f>
        <v/>
      </c>
    </row>
    <row r="7536">
      <c r="A7536" t="inlineStr">
        <is>
          <t>Q05L012</t>
        </is>
      </c>
      <c r="B7536" t="inlineStr">
        <is>
          <t>SANDERSON SANTOS</t>
        </is>
      </c>
      <c r="C7536" t="n">
        <v>1</v>
      </c>
      <c r="D7536" t="inlineStr">
        <is>
          <t>IPCA</t>
        </is>
      </c>
      <c r="E7536" t="n">
        <v>0</v>
      </c>
      <c r="F7536" t="inlineStr">
        <is>
          <t>MENSAL</t>
        </is>
      </c>
      <c r="G7536" t="n">
        <v>46275</v>
      </c>
      <c r="H7536" t="n">
        <v>46275</v>
      </c>
      <c r="I7536" t="inlineStr">
        <is>
          <t>037</t>
        </is>
      </c>
      <c r="J7536" t="inlineStr">
        <is>
          <t>CARTEIRA</t>
        </is>
      </c>
      <c r="K7536" t="inlineStr">
        <is>
          <t>CONTRATO</t>
        </is>
      </c>
      <c r="L7536" t="n">
        <v>1073.877366</v>
      </c>
      <c r="M7536" t="inlineStr"/>
      <c r="N7536" t="inlineStr"/>
      <c r="O7536" s="142">
        <f>DATE(YEAR(H7536),MONTH(H7536),1)</f>
        <v/>
      </c>
      <c r="P7536" s="132">
        <f>IF(H7536&gt;$L$3,"Futuro","Atraso")</f>
        <v/>
      </c>
      <c r="Q7536">
        <f>12*(YEAR(H7536)-YEAR($L$3))+(MONTH(H7536)-MONTH($L$3))</f>
        <v/>
      </c>
      <c r="R7536" s="366">
        <f>IF(N7536="IBIRAPITANGA FASE 3",IF(P7536="Atraso",M7536,M7536/(1+$J$2)^Q7536),IF(P7536="Atraso",M7536,M7536/(1+$J$1)^Q7536))</f>
        <v/>
      </c>
    </row>
    <row r="7537">
      <c r="A7537" t="inlineStr">
        <is>
          <t>Q05L012</t>
        </is>
      </c>
      <c r="B7537" t="inlineStr">
        <is>
          <t>SANDERSON SANTOS</t>
        </is>
      </c>
      <c r="C7537" t="n">
        <v>1</v>
      </c>
      <c r="D7537" t="inlineStr">
        <is>
          <t>IPCA</t>
        </is>
      </c>
      <c r="E7537" t="n">
        <v>0</v>
      </c>
      <c r="F7537" t="inlineStr">
        <is>
          <t>MENSAL</t>
        </is>
      </c>
      <c r="G7537" t="n">
        <v>46305</v>
      </c>
      <c r="H7537" t="n">
        <v>46305</v>
      </c>
      <c r="I7537" t="inlineStr">
        <is>
          <t>038</t>
        </is>
      </c>
      <c r="J7537" t="inlineStr">
        <is>
          <t>CARTEIRA</t>
        </is>
      </c>
      <c r="K7537" t="inlineStr">
        <is>
          <t>CONTRATO</t>
        </is>
      </c>
      <c r="L7537" t="n">
        <v>1073.877366</v>
      </c>
      <c r="M7537" t="inlineStr"/>
      <c r="N7537" t="inlineStr"/>
      <c r="O7537" s="142">
        <f>DATE(YEAR(H7537),MONTH(H7537),1)</f>
        <v/>
      </c>
      <c r="P7537" s="132">
        <f>IF(H7537&gt;$L$3,"Futuro","Atraso")</f>
        <v/>
      </c>
      <c r="Q7537">
        <f>12*(YEAR(H7537)-YEAR($L$3))+(MONTH(H7537)-MONTH($L$3))</f>
        <v/>
      </c>
      <c r="R7537" s="366">
        <f>IF(N7537="IBIRAPITANGA FASE 3",IF(P7537="Atraso",M7537,M7537/(1+$J$2)^Q7537),IF(P7537="Atraso",M7537,M7537/(1+$J$1)^Q7537))</f>
        <v/>
      </c>
    </row>
    <row r="7538">
      <c r="A7538" t="inlineStr">
        <is>
          <t>Q05L012</t>
        </is>
      </c>
      <c r="B7538" t="inlineStr">
        <is>
          <t>SANDERSON SANTOS</t>
        </is>
      </c>
      <c r="C7538" t="n">
        <v>1</v>
      </c>
      <c r="D7538" t="inlineStr">
        <is>
          <t>IPCA</t>
        </is>
      </c>
      <c r="E7538" t="n">
        <v>0</v>
      </c>
      <c r="F7538" t="inlineStr">
        <is>
          <t>MENSAL</t>
        </is>
      </c>
      <c r="G7538" t="n">
        <v>46336</v>
      </c>
      <c r="H7538" t="n">
        <v>46336</v>
      </c>
      <c r="I7538" t="inlineStr">
        <is>
          <t>039</t>
        </is>
      </c>
      <c r="J7538" t="inlineStr">
        <is>
          <t>CARTEIRA</t>
        </is>
      </c>
      <c r="K7538" t="inlineStr">
        <is>
          <t>CONTRATO</t>
        </is>
      </c>
      <c r="L7538" t="n">
        <v>1073.877366</v>
      </c>
      <c r="M7538" t="inlineStr"/>
      <c r="N7538" t="inlineStr"/>
      <c r="O7538" s="142">
        <f>DATE(YEAR(H7538),MONTH(H7538),1)</f>
        <v/>
      </c>
      <c r="P7538" s="132">
        <f>IF(H7538&gt;$L$3,"Futuro","Atraso")</f>
        <v/>
      </c>
      <c r="Q7538">
        <f>12*(YEAR(H7538)-YEAR($L$3))+(MONTH(H7538)-MONTH($L$3))</f>
        <v/>
      </c>
      <c r="R7538" s="366">
        <f>IF(N7538="IBIRAPITANGA FASE 3",IF(P7538="Atraso",M7538,M7538/(1+$J$2)^Q7538),IF(P7538="Atraso",M7538,M7538/(1+$J$1)^Q7538))</f>
        <v/>
      </c>
    </row>
    <row r="7539">
      <c r="A7539" t="inlineStr">
        <is>
          <t>Q05L012</t>
        </is>
      </c>
      <c r="B7539" t="inlineStr">
        <is>
          <t>SANDERSON SANTOS</t>
        </is>
      </c>
      <c r="C7539" t="n">
        <v>1</v>
      </c>
      <c r="D7539" t="inlineStr">
        <is>
          <t>IPCA</t>
        </is>
      </c>
      <c r="E7539" t="n">
        <v>0</v>
      </c>
      <c r="F7539" t="inlineStr">
        <is>
          <t>MENSAL</t>
        </is>
      </c>
      <c r="G7539" t="n">
        <v>46366</v>
      </c>
      <c r="H7539" t="n">
        <v>46366</v>
      </c>
      <c r="I7539" t="inlineStr">
        <is>
          <t>040</t>
        </is>
      </c>
      <c r="J7539" t="inlineStr">
        <is>
          <t>CARTEIRA</t>
        </is>
      </c>
      <c r="K7539" t="inlineStr">
        <is>
          <t>CONTRATO</t>
        </is>
      </c>
      <c r="L7539" t="n">
        <v>1073.877366</v>
      </c>
      <c r="M7539" t="inlineStr"/>
      <c r="N7539" t="inlineStr"/>
      <c r="O7539" s="142">
        <f>DATE(YEAR(H7539),MONTH(H7539),1)</f>
        <v/>
      </c>
      <c r="P7539" s="132">
        <f>IF(H7539&gt;$L$3,"Futuro","Atraso")</f>
        <v/>
      </c>
      <c r="Q7539">
        <f>12*(YEAR(H7539)-YEAR($L$3))+(MONTH(H7539)-MONTH($L$3))</f>
        <v/>
      </c>
      <c r="R7539" s="366">
        <f>IF(N7539="IBIRAPITANGA FASE 3",IF(P7539="Atraso",M7539,M7539/(1+$J$2)^Q7539),IF(P7539="Atraso",M7539,M7539/(1+$J$1)^Q7539))</f>
        <v/>
      </c>
    </row>
    <row r="7540">
      <c r="A7540" t="inlineStr">
        <is>
          <t>Q05L012</t>
        </is>
      </c>
      <c r="B7540" t="inlineStr">
        <is>
          <t>SANDERSON SANTOS</t>
        </is>
      </c>
      <c r="C7540" t="n">
        <v>1</v>
      </c>
      <c r="D7540" t="inlineStr">
        <is>
          <t>IPCA</t>
        </is>
      </c>
      <c r="E7540" t="n">
        <v>0</v>
      </c>
      <c r="F7540" t="inlineStr">
        <is>
          <t>MENSAL</t>
        </is>
      </c>
      <c r="G7540" t="n">
        <v>46397</v>
      </c>
      <c r="H7540" t="n">
        <v>46397</v>
      </c>
      <c r="I7540" t="inlineStr">
        <is>
          <t>041</t>
        </is>
      </c>
      <c r="J7540" t="inlineStr">
        <is>
          <t>CARTEIRA</t>
        </is>
      </c>
      <c r="K7540" t="inlineStr">
        <is>
          <t>CONTRATO</t>
        </is>
      </c>
      <c r="L7540" t="n">
        <v>1073.877366</v>
      </c>
      <c r="M7540" t="inlineStr"/>
      <c r="N7540" t="inlineStr"/>
      <c r="O7540" s="142">
        <f>DATE(YEAR(H7540),MONTH(H7540),1)</f>
        <v/>
      </c>
      <c r="P7540" s="132">
        <f>IF(H7540&gt;$L$3,"Futuro","Atraso")</f>
        <v/>
      </c>
      <c r="Q7540">
        <f>12*(YEAR(H7540)-YEAR($L$3))+(MONTH(H7540)-MONTH($L$3))</f>
        <v/>
      </c>
      <c r="R7540" s="366">
        <f>IF(N7540="IBIRAPITANGA FASE 3",IF(P7540="Atraso",M7540,M7540/(1+$J$2)^Q7540),IF(P7540="Atraso",M7540,M7540/(1+$J$1)^Q7540))</f>
        <v/>
      </c>
    </row>
    <row r="7541">
      <c r="A7541" t="inlineStr">
        <is>
          <t>Q05L012</t>
        </is>
      </c>
      <c r="B7541" t="inlineStr">
        <is>
          <t>SANDERSON SANTOS</t>
        </is>
      </c>
      <c r="C7541" t="n">
        <v>1</v>
      </c>
      <c r="D7541" t="inlineStr">
        <is>
          <t>IPCA</t>
        </is>
      </c>
      <c r="E7541" t="n">
        <v>0</v>
      </c>
      <c r="F7541" t="inlineStr">
        <is>
          <t>MENSAL</t>
        </is>
      </c>
      <c r="G7541" t="n">
        <v>46428</v>
      </c>
      <c r="H7541" t="n">
        <v>46428</v>
      </c>
      <c r="I7541" t="inlineStr">
        <is>
          <t>042</t>
        </is>
      </c>
      <c r="J7541" t="inlineStr">
        <is>
          <t>CARTEIRA</t>
        </is>
      </c>
      <c r="K7541" t="inlineStr">
        <is>
          <t>CONTRATO</t>
        </is>
      </c>
      <c r="L7541" t="n">
        <v>1073.877366</v>
      </c>
      <c r="M7541" t="inlineStr"/>
      <c r="N7541" t="inlineStr"/>
      <c r="O7541" s="142">
        <f>DATE(YEAR(H7541),MONTH(H7541),1)</f>
        <v/>
      </c>
      <c r="P7541" s="132">
        <f>IF(H7541&gt;$L$3,"Futuro","Atraso")</f>
        <v/>
      </c>
      <c r="Q7541">
        <f>12*(YEAR(H7541)-YEAR($L$3))+(MONTH(H7541)-MONTH($L$3))</f>
        <v/>
      </c>
      <c r="R7541" s="366">
        <f>IF(N7541="IBIRAPITANGA FASE 3",IF(P7541="Atraso",M7541,M7541/(1+$J$2)^Q7541),IF(P7541="Atraso",M7541,M7541/(1+$J$1)^Q7541))</f>
        <v/>
      </c>
    </row>
    <row r="7542">
      <c r="A7542" t="inlineStr">
        <is>
          <t>Q05L012</t>
        </is>
      </c>
      <c r="B7542" t="inlineStr">
        <is>
          <t>SANDERSON SANTOS</t>
        </is>
      </c>
      <c r="C7542" t="n">
        <v>1</v>
      </c>
      <c r="D7542" t="inlineStr">
        <is>
          <t>IPCA</t>
        </is>
      </c>
      <c r="E7542" t="n">
        <v>0</v>
      </c>
      <c r="F7542" t="inlineStr">
        <is>
          <t>MENSAL</t>
        </is>
      </c>
      <c r="G7542" t="n">
        <v>46456</v>
      </c>
      <c r="H7542" t="n">
        <v>46456</v>
      </c>
      <c r="I7542" t="inlineStr">
        <is>
          <t>043</t>
        </is>
      </c>
      <c r="J7542" t="inlineStr">
        <is>
          <t>CARTEIRA</t>
        </is>
      </c>
      <c r="K7542" t="inlineStr">
        <is>
          <t>CONTRATO</t>
        </is>
      </c>
      <c r="L7542" t="n">
        <v>1073.877366</v>
      </c>
      <c r="M7542" t="inlineStr"/>
      <c r="N7542" t="inlineStr"/>
      <c r="O7542" s="142">
        <f>DATE(YEAR(H7542),MONTH(H7542),1)</f>
        <v/>
      </c>
      <c r="P7542" s="132">
        <f>IF(H7542&gt;$L$3,"Futuro","Atraso")</f>
        <v/>
      </c>
      <c r="Q7542">
        <f>12*(YEAR(H7542)-YEAR($L$3))+(MONTH(H7542)-MONTH($L$3))</f>
        <v/>
      </c>
      <c r="R7542" s="366">
        <f>IF(N7542="IBIRAPITANGA FASE 3",IF(P7542="Atraso",M7542,M7542/(1+$J$2)^Q7542),IF(P7542="Atraso",M7542,M7542/(1+$J$1)^Q7542))</f>
        <v/>
      </c>
    </row>
    <row r="7543">
      <c r="A7543" t="inlineStr">
        <is>
          <t>Q05L012</t>
        </is>
      </c>
      <c r="B7543" t="inlineStr">
        <is>
          <t>SANDERSON SANTOS</t>
        </is>
      </c>
      <c r="C7543" t="n">
        <v>1</v>
      </c>
      <c r="D7543" t="inlineStr">
        <is>
          <t>IPCA</t>
        </is>
      </c>
      <c r="E7543" t="n">
        <v>0</v>
      </c>
      <c r="F7543" t="inlineStr">
        <is>
          <t>MENSAL</t>
        </is>
      </c>
      <c r="G7543" t="n">
        <v>46487</v>
      </c>
      <c r="H7543" t="n">
        <v>46487</v>
      </c>
      <c r="I7543" t="inlineStr">
        <is>
          <t>044</t>
        </is>
      </c>
      <c r="J7543" t="inlineStr">
        <is>
          <t>CARTEIRA</t>
        </is>
      </c>
      <c r="K7543" t="inlineStr">
        <is>
          <t>CONTRATO</t>
        </is>
      </c>
      <c r="L7543" t="n">
        <v>1073.877366</v>
      </c>
      <c r="M7543" t="inlineStr"/>
      <c r="N7543" t="inlineStr"/>
      <c r="O7543" s="142">
        <f>DATE(YEAR(H7543),MONTH(H7543),1)</f>
        <v/>
      </c>
      <c r="P7543" s="132">
        <f>IF(H7543&gt;$L$3,"Futuro","Atraso")</f>
        <v/>
      </c>
      <c r="Q7543">
        <f>12*(YEAR(H7543)-YEAR($L$3))+(MONTH(H7543)-MONTH($L$3))</f>
        <v/>
      </c>
      <c r="R7543" s="366">
        <f>IF(N7543="IBIRAPITANGA FASE 3",IF(P7543="Atraso",M7543,M7543/(1+$J$2)^Q7543),IF(P7543="Atraso",M7543,M7543/(1+$J$1)^Q7543))</f>
        <v/>
      </c>
    </row>
    <row r="7544">
      <c r="A7544" t="inlineStr">
        <is>
          <t>Q05L012</t>
        </is>
      </c>
      <c r="B7544" t="inlineStr">
        <is>
          <t>SANDERSON SANTOS</t>
        </is>
      </c>
      <c r="C7544" t="n">
        <v>1</v>
      </c>
      <c r="D7544" t="inlineStr">
        <is>
          <t>IPCA</t>
        </is>
      </c>
      <c r="E7544" t="n">
        <v>0</v>
      </c>
      <c r="F7544" t="inlineStr">
        <is>
          <t>MENSAL</t>
        </is>
      </c>
      <c r="G7544" t="n">
        <v>46517</v>
      </c>
      <c r="H7544" t="n">
        <v>46517</v>
      </c>
      <c r="I7544" t="inlineStr">
        <is>
          <t>045</t>
        </is>
      </c>
      <c r="J7544" t="inlineStr">
        <is>
          <t>CARTEIRA</t>
        </is>
      </c>
      <c r="K7544" t="inlineStr">
        <is>
          <t>CONTRATO</t>
        </is>
      </c>
      <c r="L7544" t="n">
        <v>1073.877366</v>
      </c>
      <c r="M7544" t="inlineStr"/>
      <c r="N7544" t="inlineStr"/>
      <c r="O7544" s="142">
        <f>DATE(YEAR(H7544),MONTH(H7544),1)</f>
        <v/>
      </c>
      <c r="P7544" s="132">
        <f>IF(H7544&gt;$L$3,"Futuro","Atraso")</f>
        <v/>
      </c>
      <c r="Q7544">
        <f>12*(YEAR(H7544)-YEAR($L$3))+(MONTH(H7544)-MONTH($L$3))</f>
        <v/>
      </c>
      <c r="R7544" s="366">
        <f>IF(N7544="IBIRAPITANGA FASE 3",IF(P7544="Atraso",M7544,M7544/(1+$J$2)^Q7544),IF(P7544="Atraso",M7544,M7544/(1+$J$1)^Q7544))</f>
        <v/>
      </c>
    </row>
    <row r="7545">
      <c r="A7545" t="inlineStr">
        <is>
          <t>Q05L012</t>
        </is>
      </c>
      <c r="B7545" t="inlineStr">
        <is>
          <t>SANDERSON SANTOS</t>
        </is>
      </c>
      <c r="C7545" t="n">
        <v>1</v>
      </c>
      <c r="D7545" t="inlineStr">
        <is>
          <t>IPCA</t>
        </is>
      </c>
      <c r="E7545" t="n">
        <v>0</v>
      </c>
      <c r="F7545" t="inlineStr">
        <is>
          <t>MENSAL</t>
        </is>
      </c>
      <c r="G7545" t="n">
        <v>46548</v>
      </c>
      <c r="H7545" t="n">
        <v>46548</v>
      </c>
      <c r="I7545" t="inlineStr">
        <is>
          <t>046</t>
        </is>
      </c>
      <c r="J7545" t="inlineStr">
        <is>
          <t>CARTEIRA</t>
        </is>
      </c>
      <c r="K7545" t="inlineStr">
        <is>
          <t>CONTRATO</t>
        </is>
      </c>
      <c r="L7545" t="n">
        <v>1073.877366</v>
      </c>
      <c r="M7545" t="inlineStr"/>
      <c r="N7545" t="inlineStr"/>
      <c r="O7545" s="142">
        <f>DATE(YEAR(H7545),MONTH(H7545),1)</f>
        <v/>
      </c>
      <c r="P7545" s="132">
        <f>IF(H7545&gt;$L$3,"Futuro","Atraso")</f>
        <v/>
      </c>
      <c r="Q7545">
        <f>12*(YEAR(H7545)-YEAR($L$3))+(MONTH(H7545)-MONTH($L$3))</f>
        <v/>
      </c>
      <c r="R7545" s="366">
        <f>IF(N7545="IBIRAPITANGA FASE 3",IF(P7545="Atraso",M7545,M7545/(1+$J$2)^Q7545),IF(P7545="Atraso",M7545,M7545/(1+$J$1)^Q7545))</f>
        <v/>
      </c>
    </row>
    <row r="7546">
      <c r="A7546" t="inlineStr">
        <is>
          <t>Q05L012</t>
        </is>
      </c>
      <c r="B7546" t="inlineStr">
        <is>
          <t>SANDERSON SANTOS</t>
        </is>
      </c>
      <c r="C7546" t="n">
        <v>1</v>
      </c>
      <c r="D7546" t="inlineStr">
        <is>
          <t>IPCA</t>
        </is>
      </c>
      <c r="E7546" t="n">
        <v>0</v>
      </c>
      <c r="F7546" t="inlineStr">
        <is>
          <t>MENSAL</t>
        </is>
      </c>
      <c r="G7546" t="n">
        <v>46578</v>
      </c>
      <c r="H7546" t="n">
        <v>46578</v>
      </c>
      <c r="I7546" t="inlineStr">
        <is>
          <t>047</t>
        </is>
      </c>
      <c r="J7546" t="inlineStr">
        <is>
          <t>CARTEIRA</t>
        </is>
      </c>
      <c r="K7546" t="inlineStr">
        <is>
          <t>CONTRATO</t>
        </is>
      </c>
      <c r="L7546" t="n">
        <v>1073.877366</v>
      </c>
      <c r="M7546" t="inlineStr"/>
      <c r="N7546" t="inlineStr"/>
      <c r="O7546" s="142">
        <f>DATE(YEAR(H7546),MONTH(H7546),1)</f>
        <v/>
      </c>
      <c r="P7546" s="132">
        <f>IF(H7546&gt;$L$3,"Futuro","Atraso")</f>
        <v/>
      </c>
      <c r="Q7546">
        <f>12*(YEAR(H7546)-YEAR($L$3))+(MONTH(H7546)-MONTH($L$3))</f>
        <v/>
      </c>
      <c r="R7546" s="366">
        <f>IF(N7546="IBIRAPITANGA FASE 3",IF(P7546="Atraso",M7546,M7546/(1+$J$2)^Q7546),IF(P7546="Atraso",M7546,M7546/(1+$J$1)^Q7546))</f>
        <v/>
      </c>
    </row>
    <row r="7547">
      <c r="A7547" t="inlineStr">
        <is>
          <t>Q05L012</t>
        </is>
      </c>
      <c r="B7547" t="inlineStr">
        <is>
          <t>SANDERSON SANTOS</t>
        </is>
      </c>
      <c r="C7547" t="n">
        <v>1</v>
      </c>
      <c r="D7547" t="inlineStr">
        <is>
          <t>IPCA</t>
        </is>
      </c>
      <c r="E7547" t="n">
        <v>0</v>
      </c>
      <c r="F7547" t="inlineStr">
        <is>
          <t>MENSAL</t>
        </is>
      </c>
      <c r="G7547" t="n">
        <v>46609</v>
      </c>
      <c r="H7547" t="n">
        <v>46609</v>
      </c>
      <c r="I7547" t="inlineStr">
        <is>
          <t>048</t>
        </is>
      </c>
      <c r="J7547" t="inlineStr">
        <is>
          <t>CARTEIRA</t>
        </is>
      </c>
      <c r="K7547" t="inlineStr">
        <is>
          <t>CONTRATO</t>
        </is>
      </c>
      <c r="L7547" t="n">
        <v>1073.877366</v>
      </c>
      <c r="M7547" t="inlineStr"/>
      <c r="N7547" t="inlineStr"/>
      <c r="O7547" s="142">
        <f>DATE(YEAR(H7547),MONTH(H7547),1)</f>
        <v/>
      </c>
      <c r="P7547" s="132">
        <f>IF(H7547&gt;$L$3,"Futuro","Atraso")</f>
        <v/>
      </c>
      <c r="Q7547">
        <f>12*(YEAR(H7547)-YEAR($L$3))+(MONTH(H7547)-MONTH($L$3))</f>
        <v/>
      </c>
      <c r="R7547" s="366">
        <f>IF(N7547="IBIRAPITANGA FASE 3",IF(P7547="Atraso",M7547,M7547/(1+$J$2)^Q7547),IF(P7547="Atraso",M7547,M7547/(1+$J$1)^Q7547))</f>
        <v/>
      </c>
    </row>
    <row r="7548">
      <c r="A7548" t="inlineStr">
        <is>
          <t>Q05L014</t>
        </is>
      </c>
      <c r="B7548" t="inlineStr">
        <is>
          <t>LUIZ  HENRIQUE VIDOTTE</t>
        </is>
      </c>
      <c r="C7548" t="n">
        <v>1</v>
      </c>
      <c r="D7548" t="inlineStr">
        <is>
          <t>IPCA</t>
        </is>
      </c>
      <c r="E7548" t="n">
        <v>0</v>
      </c>
      <c r="F7548" t="inlineStr">
        <is>
          <t>MENSAL</t>
        </is>
      </c>
      <c r="G7548" t="n">
        <v>45229</v>
      </c>
      <c r="H7548" t="n">
        <v>45229</v>
      </c>
      <c r="I7548" t="inlineStr">
        <is>
          <t>002</t>
        </is>
      </c>
      <c r="J7548" t="inlineStr">
        <is>
          <t>CARTEIRA</t>
        </is>
      </c>
      <c r="K7548" t="inlineStr">
        <is>
          <t>CONTRATO</t>
        </is>
      </c>
      <c r="L7548" t="n">
        <v>411.83481</v>
      </c>
      <c r="M7548" t="inlineStr"/>
      <c r="N7548" t="inlineStr"/>
      <c r="O7548" s="142">
        <f>DATE(YEAR(H7548),MONTH(H7548),1)</f>
        <v/>
      </c>
      <c r="P7548" s="132">
        <f>IF(H7548&gt;$L$3,"Futuro","Atraso")</f>
        <v/>
      </c>
      <c r="Q7548">
        <f>12*(YEAR(H7548)-YEAR($L$3))+(MONTH(H7548)-MONTH($L$3))</f>
        <v/>
      </c>
      <c r="R7548" s="366">
        <f>IF(N7548="IBIRAPITANGA FASE 3",IF(P7548="Atraso",M7548,M7548/(1+$J$2)^Q7548),IF(P7548="Atraso",M7548,M7548/(1+$J$1)^Q7548))</f>
        <v/>
      </c>
    </row>
    <row r="7549">
      <c r="A7549" t="inlineStr">
        <is>
          <t>Q05L014</t>
        </is>
      </c>
      <c r="B7549" t="inlineStr">
        <is>
          <t>LUIZ  HENRIQUE VIDOTTE</t>
        </is>
      </c>
      <c r="C7549" t="n">
        <v>1</v>
      </c>
      <c r="D7549" t="inlineStr">
        <is>
          <t>IPCA</t>
        </is>
      </c>
      <c r="E7549" t="n">
        <v>0</v>
      </c>
      <c r="F7549" t="inlineStr">
        <is>
          <t>MENSAL</t>
        </is>
      </c>
      <c r="G7549" t="n">
        <v>45260</v>
      </c>
      <c r="H7549" t="n">
        <v>45260</v>
      </c>
      <c r="I7549" t="inlineStr">
        <is>
          <t>001</t>
        </is>
      </c>
      <c r="J7549" t="inlineStr">
        <is>
          <t>CARTEIRA</t>
        </is>
      </c>
      <c r="K7549" t="inlineStr">
        <is>
          <t>CONTRATO</t>
        </is>
      </c>
      <c r="L7549" t="n">
        <v>1224.290424</v>
      </c>
      <c r="M7549" t="inlineStr"/>
      <c r="N7549" t="inlineStr"/>
      <c r="O7549" s="142">
        <f>DATE(YEAR(H7549),MONTH(H7549),1)</f>
        <v/>
      </c>
      <c r="P7549" s="132">
        <f>IF(H7549&gt;$L$3,"Futuro","Atraso")</f>
        <v/>
      </c>
      <c r="Q7549">
        <f>12*(YEAR(H7549)-YEAR($L$3))+(MONTH(H7549)-MONTH($L$3))</f>
        <v/>
      </c>
      <c r="R7549" s="366">
        <f>IF(N7549="IBIRAPITANGA FASE 3",IF(P7549="Atraso",M7549,M7549/(1+$J$2)^Q7549),IF(P7549="Atraso",M7549,M7549/(1+$J$1)^Q7549))</f>
        <v/>
      </c>
    </row>
    <row r="7550">
      <c r="A7550" t="inlineStr">
        <is>
          <t>Q05L014</t>
        </is>
      </c>
      <c r="B7550" t="inlineStr">
        <is>
          <t>LUIZ  HENRIQUE VIDOTTE</t>
        </is>
      </c>
      <c r="C7550" t="n">
        <v>1</v>
      </c>
      <c r="D7550" t="inlineStr">
        <is>
          <t>IPCA</t>
        </is>
      </c>
      <c r="E7550" t="n">
        <v>0</v>
      </c>
      <c r="F7550" t="inlineStr">
        <is>
          <t>MENSAL</t>
        </is>
      </c>
      <c r="G7550" t="n">
        <v>45290</v>
      </c>
      <c r="H7550" t="n">
        <v>45290</v>
      </c>
      <c r="I7550" t="inlineStr">
        <is>
          <t>002</t>
        </is>
      </c>
      <c r="J7550" t="inlineStr">
        <is>
          <t>CARTEIRA</t>
        </is>
      </c>
      <c r="K7550" t="inlineStr">
        <is>
          <t>CONTRATO</t>
        </is>
      </c>
      <c r="L7550" t="n">
        <v>1224.290424</v>
      </c>
      <c r="M7550" t="inlineStr"/>
      <c r="N7550" t="inlineStr"/>
      <c r="O7550" s="142">
        <f>DATE(YEAR(H7550),MONTH(H7550),1)</f>
        <v/>
      </c>
      <c r="P7550" s="132">
        <f>IF(H7550&gt;$L$3,"Futuro","Atraso")</f>
        <v/>
      </c>
      <c r="Q7550">
        <f>12*(YEAR(H7550)-YEAR($L$3))+(MONTH(H7550)-MONTH($L$3))</f>
        <v/>
      </c>
      <c r="R7550" s="366">
        <f>IF(N7550="IBIRAPITANGA FASE 3",IF(P7550="Atraso",M7550,M7550/(1+$J$2)^Q7550),IF(P7550="Atraso",M7550,M7550/(1+$J$1)^Q7550))</f>
        <v/>
      </c>
    </row>
    <row r="7551">
      <c r="A7551" t="inlineStr">
        <is>
          <t>Q05L014</t>
        </is>
      </c>
      <c r="B7551" t="inlineStr">
        <is>
          <t>LUIZ  HENRIQUE VIDOTTE</t>
        </is>
      </c>
      <c r="C7551" t="n">
        <v>1</v>
      </c>
      <c r="D7551" t="inlineStr">
        <is>
          <t>IPCA</t>
        </is>
      </c>
      <c r="E7551" t="n">
        <v>0</v>
      </c>
      <c r="F7551" t="inlineStr">
        <is>
          <t>MENSAL</t>
        </is>
      </c>
      <c r="G7551" t="n">
        <v>45321</v>
      </c>
      <c r="H7551" t="n">
        <v>45321</v>
      </c>
      <c r="I7551" t="inlineStr">
        <is>
          <t>003</t>
        </is>
      </c>
      <c r="J7551" t="inlineStr">
        <is>
          <t>CARTEIRA</t>
        </is>
      </c>
      <c r="K7551" t="inlineStr">
        <is>
          <t>CONTRATO</t>
        </is>
      </c>
      <c r="L7551" t="n">
        <v>1224.290424</v>
      </c>
      <c r="M7551" t="inlineStr"/>
      <c r="N7551" t="inlineStr"/>
      <c r="O7551" s="142">
        <f>DATE(YEAR(H7551),MONTH(H7551),1)</f>
        <v/>
      </c>
      <c r="P7551" s="132">
        <f>IF(H7551&gt;$L$3,"Futuro","Atraso")</f>
        <v/>
      </c>
      <c r="Q7551">
        <f>12*(YEAR(H7551)-YEAR($L$3))+(MONTH(H7551)-MONTH($L$3))</f>
        <v/>
      </c>
      <c r="R7551" s="366">
        <f>IF(N7551="IBIRAPITANGA FASE 3",IF(P7551="Atraso",M7551,M7551/(1+$J$2)^Q7551),IF(P7551="Atraso",M7551,M7551/(1+$J$1)^Q7551))</f>
        <v/>
      </c>
    </row>
    <row r="7552">
      <c r="A7552" t="inlineStr">
        <is>
          <t>Q05L014</t>
        </is>
      </c>
      <c r="B7552" t="inlineStr">
        <is>
          <t>LUIZ  HENRIQUE VIDOTTE</t>
        </is>
      </c>
      <c r="C7552" t="n">
        <v>1</v>
      </c>
      <c r="D7552" t="inlineStr">
        <is>
          <t>IPCA</t>
        </is>
      </c>
      <c r="E7552" t="n">
        <v>0</v>
      </c>
      <c r="F7552" t="inlineStr">
        <is>
          <t>MENSAL</t>
        </is>
      </c>
      <c r="G7552" t="n">
        <v>45351</v>
      </c>
      <c r="H7552" t="n">
        <v>45351</v>
      </c>
      <c r="I7552" t="inlineStr">
        <is>
          <t>004</t>
        </is>
      </c>
      <c r="J7552" t="inlineStr">
        <is>
          <t>CARTEIRA</t>
        </is>
      </c>
      <c r="K7552" t="inlineStr">
        <is>
          <t>CONTRATO</t>
        </is>
      </c>
      <c r="L7552" t="n">
        <v>1224.290424</v>
      </c>
      <c r="M7552" t="inlineStr"/>
      <c r="N7552" t="inlineStr"/>
      <c r="O7552" s="142">
        <f>DATE(YEAR(H7552),MONTH(H7552),1)</f>
        <v/>
      </c>
      <c r="P7552" s="132">
        <f>IF(H7552&gt;$L$3,"Futuro","Atraso")</f>
        <v/>
      </c>
      <c r="Q7552">
        <f>12*(YEAR(H7552)-YEAR($L$3))+(MONTH(H7552)-MONTH($L$3))</f>
        <v/>
      </c>
      <c r="R7552" s="366">
        <f>IF(N7552="IBIRAPITANGA FASE 3",IF(P7552="Atraso",M7552,M7552/(1+$J$2)^Q7552),IF(P7552="Atraso",M7552,M7552/(1+$J$1)^Q7552))</f>
        <v/>
      </c>
    </row>
    <row r="7553">
      <c r="A7553" t="inlineStr">
        <is>
          <t>Q05L014</t>
        </is>
      </c>
      <c r="B7553" t="inlineStr">
        <is>
          <t>LUIZ  HENRIQUE VIDOTTE</t>
        </is>
      </c>
      <c r="C7553" t="n">
        <v>1</v>
      </c>
      <c r="D7553" t="inlineStr">
        <is>
          <t>IPCA</t>
        </is>
      </c>
      <c r="E7553" t="n">
        <v>0</v>
      </c>
      <c r="F7553" t="inlineStr">
        <is>
          <t>MENSAL</t>
        </is>
      </c>
      <c r="G7553" t="n">
        <v>45381</v>
      </c>
      <c r="H7553" t="n">
        <v>45381</v>
      </c>
      <c r="I7553" t="inlineStr">
        <is>
          <t>005</t>
        </is>
      </c>
      <c r="J7553" t="inlineStr">
        <is>
          <t>CARTEIRA</t>
        </is>
      </c>
      <c r="K7553" t="inlineStr">
        <is>
          <t>CONTRATO</t>
        </is>
      </c>
      <c r="L7553" t="n">
        <v>1224.290424</v>
      </c>
      <c r="M7553" t="inlineStr"/>
      <c r="N7553" t="inlineStr"/>
      <c r="O7553" s="142">
        <f>DATE(YEAR(H7553),MONTH(H7553),1)</f>
        <v/>
      </c>
      <c r="P7553" s="132">
        <f>IF(H7553&gt;$L$3,"Futuro","Atraso")</f>
        <v/>
      </c>
      <c r="Q7553">
        <f>12*(YEAR(H7553)-YEAR($L$3))+(MONTH(H7553)-MONTH($L$3))</f>
        <v/>
      </c>
      <c r="R7553" s="366">
        <f>IF(N7553="IBIRAPITANGA FASE 3",IF(P7553="Atraso",M7553,M7553/(1+$J$2)^Q7553),IF(P7553="Atraso",M7553,M7553/(1+$J$1)^Q7553))</f>
        <v/>
      </c>
    </row>
    <row r="7554">
      <c r="A7554" t="inlineStr">
        <is>
          <t>Q05L014</t>
        </is>
      </c>
      <c r="B7554" t="inlineStr">
        <is>
          <t>LUIZ  HENRIQUE VIDOTTE</t>
        </is>
      </c>
      <c r="C7554" t="n">
        <v>1</v>
      </c>
      <c r="D7554" t="inlineStr">
        <is>
          <t>IPCA</t>
        </is>
      </c>
      <c r="E7554" t="n">
        <v>0</v>
      </c>
      <c r="F7554" t="inlineStr">
        <is>
          <t>MENSAL</t>
        </is>
      </c>
      <c r="G7554" t="n">
        <v>45412</v>
      </c>
      <c r="H7554" t="n">
        <v>45412</v>
      </c>
      <c r="I7554" t="inlineStr">
        <is>
          <t>006</t>
        </is>
      </c>
      <c r="J7554" t="inlineStr">
        <is>
          <t>CARTEIRA</t>
        </is>
      </c>
      <c r="K7554" t="inlineStr">
        <is>
          <t>CONTRATO</t>
        </is>
      </c>
      <c r="L7554" t="n">
        <v>1224.290424</v>
      </c>
      <c r="M7554" t="inlineStr"/>
      <c r="N7554" t="inlineStr"/>
      <c r="O7554" s="142">
        <f>DATE(YEAR(H7554),MONTH(H7554),1)</f>
        <v/>
      </c>
      <c r="P7554" s="132">
        <f>IF(H7554&gt;$L$3,"Futuro","Atraso")</f>
        <v/>
      </c>
      <c r="Q7554">
        <f>12*(YEAR(H7554)-YEAR($L$3))+(MONTH(H7554)-MONTH($L$3))</f>
        <v/>
      </c>
      <c r="R7554" s="366">
        <f>IF(N7554="IBIRAPITANGA FASE 3",IF(P7554="Atraso",M7554,M7554/(1+$J$2)^Q7554),IF(P7554="Atraso",M7554,M7554/(1+$J$1)^Q7554))</f>
        <v/>
      </c>
    </row>
    <row r="7555">
      <c r="A7555" t="inlineStr">
        <is>
          <t>Q05L014</t>
        </is>
      </c>
      <c r="B7555" t="inlineStr">
        <is>
          <t>LUIZ  HENRIQUE VIDOTTE</t>
        </is>
      </c>
      <c r="C7555" t="n">
        <v>1</v>
      </c>
      <c r="D7555" t="inlineStr">
        <is>
          <t>IPCA</t>
        </is>
      </c>
      <c r="E7555" t="n">
        <v>0</v>
      </c>
      <c r="F7555" t="inlineStr">
        <is>
          <t>MENSAL</t>
        </is>
      </c>
      <c r="G7555" t="n">
        <v>45442</v>
      </c>
      <c r="H7555" t="n">
        <v>45442</v>
      </c>
      <c r="I7555" t="inlineStr">
        <is>
          <t>007</t>
        </is>
      </c>
      <c r="J7555" t="inlineStr">
        <is>
          <t>CARTEIRA</t>
        </is>
      </c>
      <c r="K7555" t="inlineStr">
        <is>
          <t>CONTRATO</t>
        </is>
      </c>
      <c r="L7555" t="n">
        <v>1224.290424</v>
      </c>
      <c r="M7555" t="inlineStr"/>
      <c r="N7555" t="inlineStr"/>
      <c r="O7555" s="142">
        <f>DATE(YEAR(H7555),MONTH(H7555),1)</f>
        <v/>
      </c>
      <c r="P7555" s="132">
        <f>IF(H7555&gt;$L$3,"Futuro","Atraso")</f>
        <v/>
      </c>
      <c r="Q7555">
        <f>12*(YEAR(H7555)-YEAR($L$3))+(MONTH(H7555)-MONTH($L$3))</f>
        <v/>
      </c>
      <c r="R7555" s="366">
        <f>IF(N7555="IBIRAPITANGA FASE 3",IF(P7555="Atraso",M7555,M7555/(1+$J$2)^Q7555),IF(P7555="Atraso",M7555,M7555/(1+$J$1)^Q7555))</f>
        <v/>
      </c>
    </row>
    <row r="7556">
      <c r="A7556" t="inlineStr">
        <is>
          <t>Q05L014</t>
        </is>
      </c>
      <c r="B7556" t="inlineStr">
        <is>
          <t>LUIZ  HENRIQUE VIDOTTE</t>
        </is>
      </c>
      <c r="C7556" t="n">
        <v>1</v>
      </c>
      <c r="D7556" t="inlineStr">
        <is>
          <t>IPCA</t>
        </is>
      </c>
      <c r="E7556" t="n">
        <v>0</v>
      </c>
      <c r="F7556" t="inlineStr">
        <is>
          <t>MENSAL</t>
        </is>
      </c>
      <c r="G7556" t="n">
        <v>45473</v>
      </c>
      <c r="H7556" t="n">
        <v>45473</v>
      </c>
      <c r="I7556" t="inlineStr">
        <is>
          <t>008</t>
        </is>
      </c>
      <c r="J7556" t="inlineStr">
        <is>
          <t>CARTEIRA</t>
        </is>
      </c>
      <c r="K7556" t="inlineStr">
        <is>
          <t>CONTRATO</t>
        </is>
      </c>
      <c r="L7556" t="n">
        <v>1224.290424</v>
      </c>
      <c r="M7556" t="inlineStr"/>
      <c r="N7556" t="inlineStr"/>
      <c r="O7556" s="142">
        <f>DATE(YEAR(H7556),MONTH(H7556),1)</f>
        <v/>
      </c>
      <c r="P7556" s="132">
        <f>IF(H7556&gt;$L$3,"Futuro","Atraso")</f>
        <v/>
      </c>
      <c r="Q7556">
        <f>12*(YEAR(H7556)-YEAR($L$3))+(MONTH(H7556)-MONTH($L$3))</f>
        <v/>
      </c>
      <c r="R7556" s="366">
        <f>IF(N7556="IBIRAPITANGA FASE 3",IF(P7556="Atraso",M7556,M7556/(1+$J$2)^Q7556),IF(P7556="Atraso",M7556,M7556/(1+$J$1)^Q7556))</f>
        <v/>
      </c>
    </row>
    <row r="7557">
      <c r="A7557" t="inlineStr">
        <is>
          <t>Q05L014</t>
        </is>
      </c>
      <c r="B7557" t="inlineStr">
        <is>
          <t>LUIZ  HENRIQUE VIDOTTE</t>
        </is>
      </c>
      <c r="C7557" t="n">
        <v>1</v>
      </c>
      <c r="D7557" t="inlineStr">
        <is>
          <t>IPCA</t>
        </is>
      </c>
      <c r="E7557" t="n">
        <v>0</v>
      </c>
      <c r="F7557" t="inlineStr">
        <is>
          <t>MENSAL</t>
        </is>
      </c>
      <c r="G7557" t="n">
        <v>45503</v>
      </c>
      <c r="H7557" t="n">
        <v>45503</v>
      </c>
      <c r="I7557" t="inlineStr">
        <is>
          <t>009</t>
        </is>
      </c>
      <c r="J7557" t="inlineStr">
        <is>
          <t>CARTEIRA</t>
        </is>
      </c>
      <c r="K7557" t="inlineStr">
        <is>
          <t>CONTRATO</t>
        </is>
      </c>
      <c r="L7557" t="n">
        <v>1224.290424</v>
      </c>
      <c r="M7557" t="inlineStr"/>
      <c r="N7557" t="inlineStr"/>
      <c r="O7557" s="142">
        <f>DATE(YEAR(H7557),MONTH(H7557),1)</f>
        <v/>
      </c>
      <c r="P7557" s="132">
        <f>IF(H7557&gt;$L$3,"Futuro","Atraso")</f>
        <v/>
      </c>
      <c r="Q7557">
        <f>12*(YEAR(H7557)-YEAR($L$3))+(MONTH(H7557)-MONTH($L$3))</f>
        <v/>
      </c>
      <c r="R7557" s="366">
        <f>IF(N7557="IBIRAPITANGA FASE 3",IF(P7557="Atraso",M7557,M7557/(1+$J$2)^Q7557),IF(P7557="Atraso",M7557,M7557/(1+$J$1)^Q7557))</f>
        <v/>
      </c>
    </row>
    <row r="7558">
      <c r="A7558" t="inlineStr">
        <is>
          <t>Q05L014</t>
        </is>
      </c>
      <c r="B7558" t="inlineStr">
        <is>
          <t>LUIZ  HENRIQUE VIDOTTE</t>
        </is>
      </c>
      <c r="C7558" t="n">
        <v>1</v>
      </c>
      <c r="D7558" t="inlineStr">
        <is>
          <t>IPCA</t>
        </is>
      </c>
      <c r="E7558" t="n">
        <v>0</v>
      </c>
      <c r="F7558" t="inlineStr">
        <is>
          <t>MENSAL</t>
        </is>
      </c>
      <c r="G7558" t="n">
        <v>45534</v>
      </c>
      <c r="H7558" t="n">
        <v>45534</v>
      </c>
      <c r="I7558" t="inlineStr">
        <is>
          <t>010</t>
        </is>
      </c>
      <c r="J7558" t="inlineStr">
        <is>
          <t>CARTEIRA</t>
        </is>
      </c>
      <c r="K7558" t="inlineStr">
        <is>
          <t>CONTRATO</t>
        </is>
      </c>
      <c r="L7558" t="n">
        <v>1224.290424</v>
      </c>
      <c r="M7558" t="inlineStr"/>
      <c r="N7558" t="inlineStr"/>
      <c r="O7558" s="142">
        <f>DATE(YEAR(H7558),MONTH(H7558),1)</f>
        <v/>
      </c>
      <c r="P7558" s="132">
        <f>IF(H7558&gt;$L$3,"Futuro","Atraso")</f>
        <v/>
      </c>
      <c r="Q7558">
        <f>12*(YEAR(H7558)-YEAR($L$3))+(MONTH(H7558)-MONTH($L$3))</f>
        <v/>
      </c>
      <c r="R7558" s="366">
        <f>IF(N7558="IBIRAPITANGA FASE 3",IF(P7558="Atraso",M7558,M7558/(1+$J$2)^Q7558),IF(P7558="Atraso",M7558,M7558/(1+$J$1)^Q7558))</f>
        <v/>
      </c>
    </row>
    <row r="7559">
      <c r="A7559" t="inlineStr">
        <is>
          <t>Q05L014</t>
        </is>
      </c>
      <c r="B7559" t="inlineStr">
        <is>
          <t>LUIZ  HENRIQUE VIDOTTE</t>
        </is>
      </c>
      <c r="C7559" t="n">
        <v>1</v>
      </c>
      <c r="D7559" t="inlineStr">
        <is>
          <t>IPCA</t>
        </is>
      </c>
      <c r="E7559" t="n">
        <v>0</v>
      </c>
      <c r="F7559" t="inlineStr">
        <is>
          <t>MENSAL</t>
        </is>
      </c>
      <c r="G7559" t="n">
        <v>45565</v>
      </c>
      <c r="H7559" t="n">
        <v>45565</v>
      </c>
      <c r="I7559" t="inlineStr">
        <is>
          <t>011</t>
        </is>
      </c>
      <c r="J7559" t="inlineStr">
        <is>
          <t>CARTEIRA</t>
        </is>
      </c>
      <c r="K7559" t="inlineStr">
        <is>
          <t>CONTRATO</t>
        </is>
      </c>
      <c r="L7559" t="n">
        <v>1224.290424</v>
      </c>
      <c r="M7559" t="inlineStr"/>
      <c r="N7559" t="inlineStr"/>
      <c r="O7559" s="142">
        <f>DATE(YEAR(H7559),MONTH(H7559),1)</f>
        <v/>
      </c>
      <c r="P7559" s="132">
        <f>IF(H7559&gt;$L$3,"Futuro","Atraso")</f>
        <v/>
      </c>
      <c r="Q7559">
        <f>12*(YEAR(H7559)-YEAR($L$3))+(MONTH(H7559)-MONTH($L$3))</f>
        <v/>
      </c>
      <c r="R7559" s="366">
        <f>IF(N7559="IBIRAPITANGA FASE 3",IF(P7559="Atraso",M7559,M7559/(1+$J$2)^Q7559),IF(P7559="Atraso",M7559,M7559/(1+$J$1)^Q7559))</f>
        <v/>
      </c>
    </row>
    <row r="7560">
      <c r="A7560" t="inlineStr">
        <is>
          <t>Q05L014</t>
        </is>
      </c>
      <c r="B7560" t="inlineStr">
        <is>
          <t>LUIZ  HENRIQUE VIDOTTE</t>
        </is>
      </c>
      <c r="C7560" t="n">
        <v>1</v>
      </c>
      <c r="D7560" t="inlineStr">
        <is>
          <t>IPCA</t>
        </is>
      </c>
      <c r="E7560" t="n">
        <v>0</v>
      </c>
      <c r="F7560" t="inlineStr">
        <is>
          <t>MENSAL</t>
        </is>
      </c>
      <c r="G7560" t="n">
        <v>45595</v>
      </c>
      <c r="H7560" t="n">
        <v>45595</v>
      </c>
      <c r="I7560" t="inlineStr">
        <is>
          <t>012</t>
        </is>
      </c>
      <c r="J7560" t="inlineStr">
        <is>
          <t>CARTEIRA</t>
        </is>
      </c>
      <c r="K7560" t="inlineStr">
        <is>
          <t>CONTRATO</t>
        </is>
      </c>
      <c r="L7560" t="n">
        <v>1224.290424</v>
      </c>
      <c r="M7560" t="inlineStr"/>
      <c r="N7560" t="inlineStr"/>
      <c r="O7560" s="142">
        <f>DATE(YEAR(H7560),MONTH(H7560),1)</f>
        <v/>
      </c>
      <c r="P7560" s="132">
        <f>IF(H7560&gt;$L$3,"Futuro","Atraso")</f>
        <v/>
      </c>
      <c r="Q7560">
        <f>12*(YEAR(H7560)-YEAR($L$3))+(MONTH(H7560)-MONTH($L$3))</f>
        <v/>
      </c>
      <c r="R7560" s="366">
        <f>IF(N7560="IBIRAPITANGA FASE 3",IF(P7560="Atraso",M7560,M7560/(1+$J$2)^Q7560),IF(P7560="Atraso",M7560,M7560/(1+$J$1)^Q7560))</f>
        <v/>
      </c>
    </row>
    <row r="7561">
      <c r="A7561" t="inlineStr">
        <is>
          <t>Q05L014</t>
        </is>
      </c>
      <c r="B7561" t="inlineStr">
        <is>
          <t>LUIZ  HENRIQUE VIDOTTE</t>
        </is>
      </c>
      <c r="C7561" t="n">
        <v>1</v>
      </c>
      <c r="D7561" t="inlineStr">
        <is>
          <t>IPCA</t>
        </is>
      </c>
      <c r="E7561" t="n">
        <v>0</v>
      </c>
      <c r="F7561" t="inlineStr">
        <is>
          <t>MENSAL</t>
        </is>
      </c>
      <c r="G7561" t="n">
        <v>45626</v>
      </c>
      <c r="H7561" t="n">
        <v>45626</v>
      </c>
      <c r="I7561" t="inlineStr">
        <is>
          <t>013</t>
        </is>
      </c>
      <c r="J7561" t="inlineStr">
        <is>
          <t>CARTEIRA</t>
        </is>
      </c>
      <c r="K7561" t="inlineStr">
        <is>
          <t>CONTRATO</t>
        </is>
      </c>
      <c r="L7561" t="n">
        <v>1224.290424</v>
      </c>
      <c r="M7561" t="inlineStr"/>
      <c r="N7561" t="inlineStr"/>
      <c r="O7561" s="142">
        <f>DATE(YEAR(H7561),MONTH(H7561),1)</f>
        <v/>
      </c>
      <c r="P7561" s="132">
        <f>IF(H7561&gt;$L$3,"Futuro","Atraso")</f>
        <v/>
      </c>
      <c r="Q7561">
        <f>12*(YEAR(H7561)-YEAR($L$3))+(MONTH(H7561)-MONTH($L$3))</f>
        <v/>
      </c>
      <c r="R7561" s="366">
        <f>IF(N7561="IBIRAPITANGA FASE 3",IF(P7561="Atraso",M7561,M7561/(1+$J$2)^Q7561),IF(P7561="Atraso",M7561,M7561/(1+$J$1)^Q7561))</f>
        <v/>
      </c>
    </row>
    <row r="7562">
      <c r="A7562" t="inlineStr">
        <is>
          <t>Q05L014</t>
        </is>
      </c>
      <c r="B7562" t="inlineStr">
        <is>
          <t>LUIZ  HENRIQUE VIDOTTE</t>
        </is>
      </c>
      <c r="C7562" t="n">
        <v>1</v>
      </c>
      <c r="D7562" t="inlineStr">
        <is>
          <t>IPCA</t>
        </is>
      </c>
      <c r="E7562" t="n">
        <v>0</v>
      </c>
      <c r="F7562" t="inlineStr">
        <is>
          <t>MENSAL</t>
        </is>
      </c>
      <c r="G7562" t="n">
        <v>45656</v>
      </c>
      <c r="H7562" t="n">
        <v>45656</v>
      </c>
      <c r="I7562" t="inlineStr">
        <is>
          <t>014</t>
        </is>
      </c>
      <c r="J7562" t="inlineStr">
        <is>
          <t>CARTEIRA</t>
        </is>
      </c>
      <c r="K7562" t="inlineStr">
        <is>
          <t>CONTRATO</t>
        </is>
      </c>
      <c r="L7562" t="n">
        <v>1224.290424</v>
      </c>
      <c r="M7562" t="inlineStr"/>
      <c r="N7562" t="inlineStr"/>
      <c r="O7562" s="142">
        <f>DATE(YEAR(H7562),MONTH(H7562),1)</f>
        <v/>
      </c>
      <c r="P7562" s="132">
        <f>IF(H7562&gt;$L$3,"Futuro","Atraso")</f>
        <v/>
      </c>
      <c r="Q7562">
        <f>12*(YEAR(H7562)-YEAR($L$3))+(MONTH(H7562)-MONTH($L$3))</f>
        <v/>
      </c>
      <c r="R7562" s="366">
        <f>IF(N7562="IBIRAPITANGA FASE 3",IF(P7562="Atraso",M7562,M7562/(1+$J$2)^Q7562),IF(P7562="Atraso",M7562,M7562/(1+$J$1)^Q7562))</f>
        <v/>
      </c>
    </row>
    <row r="7563">
      <c r="A7563" t="inlineStr">
        <is>
          <t>Q05L014</t>
        </is>
      </c>
      <c r="B7563" t="inlineStr">
        <is>
          <t>LUIZ  HENRIQUE VIDOTTE</t>
        </is>
      </c>
      <c r="C7563" t="n">
        <v>1</v>
      </c>
      <c r="D7563" t="inlineStr">
        <is>
          <t>IPCA</t>
        </is>
      </c>
      <c r="E7563" t="n">
        <v>0</v>
      </c>
      <c r="F7563" t="inlineStr">
        <is>
          <t>MENSAL</t>
        </is>
      </c>
      <c r="G7563" t="n">
        <v>45687</v>
      </c>
      <c r="H7563" t="n">
        <v>45687</v>
      </c>
      <c r="I7563" t="inlineStr">
        <is>
          <t>015</t>
        </is>
      </c>
      <c r="J7563" t="inlineStr">
        <is>
          <t>CARTEIRA</t>
        </is>
      </c>
      <c r="K7563" t="inlineStr">
        <is>
          <t>CONTRATO</t>
        </is>
      </c>
      <c r="L7563" t="n">
        <v>1224.290424</v>
      </c>
      <c r="M7563" t="inlineStr"/>
      <c r="N7563" t="inlineStr"/>
      <c r="O7563" s="142">
        <f>DATE(YEAR(H7563),MONTH(H7563),1)</f>
        <v/>
      </c>
      <c r="P7563" s="132">
        <f>IF(H7563&gt;$L$3,"Futuro","Atraso")</f>
        <v/>
      </c>
      <c r="Q7563">
        <f>12*(YEAR(H7563)-YEAR($L$3))+(MONTH(H7563)-MONTH($L$3))</f>
        <v/>
      </c>
      <c r="R7563" s="366">
        <f>IF(N7563="IBIRAPITANGA FASE 3",IF(P7563="Atraso",M7563,M7563/(1+$J$2)^Q7563),IF(P7563="Atraso",M7563,M7563/(1+$J$1)^Q7563))</f>
        <v/>
      </c>
    </row>
    <row r="7564">
      <c r="A7564" t="inlineStr">
        <is>
          <t>Q05L014</t>
        </is>
      </c>
      <c r="B7564" t="inlineStr">
        <is>
          <t>LUIZ  HENRIQUE VIDOTTE</t>
        </is>
      </c>
      <c r="C7564" t="n">
        <v>1</v>
      </c>
      <c r="D7564" t="inlineStr">
        <is>
          <t>IPCA</t>
        </is>
      </c>
      <c r="E7564" t="n">
        <v>0</v>
      </c>
      <c r="F7564" t="inlineStr">
        <is>
          <t>MENSAL</t>
        </is>
      </c>
      <c r="G7564" t="n">
        <v>45716</v>
      </c>
      <c r="H7564" t="n">
        <v>45716</v>
      </c>
      <c r="I7564" t="inlineStr">
        <is>
          <t>016</t>
        </is>
      </c>
      <c r="J7564" t="inlineStr">
        <is>
          <t>CARTEIRA</t>
        </is>
      </c>
      <c r="K7564" t="inlineStr">
        <is>
          <t>CONTRATO</t>
        </is>
      </c>
      <c r="L7564" t="n">
        <v>1224.290424</v>
      </c>
      <c r="M7564" t="inlineStr"/>
      <c r="N7564" t="inlineStr"/>
      <c r="O7564" s="142">
        <f>DATE(YEAR(H7564),MONTH(H7564),1)</f>
        <v/>
      </c>
      <c r="P7564" s="132">
        <f>IF(H7564&gt;$L$3,"Futuro","Atraso")</f>
        <v/>
      </c>
      <c r="Q7564">
        <f>12*(YEAR(H7564)-YEAR($L$3))+(MONTH(H7564)-MONTH($L$3))</f>
        <v/>
      </c>
      <c r="R7564" s="366">
        <f>IF(N7564="IBIRAPITANGA FASE 3",IF(P7564="Atraso",M7564,M7564/(1+$J$2)^Q7564),IF(P7564="Atraso",M7564,M7564/(1+$J$1)^Q7564))</f>
        <v/>
      </c>
    </row>
    <row r="7565">
      <c r="A7565" t="inlineStr">
        <is>
          <t>Q05L014</t>
        </is>
      </c>
      <c r="B7565" t="inlineStr">
        <is>
          <t>LUIZ  HENRIQUE VIDOTTE</t>
        </is>
      </c>
      <c r="C7565" t="n">
        <v>1</v>
      </c>
      <c r="D7565" t="inlineStr">
        <is>
          <t>IPCA</t>
        </is>
      </c>
      <c r="E7565" t="n">
        <v>0</v>
      </c>
      <c r="F7565" t="inlineStr">
        <is>
          <t>MENSAL</t>
        </is>
      </c>
      <c r="G7565" t="n">
        <v>45746</v>
      </c>
      <c r="H7565" t="n">
        <v>45746</v>
      </c>
      <c r="I7565" t="inlineStr">
        <is>
          <t>017</t>
        </is>
      </c>
      <c r="J7565" t="inlineStr">
        <is>
          <t>CARTEIRA</t>
        </is>
      </c>
      <c r="K7565" t="inlineStr">
        <is>
          <t>CONTRATO</t>
        </is>
      </c>
      <c r="L7565" t="n">
        <v>1224.290424</v>
      </c>
      <c r="M7565" t="inlineStr"/>
      <c r="N7565" t="inlineStr"/>
      <c r="O7565" s="142">
        <f>DATE(YEAR(H7565),MONTH(H7565),1)</f>
        <v/>
      </c>
      <c r="P7565" s="132">
        <f>IF(H7565&gt;$L$3,"Futuro","Atraso")</f>
        <v/>
      </c>
      <c r="Q7565">
        <f>12*(YEAR(H7565)-YEAR($L$3))+(MONTH(H7565)-MONTH($L$3))</f>
        <v/>
      </c>
      <c r="R7565" s="366">
        <f>IF(N7565="IBIRAPITANGA FASE 3",IF(P7565="Atraso",M7565,M7565/(1+$J$2)^Q7565),IF(P7565="Atraso",M7565,M7565/(1+$J$1)^Q7565))</f>
        <v/>
      </c>
    </row>
    <row r="7566">
      <c r="A7566" t="inlineStr">
        <is>
          <t>Q05L014</t>
        </is>
      </c>
      <c r="B7566" t="inlineStr">
        <is>
          <t>LUIZ  HENRIQUE VIDOTTE</t>
        </is>
      </c>
      <c r="C7566" t="n">
        <v>1</v>
      </c>
      <c r="D7566" t="inlineStr">
        <is>
          <t>IPCA</t>
        </is>
      </c>
      <c r="E7566" t="n">
        <v>0</v>
      </c>
      <c r="F7566" t="inlineStr">
        <is>
          <t>MENSAL</t>
        </is>
      </c>
      <c r="G7566" t="n">
        <v>45777</v>
      </c>
      <c r="H7566" t="n">
        <v>45777</v>
      </c>
      <c r="I7566" t="inlineStr">
        <is>
          <t>018</t>
        </is>
      </c>
      <c r="J7566" t="inlineStr">
        <is>
          <t>CARTEIRA</t>
        </is>
      </c>
      <c r="K7566" t="inlineStr">
        <is>
          <t>CONTRATO</t>
        </is>
      </c>
      <c r="L7566" t="n">
        <v>1224.290424</v>
      </c>
      <c r="M7566" t="inlineStr"/>
      <c r="N7566" t="inlineStr"/>
      <c r="O7566" s="142">
        <f>DATE(YEAR(H7566),MONTH(H7566),1)</f>
        <v/>
      </c>
      <c r="P7566" s="132">
        <f>IF(H7566&gt;$L$3,"Futuro","Atraso")</f>
        <v/>
      </c>
      <c r="Q7566">
        <f>12*(YEAR(H7566)-YEAR($L$3))+(MONTH(H7566)-MONTH($L$3))</f>
        <v/>
      </c>
      <c r="R7566" s="366">
        <f>IF(N7566="IBIRAPITANGA FASE 3",IF(P7566="Atraso",M7566,M7566/(1+$J$2)^Q7566),IF(P7566="Atraso",M7566,M7566/(1+$J$1)^Q7566))</f>
        <v/>
      </c>
    </row>
    <row r="7567">
      <c r="A7567" t="inlineStr">
        <is>
          <t>Q05L014</t>
        </is>
      </c>
      <c r="B7567" t="inlineStr">
        <is>
          <t>LUIZ  HENRIQUE VIDOTTE</t>
        </is>
      </c>
      <c r="C7567" t="n">
        <v>1</v>
      </c>
      <c r="D7567" t="inlineStr">
        <is>
          <t>IPCA</t>
        </is>
      </c>
      <c r="E7567" t="n">
        <v>0</v>
      </c>
      <c r="F7567" t="inlineStr">
        <is>
          <t>MENSAL</t>
        </is>
      </c>
      <c r="G7567" t="n">
        <v>45807</v>
      </c>
      <c r="H7567" t="n">
        <v>45807</v>
      </c>
      <c r="I7567" t="inlineStr">
        <is>
          <t>019</t>
        </is>
      </c>
      <c r="J7567" t="inlineStr">
        <is>
          <t>CARTEIRA</t>
        </is>
      </c>
      <c r="K7567" t="inlineStr">
        <is>
          <t>CONTRATO</t>
        </is>
      </c>
      <c r="L7567" t="n">
        <v>1224.290424</v>
      </c>
      <c r="M7567" t="inlineStr"/>
      <c r="N7567" t="inlineStr"/>
      <c r="O7567" s="142">
        <f>DATE(YEAR(H7567),MONTH(H7567),1)</f>
        <v/>
      </c>
      <c r="P7567" s="132">
        <f>IF(H7567&gt;$L$3,"Futuro","Atraso")</f>
        <v/>
      </c>
      <c r="Q7567">
        <f>12*(YEAR(H7567)-YEAR($L$3))+(MONTH(H7567)-MONTH($L$3))</f>
        <v/>
      </c>
      <c r="R7567" s="366">
        <f>IF(N7567="IBIRAPITANGA FASE 3",IF(P7567="Atraso",M7567,M7567/(1+$J$2)^Q7567),IF(P7567="Atraso",M7567,M7567/(1+$J$1)^Q7567))</f>
        <v/>
      </c>
    </row>
    <row r="7568">
      <c r="A7568" t="inlineStr">
        <is>
          <t>Q05L014</t>
        </is>
      </c>
      <c r="B7568" t="inlineStr">
        <is>
          <t>LUIZ  HENRIQUE VIDOTTE</t>
        </is>
      </c>
      <c r="C7568" t="n">
        <v>1</v>
      </c>
      <c r="D7568" t="inlineStr">
        <is>
          <t>IPCA</t>
        </is>
      </c>
      <c r="E7568" t="n">
        <v>0</v>
      </c>
      <c r="F7568" t="inlineStr">
        <is>
          <t>MENSAL</t>
        </is>
      </c>
      <c r="G7568" t="n">
        <v>45838</v>
      </c>
      <c r="H7568" t="n">
        <v>45838</v>
      </c>
      <c r="I7568" t="inlineStr">
        <is>
          <t>020</t>
        </is>
      </c>
      <c r="J7568" t="inlineStr">
        <is>
          <t>CARTEIRA</t>
        </is>
      </c>
      <c r="K7568" t="inlineStr">
        <is>
          <t>CONTRATO</t>
        </is>
      </c>
      <c r="L7568" t="n">
        <v>1224.290424</v>
      </c>
      <c r="M7568" t="inlineStr"/>
      <c r="N7568" t="inlineStr"/>
      <c r="O7568" s="142">
        <f>DATE(YEAR(H7568),MONTH(H7568),1)</f>
        <v/>
      </c>
      <c r="P7568" s="132">
        <f>IF(H7568&gt;$L$3,"Futuro","Atraso")</f>
        <v/>
      </c>
      <c r="Q7568">
        <f>12*(YEAR(H7568)-YEAR($L$3))+(MONTH(H7568)-MONTH($L$3))</f>
        <v/>
      </c>
      <c r="R7568" s="366">
        <f>IF(N7568="IBIRAPITANGA FASE 3",IF(P7568="Atraso",M7568,M7568/(1+$J$2)^Q7568),IF(P7568="Atraso",M7568,M7568/(1+$J$1)^Q7568))</f>
        <v/>
      </c>
    </row>
    <row r="7569">
      <c r="A7569" t="inlineStr">
        <is>
          <t>Q05L014</t>
        </is>
      </c>
      <c r="B7569" t="inlineStr">
        <is>
          <t>LUIZ  HENRIQUE VIDOTTE</t>
        </is>
      </c>
      <c r="C7569" t="n">
        <v>1</v>
      </c>
      <c r="D7569" t="inlineStr">
        <is>
          <t>IPCA</t>
        </is>
      </c>
      <c r="E7569" t="n">
        <v>0</v>
      </c>
      <c r="F7569" t="inlineStr">
        <is>
          <t>MENSAL</t>
        </is>
      </c>
      <c r="G7569" t="n">
        <v>45868</v>
      </c>
      <c r="H7569" t="n">
        <v>45868</v>
      </c>
      <c r="I7569" t="inlineStr">
        <is>
          <t>021</t>
        </is>
      </c>
      <c r="J7569" t="inlineStr">
        <is>
          <t>CARTEIRA</t>
        </is>
      </c>
      <c r="K7569" t="inlineStr">
        <is>
          <t>CONTRATO</t>
        </is>
      </c>
      <c r="L7569" t="n">
        <v>1224.290424</v>
      </c>
      <c r="M7569" t="inlineStr"/>
      <c r="N7569" t="inlineStr"/>
      <c r="O7569" s="142">
        <f>DATE(YEAR(H7569),MONTH(H7569),1)</f>
        <v/>
      </c>
      <c r="P7569" s="132">
        <f>IF(H7569&gt;$L$3,"Futuro","Atraso")</f>
        <v/>
      </c>
      <c r="Q7569">
        <f>12*(YEAR(H7569)-YEAR($L$3))+(MONTH(H7569)-MONTH($L$3))</f>
        <v/>
      </c>
      <c r="R7569" s="366">
        <f>IF(N7569="IBIRAPITANGA FASE 3",IF(P7569="Atraso",M7569,M7569/(1+$J$2)^Q7569),IF(P7569="Atraso",M7569,M7569/(1+$J$1)^Q7569))</f>
        <v/>
      </c>
    </row>
    <row r="7570">
      <c r="A7570" t="inlineStr">
        <is>
          <t>Q05L014</t>
        </is>
      </c>
      <c r="B7570" t="inlineStr">
        <is>
          <t>LUIZ  HENRIQUE VIDOTTE</t>
        </is>
      </c>
      <c r="C7570" t="n">
        <v>1</v>
      </c>
      <c r="D7570" t="inlineStr">
        <is>
          <t>IPCA</t>
        </is>
      </c>
      <c r="E7570" t="n">
        <v>0</v>
      </c>
      <c r="F7570" t="inlineStr">
        <is>
          <t>MENSAL</t>
        </is>
      </c>
      <c r="G7570" t="n">
        <v>45899</v>
      </c>
      <c r="H7570" t="n">
        <v>45899</v>
      </c>
      <c r="I7570" t="inlineStr">
        <is>
          <t>022</t>
        </is>
      </c>
      <c r="J7570" t="inlineStr">
        <is>
          <t>CARTEIRA</t>
        </is>
      </c>
      <c r="K7570" t="inlineStr">
        <is>
          <t>CONTRATO</t>
        </is>
      </c>
      <c r="L7570" t="n">
        <v>1224.290424</v>
      </c>
      <c r="M7570" t="inlineStr"/>
      <c r="N7570" t="inlineStr"/>
      <c r="O7570" s="142">
        <f>DATE(YEAR(H7570),MONTH(H7570),1)</f>
        <v/>
      </c>
      <c r="P7570" s="132">
        <f>IF(H7570&gt;$L$3,"Futuro","Atraso")</f>
        <v/>
      </c>
      <c r="Q7570">
        <f>12*(YEAR(H7570)-YEAR($L$3))+(MONTH(H7570)-MONTH($L$3))</f>
        <v/>
      </c>
      <c r="R7570" s="366">
        <f>IF(N7570="IBIRAPITANGA FASE 3",IF(P7570="Atraso",M7570,M7570/(1+$J$2)^Q7570),IF(P7570="Atraso",M7570,M7570/(1+$J$1)^Q7570))</f>
        <v/>
      </c>
    </row>
    <row r="7571">
      <c r="A7571" t="inlineStr">
        <is>
          <t>Q05L014</t>
        </is>
      </c>
      <c r="B7571" t="inlineStr">
        <is>
          <t>LUIZ  HENRIQUE VIDOTTE</t>
        </is>
      </c>
      <c r="C7571" t="n">
        <v>1</v>
      </c>
      <c r="D7571" t="inlineStr">
        <is>
          <t>IPCA</t>
        </is>
      </c>
      <c r="E7571" t="n">
        <v>0</v>
      </c>
      <c r="F7571" t="inlineStr">
        <is>
          <t>MENSAL</t>
        </is>
      </c>
      <c r="G7571" t="n">
        <v>45930</v>
      </c>
      <c r="H7571" t="n">
        <v>45930</v>
      </c>
      <c r="I7571" t="inlineStr">
        <is>
          <t>023</t>
        </is>
      </c>
      <c r="J7571" t="inlineStr">
        <is>
          <t>CARTEIRA</t>
        </is>
      </c>
      <c r="K7571" t="inlineStr">
        <is>
          <t>CONTRATO</t>
        </is>
      </c>
      <c r="L7571" t="n">
        <v>1224.290424</v>
      </c>
      <c r="M7571" t="inlineStr"/>
      <c r="N7571" t="inlineStr"/>
      <c r="O7571" s="142">
        <f>DATE(YEAR(H7571),MONTH(H7571),1)</f>
        <v/>
      </c>
      <c r="P7571" s="132">
        <f>IF(H7571&gt;$L$3,"Futuro","Atraso")</f>
        <v/>
      </c>
      <c r="Q7571">
        <f>12*(YEAR(H7571)-YEAR($L$3))+(MONTH(H7571)-MONTH($L$3))</f>
        <v/>
      </c>
      <c r="R7571" s="366">
        <f>IF(N7571="IBIRAPITANGA FASE 3",IF(P7571="Atraso",M7571,M7571/(1+$J$2)^Q7571),IF(P7571="Atraso",M7571,M7571/(1+$J$1)^Q7571))</f>
        <v/>
      </c>
    </row>
    <row r="7572">
      <c r="A7572" t="inlineStr">
        <is>
          <t>Q05L014</t>
        </is>
      </c>
      <c r="B7572" t="inlineStr">
        <is>
          <t>LUIZ  HENRIQUE VIDOTTE</t>
        </is>
      </c>
      <c r="C7572" t="n">
        <v>1</v>
      </c>
      <c r="D7572" t="inlineStr">
        <is>
          <t>IPCA</t>
        </is>
      </c>
      <c r="E7572" t="n">
        <v>0</v>
      </c>
      <c r="F7572" t="inlineStr">
        <is>
          <t>MENSAL</t>
        </is>
      </c>
      <c r="G7572" t="n">
        <v>45960</v>
      </c>
      <c r="H7572" t="n">
        <v>45960</v>
      </c>
      <c r="I7572" t="inlineStr">
        <is>
          <t>024</t>
        </is>
      </c>
      <c r="J7572" t="inlineStr">
        <is>
          <t>CARTEIRA</t>
        </is>
      </c>
      <c r="K7572" t="inlineStr">
        <is>
          <t>CONTRATO</t>
        </is>
      </c>
      <c r="L7572" t="n">
        <v>1224.290424</v>
      </c>
      <c r="M7572" t="inlineStr"/>
      <c r="N7572" t="inlineStr"/>
      <c r="O7572" s="142">
        <f>DATE(YEAR(H7572),MONTH(H7572),1)</f>
        <v/>
      </c>
      <c r="P7572" s="132">
        <f>IF(H7572&gt;$L$3,"Futuro","Atraso")</f>
        <v/>
      </c>
      <c r="Q7572">
        <f>12*(YEAR(H7572)-YEAR($L$3))+(MONTH(H7572)-MONTH($L$3))</f>
        <v/>
      </c>
      <c r="R7572" s="366">
        <f>IF(N7572="IBIRAPITANGA FASE 3",IF(P7572="Atraso",M7572,M7572/(1+$J$2)^Q7572),IF(P7572="Atraso",M7572,M7572/(1+$J$1)^Q7572))</f>
        <v/>
      </c>
    </row>
    <row r="7573">
      <c r="A7573" t="inlineStr">
        <is>
          <t>Q05L014</t>
        </is>
      </c>
      <c r="B7573" t="inlineStr">
        <is>
          <t>LUIZ  HENRIQUE VIDOTTE</t>
        </is>
      </c>
      <c r="C7573" t="n">
        <v>1</v>
      </c>
      <c r="D7573" t="inlineStr">
        <is>
          <t>IPCA</t>
        </is>
      </c>
      <c r="E7573" t="n">
        <v>0</v>
      </c>
      <c r="F7573" t="inlineStr">
        <is>
          <t>MENSAL</t>
        </is>
      </c>
      <c r="G7573" t="n">
        <v>45991</v>
      </c>
      <c r="H7573" t="n">
        <v>45991</v>
      </c>
      <c r="I7573" t="inlineStr">
        <is>
          <t>025</t>
        </is>
      </c>
      <c r="J7573" t="inlineStr">
        <is>
          <t>CARTEIRA</t>
        </is>
      </c>
      <c r="K7573" t="inlineStr">
        <is>
          <t>CONTRATO</t>
        </is>
      </c>
      <c r="L7573" t="n">
        <v>1224.290424</v>
      </c>
      <c r="M7573" t="inlineStr"/>
      <c r="N7573" t="inlineStr"/>
      <c r="O7573" s="142">
        <f>DATE(YEAR(H7573),MONTH(H7573),1)</f>
        <v/>
      </c>
      <c r="P7573" s="132">
        <f>IF(H7573&gt;$L$3,"Futuro","Atraso")</f>
        <v/>
      </c>
      <c r="Q7573">
        <f>12*(YEAR(H7573)-YEAR($L$3))+(MONTH(H7573)-MONTH($L$3))</f>
        <v/>
      </c>
      <c r="R7573" s="366">
        <f>IF(N7573="IBIRAPITANGA FASE 3",IF(P7573="Atraso",M7573,M7573/(1+$J$2)^Q7573),IF(P7573="Atraso",M7573,M7573/(1+$J$1)^Q7573))</f>
        <v/>
      </c>
    </row>
    <row r="7574">
      <c r="A7574" t="inlineStr">
        <is>
          <t>Q05L014</t>
        </is>
      </c>
      <c r="B7574" t="inlineStr">
        <is>
          <t>LUIZ  HENRIQUE VIDOTTE</t>
        </is>
      </c>
      <c r="C7574" t="n">
        <v>1</v>
      </c>
      <c r="D7574" t="inlineStr">
        <is>
          <t>IPCA</t>
        </is>
      </c>
      <c r="E7574" t="n">
        <v>0</v>
      </c>
      <c r="F7574" t="inlineStr">
        <is>
          <t>MENSAL</t>
        </is>
      </c>
      <c r="G7574" t="n">
        <v>46021</v>
      </c>
      <c r="H7574" t="n">
        <v>46021</v>
      </c>
      <c r="I7574" t="inlineStr">
        <is>
          <t>026</t>
        </is>
      </c>
      <c r="J7574" t="inlineStr">
        <is>
          <t>CARTEIRA</t>
        </is>
      </c>
      <c r="K7574" t="inlineStr">
        <is>
          <t>CONTRATO</t>
        </is>
      </c>
      <c r="L7574" t="n">
        <v>1224.290424</v>
      </c>
      <c r="M7574" t="inlineStr"/>
      <c r="N7574" t="inlineStr"/>
      <c r="O7574" s="142">
        <f>DATE(YEAR(H7574),MONTH(H7574),1)</f>
        <v/>
      </c>
      <c r="P7574" s="132">
        <f>IF(H7574&gt;$L$3,"Futuro","Atraso")</f>
        <v/>
      </c>
      <c r="Q7574">
        <f>12*(YEAR(H7574)-YEAR($L$3))+(MONTH(H7574)-MONTH($L$3))</f>
        <v/>
      </c>
      <c r="R7574" s="366">
        <f>IF(N7574="IBIRAPITANGA FASE 3",IF(P7574="Atraso",M7574,M7574/(1+$J$2)^Q7574),IF(P7574="Atraso",M7574,M7574/(1+$J$1)^Q7574))</f>
        <v/>
      </c>
    </row>
    <row r="7575">
      <c r="A7575" t="inlineStr">
        <is>
          <t>Q05L014</t>
        </is>
      </c>
      <c r="B7575" t="inlineStr">
        <is>
          <t>LUIZ  HENRIQUE VIDOTTE</t>
        </is>
      </c>
      <c r="C7575" t="n">
        <v>1</v>
      </c>
      <c r="D7575" t="inlineStr">
        <is>
          <t>IPCA</t>
        </is>
      </c>
      <c r="E7575" t="n">
        <v>0</v>
      </c>
      <c r="F7575" t="inlineStr">
        <is>
          <t>MENSAL</t>
        </is>
      </c>
      <c r="G7575" t="n">
        <v>46052</v>
      </c>
      <c r="H7575" t="n">
        <v>46052</v>
      </c>
      <c r="I7575" t="inlineStr">
        <is>
          <t>027</t>
        </is>
      </c>
      <c r="J7575" t="inlineStr">
        <is>
          <t>CARTEIRA</t>
        </is>
      </c>
      <c r="K7575" t="inlineStr">
        <is>
          <t>CONTRATO</t>
        </is>
      </c>
      <c r="L7575" t="n">
        <v>1224.290424</v>
      </c>
      <c r="M7575" t="inlineStr"/>
      <c r="N7575" t="inlineStr"/>
      <c r="O7575" s="142">
        <f>DATE(YEAR(H7575),MONTH(H7575),1)</f>
        <v/>
      </c>
      <c r="P7575" s="132">
        <f>IF(H7575&gt;$L$3,"Futuro","Atraso")</f>
        <v/>
      </c>
      <c r="Q7575">
        <f>12*(YEAR(H7575)-YEAR($L$3))+(MONTH(H7575)-MONTH($L$3))</f>
        <v/>
      </c>
      <c r="R7575" s="366">
        <f>IF(N7575="IBIRAPITANGA FASE 3",IF(P7575="Atraso",M7575,M7575/(1+$J$2)^Q7575),IF(P7575="Atraso",M7575,M7575/(1+$J$1)^Q7575))</f>
        <v/>
      </c>
    </row>
    <row r="7576">
      <c r="A7576" t="inlineStr">
        <is>
          <t>Q05L014</t>
        </is>
      </c>
      <c r="B7576" t="inlineStr">
        <is>
          <t>LUIZ  HENRIQUE VIDOTTE</t>
        </is>
      </c>
      <c r="C7576" t="n">
        <v>1</v>
      </c>
      <c r="D7576" t="inlineStr">
        <is>
          <t>IPCA</t>
        </is>
      </c>
      <c r="E7576" t="n">
        <v>0</v>
      </c>
      <c r="F7576" t="inlineStr">
        <is>
          <t>MENSAL</t>
        </is>
      </c>
      <c r="G7576" t="n">
        <v>46081</v>
      </c>
      <c r="H7576" t="n">
        <v>46081</v>
      </c>
      <c r="I7576" t="inlineStr">
        <is>
          <t>028</t>
        </is>
      </c>
      <c r="J7576" t="inlineStr">
        <is>
          <t>CARTEIRA</t>
        </is>
      </c>
      <c r="K7576" t="inlineStr">
        <is>
          <t>CONTRATO</t>
        </is>
      </c>
      <c r="L7576" t="n">
        <v>1224.290424</v>
      </c>
      <c r="M7576" t="inlineStr"/>
      <c r="N7576" t="inlineStr"/>
      <c r="O7576" s="142">
        <f>DATE(YEAR(H7576),MONTH(H7576),1)</f>
        <v/>
      </c>
      <c r="P7576" s="132">
        <f>IF(H7576&gt;$L$3,"Futuro","Atraso")</f>
        <v/>
      </c>
      <c r="Q7576">
        <f>12*(YEAR(H7576)-YEAR($L$3))+(MONTH(H7576)-MONTH($L$3))</f>
        <v/>
      </c>
      <c r="R7576" s="366">
        <f>IF(N7576="IBIRAPITANGA FASE 3",IF(P7576="Atraso",M7576,M7576/(1+$J$2)^Q7576),IF(P7576="Atraso",M7576,M7576/(1+$J$1)^Q7576))</f>
        <v/>
      </c>
    </row>
    <row r="7577">
      <c r="A7577" t="inlineStr">
        <is>
          <t>Q05L014</t>
        </is>
      </c>
      <c r="B7577" t="inlineStr">
        <is>
          <t>LUIZ  HENRIQUE VIDOTTE</t>
        </is>
      </c>
      <c r="C7577" t="n">
        <v>1</v>
      </c>
      <c r="D7577" t="inlineStr">
        <is>
          <t>IPCA</t>
        </is>
      </c>
      <c r="E7577" t="n">
        <v>0</v>
      </c>
      <c r="F7577" t="inlineStr">
        <is>
          <t>MENSAL</t>
        </is>
      </c>
      <c r="G7577" t="n">
        <v>46111</v>
      </c>
      <c r="H7577" t="n">
        <v>46111</v>
      </c>
      <c r="I7577" t="inlineStr">
        <is>
          <t>029</t>
        </is>
      </c>
      <c r="J7577" t="inlineStr">
        <is>
          <t>CARTEIRA</t>
        </is>
      </c>
      <c r="K7577" t="inlineStr">
        <is>
          <t>CONTRATO</t>
        </is>
      </c>
      <c r="L7577" t="n">
        <v>1224.290424</v>
      </c>
      <c r="M7577" t="inlineStr"/>
      <c r="N7577" t="inlineStr"/>
      <c r="O7577" s="142">
        <f>DATE(YEAR(H7577),MONTH(H7577),1)</f>
        <v/>
      </c>
      <c r="P7577" s="132">
        <f>IF(H7577&gt;$L$3,"Futuro","Atraso")</f>
        <v/>
      </c>
      <c r="Q7577">
        <f>12*(YEAR(H7577)-YEAR($L$3))+(MONTH(H7577)-MONTH($L$3))</f>
        <v/>
      </c>
      <c r="R7577" s="366">
        <f>IF(N7577="IBIRAPITANGA FASE 3",IF(P7577="Atraso",M7577,M7577/(1+$J$2)^Q7577),IF(P7577="Atraso",M7577,M7577/(1+$J$1)^Q7577))</f>
        <v/>
      </c>
    </row>
    <row r="7578">
      <c r="A7578" t="inlineStr">
        <is>
          <t>Q05L014</t>
        </is>
      </c>
      <c r="B7578" t="inlineStr">
        <is>
          <t>LUIZ  HENRIQUE VIDOTTE</t>
        </is>
      </c>
      <c r="C7578" t="n">
        <v>1</v>
      </c>
      <c r="D7578" t="inlineStr">
        <is>
          <t>IPCA</t>
        </is>
      </c>
      <c r="E7578" t="n">
        <v>0</v>
      </c>
      <c r="F7578" t="inlineStr">
        <is>
          <t>MENSAL</t>
        </is>
      </c>
      <c r="G7578" t="n">
        <v>46142</v>
      </c>
      <c r="H7578" t="n">
        <v>46142</v>
      </c>
      <c r="I7578" t="inlineStr">
        <is>
          <t>030</t>
        </is>
      </c>
      <c r="J7578" t="inlineStr">
        <is>
          <t>CARTEIRA</t>
        </is>
      </c>
      <c r="K7578" t="inlineStr">
        <is>
          <t>CONTRATO</t>
        </is>
      </c>
      <c r="L7578" t="n">
        <v>1224.290424</v>
      </c>
      <c r="M7578" t="inlineStr"/>
      <c r="N7578" t="inlineStr"/>
      <c r="O7578" s="142">
        <f>DATE(YEAR(H7578),MONTH(H7578),1)</f>
        <v/>
      </c>
      <c r="P7578" s="132">
        <f>IF(H7578&gt;$L$3,"Futuro","Atraso")</f>
        <v/>
      </c>
      <c r="Q7578">
        <f>12*(YEAR(H7578)-YEAR($L$3))+(MONTH(H7578)-MONTH($L$3))</f>
        <v/>
      </c>
      <c r="R7578" s="366">
        <f>IF(N7578="IBIRAPITANGA FASE 3",IF(P7578="Atraso",M7578,M7578/(1+$J$2)^Q7578),IF(P7578="Atraso",M7578,M7578/(1+$J$1)^Q7578))</f>
        <v/>
      </c>
    </row>
    <row r="7579">
      <c r="A7579" t="inlineStr">
        <is>
          <t>Q05L014</t>
        </is>
      </c>
      <c r="B7579" t="inlineStr">
        <is>
          <t>LUIZ  HENRIQUE VIDOTTE</t>
        </is>
      </c>
      <c r="C7579" t="n">
        <v>1</v>
      </c>
      <c r="D7579" t="inlineStr">
        <is>
          <t>IPCA</t>
        </is>
      </c>
      <c r="E7579" t="n">
        <v>0</v>
      </c>
      <c r="F7579" t="inlineStr">
        <is>
          <t>MENSAL</t>
        </is>
      </c>
      <c r="G7579" t="n">
        <v>46172</v>
      </c>
      <c r="H7579" t="n">
        <v>46172</v>
      </c>
      <c r="I7579" t="inlineStr">
        <is>
          <t>031</t>
        </is>
      </c>
      <c r="J7579" t="inlineStr">
        <is>
          <t>CARTEIRA</t>
        </is>
      </c>
      <c r="K7579" t="inlineStr">
        <is>
          <t>CONTRATO</t>
        </is>
      </c>
      <c r="L7579" t="n">
        <v>1224.290424</v>
      </c>
      <c r="M7579" t="inlineStr"/>
      <c r="N7579" t="inlineStr"/>
      <c r="O7579" s="142">
        <f>DATE(YEAR(H7579),MONTH(H7579),1)</f>
        <v/>
      </c>
      <c r="P7579" s="132">
        <f>IF(H7579&gt;$L$3,"Futuro","Atraso")</f>
        <v/>
      </c>
      <c r="Q7579">
        <f>12*(YEAR(H7579)-YEAR($L$3))+(MONTH(H7579)-MONTH($L$3))</f>
        <v/>
      </c>
      <c r="R7579" s="366">
        <f>IF(N7579="IBIRAPITANGA FASE 3",IF(P7579="Atraso",M7579,M7579/(1+$J$2)^Q7579),IF(P7579="Atraso",M7579,M7579/(1+$J$1)^Q7579))</f>
        <v/>
      </c>
    </row>
    <row r="7580">
      <c r="A7580" t="inlineStr">
        <is>
          <t>Q05L014</t>
        </is>
      </c>
      <c r="B7580" t="inlineStr">
        <is>
          <t>LUIZ  HENRIQUE VIDOTTE</t>
        </is>
      </c>
      <c r="C7580" t="n">
        <v>1</v>
      </c>
      <c r="D7580" t="inlineStr">
        <is>
          <t>IPCA</t>
        </is>
      </c>
      <c r="E7580" t="n">
        <v>0</v>
      </c>
      <c r="F7580" t="inlineStr">
        <is>
          <t>MENSAL</t>
        </is>
      </c>
      <c r="G7580" t="n">
        <v>46203</v>
      </c>
      <c r="H7580" t="n">
        <v>46203</v>
      </c>
      <c r="I7580" t="inlineStr">
        <is>
          <t>032</t>
        </is>
      </c>
      <c r="J7580" t="inlineStr">
        <is>
          <t>CARTEIRA</t>
        </is>
      </c>
      <c r="K7580" t="inlineStr">
        <is>
          <t>CONTRATO</t>
        </is>
      </c>
      <c r="L7580" t="n">
        <v>1224.290424</v>
      </c>
      <c r="M7580" t="inlineStr"/>
      <c r="N7580" t="inlineStr"/>
      <c r="O7580" s="142">
        <f>DATE(YEAR(H7580),MONTH(H7580),1)</f>
        <v/>
      </c>
      <c r="P7580" s="132">
        <f>IF(H7580&gt;$L$3,"Futuro","Atraso")</f>
        <v/>
      </c>
      <c r="Q7580">
        <f>12*(YEAR(H7580)-YEAR($L$3))+(MONTH(H7580)-MONTH($L$3))</f>
        <v/>
      </c>
      <c r="R7580" s="366">
        <f>IF(N7580="IBIRAPITANGA FASE 3",IF(P7580="Atraso",M7580,M7580/(1+$J$2)^Q7580),IF(P7580="Atraso",M7580,M7580/(1+$J$1)^Q7580))</f>
        <v/>
      </c>
    </row>
    <row r="7581">
      <c r="A7581" t="inlineStr">
        <is>
          <t>Q05L014</t>
        </is>
      </c>
      <c r="B7581" t="inlineStr">
        <is>
          <t>LUIZ  HENRIQUE VIDOTTE</t>
        </is>
      </c>
      <c r="C7581" t="n">
        <v>1</v>
      </c>
      <c r="D7581" t="inlineStr">
        <is>
          <t>IPCA</t>
        </is>
      </c>
      <c r="E7581" t="n">
        <v>0</v>
      </c>
      <c r="F7581" t="inlineStr">
        <is>
          <t>MENSAL</t>
        </is>
      </c>
      <c r="G7581" t="n">
        <v>46233</v>
      </c>
      <c r="H7581" t="n">
        <v>46233</v>
      </c>
      <c r="I7581" t="inlineStr">
        <is>
          <t>033</t>
        </is>
      </c>
      <c r="J7581" t="inlineStr">
        <is>
          <t>CARTEIRA</t>
        </is>
      </c>
      <c r="K7581" t="inlineStr">
        <is>
          <t>CONTRATO</t>
        </is>
      </c>
      <c r="L7581" t="n">
        <v>1224.290424</v>
      </c>
      <c r="M7581" t="inlineStr"/>
      <c r="N7581" t="inlineStr"/>
      <c r="O7581" s="142">
        <f>DATE(YEAR(H7581),MONTH(H7581),1)</f>
        <v/>
      </c>
      <c r="P7581" s="132">
        <f>IF(H7581&gt;$L$3,"Futuro","Atraso")</f>
        <v/>
      </c>
      <c r="Q7581">
        <f>12*(YEAR(H7581)-YEAR($L$3))+(MONTH(H7581)-MONTH($L$3))</f>
        <v/>
      </c>
      <c r="R7581" s="366">
        <f>IF(N7581="IBIRAPITANGA FASE 3",IF(P7581="Atraso",M7581,M7581/(1+$J$2)^Q7581),IF(P7581="Atraso",M7581,M7581/(1+$J$1)^Q7581))</f>
        <v/>
      </c>
    </row>
    <row r="7582">
      <c r="A7582" t="inlineStr">
        <is>
          <t>Q05L014</t>
        </is>
      </c>
      <c r="B7582" t="inlineStr">
        <is>
          <t>LUIZ  HENRIQUE VIDOTTE</t>
        </is>
      </c>
      <c r="C7582" t="n">
        <v>1</v>
      </c>
      <c r="D7582" t="inlineStr">
        <is>
          <t>IPCA</t>
        </is>
      </c>
      <c r="E7582" t="n">
        <v>0</v>
      </c>
      <c r="F7582" t="inlineStr">
        <is>
          <t>MENSAL</t>
        </is>
      </c>
      <c r="G7582" t="n">
        <v>46264</v>
      </c>
      <c r="H7582" t="n">
        <v>46264</v>
      </c>
      <c r="I7582" t="inlineStr">
        <is>
          <t>034</t>
        </is>
      </c>
      <c r="J7582" t="inlineStr">
        <is>
          <t>CARTEIRA</t>
        </is>
      </c>
      <c r="K7582" t="inlineStr">
        <is>
          <t>CONTRATO</t>
        </is>
      </c>
      <c r="L7582" t="n">
        <v>1224.290424</v>
      </c>
      <c r="M7582" t="inlineStr"/>
      <c r="N7582" t="inlineStr"/>
      <c r="O7582" s="142">
        <f>DATE(YEAR(H7582),MONTH(H7582),1)</f>
        <v/>
      </c>
      <c r="P7582" s="132">
        <f>IF(H7582&gt;$L$3,"Futuro","Atraso")</f>
        <v/>
      </c>
      <c r="Q7582">
        <f>12*(YEAR(H7582)-YEAR($L$3))+(MONTH(H7582)-MONTH($L$3))</f>
        <v/>
      </c>
      <c r="R7582" s="366">
        <f>IF(N7582="IBIRAPITANGA FASE 3",IF(P7582="Atraso",M7582,M7582/(1+$J$2)^Q7582),IF(P7582="Atraso",M7582,M7582/(1+$J$1)^Q7582))</f>
        <v/>
      </c>
    </row>
    <row r="7583">
      <c r="A7583" t="inlineStr">
        <is>
          <t>Q05L014</t>
        </is>
      </c>
      <c r="B7583" t="inlineStr">
        <is>
          <t>LUIZ  HENRIQUE VIDOTTE</t>
        </is>
      </c>
      <c r="C7583" t="n">
        <v>1</v>
      </c>
      <c r="D7583" t="inlineStr">
        <is>
          <t>IPCA</t>
        </is>
      </c>
      <c r="E7583" t="n">
        <v>0</v>
      </c>
      <c r="F7583" t="inlineStr">
        <is>
          <t>MENSAL</t>
        </is>
      </c>
      <c r="G7583" t="n">
        <v>46295</v>
      </c>
      <c r="H7583" t="n">
        <v>46295</v>
      </c>
      <c r="I7583" t="inlineStr">
        <is>
          <t>035</t>
        </is>
      </c>
      <c r="J7583" t="inlineStr">
        <is>
          <t>CARTEIRA</t>
        </is>
      </c>
      <c r="K7583" t="inlineStr">
        <is>
          <t>CONTRATO</t>
        </is>
      </c>
      <c r="L7583" t="n">
        <v>1224.290424</v>
      </c>
      <c r="M7583" t="inlineStr"/>
      <c r="N7583" t="inlineStr"/>
      <c r="O7583" s="142">
        <f>DATE(YEAR(H7583),MONTH(H7583),1)</f>
        <v/>
      </c>
      <c r="P7583" s="132">
        <f>IF(H7583&gt;$L$3,"Futuro","Atraso")</f>
        <v/>
      </c>
      <c r="Q7583">
        <f>12*(YEAR(H7583)-YEAR($L$3))+(MONTH(H7583)-MONTH($L$3))</f>
        <v/>
      </c>
      <c r="R7583" s="366">
        <f>IF(N7583="IBIRAPITANGA FASE 3",IF(P7583="Atraso",M7583,M7583/(1+$J$2)^Q7583),IF(P7583="Atraso",M7583,M7583/(1+$J$1)^Q7583))</f>
        <v/>
      </c>
    </row>
    <row r="7584">
      <c r="A7584" t="inlineStr">
        <is>
          <t>Q05L014</t>
        </is>
      </c>
      <c r="B7584" t="inlineStr">
        <is>
          <t>LUIZ  HENRIQUE VIDOTTE</t>
        </is>
      </c>
      <c r="C7584" t="n">
        <v>1</v>
      </c>
      <c r="D7584" t="inlineStr">
        <is>
          <t>IPCA</t>
        </is>
      </c>
      <c r="E7584" t="n">
        <v>0</v>
      </c>
      <c r="F7584" t="inlineStr">
        <is>
          <t>MENSAL</t>
        </is>
      </c>
      <c r="G7584" t="n">
        <v>46325</v>
      </c>
      <c r="H7584" t="n">
        <v>46325</v>
      </c>
      <c r="I7584" t="inlineStr">
        <is>
          <t>036</t>
        </is>
      </c>
      <c r="J7584" t="inlineStr">
        <is>
          <t>CARTEIRA</t>
        </is>
      </c>
      <c r="K7584" t="inlineStr">
        <is>
          <t>CONTRATO</t>
        </is>
      </c>
      <c r="L7584" t="n">
        <v>1224.290424</v>
      </c>
      <c r="M7584" t="inlineStr"/>
      <c r="N7584" t="inlineStr"/>
      <c r="O7584" s="142">
        <f>DATE(YEAR(H7584),MONTH(H7584),1)</f>
        <v/>
      </c>
      <c r="P7584" s="132">
        <f>IF(H7584&gt;$L$3,"Futuro","Atraso")</f>
        <v/>
      </c>
      <c r="Q7584">
        <f>12*(YEAR(H7584)-YEAR($L$3))+(MONTH(H7584)-MONTH($L$3))</f>
        <v/>
      </c>
      <c r="R7584" s="366">
        <f>IF(N7584="IBIRAPITANGA FASE 3",IF(P7584="Atraso",M7584,M7584/(1+$J$2)^Q7584),IF(P7584="Atraso",M7584,M7584/(1+$J$1)^Q7584))</f>
        <v/>
      </c>
    </row>
    <row r="7585">
      <c r="A7585" t="inlineStr">
        <is>
          <t>Q05L014</t>
        </is>
      </c>
      <c r="B7585" t="inlineStr">
        <is>
          <t>LUIZ  HENRIQUE VIDOTTE</t>
        </is>
      </c>
      <c r="C7585" t="n">
        <v>1</v>
      </c>
      <c r="D7585" t="inlineStr">
        <is>
          <t>IPCA</t>
        </is>
      </c>
      <c r="E7585" t="n">
        <v>0</v>
      </c>
      <c r="F7585" t="inlineStr">
        <is>
          <t>MENSAL</t>
        </is>
      </c>
      <c r="G7585" t="n">
        <v>46356</v>
      </c>
      <c r="H7585" t="n">
        <v>46356</v>
      </c>
      <c r="I7585" t="inlineStr">
        <is>
          <t>037</t>
        </is>
      </c>
      <c r="J7585" t="inlineStr">
        <is>
          <t>CARTEIRA</t>
        </is>
      </c>
      <c r="K7585" t="inlineStr">
        <is>
          <t>CONTRATO</t>
        </is>
      </c>
      <c r="L7585" t="n">
        <v>1224.290424</v>
      </c>
      <c r="M7585" t="inlineStr"/>
      <c r="N7585" t="inlineStr"/>
      <c r="O7585" s="142">
        <f>DATE(YEAR(H7585),MONTH(H7585),1)</f>
        <v/>
      </c>
      <c r="P7585" s="132">
        <f>IF(H7585&gt;$L$3,"Futuro","Atraso")</f>
        <v/>
      </c>
      <c r="Q7585">
        <f>12*(YEAR(H7585)-YEAR($L$3))+(MONTH(H7585)-MONTH($L$3))</f>
        <v/>
      </c>
      <c r="R7585" s="366">
        <f>IF(N7585="IBIRAPITANGA FASE 3",IF(P7585="Atraso",M7585,M7585/(1+$J$2)^Q7585),IF(P7585="Atraso",M7585,M7585/(1+$J$1)^Q7585))</f>
        <v/>
      </c>
    </row>
    <row r="7586">
      <c r="A7586" t="inlineStr">
        <is>
          <t>Q05L014</t>
        </is>
      </c>
      <c r="B7586" t="inlineStr">
        <is>
          <t>LUIZ  HENRIQUE VIDOTTE</t>
        </is>
      </c>
      <c r="C7586" t="n">
        <v>1</v>
      </c>
      <c r="D7586" t="inlineStr">
        <is>
          <t>IPCA</t>
        </is>
      </c>
      <c r="E7586" t="n">
        <v>0</v>
      </c>
      <c r="F7586" t="inlineStr">
        <is>
          <t>MENSAL</t>
        </is>
      </c>
      <c r="G7586" t="n">
        <v>46386</v>
      </c>
      <c r="H7586" t="n">
        <v>46386</v>
      </c>
      <c r="I7586" t="inlineStr">
        <is>
          <t>038</t>
        </is>
      </c>
      <c r="J7586" t="inlineStr">
        <is>
          <t>CARTEIRA</t>
        </is>
      </c>
      <c r="K7586" t="inlineStr">
        <is>
          <t>CONTRATO</t>
        </is>
      </c>
      <c r="L7586" t="n">
        <v>1224.290424</v>
      </c>
      <c r="M7586" t="inlineStr"/>
      <c r="N7586" t="inlineStr"/>
      <c r="O7586" s="142">
        <f>DATE(YEAR(H7586),MONTH(H7586),1)</f>
        <v/>
      </c>
      <c r="P7586" s="132">
        <f>IF(H7586&gt;$L$3,"Futuro","Atraso")</f>
        <v/>
      </c>
      <c r="Q7586">
        <f>12*(YEAR(H7586)-YEAR($L$3))+(MONTH(H7586)-MONTH($L$3))</f>
        <v/>
      </c>
      <c r="R7586" s="366">
        <f>IF(N7586="IBIRAPITANGA FASE 3",IF(P7586="Atraso",M7586,M7586/(1+$J$2)^Q7586),IF(P7586="Atraso",M7586,M7586/(1+$J$1)^Q7586))</f>
        <v/>
      </c>
    </row>
    <row r="7587">
      <c r="A7587" t="inlineStr">
        <is>
          <t>Q05L014</t>
        </is>
      </c>
      <c r="B7587" t="inlineStr">
        <is>
          <t>LUIZ  HENRIQUE VIDOTTE</t>
        </is>
      </c>
      <c r="C7587" t="n">
        <v>1</v>
      </c>
      <c r="D7587" t="inlineStr">
        <is>
          <t>IPCA</t>
        </is>
      </c>
      <c r="E7587" t="n">
        <v>0</v>
      </c>
      <c r="F7587" t="inlineStr">
        <is>
          <t>MENSAL</t>
        </is>
      </c>
      <c r="G7587" t="n">
        <v>46417</v>
      </c>
      <c r="H7587" t="n">
        <v>46417</v>
      </c>
      <c r="I7587" t="inlineStr">
        <is>
          <t>039</t>
        </is>
      </c>
      <c r="J7587" t="inlineStr">
        <is>
          <t>CARTEIRA</t>
        </is>
      </c>
      <c r="K7587" t="inlineStr">
        <is>
          <t>CONTRATO</t>
        </is>
      </c>
      <c r="L7587" t="n">
        <v>1224.290424</v>
      </c>
      <c r="M7587" t="inlineStr"/>
      <c r="N7587" t="inlineStr"/>
      <c r="O7587" s="142">
        <f>DATE(YEAR(H7587),MONTH(H7587),1)</f>
        <v/>
      </c>
      <c r="P7587" s="132">
        <f>IF(H7587&gt;$L$3,"Futuro","Atraso")</f>
        <v/>
      </c>
      <c r="Q7587">
        <f>12*(YEAR(H7587)-YEAR($L$3))+(MONTH(H7587)-MONTH($L$3))</f>
        <v/>
      </c>
      <c r="R7587" s="366">
        <f>IF(N7587="IBIRAPITANGA FASE 3",IF(P7587="Atraso",M7587,M7587/(1+$J$2)^Q7587),IF(P7587="Atraso",M7587,M7587/(1+$J$1)^Q7587))</f>
        <v/>
      </c>
    </row>
    <row r="7588">
      <c r="A7588" t="inlineStr">
        <is>
          <t>Q05L014</t>
        </is>
      </c>
      <c r="B7588" t="inlineStr">
        <is>
          <t>LUIZ  HENRIQUE VIDOTTE</t>
        </is>
      </c>
      <c r="C7588" t="n">
        <v>1</v>
      </c>
      <c r="D7588" t="inlineStr">
        <is>
          <t>IPCA</t>
        </is>
      </c>
      <c r="E7588" t="n">
        <v>0</v>
      </c>
      <c r="F7588" t="inlineStr">
        <is>
          <t>MENSAL</t>
        </is>
      </c>
      <c r="G7588" t="n">
        <v>46446</v>
      </c>
      <c r="H7588" t="n">
        <v>46446</v>
      </c>
      <c r="I7588" t="inlineStr">
        <is>
          <t>040</t>
        </is>
      </c>
      <c r="J7588" t="inlineStr">
        <is>
          <t>CARTEIRA</t>
        </is>
      </c>
      <c r="K7588" t="inlineStr">
        <is>
          <t>CONTRATO</t>
        </is>
      </c>
      <c r="L7588" t="n">
        <v>1224.290424</v>
      </c>
      <c r="M7588" t="inlineStr"/>
      <c r="N7588" t="inlineStr"/>
      <c r="O7588" s="142">
        <f>DATE(YEAR(H7588),MONTH(H7588),1)</f>
        <v/>
      </c>
      <c r="P7588" s="132">
        <f>IF(H7588&gt;$L$3,"Futuro","Atraso")</f>
        <v/>
      </c>
      <c r="Q7588">
        <f>12*(YEAR(H7588)-YEAR($L$3))+(MONTH(H7588)-MONTH($L$3))</f>
        <v/>
      </c>
      <c r="R7588" s="366">
        <f>IF(N7588="IBIRAPITANGA FASE 3",IF(P7588="Atraso",M7588,M7588/(1+$J$2)^Q7588),IF(P7588="Atraso",M7588,M7588/(1+$J$1)^Q7588))</f>
        <v/>
      </c>
    </row>
    <row r="7589">
      <c r="A7589" t="inlineStr">
        <is>
          <t>Q05L014</t>
        </is>
      </c>
      <c r="B7589" t="inlineStr">
        <is>
          <t>LUIZ  HENRIQUE VIDOTTE</t>
        </is>
      </c>
      <c r="C7589" t="n">
        <v>1</v>
      </c>
      <c r="D7589" t="inlineStr">
        <is>
          <t>IPCA</t>
        </is>
      </c>
      <c r="E7589" t="n">
        <v>0</v>
      </c>
      <c r="F7589" t="inlineStr">
        <is>
          <t>MENSAL</t>
        </is>
      </c>
      <c r="G7589" t="n">
        <v>46476</v>
      </c>
      <c r="H7589" t="n">
        <v>46476</v>
      </c>
      <c r="I7589" t="inlineStr">
        <is>
          <t>041</t>
        </is>
      </c>
      <c r="J7589" t="inlineStr">
        <is>
          <t>CARTEIRA</t>
        </is>
      </c>
      <c r="K7589" t="inlineStr">
        <is>
          <t>CONTRATO</t>
        </is>
      </c>
      <c r="L7589" t="n">
        <v>1224.290424</v>
      </c>
      <c r="M7589" t="inlineStr"/>
      <c r="N7589" t="inlineStr"/>
      <c r="O7589" s="142">
        <f>DATE(YEAR(H7589),MONTH(H7589),1)</f>
        <v/>
      </c>
      <c r="P7589" s="132">
        <f>IF(H7589&gt;$L$3,"Futuro","Atraso")</f>
        <v/>
      </c>
      <c r="Q7589">
        <f>12*(YEAR(H7589)-YEAR($L$3))+(MONTH(H7589)-MONTH($L$3))</f>
        <v/>
      </c>
      <c r="R7589" s="366">
        <f>IF(N7589="IBIRAPITANGA FASE 3",IF(P7589="Atraso",M7589,M7589/(1+$J$2)^Q7589),IF(P7589="Atraso",M7589,M7589/(1+$J$1)^Q7589))</f>
        <v/>
      </c>
    </row>
    <row r="7590">
      <c r="A7590" t="inlineStr">
        <is>
          <t>Q05L014</t>
        </is>
      </c>
      <c r="B7590" t="inlineStr">
        <is>
          <t>LUIZ  HENRIQUE VIDOTTE</t>
        </is>
      </c>
      <c r="C7590" t="n">
        <v>1</v>
      </c>
      <c r="D7590" t="inlineStr">
        <is>
          <t>IPCA</t>
        </is>
      </c>
      <c r="E7590" t="n">
        <v>0</v>
      </c>
      <c r="F7590" t="inlineStr">
        <is>
          <t>MENSAL</t>
        </is>
      </c>
      <c r="G7590" t="n">
        <v>46507</v>
      </c>
      <c r="H7590" t="n">
        <v>46507</v>
      </c>
      <c r="I7590" t="inlineStr">
        <is>
          <t>042</t>
        </is>
      </c>
      <c r="J7590" t="inlineStr">
        <is>
          <t>CARTEIRA</t>
        </is>
      </c>
      <c r="K7590" t="inlineStr">
        <is>
          <t>CONTRATO</t>
        </is>
      </c>
      <c r="L7590" t="n">
        <v>1224.290424</v>
      </c>
      <c r="M7590" t="inlineStr"/>
      <c r="N7590" t="inlineStr"/>
      <c r="O7590" s="142">
        <f>DATE(YEAR(H7590),MONTH(H7590),1)</f>
        <v/>
      </c>
      <c r="P7590" s="132">
        <f>IF(H7590&gt;$L$3,"Futuro","Atraso")</f>
        <v/>
      </c>
      <c r="Q7590">
        <f>12*(YEAR(H7590)-YEAR($L$3))+(MONTH(H7590)-MONTH($L$3))</f>
        <v/>
      </c>
      <c r="R7590" s="366">
        <f>IF(N7590="IBIRAPITANGA FASE 3",IF(P7590="Atraso",M7590,M7590/(1+$J$2)^Q7590),IF(P7590="Atraso",M7590,M7590/(1+$J$1)^Q7590))</f>
        <v/>
      </c>
    </row>
    <row r="7591">
      <c r="A7591" t="inlineStr">
        <is>
          <t>Q05L014</t>
        </is>
      </c>
      <c r="B7591" t="inlineStr">
        <is>
          <t>LUIZ  HENRIQUE VIDOTTE</t>
        </is>
      </c>
      <c r="C7591" t="n">
        <v>1</v>
      </c>
      <c r="D7591" t="inlineStr">
        <is>
          <t>IPCA</t>
        </is>
      </c>
      <c r="E7591" t="n">
        <v>0</v>
      </c>
      <c r="F7591" t="inlineStr">
        <is>
          <t>MENSAL</t>
        </is>
      </c>
      <c r="G7591" t="n">
        <v>46537</v>
      </c>
      <c r="H7591" t="n">
        <v>46537</v>
      </c>
      <c r="I7591" t="inlineStr">
        <is>
          <t>043</t>
        </is>
      </c>
      <c r="J7591" t="inlineStr">
        <is>
          <t>CARTEIRA</t>
        </is>
      </c>
      <c r="K7591" t="inlineStr">
        <is>
          <t>CONTRATO</t>
        </is>
      </c>
      <c r="L7591" t="n">
        <v>1224.290424</v>
      </c>
      <c r="M7591" t="inlineStr"/>
      <c r="N7591" t="inlineStr"/>
      <c r="O7591" s="142">
        <f>DATE(YEAR(H7591),MONTH(H7591),1)</f>
        <v/>
      </c>
      <c r="P7591" s="132">
        <f>IF(H7591&gt;$L$3,"Futuro","Atraso")</f>
        <v/>
      </c>
      <c r="Q7591">
        <f>12*(YEAR(H7591)-YEAR($L$3))+(MONTH(H7591)-MONTH($L$3))</f>
        <v/>
      </c>
      <c r="R7591" s="366">
        <f>IF(N7591="IBIRAPITANGA FASE 3",IF(P7591="Atraso",M7591,M7591/(1+$J$2)^Q7591),IF(P7591="Atraso",M7591,M7591/(1+$J$1)^Q7591))</f>
        <v/>
      </c>
    </row>
    <row r="7592">
      <c r="A7592" t="inlineStr">
        <is>
          <t>Q06L015</t>
        </is>
      </c>
      <c r="B7592" t="inlineStr">
        <is>
          <t>SALATIEL LUZ MARINHO</t>
        </is>
      </c>
      <c r="C7592" t="n">
        <v>1</v>
      </c>
      <c r="D7592" t="inlineStr">
        <is>
          <t>IPCA</t>
        </is>
      </c>
      <c r="E7592" t="n">
        <v>0.009488792934583046</v>
      </c>
      <c r="F7592" t="inlineStr">
        <is>
          <t>MENSAL</t>
        </is>
      </c>
      <c r="G7592" t="n">
        <v>45229</v>
      </c>
      <c r="H7592" t="n">
        <v>45229</v>
      </c>
      <c r="I7592" t="inlineStr">
        <is>
          <t>024</t>
        </is>
      </c>
      <c r="J7592" t="inlineStr">
        <is>
          <t>CARTEIRA</t>
        </is>
      </c>
      <c r="K7592" t="inlineStr">
        <is>
          <t>CONTRATO</t>
        </is>
      </c>
      <c r="L7592" t="n">
        <v>1197.31</v>
      </c>
      <c r="M7592" t="inlineStr"/>
      <c r="N7592" t="inlineStr"/>
      <c r="O7592" s="142">
        <f>DATE(YEAR(H7592),MONTH(H7592),1)</f>
        <v/>
      </c>
      <c r="P7592" s="132">
        <f>IF(H7592&gt;$L$3,"Futuro","Atraso")</f>
        <v/>
      </c>
      <c r="Q7592">
        <f>12*(YEAR(H7592)-YEAR($L$3))+(MONTH(H7592)-MONTH($L$3))</f>
        <v/>
      </c>
      <c r="R7592" s="366">
        <f>IF(N7592="IBIRAPITANGA FASE 3",IF(P7592="Atraso",M7592,M7592/(1+$J$2)^Q7592),IF(P7592="Atraso",M7592,M7592/(1+$J$1)^Q7592))</f>
        <v/>
      </c>
    </row>
    <row r="7593">
      <c r="A7593" t="inlineStr">
        <is>
          <t>Q06L015</t>
        </is>
      </c>
      <c r="B7593" t="inlineStr">
        <is>
          <t>SALATIEL LUZ MARINHO</t>
        </is>
      </c>
      <c r="C7593" t="n">
        <v>1</v>
      </c>
      <c r="D7593" t="inlineStr">
        <is>
          <t>IPCA</t>
        </is>
      </c>
      <c r="E7593" t="n">
        <v>0.009488792934583046</v>
      </c>
      <c r="F7593" t="inlineStr">
        <is>
          <t>MENSAL</t>
        </is>
      </c>
      <c r="G7593" t="n">
        <v>45260</v>
      </c>
      <c r="H7593" t="n">
        <v>45260</v>
      </c>
      <c r="I7593" t="inlineStr">
        <is>
          <t>025</t>
        </is>
      </c>
      <c r="J7593" t="inlineStr">
        <is>
          <t>CARTEIRA</t>
        </is>
      </c>
      <c r="K7593" t="inlineStr">
        <is>
          <t>CONTRATO</t>
        </is>
      </c>
      <c r="L7593" t="n">
        <v>1172.28</v>
      </c>
      <c r="M7593" t="inlineStr"/>
      <c r="N7593" t="inlineStr"/>
      <c r="O7593" s="142">
        <f>DATE(YEAR(H7593),MONTH(H7593),1)</f>
        <v/>
      </c>
      <c r="P7593" s="132">
        <f>IF(H7593&gt;$L$3,"Futuro","Atraso")</f>
        <v/>
      </c>
      <c r="Q7593">
        <f>12*(YEAR(H7593)-YEAR($L$3))+(MONTH(H7593)-MONTH($L$3))</f>
        <v/>
      </c>
      <c r="R7593" s="366">
        <f>IF(N7593="IBIRAPITANGA FASE 3",IF(P7593="Atraso",M7593,M7593/(1+$J$2)^Q7593),IF(P7593="Atraso",M7593,M7593/(1+$J$1)^Q7593))</f>
        <v/>
      </c>
    </row>
    <row r="7594">
      <c r="A7594" t="inlineStr">
        <is>
          <t>Q06L015</t>
        </is>
      </c>
      <c r="B7594" t="inlineStr">
        <is>
          <t>SALATIEL LUZ MARINHO</t>
        </is>
      </c>
      <c r="C7594" t="n">
        <v>1</v>
      </c>
      <c r="D7594" t="inlineStr">
        <is>
          <t>IPCA</t>
        </is>
      </c>
      <c r="E7594" t="n">
        <v>0.009488792934583046</v>
      </c>
      <c r="F7594" t="inlineStr">
        <is>
          <t>MENSAL</t>
        </is>
      </c>
      <c r="G7594" t="n">
        <v>45290</v>
      </c>
      <c r="H7594" t="n">
        <v>45290</v>
      </c>
      <c r="I7594" t="inlineStr">
        <is>
          <t>026</t>
        </is>
      </c>
      <c r="J7594" t="inlineStr">
        <is>
          <t>CARTEIRA</t>
        </is>
      </c>
      <c r="K7594" t="inlineStr">
        <is>
          <t>CONTRATO</t>
        </is>
      </c>
      <c r="L7594" t="n">
        <v>1172.28</v>
      </c>
      <c r="M7594" t="inlineStr"/>
      <c r="N7594" t="inlineStr"/>
      <c r="O7594" s="142">
        <f>DATE(YEAR(H7594),MONTH(H7594),1)</f>
        <v/>
      </c>
      <c r="P7594" s="132">
        <f>IF(H7594&gt;$L$3,"Futuro","Atraso")</f>
        <v/>
      </c>
      <c r="Q7594">
        <f>12*(YEAR(H7594)-YEAR($L$3))+(MONTH(H7594)-MONTH($L$3))</f>
        <v/>
      </c>
      <c r="R7594" s="366">
        <f>IF(N7594="IBIRAPITANGA FASE 3",IF(P7594="Atraso",M7594,M7594/(1+$J$2)^Q7594),IF(P7594="Atraso",M7594,M7594/(1+$J$1)^Q7594))</f>
        <v/>
      </c>
    </row>
    <row r="7595">
      <c r="A7595" t="inlineStr">
        <is>
          <t>Q06L015</t>
        </is>
      </c>
      <c r="B7595" t="inlineStr">
        <is>
          <t>SALATIEL LUZ MARINHO</t>
        </is>
      </c>
      <c r="C7595" t="n">
        <v>1</v>
      </c>
      <c r="D7595" t="inlineStr">
        <is>
          <t>IPCA</t>
        </is>
      </c>
      <c r="E7595" t="n">
        <v>0.009488792934583046</v>
      </c>
      <c r="F7595" t="inlineStr">
        <is>
          <t>MENSAL</t>
        </is>
      </c>
      <c r="G7595" t="n">
        <v>45321</v>
      </c>
      <c r="H7595" t="n">
        <v>45321</v>
      </c>
      <c r="I7595" t="inlineStr">
        <is>
          <t>027</t>
        </is>
      </c>
      <c r="J7595" t="inlineStr">
        <is>
          <t>CARTEIRA</t>
        </is>
      </c>
      <c r="K7595" t="inlineStr">
        <is>
          <t>CONTRATO</t>
        </is>
      </c>
      <c r="L7595" t="n">
        <v>1172.28</v>
      </c>
      <c r="M7595" t="inlineStr"/>
      <c r="N7595" t="inlineStr"/>
      <c r="O7595" s="142">
        <f>DATE(YEAR(H7595),MONTH(H7595),1)</f>
        <v/>
      </c>
      <c r="P7595" s="132">
        <f>IF(H7595&gt;$L$3,"Futuro","Atraso")</f>
        <v/>
      </c>
      <c r="Q7595">
        <f>12*(YEAR(H7595)-YEAR($L$3))+(MONTH(H7595)-MONTH($L$3))</f>
        <v/>
      </c>
      <c r="R7595" s="366">
        <f>IF(N7595="IBIRAPITANGA FASE 3",IF(P7595="Atraso",M7595,M7595/(1+$J$2)^Q7595),IF(P7595="Atraso",M7595,M7595/(1+$J$1)^Q7595))</f>
        <v/>
      </c>
    </row>
    <row r="7596">
      <c r="A7596" t="inlineStr">
        <is>
          <t>Q06L015</t>
        </is>
      </c>
      <c r="B7596" t="inlineStr">
        <is>
          <t>SALATIEL LUZ MARINHO</t>
        </is>
      </c>
      <c r="C7596" t="n">
        <v>1</v>
      </c>
      <c r="D7596" t="inlineStr">
        <is>
          <t>IPCA</t>
        </is>
      </c>
      <c r="E7596" t="n">
        <v>0.009488792934583046</v>
      </c>
      <c r="F7596" t="inlineStr">
        <is>
          <t>MENSAL</t>
        </is>
      </c>
      <c r="G7596" t="n">
        <v>45351</v>
      </c>
      <c r="H7596" t="n">
        <v>45351</v>
      </c>
      <c r="I7596" t="inlineStr">
        <is>
          <t>028</t>
        </is>
      </c>
      <c r="J7596" t="inlineStr">
        <is>
          <t>CARTEIRA</t>
        </is>
      </c>
      <c r="K7596" t="inlineStr">
        <is>
          <t>CONTRATO</t>
        </is>
      </c>
      <c r="L7596" t="n">
        <v>1172.28</v>
      </c>
      <c r="M7596" t="inlineStr"/>
      <c r="N7596" t="inlineStr"/>
      <c r="O7596" s="142">
        <f>DATE(YEAR(H7596),MONTH(H7596),1)</f>
        <v/>
      </c>
      <c r="P7596" s="132">
        <f>IF(H7596&gt;$L$3,"Futuro","Atraso")</f>
        <v/>
      </c>
      <c r="Q7596">
        <f>12*(YEAR(H7596)-YEAR($L$3))+(MONTH(H7596)-MONTH($L$3))</f>
        <v/>
      </c>
      <c r="R7596" s="366">
        <f>IF(N7596="IBIRAPITANGA FASE 3",IF(P7596="Atraso",M7596,M7596/(1+$J$2)^Q7596),IF(P7596="Atraso",M7596,M7596/(1+$J$1)^Q7596))</f>
        <v/>
      </c>
    </row>
    <row r="7597">
      <c r="A7597" t="inlineStr">
        <is>
          <t>Q06L015</t>
        </is>
      </c>
      <c r="B7597" t="inlineStr">
        <is>
          <t>SALATIEL LUZ MARINHO</t>
        </is>
      </c>
      <c r="C7597" t="n">
        <v>1</v>
      </c>
      <c r="D7597" t="inlineStr">
        <is>
          <t>IPCA</t>
        </is>
      </c>
      <c r="E7597" t="n">
        <v>0.009488792934583046</v>
      </c>
      <c r="F7597" t="inlineStr">
        <is>
          <t>MENSAL</t>
        </is>
      </c>
      <c r="G7597" t="n">
        <v>45381</v>
      </c>
      <c r="H7597" t="n">
        <v>45381</v>
      </c>
      <c r="I7597" t="inlineStr">
        <is>
          <t>029</t>
        </is>
      </c>
      <c r="J7597" t="inlineStr">
        <is>
          <t>CARTEIRA</t>
        </is>
      </c>
      <c r="K7597" t="inlineStr">
        <is>
          <t>CONTRATO</t>
        </is>
      </c>
      <c r="L7597" t="n">
        <v>1172.28</v>
      </c>
      <c r="M7597" t="inlineStr"/>
      <c r="N7597" t="inlineStr"/>
      <c r="O7597" s="142">
        <f>DATE(YEAR(H7597),MONTH(H7597),1)</f>
        <v/>
      </c>
      <c r="P7597" s="132">
        <f>IF(H7597&gt;$L$3,"Futuro","Atraso")</f>
        <v/>
      </c>
      <c r="Q7597">
        <f>12*(YEAR(H7597)-YEAR($L$3))+(MONTH(H7597)-MONTH($L$3))</f>
        <v/>
      </c>
      <c r="R7597" s="366">
        <f>IF(N7597="IBIRAPITANGA FASE 3",IF(P7597="Atraso",M7597,M7597/(1+$J$2)^Q7597),IF(P7597="Atraso",M7597,M7597/(1+$J$1)^Q7597))</f>
        <v/>
      </c>
    </row>
    <row r="7598">
      <c r="A7598" t="inlineStr">
        <is>
          <t>Q06L015</t>
        </is>
      </c>
      <c r="B7598" t="inlineStr">
        <is>
          <t>SALATIEL LUZ MARINHO</t>
        </is>
      </c>
      <c r="C7598" t="n">
        <v>1</v>
      </c>
      <c r="D7598" t="inlineStr">
        <is>
          <t>IPCA</t>
        </is>
      </c>
      <c r="E7598" t="n">
        <v>0.009488792934583046</v>
      </c>
      <c r="F7598" t="inlineStr">
        <is>
          <t>MENSAL</t>
        </is>
      </c>
      <c r="G7598" t="n">
        <v>45412</v>
      </c>
      <c r="H7598" t="n">
        <v>45412</v>
      </c>
      <c r="I7598" t="inlineStr">
        <is>
          <t>030</t>
        </is>
      </c>
      <c r="J7598" t="inlineStr">
        <is>
          <t>CARTEIRA</t>
        </is>
      </c>
      <c r="K7598" t="inlineStr">
        <is>
          <t>CONTRATO</t>
        </is>
      </c>
      <c r="L7598" t="n">
        <v>1172.28</v>
      </c>
      <c r="M7598" t="inlineStr"/>
      <c r="N7598" t="inlineStr"/>
      <c r="O7598" s="142">
        <f>DATE(YEAR(H7598),MONTH(H7598),1)</f>
        <v/>
      </c>
      <c r="P7598" s="132">
        <f>IF(H7598&gt;$L$3,"Futuro","Atraso")</f>
        <v/>
      </c>
      <c r="Q7598">
        <f>12*(YEAR(H7598)-YEAR($L$3))+(MONTH(H7598)-MONTH($L$3))</f>
        <v/>
      </c>
      <c r="R7598" s="366">
        <f>IF(N7598="IBIRAPITANGA FASE 3",IF(P7598="Atraso",M7598,M7598/(1+$J$2)^Q7598),IF(P7598="Atraso",M7598,M7598/(1+$J$1)^Q7598))</f>
        <v/>
      </c>
    </row>
    <row r="7599">
      <c r="A7599" t="inlineStr">
        <is>
          <t>Q06L015</t>
        </is>
      </c>
      <c r="B7599" t="inlineStr">
        <is>
          <t>SALATIEL LUZ MARINHO</t>
        </is>
      </c>
      <c r="C7599" t="n">
        <v>1</v>
      </c>
      <c r="D7599" t="inlineStr">
        <is>
          <t>IPCA</t>
        </is>
      </c>
      <c r="E7599" t="n">
        <v>0.009488792934583046</v>
      </c>
      <c r="F7599" t="inlineStr">
        <is>
          <t>MENSAL</t>
        </is>
      </c>
      <c r="G7599" t="n">
        <v>45442</v>
      </c>
      <c r="H7599" t="n">
        <v>45442</v>
      </c>
      <c r="I7599" t="inlineStr">
        <is>
          <t>031</t>
        </is>
      </c>
      <c r="J7599" t="inlineStr">
        <is>
          <t>CARTEIRA</t>
        </is>
      </c>
      <c r="K7599" t="inlineStr">
        <is>
          <t>CONTRATO</t>
        </is>
      </c>
      <c r="L7599" t="n">
        <v>1172.28</v>
      </c>
      <c r="M7599" t="inlineStr"/>
      <c r="N7599" t="inlineStr"/>
      <c r="O7599" s="142">
        <f>DATE(YEAR(H7599),MONTH(H7599),1)</f>
        <v/>
      </c>
      <c r="P7599" s="132">
        <f>IF(H7599&gt;$L$3,"Futuro","Atraso")</f>
        <v/>
      </c>
      <c r="Q7599">
        <f>12*(YEAR(H7599)-YEAR($L$3))+(MONTH(H7599)-MONTH($L$3))</f>
        <v/>
      </c>
      <c r="R7599" s="366">
        <f>IF(N7599="IBIRAPITANGA FASE 3",IF(P7599="Atraso",M7599,M7599/(1+$J$2)^Q7599),IF(P7599="Atraso",M7599,M7599/(1+$J$1)^Q7599))</f>
        <v/>
      </c>
    </row>
    <row r="7600">
      <c r="A7600" t="inlineStr">
        <is>
          <t>Q06L015</t>
        </is>
      </c>
      <c r="B7600" t="inlineStr">
        <is>
          <t>SALATIEL LUZ MARINHO</t>
        </is>
      </c>
      <c r="C7600" t="n">
        <v>1</v>
      </c>
      <c r="D7600" t="inlineStr">
        <is>
          <t>IPCA</t>
        </is>
      </c>
      <c r="E7600" t="n">
        <v>0.009488792934583046</v>
      </c>
      <c r="F7600" t="inlineStr">
        <is>
          <t>MENSAL</t>
        </is>
      </c>
      <c r="G7600" t="n">
        <v>45473</v>
      </c>
      <c r="H7600" t="n">
        <v>45473</v>
      </c>
      <c r="I7600" t="inlineStr">
        <is>
          <t>032</t>
        </is>
      </c>
      <c r="J7600" t="inlineStr">
        <is>
          <t>CARTEIRA</t>
        </is>
      </c>
      <c r="K7600" t="inlineStr">
        <is>
          <t>CONTRATO</t>
        </is>
      </c>
      <c r="L7600" t="n">
        <v>1172.28</v>
      </c>
      <c r="M7600" t="inlineStr"/>
      <c r="N7600" t="inlineStr"/>
      <c r="O7600" s="142">
        <f>DATE(YEAR(H7600),MONTH(H7600),1)</f>
        <v/>
      </c>
      <c r="P7600" s="132">
        <f>IF(H7600&gt;$L$3,"Futuro","Atraso")</f>
        <v/>
      </c>
      <c r="Q7600">
        <f>12*(YEAR(H7600)-YEAR($L$3))+(MONTH(H7600)-MONTH($L$3))</f>
        <v/>
      </c>
      <c r="R7600" s="366">
        <f>IF(N7600="IBIRAPITANGA FASE 3",IF(P7600="Atraso",M7600,M7600/(1+$J$2)^Q7600),IF(P7600="Atraso",M7600,M7600/(1+$J$1)^Q7600))</f>
        <v/>
      </c>
    </row>
    <row r="7601">
      <c r="A7601" t="inlineStr">
        <is>
          <t>Q06L015</t>
        </is>
      </c>
      <c r="B7601" t="inlineStr">
        <is>
          <t>SALATIEL LUZ MARINHO</t>
        </is>
      </c>
      <c r="C7601" t="n">
        <v>1</v>
      </c>
      <c r="D7601" t="inlineStr">
        <is>
          <t>IPCA</t>
        </is>
      </c>
      <c r="E7601" t="n">
        <v>0.009488792934583046</v>
      </c>
      <c r="F7601" t="inlineStr">
        <is>
          <t>MENSAL</t>
        </is>
      </c>
      <c r="G7601" t="n">
        <v>45495</v>
      </c>
      <c r="H7601" t="n">
        <v>45495</v>
      </c>
      <c r="I7601" t="inlineStr">
        <is>
          <t>003</t>
        </is>
      </c>
      <c r="J7601" t="inlineStr">
        <is>
          <t>CARTEIRA</t>
        </is>
      </c>
      <c r="K7601" t="inlineStr">
        <is>
          <t>CONTRATO</t>
        </is>
      </c>
      <c r="L7601" t="n">
        <v>3706.33</v>
      </c>
      <c r="M7601" t="inlineStr"/>
      <c r="N7601" t="inlineStr"/>
      <c r="O7601" s="142">
        <f>DATE(YEAR(H7601),MONTH(H7601),1)</f>
        <v/>
      </c>
      <c r="P7601" s="132">
        <f>IF(H7601&gt;$L$3,"Futuro","Atraso")</f>
        <v/>
      </c>
      <c r="Q7601">
        <f>12*(YEAR(H7601)-YEAR($L$3))+(MONTH(H7601)-MONTH($L$3))</f>
        <v/>
      </c>
      <c r="R7601" s="366">
        <f>IF(N7601="IBIRAPITANGA FASE 3",IF(P7601="Atraso",M7601,M7601/(1+$J$2)^Q7601),IF(P7601="Atraso",M7601,M7601/(1+$J$1)^Q7601))</f>
        <v/>
      </c>
    </row>
    <row r="7602">
      <c r="A7602" t="inlineStr">
        <is>
          <t>Q06L015</t>
        </is>
      </c>
      <c r="B7602" t="inlineStr">
        <is>
          <t>SALATIEL LUZ MARINHO</t>
        </is>
      </c>
      <c r="C7602" t="n">
        <v>1</v>
      </c>
      <c r="D7602" t="inlineStr">
        <is>
          <t>IPCA</t>
        </is>
      </c>
      <c r="E7602" t="n">
        <v>0.009488792934583046</v>
      </c>
      <c r="F7602" t="inlineStr">
        <is>
          <t>MENSAL</t>
        </is>
      </c>
      <c r="G7602" t="n">
        <v>45503</v>
      </c>
      <c r="H7602" t="n">
        <v>45503</v>
      </c>
      <c r="I7602" t="inlineStr">
        <is>
          <t>033</t>
        </is>
      </c>
      <c r="J7602" t="inlineStr">
        <is>
          <t>CARTEIRA</t>
        </is>
      </c>
      <c r="K7602" t="inlineStr">
        <is>
          <t>CONTRATO</t>
        </is>
      </c>
      <c r="L7602" t="n">
        <v>1172.28</v>
      </c>
      <c r="M7602" t="inlineStr"/>
      <c r="N7602" t="inlineStr"/>
      <c r="O7602" s="142">
        <f>DATE(YEAR(H7602),MONTH(H7602),1)</f>
        <v/>
      </c>
      <c r="P7602" s="132">
        <f>IF(H7602&gt;$L$3,"Futuro","Atraso")</f>
        <v/>
      </c>
      <c r="Q7602">
        <f>12*(YEAR(H7602)-YEAR($L$3))+(MONTH(H7602)-MONTH($L$3))</f>
        <v/>
      </c>
      <c r="R7602" s="366">
        <f>IF(N7602="IBIRAPITANGA FASE 3",IF(P7602="Atraso",M7602,M7602/(1+$J$2)^Q7602),IF(P7602="Atraso",M7602,M7602/(1+$J$1)^Q7602))</f>
        <v/>
      </c>
    </row>
    <row r="7603">
      <c r="A7603" t="inlineStr">
        <is>
          <t>Q06L015</t>
        </is>
      </c>
      <c r="B7603" t="inlineStr">
        <is>
          <t>SALATIEL LUZ MARINHO</t>
        </is>
      </c>
      <c r="C7603" t="n">
        <v>1</v>
      </c>
      <c r="D7603" t="inlineStr">
        <is>
          <t>IPCA</t>
        </is>
      </c>
      <c r="E7603" t="n">
        <v>0.009488792934583046</v>
      </c>
      <c r="F7603" t="inlineStr">
        <is>
          <t>MENSAL</t>
        </is>
      </c>
      <c r="G7603" t="n">
        <v>45534</v>
      </c>
      <c r="H7603" t="n">
        <v>45534</v>
      </c>
      <c r="I7603" t="inlineStr">
        <is>
          <t>034</t>
        </is>
      </c>
      <c r="J7603" t="inlineStr">
        <is>
          <t>CARTEIRA</t>
        </is>
      </c>
      <c r="K7603" t="inlineStr">
        <is>
          <t>CONTRATO</t>
        </is>
      </c>
      <c r="L7603" t="n">
        <v>1172.28</v>
      </c>
      <c r="M7603" t="inlineStr"/>
      <c r="N7603" t="inlineStr"/>
      <c r="O7603" s="142">
        <f>DATE(YEAR(H7603),MONTH(H7603),1)</f>
        <v/>
      </c>
      <c r="P7603" s="132">
        <f>IF(H7603&gt;$L$3,"Futuro","Atraso")</f>
        <v/>
      </c>
      <c r="Q7603">
        <f>12*(YEAR(H7603)-YEAR($L$3))+(MONTH(H7603)-MONTH($L$3))</f>
        <v/>
      </c>
      <c r="R7603" s="366">
        <f>IF(N7603="IBIRAPITANGA FASE 3",IF(P7603="Atraso",M7603,M7603/(1+$J$2)^Q7603),IF(P7603="Atraso",M7603,M7603/(1+$J$1)^Q7603))</f>
        <v/>
      </c>
    </row>
    <row r="7604">
      <c r="A7604" t="inlineStr">
        <is>
          <t>Q06L015</t>
        </is>
      </c>
      <c r="B7604" t="inlineStr">
        <is>
          <t>SALATIEL LUZ MARINHO</t>
        </is>
      </c>
      <c r="C7604" t="n">
        <v>1</v>
      </c>
      <c r="D7604" t="inlineStr">
        <is>
          <t>IPCA</t>
        </is>
      </c>
      <c r="E7604" t="n">
        <v>0.009488792934583046</v>
      </c>
      <c r="F7604" t="inlineStr">
        <is>
          <t>MENSAL</t>
        </is>
      </c>
      <c r="G7604" t="n">
        <v>45565</v>
      </c>
      <c r="H7604" t="n">
        <v>45565</v>
      </c>
      <c r="I7604" t="inlineStr">
        <is>
          <t>035</t>
        </is>
      </c>
      <c r="J7604" t="inlineStr">
        <is>
          <t>CARTEIRA</t>
        </is>
      </c>
      <c r="K7604" t="inlineStr">
        <is>
          <t>CONTRATO</t>
        </is>
      </c>
      <c r="L7604" t="n">
        <v>1172.28</v>
      </c>
      <c r="M7604" t="inlineStr"/>
      <c r="N7604" t="inlineStr"/>
      <c r="O7604" s="142">
        <f>DATE(YEAR(H7604),MONTH(H7604),1)</f>
        <v/>
      </c>
      <c r="P7604" s="132">
        <f>IF(H7604&gt;$L$3,"Futuro","Atraso")</f>
        <v/>
      </c>
      <c r="Q7604">
        <f>12*(YEAR(H7604)-YEAR($L$3))+(MONTH(H7604)-MONTH($L$3))</f>
        <v/>
      </c>
      <c r="R7604" s="366">
        <f>IF(N7604="IBIRAPITANGA FASE 3",IF(P7604="Atraso",M7604,M7604/(1+$J$2)^Q7604),IF(P7604="Atraso",M7604,M7604/(1+$J$1)^Q7604))</f>
        <v/>
      </c>
    </row>
    <row r="7605">
      <c r="A7605" t="inlineStr">
        <is>
          <t>Q06L015</t>
        </is>
      </c>
      <c r="B7605" t="inlineStr">
        <is>
          <t>SALATIEL LUZ MARINHO</t>
        </is>
      </c>
      <c r="C7605" t="n">
        <v>1</v>
      </c>
      <c r="D7605" t="inlineStr">
        <is>
          <t>IPCA</t>
        </is>
      </c>
      <c r="E7605" t="n">
        <v>0.009488792934583046</v>
      </c>
      <c r="F7605" t="inlineStr">
        <is>
          <t>MENSAL</t>
        </is>
      </c>
      <c r="G7605" t="n">
        <v>45595</v>
      </c>
      <c r="H7605" t="n">
        <v>45595</v>
      </c>
      <c r="I7605" t="inlineStr">
        <is>
          <t>036</t>
        </is>
      </c>
      <c r="J7605" t="inlineStr">
        <is>
          <t>CARTEIRA</t>
        </is>
      </c>
      <c r="K7605" t="inlineStr">
        <is>
          <t>CONTRATO</t>
        </is>
      </c>
      <c r="L7605" t="n">
        <v>1172.28</v>
      </c>
      <c r="M7605" t="inlineStr"/>
      <c r="N7605" t="inlineStr"/>
      <c r="O7605" s="142">
        <f>DATE(YEAR(H7605),MONTH(H7605),1)</f>
        <v/>
      </c>
      <c r="P7605" s="132">
        <f>IF(H7605&gt;$L$3,"Futuro","Atraso")</f>
        <v/>
      </c>
      <c r="Q7605">
        <f>12*(YEAR(H7605)-YEAR($L$3))+(MONTH(H7605)-MONTH($L$3))</f>
        <v/>
      </c>
      <c r="R7605" s="366">
        <f>IF(N7605="IBIRAPITANGA FASE 3",IF(P7605="Atraso",M7605,M7605/(1+$J$2)^Q7605),IF(P7605="Atraso",M7605,M7605/(1+$J$1)^Q7605))</f>
        <v/>
      </c>
    </row>
    <row r="7606">
      <c r="A7606" t="inlineStr">
        <is>
          <t>Q06L015</t>
        </is>
      </c>
      <c r="B7606" t="inlineStr">
        <is>
          <t>SALATIEL LUZ MARINHO</t>
        </is>
      </c>
      <c r="C7606" t="n">
        <v>1</v>
      </c>
      <c r="D7606" t="inlineStr">
        <is>
          <t>IPCA</t>
        </is>
      </c>
      <c r="E7606" t="n">
        <v>0.009488792934583046</v>
      </c>
      <c r="F7606" t="inlineStr">
        <is>
          <t>MENSAL</t>
        </is>
      </c>
      <c r="G7606" t="n">
        <v>45626</v>
      </c>
      <c r="H7606" t="n">
        <v>45626</v>
      </c>
      <c r="I7606" t="inlineStr">
        <is>
          <t>037</t>
        </is>
      </c>
      <c r="J7606" t="inlineStr">
        <is>
          <t>CARTEIRA</t>
        </is>
      </c>
      <c r="K7606" t="inlineStr">
        <is>
          <t>CONTRATO</t>
        </is>
      </c>
      <c r="L7606" t="n">
        <v>1172.28</v>
      </c>
      <c r="M7606" t="inlineStr"/>
      <c r="N7606" t="inlineStr"/>
      <c r="O7606" s="142">
        <f>DATE(YEAR(H7606),MONTH(H7606),1)</f>
        <v/>
      </c>
      <c r="P7606" s="132">
        <f>IF(H7606&gt;$L$3,"Futuro","Atraso")</f>
        <v/>
      </c>
      <c r="Q7606">
        <f>12*(YEAR(H7606)-YEAR($L$3))+(MONTH(H7606)-MONTH($L$3))</f>
        <v/>
      </c>
      <c r="R7606" s="366">
        <f>IF(N7606="IBIRAPITANGA FASE 3",IF(P7606="Atraso",M7606,M7606/(1+$J$2)^Q7606),IF(P7606="Atraso",M7606,M7606/(1+$J$1)^Q7606))</f>
        <v/>
      </c>
    </row>
    <row r="7607">
      <c r="A7607" t="inlineStr">
        <is>
          <t>Q06L015</t>
        </is>
      </c>
      <c r="B7607" t="inlineStr">
        <is>
          <t>SALATIEL LUZ MARINHO</t>
        </is>
      </c>
      <c r="C7607" t="n">
        <v>1</v>
      </c>
      <c r="D7607" t="inlineStr">
        <is>
          <t>IPCA</t>
        </is>
      </c>
      <c r="E7607" t="n">
        <v>0.009488792934583046</v>
      </c>
      <c r="F7607" t="inlineStr">
        <is>
          <t>MENSAL</t>
        </is>
      </c>
      <c r="G7607" t="n">
        <v>45656</v>
      </c>
      <c r="H7607" t="n">
        <v>45656</v>
      </c>
      <c r="I7607" t="inlineStr">
        <is>
          <t>038</t>
        </is>
      </c>
      <c r="J7607" t="inlineStr">
        <is>
          <t>CARTEIRA</t>
        </is>
      </c>
      <c r="K7607" t="inlineStr">
        <is>
          <t>CONTRATO</t>
        </is>
      </c>
      <c r="L7607" t="n">
        <v>1172.28</v>
      </c>
      <c r="M7607" t="inlineStr"/>
      <c r="N7607" t="inlineStr"/>
      <c r="O7607" s="142">
        <f>DATE(YEAR(H7607),MONTH(H7607),1)</f>
        <v/>
      </c>
      <c r="P7607" s="132">
        <f>IF(H7607&gt;$L$3,"Futuro","Atraso")</f>
        <v/>
      </c>
      <c r="Q7607">
        <f>12*(YEAR(H7607)-YEAR($L$3))+(MONTH(H7607)-MONTH($L$3))</f>
        <v/>
      </c>
      <c r="R7607" s="366">
        <f>IF(N7607="IBIRAPITANGA FASE 3",IF(P7607="Atraso",M7607,M7607/(1+$J$2)^Q7607),IF(P7607="Atraso",M7607,M7607/(1+$J$1)^Q7607))</f>
        <v/>
      </c>
    </row>
    <row r="7608">
      <c r="A7608" t="inlineStr">
        <is>
          <t>Q06L015</t>
        </is>
      </c>
      <c r="B7608" t="inlineStr">
        <is>
          <t>SALATIEL LUZ MARINHO</t>
        </is>
      </c>
      <c r="C7608" t="n">
        <v>1</v>
      </c>
      <c r="D7608" t="inlineStr">
        <is>
          <t>IPCA</t>
        </is>
      </c>
      <c r="E7608" t="n">
        <v>0.009488792934583046</v>
      </c>
      <c r="F7608" t="inlineStr">
        <is>
          <t>MENSAL</t>
        </is>
      </c>
      <c r="G7608" t="n">
        <v>45687</v>
      </c>
      <c r="H7608" t="n">
        <v>45687</v>
      </c>
      <c r="I7608" t="inlineStr">
        <is>
          <t>039</t>
        </is>
      </c>
      <c r="J7608" t="inlineStr">
        <is>
          <t>CARTEIRA</t>
        </is>
      </c>
      <c r="K7608" t="inlineStr">
        <is>
          <t>CONTRATO</t>
        </is>
      </c>
      <c r="L7608" t="n">
        <v>1172.28</v>
      </c>
      <c r="M7608" t="inlineStr"/>
      <c r="N7608" t="inlineStr"/>
      <c r="O7608" s="142">
        <f>DATE(YEAR(H7608),MONTH(H7608),1)</f>
        <v/>
      </c>
      <c r="P7608" s="132">
        <f>IF(H7608&gt;$L$3,"Futuro","Atraso")</f>
        <v/>
      </c>
      <c r="Q7608">
        <f>12*(YEAR(H7608)-YEAR($L$3))+(MONTH(H7608)-MONTH($L$3))</f>
        <v/>
      </c>
      <c r="R7608" s="366">
        <f>IF(N7608="IBIRAPITANGA FASE 3",IF(P7608="Atraso",M7608,M7608/(1+$J$2)^Q7608),IF(P7608="Atraso",M7608,M7608/(1+$J$1)^Q7608))</f>
        <v/>
      </c>
    </row>
    <row r="7609">
      <c r="A7609" t="inlineStr">
        <is>
          <t>Q06L015</t>
        </is>
      </c>
      <c r="B7609" t="inlineStr">
        <is>
          <t>SALATIEL LUZ MARINHO</t>
        </is>
      </c>
      <c r="C7609" t="n">
        <v>1</v>
      </c>
      <c r="D7609" t="inlineStr">
        <is>
          <t>IPCA</t>
        </is>
      </c>
      <c r="E7609" t="n">
        <v>0.009488792934583046</v>
      </c>
      <c r="F7609" t="inlineStr">
        <is>
          <t>MENSAL</t>
        </is>
      </c>
      <c r="G7609" t="n">
        <v>45716</v>
      </c>
      <c r="H7609" t="n">
        <v>45716</v>
      </c>
      <c r="I7609" t="inlineStr">
        <is>
          <t>040</t>
        </is>
      </c>
      <c r="J7609" t="inlineStr">
        <is>
          <t>CARTEIRA</t>
        </is>
      </c>
      <c r="K7609" t="inlineStr">
        <is>
          <t>CONTRATO</t>
        </is>
      </c>
      <c r="L7609" t="n">
        <v>1172.28</v>
      </c>
      <c r="M7609" t="inlineStr"/>
      <c r="N7609" t="inlineStr"/>
      <c r="O7609" s="142">
        <f>DATE(YEAR(H7609),MONTH(H7609),1)</f>
        <v/>
      </c>
      <c r="P7609" s="132">
        <f>IF(H7609&gt;$L$3,"Futuro","Atraso")</f>
        <v/>
      </c>
      <c r="Q7609">
        <f>12*(YEAR(H7609)-YEAR($L$3))+(MONTH(H7609)-MONTH($L$3))</f>
        <v/>
      </c>
      <c r="R7609" s="366">
        <f>IF(N7609="IBIRAPITANGA FASE 3",IF(P7609="Atraso",M7609,M7609/(1+$J$2)^Q7609),IF(P7609="Atraso",M7609,M7609/(1+$J$1)^Q7609))</f>
        <v/>
      </c>
    </row>
    <row r="7610">
      <c r="A7610" t="inlineStr">
        <is>
          <t>Q06L015</t>
        </is>
      </c>
      <c r="B7610" t="inlineStr">
        <is>
          <t>SALATIEL LUZ MARINHO</t>
        </is>
      </c>
      <c r="C7610" t="n">
        <v>1</v>
      </c>
      <c r="D7610" t="inlineStr">
        <is>
          <t>IPCA</t>
        </is>
      </c>
      <c r="E7610" t="n">
        <v>0.009488792934583046</v>
      </c>
      <c r="F7610" t="inlineStr">
        <is>
          <t>MENSAL</t>
        </is>
      </c>
      <c r="G7610" t="n">
        <v>45746</v>
      </c>
      <c r="H7610" t="n">
        <v>45746</v>
      </c>
      <c r="I7610" t="inlineStr">
        <is>
          <t>041</t>
        </is>
      </c>
      <c r="J7610" t="inlineStr">
        <is>
          <t>CARTEIRA</t>
        </is>
      </c>
      <c r="K7610" t="inlineStr">
        <is>
          <t>CONTRATO</t>
        </is>
      </c>
      <c r="L7610" t="n">
        <v>1172.28</v>
      </c>
      <c r="M7610" t="inlineStr"/>
      <c r="N7610" t="inlineStr"/>
      <c r="O7610" s="142">
        <f>DATE(YEAR(H7610),MONTH(H7610),1)</f>
        <v/>
      </c>
      <c r="P7610" s="132">
        <f>IF(H7610&gt;$L$3,"Futuro","Atraso")</f>
        <v/>
      </c>
      <c r="Q7610">
        <f>12*(YEAR(H7610)-YEAR($L$3))+(MONTH(H7610)-MONTH($L$3))</f>
        <v/>
      </c>
      <c r="R7610" s="366">
        <f>IF(N7610="IBIRAPITANGA FASE 3",IF(P7610="Atraso",M7610,M7610/(1+$J$2)^Q7610),IF(P7610="Atraso",M7610,M7610/(1+$J$1)^Q7610))</f>
        <v/>
      </c>
    </row>
    <row r="7611">
      <c r="A7611" t="inlineStr">
        <is>
          <t>Q06L015</t>
        </is>
      </c>
      <c r="B7611" t="inlineStr">
        <is>
          <t>SALATIEL LUZ MARINHO</t>
        </is>
      </c>
      <c r="C7611" t="n">
        <v>1</v>
      </c>
      <c r="D7611" t="inlineStr">
        <is>
          <t>IPCA</t>
        </is>
      </c>
      <c r="E7611" t="n">
        <v>0.009488792934583046</v>
      </c>
      <c r="F7611" t="inlineStr">
        <is>
          <t>MENSAL</t>
        </is>
      </c>
      <c r="G7611" t="n">
        <v>45777</v>
      </c>
      <c r="H7611" t="n">
        <v>45777</v>
      </c>
      <c r="I7611" t="inlineStr">
        <is>
          <t>042</t>
        </is>
      </c>
      <c r="J7611" t="inlineStr">
        <is>
          <t>CARTEIRA</t>
        </is>
      </c>
      <c r="K7611" t="inlineStr">
        <is>
          <t>CONTRATO</t>
        </is>
      </c>
      <c r="L7611" t="n">
        <v>1172.28</v>
      </c>
      <c r="M7611" t="inlineStr"/>
      <c r="N7611" t="inlineStr"/>
      <c r="O7611" s="142">
        <f>DATE(YEAR(H7611),MONTH(H7611),1)</f>
        <v/>
      </c>
      <c r="P7611" s="132">
        <f>IF(H7611&gt;$L$3,"Futuro","Atraso")</f>
        <v/>
      </c>
      <c r="Q7611">
        <f>12*(YEAR(H7611)-YEAR($L$3))+(MONTH(H7611)-MONTH($L$3))</f>
        <v/>
      </c>
      <c r="R7611" s="366">
        <f>IF(N7611="IBIRAPITANGA FASE 3",IF(P7611="Atraso",M7611,M7611/(1+$J$2)^Q7611),IF(P7611="Atraso",M7611,M7611/(1+$J$1)^Q7611))</f>
        <v/>
      </c>
    </row>
    <row r="7612">
      <c r="A7612" t="inlineStr">
        <is>
          <t>Q06L015</t>
        </is>
      </c>
      <c r="B7612" t="inlineStr">
        <is>
          <t>SALATIEL LUZ MARINHO</t>
        </is>
      </c>
      <c r="C7612" t="n">
        <v>1</v>
      </c>
      <c r="D7612" t="inlineStr">
        <is>
          <t>IPCA</t>
        </is>
      </c>
      <c r="E7612" t="n">
        <v>0.009488792934583046</v>
      </c>
      <c r="F7612" t="inlineStr">
        <is>
          <t>MENSAL</t>
        </is>
      </c>
      <c r="G7612" t="n">
        <v>45807</v>
      </c>
      <c r="H7612" t="n">
        <v>45807</v>
      </c>
      <c r="I7612" t="inlineStr">
        <is>
          <t>043</t>
        </is>
      </c>
      <c r="J7612" t="inlineStr">
        <is>
          <t>CARTEIRA</t>
        </is>
      </c>
      <c r="K7612" t="inlineStr">
        <is>
          <t>CONTRATO</t>
        </is>
      </c>
      <c r="L7612" t="n">
        <v>1172.28</v>
      </c>
      <c r="M7612" t="inlineStr"/>
      <c r="N7612" t="inlineStr"/>
      <c r="O7612" s="142">
        <f>DATE(YEAR(H7612),MONTH(H7612),1)</f>
        <v/>
      </c>
      <c r="P7612" s="132">
        <f>IF(H7612&gt;$L$3,"Futuro","Atraso")</f>
        <v/>
      </c>
      <c r="Q7612">
        <f>12*(YEAR(H7612)-YEAR($L$3))+(MONTH(H7612)-MONTH($L$3))</f>
        <v/>
      </c>
      <c r="R7612" s="366">
        <f>IF(N7612="IBIRAPITANGA FASE 3",IF(P7612="Atraso",M7612,M7612/(1+$J$2)^Q7612),IF(P7612="Atraso",M7612,M7612/(1+$J$1)^Q7612))</f>
        <v/>
      </c>
    </row>
    <row r="7613">
      <c r="A7613" t="inlineStr">
        <is>
          <t>Q06L015</t>
        </is>
      </c>
      <c r="B7613" t="inlineStr">
        <is>
          <t>SALATIEL LUZ MARINHO</t>
        </is>
      </c>
      <c r="C7613" t="n">
        <v>1</v>
      </c>
      <c r="D7613" t="inlineStr">
        <is>
          <t>IPCA</t>
        </is>
      </c>
      <c r="E7613" t="n">
        <v>0.009488792934583046</v>
      </c>
      <c r="F7613" t="inlineStr">
        <is>
          <t>MENSAL</t>
        </is>
      </c>
      <c r="G7613" t="n">
        <v>45838</v>
      </c>
      <c r="H7613" t="n">
        <v>45838</v>
      </c>
      <c r="I7613" t="inlineStr">
        <is>
          <t>044</t>
        </is>
      </c>
      <c r="J7613" t="inlineStr">
        <is>
          <t>CARTEIRA</t>
        </is>
      </c>
      <c r="K7613" t="inlineStr">
        <is>
          <t>CONTRATO</t>
        </is>
      </c>
      <c r="L7613" t="n">
        <v>1172.28</v>
      </c>
      <c r="M7613" t="inlineStr"/>
      <c r="N7613" t="inlineStr"/>
      <c r="O7613" s="142">
        <f>DATE(YEAR(H7613),MONTH(H7613),1)</f>
        <v/>
      </c>
      <c r="P7613" s="132">
        <f>IF(H7613&gt;$L$3,"Futuro","Atraso")</f>
        <v/>
      </c>
      <c r="Q7613">
        <f>12*(YEAR(H7613)-YEAR($L$3))+(MONTH(H7613)-MONTH($L$3))</f>
        <v/>
      </c>
      <c r="R7613" s="366">
        <f>IF(N7613="IBIRAPITANGA FASE 3",IF(P7613="Atraso",M7613,M7613/(1+$J$2)^Q7613),IF(P7613="Atraso",M7613,M7613/(1+$J$1)^Q7613))</f>
        <v/>
      </c>
    </row>
    <row r="7614">
      <c r="A7614" t="inlineStr">
        <is>
          <t>Q06L015</t>
        </is>
      </c>
      <c r="B7614" t="inlineStr">
        <is>
          <t>SALATIEL LUZ MARINHO</t>
        </is>
      </c>
      <c r="C7614" t="n">
        <v>1</v>
      </c>
      <c r="D7614" t="inlineStr">
        <is>
          <t>IPCA</t>
        </is>
      </c>
      <c r="E7614" t="n">
        <v>0.009488792934583046</v>
      </c>
      <c r="F7614" t="inlineStr">
        <is>
          <t>MENSAL</t>
        </is>
      </c>
      <c r="G7614" t="n">
        <v>45860</v>
      </c>
      <c r="H7614" t="n">
        <v>45860</v>
      </c>
      <c r="I7614" t="inlineStr">
        <is>
          <t>004</t>
        </is>
      </c>
      <c r="J7614" t="inlineStr">
        <is>
          <t>CARTEIRA</t>
        </is>
      </c>
      <c r="K7614" t="inlineStr">
        <is>
          <t>CONTRATO</t>
        </is>
      </c>
      <c r="L7614" t="n">
        <v>3706.33</v>
      </c>
      <c r="M7614" t="inlineStr"/>
      <c r="N7614" t="inlineStr"/>
      <c r="O7614" s="142">
        <f>DATE(YEAR(H7614),MONTH(H7614),1)</f>
        <v/>
      </c>
      <c r="P7614" s="132">
        <f>IF(H7614&gt;$L$3,"Futuro","Atraso")</f>
        <v/>
      </c>
      <c r="Q7614">
        <f>12*(YEAR(H7614)-YEAR($L$3))+(MONTH(H7614)-MONTH($L$3))</f>
        <v/>
      </c>
      <c r="R7614" s="366">
        <f>IF(N7614="IBIRAPITANGA FASE 3",IF(P7614="Atraso",M7614,M7614/(1+$J$2)^Q7614),IF(P7614="Atraso",M7614,M7614/(1+$J$1)^Q7614))</f>
        <v/>
      </c>
    </row>
    <row r="7615">
      <c r="A7615" t="inlineStr">
        <is>
          <t>Q06L015</t>
        </is>
      </c>
      <c r="B7615" t="inlineStr">
        <is>
          <t>SALATIEL LUZ MARINHO</t>
        </is>
      </c>
      <c r="C7615" t="n">
        <v>1</v>
      </c>
      <c r="D7615" t="inlineStr">
        <is>
          <t>IPCA</t>
        </is>
      </c>
      <c r="E7615" t="n">
        <v>0.009488792934583046</v>
      </c>
      <c r="F7615" t="inlineStr">
        <is>
          <t>MENSAL</t>
        </is>
      </c>
      <c r="G7615" t="n">
        <v>45868</v>
      </c>
      <c r="H7615" t="n">
        <v>45868</v>
      </c>
      <c r="I7615" t="inlineStr">
        <is>
          <t>045</t>
        </is>
      </c>
      <c r="J7615" t="inlineStr">
        <is>
          <t>CARTEIRA</t>
        </is>
      </c>
      <c r="K7615" t="inlineStr">
        <is>
          <t>CONTRATO</t>
        </is>
      </c>
      <c r="L7615" t="n">
        <v>1172.28</v>
      </c>
      <c r="M7615" t="inlineStr"/>
      <c r="N7615" t="inlineStr"/>
      <c r="O7615" s="142">
        <f>DATE(YEAR(H7615),MONTH(H7615),1)</f>
        <v/>
      </c>
      <c r="P7615" s="132">
        <f>IF(H7615&gt;$L$3,"Futuro","Atraso")</f>
        <v/>
      </c>
      <c r="Q7615">
        <f>12*(YEAR(H7615)-YEAR($L$3))+(MONTH(H7615)-MONTH($L$3))</f>
        <v/>
      </c>
      <c r="R7615" s="366">
        <f>IF(N7615="IBIRAPITANGA FASE 3",IF(P7615="Atraso",M7615,M7615/(1+$J$2)^Q7615),IF(P7615="Atraso",M7615,M7615/(1+$J$1)^Q7615))</f>
        <v/>
      </c>
    </row>
    <row r="7616">
      <c r="A7616" t="inlineStr">
        <is>
          <t>Q06L015</t>
        </is>
      </c>
      <c r="B7616" t="inlineStr">
        <is>
          <t>SALATIEL LUZ MARINHO</t>
        </is>
      </c>
      <c r="C7616" t="n">
        <v>1</v>
      </c>
      <c r="D7616" t="inlineStr">
        <is>
          <t>IPCA</t>
        </is>
      </c>
      <c r="E7616" t="n">
        <v>0.009488792934583046</v>
      </c>
      <c r="F7616" t="inlineStr">
        <is>
          <t>MENSAL</t>
        </is>
      </c>
      <c r="G7616" t="n">
        <v>45899</v>
      </c>
      <c r="H7616" t="n">
        <v>45899</v>
      </c>
      <c r="I7616" t="inlineStr">
        <is>
          <t>046</t>
        </is>
      </c>
      <c r="J7616" t="inlineStr">
        <is>
          <t>CARTEIRA</t>
        </is>
      </c>
      <c r="K7616" t="inlineStr">
        <is>
          <t>CONTRATO</t>
        </is>
      </c>
      <c r="L7616" t="n">
        <v>1172.28</v>
      </c>
      <c r="M7616" t="inlineStr"/>
      <c r="N7616" t="inlineStr"/>
      <c r="O7616" s="142">
        <f>DATE(YEAR(H7616),MONTH(H7616),1)</f>
        <v/>
      </c>
      <c r="P7616" s="132">
        <f>IF(H7616&gt;$L$3,"Futuro","Atraso")</f>
        <v/>
      </c>
      <c r="Q7616">
        <f>12*(YEAR(H7616)-YEAR($L$3))+(MONTH(H7616)-MONTH($L$3))</f>
        <v/>
      </c>
      <c r="R7616" s="366">
        <f>IF(N7616="IBIRAPITANGA FASE 3",IF(P7616="Atraso",M7616,M7616/(1+$J$2)^Q7616),IF(P7616="Atraso",M7616,M7616/(1+$J$1)^Q7616))</f>
        <v/>
      </c>
    </row>
    <row r="7617">
      <c r="A7617" t="inlineStr">
        <is>
          <t>Q06L015</t>
        </is>
      </c>
      <c r="B7617" t="inlineStr">
        <is>
          <t>SALATIEL LUZ MARINHO</t>
        </is>
      </c>
      <c r="C7617" t="n">
        <v>1</v>
      </c>
      <c r="D7617" t="inlineStr">
        <is>
          <t>IPCA</t>
        </is>
      </c>
      <c r="E7617" t="n">
        <v>0.009488792934583046</v>
      </c>
      <c r="F7617" t="inlineStr">
        <is>
          <t>MENSAL</t>
        </is>
      </c>
      <c r="G7617" t="n">
        <v>45930</v>
      </c>
      <c r="H7617" t="n">
        <v>45930</v>
      </c>
      <c r="I7617" t="inlineStr">
        <is>
          <t>047</t>
        </is>
      </c>
      <c r="J7617" t="inlineStr">
        <is>
          <t>CARTEIRA</t>
        </is>
      </c>
      <c r="K7617" t="inlineStr">
        <is>
          <t>CONTRATO</t>
        </is>
      </c>
      <c r="L7617" t="n">
        <v>1172.28</v>
      </c>
      <c r="M7617" t="inlineStr"/>
      <c r="N7617" t="inlineStr"/>
      <c r="O7617" s="142">
        <f>DATE(YEAR(H7617),MONTH(H7617),1)</f>
        <v/>
      </c>
      <c r="P7617" s="132">
        <f>IF(H7617&gt;$L$3,"Futuro","Atraso")</f>
        <v/>
      </c>
      <c r="Q7617">
        <f>12*(YEAR(H7617)-YEAR($L$3))+(MONTH(H7617)-MONTH($L$3))</f>
        <v/>
      </c>
      <c r="R7617" s="366">
        <f>IF(N7617="IBIRAPITANGA FASE 3",IF(P7617="Atraso",M7617,M7617/(1+$J$2)^Q7617),IF(P7617="Atraso",M7617,M7617/(1+$J$1)^Q7617))</f>
        <v/>
      </c>
    </row>
    <row r="7618">
      <c r="A7618" t="inlineStr">
        <is>
          <t>Q06L015</t>
        </is>
      </c>
      <c r="B7618" t="inlineStr">
        <is>
          <t>SALATIEL LUZ MARINHO</t>
        </is>
      </c>
      <c r="C7618" t="n">
        <v>1</v>
      </c>
      <c r="D7618" t="inlineStr">
        <is>
          <t>IPCA</t>
        </is>
      </c>
      <c r="E7618" t="n">
        <v>0.009488792934583046</v>
      </c>
      <c r="F7618" t="inlineStr">
        <is>
          <t>MENSAL</t>
        </is>
      </c>
      <c r="G7618" t="n">
        <v>45960</v>
      </c>
      <c r="H7618" t="n">
        <v>45960</v>
      </c>
      <c r="I7618" t="inlineStr">
        <is>
          <t>048</t>
        </is>
      </c>
      <c r="J7618" t="inlineStr">
        <is>
          <t>CARTEIRA</t>
        </is>
      </c>
      <c r="K7618" t="inlineStr">
        <is>
          <t>CONTRATO</t>
        </is>
      </c>
      <c r="L7618" t="n">
        <v>1172.28</v>
      </c>
      <c r="M7618" t="inlineStr"/>
      <c r="N7618" t="inlineStr"/>
      <c r="O7618" s="142">
        <f>DATE(YEAR(H7618),MONTH(H7618),1)</f>
        <v/>
      </c>
      <c r="P7618" s="132">
        <f>IF(H7618&gt;$L$3,"Futuro","Atraso")</f>
        <v/>
      </c>
      <c r="Q7618">
        <f>12*(YEAR(H7618)-YEAR($L$3))+(MONTH(H7618)-MONTH($L$3))</f>
        <v/>
      </c>
      <c r="R7618" s="366">
        <f>IF(N7618="IBIRAPITANGA FASE 3",IF(P7618="Atraso",M7618,M7618/(1+$J$2)^Q7618),IF(P7618="Atraso",M7618,M7618/(1+$J$1)^Q7618))</f>
        <v/>
      </c>
    </row>
    <row r="7619">
      <c r="A7619" t="inlineStr">
        <is>
          <t>Q06L015</t>
        </is>
      </c>
      <c r="B7619" t="inlineStr">
        <is>
          <t>SALATIEL LUZ MARINHO</t>
        </is>
      </c>
      <c r="C7619" t="n">
        <v>1</v>
      </c>
      <c r="D7619" t="inlineStr">
        <is>
          <t>IPCA</t>
        </is>
      </c>
      <c r="E7619" t="n">
        <v>0.009488792934583046</v>
      </c>
      <c r="F7619" t="inlineStr">
        <is>
          <t>MENSAL</t>
        </is>
      </c>
      <c r="G7619" t="n">
        <v>45991</v>
      </c>
      <c r="H7619" t="n">
        <v>45991</v>
      </c>
      <c r="I7619" t="inlineStr">
        <is>
          <t>049</t>
        </is>
      </c>
      <c r="J7619" t="inlineStr">
        <is>
          <t>CARTEIRA</t>
        </is>
      </c>
      <c r="K7619" t="inlineStr">
        <is>
          <t>CONTRATO</t>
        </is>
      </c>
      <c r="L7619" t="n">
        <v>1172.28</v>
      </c>
      <c r="M7619" t="inlineStr"/>
      <c r="N7619" t="inlineStr"/>
      <c r="O7619" s="142">
        <f>DATE(YEAR(H7619),MONTH(H7619),1)</f>
        <v/>
      </c>
      <c r="P7619" s="132">
        <f>IF(H7619&gt;$L$3,"Futuro","Atraso")</f>
        <v/>
      </c>
      <c r="Q7619">
        <f>12*(YEAR(H7619)-YEAR($L$3))+(MONTH(H7619)-MONTH($L$3))</f>
        <v/>
      </c>
      <c r="R7619" s="366">
        <f>IF(N7619="IBIRAPITANGA FASE 3",IF(P7619="Atraso",M7619,M7619/(1+$J$2)^Q7619),IF(P7619="Atraso",M7619,M7619/(1+$J$1)^Q7619))</f>
        <v/>
      </c>
    </row>
    <row r="7620">
      <c r="A7620" t="inlineStr">
        <is>
          <t>Q06L015</t>
        </is>
      </c>
      <c r="B7620" t="inlineStr">
        <is>
          <t>SALATIEL LUZ MARINHO</t>
        </is>
      </c>
      <c r="C7620" t="n">
        <v>1</v>
      </c>
      <c r="D7620" t="inlineStr">
        <is>
          <t>IPCA</t>
        </is>
      </c>
      <c r="E7620" t="n">
        <v>0.009488792934583046</v>
      </c>
      <c r="F7620" t="inlineStr">
        <is>
          <t>MENSAL</t>
        </is>
      </c>
      <c r="G7620" t="n">
        <v>46021</v>
      </c>
      <c r="H7620" t="n">
        <v>46021</v>
      </c>
      <c r="I7620" t="inlineStr">
        <is>
          <t>050</t>
        </is>
      </c>
      <c r="J7620" t="inlineStr">
        <is>
          <t>CARTEIRA</t>
        </is>
      </c>
      <c r="K7620" t="inlineStr">
        <is>
          <t>CONTRATO</t>
        </is>
      </c>
      <c r="L7620" t="n">
        <v>1172.28</v>
      </c>
      <c r="M7620" t="inlineStr"/>
      <c r="N7620" t="inlineStr"/>
      <c r="O7620" s="142">
        <f>DATE(YEAR(H7620),MONTH(H7620),1)</f>
        <v/>
      </c>
      <c r="P7620" s="132">
        <f>IF(H7620&gt;$L$3,"Futuro","Atraso")</f>
        <v/>
      </c>
      <c r="Q7620">
        <f>12*(YEAR(H7620)-YEAR($L$3))+(MONTH(H7620)-MONTH($L$3))</f>
        <v/>
      </c>
      <c r="R7620" s="366">
        <f>IF(N7620="IBIRAPITANGA FASE 3",IF(P7620="Atraso",M7620,M7620/(1+$J$2)^Q7620),IF(P7620="Atraso",M7620,M7620/(1+$J$1)^Q7620))</f>
        <v/>
      </c>
    </row>
    <row r="7621">
      <c r="A7621" t="inlineStr">
        <is>
          <t>Q06L015</t>
        </is>
      </c>
      <c r="B7621" t="inlineStr">
        <is>
          <t>SALATIEL LUZ MARINHO</t>
        </is>
      </c>
      <c r="C7621" t="n">
        <v>1</v>
      </c>
      <c r="D7621" t="inlineStr">
        <is>
          <t>IPCA</t>
        </is>
      </c>
      <c r="E7621" t="n">
        <v>0.009488792934583046</v>
      </c>
      <c r="F7621" t="inlineStr">
        <is>
          <t>MENSAL</t>
        </is>
      </c>
      <c r="G7621" t="n">
        <v>46052</v>
      </c>
      <c r="H7621" t="n">
        <v>46052</v>
      </c>
      <c r="I7621" t="inlineStr">
        <is>
          <t>051</t>
        </is>
      </c>
      <c r="J7621" t="inlineStr">
        <is>
          <t>CARTEIRA</t>
        </is>
      </c>
      <c r="K7621" t="inlineStr">
        <is>
          <t>CONTRATO</t>
        </is>
      </c>
      <c r="L7621" t="n">
        <v>1172.28</v>
      </c>
      <c r="M7621" t="inlineStr"/>
      <c r="N7621" t="inlineStr"/>
      <c r="O7621" s="142">
        <f>DATE(YEAR(H7621),MONTH(H7621),1)</f>
        <v/>
      </c>
      <c r="P7621" s="132">
        <f>IF(H7621&gt;$L$3,"Futuro","Atraso")</f>
        <v/>
      </c>
      <c r="Q7621">
        <f>12*(YEAR(H7621)-YEAR($L$3))+(MONTH(H7621)-MONTH($L$3))</f>
        <v/>
      </c>
      <c r="R7621" s="366">
        <f>IF(N7621="IBIRAPITANGA FASE 3",IF(P7621="Atraso",M7621,M7621/(1+$J$2)^Q7621),IF(P7621="Atraso",M7621,M7621/(1+$J$1)^Q7621))</f>
        <v/>
      </c>
    </row>
    <row r="7622">
      <c r="A7622" t="inlineStr">
        <is>
          <t>Q06L015</t>
        </is>
      </c>
      <c r="B7622" t="inlineStr">
        <is>
          <t>SALATIEL LUZ MARINHO</t>
        </is>
      </c>
      <c r="C7622" t="n">
        <v>1</v>
      </c>
      <c r="D7622" t="inlineStr">
        <is>
          <t>IPCA</t>
        </is>
      </c>
      <c r="E7622" t="n">
        <v>0.009488792934583046</v>
      </c>
      <c r="F7622" t="inlineStr">
        <is>
          <t>MENSAL</t>
        </is>
      </c>
      <c r="G7622" t="n">
        <v>46081</v>
      </c>
      <c r="H7622" t="n">
        <v>46081</v>
      </c>
      <c r="I7622" t="inlineStr">
        <is>
          <t>052</t>
        </is>
      </c>
      <c r="J7622" t="inlineStr">
        <is>
          <t>CARTEIRA</t>
        </is>
      </c>
      <c r="K7622" t="inlineStr">
        <is>
          <t>CONTRATO</t>
        </is>
      </c>
      <c r="L7622" t="n">
        <v>1172.28</v>
      </c>
      <c r="M7622" t="inlineStr"/>
      <c r="N7622" t="inlineStr"/>
      <c r="O7622" s="142">
        <f>DATE(YEAR(H7622),MONTH(H7622),1)</f>
        <v/>
      </c>
      <c r="P7622" s="132">
        <f>IF(H7622&gt;$L$3,"Futuro","Atraso")</f>
        <v/>
      </c>
      <c r="Q7622">
        <f>12*(YEAR(H7622)-YEAR($L$3))+(MONTH(H7622)-MONTH($L$3))</f>
        <v/>
      </c>
      <c r="R7622" s="366">
        <f>IF(N7622="IBIRAPITANGA FASE 3",IF(P7622="Atraso",M7622,M7622/(1+$J$2)^Q7622),IF(P7622="Atraso",M7622,M7622/(1+$J$1)^Q7622))</f>
        <v/>
      </c>
    </row>
    <row r="7623">
      <c r="A7623" t="inlineStr">
        <is>
          <t>Q06L015</t>
        </is>
      </c>
      <c r="B7623" t="inlineStr">
        <is>
          <t>SALATIEL LUZ MARINHO</t>
        </is>
      </c>
      <c r="C7623" t="n">
        <v>1</v>
      </c>
      <c r="D7623" t="inlineStr">
        <is>
          <t>IPCA</t>
        </is>
      </c>
      <c r="E7623" t="n">
        <v>0.009488792934583046</v>
      </c>
      <c r="F7623" t="inlineStr">
        <is>
          <t>MENSAL</t>
        </is>
      </c>
      <c r="G7623" t="n">
        <v>46111</v>
      </c>
      <c r="H7623" t="n">
        <v>46111</v>
      </c>
      <c r="I7623" t="inlineStr">
        <is>
          <t>053</t>
        </is>
      </c>
      <c r="J7623" t="inlineStr">
        <is>
          <t>CARTEIRA</t>
        </is>
      </c>
      <c r="K7623" t="inlineStr">
        <is>
          <t>CONTRATO</t>
        </is>
      </c>
      <c r="L7623" t="n">
        <v>1172.28</v>
      </c>
      <c r="M7623" t="inlineStr"/>
      <c r="N7623" t="inlineStr"/>
      <c r="O7623" s="142">
        <f>DATE(YEAR(H7623),MONTH(H7623),1)</f>
        <v/>
      </c>
      <c r="P7623" s="132">
        <f>IF(H7623&gt;$L$3,"Futuro","Atraso")</f>
        <v/>
      </c>
      <c r="Q7623">
        <f>12*(YEAR(H7623)-YEAR($L$3))+(MONTH(H7623)-MONTH($L$3))</f>
        <v/>
      </c>
      <c r="R7623" s="366">
        <f>IF(N7623="IBIRAPITANGA FASE 3",IF(P7623="Atraso",M7623,M7623/(1+$J$2)^Q7623),IF(P7623="Atraso",M7623,M7623/(1+$J$1)^Q7623))</f>
        <v/>
      </c>
    </row>
    <row r="7624">
      <c r="A7624" t="inlineStr">
        <is>
          <t>Q06L015</t>
        </is>
      </c>
      <c r="B7624" t="inlineStr">
        <is>
          <t>SALATIEL LUZ MARINHO</t>
        </is>
      </c>
      <c r="C7624" t="n">
        <v>1</v>
      </c>
      <c r="D7624" t="inlineStr">
        <is>
          <t>IPCA</t>
        </is>
      </c>
      <c r="E7624" t="n">
        <v>0.009488792934583046</v>
      </c>
      <c r="F7624" t="inlineStr">
        <is>
          <t>MENSAL</t>
        </is>
      </c>
      <c r="G7624" t="n">
        <v>46142</v>
      </c>
      <c r="H7624" t="n">
        <v>46142</v>
      </c>
      <c r="I7624" t="inlineStr">
        <is>
          <t>054</t>
        </is>
      </c>
      <c r="J7624" t="inlineStr">
        <is>
          <t>CARTEIRA</t>
        </is>
      </c>
      <c r="K7624" t="inlineStr">
        <is>
          <t>CONTRATO</t>
        </is>
      </c>
      <c r="L7624" t="n">
        <v>1172.28</v>
      </c>
      <c r="M7624" t="inlineStr"/>
      <c r="N7624" t="inlineStr"/>
      <c r="O7624" s="142">
        <f>DATE(YEAR(H7624),MONTH(H7624),1)</f>
        <v/>
      </c>
      <c r="P7624" s="132">
        <f>IF(H7624&gt;$L$3,"Futuro","Atraso")</f>
        <v/>
      </c>
      <c r="Q7624">
        <f>12*(YEAR(H7624)-YEAR($L$3))+(MONTH(H7624)-MONTH($L$3))</f>
        <v/>
      </c>
      <c r="R7624" s="366">
        <f>IF(N7624="IBIRAPITANGA FASE 3",IF(P7624="Atraso",M7624,M7624/(1+$J$2)^Q7624),IF(P7624="Atraso",M7624,M7624/(1+$J$1)^Q7624))</f>
        <v/>
      </c>
    </row>
    <row r="7625">
      <c r="A7625" t="inlineStr">
        <is>
          <t>Q06L015</t>
        </is>
      </c>
      <c r="B7625" t="inlineStr">
        <is>
          <t>SALATIEL LUZ MARINHO</t>
        </is>
      </c>
      <c r="C7625" t="n">
        <v>1</v>
      </c>
      <c r="D7625" t="inlineStr">
        <is>
          <t>IPCA</t>
        </is>
      </c>
      <c r="E7625" t="n">
        <v>0.009488792934583046</v>
      </c>
      <c r="F7625" t="inlineStr">
        <is>
          <t>MENSAL</t>
        </is>
      </c>
      <c r="G7625" t="n">
        <v>46172</v>
      </c>
      <c r="H7625" t="n">
        <v>46172</v>
      </c>
      <c r="I7625" t="inlineStr">
        <is>
          <t>055</t>
        </is>
      </c>
      <c r="J7625" t="inlineStr">
        <is>
          <t>CARTEIRA</t>
        </is>
      </c>
      <c r="K7625" t="inlineStr">
        <is>
          <t>CONTRATO</t>
        </is>
      </c>
      <c r="L7625" t="n">
        <v>1172.28</v>
      </c>
      <c r="M7625" t="inlineStr"/>
      <c r="N7625" t="inlineStr"/>
      <c r="O7625" s="142">
        <f>DATE(YEAR(H7625),MONTH(H7625),1)</f>
        <v/>
      </c>
      <c r="P7625" s="132">
        <f>IF(H7625&gt;$L$3,"Futuro","Atraso")</f>
        <v/>
      </c>
      <c r="Q7625">
        <f>12*(YEAR(H7625)-YEAR($L$3))+(MONTH(H7625)-MONTH($L$3))</f>
        <v/>
      </c>
      <c r="R7625" s="366">
        <f>IF(N7625="IBIRAPITANGA FASE 3",IF(P7625="Atraso",M7625,M7625/(1+$J$2)^Q7625),IF(P7625="Atraso",M7625,M7625/(1+$J$1)^Q7625))</f>
        <v/>
      </c>
    </row>
    <row r="7626">
      <c r="A7626" t="inlineStr">
        <is>
          <t>Q06L015</t>
        </is>
      </c>
      <c r="B7626" t="inlineStr">
        <is>
          <t>SALATIEL LUZ MARINHO</t>
        </is>
      </c>
      <c r="C7626" t="n">
        <v>1</v>
      </c>
      <c r="D7626" t="inlineStr">
        <is>
          <t>IPCA</t>
        </is>
      </c>
      <c r="E7626" t="n">
        <v>0.009488792934583046</v>
      </c>
      <c r="F7626" t="inlineStr">
        <is>
          <t>MENSAL</t>
        </is>
      </c>
      <c r="G7626" t="n">
        <v>46203</v>
      </c>
      <c r="H7626" t="n">
        <v>46203</v>
      </c>
      <c r="I7626" t="inlineStr">
        <is>
          <t>056</t>
        </is>
      </c>
      <c r="J7626" t="inlineStr">
        <is>
          <t>CARTEIRA</t>
        </is>
      </c>
      <c r="K7626" t="inlineStr">
        <is>
          <t>CONTRATO</t>
        </is>
      </c>
      <c r="L7626" t="n">
        <v>1172.28</v>
      </c>
      <c r="M7626" t="inlineStr"/>
      <c r="N7626" t="inlineStr"/>
      <c r="O7626" s="142">
        <f>DATE(YEAR(H7626),MONTH(H7626),1)</f>
        <v/>
      </c>
      <c r="P7626" s="132">
        <f>IF(H7626&gt;$L$3,"Futuro","Atraso")</f>
        <v/>
      </c>
      <c r="Q7626">
        <f>12*(YEAR(H7626)-YEAR($L$3))+(MONTH(H7626)-MONTH($L$3))</f>
        <v/>
      </c>
      <c r="R7626" s="366">
        <f>IF(N7626="IBIRAPITANGA FASE 3",IF(P7626="Atraso",M7626,M7626/(1+$J$2)^Q7626),IF(P7626="Atraso",M7626,M7626/(1+$J$1)^Q7626))</f>
        <v/>
      </c>
    </row>
    <row r="7627">
      <c r="A7627" t="inlineStr">
        <is>
          <t>Q06L015</t>
        </is>
      </c>
      <c r="B7627" t="inlineStr">
        <is>
          <t>SALATIEL LUZ MARINHO</t>
        </is>
      </c>
      <c r="C7627" t="n">
        <v>1</v>
      </c>
      <c r="D7627" t="inlineStr">
        <is>
          <t>IPCA</t>
        </is>
      </c>
      <c r="E7627" t="n">
        <v>0.009488792934583046</v>
      </c>
      <c r="F7627" t="inlineStr">
        <is>
          <t>MENSAL</t>
        </is>
      </c>
      <c r="G7627" t="n">
        <v>46225</v>
      </c>
      <c r="H7627" t="n">
        <v>46225</v>
      </c>
      <c r="I7627" t="inlineStr">
        <is>
          <t>005</t>
        </is>
      </c>
      <c r="J7627" t="inlineStr">
        <is>
          <t>CARTEIRA</t>
        </is>
      </c>
      <c r="K7627" t="inlineStr">
        <is>
          <t>CONTRATO</t>
        </is>
      </c>
      <c r="L7627" t="n">
        <v>3706.33</v>
      </c>
      <c r="M7627" t="inlineStr"/>
      <c r="N7627" t="inlineStr"/>
      <c r="O7627" s="142">
        <f>DATE(YEAR(H7627),MONTH(H7627),1)</f>
        <v/>
      </c>
      <c r="P7627" s="132">
        <f>IF(H7627&gt;$L$3,"Futuro","Atraso")</f>
        <v/>
      </c>
      <c r="Q7627">
        <f>12*(YEAR(H7627)-YEAR($L$3))+(MONTH(H7627)-MONTH($L$3))</f>
        <v/>
      </c>
      <c r="R7627" s="366">
        <f>IF(N7627="IBIRAPITANGA FASE 3",IF(P7627="Atraso",M7627,M7627/(1+$J$2)^Q7627),IF(P7627="Atraso",M7627,M7627/(1+$J$1)^Q7627))</f>
        <v/>
      </c>
    </row>
    <row r="7628">
      <c r="A7628" t="inlineStr">
        <is>
          <t>Q06L015</t>
        </is>
      </c>
      <c r="B7628" t="inlineStr">
        <is>
          <t>SALATIEL LUZ MARINHO</t>
        </is>
      </c>
      <c r="C7628" t="n">
        <v>1</v>
      </c>
      <c r="D7628" t="inlineStr">
        <is>
          <t>IPCA</t>
        </is>
      </c>
      <c r="E7628" t="n">
        <v>0.009488792934583046</v>
      </c>
      <c r="F7628" t="inlineStr">
        <is>
          <t>MENSAL</t>
        </is>
      </c>
      <c r="G7628" t="n">
        <v>46233</v>
      </c>
      <c r="H7628" t="n">
        <v>46233</v>
      </c>
      <c r="I7628" t="inlineStr">
        <is>
          <t>057</t>
        </is>
      </c>
      <c r="J7628" t="inlineStr">
        <is>
          <t>CARTEIRA</t>
        </is>
      </c>
      <c r="K7628" t="inlineStr">
        <is>
          <t>CONTRATO</t>
        </is>
      </c>
      <c r="L7628" t="n">
        <v>1172.28</v>
      </c>
      <c r="M7628" t="inlineStr"/>
      <c r="N7628" t="inlineStr"/>
      <c r="O7628" s="142">
        <f>DATE(YEAR(H7628),MONTH(H7628),1)</f>
        <v/>
      </c>
      <c r="P7628" s="132">
        <f>IF(H7628&gt;$L$3,"Futuro","Atraso")</f>
        <v/>
      </c>
      <c r="Q7628">
        <f>12*(YEAR(H7628)-YEAR($L$3))+(MONTH(H7628)-MONTH($L$3))</f>
        <v/>
      </c>
      <c r="R7628" s="366">
        <f>IF(N7628="IBIRAPITANGA FASE 3",IF(P7628="Atraso",M7628,M7628/(1+$J$2)^Q7628),IF(P7628="Atraso",M7628,M7628/(1+$J$1)^Q7628))</f>
        <v/>
      </c>
    </row>
    <row r="7629">
      <c r="A7629" t="inlineStr">
        <is>
          <t>Q06L015</t>
        </is>
      </c>
      <c r="B7629" t="inlineStr">
        <is>
          <t>SALATIEL LUZ MARINHO</t>
        </is>
      </c>
      <c r="C7629" t="n">
        <v>1</v>
      </c>
      <c r="D7629" t="inlineStr">
        <is>
          <t>IPCA</t>
        </is>
      </c>
      <c r="E7629" t="n">
        <v>0.009488792934583046</v>
      </c>
      <c r="F7629" t="inlineStr">
        <is>
          <t>MENSAL</t>
        </is>
      </c>
      <c r="G7629" t="n">
        <v>46264</v>
      </c>
      <c r="H7629" t="n">
        <v>46264</v>
      </c>
      <c r="I7629" t="inlineStr">
        <is>
          <t>058</t>
        </is>
      </c>
      <c r="J7629" t="inlineStr">
        <is>
          <t>CARTEIRA</t>
        </is>
      </c>
      <c r="K7629" t="inlineStr">
        <is>
          <t>CONTRATO</t>
        </is>
      </c>
      <c r="L7629" t="n">
        <v>1172.28</v>
      </c>
      <c r="M7629" t="inlineStr"/>
      <c r="N7629" t="inlineStr"/>
      <c r="O7629" s="142">
        <f>DATE(YEAR(H7629),MONTH(H7629),1)</f>
        <v/>
      </c>
      <c r="P7629" s="132">
        <f>IF(H7629&gt;$L$3,"Futuro","Atraso")</f>
        <v/>
      </c>
      <c r="Q7629">
        <f>12*(YEAR(H7629)-YEAR($L$3))+(MONTH(H7629)-MONTH($L$3))</f>
        <v/>
      </c>
      <c r="R7629" s="366">
        <f>IF(N7629="IBIRAPITANGA FASE 3",IF(P7629="Atraso",M7629,M7629/(1+$J$2)^Q7629),IF(P7629="Atraso",M7629,M7629/(1+$J$1)^Q7629))</f>
        <v/>
      </c>
    </row>
    <row r="7630">
      <c r="A7630" t="inlineStr">
        <is>
          <t>Q06L015</t>
        </is>
      </c>
      <c r="B7630" t="inlineStr">
        <is>
          <t>SALATIEL LUZ MARINHO</t>
        </is>
      </c>
      <c r="C7630" t="n">
        <v>1</v>
      </c>
      <c r="D7630" t="inlineStr">
        <is>
          <t>IPCA</t>
        </is>
      </c>
      <c r="E7630" t="n">
        <v>0.009488792934583046</v>
      </c>
      <c r="F7630" t="inlineStr">
        <is>
          <t>MENSAL</t>
        </is>
      </c>
      <c r="G7630" t="n">
        <v>46295</v>
      </c>
      <c r="H7630" t="n">
        <v>46295</v>
      </c>
      <c r="I7630" t="inlineStr">
        <is>
          <t>059</t>
        </is>
      </c>
      <c r="J7630" t="inlineStr">
        <is>
          <t>CARTEIRA</t>
        </is>
      </c>
      <c r="K7630" t="inlineStr">
        <is>
          <t>CONTRATO</t>
        </is>
      </c>
      <c r="L7630" t="n">
        <v>1172.28</v>
      </c>
      <c r="M7630" t="inlineStr"/>
      <c r="N7630" t="inlineStr"/>
      <c r="O7630" s="142">
        <f>DATE(YEAR(H7630),MONTH(H7630),1)</f>
        <v/>
      </c>
      <c r="P7630" s="132">
        <f>IF(H7630&gt;$L$3,"Futuro","Atraso")</f>
        <v/>
      </c>
      <c r="Q7630">
        <f>12*(YEAR(H7630)-YEAR($L$3))+(MONTH(H7630)-MONTH($L$3))</f>
        <v/>
      </c>
      <c r="R7630" s="366">
        <f>IF(N7630="IBIRAPITANGA FASE 3",IF(P7630="Atraso",M7630,M7630/(1+$J$2)^Q7630),IF(P7630="Atraso",M7630,M7630/(1+$J$1)^Q7630))</f>
        <v/>
      </c>
    </row>
    <row r="7631">
      <c r="A7631" t="inlineStr">
        <is>
          <t>Q06L015</t>
        </is>
      </c>
      <c r="B7631" t="inlineStr">
        <is>
          <t>SALATIEL LUZ MARINHO</t>
        </is>
      </c>
      <c r="C7631" t="n">
        <v>1</v>
      </c>
      <c r="D7631" t="inlineStr">
        <is>
          <t>IPCA</t>
        </is>
      </c>
      <c r="E7631" t="n">
        <v>0.009488792934583046</v>
      </c>
      <c r="F7631" t="inlineStr">
        <is>
          <t>MENSAL</t>
        </is>
      </c>
      <c r="G7631" t="n">
        <v>46325</v>
      </c>
      <c r="H7631" t="n">
        <v>46325</v>
      </c>
      <c r="I7631" t="inlineStr">
        <is>
          <t>060</t>
        </is>
      </c>
      <c r="J7631" t="inlineStr">
        <is>
          <t>CARTEIRA</t>
        </is>
      </c>
      <c r="K7631" t="inlineStr">
        <is>
          <t>CONTRATO</t>
        </is>
      </c>
      <c r="L7631" t="n">
        <v>1172.28</v>
      </c>
      <c r="M7631" t="inlineStr"/>
      <c r="N7631" t="inlineStr"/>
      <c r="O7631" s="142">
        <f>DATE(YEAR(H7631),MONTH(H7631),1)</f>
        <v/>
      </c>
      <c r="P7631" s="132">
        <f>IF(H7631&gt;$L$3,"Futuro","Atraso")</f>
        <v/>
      </c>
      <c r="Q7631">
        <f>12*(YEAR(H7631)-YEAR($L$3))+(MONTH(H7631)-MONTH($L$3))</f>
        <v/>
      </c>
      <c r="R7631" s="366">
        <f>IF(N7631="IBIRAPITANGA FASE 3",IF(P7631="Atraso",M7631,M7631/(1+$J$2)^Q7631),IF(P7631="Atraso",M7631,M7631/(1+$J$1)^Q7631))</f>
        <v/>
      </c>
    </row>
    <row r="7632">
      <c r="A7632" t="inlineStr">
        <is>
          <t>Q06L015</t>
        </is>
      </c>
      <c r="B7632" t="inlineStr">
        <is>
          <t>SALATIEL LUZ MARINHO</t>
        </is>
      </c>
      <c r="C7632" t="n">
        <v>1</v>
      </c>
      <c r="D7632" t="inlineStr">
        <is>
          <t>IPCA</t>
        </is>
      </c>
      <c r="E7632" t="n">
        <v>0.009488792934583046</v>
      </c>
      <c r="F7632" t="inlineStr">
        <is>
          <t>MENSAL</t>
        </is>
      </c>
      <c r="G7632" t="n">
        <v>46356</v>
      </c>
      <c r="H7632" t="n">
        <v>46356</v>
      </c>
      <c r="I7632" t="inlineStr">
        <is>
          <t>061</t>
        </is>
      </c>
      <c r="J7632" t="inlineStr">
        <is>
          <t>CARTEIRA</t>
        </is>
      </c>
      <c r="K7632" t="inlineStr">
        <is>
          <t>CONTRATO</t>
        </is>
      </c>
      <c r="L7632" t="n">
        <v>1172.28</v>
      </c>
      <c r="M7632" t="inlineStr"/>
      <c r="N7632" t="inlineStr"/>
      <c r="O7632" s="142">
        <f>DATE(YEAR(H7632),MONTH(H7632),1)</f>
        <v/>
      </c>
      <c r="P7632" s="132">
        <f>IF(H7632&gt;$L$3,"Futuro","Atraso")</f>
        <v/>
      </c>
      <c r="Q7632">
        <f>12*(YEAR(H7632)-YEAR($L$3))+(MONTH(H7632)-MONTH($L$3))</f>
        <v/>
      </c>
      <c r="R7632" s="366">
        <f>IF(N7632="IBIRAPITANGA FASE 3",IF(P7632="Atraso",M7632,M7632/(1+$J$2)^Q7632),IF(P7632="Atraso",M7632,M7632/(1+$J$1)^Q7632))</f>
        <v/>
      </c>
    </row>
    <row r="7633">
      <c r="A7633" t="inlineStr">
        <is>
          <t>Q06L015</t>
        </is>
      </c>
      <c r="B7633" t="inlineStr">
        <is>
          <t>SALATIEL LUZ MARINHO</t>
        </is>
      </c>
      <c r="C7633" t="n">
        <v>1</v>
      </c>
      <c r="D7633" t="inlineStr">
        <is>
          <t>IPCA</t>
        </is>
      </c>
      <c r="E7633" t="n">
        <v>0.009488792934583046</v>
      </c>
      <c r="F7633" t="inlineStr">
        <is>
          <t>MENSAL</t>
        </is>
      </c>
      <c r="G7633" t="n">
        <v>46386</v>
      </c>
      <c r="H7633" t="n">
        <v>46386</v>
      </c>
      <c r="I7633" t="inlineStr">
        <is>
          <t>062</t>
        </is>
      </c>
      <c r="J7633" t="inlineStr">
        <is>
          <t>CARTEIRA</t>
        </is>
      </c>
      <c r="K7633" t="inlineStr">
        <is>
          <t>CONTRATO</t>
        </is>
      </c>
      <c r="L7633" t="n">
        <v>1172.28</v>
      </c>
      <c r="M7633" t="inlineStr"/>
      <c r="N7633" t="inlineStr"/>
      <c r="O7633" s="142">
        <f>DATE(YEAR(H7633),MONTH(H7633),1)</f>
        <v/>
      </c>
      <c r="P7633" s="132">
        <f>IF(H7633&gt;$L$3,"Futuro","Atraso")</f>
        <v/>
      </c>
      <c r="Q7633">
        <f>12*(YEAR(H7633)-YEAR($L$3))+(MONTH(H7633)-MONTH($L$3))</f>
        <v/>
      </c>
      <c r="R7633" s="366">
        <f>IF(N7633="IBIRAPITANGA FASE 3",IF(P7633="Atraso",M7633,M7633/(1+$J$2)^Q7633),IF(P7633="Atraso",M7633,M7633/(1+$J$1)^Q7633))</f>
        <v/>
      </c>
    </row>
    <row r="7634">
      <c r="A7634" t="inlineStr">
        <is>
          <t>Q06L015</t>
        </is>
      </c>
      <c r="B7634" t="inlineStr">
        <is>
          <t>SALATIEL LUZ MARINHO</t>
        </is>
      </c>
      <c r="C7634" t="n">
        <v>1</v>
      </c>
      <c r="D7634" t="inlineStr">
        <is>
          <t>IPCA</t>
        </is>
      </c>
      <c r="E7634" t="n">
        <v>0.009488792934583046</v>
      </c>
      <c r="F7634" t="inlineStr">
        <is>
          <t>MENSAL</t>
        </is>
      </c>
      <c r="G7634" t="n">
        <v>46417</v>
      </c>
      <c r="H7634" t="n">
        <v>46417</v>
      </c>
      <c r="I7634" t="inlineStr">
        <is>
          <t>063</t>
        </is>
      </c>
      <c r="J7634" t="inlineStr">
        <is>
          <t>CARTEIRA</t>
        </is>
      </c>
      <c r="K7634" t="inlineStr">
        <is>
          <t>CONTRATO</t>
        </is>
      </c>
      <c r="L7634" t="n">
        <v>1172.28</v>
      </c>
      <c r="M7634" t="inlineStr"/>
      <c r="N7634" t="inlineStr"/>
      <c r="O7634" s="142">
        <f>DATE(YEAR(H7634),MONTH(H7634),1)</f>
        <v/>
      </c>
      <c r="P7634" s="132">
        <f>IF(H7634&gt;$L$3,"Futuro","Atraso")</f>
        <v/>
      </c>
      <c r="Q7634">
        <f>12*(YEAR(H7634)-YEAR($L$3))+(MONTH(H7634)-MONTH($L$3))</f>
        <v/>
      </c>
      <c r="R7634" s="366">
        <f>IF(N7634="IBIRAPITANGA FASE 3",IF(P7634="Atraso",M7634,M7634/(1+$J$2)^Q7634),IF(P7634="Atraso",M7634,M7634/(1+$J$1)^Q7634))</f>
        <v/>
      </c>
    </row>
    <row r="7635">
      <c r="A7635" t="inlineStr">
        <is>
          <t>Q06L015</t>
        </is>
      </c>
      <c r="B7635" t="inlineStr">
        <is>
          <t>SALATIEL LUZ MARINHO</t>
        </is>
      </c>
      <c r="C7635" t="n">
        <v>1</v>
      </c>
      <c r="D7635" t="inlineStr">
        <is>
          <t>IPCA</t>
        </is>
      </c>
      <c r="E7635" t="n">
        <v>0.009488792934583046</v>
      </c>
      <c r="F7635" t="inlineStr">
        <is>
          <t>MENSAL</t>
        </is>
      </c>
      <c r="G7635" t="n">
        <v>46446</v>
      </c>
      <c r="H7635" t="n">
        <v>46446</v>
      </c>
      <c r="I7635" t="inlineStr">
        <is>
          <t>064</t>
        </is>
      </c>
      <c r="J7635" t="inlineStr">
        <is>
          <t>CARTEIRA</t>
        </is>
      </c>
      <c r="K7635" t="inlineStr">
        <is>
          <t>CONTRATO</t>
        </is>
      </c>
      <c r="L7635" t="n">
        <v>1172.28</v>
      </c>
      <c r="M7635" t="inlineStr"/>
      <c r="N7635" t="inlineStr"/>
      <c r="O7635" s="142">
        <f>DATE(YEAR(H7635),MONTH(H7635),1)</f>
        <v/>
      </c>
      <c r="P7635" s="132">
        <f>IF(H7635&gt;$L$3,"Futuro","Atraso")</f>
        <v/>
      </c>
      <c r="Q7635">
        <f>12*(YEAR(H7635)-YEAR($L$3))+(MONTH(H7635)-MONTH($L$3))</f>
        <v/>
      </c>
      <c r="R7635" s="366">
        <f>IF(N7635="IBIRAPITANGA FASE 3",IF(P7635="Atraso",M7635,M7635/(1+$J$2)^Q7635),IF(P7635="Atraso",M7635,M7635/(1+$J$1)^Q7635))</f>
        <v/>
      </c>
    </row>
    <row r="7636">
      <c r="A7636" t="inlineStr">
        <is>
          <t>Q06L015</t>
        </is>
      </c>
      <c r="B7636" t="inlineStr">
        <is>
          <t>SALATIEL LUZ MARINHO</t>
        </is>
      </c>
      <c r="C7636" t="n">
        <v>1</v>
      </c>
      <c r="D7636" t="inlineStr">
        <is>
          <t>IPCA</t>
        </is>
      </c>
      <c r="E7636" t="n">
        <v>0.009488792934583046</v>
      </c>
      <c r="F7636" t="inlineStr">
        <is>
          <t>MENSAL</t>
        </is>
      </c>
      <c r="G7636" t="n">
        <v>46476</v>
      </c>
      <c r="H7636" t="n">
        <v>46476</v>
      </c>
      <c r="I7636" t="inlineStr">
        <is>
          <t>065</t>
        </is>
      </c>
      <c r="J7636" t="inlineStr">
        <is>
          <t>CARTEIRA</t>
        </is>
      </c>
      <c r="K7636" t="inlineStr">
        <is>
          <t>CONTRATO</t>
        </is>
      </c>
      <c r="L7636" t="n">
        <v>1172.28</v>
      </c>
      <c r="M7636" t="inlineStr"/>
      <c r="N7636" t="inlineStr"/>
      <c r="O7636" s="142">
        <f>DATE(YEAR(H7636),MONTH(H7636),1)</f>
        <v/>
      </c>
      <c r="P7636" s="132">
        <f>IF(H7636&gt;$L$3,"Futuro","Atraso")</f>
        <v/>
      </c>
      <c r="Q7636">
        <f>12*(YEAR(H7636)-YEAR($L$3))+(MONTH(H7636)-MONTH($L$3))</f>
        <v/>
      </c>
      <c r="R7636" s="366">
        <f>IF(N7636="IBIRAPITANGA FASE 3",IF(P7636="Atraso",M7636,M7636/(1+$J$2)^Q7636),IF(P7636="Atraso",M7636,M7636/(1+$J$1)^Q7636))</f>
        <v/>
      </c>
    </row>
    <row r="7637">
      <c r="A7637" t="inlineStr">
        <is>
          <t>Q06L015</t>
        </is>
      </c>
      <c r="B7637" t="inlineStr">
        <is>
          <t>SALATIEL LUZ MARINHO</t>
        </is>
      </c>
      <c r="C7637" t="n">
        <v>1</v>
      </c>
      <c r="D7637" t="inlineStr">
        <is>
          <t>IPCA</t>
        </is>
      </c>
      <c r="E7637" t="n">
        <v>0.009488792934583046</v>
      </c>
      <c r="F7637" t="inlineStr">
        <is>
          <t>MENSAL</t>
        </is>
      </c>
      <c r="G7637" t="n">
        <v>46507</v>
      </c>
      <c r="H7637" t="n">
        <v>46507</v>
      </c>
      <c r="I7637" t="inlineStr">
        <is>
          <t>066</t>
        </is>
      </c>
      <c r="J7637" t="inlineStr">
        <is>
          <t>CARTEIRA</t>
        </is>
      </c>
      <c r="K7637" t="inlineStr">
        <is>
          <t>CONTRATO</t>
        </is>
      </c>
      <c r="L7637" t="n">
        <v>1172.28</v>
      </c>
      <c r="M7637" t="inlineStr"/>
      <c r="N7637" t="inlineStr"/>
      <c r="O7637" s="142">
        <f>DATE(YEAR(H7637),MONTH(H7637),1)</f>
        <v/>
      </c>
      <c r="P7637" s="132">
        <f>IF(H7637&gt;$L$3,"Futuro","Atraso")</f>
        <v/>
      </c>
      <c r="Q7637">
        <f>12*(YEAR(H7637)-YEAR($L$3))+(MONTH(H7637)-MONTH($L$3))</f>
        <v/>
      </c>
      <c r="R7637" s="366">
        <f>IF(N7637="IBIRAPITANGA FASE 3",IF(P7637="Atraso",M7637,M7637/(1+$J$2)^Q7637),IF(P7637="Atraso",M7637,M7637/(1+$J$1)^Q7637))</f>
        <v/>
      </c>
    </row>
    <row r="7638">
      <c r="A7638" t="inlineStr">
        <is>
          <t>Q06L015</t>
        </is>
      </c>
      <c r="B7638" t="inlineStr">
        <is>
          <t>SALATIEL LUZ MARINHO</t>
        </is>
      </c>
      <c r="C7638" t="n">
        <v>1</v>
      </c>
      <c r="D7638" t="inlineStr">
        <is>
          <t>IPCA</t>
        </is>
      </c>
      <c r="E7638" t="n">
        <v>0.009488792934583046</v>
      </c>
      <c r="F7638" t="inlineStr">
        <is>
          <t>MENSAL</t>
        </is>
      </c>
      <c r="G7638" t="n">
        <v>46537</v>
      </c>
      <c r="H7638" t="n">
        <v>46537</v>
      </c>
      <c r="I7638" t="inlineStr">
        <is>
          <t>067</t>
        </is>
      </c>
      <c r="J7638" t="inlineStr">
        <is>
          <t>CARTEIRA</t>
        </is>
      </c>
      <c r="K7638" t="inlineStr">
        <is>
          <t>CONTRATO</t>
        </is>
      </c>
      <c r="L7638" t="n">
        <v>1172.28</v>
      </c>
      <c r="M7638" t="inlineStr"/>
      <c r="N7638" t="inlineStr"/>
      <c r="O7638" s="142">
        <f>DATE(YEAR(H7638),MONTH(H7638),1)</f>
        <v/>
      </c>
      <c r="P7638" s="132">
        <f>IF(H7638&gt;$L$3,"Futuro","Atraso")</f>
        <v/>
      </c>
      <c r="Q7638">
        <f>12*(YEAR(H7638)-YEAR($L$3))+(MONTH(H7638)-MONTH($L$3))</f>
        <v/>
      </c>
      <c r="R7638" s="366">
        <f>IF(N7638="IBIRAPITANGA FASE 3",IF(P7638="Atraso",M7638,M7638/(1+$J$2)^Q7638),IF(P7638="Atraso",M7638,M7638/(1+$J$1)^Q7638))</f>
        <v/>
      </c>
    </row>
    <row r="7639">
      <c r="A7639" t="inlineStr">
        <is>
          <t>Q06L015</t>
        </is>
      </c>
      <c r="B7639" t="inlineStr">
        <is>
          <t>SALATIEL LUZ MARINHO</t>
        </is>
      </c>
      <c r="C7639" t="n">
        <v>1</v>
      </c>
      <c r="D7639" t="inlineStr">
        <is>
          <t>IPCA</t>
        </is>
      </c>
      <c r="E7639" t="n">
        <v>0.009488792934583046</v>
      </c>
      <c r="F7639" t="inlineStr">
        <is>
          <t>MENSAL</t>
        </is>
      </c>
      <c r="G7639" t="n">
        <v>46568</v>
      </c>
      <c r="H7639" t="n">
        <v>46568</v>
      </c>
      <c r="I7639" t="inlineStr">
        <is>
          <t>068</t>
        </is>
      </c>
      <c r="J7639" t="inlineStr">
        <is>
          <t>CARTEIRA</t>
        </is>
      </c>
      <c r="K7639" t="inlineStr">
        <is>
          <t>CONTRATO</t>
        </is>
      </c>
      <c r="L7639" t="n">
        <v>1172.28</v>
      </c>
      <c r="M7639" t="inlineStr"/>
      <c r="N7639" t="inlineStr"/>
      <c r="O7639" s="142">
        <f>DATE(YEAR(H7639),MONTH(H7639),1)</f>
        <v/>
      </c>
      <c r="P7639" s="132">
        <f>IF(H7639&gt;$L$3,"Futuro","Atraso")</f>
        <v/>
      </c>
      <c r="Q7639">
        <f>12*(YEAR(H7639)-YEAR($L$3))+(MONTH(H7639)-MONTH($L$3))</f>
        <v/>
      </c>
      <c r="R7639" s="366">
        <f>IF(N7639="IBIRAPITANGA FASE 3",IF(P7639="Atraso",M7639,M7639/(1+$J$2)^Q7639),IF(P7639="Atraso",M7639,M7639/(1+$J$1)^Q7639))</f>
        <v/>
      </c>
    </row>
    <row r="7640">
      <c r="A7640" t="inlineStr">
        <is>
          <t>Q06L015</t>
        </is>
      </c>
      <c r="B7640" t="inlineStr">
        <is>
          <t>SALATIEL LUZ MARINHO</t>
        </is>
      </c>
      <c r="C7640" t="n">
        <v>1</v>
      </c>
      <c r="D7640" t="inlineStr">
        <is>
          <t>IPCA</t>
        </is>
      </c>
      <c r="E7640" t="n">
        <v>0.009488792934583046</v>
      </c>
      <c r="F7640" t="inlineStr">
        <is>
          <t>MENSAL</t>
        </is>
      </c>
      <c r="G7640" t="n">
        <v>46590</v>
      </c>
      <c r="H7640" t="n">
        <v>46590</v>
      </c>
      <c r="I7640" t="inlineStr">
        <is>
          <t>006</t>
        </is>
      </c>
      <c r="J7640" t="inlineStr">
        <is>
          <t>CARTEIRA</t>
        </is>
      </c>
      <c r="K7640" t="inlineStr">
        <is>
          <t>CONTRATO</t>
        </is>
      </c>
      <c r="L7640" t="n">
        <v>3706.33</v>
      </c>
      <c r="M7640" t="inlineStr"/>
      <c r="N7640" t="inlineStr"/>
      <c r="O7640" s="142">
        <f>DATE(YEAR(H7640),MONTH(H7640),1)</f>
        <v/>
      </c>
      <c r="P7640" s="132">
        <f>IF(H7640&gt;$L$3,"Futuro","Atraso")</f>
        <v/>
      </c>
      <c r="Q7640">
        <f>12*(YEAR(H7640)-YEAR($L$3))+(MONTH(H7640)-MONTH($L$3))</f>
        <v/>
      </c>
      <c r="R7640" s="366">
        <f>IF(N7640="IBIRAPITANGA FASE 3",IF(P7640="Atraso",M7640,M7640/(1+$J$2)^Q7640),IF(P7640="Atraso",M7640,M7640/(1+$J$1)^Q7640))</f>
        <v/>
      </c>
    </row>
    <row r="7641">
      <c r="A7641" t="inlineStr">
        <is>
          <t>Q06L015</t>
        </is>
      </c>
      <c r="B7641" t="inlineStr">
        <is>
          <t>SALATIEL LUZ MARINHO</t>
        </is>
      </c>
      <c r="C7641" t="n">
        <v>1</v>
      </c>
      <c r="D7641" t="inlineStr">
        <is>
          <t>IPCA</t>
        </is>
      </c>
      <c r="E7641" t="n">
        <v>0.009488792934583046</v>
      </c>
      <c r="F7641" t="inlineStr">
        <is>
          <t>MENSAL</t>
        </is>
      </c>
      <c r="G7641" t="n">
        <v>46598</v>
      </c>
      <c r="H7641" t="n">
        <v>46598</v>
      </c>
      <c r="I7641" t="inlineStr">
        <is>
          <t>069</t>
        </is>
      </c>
      <c r="J7641" t="inlineStr">
        <is>
          <t>CARTEIRA</t>
        </is>
      </c>
      <c r="K7641" t="inlineStr">
        <is>
          <t>CONTRATO</t>
        </is>
      </c>
      <c r="L7641" t="n">
        <v>1172.28</v>
      </c>
      <c r="M7641" t="inlineStr"/>
      <c r="N7641" t="inlineStr"/>
      <c r="O7641" s="142">
        <f>DATE(YEAR(H7641),MONTH(H7641),1)</f>
        <v/>
      </c>
      <c r="P7641" s="132">
        <f>IF(H7641&gt;$L$3,"Futuro","Atraso")</f>
        <v/>
      </c>
      <c r="Q7641">
        <f>12*(YEAR(H7641)-YEAR($L$3))+(MONTH(H7641)-MONTH($L$3))</f>
        <v/>
      </c>
      <c r="R7641" s="366">
        <f>IF(N7641="IBIRAPITANGA FASE 3",IF(P7641="Atraso",M7641,M7641/(1+$J$2)^Q7641),IF(P7641="Atraso",M7641,M7641/(1+$J$1)^Q7641))</f>
        <v/>
      </c>
    </row>
    <row r="7642">
      <c r="A7642" t="inlineStr">
        <is>
          <t>Q06L015</t>
        </is>
      </c>
      <c r="B7642" t="inlineStr">
        <is>
          <t>SALATIEL LUZ MARINHO</t>
        </is>
      </c>
      <c r="C7642" t="n">
        <v>1</v>
      </c>
      <c r="D7642" t="inlineStr">
        <is>
          <t>IPCA</t>
        </is>
      </c>
      <c r="E7642" t="n">
        <v>0.009488792934583046</v>
      </c>
      <c r="F7642" t="inlineStr">
        <is>
          <t>MENSAL</t>
        </is>
      </c>
      <c r="G7642" t="n">
        <v>46629</v>
      </c>
      <c r="H7642" t="n">
        <v>46629</v>
      </c>
      <c r="I7642" t="inlineStr">
        <is>
          <t>070</t>
        </is>
      </c>
      <c r="J7642" t="inlineStr">
        <is>
          <t>CARTEIRA</t>
        </is>
      </c>
      <c r="K7642" t="inlineStr">
        <is>
          <t>CONTRATO</t>
        </is>
      </c>
      <c r="L7642" t="n">
        <v>1172.28</v>
      </c>
      <c r="M7642" t="inlineStr"/>
      <c r="N7642" t="inlineStr"/>
      <c r="O7642" s="142">
        <f>DATE(YEAR(H7642),MONTH(H7642),1)</f>
        <v/>
      </c>
      <c r="P7642" s="132">
        <f>IF(H7642&gt;$L$3,"Futuro","Atraso")</f>
        <v/>
      </c>
      <c r="Q7642">
        <f>12*(YEAR(H7642)-YEAR($L$3))+(MONTH(H7642)-MONTH($L$3))</f>
        <v/>
      </c>
      <c r="R7642" s="366">
        <f>IF(N7642="IBIRAPITANGA FASE 3",IF(P7642="Atraso",M7642,M7642/(1+$J$2)^Q7642),IF(P7642="Atraso",M7642,M7642/(1+$J$1)^Q7642))</f>
        <v/>
      </c>
    </row>
    <row r="7643">
      <c r="A7643" t="inlineStr">
        <is>
          <t>Q06L015</t>
        </is>
      </c>
      <c r="B7643" t="inlineStr">
        <is>
          <t>SALATIEL LUZ MARINHO</t>
        </is>
      </c>
      <c r="C7643" t="n">
        <v>1</v>
      </c>
      <c r="D7643" t="inlineStr">
        <is>
          <t>IPCA</t>
        </is>
      </c>
      <c r="E7643" t="n">
        <v>0.009488792934583046</v>
      </c>
      <c r="F7643" t="inlineStr">
        <is>
          <t>MENSAL</t>
        </is>
      </c>
      <c r="G7643" t="n">
        <v>46660</v>
      </c>
      <c r="H7643" t="n">
        <v>46660</v>
      </c>
      <c r="I7643" t="inlineStr">
        <is>
          <t>071</t>
        </is>
      </c>
      <c r="J7643" t="inlineStr">
        <is>
          <t>CARTEIRA</t>
        </is>
      </c>
      <c r="K7643" t="inlineStr">
        <is>
          <t>CONTRATO</t>
        </is>
      </c>
      <c r="L7643" t="n">
        <v>1172.28</v>
      </c>
      <c r="M7643" t="inlineStr"/>
      <c r="N7643" t="inlineStr"/>
      <c r="O7643" s="142">
        <f>DATE(YEAR(H7643),MONTH(H7643),1)</f>
        <v/>
      </c>
      <c r="P7643" s="132">
        <f>IF(H7643&gt;$L$3,"Futuro","Atraso")</f>
        <v/>
      </c>
      <c r="Q7643">
        <f>12*(YEAR(H7643)-YEAR($L$3))+(MONTH(H7643)-MONTH($L$3))</f>
        <v/>
      </c>
      <c r="R7643" s="366">
        <f>IF(N7643="IBIRAPITANGA FASE 3",IF(P7643="Atraso",M7643,M7643/(1+$J$2)^Q7643),IF(P7643="Atraso",M7643,M7643/(1+$J$1)^Q7643))</f>
        <v/>
      </c>
    </row>
    <row r="7644">
      <c r="A7644" t="inlineStr">
        <is>
          <t>Q06L015</t>
        </is>
      </c>
      <c r="B7644" t="inlineStr">
        <is>
          <t>SALATIEL LUZ MARINHO</t>
        </is>
      </c>
      <c r="C7644" t="n">
        <v>1</v>
      </c>
      <c r="D7644" t="inlineStr">
        <is>
          <t>IPCA</t>
        </is>
      </c>
      <c r="E7644" t="n">
        <v>0.009488792934583046</v>
      </c>
      <c r="F7644" t="inlineStr">
        <is>
          <t>MENSAL</t>
        </is>
      </c>
      <c r="G7644" t="n">
        <v>46690</v>
      </c>
      <c r="H7644" t="n">
        <v>46690</v>
      </c>
      <c r="I7644" t="inlineStr">
        <is>
          <t>072</t>
        </is>
      </c>
      <c r="J7644" t="inlineStr">
        <is>
          <t>CARTEIRA</t>
        </is>
      </c>
      <c r="K7644" t="inlineStr">
        <is>
          <t>CONTRATO</t>
        </is>
      </c>
      <c r="L7644" t="n">
        <v>1172.28</v>
      </c>
      <c r="M7644" t="inlineStr"/>
      <c r="N7644" t="inlineStr"/>
      <c r="O7644" s="142">
        <f>DATE(YEAR(H7644),MONTH(H7644),1)</f>
        <v/>
      </c>
      <c r="P7644" s="132">
        <f>IF(H7644&gt;$L$3,"Futuro","Atraso")</f>
        <v/>
      </c>
      <c r="Q7644">
        <f>12*(YEAR(H7644)-YEAR($L$3))+(MONTH(H7644)-MONTH($L$3))</f>
        <v/>
      </c>
      <c r="R7644" s="366">
        <f>IF(N7644="IBIRAPITANGA FASE 3",IF(P7644="Atraso",M7644,M7644/(1+$J$2)^Q7644),IF(P7644="Atraso",M7644,M7644/(1+$J$1)^Q7644))</f>
        <v/>
      </c>
    </row>
    <row r="7645">
      <c r="A7645" t="inlineStr">
        <is>
          <t>Q06L015</t>
        </is>
      </c>
      <c r="B7645" t="inlineStr">
        <is>
          <t>SALATIEL LUZ MARINHO</t>
        </is>
      </c>
      <c r="C7645" t="n">
        <v>1</v>
      </c>
      <c r="D7645" t="inlineStr">
        <is>
          <t>IPCA</t>
        </is>
      </c>
      <c r="E7645" t="n">
        <v>0.009488792934583046</v>
      </c>
      <c r="F7645" t="inlineStr">
        <is>
          <t>MENSAL</t>
        </is>
      </c>
      <c r="G7645" t="n">
        <v>46721</v>
      </c>
      <c r="H7645" t="n">
        <v>46721</v>
      </c>
      <c r="I7645" t="inlineStr">
        <is>
          <t>073</t>
        </is>
      </c>
      <c r="J7645" t="inlineStr">
        <is>
          <t>CARTEIRA</t>
        </is>
      </c>
      <c r="K7645" t="inlineStr">
        <is>
          <t>CONTRATO</t>
        </is>
      </c>
      <c r="L7645" t="n">
        <v>1172.28</v>
      </c>
      <c r="M7645" t="inlineStr"/>
      <c r="N7645" t="inlineStr"/>
      <c r="O7645" s="142">
        <f>DATE(YEAR(H7645),MONTH(H7645),1)</f>
        <v/>
      </c>
      <c r="P7645" s="132">
        <f>IF(H7645&gt;$L$3,"Futuro","Atraso")</f>
        <v/>
      </c>
      <c r="Q7645">
        <f>12*(YEAR(H7645)-YEAR($L$3))+(MONTH(H7645)-MONTH($L$3))</f>
        <v/>
      </c>
      <c r="R7645" s="366">
        <f>IF(N7645="IBIRAPITANGA FASE 3",IF(P7645="Atraso",M7645,M7645/(1+$J$2)^Q7645),IF(P7645="Atraso",M7645,M7645/(1+$J$1)^Q7645))</f>
        <v/>
      </c>
    </row>
    <row r="7646">
      <c r="A7646" t="inlineStr">
        <is>
          <t>Q06L015</t>
        </is>
      </c>
      <c r="B7646" t="inlineStr">
        <is>
          <t>SALATIEL LUZ MARINHO</t>
        </is>
      </c>
      <c r="C7646" t="n">
        <v>1</v>
      </c>
      <c r="D7646" t="inlineStr">
        <is>
          <t>IPCA</t>
        </is>
      </c>
      <c r="E7646" t="n">
        <v>0.009488792934583046</v>
      </c>
      <c r="F7646" t="inlineStr">
        <is>
          <t>MENSAL</t>
        </is>
      </c>
      <c r="G7646" t="n">
        <v>46751</v>
      </c>
      <c r="H7646" t="n">
        <v>46751</v>
      </c>
      <c r="I7646" t="inlineStr">
        <is>
          <t>074</t>
        </is>
      </c>
      <c r="J7646" t="inlineStr">
        <is>
          <t>CARTEIRA</t>
        </is>
      </c>
      <c r="K7646" t="inlineStr">
        <is>
          <t>CONTRATO</t>
        </is>
      </c>
      <c r="L7646" t="n">
        <v>1172.28</v>
      </c>
      <c r="M7646" t="inlineStr"/>
      <c r="N7646" t="inlineStr"/>
      <c r="O7646" s="142">
        <f>DATE(YEAR(H7646),MONTH(H7646),1)</f>
        <v/>
      </c>
      <c r="P7646" s="132">
        <f>IF(H7646&gt;$L$3,"Futuro","Atraso")</f>
        <v/>
      </c>
      <c r="Q7646">
        <f>12*(YEAR(H7646)-YEAR($L$3))+(MONTH(H7646)-MONTH($L$3))</f>
        <v/>
      </c>
      <c r="R7646" s="366">
        <f>IF(N7646="IBIRAPITANGA FASE 3",IF(P7646="Atraso",M7646,M7646/(1+$J$2)^Q7646),IF(P7646="Atraso",M7646,M7646/(1+$J$1)^Q7646))</f>
        <v/>
      </c>
    </row>
    <row r="7647">
      <c r="A7647" t="inlineStr">
        <is>
          <t>Q06L015</t>
        </is>
      </c>
      <c r="B7647" t="inlineStr">
        <is>
          <t>SALATIEL LUZ MARINHO</t>
        </is>
      </c>
      <c r="C7647" t="n">
        <v>1</v>
      </c>
      <c r="D7647" t="inlineStr">
        <is>
          <t>IPCA</t>
        </is>
      </c>
      <c r="E7647" t="n">
        <v>0.009488792934583046</v>
      </c>
      <c r="F7647" t="inlineStr">
        <is>
          <t>MENSAL</t>
        </is>
      </c>
      <c r="G7647" t="n">
        <v>46782</v>
      </c>
      <c r="H7647" t="n">
        <v>46782</v>
      </c>
      <c r="I7647" t="inlineStr">
        <is>
          <t>075</t>
        </is>
      </c>
      <c r="J7647" t="inlineStr">
        <is>
          <t>CARTEIRA</t>
        </is>
      </c>
      <c r="K7647" t="inlineStr">
        <is>
          <t>CONTRATO</t>
        </is>
      </c>
      <c r="L7647" t="n">
        <v>1172.28</v>
      </c>
      <c r="M7647" t="inlineStr"/>
      <c r="N7647" t="inlineStr"/>
      <c r="O7647" s="142">
        <f>DATE(YEAR(H7647),MONTH(H7647),1)</f>
        <v/>
      </c>
      <c r="P7647" s="132">
        <f>IF(H7647&gt;$L$3,"Futuro","Atraso")</f>
        <v/>
      </c>
      <c r="Q7647">
        <f>12*(YEAR(H7647)-YEAR($L$3))+(MONTH(H7647)-MONTH($L$3))</f>
        <v/>
      </c>
      <c r="R7647" s="366">
        <f>IF(N7647="IBIRAPITANGA FASE 3",IF(P7647="Atraso",M7647,M7647/(1+$J$2)^Q7647),IF(P7647="Atraso",M7647,M7647/(1+$J$1)^Q7647))</f>
        <v/>
      </c>
    </row>
    <row r="7648">
      <c r="A7648" t="inlineStr">
        <is>
          <t>Q06L015</t>
        </is>
      </c>
      <c r="B7648" t="inlineStr">
        <is>
          <t>SALATIEL LUZ MARINHO</t>
        </is>
      </c>
      <c r="C7648" t="n">
        <v>1</v>
      </c>
      <c r="D7648" t="inlineStr">
        <is>
          <t>IPCA</t>
        </is>
      </c>
      <c r="E7648" t="n">
        <v>0.009488792934583046</v>
      </c>
      <c r="F7648" t="inlineStr">
        <is>
          <t>MENSAL</t>
        </is>
      </c>
      <c r="G7648" t="n">
        <v>46812</v>
      </c>
      <c r="H7648" t="n">
        <v>46812</v>
      </c>
      <c r="I7648" t="inlineStr">
        <is>
          <t>076</t>
        </is>
      </c>
      <c r="J7648" t="inlineStr">
        <is>
          <t>CARTEIRA</t>
        </is>
      </c>
      <c r="K7648" t="inlineStr">
        <is>
          <t>CONTRATO</t>
        </is>
      </c>
      <c r="L7648" t="n">
        <v>1172.28</v>
      </c>
      <c r="M7648" t="inlineStr"/>
      <c r="N7648" t="inlineStr"/>
      <c r="O7648" s="142">
        <f>DATE(YEAR(H7648),MONTH(H7648),1)</f>
        <v/>
      </c>
      <c r="P7648" s="132">
        <f>IF(H7648&gt;$L$3,"Futuro","Atraso")</f>
        <v/>
      </c>
      <c r="Q7648">
        <f>12*(YEAR(H7648)-YEAR($L$3))+(MONTH(H7648)-MONTH($L$3))</f>
        <v/>
      </c>
      <c r="R7648" s="366">
        <f>IF(N7648="IBIRAPITANGA FASE 3",IF(P7648="Atraso",M7648,M7648/(1+$J$2)^Q7648),IF(P7648="Atraso",M7648,M7648/(1+$J$1)^Q7648))</f>
        <v/>
      </c>
    </row>
    <row r="7649">
      <c r="A7649" t="inlineStr">
        <is>
          <t>Q06L015</t>
        </is>
      </c>
      <c r="B7649" t="inlineStr">
        <is>
          <t>SALATIEL LUZ MARINHO</t>
        </is>
      </c>
      <c r="C7649" t="n">
        <v>1</v>
      </c>
      <c r="D7649" t="inlineStr">
        <is>
          <t>IPCA</t>
        </is>
      </c>
      <c r="E7649" t="n">
        <v>0.009488792934583046</v>
      </c>
      <c r="F7649" t="inlineStr">
        <is>
          <t>MENSAL</t>
        </is>
      </c>
      <c r="G7649" t="n">
        <v>46842</v>
      </c>
      <c r="H7649" t="n">
        <v>46842</v>
      </c>
      <c r="I7649" t="inlineStr">
        <is>
          <t>077</t>
        </is>
      </c>
      <c r="J7649" t="inlineStr">
        <is>
          <t>CARTEIRA</t>
        </is>
      </c>
      <c r="K7649" t="inlineStr">
        <is>
          <t>CONTRATO</t>
        </is>
      </c>
      <c r="L7649" t="n">
        <v>1172.28</v>
      </c>
      <c r="M7649" t="inlineStr"/>
      <c r="N7649" t="inlineStr"/>
      <c r="O7649" s="142">
        <f>DATE(YEAR(H7649),MONTH(H7649),1)</f>
        <v/>
      </c>
      <c r="P7649" s="132">
        <f>IF(H7649&gt;$L$3,"Futuro","Atraso")</f>
        <v/>
      </c>
      <c r="Q7649">
        <f>12*(YEAR(H7649)-YEAR($L$3))+(MONTH(H7649)-MONTH($L$3))</f>
        <v/>
      </c>
      <c r="R7649" s="366">
        <f>IF(N7649="IBIRAPITANGA FASE 3",IF(P7649="Atraso",M7649,M7649/(1+$J$2)^Q7649),IF(P7649="Atraso",M7649,M7649/(1+$J$1)^Q7649))</f>
        <v/>
      </c>
    </row>
    <row r="7650">
      <c r="A7650" t="inlineStr">
        <is>
          <t>Q06L015</t>
        </is>
      </c>
      <c r="B7650" t="inlineStr">
        <is>
          <t>SALATIEL LUZ MARINHO</t>
        </is>
      </c>
      <c r="C7650" t="n">
        <v>1</v>
      </c>
      <c r="D7650" t="inlineStr">
        <is>
          <t>IPCA</t>
        </is>
      </c>
      <c r="E7650" t="n">
        <v>0.009488792934583046</v>
      </c>
      <c r="F7650" t="inlineStr">
        <is>
          <t>MENSAL</t>
        </is>
      </c>
      <c r="G7650" t="n">
        <v>46873</v>
      </c>
      <c r="H7650" t="n">
        <v>46873</v>
      </c>
      <c r="I7650" t="inlineStr">
        <is>
          <t>078</t>
        </is>
      </c>
      <c r="J7650" t="inlineStr">
        <is>
          <t>CARTEIRA</t>
        </is>
      </c>
      <c r="K7650" t="inlineStr">
        <is>
          <t>CONTRATO</t>
        </is>
      </c>
      <c r="L7650" t="n">
        <v>1172.28</v>
      </c>
      <c r="M7650" t="inlineStr"/>
      <c r="N7650" t="inlineStr"/>
      <c r="O7650" s="142">
        <f>DATE(YEAR(H7650),MONTH(H7650),1)</f>
        <v/>
      </c>
      <c r="P7650" s="132">
        <f>IF(H7650&gt;$L$3,"Futuro","Atraso")</f>
        <v/>
      </c>
      <c r="Q7650">
        <f>12*(YEAR(H7650)-YEAR($L$3))+(MONTH(H7650)-MONTH($L$3))</f>
        <v/>
      </c>
      <c r="R7650" s="366">
        <f>IF(N7650="IBIRAPITANGA FASE 3",IF(P7650="Atraso",M7650,M7650/(1+$J$2)^Q7650),IF(P7650="Atraso",M7650,M7650/(1+$J$1)^Q7650))</f>
        <v/>
      </c>
    </row>
    <row r="7651">
      <c r="A7651" t="inlineStr">
        <is>
          <t>Q06L015</t>
        </is>
      </c>
      <c r="B7651" t="inlineStr">
        <is>
          <t>SALATIEL LUZ MARINHO</t>
        </is>
      </c>
      <c r="C7651" t="n">
        <v>1</v>
      </c>
      <c r="D7651" t="inlineStr">
        <is>
          <t>IPCA</t>
        </is>
      </c>
      <c r="E7651" t="n">
        <v>0.009488792934583046</v>
      </c>
      <c r="F7651" t="inlineStr">
        <is>
          <t>MENSAL</t>
        </is>
      </c>
      <c r="G7651" t="n">
        <v>46903</v>
      </c>
      <c r="H7651" t="n">
        <v>46903</v>
      </c>
      <c r="I7651" t="inlineStr">
        <is>
          <t>079</t>
        </is>
      </c>
      <c r="J7651" t="inlineStr">
        <is>
          <t>CARTEIRA</t>
        </is>
      </c>
      <c r="K7651" t="inlineStr">
        <is>
          <t>CONTRATO</t>
        </is>
      </c>
      <c r="L7651" t="n">
        <v>1172.28</v>
      </c>
      <c r="M7651" t="inlineStr"/>
      <c r="N7651" t="inlineStr"/>
      <c r="O7651" s="142">
        <f>DATE(YEAR(H7651),MONTH(H7651),1)</f>
        <v/>
      </c>
      <c r="P7651" s="132">
        <f>IF(H7651&gt;$L$3,"Futuro","Atraso")</f>
        <v/>
      </c>
      <c r="Q7651">
        <f>12*(YEAR(H7651)-YEAR($L$3))+(MONTH(H7651)-MONTH($L$3))</f>
        <v/>
      </c>
      <c r="R7651" s="366">
        <f>IF(N7651="IBIRAPITANGA FASE 3",IF(P7651="Atraso",M7651,M7651/(1+$J$2)^Q7651),IF(P7651="Atraso",M7651,M7651/(1+$J$1)^Q7651))</f>
        <v/>
      </c>
    </row>
    <row r="7652">
      <c r="A7652" t="inlineStr">
        <is>
          <t>Q06L015</t>
        </is>
      </c>
      <c r="B7652" t="inlineStr">
        <is>
          <t>SALATIEL LUZ MARINHO</t>
        </is>
      </c>
      <c r="C7652" t="n">
        <v>1</v>
      </c>
      <c r="D7652" t="inlineStr">
        <is>
          <t>IPCA</t>
        </is>
      </c>
      <c r="E7652" t="n">
        <v>0.009488792934583046</v>
      </c>
      <c r="F7652" t="inlineStr">
        <is>
          <t>MENSAL</t>
        </is>
      </c>
      <c r="G7652" t="n">
        <v>46934</v>
      </c>
      <c r="H7652" t="n">
        <v>46934</v>
      </c>
      <c r="I7652" t="inlineStr">
        <is>
          <t>080</t>
        </is>
      </c>
      <c r="J7652" t="inlineStr">
        <is>
          <t>CARTEIRA</t>
        </is>
      </c>
      <c r="K7652" t="inlineStr">
        <is>
          <t>CONTRATO</t>
        </is>
      </c>
      <c r="L7652" t="n">
        <v>1172.28</v>
      </c>
      <c r="M7652" t="inlineStr"/>
      <c r="N7652" t="inlineStr"/>
      <c r="O7652" s="142">
        <f>DATE(YEAR(H7652),MONTH(H7652),1)</f>
        <v/>
      </c>
      <c r="P7652" s="132">
        <f>IF(H7652&gt;$L$3,"Futuro","Atraso")</f>
        <v/>
      </c>
      <c r="Q7652">
        <f>12*(YEAR(H7652)-YEAR($L$3))+(MONTH(H7652)-MONTH($L$3))</f>
        <v/>
      </c>
      <c r="R7652" s="366">
        <f>IF(N7652="IBIRAPITANGA FASE 3",IF(P7652="Atraso",M7652,M7652/(1+$J$2)^Q7652),IF(P7652="Atraso",M7652,M7652/(1+$J$1)^Q7652))</f>
        <v/>
      </c>
    </row>
    <row r="7653">
      <c r="A7653" t="inlineStr">
        <is>
          <t>Q06L015</t>
        </is>
      </c>
      <c r="B7653" t="inlineStr">
        <is>
          <t>SALATIEL LUZ MARINHO</t>
        </is>
      </c>
      <c r="C7653" t="n">
        <v>1</v>
      </c>
      <c r="D7653" t="inlineStr">
        <is>
          <t>IPCA</t>
        </is>
      </c>
      <c r="E7653" t="n">
        <v>0.009488792934583046</v>
      </c>
      <c r="F7653" t="inlineStr">
        <is>
          <t>MENSAL</t>
        </is>
      </c>
      <c r="G7653" t="n">
        <v>46956</v>
      </c>
      <c r="H7653" t="n">
        <v>46956</v>
      </c>
      <c r="I7653" t="inlineStr">
        <is>
          <t>007</t>
        </is>
      </c>
      <c r="J7653" t="inlineStr">
        <is>
          <t>CARTEIRA</t>
        </is>
      </c>
      <c r="K7653" t="inlineStr">
        <is>
          <t>CONTRATO</t>
        </is>
      </c>
      <c r="L7653" t="n">
        <v>3706.33</v>
      </c>
      <c r="M7653" t="inlineStr"/>
      <c r="N7653" t="inlineStr"/>
      <c r="O7653" s="142">
        <f>DATE(YEAR(H7653),MONTH(H7653),1)</f>
        <v/>
      </c>
      <c r="P7653" s="132">
        <f>IF(H7653&gt;$L$3,"Futuro","Atraso")</f>
        <v/>
      </c>
      <c r="Q7653">
        <f>12*(YEAR(H7653)-YEAR($L$3))+(MONTH(H7653)-MONTH($L$3))</f>
        <v/>
      </c>
      <c r="R7653" s="366">
        <f>IF(N7653="IBIRAPITANGA FASE 3",IF(P7653="Atraso",M7653,M7653/(1+$J$2)^Q7653),IF(P7653="Atraso",M7653,M7653/(1+$J$1)^Q7653))</f>
        <v/>
      </c>
    </row>
    <row r="7654">
      <c r="A7654" t="inlineStr">
        <is>
          <t>Q06L015</t>
        </is>
      </c>
      <c r="B7654" t="inlineStr">
        <is>
          <t>SALATIEL LUZ MARINHO</t>
        </is>
      </c>
      <c r="C7654" t="n">
        <v>1</v>
      </c>
      <c r="D7654" t="inlineStr">
        <is>
          <t>IPCA</t>
        </is>
      </c>
      <c r="E7654" t="n">
        <v>0.009488792934583046</v>
      </c>
      <c r="F7654" t="inlineStr">
        <is>
          <t>MENSAL</t>
        </is>
      </c>
      <c r="G7654" t="n">
        <v>46964</v>
      </c>
      <c r="H7654" t="n">
        <v>46964</v>
      </c>
      <c r="I7654" t="inlineStr">
        <is>
          <t>081</t>
        </is>
      </c>
      <c r="J7654" t="inlineStr">
        <is>
          <t>CARTEIRA</t>
        </is>
      </c>
      <c r="K7654" t="inlineStr">
        <is>
          <t>CONTRATO</t>
        </is>
      </c>
      <c r="L7654" t="n">
        <v>1172.28</v>
      </c>
      <c r="M7654" t="inlineStr"/>
      <c r="N7654" t="inlineStr"/>
      <c r="O7654" s="142">
        <f>DATE(YEAR(H7654),MONTH(H7654),1)</f>
        <v/>
      </c>
      <c r="P7654" s="132">
        <f>IF(H7654&gt;$L$3,"Futuro","Atraso")</f>
        <v/>
      </c>
      <c r="Q7654">
        <f>12*(YEAR(H7654)-YEAR($L$3))+(MONTH(H7654)-MONTH($L$3))</f>
        <v/>
      </c>
      <c r="R7654" s="366">
        <f>IF(N7654="IBIRAPITANGA FASE 3",IF(P7654="Atraso",M7654,M7654/(1+$J$2)^Q7654),IF(P7654="Atraso",M7654,M7654/(1+$J$1)^Q7654))</f>
        <v/>
      </c>
    </row>
    <row r="7655">
      <c r="A7655" t="inlineStr">
        <is>
          <t>Q06L015</t>
        </is>
      </c>
      <c r="B7655" t="inlineStr">
        <is>
          <t>SALATIEL LUZ MARINHO</t>
        </is>
      </c>
      <c r="C7655" t="n">
        <v>1</v>
      </c>
      <c r="D7655" t="inlineStr">
        <is>
          <t>IPCA</t>
        </is>
      </c>
      <c r="E7655" t="n">
        <v>0.009488792934583046</v>
      </c>
      <c r="F7655" t="inlineStr">
        <is>
          <t>MENSAL</t>
        </is>
      </c>
      <c r="G7655" t="n">
        <v>46995</v>
      </c>
      <c r="H7655" t="n">
        <v>46995</v>
      </c>
      <c r="I7655" t="inlineStr">
        <is>
          <t>082</t>
        </is>
      </c>
      <c r="J7655" t="inlineStr">
        <is>
          <t>CARTEIRA</t>
        </is>
      </c>
      <c r="K7655" t="inlineStr">
        <is>
          <t>CONTRATO</t>
        </is>
      </c>
      <c r="L7655" t="n">
        <v>1172.28</v>
      </c>
      <c r="M7655" t="inlineStr"/>
      <c r="N7655" t="inlineStr"/>
      <c r="O7655" s="142">
        <f>DATE(YEAR(H7655),MONTH(H7655),1)</f>
        <v/>
      </c>
      <c r="P7655" s="132">
        <f>IF(H7655&gt;$L$3,"Futuro","Atraso")</f>
        <v/>
      </c>
      <c r="Q7655">
        <f>12*(YEAR(H7655)-YEAR($L$3))+(MONTH(H7655)-MONTH($L$3))</f>
        <v/>
      </c>
      <c r="R7655" s="366">
        <f>IF(N7655="IBIRAPITANGA FASE 3",IF(P7655="Atraso",M7655,M7655/(1+$J$2)^Q7655),IF(P7655="Atraso",M7655,M7655/(1+$J$1)^Q7655))</f>
        <v/>
      </c>
    </row>
    <row r="7656">
      <c r="A7656" t="inlineStr">
        <is>
          <t>Q06L015</t>
        </is>
      </c>
      <c r="B7656" t="inlineStr">
        <is>
          <t>SALATIEL LUZ MARINHO</t>
        </is>
      </c>
      <c r="C7656" t="n">
        <v>1</v>
      </c>
      <c r="D7656" t="inlineStr">
        <is>
          <t>IPCA</t>
        </is>
      </c>
      <c r="E7656" t="n">
        <v>0.009488792934583046</v>
      </c>
      <c r="F7656" t="inlineStr">
        <is>
          <t>MENSAL</t>
        </is>
      </c>
      <c r="G7656" t="n">
        <v>47026</v>
      </c>
      <c r="H7656" t="n">
        <v>47026</v>
      </c>
      <c r="I7656" t="inlineStr">
        <is>
          <t>083</t>
        </is>
      </c>
      <c r="J7656" t="inlineStr">
        <is>
          <t>CARTEIRA</t>
        </is>
      </c>
      <c r="K7656" t="inlineStr">
        <is>
          <t>CONTRATO</t>
        </is>
      </c>
      <c r="L7656" t="n">
        <v>1172.28</v>
      </c>
      <c r="M7656" t="inlineStr"/>
      <c r="N7656" t="inlineStr"/>
      <c r="O7656" s="142">
        <f>DATE(YEAR(H7656),MONTH(H7656),1)</f>
        <v/>
      </c>
      <c r="P7656" s="132">
        <f>IF(H7656&gt;$L$3,"Futuro","Atraso")</f>
        <v/>
      </c>
      <c r="Q7656">
        <f>12*(YEAR(H7656)-YEAR($L$3))+(MONTH(H7656)-MONTH($L$3))</f>
        <v/>
      </c>
      <c r="R7656" s="366">
        <f>IF(N7656="IBIRAPITANGA FASE 3",IF(P7656="Atraso",M7656,M7656/(1+$J$2)^Q7656),IF(P7656="Atraso",M7656,M7656/(1+$J$1)^Q7656))</f>
        <v/>
      </c>
    </row>
    <row r="7657">
      <c r="A7657" t="inlineStr">
        <is>
          <t>Q06L015</t>
        </is>
      </c>
      <c r="B7657" t="inlineStr">
        <is>
          <t>SALATIEL LUZ MARINHO</t>
        </is>
      </c>
      <c r="C7657" t="n">
        <v>1</v>
      </c>
      <c r="D7657" t="inlineStr">
        <is>
          <t>IPCA</t>
        </is>
      </c>
      <c r="E7657" t="n">
        <v>0.009488792934583046</v>
      </c>
      <c r="F7657" t="inlineStr">
        <is>
          <t>MENSAL</t>
        </is>
      </c>
      <c r="G7657" t="n">
        <v>47056</v>
      </c>
      <c r="H7657" t="n">
        <v>47056</v>
      </c>
      <c r="I7657" t="inlineStr">
        <is>
          <t>084</t>
        </is>
      </c>
      <c r="J7657" t="inlineStr">
        <is>
          <t>CARTEIRA</t>
        </is>
      </c>
      <c r="K7657" t="inlineStr">
        <is>
          <t>CONTRATO</t>
        </is>
      </c>
      <c r="L7657" t="n">
        <v>1172.28</v>
      </c>
      <c r="M7657" t="inlineStr"/>
      <c r="N7657" t="inlineStr"/>
      <c r="O7657" s="142">
        <f>DATE(YEAR(H7657),MONTH(H7657),1)</f>
        <v/>
      </c>
      <c r="P7657" s="132">
        <f>IF(H7657&gt;$L$3,"Futuro","Atraso")</f>
        <v/>
      </c>
      <c r="Q7657">
        <f>12*(YEAR(H7657)-YEAR($L$3))+(MONTH(H7657)-MONTH($L$3))</f>
        <v/>
      </c>
      <c r="R7657" s="366">
        <f>IF(N7657="IBIRAPITANGA FASE 3",IF(P7657="Atraso",M7657,M7657/(1+$J$2)^Q7657),IF(P7657="Atraso",M7657,M7657/(1+$J$1)^Q7657))</f>
        <v/>
      </c>
    </row>
    <row r="7658">
      <c r="A7658" t="inlineStr">
        <is>
          <t>Q06L015</t>
        </is>
      </c>
      <c r="B7658" t="inlineStr">
        <is>
          <t>SALATIEL LUZ MARINHO</t>
        </is>
      </c>
      <c r="C7658" t="n">
        <v>1</v>
      </c>
      <c r="D7658" t="inlineStr">
        <is>
          <t>IPCA</t>
        </is>
      </c>
      <c r="E7658" t="n">
        <v>0.009488792934583046</v>
      </c>
      <c r="F7658" t="inlineStr">
        <is>
          <t>MENSAL</t>
        </is>
      </c>
      <c r="G7658" t="n">
        <v>47087</v>
      </c>
      <c r="H7658" t="n">
        <v>47087</v>
      </c>
      <c r="I7658" t="inlineStr">
        <is>
          <t>085</t>
        </is>
      </c>
      <c r="J7658" t="inlineStr">
        <is>
          <t>CARTEIRA</t>
        </is>
      </c>
      <c r="K7658" t="inlineStr">
        <is>
          <t>CONTRATO</t>
        </is>
      </c>
      <c r="L7658" t="n">
        <v>1172.28</v>
      </c>
      <c r="M7658" t="inlineStr"/>
      <c r="N7658" t="inlineStr"/>
      <c r="O7658" s="142">
        <f>DATE(YEAR(H7658),MONTH(H7658),1)</f>
        <v/>
      </c>
      <c r="P7658" s="132">
        <f>IF(H7658&gt;$L$3,"Futuro","Atraso")</f>
        <v/>
      </c>
      <c r="Q7658">
        <f>12*(YEAR(H7658)-YEAR($L$3))+(MONTH(H7658)-MONTH($L$3))</f>
        <v/>
      </c>
      <c r="R7658" s="366">
        <f>IF(N7658="IBIRAPITANGA FASE 3",IF(P7658="Atraso",M7658,M7658/(1+$J$2)^Q7658),IF(P7658="Atraso",M7658,M7658/(1+$J$1)^Q7658))</f>
        <v/>
      </c>
    </row>
    <row r="7659">
      <c r="A7659" t="inlineStr">
        <is>
          <t>Q06L015</t>
        </is>
      </c>
      <c r="B7659" t="inlineStr">
        <is>
          <t>SALATIEL LUZ MARINHO</t>
        </is>
      </c>
      <c r="C7659" t="n">
        <v>1</v>
      </c>
      <c r="D7659" t="inlineStr">
        <is>
          <t>IPCA</t>
        </is>
      </c>
      <c r="E7659" t="n">
        <v>0.009488792934583046</v>
      </c>
      <c r="F7659" t="inlineStr">
        <is>
          <t>MENSAL</t>
        </is>
      </c>
      <c r="G7659" t="n">
        <v>47117</v>
      </c>
      <c r="H7659" t="n">
        <v>47117</v>
      </c>
      <c r="I7659" t="inlineStr">
        <is>
          <t>086</t>
        </is>
      </c>
      <c r="J7659" t="inlineStr">
        <is>
          <t>CARTEIRA</t>
        </is>
      </c>
      <c r="K7659" t="inlineStr">
        <is>
          <t>CONTRATO</t>
        </is>
      </c>
      <c r="L7659" t="n">
        <v>1172.28</v>
      </c>
      <c r="M7659" t="inlineStr"/>
      <c r="N7659" t="inlineStr"/>
      <c r="O7659" s="142">
        <f>DATE(YEAR(H7659),MONTH(H7659),1)</f>
        <v/>
      </c>
      <c r="P7659" s="132">
        <f>IF(H7659&gt;$L$3,"Futuro","Atraso")</f>
        <v/>
      </c>
      <c r="Q7659">
        <f>12*(YEAR(H7659)-YEAR($L$3))+(MONTH(H7659)-MONTH($L$3))</f>
        <v/>
      </c>
      <c r="R7659" s="366">
        <f>IF(N7659="IBIRAPITANGA FASE 3",IF(P7659="Atraso",M7659,M7659/(1+$J$2)^Q7659),IF(P7659="Atraso",M7659,M7659/(1+$J$1)^Q7659))</f>
        <v/>
      </c>
    </row>
    <row r="7660">
      <c r="A7660" t="inlineStr">
        <is>
          <t>Q06L015</t>
        </is>
      </c>
      <c r="B7660" t="inlineStr">
        <is>
          <t>SALATIEL LUZ MARINHO</t>
        </is>
      </c>
      <c r="C7660" t="n">
        <v>1</v>
      </c>
      <c r="D7660" t="inlineStr">
        <is>
          <t>IPCA</t>
        </is>
      </c>
      <c r="E7660" t="n">
        <v>0.009488792934583046</v>
      </c>
      <c r="F7660" t="inlineStr">
        <is>
          <t>MENSAL</t>
        </is>
      </c>
      <c r="G7660" t="n">
        <v>47148</v>
      </c>
      <c r="H7660" t="n">
        <v>47148</v>
      </c>
      <c r="I7660" t="inlineStr">
        <is>
          <t>087</t>
        </is>
      </c>
      <c r="J7660" t="inlineStr">
        <is>
          <t>CARTEIRA</t>
        </is>
      </c>
      <c r="K7660" t="inlineStr">
        <is>
          <t>CONTRATO</t>
        </is>
      </c>
      <c r="L7660" t="n">
        <v>1172.28</v>
      </c>
      <c r="M7660" t="inlineStr"/>
      <c r="N7660" t="inlineStr"/>
      <c r="O7660" s="142">
        <f>DATE(YEAR(H7660),MONTH(H7660),1)</f>
        <v/>
      </c>
      <c r="P7660" s="132">
        <f>IF(H7660&gt;$L$3,"Futuro","Atraso")</f>
        <v/>
      </c>
      <c r="Q7660">
        <f>12*(YEAR(H7660)-YEAR($L$3))+(MONTH(H7660)-MONTH($L$3))</f>
        <v/>
      </c>
      <c r="R7660" s="366">
        <f>IF(N7660="IBIRAPITANGA FASE 3",IF(P7660="Atraso",M7660,M7660/(1+$J$2)^Q7660),IF(P7660="Atraso",M7660,M7660/(1+$J$1)^Q7660))</f>
        <v/>
      </c>
    </row>
    <row r="7661">
      <c r="A7661" t="inlineStr">
        <is>
          <t>Q06L015</t>
        </is>
      </c>
      <c r="B7661" t="inlineStr">
        <is>
          <t>SALATIEL LUZ MARINHO</t>
        </is>
      </c>
      <c r="C7661" t="n">
        <v>1</v>
      </c>
      <c r="D7661" t="inlineStr">
        <is>
          <t>IPCA</t>
        </is>
      </c>
      <c r="E7661" t="n">
        <v>0.009488792934583046</v>
      </c>
      <c r="F7661" t="inlineStr">
        <is>
          <t>MENSAL</t>
        </is>
      </c>
      <c r="G7661" t="n">
        <v>47177</v>
      </c>
      <c r="H7661" t="n">
        <v>47177</v>
      </c>
      <c r="I7661" t="inlineStr">
        <is>
          <t>088</t>
        </is>
      </c>
      <c r="J7661" t="inlineStr">
        <is>
          <t>CARTEIRA</t>
        </is>
      </c>
      <c r="K7661" t="inlineStr">
        <is>
          <t>CONTRATO</t>
        </is>
      </c>
      <c r="L7661" t="n">
        <v>1172.28</v>
      </c>
      <c r="M7661" t="inlineStr"/>
      <c r="N7661" t="inlineStr"/>
      <c r="O7661" s="142">
        <f>DATE(YEAR(H7661),MONTH(H7661),1)</f>
        <v/>
      </c>
      <c r="P7661" s="132">
        <f>IF(H7661&gt;$L$3,"Futuro","Atraso")</f>
        <v/>
      </c>
      <c r="Q7661">
        <f>12*(YEAR(H7661)-YEAR($L$3))+(MONTH(H7661)-MONTH($L$3))</f>
        <v/>
      </c>
      <c r="R7661" s="366">
        <f>IF(N7661="IBIRAPITANGA FASE 3",IF(P7661="Atraso",M7661,M7661/(1+$J$2)^Q7661),IF(P7661="Atraso",M7661,M7661/(1+$J$1)^Q7661))</f>
        <v/>
      </c>
    </row>
    <row r="7662">
      <c r="A7662" t="inlineStr">
        <is>
          <t>Q06L015</t>
        </is>
      </c>
      <c r="B7662" t="inlineStr">
        <is>
          <t>SALATIEL LUZ MARINHO</t>
        </is>
      </c>
      <c r="C7662" t="n">
        <v>1</v>
      </c>
      <c r="D7662" t="inlineStr">
        <is>
          <t>IPCA</t>
        </is>
      </c>
      <c r="E7662" t="n">
        <v>0.009488792934583046</v>
      </c>
      <c r="F7662" t="inlineStr">
        <is>
          <t>MENSAL</t>
        </is>
      </c>
      <c r="G7662" t="n">
        <v>47207</v>
      </c>
      <c r="H7662" t="n">
        <v>47207</v>
      </c>
      <c r="I7662" t="inlineStr">
        <is>
          <t>089</t>
        </is>
      </c>
      <c r="J7662" t="inlineStr">
        <is>
          <t>CARTEIRA</t>
        </is>
      </c>
      <c r="K7662" t="inlineStr">
        <is>
          <t>CONTRATO</t>
        </is>
      </c>
      <c r="L7662" t="n">
        <v>1172.28</v>
      </c>
      <c r="M7662" t="inlineStr"/>
      <c r="N7662" t="inlineStr"/>
      <c r="O7662" s="142">
        <f>DATE(YEAR(H7662),MONTH(H7662),1)</f>
        <v/>
      </c>
      <c r="P7662" s="132">
        <f>IF(H7662&gt;$L$3,"Futuro","Atraso")</f>
        <v/>
      </c>
      <c r="Q7662">
        <f>12*(YEAR(H7662)-YEAR($L$3))+(MONTH(H7662)-MONTH($L$3))</f>
        <v/>
      </c>
      <c r="R7662" s="366">
        <f>IF(N7662="IBIRAPITANGA FASE 3",IF(P7662="Atraso",M7662,M7662/(1+$J$2)^Q7662),IF(P7662="Atraso",M7662,M7662/(1+$J$1)^Q7662))</f>
        <v/>
      </c>
    </row>
    <row r="7663">
      <c r="A7663" t="inlineStr">
        <is>
          <t>Q06L015</t>
        </is>
      </c>
      <c r="B7663" t="inlineStr">
        <is>
          <t>SALATIEL LUZ MARINHO</t>
        </is>
      </c>
      <c r="C7663" t="n">
        <v>1</v>
      </c>
      <c r="D7663" t="inlineStr">
        <is>
          <t>IPCA</t>
        </is>
      </c>
      <c r="E7663" t="n">
        <v>0.009488792934583046</v>
      </c>
      <c r="F7663" t="inlineStr">
        <is>
          <t>MENSAL</t>
        </is>
      </c>
      <c r="G7663" t="n">
        <v>47238</v>
      </c>
      <c r="H7663" t="n">
        <v>47238</v>
      </c>
      <c r="I7663" t="inlineStr">
        <is>
          <t>090</t>
        </is>
      </c>
      <c r="J7663" t="inlineStr">
        <is>
          <t>CARTEIRA</t>
        </is>
      </c>
      <c r="K7663" t="inlineStr">
        <is>
          <t>CONTRATO</t>
        </is>
      </c>
      <c r="L7663" t="n">
        <v>1172.28</v>
      </c>
      <c r="M7663" t="inlineStr"/>
      <c r="N7663" t="inlineStr"/>
      <c r="O7663" s="142">
        <f>DATE(YEAR(H7663),MONTH(H7663),1)</f>
        <v/>
      </c>
      <c r="P7663" s="132">
        <f>IF(H7663&gt;$L$3,"Futuro","Atraso")</f>
        <v/>
      </c>
      <c r="Q7663">
        <f>12*(YEAR(H7663)-YEAR($L$3))+(MONTH(H7663)-MONTH($L$3))</f>
        <v/>
      </c>
      <c r="R7663" s="366">
        <f>IF(N7663="IBIRAPITANGA FASE 3",IF(P7663="Atraso",M7663,M7663/(1+$J$2)^Q7663),IF(P7663="Atraso",M7663,M7663/(1+$J$1)^Q7663))</f>
        <v/>
      </c>
    </row>
    <row r="7664">
      <c r="A7664" t="inlineStr">
        <is>
          <t>Q06L015</t>
        </is>
      </c>
      <c r="B7664" t="inlineStr">
        <is>
          <t>SALATIEL LUZ MARINHO</t>
        </is>
      </c>
      <c r="C7664" t="n">
        <v>1</v>
      </c>
      <c r="D7664" t="inlineStr">
        <is>
          <t>IPCA</t>
        </is>
      </c>
      <c r="E7664" t="n">
        <v>0.009488792934583046</v>
      </c>
      <c r="F7664" t="inlineStr">
        <is>
          <t>MENSAL</t>
        </is>
      </c>
      <c r="G7664" t="n">
        <v>47268</v>
      </c>
      <c r="H7664" t="n">
        <v>47268</v>
      </c>
      <c r="I7664" t="inlineStr">
        <is>
          <t>091</t>
        </is>
      </c>
      <c r="J7664" t="inlineStr">
        <is>
          <t>CARTEIRA</t>
        </is>
      </c>
      <c r="K7664" t="inlineStr">
        <is>
          <t>CONTRATO</t>
        </is>
      </c>
      <c r="L7664" t="n">
        <v>1172.28</v>
      </c>
      <c r="M7664" t="inlineStr"/>
      <c r="N7664" t="inlineStr"/>
      <c r="O7664" s="142">
        <f>DATE(YEAR(H7664),MONTH(H7664),1)</f>
        <v/>
      </c>
      <c r="P7664" s="132">
        <f>IF(H7664&gt;$L$3,"Futuro","Atraso")</f>
        <v/>
      </c>
      <c r="Q7664">
        <f>12*(YEAR(H7664)-YEAR($L$3))+(MONTH(H7664)-MONTH($L$3))</f>
        <v/>
      </c>
      <c r="R7664" s="366">
        <f>IF(N7664="IBIRAPITANGA FASE 3",IF(P7664="Atraso",M7664,M7664/(1+$J$2)^Q7664),IF(P7664="Atraso",M7664,M7664/(1+$J$1)^Q7664))</f>
        <v/>
      </c>
    </row>
    <row r="7665">
      <c r="A7665" t="inlineStr">
        <is>
          <t>Q06L015</t>
        </is>
      </c>
      <c r="B7665" t="inlineStr">
        <is>
          <t>SALATIEL LUZ MARINHO</t>
        </is>
      </c>
      <c r="C7665" t="n">
        <v>1</v>
      </c>
      <c r="D7665" t="inlineStr">
        <is>
          <t>IPCA</t>
        </is>
      </c>
      <c r="E7665" t="n">
        <v>0.009488792934583046</v>
      </c>
      <c r="F7665" t="inlineStr">
        <is>
          <t>MENSAL</t>
        </is>
      </c>
      <c r="G7665" t="n">
        <v>47299</v>
      </c>
      <c r="H7665" t="n">
        <v>47299</v>
      </c>
      <c r="I7665" t="inlineStr">
        <is>
          <t>092</t>
        </is>
      </c>
      <c r="J7665" t="inlineStr">
        <is>
          <t>CARTEIRA</t>
        </is>
      </c>
      <c r="K7665" t="inlineStr">
        <is>
          <t>CONTRATO</t>
        </is>
      </c>
      <c r="L7665" t="n">
        <v>1172.28</v>
      </c>
      <c r="M7665" t="inlineStr"/>
      <c r="N7665" t="inlineStr"/>
      <c r="O7665" s="142">
        <f>DATE(YEAR(H7665),MONTH(H7665),1)</f>
        <v/>
      </c>
      <c r="P7665" s="132">
        <f>IF(H7665&gt;$L$3,"Futuro","Atraso")</f>
        <v/>
      </c>
      <c r="Q7665">
        <f>12*(YEAR(H7665)-YEAR($L$3))+(MONTH(H7665)-MONTH($L$3))</f>
        <v/>
      </c>
      <c r="R7665" s="366">
        <f>IF(N7665="IBIRAPITANGA FASE 3",IF(P7665="Atraso",M7665,M7665/(1+$J$2)^Q7665),IF(P7665="Atraso",M7665,M7665/(1+$J$1)^Q7665))</f>
        <v/>
      </c>
    </row>
    <row r="7666">
      <c r="A7666" t="inlineStr">
        <is>
          <t>Q06L015</t>
        </is>
      </c>
      <c r="B7666" t="inlineStr">
        <is>
          <t>SALATIEL LUZ MARINHO</t>
        </is>
      </c>
      <c r="C7666" t="n">
        <v>1</v>
      </c>
      <c r="D7666" t="inlineStr">
        <is>
          <t>IPCA</t>
        </is>
      </c>
      <c r="E7666" t="n">
        <v>0.009488792934583046</v>
      </c>
      <c r="F7666" t="inlineStr">
        <is>
          <t>MENSAL</t>
        </is>
      </c>
      <c r="G7666" t="n">
        <v>47321</v>
      </c>
      <c r="H7666" t="n">
        <v>47321</v>
      </c>
      <c r="I7666" t="inlineStr">
        <is>
          <t>008</t>
        </is>
      </c>
      <c r="J7666" t="inlineStr">
        <is>
          <t>CARTEIRA</t>
        </is>
      </c>
      <c r="K7666" t="inlineStr">
        <is>
          <t>CONTRATO</t>
        </is>
      </c>
      <c r="L7666" t="n">
        <v>3706.33</v>
      </c>
      <c r="M7666" t="inlineStr"/>
      <c r="N7666" t="inlineStr"/>
      <c r="O7666" s="142">
        <f>DATE(YEAR(H7666),MONTH(H7666),1)</f>
        <v/>
      </c>
      <c r="P7666" s="132">
        <f>IF(H7666&gt;$L$3,"Futuro","Atraso")</f>
        <v/>
      </c>
      <c r="Q7666">
        <f>12*(YEAR(H7666)-YEAR($L$3))+(MONTH(H7666)-MONTH($L$3))</f>
        <v/>
      </c>
      <c r="R7666" s="366">
        <f>IF(N7666="IBIRAPITANGA FASE 3",IF(P7666="Atraso",M7666,M7666/(1+$J$2)^Q7666),IF(P7666="Atraso",M7666,M7666/(1+$J$1)^Q7666))</f>
        <v/>
      </c>
    </row>
    <row r="7667">
      <c r="A7667" t="inlineStr">
        <is>
          <t>Q06L015</t>
        </is>
      </c>
      <c r="B7667" t="inlineStr">
        <is>
          <t>SALATIEL LUZ MARINHO</t>
        </is>
      </c>
      <c r="C7667" t="n">
        <v>1</v>
      </c>
      <c r="D7667" t="inlineStr">
        <is>
          <t>IPCA</t>
        </is>
      </c>
      <c r="E7667" t="n">
        <v>0.009488792934583046</v>
      </c>
      <c r="F7667" t="inlineStr">
        <is>
          <t>MENSAL</t>
        </is>
      </c>
      <c r="G7667" t="n">
        <v>47329</v>
      </c>
      <c r="H7667" t="n">
        <v>47329</v>
      </c>
      <c r="I7667" t="inlineStr">
        <is>
          <t>093</t>
        </is>
      </c>
      <c r="J7667" t="inlineStr">
        <is>
          <t>CARTEIRA</t>
        </is>
      </c>
      <c r="K7667" t="inlineStr">
        <is>
          <t>CONTRATO</t>
        </is>
      </c>
      <c r="L7667" t="n">
        <v>1172.28</v>
      </c>
      <c r="M7667" t="inlineStr"/>
      <c r="N7667" t="inlineStr"/>
      <c r="O7667" s="142">
        <f>DATE(YEAR(H7667),MONTH(H7667),1)</f>
        <v/>
      </c>
      <c r="P7667" s="132">
        <f>IF(H7667&gt;$L$3,"Futuro","Atraso")</f>
        <v/>
      </c>
      <c r="Q7667">
        <f>12*(YEAR(H7667)-YEAR($L$3))+(MONTH(H7667)-MONTH($L$3))</f>
        <v/>
      </c>
      <c r="R7667" s="366">
        <f>IF(N7667="IBIRAPITANGA FASE 3",IF(P7667="Atraso",M7667,M7667/(1+$J$2)^Q7667),IF(P7667="Atraso",M7667,M7667/(1+$J$1)^Q7667))</f>
        <v/>
      </c>
    </row>
    <row r="7668">
      <c r="A7668" t="inlineStr">
        <is>
          <t>Q06L015</t>
        </is>
      </c>
      <c r="B7668" t="inlineStr">
        <is>
          <t>SALATIEL LUZ MARINHO</t>
        </is>
      </c>
      <c r="C7668" t="n">
        <v>1</v>
      </c>
      <c r="D7668" t="inlineStr">
        <is>
          <t>IPCA</t>
        </is>
      </c>
      <c r="E7668" t="n">
        <v>0.009488792934583046</v>
      </c>
      <c r="F7668" t="inlineStr">
        <is>
          <t>MENSAL</t>
        </is>
      </c>
      <c r="G7668" t="n">
        <v>47360</v>
      </c>
      <c r="H7668" t="n">
        <v>47360</v>
      </c>
      <c r="I7668" t="inlineStr">
        <is>
          <t>094</t>
        </is>
      </c>
      <c r="J7668" t="inlineStr">
        <is>
          <t>CARTEIRA</t>
        </is>
      </c>
      <c r="K7668" t="inlineStr">
        <is>
          <t>CONTRATO</t>
        </is>
      </c>
      <c r="L7668" t="n">
        <v>1172.28</v>
      </c>
      <c r="M7668" t="inlineStr"/>
      <c r="N7668" t="inlineStr"/>
      <c r="O7668" s="142">
        <f>DATE(YEAR(H7668),MONTH(H7668),1)</f>
        <v/>
      </c>
      <c r="P7668" s="132">
        <f>IF(H7668&gt;$L$3,"Futuro","Atraso")</f>
        <v/>
      </c>
      <c r="Q7668">
        <f>12*(YEAR(H7668)-YEAR($L$3))+(MONTH(H7668)-MONTH($L$3))</f>
        <v/>
      </c>
      <c r="R7668" s="366">
        <f>IF(N7668="IBIRAPITANGA FASE 3",IF(P7668="Atraso",M7668,M7668/(1+$J$2)^Q7668),IF(P7668="Atraso",M7668,M7668/(1+$J$1)^Q7668))</f>
        <v/>
      </c>
    </row>
    <row r="7669">
      <c r="A7669" t="inlineStr">
        <is>
          <t>Q06L015</t>
        </is>
      </c>
      <c r="B7669" t="inlineStr">
        <is>
          <t>SALATIEL LUZ MARINHO</t>
        </is>
      </c>
      <c r="C7669" t="n">
        <v>1</v>
      </c>
      <c r="D7669" t="inlineStr">
        <is>
          <t>IPCA</t>
        </is>
      </c>
      <c r="E7669" t="n">
        <v>0.009488792934583046</v>
      </c>
      <c r="F7669" t="inlineStr">
        <is>
          <t>MENSAL</t>
        </is>
      </c>
      <c r="G7669" t="n">
        <v>47391</v>
      </c>
      <c r="H7669" t="n">
        <v>47391</v>
      </c>
      <c r="I7669" t="inlineStr">
        <is>
          <t>095</t>
        </is>
      </c>
      <c r="J7669" t="inlineStr">
        <is>
          <t>CARTEIRA</t>
        </is>
      </c>
      <c r="K7669" t="inlineStr">
        <is>
          <t>CONTRATO</t>
        </is>
      </c>
      <c r="L7669" t="n">
        <v>1172.28</v>
      </c>
      <c r="M7669" t="inlineStr"/>
      <c r="N7669" t="inlineStr"/>
      <c r="O7669" s="142">
        <f>DATE(YEAR(H7669),MONTH(H7669),1)</f>
        <v/>
      </c>
      <c r="P7669" s="132">
        <f>IF(H7669&gt;$L$3,"Futuro","Atraso")</f>
        <v/>
      </c>
      <c r="Q7669">
        <f>12*(YEAR(H7669)-YEAR($L$3))+(MONTH(H7669)-MONTH($L$3))</f>
        <v/>
      </c>
      <c r="R7669" s="366">
        <f>IF(N7669="IBIRAPITANGA FASE 3",IF(P7669="Atraso",M7669,M7669/(1+$J$2)^Q7669),IF(P7669="Atraso",M7669,M7669/(1+$J$1)^Q7669))</f>
        <v/>
      </c>
    </row>
    <row r="7670">
      <c r="A7670" t="inlineStr">
        <is>
          <t>Q06L015</t>
        </is>
      </c>
      <c r="B7670" t="inlineStr">
        <is>
          <t>SALATIEL LUZ MARINHO</t>
        </is>
      </c>
      <c r="C7670" t="n">
        <v>1</v>
      </c>
      <c r="D7670" t="inlineStr">
        <is>
          <t>IPCA</t>
        </is>
      </c>
      <c r="E7670" t="n">
        <v>0.009488792934583046</v>
      </c>
      <c r="F7670" t="inlineStr">
        <is>
          <t>MENSAL</t>
        </is>
      </c>
      <c r="G7670" t="n">
        <v>47421</v>
      </c>
      <c r="H7670" t="n">
        <v>47421</v>
      </c>
      <c r="I7670" t="inlineStr">
        <is>
          <t>096</t>
        </is>
      </c>
      <c r="J7670" t="inlineStr">
        <is>
          <t>CARTEIRA</t>
        </is>
      </c>
      <c r="K7670" t="inlineStr">
        <is>
          <t>CONTRATO</t>
        </is>
      </c>
      <c r="L7670" t="n">
        <v>1172.28</v>
      </c>
      <c r="M7670" t="inlineStr"/>
      <c r="N7670" t="inlineStr"/>
      <c r="O7670" s="142">
        <f>DATE(YEAR(H7670),MONTH(H7670),1)</f>
        <v/>
      </c>
      <c r="P7670" s="132">
        <f>IF(H7670&gt;$L$3,"Futuro","Atraso")</f>
        <v/>
      </c>
      <c r="Q7670">
        <f>12*(YEAR(H7670)-YEAR($L$3))+(MONTH(H7670)-MONTH($L$3))</f>
        <v/>
      </c>
      <c r="R7670" s="366">
        <f>IF(N7670="IBIRAPITANGA FASE 3",IF(P7670="Atraso",M7670,M7670/(1+$J$2)^Q7670),IF(P7670="Atraso",M7670,M7670/(1+$J$1)^Q7670))</f>
        <v/>
      </c>
    </row>
    <row r="7671">
      <c r="A7671" t="inlineStr">
        <is>
          <t>Q06L015</t>
        </is>
      </c>
      <c r="B7671" t="inlineStr">
        <is>
          <t>SALATIEL LUZ MARINHO</t>
        </is>
      </c>
      <c r="C7671" t="n">
        <v>1</v>
      </c>
      <c r="D7671" t="inlineStr">
        <is>
          <t>IPCA</t>
        </is>
      </c>
      <c r="E7671" t="n">
        <v>0.009488792934583046</v>
      </c>
      <c r="F7671" t="inlineStr">
        <is>
          <t>MENSAL</t>
        </is>
      </c>
      <c r="G7671" t="n">
        <v>47452</v>
      </c>
      <c r="H7671" t="n">
        <v>47452</v>
      </c>
      <c r="I7671" t="inlineStr">
        <is>
          <t>097</t>
        </is>
      </c>
      <c r="J7671" t="inlineStr">
        <is>
          <t>CARTEIRA</t>
        </is>
      </c>
      <c r="K7671" t="inlineStr">
        <is>
          <t>CONTRATO</t>
        </is>
      </c>
      <c r="L7671" t="n">
        <v>1172.28</v>
      </c>
      <c r="M7671" t="inlineStr"/>
      <c r="N7671" t="inlineStr"/>
      <c r="O7671" s="142">
        <f>DATE(YEAR(H7671),MONTH(H7671),1)</f>
        <v/>
      </c>
      <c r="P7671" s="132">
        <f>IF(H7671&gt;$L$3,"Futuro","Atraso")</f>
        <v/>
      </c>
      <c r="Q7671">
        <f>12*(YEAR(H7671)-YEAR($L$3))+(MONTH(H7671)-MONTH($L$3))</f>
        <v/>
      </c>
      <c r="R7671" s="366">
        <f>IF(N7671="IBIRAPITANGA FASE 3",IF(P7671="Atraso",M7671,M7671/(1+$J$2)^Q7671),IF(P7671="Atraso",M7671,M7671/(1+$J$1)^Q7671))</f>
        <v/>
      </c>
    </row>
    <row r="7672">
      <c r="A7672" t="inlineStr">
        <is>
          <t>Q06L015</t>
        </is>
      </c>
      <c r="B7672" t="inlineStr">
        <is>
          <t>SALATIEL LUZ MARINHO</t>
        </is>
      </c>
      <c r="C7672" t="n">
        <v>1</v>
      </c>
      <c r="D7672" t="inlineStr">
        <is>
          <t>IPCA</t>
        </is>
      </c>
      <c r="E7672" t="n">
        <v>0.009488792934583046</v>
      </c>
      <c r="F7672" t="inlineStr">
        <is>
          <t>MENSAL</t>
        </is>
      </c>
      <c r="G7672" t="n">
        <v>47482</v>
      </c>
      <c r="H7672" t="n">
        <v>47482</v>
      </c>
      <c r="I7672" t="inlineStr">
        <is>
          <t>098</t>
        </is>
      </c>
      <c r="J7672" t="inlineStr">
        <is>
          <t>CARTEIRA</t>
        </is>
      </c>
      <c r="K7672" t="inlineStr">
        <is>
          <t>CONTRATO</t>
        </is>
      </c>
      <c r="L7672" t="n">
        <v>1172.28</v>
      </c>
      <c r="M7672" t="inlineStr"/>
      <c r="N7672" t="inlineStr"/>
      <c r="O7672" s="142">
        <f>DATE(YEAR(H7672),MONTH(H7672),1)</f>
        <v/>
      </c>
      <c r="P7672" s="132">
        <f>IF(H7672&gt;$L$3,"Futuro","Atraso")</f>
        <v/>
      </c>
      <c r="Q7672">
        <f>12*(YEAR(H7672)-YEAR($L$3))+(MONTH(H7672)-MONTH($L$3))</f>
        <v/>
      </c>
      <c r="R7672" s="366">
        <f>IF(N7672="IBIRAPITANGA FASE 3",IF(P7672="Atraso",M7672,M7672/(1+$J$2)^Q7672),IF(P7672="Atraso",M7672,M7672/(1+$J$1)^Q7672))</f>
        <v/>
      </c>
    </row>
    <row r="7673">
      <c r="A7673" t="inlineStr">
        <is>
          <t>Q06L015</t>
        </is>
      </c>
      <c r="B7673" t="inlineStr">
        <is>
          <t>SALATIEL LUZ MARINHO</t>
        </is>
      </c>
      <c r="C7673" t="n">
        <v>1</v>
      </c>
      <c r="D7673" t="inlineStr">
        <is>
          <t>IPCA</t>
        </is>
      </c>
      <c r="E7673" t="n">
        <v>0.009488792934583046</v>
      </c>
      <c r="F7673" t="inlineStr">
        <is>
          <t>MENSAL</t>
        </is>
      </c>
      <c r="G7673" t="n">
        <v>47513</v>
      </c>
      <c r="H7673" t="n">
        <v>47513</v>
      </c>
      <c r="I7673" t="inlineStr">
        <is>
          <t>099</t>
        </is>
      </c>
      <c r="J7673" t="inlineStr">
        <is>
          <t>CARTEIRA</t>
        </is>
      </c>
      <c r="K7673" t="inlineStr">
        <is>
          <t>CONTRATO</t>
        </is>
      </c>
      <c r="L7673" t="n">
        <v>1172.28</v>
      </c>
      <c r="M7673" t="inlineStr"/>
      <c r="N7673" t="inlineStr"/>
      <c r="O7673" s="142">
        <f>DATE(YEAR(H7673),MONTH(H7673),1)</f>
        <v/>
      </c>
      <c r="P7673" s="132">
        <f>IF(H7673&gt;$L$3,"Futuro","Atraso")</f>
        <v/>
      </c>
      <c r="Q7673">
        <f>12*(YEAR(H7673)-YEAR($L$3))+(MONTH(H7673)-MONTH($L$3))</f>
        <v/>
      </c>
      <c r="R7673" s="366">
        <f>IF(N7673="IBIRAPITANGA FASE 3",IF(P7673="Atraso",M7673,M7673/(1+$J$2)^Q7673),IF(P7673="Atraso",M7673,M7673/(1+$J$1)^Q7673))</f>
        <v/>
      </c>
    </row>
    <row r="7674">
      <c r="A7674" t="inlineStr">
        <is>
          <t>Q06L015</t>
        </is>
      </c>
      <c r="B7674" t="inlineStr">
        <is>
          <t>SALATIEL LUZ MARINHO</t>
        </is>
      </c>
      <c r="C7674" t="n">
        <v>1</v>
      </c>
      <c r="D7674" t="inlineStr">
        <is>
          <t>IPCA</t>
        </is>
      </c>
      <c r="E7674" t="n">
        <v>0.009488792934583046</v>
      </c>
      <c r="F7674" t="inlineStr">
        <is>
          <t>MENSAL</t>
        </is>
      </c>
      <c r="G7674" t="n">
        <v>47542</v>
      </c>
      <c r="H7674" t="n">
        <v>47542</v>
      </c>
      <c r="I7674" t="inlineStr">
        <is>
          <t>100</t>
        </is>
      </c>
      <c r="J7674" t="inlineStr">
        <is>
          <t>CARTEIRA</t>
        </is>
      </c>
      <c r="K7674" t="inlineStr">
        <is>
          <t>CONTRATO</t>
        </is>
      </c>
      <c r="L7674" t="n">
        <v>1172.28</v>
      </c>
      <c r="M7674" t="inlineStr"/>
      <c r="N7674" t="inlineStr"/>
      <c r="O7674" s="142">
        <f>DATE(YEAR(H7674),MONTH(H7674),1)</f>
        <v/>
      </c>
      <c r="P7674" s="132">
        <f>IF(H7674&gt;$L$3,"Futuro","Atraso")</f>
        <v/>
      </c>
      <c r="Q7674">
        <f>12*(YEAR(H7674)-YEAR($L$3))+(MONTH(H7674)-MONTH($L$3))</f>
        <v/>
      </c>
      <c r="R7674" s="366">
        <f>IF(N7674="IBIRAPITANGA FASE 3",IF(P7674="Atraso",M7674,M7674/(1+$J$2)^Q7674),IF(P7674="Atraso",M7674,M7674/(1+$J$1)^Q7674))</f>
        <v/>
      </c>
    </row>
    <row r="7675">
      <c r="A7675" t="inlineStr">
        <is>
          <t>Q06L015</t>
        </is>
      </c>
      <c r="B7675" t="inlineStr">
        <is>
          <t>SALATIEL LUZ MARINHO</t>
        </is>
      </c>
      <c r="C7675" t="n">
        <v>1</v>
      </c>
      <c r="D7675" t="inlineStr">
        <is>
          <t>IPCA</t>
        </is>
      </c>
      <c r="E7675" t="n">
        <v>0.009488792934583046</v>
      </c>
      <c r="F7675" t="inlineStr">
        <is>
          <t>MENSAL</t>
        </is>
      </c>
      <c r="G7675" t="n">
        <v>47572</v>
      </c>
      <c r="H7675" t="n">
        <v>47572</v>
      </c>
      <c r="I7675" t="inlineStr">
        <is>
          <t>101</t>
        </is>
      </c>
      <c r="J7675" t="inlineStr">
        <is>
          <t>CARTEIRA</t>
        </is>
      </c>
      <c r="K7675" t="inlineStr">
        <is>
          <t>CONTRATO</t>
        </is>
      </c>
      <c r="L7675" t="n">
        <v>1172.28</v>
      </c>
      <c r="M7675" t="inlineStr"/>
      <c r="N7675" t="inlineStr"/>
      <c r="O7675" s="142">
        <f>DATE(YEAR(H7675),MONTH(H7675),1)</f>
        <v/>
      </c>
      <c r="P7675" s="132">
        <f>IF(H7675&gt;$L$3,"Futuro","Atraso")</f>
        <v/>
      </c>
      <c r="Q7675">
        <f>12*(YEAR(H7675)-YEAR($L$3))+(MONTH(H7675)-MONTH($L$3))</f>
        <v/>
      </c>
      <c r="R7675" s="366">
        <f>IF(N7675="IBIRAPITANGA FASE 3",IF(P7675="Atraso",M7675,M7675/(1+$J$2)^Q7675),IF(P7675="Atraso",M7675,M7675/(1+$J$1)^Q7675))</f>
        <v/>
      </c>
    </row>
    <row r="7676">
      <c r="A7676" t="inlineStr">
        <is>
          <t>Q06L015</t>
        </is>
      </c>
      <c r="B7676" t="inlineStr">
        <is>
          <t>SALATIEL LUZ MARINHO</t>
        </is>
      </c>
      <c r="C7676" t="n">
        <v>1</v>
      </c>
      <c r="D7676" t="inlineStr">
        <is>
          <t>IPCA</t>
        </is>
      </c>
      <c r="E7676" t="n">
        <v>0.009488792934583046</v>
      </c>
      <c r="F7676" t="inlineStr">
        <is>
          <t>MENSAL</t>
        </is>
      </c>
      <c r="G7676" t="n">
        <v>47603</v>
      </c>
      <c r="H7676" t="n">
        <v>47603</v>
      </c>
      <c r="I7676" t="inlineStr">
        <is>
          <t>102</t>
        </is>
      </c>
      <c r="J7676" t="inlineStr">
        <is>
          <t>CARTEIRA</t>
        </is>
      </c>
      <c r="K7676" t="inlineStr">
        <is>
          <t>CONTRATO</t>
        </is>
      </c>
      <c r="L7676" t="n">
        <v>1172.28</v>
      </c>
      <c r="M7676" t="inlineStr"/>
      <c r="N7676" t="inlineStr"/>
      <c r="O7676" s="142">
        <f>DATE(YEAR(H7676),MONTH(H7676),1)</f>
        <v/>
      </c>
      <c r="P7676" s="132">
        <f>IF(H7676&gt;$L$3,"Futuro","Atraso")</f>
        <v/>
      </c>
      <c r="Q7676">
        <f>12*(YEAR(H7676)-YEAR($L$3))+(MONTH(H7676)-MONTH($L$3))</f>
        <v/>
      </c>
      <c r="R7676" s="366">
        <f>IF(N7676="IBIRAPITANGA FASE 3",IF(P7676="Atraso",M7676,M7676/(1+$J$2)^Q7676),IF(P7676="Atraso",M7676,M7676/(1+$J$1)^Q7676))</f>
        <v/>
      </c>
    </row>
    <row r="7677">
      <c r="A7677" t="inlineStr">
        <is>
          <t>Q06L015</t>
        </is>
      </c>
      <c r="B7677" t="inlineStr">
        <is>
          <t>SALATIEL LUZ MARINHO</t>
        </is>
      </c>
      <c r="C7677" t="n">
        <v>1</v>
      </c>
      <c r="D7677" t="inlineStr">
        <is>
          <t>IPCA</t>
        </is>
      </c>
      <c r="E7677" t="n">
        <v>0.009488792934583046</v>
      </c>
      <c r="F7677" t="inlineStr">
        <is>
          <t>MENSAL</t>
        </is>
      </c>
      <c r="G7677" t="n">
        <v>47633</v>
      </c>
      <c r="H7677" t="n">
        <v>47633</v>
      </c>
      <c r="I7677" t="inlineStr">
        <is>
          <t>103</t>
        </is>
      </c>
      <c r="J7677" t="inlineStr">
        <is>
          <t>CARTEIRA</t>
        </is>
      </c>
      <c r="K7677" t="inlineStr">
        <is>
          <t>CONTRATO</t>
        </is>
      </c>
      <c r="L7677" t="n">
        <v>1172.28</v>
      </c>
      <c r="M7677" t="inlineStr"/>
      <c r="N7677" t="inlineStr"/>
      <c r="O7677" s="142">
        <f>DATE(YEAR(H7677),MONTH(H7677),1)</f>
        <v/>
      </c>
      <c r="P7677" s="132">
        <f>IF(H7677&gt;$L$3,"Futuro","Atraso")</f>
        <v/>
      </c>
      <c r="Q7677">
        <f>12*(YEAR(H7677)-YEAR($L$3))+(MONTH(H7677)-MONTH($L$3))</f>
        <v/>
      </c>
      <c r="R7677" s="366">
        <f>IF(N7677="IBIRAPITANGA FASE 3",IF(P7677="Atraso",M7677,M7677/(1+$J$2)^Q7677),IF(P7677="Atraso",M7677,M7677/(1+$J$1)^Q7677))</f>
        <v/>
      </c>
    </row>
    <row r="7678">
      <c r="A7678" t="inlineStr">
        <is>
          <t>Q06L015</t>
        </is>
      </c>
      <c r="B7678" t="inlineStr">
        <is>
          <t>SALATIEL LUZ MARINHO</t>
        </is>
      </c>
      <c r="C7678" t="n">
        <v>1</v>
      </c>
      <c r="D7678" t="inlineStr">
        <is>
          <t>IPCA</t>
        </is>
      </c>
      <c r="E7678" t="n">
        <v>0.009488792934583046</v>
      </c>
      <c r="F7678" t="inlineStr">
        <is>
          <t>MENSAL</t>
        </is>
      </c>
      <c r="G7678" t="n">
        <v>47664</v>
      </c>
      <c r="H7678" t="n">
        <v>47664</v>
      </c>
      <c r="I7678" t="inlineStr">
        <is>
          <t>104</t>
        </is>
      </c>
      <c r="J7678" t="inlineStr">
        <is>
          <t>CARTEIRA</t>
        </is>
      </c>
      <c r="K7678" t="inlineStr">
        <is>
          <t>CONTRATO</t>
        </is>
      </c>
      <c r="L7678" t="n">
        <v>1172.28</v>
      </c>
      <c r="M7678" t="inlineStr"/>
      <c r="N7678" t="inlineStr"/>
      <c r="O7678" s="142">
        <f>DATE(YEAR(H7678),MONTH(H7678),1)</f>
        <v/>
      </c>
      <c r="P7678" s="132">
        <f>IF(H7678&gt;$L$3,"Futuro","Atraso")</f>
        <v/>
      </c>
      <c r="Q7678">
        <f>12*(YEAR(H7678)-YEAR($L$3))+(MONTH(H7678)-MONTH($L$3))</f>
        <v/>
      </c>
      <c r="R7678" s="366">
        <f>IF(N7678="IBIRAPITANGA FASE 3",IF(P7678="Atraso",M7678,M7678/(1+$J$2)^Q7678),IF(P7678="Atraso",M7678,M7678/(1+$J$1)^Q7678))</f>
        <v/>
      </c>
    </row>
    <row r="7679">
      <c r="A7679" t="inlineStr">
        <is>
          <t>Q06L015</t>
        </is>
      </c>
      <c r="B7679" t="inlineStr">
        <is>
          <t>SALATIEL LUZ MARINHO</t>
        </is>
      </c>
      <c r="C7679" t="n">
        <v>1</v>
      </c>
      <c r="D7679" t="inlineStr">
        <is>
          <t>IPCA</t>
        </is>
      </c>
      <c r="E7679" t="n">
        <v>0.009488792934583046</v>
      </c>
      <c r="F7679" t="inlineStr">
        <is>
          <t>MENSAL</t>
        </is>
      </c>
      <c r="G7679" t="n">
        <v>47686</v>
      </c>
      <c r="H7679" t="n">
        <v>47686</v>
      </c>
      <c r="I7679" t="inlineStr">
        <is>
          <t>009</t>
        </is>
      </c>
      <c r="J7679" t="inlineStr">
        <is>
          <t>CARTEIRA</t>
        </is>
      </c>
      <c r="K7679" t="inlineStr">
        <is>
          <t>CONTRATO</t>
        </is>
      </c>
      <c r="L7679" t="n">
        <v>3706.33</v>
      </c>
      <c r="M7679" t="inlineStr"/>
      <c r="N7679" t="inlineStr"/>
      <c r="O7679" s="142">
        <f>DATE(YEAR(H7679),MONTH(H7679),1)</f>
        <v/>
      </c>
      <c r="P7679" s="132">
        <f>IF(H7679&gt;$L$3,"Futuro","Atraso")</f>
        <v/>
      </c>
      <c r="Q7679">
        <f>12*(YEAR(H7679)-YEAR($L$3))+(MONTH(H7679)-MONTH($L$3))</f>
        <v/>
      </c>
      <c r="R7679" s="366">
        <f>IF(N7679="IBIRAPITANGA FASE 3",IF(P7679="Atraso",M7679,M7679/(1+$J$2)^Q7679),IF(P7679="Atraso",M7679,M7679/(1+$J$1)^Q7679))</f>
        <v/>
      </c>
    </row>
    <row r="7680">
      <c r="A7680" t="inlineStr">
        <is>
          <t>Q06L015</t>
        </is>
      </c>
      <c r="B7680" t="inlineStr">
        <is>
          <t>SALATIEL LUZ MARINHO</t>
        </is>
      </c>
      <c r="C7680" t="n">
        <v>1</v>
      </c>
      <c r="D7680" t="inlineStr">
        <is>
          <t>IPCA</t>
        </is>
      </c>
      <c r="E7680" t="n">
        <v>0.009488792934583046</v>
      </c>
      <c r="F7680" t="inlineStr">
        <is>
          <t>MENSAL</t>
        </is>
      </c>
      <c r="G7680" t="n">
        <v>47694</v>
      </c>
      <c r="H7680" t="n">
        <v>47694</v>
      </c>
      <c r="I7680" t="inlineStr">
        <is>
          <t>105</t>
        </is>
      </c>
      <c r="J7680" t="inlineStr">
        <is>
          <t>CARTEIRA</t>
        </is>
      </c>
      <c r="K7680" t="inlineStr">
        <is>
          <t>CONTRATO</t>
        </is>
      </c>
      <c r="L7680" t="n">
        <v>1172.28</v>
      </c>
      <c r="M7680" t="inlineStr"/>
      <c r="N7680" t="inlineStr"/>
      <c r="O7680" s="142">
        <f>DATE(YEAR(H7680),MONTH(H7680),1)</f>
        <v/>
      </c>
      <c r="P7680" s="132">
        <f>IF(H7680&gt;$L$3,"Futuro","Atraso")</f>
        <v/>
      </c>
      <c r="Q7680">
        <f>12*(YEAR(H7680)-YEAR($L$3))+(MONTH(H7680)-MONTH($L$3))</f>
        <v/>
      </c>
      <c r="R7680" s="366">
        <f>IF(N7680="IBIRAPITANGA FASE 3",IF(P7680="Atraso",M7680,M7680/(1+$J$2)^Q7680),IF(P7680="Atraso",M7680,M7680/(1+$J$1)^Q7680))</f>
        <v/>
      </c>
    </row>
    <row r="7681">
      <c r="A7681" t="inlineStr">
        <is>
          <t>Q06L015</t>
        </is>
      </c>
      <c r="B7681" t="inlineStr">
        <is>
          <t>SALATIEL LUZ MARINHO</t>
        </is>
      </c>
      <c r="C7681" t="n">
        <v>1</v>
      </c>
      <c r="D7681" t="inlineStr">
        <is>
          <t>IPCA</t>
        </is>
      </c>
      <c r="E7681" t="n">
        <v>0.009488792934583046</v>
      </c>
      <c r="F7681" t="inlineStr">
        <is>
          <t>MENSAL</t>
        </is>
      </c>
      <c r="G7681" t="n">
        <v>47725</v>
      </c>
      <c r="H7681" t="n">
        <v>47725</v>
      </c>
      <c r="I7681" t="inlineStr">
        <is>
          <t>106</t>
        </is>
      </c>
      <c r="J7681" t="inlineStr">
        <is>
          <t>CARTEIRA</t>
        </is>
      </c>
      <c r="K7681" t="inlineStr">
        <is>
          <t>CONTRATO</t>
        </is>
      </c>
      <c r="L7681" t="n">
        <v>1172.28</v>
      </c>
      <c r="M7681" t="inlineStr"/>
      <c r="N7681" t="inlineStr"/>
      <c r="O7681" s="142">
        <f>DATE(YEAR(H7681),MONTH(H7681),1)</f>
        <v/>
      </c>
      <c r="P7681" s="132">
        <f>IF(H7681&gt;$L$3,"Futuro","Atraso")</f>
        <v/>
      </c>
      <c r="Q7681">
        <f>12*(YEAR(H7681)-YEAR($L$3))+(MONTH(H7681)-MONTH($L$3))</f>
        <v/>
      </c>
      <c r="R7681" s="366">
        <f>IF(N7681="IBIRAPITANGA FASE 3",IF(P7681="Atraso",M7681,M7681/(1+$J$2)^Q7681),IF(P7681="Atraso",M7681,M7681/(1+$J$1)^Q7681))</f>
        <v/>
      </c>
    </row>
    <row r="7682">
      <c r="A7682" t="inlineStr">
        <is>
          <t>Q06L015</t>
        </is>
      </c>
      <c r="B7682" t="inlineStr">
        <is>
          <t>SALATIEL LUZ MARINHO</t>
        </is>
      </c>
      <c r="C7682" t="n">
        <v>1</v>
      </c>
      <c r="D7682" t="inlineStr">
        <is>
          <t>IPCA</t>
        </is>
      </c>
      <c r="E7682" t="n">
        <v>0.009488792934583046</v>
      </c>
      <c r="F7682" t="inlineStr">
        <is>
          <t>MENSAL</t>
        </is>
      </c>
      <c r="G7682" t="n">
        <v>47756</v>
      </c>
      <c r="H7682" t="n">
        <v>47756</v>
      </c>
      <c r="I7682" t="inlineStr">
        <is>
          <t>107</t>
        </is>
      </c>
      <c r="J7682" t="inlineStr">
        <is>
          <t>CARTEIRA</t>
        </is>
      </c>
      <c r="K7682" t="inlineStr">
        <is>
          <t>CONTRATO</t>
        </is>
      </c>
      <c r="L7682" t="n">
        <v>1172.28</v>
      </c>
      <c r="M7682" t="inlineStr"/>
      <c r="N7682" t="inlineStr"/>
      <c r="O7682" s="142">
        <f>DATE(YEAR(H7682),MONTH(H7682),1)</f>
        <v/>
      </c>
      <c r="P7682" s="132">
        <f>IF(H7682&gt;$L$3,"Futuro","Atraso")</f>
        <v/>
      </c>
      <c r="Q7682">
        <f>12*(YEAR(H7682)-YEAR($L$3))+(MONTH(H7682)-MONTH($L$3))</f>
        <v/>
      </c>
      <c r="R7682" s="366">
        <f>IF(N7682="IBIRAPITANGA FASE 3",IF(P7682="Atraso",M7682,M7682/(1+$J$2)^Q7682),IF(P7682="Atraso",M7682,M7682/(1+$J$1)^Q7682))</f>
        <v/>
      </c>
    </row>
    <row r="7683">
      <c r="A7683" t="inlineStr">
        <is>
          <t>Q06L015</t>
        </is>
      </c>
      <c r="B7683" t="inlineStr">
        <is>
          <t>SALATIEL LUZ MARINHO</t>
        </is>
      </c>
      <c r="C7683" t="n">
        <v>1</v>
      </c>
      <c r="D7683" t="inlineStr">
        <is>
          <t>IPCA</t>
        </is>
      </c>
      <c r="E7683" t="n">
        <v>0.009488792934583046</v>
      </c>
      <c r="F7683" t="inlineStr">
        <is>
          <t>MENSAL</t>
        </is>
      </c>
      <c r="G7683" t="n">
        <v>47786</v>
      </c>
      <c r="H7683" t="n">
        <v>47786</v>
      </c>
      <c r="I7683" t="inlineStr">
        <is>
          <t>108</t>
        </is>
      </c>
      <c r="J7683" t="inlineStr">
        <is>
          <t>CARTEIRA</t>
        </is>
      </c>
      <c r="K7683" t="inlineStr">
        <is>
          <t>CONTRATO</t>
        </is>
      </c>
      <c r="L7683" t="n">
        <v>1172.28</v>
      </c>
      <c r="M7683" t="inlineStr"/>
      <c r="N7683" t="inlineStr"/>
      <c r="O7683" s="142">
        <f>DATE(YEAR(H7683),MONTH(H7683),1)</f>
        <v/>
      </c>
      <c r="P7683" s="132">
        <f>IF(H7683&gt;$L$3,"Futuro","Atraso")</f>
        <v/>
      </c>
      <c r="Q7683">
        <f>12*(YEAR(H7683)-YEAR($L$3))+(MONTH(H7683)-MONTH($L$3))</f>
        <v/>
      </c>
      <c r="R7683" s="366">
        <f>IF(N7683="IBIRAPITANGA FASE 3",IF(P7683="Atraso",M7683,M7683/(1+$J$2)^Q7683),IF(P7683="Atraso",M7683,M7683/(1+$J$1)^Q7683))</f>
        <v/>
      </c>
    </row>
    <row r="7684">
      <c r="A7684" t="inlineStr">
        <is>
          <t>Q06L015</t>
        </is>
      </c>
      <c r="B7684" t="inlineStr">
        <is>
          <t>SALATIEL LUZ MARINHO</t>
        </is>
      </c>
      <c r="C7684" t="n">
        <v>1</v>
      </c>
      <c r="D7684" t="inlineStr">
        <is>
          <t>IPCA</t>
        </is>
      </c>
      <c r="E7684" t="n">
        <v>0.009488792934583046</v>
      </c>
      <c r="F7684" t="inlineStr">
        <is>
          <t>MENSAL</t>
        </is>
      </c>
      <c r="G7684" t="n">
        <v>47817</v>
      </c>
      <c r="H7684" t="n">
        <v>47817</v>
      </c>
      <c r="I7684" t="inlineStr">
        <is>
          <t>109</t>
        </is>
      </c>
      <c r="J7684" t="inlineStr">
        <is>
          <t>CARTEIRA</t>
        </is>
      </c>
      <c r="K7684" t="inlineStr">
        <is>
          <t>CONTRATO</t>
        </is>
      </c>
      <c r="L7684" t="n">
        <v>1172.28</v>
      </c>
      <c r="M7684" t="inlineStr"/>
      <c r="N7684" t="inlineStr"/>
      <c r="O7684" s="142">
        <f>DATE(YEAR(H7684),MONTH(H7684),1)</f>
        <v/>
      </c>
      <c r="P7684" s="132">
        <f>IF(H7684&gt;$L$3,"Futuro","Atraso")</f>
        <v/>
      </c>
      <c r="Q7684">
        <f>12*(YEAR(H7684)-YEAR($L$3))+(MONTH(H7684)-MONTH($L$3))</f>
        <v/>
      </c>
      <c r="R7684" s="366">
        <f>IF(N7684="IBIRAPITANGA FASE 3",IF(P7684="Atraso",M7684,M7684/(1+$J$2)^Q7684),IF(P7684="Atraso",M7684,M7684/(1+$J$1)^Q7684))</f>
        <v/>
      </c>
    </row>
    <row r="7685">
      <c r="A7685" t="inlineStr">
        <is>
          <t>Q06L015</t>
        </is>
      </c>
      <c r="B7685" t="inlineStr">
        <is>
          <t>SALATIEL LUZ MARINHO</t>
        </is>
      </c>
      <c r="C7685" t="n">
        <v>1</v>
      </c>
      <c r="D7685" t="inlineStr">
        <is>
          <t>IPCA</t>
        </is>
      </c>
      <c r="E7685" t="n">
        <v>0.009488792934583046</v>
      </c>
      <c r="F7685" t="inlineStr">
        <is>
          <t>MENSAL</t>
        </is>
      </c>
      <c r="G7685" t="n">
        <v>47847</v>
      </c>
      <c r="H7685" t="n">
        <v>47847</v>
      </c>
      <c r="I7685" t="inlineStr">
        <is>
          <t>110</t>
        </is>
      </c>
      <c r="J7685" t="inlineStr">
        <is>
          <t>CARTEIRA</t>
        </is>
      </c>
      <c r="K7685" t="inlineStr">
        <is>
          <t>CONTRATO</t>
        </is>
      </c>
      <c r="L7685" t="n">
        <v>1172.28</v>
      </c>
      <c r="M7685" t="inlineStr"/>
      <c r="N7685" t="inlineStr"/>
      <c r="O7685" s="142">
        <f>DATE(YEAR(H7685),MONTH(H7685),1)</f>
        <v/>
      </c>
      <c r="P7685" s="132">
        <f>IF(H7685&gt;$L$3,"Futuro","Atraso")</f>
        <v/>
      </c>
      <c r="Q7685">
        <f>12*(YEAR(H7685)-YEAR($L$3))+(MONTH(H7685)-MONTH($L$3))</f>
        <v/>
      </c>
      <c r="R7685" s="366">
        <f>IF(N7685="IBIRAPITANGA FASE 3",IF(P7685="Atraso",M7685,M7685/(1+$J$2)^Q7685),IF(P7685="Atraso",M7685,M7685/(1+$J$1)^Q7685))</f>
        <v/>
      </c>
    </row>
    <row r="7686">
      <c r="A7686" t="inlineStr">
        <is>
          <t>Q06L015</t>
        </is>
      </c>
      <c r="B7686" t="inlineStr">
        <is>
          <t>SALATIEL LUZ MARINHO</t>
        </is>
      </c>
      <c r="C7686" t="n">
        <v>1</v>
      </c>
      <c r="D7686" t="inlineStr">
        <is>
          <t>IPCA</t>
        </is>
      </c>
      <c r="E7686" t="n">
        <v>0.009488792934583046</v>
      </c>
      <c r="F7686" t="inlineStr">
        <is>
          <t>MENSAL</t>
        </is>
      </c>
      <c r="G7686" t="n">
        <v>47878</v>
      </c>
      <c r="H7686" t="n">
        <v>47878</v>
      </c>
      <c r="I7686" t="inlineStr">
        <is>
          <t>111</t>
        </is>
      </c>
      <c r="J7686" t="inlineStr">
        <is>
          <t>CARTEIRA</t>
        </is>
      </c>
      <c r="K7686" t="inlineStr">
        <is>
          <t>CONTRATO</t>
        </is>
      </c>
      <c r="L7686" t="n">
        <v>1172.28</v>
      </c>
      <c r="M7686" t="inlineStr"/>
      <c r="N7686" t="inlineStr"/>
      <c r="O7686" s="142">
        <f>DATE(YEAR(H7686),MONTH(H7686),1)</f>
        <v/>
      </c>
      <c r="P7686" s="132">
        <f>IF(H7686&gt;$L$3,"Futuro","Atraso")</f>
        <v/>
      </c>
      <c r="Q7686">
        <f>12*(YEAR(H7686)-YEAR($L$3))+(MONTH(H7686)-MONTH($L$3))</f>
        <v/>
      </c>
      <c r="R7686" s="366">
        <f>IF(N7686="IBIRAPITANGA FASE 3",IF(P7686="Atraso",M7686,M7686/(1+$J$2)^Q7686),IF(P7686="Atraso",M7686,M7686/(1+$J$1)^Q7686))</f>
        <v/>
      </c>
    </row>
    <row r="7687">
      <c r="A7687" t="inlineStr">
        <is>
          <t>Q06L015</t>
        </is>
      </c>
      <c r="B7687" t="inlineStr">
        <is>
          <t>SALATIEL LUZ MARINHO</t>
        </is>
      </c>
      <c r="C7687" t="n">
        <v>1</v>
      </c>
      <c r="D7687" t="inlineStr">
        <is>
          <t>IPCA</t>
        </is>
      </c>
      <c r="E7687" t="n">
        <v>0.009488792934583046</v>
      </c>
      <c r="F7687" t="inlineStr">
        <is>
          <t>MENSAL</t>
        </is>
      </c>
      <c r="G7687" t="n">
        <v>47907</v>
      </c>
      <c r="H7687" t="n">
        <v>47907</v>
      </c>
      <c r="I7687" t="inlineStr">
        <is>
          <t>112</t>
        </is>
      </c>
      <c r="J7687" t="inlineStr">
        <is>
          <t>CARTEIRA</t>
        </is>
      </c>
      <c r="K7687" t="inlineStr">
        <is>
          <t>CONTRATO</t>
        </is>
      </c>
      <c r="L7687" t="n">
        <v>1172.28</v>
      </c>
      <c r="M7687" t="inlineStr"/>
      <c r="N7687" t="inlineStr"/>
      <c r="O7687" s="142">
        <f>DATE(YEAR(H7687),MONTH(H7687),1)</f>
        <v/>
      </c>
      <c r="P7687" s="132">
        <f>IF(H7687&gt;$L$3,"Futuro","Atraso")</f>
        <v/>
      </c>
      <c r="Q7687">
        <f>12*(YEAR(H7687)-YEAR($L$3))+(MONTH(H7687)-MONTH($L$3))</f>
        <v/>
      </c>
      <c r="R7687" s="366">
        <f>IF(N7687="IBIRAPITANGA FASE 3",IF(P7687="Atraso",M7687,M7687/(1+$J$2)^Q7687),IF(P7687="Atraso",M7687,M7687/(1+$J$1)^Q7687))</f>
        <v/>
      </c>
    </row>
    <row r="7688">
      <c r="A7688" t="inlineStr">
        <is>
          <t>Q06L015</t>
        </is>
      </c>
      <c r="B7688" t="inlineStr">
        <is>
          <t>SALATIEL LUZ MARINHO</t>
        </is>
      </c>
      <c r="C7688" t="n">
        <v>1</v>
      </c>
      <c r="D7688" t="inlineStr">
        <is>
          <t>IPCA</t>
        </is>
      </c>
      <c r="E7688" t="n">
        <v>0.009488792934583046</v>
      </c>
      <c r="F7688" t="inlineStr">
        <is>
          <t>MENSAL</t>
        </is>
      </c>
      <c r="G7688" t="n">
        <v>47937</v>
      </c>
      <c r="H7688" t="n">
        <v>47937</v>
      </c>
      <c r="I7688" t="inlineStr">
        <is>
          <t>113</t>
        </is>
      </c>
      <c r="J7688" t="inlineStr">
        <is>
          <t>CARTEIRA</t>
        </is>
      </c>
      <c r="K7688" t="inlineStr">
        <is>
          <t>CONTRATO</t>
        </is>
      </c>
      <c r="L7688" t="n">
        <v>1172.28</v>
      </c>
      <c r="M7688" t="inlineStr"/>
      <c r="N7688" t="inlineStr"/>
      <c r="O7688" s="142">
        <f>DATE(YEAR(H7688),MONTH(H7688),1)</f>
        <v/>
      </c>
      <c r="P7688" s="132">
        <f>IF(H7688&gt;$L$3,"Futuro","Atraso")</f>
        <v/>
      </c>
      <c r="Q7688">
        <f>12*(YEAR(H7688)-YEAR($L$3))+(MONTH(H7688)-MONTH($L$3))</f>
        <v/>
      </c>
      <c r="R7688" s="366">
        <f>IF(N7688="IBIRAPITANGA FASE 3",IF(P7688="Atraso",M7688,M7688/(1+$J$2)^Q7688),IF(P7688="Atraso",M7688,M7688/(1+$J$1)^Q7688))</f>
        <v/>
      </c>
    </row>
    <row r="7689">
      <c r="A7689" t="inlineStr">
        <is>
          <t>Q06L015</t>
        </is>
      </c>
      <c r="B7689" t="inlineStr">
        <is>
          <t>SALATIEL LUZ MARINHO</t>
        </is>
      </c>
      <c r="C7689" t="n">
        <v>1</v>
      </c>
      <c r="D7689" t="inlineStr">
        <is>
          <t>IPCA</t>
        </is>
      </c>
      <c r="E7689" t="n">
        <v>0.009488792934583046</v>
      </c>
      <c r="F7689" t="inlineStr">
        <is>
          <t>MENSAL</t>
        </is>
      </c>
      <c r="G7689" t="n">
        <v>47968</v>
      </c>
      <c r="H7689" t="n">
        <v>47968</v>
      </c>
      <c r="I7689" t="inlineStr">
        <is>
          <t>114</t>
        </is>
      </c>
      <c r="J7689" t="inlineStr">
        <is>
          <t>CARTEIRA</t>
        </is>
      </c>
      <c r="K7689" t="inlineStr">
        <is>
          <t>CONTRATO</t>
        </is>
      </c>
      <c r="L7689" t="n">
        <v>1172.28</v>
      </c>
      <c r="M7689" t="inlineStr"/>
      <c r="N7689" t="inlineStr"/>
      <c r="O7689" s="142">
        <f>DATE(YEAR(H7689),MONTH(H7689),1)</f>
        <v/>
      </c>
      <c r="P7689" s="132">
        <f>IF(H7689&gt;$L$3,"Futuro","Atraso")</f>
        <v/>
      </c>
      <c r="Q7689">
        <f>12*(YEAR(H7689)-YEAR($L$3))+(MONTH(H7689)-MONTH($L$3))</f>
        <v/>
      </c>
      <c r="R7689" s="366">
        <f>IF(N7689="IBIRAPITANGA FASE 3",IF(P7689="Atraso",M7689,M7689/(1+$J$2)^Q7689),IF(P7689="Atraso",M7689,M7689/(1+$J$1)^Q7689))</f>
        <v/>
      </c>
    </row>
    <row r="7690">
      <c r="A7690" t="inlineStr">
        <is>
          <t>Q06L015</t>
        </is>
      </c>
      <c r="B7690" t="inlineStr">
        <is>
          <t>SALATIEL LUZ MARINHO</t>
        </is>
      </c>
      <c r="C7690" t="n">
        <v>1</v>
      </c>
      <c r="D7690" t="inlineStr">
        <is>
          <t>IPCA</t>
        </is>
      </c>
      <c r="E7690" t="n">
        <v>0.009488792934583046</v>
      </c>
      <c r="F7690" t="inlineStr">
        <is>
          <t>MENSAL</t>
        </is>
      </c>
      <c r="G7690" t="n">
        <v>47998</v>
      </c>
      <c r="H7690" t="n">
        <v>47998</v>
      </c>
      <c r="I7690" t="inlineStr">
        <is>
          <t>115</t>
        </is>
      </c>
      <c r="J7690" t="inlineStr">
        <is>
          <t>CARTEIRA</t>
        </is>
      </c>
      <c r="K7690" t="inlineStr">
        <is>
          <t>CONTRATO</t>
        </is>
      </c>
      <c r="L7690" t="n">
        <v>1172.28</v>
      </c>
      <c r="M7690" t="inlineStr"/>
      <c r="N7690" t="inlineStr"/>
      <c r="O7690" s="142">
        <f>DATE(YEAR(H7690),MONTH(H7690),1)</f>
        <v/>
      </c>
      <c r="P7690" s="132">
        <f>IF(H7690&gt;$L$3,"Futuro","Atraso")</f>
        <v/>
      </c>
      <c r="Q7690">
        <f>12*(YEAR(H7690)-YEAR($L$3))+(MONTH(H7690)-MONTH($L$3))</f>
        <v/>
      </c>
      <c r="R7690" s="366">
        <f>IF(N7690="IBIRAPITANGA FASE 3",IF(P7690="Atraso",M7690,M7690/(1+$J$2)^Q7690),IF(P7690="Atraso",M7690,M7690/(1+$J$1)^Q7690))</f>
        <v/>
      </c>
    </row>
    <row r="7691">
      <c r="A7691" t="inlineStr">
        <is>
          <t>Q06L015</t>
        </is>
      </c>
      <c r="B7691" t="inlineStr">
        <is>
          <t>SALATIEL LUZ MARINHO</t>
        </is>
      </c>
      <c r="C7691" t="n">
        <v>1</v>
      </c>
      <c r="D7691" t="inlineStr">
        <is>
          <t>IPCA</t>
        </is>
      </c>
      <c r="E7691" t="n">
        <v>0.009488792934583046</v>
      </c>
      <c r="F7691" t="inlineStr">
        <is>
          <t>MENSAL</t>
        </is>
      </c>
      <c r="G7691" t="n">
        <v>48029</v>
      </c>
      <c r="H7691" t="n">
        <v>48029</v>
      </c>
      <c r="I7691" t="inlineStr">
        <is>
          <t>116</t>
        </is>
      </c>
      <c r="J7691" t="inlineStr">
        <is>
          <t>CARTEIRA</t>
        </is>
      </c>
      <c r="K7691" t="inlineStr">
        <is>
          <t>CONTRATO</t>
        </is>
      </c>
      <c r="L7691" t="n">
        <v>1172.28</v>
      </c>
      <c r="M7691" t="inlineStr"/>
      <c r="N7691" t="inlineStr"/>
      <c r="O7691" s="142">
        <f>DATE(YEAR(H7691),MONTH(H7691),1)</f>
        <v/>
      </c>
      <c r="P7691" s="132">
        <f>IF(H7691&gt;$L$3,"Futuro","Atraso")</f>
        <v/>
      </c>
      <c r="Q7691">
        <f>12*(YEAR(H7691)-YEAR($L$3))+(MONTH(H7691)-MONTH($L$3))</f>
        <v/>
      </c>
      <c r="R7691" s="366">
        <f>IF(N7691="IBIRAPITANGA FASE 3",IF(P7691="Atraso",M7691,M7691/(1+$J$2)^Q7691),IF(P7691="Atraso",M7691,M7691/(1+$J$1)^Q7691))</f>
        <v/>
      </c>
    </row>
    <row r="7692">
      <c r="A7692" t="inlineStr">
        <is>
          <t>Q06L015</t>
        </is>
      </c>
      <c r="B7692" t="inlineStr">
        <is>
          <t>SALATIEL LUZ MARINHO</t>
        </is>
      </c>
      <c r="C7692" t="n">
        <v>1</v>
      </c>
      <c r="D7692" t="inlineStr">
        <is>
          <t>IPCA</t>
        </is>
      </c>
      <c r="E7692" t="n">
        <v>0.009488792934583046</v>
      </c>
      <c r="F7692" t="inlineStr">
        <is>
          <t>MENSAL</t>
        </is>
      </c>
      <c r="G7692" t="n">
        <v>48051</v>
      </c>
      <c r="H7692" t="n">
        <v>48051</v>
      </c>
      <c r="I7692" t="inlineStr">
        <is>
          <t>010</t>
        </is>
      </c>
      <c r="J7692" t="inlineStr">
        <is>
          <t>CARTEIRA</t>
        </is>
      </c>
      <c r="K7692" t="inlineStr">
        <is>
          <t>CONTRATO</t>
        </is>
      </c>
      <c r="L7692" t="n">
        <v>3706.33</v>
      </c>
      <c r="M7692" t="inlineStr"/>
      <c r="N7692" t="inlineStr"/>
      <c r="O7692" s="142">
        <f>DATE(YEAR(H7692),MONTH(H7692),1)</f>
        <v/>
      </c>
      <c r="P7692" s="132">
        <f>IF(H7692&gt;$L$3,"Futuro","Atraso")</f>
        <v/>
      </c>
      <c r="Q7692">
        <f>12*(YEAR(H7692)-YEAR($L$3))+(MONTH(H7692)-MONTH($L$3))</f>
        <v/>
      </c>
      <c r="R7692" s="366">
        <f>IF(N7692="IBIRAPITANGA FASE 3",IF(P7692="Atraso",M7692,M7692/(1+$J$2)^Q7692),IF(P7692="Atraso",M7692,M7692/(1+$J$1)^Q7692))</f>
        <v/>
      </c>
    </row>
    <row r="7693">
      <c r="A7693" t="inlineStr">
        <is>
          <t>Q06L015</t>
        </is>
      </c>
      <c r="B7693" t="inlineStr">
        <is>
          <t>SALATIEL LUZ MARINHO</t>
        </is>
      </c>
      <c r="C7693" t="n">
        <v>1</v>
      </c>
      <c r="D7693" t="inlineStr">
        <is>
          <t>IPCA</t>
        </is>
      </c>
      <c r="E7693" t="n">
        <v>0.009488792934583046</v>
      </c>
      <c r="F7693" t="inlineStr">
        <is>
          <t>MENSAL</t>
        </is>
      </c>
      <c r="G7693" t="n">
        <v>48059</v>
      </c>
      <c r="H7693" t="n">
        <v>48059</v>
      </c>
      <c r="I7693" t="inlineStr">
        <is>
          <t>117</t>
        </is>
      </c>
      <c r="J7693" t="inlineStr">
        <is>
          <t>CARTEIRA</t>
        </is>
      </c>
      <c r="K7693" t="inlineStr">
        <is>
          <t>CONTRATO</t>
        </is>
      </c>
      <c r="L7693" t="n">
        <v>1172.28</v>
      </c>
      <c r="M7693" t="inlineStr"/>
      <c r="N7693" t="inlineStr"/>
      <c r="O7693" s="142">
        <f>DATE(YEAR(H7693),MONTH(H7693),1)</f>
        <v/>
      </c>
      <c r="P7693" s="132">
        <f>IF(H7693&gt;$L$3,"Futuro","Atraso")</f>
        <v/>
      </c>
      <c r="Q7693">
        <f>12*(YEAR(H7693)-YEAR($L$3))+(MONTH(H7693)-MONTH($L$3))</f>
        <v/>
      </c>
      <c r="R7693" s="366">
        <f>IF(N7693="IBIRAPITANGA FASE 3",IF(P7693="Atraso",M7693,M7693/(1+$J$2)^Q7693),IF(P7693="Atraso",M7693,M7693/(1+$J$1)^Q7693))</f>
        <v/>
      </c>
    </row>
    <row r="7694">
      <c r="A7694" t="inlineStr">
        <is>
          <t>Q06L015</t>
        </is>
      </c>
      <c r="B7694" t="inlineStr">
        <is>
          <t>SALATIEL LUZ MARINHO</t>
        </is>
      </c>
      <c r="C7694" t="n">
        <v>1</v>
      </c>
      <c r="D7694" t="inlineStr">
        <is>
          <t>IPCA</t>
        </is>
      </c>
      <c r="E7694" t="n">
        <v>0.009488792934583046</v>
      </c>
      <c r="F7694" t="inlineStr">
        <is>
          <t>MENSAL</t>
        </is>
      </c>
      <c r="G7694" t="n">
        <v>48090</v>
      </c>
      <c r="H7694" t="n">
        <v>48090</v>
      </c>
      <c r="I7694" t="inlineStr">
        <is>
          <t>118</t>
        </is>
      </c>
      <c r="J7694" t="inlineStr">
        <is>
          <t>CARTEIRA</t>
        </is>
      </c>
      <c r="K7694" t="inlineStr">
        <is>
          <t>CONTRATO</t>
        </is>
      </c>
      <c r="L7694" t="n">
        <v>1172.28</v>
      </c>
      <c r="M7694" t="inlineStr"/>
      <c r="N7694" t="inlineStr"/>
      <c r="O7694" s="142">
        <f>DATE(YEAR(H7694),MONTH(H7694),1)</f>
        <v/>
      </c>
      <c r="P7694" s="132">
        <f>IF(H7694&gt;$L$3,"Futuro","Atraso")</f>
        <v/>
      </c>
      <c r="Q7694">
        <f>12*(YEAR(H7694)-YEAR($L$3))+(MONTH(H7694)-MONTH($L$3))</f>
        <v/>
      </c>
      <c r="R7694" s="366">
        <f>IF(N7694="IBIRAPITANGA FASE 3",IF(P7694="Atraso",M7694,M7694/(1+$J$2)^Q7694),IF(P7694="Atraso",M7694,M7694/(1+$J$1)^Q7694))</f>
        <v/>
      </c>
    </row>
    <row r="7695">
      <c r="A7695" t="inlineStr">
        <is>
          <t>Q06L015</t>
        </is>
      </c>
      <c r="B7695" t="inlineStr">
        <is>
          <t>SALATIEL LUZ MARINHO</t>
        </is>
      </c>
      <c r="C7695" t="n">
        <v>1</v>
      </c>
      <c r="D7695" t="inlineStr">
        <is>
          <t>IPCA</t>
        </is>
      </c>
      <c r="E7695" t="n">
        <v>0.009488792934583046</v>
      </c>
      <c r="F7695" t="inlineStr">
        <is>
          <t>MENSAL</t>
        </is>
      </c>
      <c r="G7695" t="n">
        <v>48121</v>
      </c>
      <c r="H7695" t="n">
        <v>48121</v>
      </c>
      <c r="I7695" t="inlineStr">
        <is>
          <t>119</t>
        </is>
      </c>
      <c r="J7695" t="inlineStr">
        <is>
          <t>CARTEIRA</t>
        </is>
      </c>
      <c r="K7695" t="inlineStr">
        <is>
          <t>CONTRATO</t>
        </is>
      </c>
      <c r="L7695" t="n">
        <v>1172.28</v>
      </c>
      <c r="M7695" t="inlineStr"/>
      <c r="N7695" t="inlineStr"/>
      <c r="O7695" s="142">
        <f>DATE(YEAR(H7695),MONTH(H7695),1)</f>
        <v/>
      </c>
      <c r="P7695" s="132">
        <f>IF(H7695&gt;$L$3,"Futuro","Atraso")</f>
        <v/>
      </c>
      <c r="Q7695">
        <f>12*(YEAR(H7695)-YEAR($L$3))+(MONTH(H7695)-MONTH($L$3))</f>
        <v/>
      </c>
      <c r="R7695" s="366">
        <f>IF(N7695="IBIRAPITANGA FASE 3",IF(P7695="Atraso",M7695,M7695/(1+$J$2)^Q7695),IF(P7695="Atraso",M7695,M7695/(1+$J$1)^Q7695))</f>
        <v/>
      </c>
    </row>
    <row r="7696">
      <c r="A7696" t="inlineStr">
        <is>
          <t>Q06L015</t>
        </is>
      </c>
      <c r="B7696" t="inlineStr">
        <is>
          <t>SALATIEL LUZ MARINHO</t>
        </is>
      </c>
      <c r="C7696" t="n">
        <v>1</v>
      </c>
      <c r="D7696" t="inlineStr">
        <is>
          <t>IPCA</t>
        </is>
      </c>
      <c r="E7696" t="n">
        <v>0.009488792934583046</v>
      </c>
      <c r="F7696" t="inlineStr">
        <is>
          <t>MENSAL</t>
        </is>
      </c>
      <c r="G7696" t="n">
        <v>48151</v>
      </c>
      <c r="H7696" t="n">
        <v>48151</v>
      </c>
      <c r="I7696" t="inlineStr">
        <is>
          <t>120</t>
        </is>
      </c>
      <c r="J7696" t="inlineStr">
        <is>
          <t>CARTEIRA</t>
        </is>
      </c>
      <c r="K7696" t="inlineStr">
        <is>
          <t>CONTRATO</t>
        </is>
      </c>
      <c r="L7696" t="n">
        <v>1172.28</v>
      </c>
      <c r="M7696" t="inlineStr"/>
      <c r="N7696" t="inlineStr"/>
      <c r="O7696" s="142">
        <f>DATE(YEAR(H7696),MONTH(H7696),1)</f>
        <v/>
      </c>
      <c r="P7696" s="132">
        <f>IF(H7696&gt;$L$3,"Futuro","Atraso")</f>
        <v/>
      </c>
      <c r="Q7696">
        <f>12*(YEAR(H7696)-YEAR($L$3))+(MONTH(H7696)-MONTH($L$3))</f>
        <v/>
      </c>
      <c r="R7696" s="366">
        <f>IF(N7696="IBIRAPITANGA FASE 3",IF(P7696="Atraso",M7696,M7696/(1+$J$2)^Q7696),IF(P7696="Atraso",M7696,M7696/(1+$J$1)^Q7696))</f>
        <v/>
      </c>
    </row>
    <row r="7697">
      <c r="A7697" t="inlineStr">
        <is>
          <t>Q06L015</t>
        </is>
      </c>
      <c r="B7697" t="inlineStr">
        <is>
          <t>SALATIEL LUZ MARINHO</t>
        </is>
      </c>
      <c r="C7697" t="n">
        <v>1</v>
      </c>
      <c r="D7697" t="inlineStr">
        <is>
          <t>IPCA</t>
        </is>
      </c>
      <c r="E7697" t="n">
        <v>0.009488792934583046</v>
      </c>
      <c r="F7697" t="inlineStr">
        <is>
          <t>MENSAL</t>
        </is>
      </c>
      <c r="G7697" t="n">
        <v>48182</v>
      </c>
      <c r="H7697" t="n">
        <v>48182</v>
      </c>
      <c r="I7697" t="inlineStr">
        <is>
          <t>121</t>
        </is>
      </c>
      <c r="J7697" t="inlineStr">
        <is>
          <t>CARTEIRA</t>
        </is>
      </c>
      <c r="K7697" t="inlineStr">
        <is>
          <t>CONTRATO</t>
        </is>
      </c>
      <c r="L7697" t="n">
        <v>1172.28</v>
      </c>
      <c r="M7697" t="inlineStr"/>
      <c r="N7697" t="inlineStr"/>
      <c r="O7697" s="142">
        <f>DATE(YEAR(H7697),MONTH(H7697),1)</f>
        <v/>
      </c>
      <c r="P7697" s="132">
        <f>IF(H7697&gt;$L$3,"Futuro","Atraso")</f>
        <v/>
      </c>
      <c r="Q7697">
        <f>12*(YEAR(H7697)-YEAR($L$3))+(MONTH(H7697)-MONTH($L$3))</f>
        <v/>
      </c>
      <c r="R7697" s="366">
        <f>IF(N7697="IBIRAPITANGA FASE 3",IF(P7697="Atraso",M7697,M7697/(1+$J$2)^Q7697),IF(P7697="Atraso",M7697,M7697/(1+$J$1)^Q7697))</f>
        <v/>
      </c>
    </row>
    <row r="7698">
      <c r="A7698" t="inlineStr">
        <is>
          <t>Q06L015</t>
        </is>
      </c>
      <c r="B7698" t="inlineStr">
        <is>
          <t>SALATIEL LUZ MARINHO</t>
        </is>
      </c>
      <c r="C7698" t="n">
        <v>1</v>
      </c>
      <c r="D7698" t="inlineStr">
        <is>
          <t>IPCA</t>
        </is>
      </c>
      <c r="E7698" t="n">
        <v>0.009488792934583046</v>
      </c>
      <c r="F7698" t="inlineStr">
        <is>
          <t>MENSAL</t>
        </is>
      </c>
      <c r="G7698" t="n">
        <v>48212</v>
      </c>
      <c r="H7698" t="n">
        <v>48212</v>
      </c>
      <c r="I7698" t="inlineStr">
        <is>
          <t>122</t>
        </is>
      </c>
      <c r="J7698" t="inlineStr">
        <is>
          <t>CARTEIRA</t>
        </is>
      </c>
      <c r="K7698" t="inlineStr">
        <is>
          <t>CONTRATO</t>
        </is>
      </c>
      <c r="L7698" t="n">
        <v>1172.28</v>
      </c>
      <c r="M7698" t="inlineStr"/>
      <c r="N7698" t="inlineStr"/>
      <c r="O7698" s="142">
        <f>DATE(YEAR(H7698),MONTH(H7698),1)</f>
        <v/>
      </c>
      <c r="P7698" s="132">
        <f>IF(H7698&gt;$L$3,"Futuro","Atraso")</f>
        <v/>
      </c>
      <c r="Q7698">
        <f>12*(YEAR(H7698)-YEAR($L$3))+(MONTH(H7698)-MONTH($L$3))</f>
        <v/>
      </c>
      <c r="R7698" s="366">
        <f>IF(N7698="IBIRAPITANGA FASE 3",IF(P7698="Atraso",M7698,M7698/(1+$J$2)^Q7698),IF(P7698="Atraso",M7698,M7698/(1+$J$1)^Q7698))</f>
        <v/>
      </c>
    </row>
    <row r="7699">
      <c r="A7699" t="inlineStr">
        <is>
          <t>Q06L015</t>
        </is>
      </c>
      <c r="B7699" t="inlineStr">
        <is>
          <t>SALATIEL LUZ MARINHO</t>
        </is>
      </c>
      <c r="C7699" t="n">
        <v>1</v>
      </c>
      <c r="D7699" t="inlineStr">
        <is>
          <t>IPCA</t>
        </is>
      </c>
      <c r="E7699" t="n">
        <v>0.009488792934583046</v>
      </c>
      <c r="F7699" t="inlineStr">
        <is>
          <t>MENSAL</t>
        </is>
      </c>
      <c r="G7699" t="n">
        <v>48243</v>
      </c>
      <c r="H7699" t="n">
        <v>48243</v>
      </c>
      <c r="I7699" t="inlineStr">
        <is>
          <t>123</t>
        </is>
      </c>
      <c r="J7699" t="inlineStr">
        <is>
          <t>CARTEIRA</t>
        </is>
      </c>
      <c r="K7699" t="inlineStr">
        <is>
          <t>CONTRATO</t>
        </is>
      </c>
      <c r="L7699" t="n">
        <v>1172.28</v>
      </c>
      <c r="M7699" t="inlineStr"/>
      <c r="N7699" t="inlineStr"/>
      <c r="O7699" s="142">
        <f>DATE(YEAR(H7699),MONTH(H7699),1)</f>
        <v/>
      </c>
      <c r="P7699" s="132">
        <f>IF(H7699&gt;$L$3,"Futuro","Atraso")</f>
        <v/>
      </c>
      <c r="Q7699">
        <f>12*(YEAR(H7699)-YEAR($L$3))+(MONTH(H7699)-MONTH($L$3))</f>
        <v/>
      </c>
      <c r="R7699" s="366">
        <f>IF(N7699="IBIRAPITANGA FASE 3",IF(P7699="Atraso",M7699,M7699/(1+$J$2)^Q7699),IF(P7699="Atraso",M7699,M7699/(1+$J$1)^Q7699))</f>
        <v/>
      </c>
    </row>
    <row r="7700">
      <c r="A7700" t="inlineStr">
        <is>
          <t>Q06L015</t>
        </is>
      </c>
      <c r="B7700" t="inlineStr">
        <is>
          <t>SALATIEL LUZ MARINHO</t>
        </is>
      </c>
      <c r="C7700" t="n">
        <v>1</v>
      </c>
      <c r="D7700" t="inlineStr">
        <is>
          <t>IPCA</t>
        </is>
      </c>
      <c r="E7700" t="n">
        <v>0.009488792934583046</v>
      </c>
      <c r="F7700" t="inlineStr">
        <is>
          <t>MENSAL</t>
        </is>
      </c>
      <c r="G7700" t="n">
        <v>48273</v>
      </c>
      <c r="H7700" t="n">
        <v>48273</v>
      </c>
      <c r="I7700" t="inlineStr">
        <is>
          <t>124</t>
        </is>
      </c>
      <c r="J7700" t="inlineStr">
        <is>
          <t>CARTEIRA</t>
        </is>
      </c>
      <c r="K7700" t="inlineStr">
        <is>
          <t>CONTRATO</t>
        </is>
      </c>
      <c r="L7700" t="n">
        <v>1172.28</v>
      </c>
      <c r="M7700" t="inlineStr"/>
      <c r="N7700" t="inlineStr"/>
      <c r="O7700" s="142">
        <f>DATE(YEAR(H7700),MONTH(H7700),1)</f>
        <v/>
      </c>
      <c r="P7700" s="132">
        <f>IF(H7700&gt;$L$3,"Futuro","Atraso")</f>
        <v/>
      </c>
      <c r="Q7700">
        <f>12*(YEAR(H7700)-YEAR($L$3))+(MONTH(H7700)-MONTH($L$3))</f>
        <v/>
      </c>
      <c r="R7700" s="366">
        <f>IF(N7700="IBIRAPITANGA FASE 3",IF(P7700="Atraso",M7700,M7700/(1+$J$2)^Q7700),IF(P7700="Atraso",M7700,M7700/(1+$J$1)^Q7700))</f>
        <v/>
      </c>
    </row>
    <row r="7701">
      <c r="A7701" t="inlineStr">
        <is>
          <t>Q06L015</t>
        </is>
      </c>
      <c r="B7701" t="inlineStr">
        <is>
          <t>SALATIEL LUZ MARINHO</t>
        </is>
      </c>
      <c r="C7701" t="n">
        <v>1</v>
      </c>
      <c r="D7701" t="inlineStr">
        <is>
          <t>IPCA</t>
        </is>
      </c>
      <c r="E7701" t="n">
        <v>0.009488792934583046</v>
      </c>
      <c r="F7701" t="inlineStr">
        <is>
          <t>MENSAL</t>
        </is>
      </c>
      <c r="G7701" t="n">
        <v>48303</v>
      </c>
      <c r="H7701" t="n">
        <v>48303</v>
      </c>
      <c r="I7701" t="inlineStr">
        <is>
          <t>125</t>
        </is>
      </c>
      <c r="J7701" t="inlineStr">
        <is>
          <t>CARTEIRA</t>
        </is>
      </c>
      <c r="K7701" t="inlineStr">
        <is>
          <t>CONTRATO</t>
        </is>
      </c>
      <c r="L7701" t="n">
        <v>1172.28</v>
      </c>
      <c r="M7701" t="inlineStr"/>
      <c r="N7701" t="inlineStr"/>
      <c r="O7701" s="142">
        <f>DATE(YEAR(H7701),MONTH(H7701),1)</f>
        <v/>
      </c>
      <c r="P7701" s="132">
        <f>IF(H7701&gt;$L$3,"Futuro","Atraso")</f>
        <v/>
      </c>
      <c r="Q7701">
        <f>12*(YEAR(H7701)-YEAR($L$3))+(MONTH(H7701)-MONTH($L$3))</f>
        <v/>
      </c>
      <c r="R7701" s="366">
        <f>IF(N7701="IBIRAPITANGA FASE 3",IF(P7701="Atraso",M7701,M7701/(1+$J$2)^Q7701),IF(P7701="Atraso",M7701,M7701/(1+$J$1)^Q7701))</f>
        <v/>
      </c>
    </row>
    <row r="7702">
      <c r="A7702" t="inlineStr">
        <is>
          <t>Q06L015</t>
        </is>
      </c>
      <c r="B7702" t="inlineStr">
        <is>
          <t>SALATIEL LUZ MARINHO</t>
        </is>
      </c>
      <c r="C7702" t="n">
        <v>1</v>
      </c>
      <c r="D7702" t="inlineStr">
        <is>
          <t>IPCA</t>
        </is>
      </c>
      <c r="E7702" t="n">
        <v>0.009488792934583046</v>
      </c>
      <c r="F7702" t="inlineStr">
        <is>
          <t>MENSAL</t>
        </is>
      </c>
      <c r="G7702" t="n">
        <v>48334</v>
      </c>
      <c r="H7702" t="n">
        <v>48334</v>
      </c>
      <c r="I7702" t="inlineStr">
        <is>
          <t>126</t>
        </is>
      </c>
      <c r="J7702" t="inlineStr">
        <is>
          <t>CARTEIRA</t>
        </is>
      </c>
      <c r="K7702" t="inlineStr">
        <is>
          <t>CONTRATO</t>
        </is>
      </c>
      <c r="L7702" t="n">
        <v>1172.28</v>
      </c>
      <c r="M7702" t="inlineStr"/>
      <c r="N7702" t="inlineStr"/>
      <c r="O7702" s="142">
        <f>DATE(YEAR(H7702),MONTH(H7702),1)</f>
        <v/>
      </c>
      <c r="P7702" s="132">
        <f>IF(H7702&gt;$L$3,"Futuro","Atraso")</f>
        <v/>
      </c>
      <c r="Q7702">
        <f>12*(YEAR(H7702)-YEAR($L$3))+(MONTH(H7702)-MONTH($L$3))</f>
        <v/>
      </c>
      <c r="R7702" s="366">
        <f>IF(N7702="IBIRAPITANGA FASE 3",IF(P7702="Atraso",M7702,M7702/(1+$J$2)^Q7702),IF(P7702="Atraso",M7702,M7702/(1+$J$1)^Q7702))</f>
        <v/>
      </c>
    </row>
    <row r="7703">
      <c r="A7703" t="inlineStr">
        <is>
          <t>Q06L015</t>
        </is>
      </c>
      <c r="B7703" t="inlineStr">
        <is>
          <t>SALATIEL LUZ MARINHO</t>
        </is>
      </c>
      <c r="C7703" t="n">
        <v>1</v>
      </c>
      <c r="D7703" t="inlineStr">
        <is>
          <t>IPCA</t>
        </is>
      </c>
      <c r="E7703" t="n">
        <v>0.009488792934583046</v>
      </c>
      <c r="F7703" t="inlineStr">
        <is>
          <t>MENSAL</t>
        </is>
      </c>
      <c r="G7703" t="n">
        <v>48364</v>
      </c>
      <c r="H7703" t="n">
        <v>48364</v>
      </c>
      <c r="I7703" t="inlineStr">
        <is>
          <t>127</t>
        </is>
      </c>
      <c r="J7703" t="inlineStr">
        <is>
          <t>CARTEIRA</t>
        </is>
      </c>
      <c r="K7703" t="inlineStr">
        <is>
          <t>CONTRATO</t>
        </is>
      </c>
      <c r="L7703" t="n">
        <v>1172.28</v>
      </c>
      <c r="M7703" t="inlineStr"/>
      <c r="N7703" t="inlineStr"/>
      <c r="O7703" s="142">
        <f>DATE(YEAR(H7703),MONTH(H7703),1)</f>
        <v/>
      </c>
      <c r="P7703" s="132">
        <f>IF(H7703&gt;$L$3,"Futuro","Atraso")</f>
        <v/>
      </c>
      <c r="Q7703">
        <f>12*(YEAR(H7703)-YEAR($L$3))+(MONTH(H7703)-MONTH($L$3))</f>
        <v/>
      </c>
      <c r="R7703" s="366">
        <f>IF(N7703="IBIRAPITANGA FASE 3",IF(P7703="Atraso",M7703,M7703/(1+$J$2)^Q7703),IF(P7703="Atraso",M7703,M7703/(1+$J$1)^Q7703))</f>
        <v/>
      </c>
    </row>
    <row r="7704">
      <c r="A7704" t="inlineStr">
        <is>
          <t>Q06L015</t>
        </is>
      </c>
      <c r="B7704" t="inlineStr">
        <is>
          <t>SALATIEL LUZ MARINHO</t>
        </is>
      </c>
      <c r="C7704" t="n">
        <v>1</v>
      </c>
      <c r="D7704" t="inlineStr">
        <is>
          <t>IPCA</t>
        </is>
      </c>
      <c r="E7704" t="n">
        <v>0.009488792934583046</v>
      </c>
      <c r="F7704" t="inlineStr">
        <is>
          <t>MENSAL</t>
        </is>
      </c>
      <c r="G7704" t="n">
        <v>48395</v>
      </c>
      <c r="H7704" t="n">
        <v>48395</v>
      </c>
      <c r="I7704" t="inlineStr">
        <is>
          <t>128</t>
        </is>
      </c>
      <c r="J7704" t="inlineStr">
        <is>
          <t>CARTEIRA</t>
        </is>
      </c>
      <c r="K7704" t="inlineStr">
        <is>
          <t>CONTRATO</t>
        </is>
      </c>
      <c r="L7704" t="n">
        <v>1172.28</v>
      </c>
      <c r="M7704" t="inlineStr"/>
      <c r="N7704" t="inlineStr"/>
      <c r="O7704" s="142">
        <f>DATE(YEAR(H7704),MONTH(H7704),1)</f>
        <v/>
      </c>
      <c r="P7704" s="132">
        <f>IF(H7704&gt;$L$3,"Futuro","Atraso")</f>
        <v/>
      </c>
      <c r="Q7704">
        <f>12*(YEAR(H7704)-YEAR($L$3))+(MONTH(H7704)-MONTH($L$3))</f>
        <v/>
      </c>
      <c r="R7704" s="366">
        <f>IF(N7704="IBIRAPITANGA FASE 3",IF(P7704="Atraso",M7704,M7704/(1+$J$2)^Q7704),IF(P7704="Atraso",M7704,M7704/(1+$J$1)^Q7704))</f>
        <v/>
      </c>
    </row>
    <row r="7705">
      <c r="A7705" t="inlineStr">
        <is>
          <t>Q06L015</t>
        </is>
      </c>
      <c r="B7705" t="inlineStr">
        <is>
          <t>SALATIEL LUZ MARINHO</t>
        </is>
      </c>
      <c r="C7705" t="n">
        <v>1</v>
      </c>
      <c r="D7705" t="inlineStr">
        <is>
          <t>IPCA</t>
        </is>
      </c>
      <c r="E7705" t="n">
        <v>0.009488792934583046</v>
      </c>
      <c r="F7705" t="inlineStr">
        <is>
          <t>MENSAL</t>
        </is>
      </c>
      <c r="G7705" t="n">
        <v>48417</v>
      </c>
      <c r="H7705" t="n">
        <v>48417</v>
      </c>
      <c r="I7705" t="inlineStr">
        <is>
          <t>011</t>
        </is>
      </c>
      <c r="J7705" t="inlineStr">
        <is>
          <t>CARTEIRA</t>
        </is>
      </c>
      <c r="K7705" t="inlineStr">
        <is>
          <t>CONTRATO</t>
        </is>
      </c>
      <c r="L7705" t="n">
        <v>3706.33</v>
      </c>
      <c r="M7705" t="inlineStr"/>
      <c r="N7705" t="inlineStr"/>
      <c r="O7705" s="142">
        <f>DATE(YEAR(H7705),MONTH(H7705),1)</f>
        <v/>
      </c>
      <c r="P7705" s="132">
        <f>IF(H7705&gt;$L$3,"Futuro","Atraso")</f>
        <v/>
      </c>
      <c r="Q7705">
        <f>12*(YEAR(H7705)-YEAR($L$3))+(MONTH(H7705)-MONTH($L$3))</f>
        <v/>
      </c>
      <c r="R7705" s="366">
        <f>IF(N7705="IBIRAPITANGA FASE 3",IF(P7705="Atraso",M7705,M7705/(1+$J$2)^Q7705),IF(P7705="Atraso",M7705,M7705/(1+$J$1)^Q7705))</f>
        <v/>
      </c>
    </row>
    <row r="7706">
      <c r="A7706" t="inlineStr">
        <is>
          <t>Q06L015</t>
        </is>
      </c>
      <c r="B7706" t="inlineStr">
        <is>
          <t>SALATIEL LUZ MARINHO</t>
        </is>
      </c>
      <c r="C7706" t="n">
        <v>1</v>
      </c>
      <c r="D7706" t="inlineStr">
        <is>
          <t>IPCA</t>
        </is>
      </c>
      <c r="E7706" t="n">
        <v>0.009488792934583046</v>
      </c>
      <c r="F7706" t="inlineStr">
        <is>
          <t>MENSAL</t>
        </is>
      </c>
      <c r="G7706" t="n">
        <v>48425</v>
      </c>
      <c r="H7706" t="n">
        <v>48425</v>
      </c>
      <c r="I7706" t="inlineStr">
        <is>
          <t>129</t>
        </is>
      </c>
      <c r="J7706" t="inlineStr">
        <is>
          <t>CARTEIRA</t>
        </is>
      </c>
      <c r="K7706" t="inlineStr">
        <is>
          <t>CONTRATO</t>
        </is>
      </c>
      <c r="L7706" t="n">
        <v>1172.28</v>
      </c>
      <c r="M7706" t="inlineStr"/>
      <c r="N7706" t="inlineStr"/>
      <c r="O7706" s="142">
        <f>DATE(YEAR(H7706),MONTH(H7706),1)</f>
        <v/>
      </c>
      <c r="P7706" s="132">
        <f>IF(H7706&gt;$L$3,"Futuro","Atraso")</f>
        <v/>
      </c>
      <c r="Q7706">
        <f>12*(YEAR(H7706)-YEAR($L$3))+(MONTH(H7706)-MONTH($L$3))</f>
        <v/>
      </c>
      <c r="R7706" s="366">
        <f>IF(N7706="IBIRAPITANGA FASE 3",IF(P7706="Atraso",M7706,M7706/(1+$J$2)^Q7706),IF(P7706="Atraso",M7706,M7706/(1+$J$1)^Q7706))</f>
        <v/>
      </c>
    </row>
    <row r="7707">
      <c r="A7707" t="inlineStr">
        <is>
          <t>Q06L015</t>
        </is>
      </c>
      <c r="B7707" t="inlineStr">
        <is>
          <t>SALATIEL LUZ MARINHO</t>
        </is>
      </c>
      <c r="C7707" t="n">
        <v>1</v>
      </c>
      <c r="D7707" t="inlineStr">
        <is>
          <t>IPCA</t>
        </is>
      </c>
      <c r="E7707" t="n">
        <v>0.009488792934583046</v>
      </c>
      <c r="F7707" t="inlineStr">
        <is>
          <t>MENSAL</t>
        </is>
      </c>
      <c r="G7707" t="n">
        <v>48456</v>
      </c>
      <c r="H7707" t="n">
        <v>48456</v>
      </c>
      <c r="I7707" t="inlineStr">
        <is>
          <t>130</t>
        </is>
      </c>
      <c r="J7707" t="inlineStr">
        <is>
          <t>CARTEIRA</t>
        </is>
      </c>
      <c r="K7707" t="inlineStr">
        <is>
          <t>CONTRATO</t>
        </is>
      </c>
      <c r="L7707" t="n">
        <v>1172.28</v>
      </c>
      <c r="M7707" t="inlineStr"/>
      <c r="N7707" t="inlineStr"/>
      <c r="O7707" s="142">
        <f>DATE(YEAR(H7707),MONTH(H7707),1)</f>
        <v/>
      </c>
      <c r="P7707" s="132">
        <f>IF(H7707&gt;$L$3,"Futuro","Atraso")</f>
        <v/>
      </c>
      <c r="Q7707">
        <f>12*(YEAR(H7707)-YEAR($L$3))+(MONTH(H7707)-MONTH($L$3))</f>
        <v/>
      </c>
      <c r="R7707" s="366">
        <f>IF(N7707="IBIRAPITANGA FASE 3",IF(P7707="Atraso",M7707,M7707/(1+$J$2)^Q7707),IF(P7707="Atraso",M7707,M7707/(1+$J$1)^Q7707))</f>
        <v/>
      </c>
    </row>
    <row r="7708">
      <c r="A7708" t="inlineStr">
        <is>
          <t>Q06L015</t>
        </is>
      </c>
      <c r="B7708" t="inlineStr">
        <is>
          <t>SALATIEL LUZ MARINHO</t>
        </is>
      </c>
      <c r="C7708" t="n">
        <v>1</v>
      </c>
      <c r="D7708" t="inlineStr">
        <is>
          <t>IPCA</t>
        </is>
      </c>
      <c r="E7708" t="n">
        <v>0.009488792934583046</v>
      </c>
      <c r="F7708" t="inlineStr">
        <is>
          <t>MENSAL</t>
        </is>
      </c>
      <c r="G7708" t="n">
        <v>48487</v>
      </c>
      <c r="H7708" t="n">
        <v>48487</v>
      </c>
      <c r="I7708" t="inlineStr">
        <is>
          <t>131</t>
        </is>
      </c>
      <c r="J7708" t="inlineStr">
        <is>
          <t>CARTEIRA</t>
        </is>
      </c>
      <c r="K7708" t="inlineStr">
        <is>
          <t>CONTRATO</t>
        </is>
      </c>
      <c r="L7708" t="n">
        <v>1172.28</v>
      </c>
      <c r="M7708" t="inlineStr"/>
      <c r="N7708" t="inlineStr"/>
      <c r="O7708" s="142">
        <f>DATE(YEAR(H7708),MONTH(H7708),1)</f>
        <v/>
      </c>
      <c r="P7708" s="132">
        <f>IF(H7708&gt;$L$3,"Futuro","Atraso")</f>
        <v/>
      </c>
      <c r="Q7708">
        <f>12*(YEAR(H7708)-YEAR($L$3))+(MONTH(H7708)-MONTH($L$3))</f>
        <v/>
      </c>
      <c r="R7708" s="366">
        <f>IF(N7708="IBIRAPITANGA FASE 3",IF(P7708="Atraso",M7708,M7708/(1+$J$2)^Q7708),IF(P7708="Atraso",M7708,M7708/(1+$J$1)^Q7708))</f>
        <v/>
      </c>
    </row>
    <row r="7709">
      <c r="A7709" t="inlineStr">
        <is>
          <t>Q06L015</t>
        </is>
      </c>
      <c r="B7709" t="inlineStr">
        <is>
          <t>SALATIEL LUZ MARINHO</t>
        </is>
      </c>
      <c r="C7709" t="n">
        <v>1</v>
      </c>
      <c r="D7709" t="inlineStr">
        <is>
          <t>IPCA</t>
        </is>
      </c>
      <c r="E7709" t="n">
        <v>0.009488792934583046</v>
      </c>
      <c r="F7709" t="inlineStr">
        <is>
          <t>MENSAL</t>
        </is>
      </c>
      <c r="G7709" t="n">
        <v>48517</v>
      </c>
      <c r="H7709" t="n">
        <v>48517</v>
      </c>
      <c r="I7709" t="inlineStr">
        <is>
          <t>132</t>
        </is>
      </c>
      <c r="J7709" t="inlineStr">
        <is>
          <t>CARTEIRA</t>
        </is>
      </c>
      <c r="K7709" t="inlineStr">
        <is>
          <t>CONTRATO</t>
        </is>
      </c>
      <c r="L7709" t="n">
        <v>1172.28</v>
      </c>
      <c r="M7709" t="inlineStr"/>
      <c r="N7709" t="inlineStr"/>
      <c r="O7709" s="142">
        <f>DATE(YEAR(H7709),MONTH(H7709),1)</f>
        <v/>
      </c>
      <c r="P7709" s="132">
        <f>IF(H7709&gt;$L$3,"Futuro","Atraso")</f>
        <v/>
      </c>
      <c r="Q7709">
        <f>12*(YEAR(H7709)-YEAR($L$3))+(MONTH(H7709)-MONTH($L$3))</f>
        <v/>
      </c>
      <c r="R7709" s="366">
        <f>IF(N7709="IBIRAPITANGA FASE 3",IF(P7709="Atraso",M7709,M7709/(1+$J$2)^Q7709),IF(P7709="Atraso",M7709,M7709/(1+$J$1)^Q7709))</f>
        <v/>
      </c>
    </row>
    <row r="7710">
      <c r="A7710" t="inlineStr">
        <is>
          <t>Q06L015</t>
        </is>
      </c>
      <c r="B7710" t="inlineStr">
        <is>
          <t>SALATIEL LUZ MARINHO</t>
        </is>
      </c>
      <c r="C7710" t="n">
        <v>1</v>
      </c>
      <c r="D7710" t="inlineStr">
        <is>
          <t>IPCA</t>
        </is>
      </c>
      <c r="E7710" t="n">
        <v>0.009488792934583046</v>
      </c>
      <c r="F7710" t="inlineStr">
        <is>
          <t>MENSAL</t>
        </is>
      </c>
      <c r="G7710" t="n">
        <v>48548</v>
      </c>
      <c r="H7710" t="n">
        <v>48548</v>
      </c>
      <c r="I7710" t="inlineStr">
        <is>
          <t>133</t>
        </is>
      </c>
      <c r="J7710" t="inlineStr">
        <is>
          <t>CARTEIRA</t>
        </is>
      </c>
      <c r="K7710" t="inlineStr">
        <is>
          <t>CONTRATO</t>
        </is>
      </c>
      <c r="L7710" t="n">
        <v>1172.28</v>
      </c>
      <c r="M7710" t="inlineStr"/>
      <c r="N7710" t="inlineStr"/>
      <c r="O7710" s="142">
        <f>DATE(YEAR(H7710),MONTH(H7710),1)</f>
        <v/>
      </c>
      <c r="P7710" s="132">
        <f>IF(H7710&gt;$L$3,"Futuro","Atraso")</f>
        <v/>
      </c>
      <c r="Q7710">
        <f>12*(YEAR(H7710)-YEAR($L$3))+(MONTH(H7710)-MONTH($L$3))</f>
        <v/>
      </c>
      <c r="R7710" s="366">
        <f>IF(N7710="IBIRAPITANGA FASE 3",IF(P7710="Atraso",M7710,M7710/(1+$J$2)^Q7710),IF(P7710="Atraso",M7710,M7710/(1+$J$1)^Q7710))</f>
        <v/>
      </c>
    </row>
    <row r="7711">
      <c r="A7711" t="inlineStr">
        <is>
          <t>Q06L015</t>
        </is>
      </c>
      <c r="B7711" t="inlineStr">
        <is>
          <t>SALATIEL LUZ MARINHO</t>
        </is>
      </c>
      <c r="C7711" t="n">
        <v>1</v>
      </c>
      <c r="D7711" t="inlineStr">
        <is>
          <t>IPCA</t>
        </is>
      </c>
      <c r="E7711" t="n">
        <v>0.009488792934583046</v>
      </c>
      <c r="F7711" t="inlineStr">
        <is>
          <t>MENSAL</t>
        </is>
      </c>
      <c r="G7711" t="n">
        <v>48578</v>
      </c>
      <c r="H7711" t="n">
        <v>48578</v>
      </c>
      <c r="I7711" t="inlineStr">
        <is>
          <t>134</t>
        </is>
      </c>
      <c r="J7711" t="inlineStr">
        <is>
          <t>CARTEIRA</t>
        </is>
      </c>
      <c r="K7711" t="inlineStr">
        <is>
          <t>CONTRATO</t>
        </is>
      </c>
      <c r="L7711" t="n">
        <v>1172.28</v>
      </c>
      <c r="M7711" t="inlineStr"/>
      <c r="N7711" t="inlineStr"/>
      <c r="O7711" s="142">
        <f>DATE(YEAR(H7711),MONTH(H7711),1)</f>
        <v/>
      </c>
      <c r="P7711" s="132">
        <f>IF(H7711&gt;$L$3,"Futuro","Atraso")</f>
        <v/>
      </c>
      <c r="Q7711">
        <f>12*(YEAR(H7711)-YEAR($L$3))+(MONTH(H7711)-MONTH($L$3))</f>
        <v/>
      </c>
      <c r="R7711" s="366">
        <f>IF(N7711="IBIRAPITANGA FASE 3",IF(P7711="Atraso",M7711,M7711/(1+$J$2)^Q7711),IF(P7711="Atraso",M7711,M7711/(1+$J$1)^Q7711))</f>
        <v/>
      </c>
    </row>
    <row r="7712">
      <c r="A7712" t="inlineStr">
        <is>
          <t>Q06L015</t>
        </is>
      </c>
      <c r="B7712" t="inlineStr">
        <is>
          <t>SALATIEL LUZ MARINHO</t>
        </is>
      </c>
      <c r="C7712" t="n">
        <v>1</v>
      </c>
      <c r="D7712" t="inlineStr">
        <is>
          <t>IPCA</t>
        </is>
      </c>
      <c r="E7712" t="n">
        <v>0.009488792934583046</v>
      </c>
      <c r="F7712" t="inlineStr">
        <is>
          <t>MENSAL</t>
        </is>
      </c>
      <c r="G7712" t="n">
        <v>48609</v>
      </c>
      <c r="H7712" t="n">
        <v>48609</v>
      </c>
      <c r="I7712" t="inlineStr">
        <is>
          <t>135</t>
        </is>
      </c>
      <c r="J7712" t="inlineStr">
        <is>
          <t>CARTEIRA</t>
        </is>
      </c>
      <c r="K7712" t="inlineStr">
        <is>
          <t>CONTRATO</t>
        </is>
      </c>
      <c r="L7712" t="n">
        <v>1172.28</v>
      </c>
      <c r="M7712" t="inlineStr"/>
      <c r="N7712" t="inlineStr"/>
      <c r="O7712" s="142">
        <f>DATE(YEAR(H7712),MONTH(H7712),1)</f>
        <v/>
      </c>
      <c r="P7712" s="132">
        <f>IF(H7712&gt;$L$3,"Futuro","Atraso")</f>
        <v/>
      </c>
      <c r="Q7712">
        <f>12*(YEAR(H7712)-YEAR($L$3))+(MONTH(H7712)-MONTH($L$3))</f>
        <v/>
      </c>
      <c r="R7712" s="366">
        <f>IF(N7712="IBIRAPITANGA FASE 3",IF(P7712="Atraso",M7712,M7712/(1+$J$2)^Q7712),IF(P7712="Atraso",M7712,M7712/(1+$J$1)^Q7712))</f>
        <v/>
      </c>
    </row>
    <row r="7713">
      <c r="A7713" t="inlineStr">
        <is>
          <t>Q06L015</t>
        </is>
      </c>
      <c r="B7713" t="inlineStr">
        <is>
          <t>SALATIEL LUZ MARINHO</t>
        </is>
      </c>
      <c r="C7713" t="n">
        <v>1</v>
      </c>
      <c r="D7713" t="inlineStr">
        <is>
          <t>IPCA</t>
        </is>
      </c>
      <c r="E7713" t="n">
        <v>0.009488792934583046</v>
      </c>
      <c r="F7713" t="inlineStr">
        <is>
          <t>MENSAL</t>
        </is>
      </c>
      <c r="G7713" t="n">
        <v>48638</v>
      </c>
      <c r="H7713" t="n">
        <v>48638</v>
      </c>
      <c r="I7713" t="inlineStr">
        <is>
          <t>136</t>
        </is>
      </c>
      <c r="J7713" t="inlineStr">
        <is>
          <t>CARTEIRA</t>
        </is>
      </c>
      <c r="K7713" t="inlineStr">
        <is>
          <t>CONTRATO</t>
        </is>
      </c>
      <c r="L7713" t="n">
        <v>1172.28</v>
      </c>
      <c r="M7713" t="inlineStr"/>
      <c r="N7713" t="inlineStr"/>
      <c r="O7713" s="142">
        <f>DATE(YEAR(H7713),MONTH(H7713),1)</f>
        <v/>
      </c>
      <c r="P7713" s="132">
        <f>IF(H7713&gt;$L$3,"Futuro","Atraso")</f>
        <v/>
      </c>
      <c r="Q7713">
        <f>12*(YEAR(H7713)-YEAR($L$3))+(MONTH(H7713)-MONTH($L$3))</f>
        <v/>
      </c>
      <c r="R7713" s="366">
        <f>IF(N7713="IBIRAPITANGA FASE 3",IF(P7713="Atraso",M7713,M7713/(1+$J$2)^Q7713),IF(P7713="Atraso",M7713,M7713/(1+$J$1)^Q7713))</f>
        <v/>
      </c>
    </row>
    <row r="7714">
      <c r="A7714" t="inlineStr">
        <is>
          <t>Q06L015</t>
        </is>
      </c>
      <c r="B7714" t="inlineStr">
        <is>
          <t>SALATIEL LUZ MARINHO</t>
        </is>
      </c>
      <c r="C7714" t="n">
        <v>1</v>
      </c>
      <c r="D7714" t="inlineStr">
        <is>
          <t>IPCA</t>
        </is>
      </c>
      <c r="E7714" t="n">
        <v>0.009488792934583046</v>
      </c>
      <c r="F7714" t="inlineStr">
        <is>
          <t>MENSAL</t>
        </is>
      </c>
      <c r="G7714" t="n">
        <v>48668</v>
      </c>
      <c r="H7714" t="n">
        <v>48668</v>
      </c>
      <c r="I7714" t="inlineStr">
        <is>
          <t>137</t>
        </is>
      </c>
      <c r="J7714" t="inlineStr">
        <is>
          <t>CARTEIRA</t>
        </is>
      </c>
      <c r="K7714" t="inlineStr">
        <is>
          <t>CONTRATO</t>
        </is>
      </c>
      <c r="L7714" t="n">
        <v>1172.28</v>
      </c>
      <c r="M7714" t="inlineStr"/>
      <c r="N7714" t="inlineStr"/>
      <c r="O7714" s="142">
        <f>DATE(YEAR(H7714),MONTH(H7714),1)</f>
        <v/>
      </c>
      <c r="P7714" s="132">
        <f>IF(H7714&gt;$L$3,"Futuro","Atraso")</f>
        <v/>
      </c>
      <c r="Q7714">
        <f>12*(YEAR(H7714)-YEAR($L$3))+(MONTH(H7714)-MONTH($L$3))</f>
        <v/>
      </c>
      <c r="R7714" s="366">
        <f>IF(N7714="IBIRAPITANGA FASE 3",IF(P7714="Atraso",M7714,M7714/(1+$J$2)^Q7714),IF(P7714="Atraso",M7714,M7714/(1+$J$1)^Q7714))</f>
        <v/>
      </c>
    </row>
    <row r="7715">
      <c r="A7715" t="inlineStr">
        <is>
          <t>Q06L015</t>
        </is>
      </c>
      <c r="B7715" t="inlineStr">
        <is>
          <t>SALATIEL LUZ MARINHO</t>
        </is>
      </c>
      <c r="C7715" t="n">
        <v>1</v>
      </c>
      <c r="D7715" t="inlineStr">
        <is>
          <t>IPCA</t>
        </is>
      </c>
      <c r="E7715" t="n">
        <v>0.009488792934583046</v>
      </c>
      <c r="F7715" t="inlineStr">
        <is>
          <t>MENSAL</t>
        </is>
      </c>
      <c r="G7715" t="n">
        <v>48699</v>
      </c>
      <c r="H7715" t="n">
        <v>48699</v>
      </c>
      <c r="I7715" t="inlineStr">
        <is>
          <t>138</t>
        </is>
      </c>
      <c r="J7715" t="inlineStr">
        <is>
          <t>CARTEIRA</t>
        </is>
      </c>
      <c r="K7715" t="inlineStr">
        <is>
          <t>CONTRATO</t>
        </is>
      </c>
      <c r="L7715" t="n">
        <v>1172.28</v>
      </c>
      <c r="M7715" t="inlineStr"/>
      <c r="N7715" t="inlineStr"/>
      <c r="O7715" s="142">
        <f>DATE(YEAR(H7715),MONTH(H7715),1)</f>
        <v/>
      </c>
      <c r="P7715" s="132">
        <f>IF(H7715&gt;$L$3,"Futuro","Atraso")</f>
        <v/>
      </c>
      <c r="Q7715">
        <f>12*(YEAR(H7715)-YEAR($L$3))+(MONTH(H7715)-MONTH($L$3))</f>
        <v/>
      </c>
      <c r="R7715" s="366">
        <f>IF(N7715="IBIRAPITANGA FASE 3",IF(P7715="Atraso",M7715,M7715/(1+$J$2)^Q7715),IF(P7715="Atraso",M7715,M7715/(1+$J$1)^Q7715))</f>
        <v/>
      </c>
    </row>
    <row r="7716">
      <c r="A7716" t="inlineStr">
        <is>
          <t>Q06L015</t>
        </is>
      </c>
      <c r="B7716" t="inlineStr">
        <is>
          <t>SALATIEL LUZ MARINHO</t>
        </is>
      </c>
      <c r="C7716" t="n">
        <v>1</v>
      </c>
      <c r="D7716" t="inlineStr">
        <is>
          <t>IPCA</t>
        </is>
      </c>
      <c r="E7716" t="n">
        <v>0.009488792934583046</v>
      </c>
      <c r="F7716" t="inlineStr">
        <is>
          <t>MENSAL</t>
        </is>
      </c>
      <c r="G7716" t="n">
        <v>48729</v>
      </c>
      <c r="H7716" t="n">
        <v>48729</v>
      </c>
      <c r="I7716" t="inlineStr">
        <is>
          <t>139</t>
        </is>
      </c>
      <c r="J7716" t="inlineStr">
        <is>
          <t>CARTEIRA</t>
        </is>
      </c>
      <c r="K7716" t="inlineStr">
        <is>
          <t>CONTRATO</t>
        </is>
      </c>
      <c r="L7716" t="n">
        <v>1172.28</v>
      </c>
      <c r="M7716" t="inlineStr"/>
      <c r="N7716" t="inlineStr"/>
      <c r="O7716" s="142">
        <f>DATE(YEAR(H7716),MONTH(H7716),1)</f>
        <v/>
      </c>
      <c r="P7716" s="132">
        <f>IF(H7716&gt;$L$3,"Futuro","Atraso")</f>
        <v/>
      </c>
      <c r="Q7716">
        <f>12*(YEAR(H7716)-YEAR($L$3))+(MONTH(H7716)-MONTH($L$3))</f>
        <v/>
      </c>
      <c r="R7716" s="366">
        <f>IF(N7716="IBIRAPITANGA FASE 3",IF(P7716="Atraso",M7716,M7716/(1+$J$2)^Q7716),IF(P7716="Atraso",M7716,M7716/(1+$J$1)^Q7716))</f>
        <v/>
      </c>
    </row>
    <row r="7717">
      <c r="A7717" t="inlineStr">
        <is>
          <t>Q06L015</t>
        </is>
      </c>
      <c r="B7717" t="inlineStr">
        <is>
          <t>SALATIEL LUZ MARINHO</t>
        </is>
      </c>
      <c r="C7717" t="n">
        <v>1</v>
      </c>
      <c r="D7717" t="inlineStr">
        <is>
          <t>IPCA</t>
        </is>
      </c>
      <c r="E7717" t="n">
        <v>0.009488792934583046</v>
      </c>
      <c r="F7717" t="inlineStr">
        <is>
          <t>MENSAL</t>
        </is>
      </c>
      <c r="G7717" t="n">
        <v>48760</v>
      </c>
      <c r="H7717" t="n">
        <v>48760</v>
      </c>
      <c r="I7717" t="inlineStr">
        <is>
          <t>140</t>
        </is>
      </c>
      <c r="J7717" t="inlineStr">
        <is>
          <t>CARTEIRA</t>
        </is>
      </c>
      <c r="K7717" t="inlineStr">
        <is>
          <t>CONTRATO</t>
        </is>
      </c>
      <c r="L7717" t="n">
        <v>1172.28</v>
      </c>
      <c r="M7717" t="inlineStr"/>
      <c r="N7717" t="inlineStr"/>
      <c r="O7717" s="142">
        <f>DATE(YEAR(H7717),MONTH(H7717),1)</f>
        <v/>
      </c>
      <c r="P7717" s="132">
        <f>IF(H7717&gt;$L$3,"Futuro","Atraso")</f>
        <v/>
      </c>
      <c r="Q7717">
        <f>12*(YEAR(H7717)-YEAR($L$3))+(MONTH(H7717)-MONTH($L$3))</f>
        <v/>
      </c>
      <c r="R7717" s="366">
        <f>IF(N7717="IBIRAPITANGA FASE 3",IF(P7717="Atraso",M7717,M7717/(1+$J$2)^Q7717),IF(P7717="Atraso",M7717,M7717/(1+$J$1)^Q7717))</f>
        <v/>
      </c>
    </row>
    <row r="7718">
      <c r="A7718" t="inlineStr">
        <is>
          <t>Q06L015</t>
        </is>
      </c>
      <c r="B7718" t="inlineStr">
        <is>
          <t>SALATIEL LUZ MARINHO</t>
        </is>
      </c>
      <c r="C7718" t="n">
        <v>1</v>
      </c>
      <c r="D7718" t="inlineStr">
        <is>
          <t>IPCA</t>
        </is>
      </c>
      <c r="E7718" t="n">
        <v>0.009488792934583046</v>
      </c>
      <c r="F7718" t="inlineStr">
        <is>
          <t>MENSAL</t>
        </is>
      </c>
      <c r="G7718" t="n">
        <v>48782</v>
      </c>
      <c r="H7718" t="n">
        <v>48782</v>
      </c>
      <c r="I7718" t="inlineStr">
        <is>
          <t>012</t>
        </is>
      </c>
      <c r="J7718" t="inlineStr">
        <is>
          <t>CARTEIRA</t>
        </is>
      </c>
      <c r="K7718" t="inlineStr">
        <is>
          <t>CONTRATO</t>
        </is>
      </c>
      <c r="L7718" t="n">
        <v>3706.33</v>
      </c>
      <c r="M7718" t="inlineStr"/>
      <c r="N7718" t="inlineStr"/>
      <c r="O7718" s="142">
        <f>DATE(YEAR(H7718),MONTH(H7718),1)</f>
        <v/>
      </c>
      <c r="P7718" s="132">
        <f>IF(H7718&gt;$L$3,"Futuro","Atraso")</f>
        <v/>
      </c>
      <c r="Q7718">
        <f>12*(YEAR(H7718)-YEAR($L$3))+(MONTH(H7718)-MONTH($L$3))</f>
        <v/>
      </c>
      <c r="R7718" s="366">
        <f>IF(N7718="IBIRAPITANGA FASE 3",IF(P7718="Atraso",M7718,M7718/(1+$J$2)^Q7718),IF(P7718="Atraso",M7718,M7718/(1+$J$1)^Q7718))</f>
        <v/>
      </c>
    </row>
    <row r="7719">
      <c r="A7719" t="inlineStr">
        <is>
          <t>Q06L015</t>
        </is>
      </c>
      <c r="B7719" t="inlineStr">
        <is>
          <t>SALATIEL LUZ MARINHO</t>
        </is>
      </c>
      <c r="C7719" t="n">
        <v>1</v>
      </c>
      <c r="D7719" t="inlineStr">
        <is>
          <t>IPCA</t>
        </is>
      </c>
      <c r="E7719" t="n">
        <v>0.009488792934583046</v>
      </c>
      <c r="F7719" t="inlineStr">
        <is>
          <t>MENSAL</t>
        </is>
      </c>
      <c r="G7719" t="n">
        <v>48790</v>
      </c>
      <c r="H7719" t="n">
        <v>48790</v>
      </c>
      <c r="I7719" t="inlineStr">
        <is>
          <t>141</t>
        </is>
      </c>
      <c r="J7719" t="inlineStr">
        <is>
          <t>CARTEIRA</t>
        </is>
      </c>
      <c r="K7719" t="inlineStr">
        <is>
          <t>CONTRATO</t>
        </is>
      </c>
      <c r="L7719" t="n">
        <v>1172.28</v>
      </c>
      <c r="M7719" t="inlineStr"/>
      <c r="N7719" t="inlineStr"/>
      <c r="O7719" s="142">
        <f>DATE(YEAR(H7719),MONTH(H7719),1)</f>
        <v/>
      </c>
      <c r="P7719" s="132">
        <f>IF(H7719&gt;$L$3,"Futuro","Atraso")</f>
        <v/>
      </c>
      <c r="Q7719">
        <f>12*(YEAR(H7719)-YEAR($L$3))+(MONTH(H7719)-MONTH($L$3))</f>
        <v/>
      </c>
      <c r="R7719" s="366">
        <f>IF(N7719="IBIRAPITANGA FASE 3",IF(P7719="Atraso",M7719,M7719/(1+$J$2)^Q7719),IF(P7719="Atraso",M7719,M7719/(1+$J$1)^Q7719))</f>
        <v/>
      </c>
    </row>
    <row r="7720">
      <c r="A7720" t="inlineStr">
        <is>
          <t>Q06L015</t>
        </is>
      </c>
      <c r="B7720" t="inlineStr">
        <is>
          <t>SALATIEL LUZ MARINHO</t>
        </is>
      </c>
      <c r="C7720" t="n">
        <v>1</v>
      </c>
      <c r="D7720" t="inlineStr">
        <is>
          <t>IPCA</t>
        </is>
      </c>
      <c r="E7720" t="n">
        <v>0.009488792934583046</v>
      </c>
      <c r="F7720" t="inlineStr">
        <is>
          <t>MENSAL</t>
        </is>
      </c>
      <c r="G7720" t="n">
        <v>48821</v>
      </c>
      <c r="H7720" t="n">
        <v>48821</v>
      </c>
      <c r="I7720" t="inlineStr">
        <is>
          <t>142</t>
        </is>
      </c>
      <c r="J7720" t="inlineStr">
        <is>
          <t>CARTEIRA</t>
        </is>
      </c>
      <c r="K7720" t="inlineStr">
        <is>
          <t>CONTRATO</t>
        </is>
      </c>
      <c r="L7720" t="n">
        <v>1172.28</v>
      </c>
      <c r="M7720" t="inlineStr"/>
      <c r="N7720" t="inlineStr"/>
      <c r="O7720" s="142">
        <f>DATE(YEAR(H7720),MONTH(H7720),1)</f>
        <v/>
      </c>
      <c r="P7720" s="132">
        <f>IF(H7720&gt;$L$3,"Futuro","Atraso")</f>
        <v/>
      </c>
      <c r="Q7720">
        <f>12*(YEAR(H7720)-YEAR($L$3))+(MONTH(H7720)-MONTH($L$3))</f>
        <v/>
      </c>
      <c r="R7720" s="366">
        <f>IF(N7720="IBIRAPITANGA FASE 3",IF(P7720="Atraso",M7720,M7720/(1+$J$2)^Q7720),IF(P7720="Atraso",M7720,M7720/(1+$J$1)^Q7720))</f>
        <v/>
      </c>
    </row>
    <row r="7721">
      <c r="A7721" t="inlineStr">
        <is>
          <t>Q06L015</t>
        </is>
      </c>
      <c r="B7721" t="inlineStr">
        <is>
          <t>SALATIEL LUZ MARINHO</t>
        </is>
      </c>
      <c r="C7721" t="n">
        <v>1</v>
      </c>
      <c r="D7721" t="inlineStr">
        <is>
          <t>IPCA</t>
        </is>
      </c>
      <c r="E7721" t="n">
        <v>0.009488792934583046</v>
      </c>
      <c r="F7721" t="inlineStr">
        <is>
          <t>MENSAL</t>
        </is>
      </c>
      <c r="G7721" t="n">
        <v>48852</v>
      </c>
      <c r="H7721" t="n">
        <v>48852</v>
      </c>
      <c r="I7721" t="inlineStr">
        <is>
          <t>143</t>
        </is>
      </c>
      <c r="J7721" t="inlineStr">
        <is>
          <t>CARTEIRA</t>
        </is>
      </c>
      <c r="K7721" t="inlineStr">
        <is>
          <t>CONTRATO</t>
        </is>
      </c>
      <c r="L7721" t="n">
        <v>1172.28</v>
      </c>
      <c r="M7721" t="inlineStr"/>
      <c r="N7721" t="inlineStr"/>
      <c r="O7721" s="142">
        <f>DATE(YEAR(H7721),MONTH(H7721),1)</f>
        <v/>
      </c>
      <c r="P7721" s="132">
        <f>IF(H7721&gt;$L$3,"Futuro","Atraso")</f>
        <v/>
      </c>
      <c r="Q7721">
        <f>12*(YEAR(H7721)-YEAR($L$3))+(MONTH(H7721)-MONTH($L$3))</f>
        <v/>
      </c>
      <c r="R7721" s="366">
        <f>IF(N7721="IBIRAPITANGA FASE 3",IF(P7721="Atraso",M7721,M7721/(1+$J$2)^Q7721),IF(P7721="Atraso",M7721,M7721/(1+$J$1)^Q7721))</f>
        <v/>
      </c>
    </row>
    <row r="7722">
      <c r="A7722" t="inlineStr">
        <is>
          <t>Q06L015</t>
        </is>
      </c>
      <c r="B7722" t="inlineStr">
        <is>
          <t>SALATIEL LUZ MARINHO</t>
        </is>
      </c>
      <c r="C7722" t="n">
        <v>1</v>
      </c>
      <c r="D7722" t="inlineStr">
        <is>
          <t>IPCA</t>
        </is>
      </c>
      <c r="E7722" t="n">
        <v>0.009488792934583046</v>
      </c>
      <c r="F7722" t="inlineStr">
        <is>
          <t>MENSAL</t>
        </is>
      </c>
      <c r="G7722" t="n">
        <v>48882</v>
      </c>
      <c r="H7722" t="n">
        <v>48882</v>
      </c>
      <c r="I7722" t="inlineStr">
        <is>
          <t>144</t>
        </is>
      </c>
      <c r="J7722" t="inlineStr">
        <is>
          <t>CARTEIRA</t>
        </is>
      </c>
      <c r="K7722" t="inlineStr">
        <is>
          <t>CONTRATO</t>
        </is>
      </c>
      <c r="L7722" t="n">
        <v>1172.28</v>
      </c>
      <c r="M7722" t="inlineStr"/>
      <c r="N7722" t="inlineStr"/>
      <c r="O7722" s="142">
        <f>DATE(YEAR(H7722),MONTH(H7722),1)</f>
        <v/>
      </c>
      <c r="P7722" s="132">
        <f>IF(H7722&gt;$L$3,"Futuro","Atraso")</f>
        <v/>
      </c>
      <c r="Q7722">
        <f>12*(YEAR(H7722)-YEAR($L$3))+(MONTH(H7722)-MONTH($L$3))</f>
        <v/>
      </c>
      <c r="R7722" s="366">
        <f>IF(N7722="IBIRAPITANGA FASE 3",IF(P7722="Atraso",M7722,M7722/(1+$J$2)^Q7722),IF(P7722="Atraso",M7722,M7722/(1+$J$1)^Q7722))</f>
        <v/>
      </c>
    </row>
    <row r="7723">
      <c r="A7723" t="inlineStr">
        <is>
          <t>Q06L015</t>
        </is>
      </c>
      <c r="B7723" t="inlineStr">
        <is>
          <t>SALATIEL LUZ MARINHO</t>
        </is>
      </c>
      <c r="C7723" t="n">
        <v>1</v>
      </c>
      <c r="D7723" t="inlineStr">
        <is>
          <t>IPCA</t>
        </is>
      </c>
      <c r="E7723" t="n">
        <v>0.009488792934583046</v>
      </c>
      <c r="F7723" t="inlineStr">
        <is>
          <t>MENSAL</t>
        </is>
      </c>
      <c r="G7723" t="n">
        <v>48913</v>
      </c>
      <c r="H7723" t="n">
        <v>48913</v>
      </c>
      <c r="I7723" t="inlineStr">
        <is>
          <t>145</t>
        </is>
      </c>
      <c r="J7723" t="inlineStr">
        <is>
          <t>CARTEIRA</t>
        </is>
      </c>
      <c r="K7723" t="inlineStr">
        <is>
          <t>CONTRATO</t>
        </is>
      </c>
      <c r="L7723" t="n">
        <v>1172.28</v>
      </c>
      <c r="M7723" t="inlineStr"/>
      <c r="N7723" t="inlineStr"/>
      <c r="O7723" s="142">
        <f>DATE(YEAR(H7723),MONTH(H7723),1)</f>
        <v/>
      </c>
      <c r="P7723" s="132">
        <f>IF(H7723&gt;$L$3,"Futuro","Atraso")</f>
        <v/>
      </c>
      <c r="Q7723">
        <f>12*(YEAR(H7723)-YEAR($L$3))+(MONTH(H7723)-MONTH($L$3))</f>
        <v/>
      </c>
      <c r="R7723" s="366">
        <f>IF(N7723="IBIRAPITANGA FASE 3",IF(P7723="Atraso",M7723,M7723/(1+$J$2)^Q7723),IF(P7723="Atraso",M7723,M7723/(1+$J$1)^Q7723))</f>
        <v/>
      </c>
    </row>
    <row r="7724">
      <c r="A7724" t="inlineStr">
        <is>
          <t>Q06L015</t>
        </is>
      </c>
      <c r="B7724" t="inlineStr">
        <is>
          <t>SALATIEL LUZ MARINHO</t>
        </is>
      </c>
      <c r="C7724" t="n">
        <v>1</v>
      </c>
      <c r="D7724" t="inlineStr">
        <is>
          <t>IPCA</t>
        </is>
      </c>
      <c r="E7724" t="n">
        <v>0.009488792934583046</v>
      </c>
      <c r="F7724" t="inlineStr">
        <is>
          <t>MENSAL</t>
        </is>
      </c>
      <c r="G7724" t="n">
        <v>48943</v>
      </c>
      <c r="H7724" t="n">
        <v>48943</v>
      </c>
      <c r="I7724" t="inlineStr">
        <is>
          <t>146</t>
        </is>
      </c>
      <c r="J7724" t="inlineStr">
        <is>
          <t>CARTEIRA</t>
        </is>
      </c>
      <c r="K7724" t="inlineStr">
        <is>
          <t>CONTRATO</t>
        </is>
      </c>
      <c r="L7724" t="n">
        <v>1172.28</v>
      </c>
      <c r="M7724" t="inlineStr"/>
      <c r="N7724" t="inlineStr"/>
      <c r="O7724" s="142">
        <f>DATE(YEAR(H7724),MONTH(H7724),1)</f>
        <v/>
      </c>
      <c r="P7724" s="132">
        <f>IF(H7724&gt;$L$3,"Futuro","Atraso")</f>
        <v/>
      </c>
      <c r="Q7724">
        <f>12*(YEAR(H7724)-YEAR($L$3))+(MONTH(H7724)-MONTH($L$3))</f>
        <v/>
      </c>
      <c r="R7724" s="366">
        <f>IF(N7724="IBIRAPITANGA FASE 3",IF(P7724="Atraso",M7724,M7724/(1+$J$2)^Q7724),IF(P7724="Atraso",M7724,M7724/(1+$J$1)^Q7724))</f>
        <v/>
      </c>
    </row>
    <row r="7725">
      <c r="A7725" t="inlineStr">
        <is>
          <t>Q06L015</t>
        </is>
      </c>
      <c r="B7725" t="inlineStr">
        <is>
          <t>SALATIEL LUZ MARINHO</t>
        </is>
      </c>
      <c r="C7725" t="n">
        <v>1</v>
      </c>
      <c r="D7725" t="inlineStr">
        <is>
          <t>IPCA</t>
        </is>
      </c>
      <c r="E7725" t="n">
        <v>0.009488792934583046</v>
      </c>
      <c r="F7725" t="inlineStr">
        <is>
          <t>MENSAL</t>
        </is>
      </c>
      <c r="G7725" t="n">
        <v>48974</v>
      </c>
      <c r="H7725" t="n">
        <v>48974</v>
      </c>
      <c r="I7725" t="inlineStr">
        <is>
          <t>147</t>
        </is>
      </c>
      <c r="J7725" t="inlineStr">
        <is>
          <t>CARTEIRA</t>
        </is>
      </c>
      <c r="K7725" t="inlineStr">
        <is>
          <t>CONTRATO</t>
        </is>
      </c>
      <c r="L7725" t="n">
        <v>1172.28</v>
      </c>
      <c r="M7725" t="inlineStr"/>
      <c r="N7725" t="inlineStr"/>
      <c r="O7725" s="142">
        <f>DATE(YEAR(H7725),MONTH(H7725),1)</f>
        <v/>
      </c>
      <c r="P7725" s="132">
        <f>IF(H7725&gt;$L$3,"Futuro","Atraso")</f>
        <v/>
      </c>
      <c r="Q7725">
        <f>12*(YEAR(H7725)-YEAR($L$3))+(MONTH(H7725)-MONTH($L$3))</f>
        <v/>
      </c>
      <c r="R7725" s="366">
        <f>IF(N7725="IBIRAPITANGA FASE 3",IF(P7725="Atraso",M7725,M7725/(1+$J$2)^Q7725),IF(P7725="Atraso",M7725,M7725/(1+$J$1)^Q7725))</f>
        <v/>
      </c>
    </row>
    <row r="7726">
      <c r="A7726" t="inlineStr">
        <is>
          <t>Q06L015</t>
        </is>
      </c>
      <c r="B7726" t="inlineStr">
        <is>
          <t>SALATIEL LUZ MARINHO</t>
        </is>
      </c>
      <c r="C7726" t="n">
        <v>1</v>
      </c>
      <c r="D7726" t="inlineStr">
        <is>
          <t>IPCA</t>
        </is>
      </c>
      <c r="E7726" t="n">
        <v>0.009488792934583046</v>
      </c>
      <c r="F7726" t="inlineStr">
        <is>
          <t>MENSAL</t>
        </is>
      </c>
      <c r="G7726" t="n">
        <v>49003</v>
      </c>
      <c r="H7726" t="n">
        <v>49003</v>
      </c>
      <c r="I7726" t="inlineStr">
        <is>
          <t>148</t>
        </is>
      </c>
      <c r="J7726" t="inlineStr">
        <is>
          <t>CARTEIRA</t>
        </is>
      </c>
      <c r="K7726" t="inlineStr">
        <is>
          <t>CONTRATO</t>
        </is>
      </c>
      <c r="L7726" t="n">
        <v>1172.28</v>
      </c>
      <c r="M7726" t="inlineStr"/>
      <c r="N7726" t="inlineStr"/>
      <c r="O7726" s="142">
        <f>DATE(YEAR(H7726),MONTH(H7726),1)</f>
        <v/>
      </c>
      <c r="P7726" s="132">
        <f>IF(H7726&gt;$L$3,"Futuro","Atraso")</f>
        <v/>
      </c>
      <c r="Q7726">
        <f>12*(YEAR(H7726)-YEAR($L$3))+(MONTH(H7726)-MONTH($L$3))</f>
        <v/>
      </c>
      <c r="R7726" s="366">
        <f>IF(N7726="IBIRAPITANGA FASE 3",IF(P7726="Atraso",M7726,M7726/(1+$J$2)^Q7726),IF(P7726="Atraso",M7726,M7726/(1+$J$1)^Q7726))</f>
        <v/>
      </c>
    </row>
    <row r="7727">
      <c r="A7727" t="inlineStr">
        <is>
          <t>Q06L015</t>
        </is>
      </c>
      <c r="B7727" t="inlineStr">
        <is>
          <t>SALATIEL LUZ MARINHO</t>
        </is>
      </c>
      <c r="C7727" t="n">
        <v>1</v>
      </c>
      <c r="D7727" t="inlineStr">
        <is>
          <t>IPCA</t>
        </is>
      </c>
      <c r="E7727" t="n">
        <v>0.009488792934583046</v>
      </c>
      <c r="F7727" t="inlineStr">
        <is>
          <t>MENSAL</t>
        </is>
      </c>
      <c r="G7727" t="n">
        <v>49033</v>
      </c>
      <c r="H7727" t="n">
        <v>49033</v>
      </c>
      <c r="I7727" t="inlineStr">
        <is>
          <t>149</t>
        </is>
      </c>
      <c r="J7727" t="inlineStr">
        <is>
          <t>CARTEIRA</t>
        </is>
      </c>
      <c r="K7727" t="inlineStr">
        <is>
          <t>CONTRATO</t>
        </is>
      </c>
      <c r="L7727" t="n">
        <v>1172.28</v>
      </c>
      <c r="M7727" t="inlineStr"/>
      <c r="N7727" t="inlineStr"/>
      <c r="O7727" s="142">
        <f>DATE(YEAR(H7727),MONTH(H7727),1)</f>
        <v/>
      </c>
      <c r="P7727" s="132">
        <f>IF(H7727&gt;$L$3,"Futuro","Atraso")</f>
        <v/>
      </c>
      <c r="Q7727">
        <f>12*(YEAR(H7727)-YEAR($L$3))+(MONTH(H7727)-MONTH($L$3))</f>
        <v/>
      </c>
      <c r="R7727" s="366">
        <f>IF(N7727="IBIRAPITANGA FASE 3",IF(P7727="Atraso",M7727,M7727/(1+$J$2)^Q7727),IF(P7727="Atraso",M7727,M7727/(1+$J$1)^Q7727))</f>
        <v/>
      </c>
    </row>
    <row r="7728">
      <c r="A7728" t="inlineStr">
        <is>
          <t>Q06L015</t>
        </is>
      </c>
      <c r="B7728" t="inlineStr">
        <is>
          <t>SALATIEL LUZ MARINHO</t>
        </is>
      </c>
      <c r="C7728" t="n">
        <v>1</v>
      </c>
      <c r="D7728" t="inlineStr">
        <is>
          <t>IPCA</t>
        </is>
      </c>
      <c r="E7728" t="n">
        <v>0.009488792934583046</v>
      </c>
      <c r="F7728" t="inlineStr">
        <is>
          <t>MENSAL</t>
        </is>
      </c>
      <c r="G7728" t="n">
        <v>49064</v>
      </c>
      <c r="H7728" t="n">
        <v>49064</v>
      </c>
      <c r="I7728" t="inlineStr">
        <is>
          <t>150</t>
        </is>
      </c>
      <c r="J7728" t="inlineStr">
        <is>
          <t>CARTEIRA</t>
        </is>
      </c>
      <c r="K7728" t="inlineStr">
        <is>
          <t>CONTRATO</t>
        </is>
      </c>
      <c r="L7728" t="n">
        <v>1172.28</v>
      </c>
      <c r="M7728" t="inlineStr"/>
      <c r="N7728" t="inlineStr"/>
      <c r="O7728" s="142">
        <f>DATE(YEAR(H7728),MONTH(H7728),1)</f>
        <v/>
      </c>
      <c r="P7728" s="132">
        <f>IF(H7728&gt;$L$3,"Futuro","Atraso")</f>
        <v/>
      </c>
      <c r="Q7728">
        <f>12*(YEAR(H7728)-YEAR($L$3))+(MONTH(H7728)-MONTH($L$3))</f>
        <v/>
      </c>
      <c r="R7728" s="366">
        <f>IF(N7728="IBIRAPITANGA FASE 3",IF(P7728="Atraso",M7728,M7728/(1+$J$2)^Q7728),IF(P7728="Atraso",M7728,M7728/(1+$J$1)^Q7728))</f>
        <v/>
      </c>
    </row>
    <row r="7729">
      <c r="A7729" t="inlineStr">
        <is>
          <t>Q06L015</t>
        </is>
      </c>
      <c r="B7729" t="inlineStr">
        <is>
          <t>SALATIEL LUZ MARINHO</t>
        </is>
      </c>
      <c r="C7729" t="n">
        <v>1</v>
      </c>
      <c r="D7729" t="inlineStr">
        <is>
          <t>IPCA</t>
        </is>
      </c>
      <c r="E7729" t="n">
        <v>0.009488792934583046</v>
      </c>
      <c r="F7729" t="inlineStr">
        <is>
          <t>MENSAL</t>
        </is>
      </c>
      <c r="G7729" t="n">
        <v>49094</v>
      </c>
      <c r="H7729" t="n">
        <v>49094</v>
      </c>
      <c r="I7729" t="inlineStr">
        <is>
          <t>151</t>
        </is>
      </c>
      <c r="J7729" t="inlineStr">
        <is>
          <t>CARTEIRA</t>
        </is>
      </c>
      <c r="K7729" t="inlineStr">
        <is>
          <t>CONTRATO</t>
        </is>
      </c>
      <c r="L7729" t="n">
        <v>1172.28</v>
      </c>
      <c r="M7729" t="inlineStr"/>
      <c r="N7729" t="inlineStr"/>
      <c r="O7729" s="142">
        <f>DATE(YEAR(H7729),MONTH(H7729),1)</f>
        <v/>
      </c>
      <c r="P7729" s="132">
        <f>IF(H7729&gt;$L$3,"Futuro","Atraso")</f>
        <v/>
      </c>
      <c r="Q7729">
        <f>12*(YEAR(H7729)-YEAR($L$3))+(MONTH(H7729)-MONTH($L$3))</f>
        <v/>
      </c>
      <c r="R7729" s="366">
        <f>IF(N7729="IBIRAPITANGA FASE 3",IF(P7729="Atraso",M7729,M7729/(1+$J$2)^Q7729),IF(P7729="Atraso",M7729,M7729/(1+$J$1)^Q7729))</f>
        <v/>
      </c>
    </row>
    <row r="7730">
      <c r="A7730" t="inlineStr">
        <is>
          <t>Q06L015</t>
        </is>
      </c>
      <c r="B7730" t="inlineStr">
        <is>
          <t>SALATIEL LUZ MARINHO</t>
        </is>
      </c>
      <c r="C7730" t="n">
        <v>1</v>
      </c>
      <c r="D7730" t="inlineStr">
        <is>
          <t>IPCA</t>
        </is>
      </c>
      <c r="E7730" t="n">
        <v>0.009488792934583046</v>
      </c>
      <c r="F7730" t="inlineStr">
        <is>
          <t>MENSAL</t>
        </is>
      </c>
      <c r="G7730" t="n">
        <v>49125</v>
      </c>
      <c r="H7730" t="n">
        <v>49125</v>
      </c>
      <c r="I7730" t="inlineStr">
        <is>
          <t>152</t>
        </is>
      </c>
      <c r="J7730" t="inlineStr">
        <is>
          <t>CARTEIRA</t>
        </is>
      </c>
      <c r="K7730" t="inlineStr">
        <is>
          <t>CONTRATO</t>
        </is>
      </c>
      <c r="L7730" t="n">
        <v>1172.28</v>
      </c>
      <c r="M7730" t="inlineStr"/>
      <c r="N7730" t="inlineStr"/>
      <c r="O7730" s="142">
        <f>DATE(YEAR(H7730),MONTH(H7730),1)</f>
        <v/>
      </c>
      <c r="P7730" s="132">
        <f>IF(H7730&gt;$L$3,"Futuro","Atraso")</f>
        <v/>
      </c>
      <c r="Q7730">
        <f>12*(YEAR(H7730)-YEAR($L$3))+(MONTH(H7730)-MONTH($L$3))</f>
        <v/>
      </c>
      <c r="R7730" s="366">
        <f>IF(N7730="IBIRAPITANGA FASE 3",IF(P7730="Atraso",M7730,M7730/(1+$J$2)^Q7730),IF(P7730="Atraso",M7730,M7730/(1+$J$1)^Q7730))</f>
        <v/>
      </c>
    </row>
    <row r="7731">
      <c r="A7731" t="inlineStr">
        <is>
          <t>Q06L015</t>
        </is>
      </c>
      <c r="B7731" t="inlineStr">
        <is>
          <t>SALATIEL LUZ MARINHO</t>
        </is>
      </c>
      <c r="C7731" t="n">
        <v>1</v>
      </c>
      <c r="D7731" t="inlineStr">
        <is>
          <t>IPCA</t>
        </is>
      </c>
      <c r="E7731" t="n">
        <v>0.009488792934583046</v>
      </c>
      <c r="F7731" t="inlineStr">
        <is>
          <t>MENSAL</t>
        </is>
      </c>
      <c r="G7731" t="n">
        <v>49147</v>
      </c>
      <c r="H7731" t="n">
        <v>49147</v>
      </c>
      <c r="I7731" t="inlineStr">
        <is>
          <t>013</t>
        </is>
      </c>
      <c r="J7731" t="inlineStr">
        <is>
          <t>CARTEIRA</t>
        </is>
      </c>
      <c r="K7731" t="inlineStr">
        <is>
          <t>CONTRATO</t>
        </is>
      </c>
      <c r="L7731" t="n">
        <v>3706.33</v>
      </c>
      <c r="M7731" t="inlineStr"/>
      <c r="N7731" t="inlineStr"/>
      <c r="O7731" s="142">
        <f>DATE(YEAR(H7731),MONTH(H7731),1)</f>
        <v/>
      </c>
      <c r="P7731" s="132">
        <f>IF(H7731&gt;$L$3,"Futuro","Atraso")</f>
        <v/>
      </c>
      <c r="Q7731">
        <f>12*(YEAR(H7731)-YEAR($L$3))+(MONTH(H7731)-MONTH($L$3))</f>
        <v/>
      </c>
      <c r="R7731" s="366">
        <f>IF(N7731="IBIRAPITANGA FASE 3",IF(P7731="Atraso",M7731,M7731/(1+$J$2)^Q7731),IF(P7731="Atraso",M7731,M7731/(1+$J$1)^Q7731))</f>
        <v/>
      </c>
    </row>
    <row r="7732">
      <c r="A7732" t="inlineStr">
        <is>
          <t>Q06L015</t>
        </is>
      </c>
      <c r="B7732" t="inlineStr">
        <is>
          <t>SALATIEL LUZ MARINHO</t>
        </is>
      </c>
      <c r="C7732" t="n">
        <v>1</v>
      </c>
      <c r="D7732" t="inlineStr">
        <is>
          <t>IPCA</t>
        </is>
      </c>
      <c r="E7732" t="n">
        <v>0.009488792934583046</v>
      </c>
      <c r="F7732" t="inlineStr">
        <is>
          <t>MENSAL</t>
        </is>
      </c>
      <c r="G7732" t="n">
        <v>49155</v>
      </c>
      <c r="H7732" t="n">
        <v>49155</v>
      </c>
      <c r="I7732" t="inlineStr">
        <is>
          <t>153</t>
        </is>
      </c>
      <c r="J7732" t="inlineStr">
        <is>
          <t>CARTEIRA</t>
        </is>
      </c>
      <c r="K7732" t="inlineStr">
        <is>
          <t>CONTRATO</t>
        </is>
      </c>
      <c r="L7732" t="n">
        <v>1172.28</v>
      </c>
      <c r="M7732" t="inlineStr"/>
      <c r="N7732" t="inlineStr"/>
      <c r="O7732" s="142">
        <f>DATE(YEAR(H7732),MONTH(H7732),1)</f>
        <v/>
      </c>
      <c r="P7732" s="132">
        <f>IF(H7732&gt;$L$3,"Futuro","Atraso")</f>
        <v/>
      </c>
      <c r="Q7732">
        <f>12*(YEAR(H7732)-YEAR($L$3))+(MONTH(H7732)-MONTH($L$3))</f>
        <v/>
      </c>
      <c r="R7732" s="366">
        <f>IF(N7732="IBIRAPITANGA FASE 3",IF(P7732="Atraso",M7732,M7732/(1+$J$2)^Q7732),IF(P7732="Atraso",M7732,M7732/(1+$J$1)^Q7732))</f>
        <v/>
      </c>
    </row>
    <row r="7733">
      <c r="A7733" t="inlineStr">
        <is>
          <t>Q06L015</t>
        </is>
      </c>
      <c r="B7733" t="inlineStr">
        <is>
          <t>SALATIEL LUZ MARINHO</t>
        </is>
      </c>
      <c r="C7733" t="n">
        <v>1</v>
      </c>
      <c r="D7733" t="inlineStr">
        <is>
          <t>IPCA</t>
        </is>
      </c>
      <c r="E7733" t="n">
        <v>0.009488792934583046</v>
      </c>
      <c r="F7733" t="inlineStr">
        <is>
          <t>MENSAL</t>
        </is>
      </c>
      <c r="G7733" t="n">
        <v>49186</v>
      </c>
      <c r="H7733" t="n">
        <v>49186</v>
      </c>
      <c r="I7733" t="inlineStr">
        <is>
          <t>154</t>
        </is>
      </c>
      <c r="J7733" t="inlineStr">
        <is>
          <t>CARTEIRA</t>
        </is>
      </c>
      <c r="K7733" t="inlineStr">
        <is>
          <t>CONTRATO</t>
        </is>
      </c>
      <c r="L7733" t="n">
        <v>1172.28</v>
      </c>
      <c r="M7733" t="inlineStr"/>
      <c r="N7733" t="inlineStr"/>
      <c r="O7733" s="142">
        <f>DATE(YEAR(H7733),MONTH(H7733),1)</f>
        <v/>
      </c>
      <c r="P7733" s="132">
        <f>IF(H7733&gt;$L$3,"Futuro","Atraso")</f>
        <v/>
      </c>
      <c r="Q7733">
        <f>12*(YEAR(H7733)-YEAR($L$3))+(MONTH(H7733)-MONTH($L$3))</f>
        <v/>
      </c>
      <c r="R7733" s="366">
        <f>IF(N7733="IBIRAPITANGA FASE 3",IF(P7733="Atraso",M7733,M7733/(1+$J$2)^Q7733),IF(P7733="Atraso",M7733,M7733/(1+$J$1)^Q7733))</f>
        <v/>
      </c>
    </row>
    <row r="7734">
      <c r="A7734" t="inlineStr">
        <is>
          <t>Q06L015</t>
        </is>
      </c>
      <c r="B7734" t="inlineStr">
        <is>
          <t>SALATIEL LUZ MARINHO</t>
        </is>
      </c>
      <c r="C7734" t="n">
        <v>1</v>
      </c>
      <c r="D7734" t="inlineStr">
        <is>
          <t>IPCA</t>
        </is>
      </c>
      <c r="E7734" t="n">
        <v>0.009488792934583046</v>
      </c>
      <c r="F7734" t="inlineStr">
        <is>
          <t>MENSAL</t>
        </is>
      </c>
      <c r="G7734" t="n">
        <v>49217</v>
      </c>
      <c r="H7734" t="n">
        <v>49217</v>
      </c>
      <c r="I7734" t="inlineStr">
        <is>
          <t>155</t>
        </is>
      </c>
      <c r="J7734" t="inlineStr">
        <is>
          <t>CARTEIRA</t>
        </is>
      </c>
      <c r="K7734" t="inlineStr">
        <is>
          <t>CONTRATO</t>
        </is>
      </c>
      <c r="L7734" t="n">
        <v>1172.28</v>
      </c>
      <c r="M7734" t="inlineStr"/>
      <c r="N7734" t="inlineStr"/>
      <c r="O7734" s="142">
        <f>DATE(YEAR(H7734),MONTH(H7734),1)</f>
        <v/>
      </c>
      <c r="P7734" s="132">
        <f>IF(H7734&gt;$L$3,"Futuro","Atraso")</f>
        <v/>
      </c>
      <c r="Q7734">
        <f>12*(YEAR(H7734)-YEAR($L$3))+(MONTH(H7734)-MONTH($L$3))</f>
        <v/>
      </c>
      <c r="R7734" s="366">
        <f>IF(N7734="IBIRAPITANGA FASE 3",IF(P7734="Atraso",M7734,M7734/(1+$J$2)^Q7734),IF(P7734="Atraso",M7734,M7734/(1+$J$1)^Q7734))</f>
        <v/>
      </c>
    </row>
    <row r="7735">
      <c r="A7735" t="inlineStr">
        <is>
          <t>Q06L015</t>
        </is>
      </c>
      <c r="B7735" t="inlineStr">
        <is>
          <t>SALATIEL LUZ MARINHO</t>
        </is>
      </c>
      <c r="C7735" t="n">
        <v>1</v>
      </c>
      <c r="D7735" t="inlineStr">
        <is>
          <t>IPCA</t>
        </is>
      </c>
      <c r="E7735" t="n">
        <v>0.009488792934583046</v>
      </c>
      <c r="F7735" t="inlineStr">
        <is>
          <t>MENSAL</t>
        </is>
      </c>
      <c r="G7735" t="n">
        <v>49247</v>
      </c>
      <c r="H7735" t="n">
        <v>49247</v>
      </c>
      <c r="I7735" t="inlineStr">
        <is>
          <t>156</t>
        </is>
      </c>
      <c r="J7735" t="inlineStr">
        <is>
          <t>CARTEIRA</t>
        </is>
      </c>
      <c r="K7735" t="inlineStr">
        <is>
          <t>CONTRATO</t>
        </is>
      </c>
      <c r="L7735" t="n">
        <v>1172.28</v>
      </c>
      <c r="M7735" t="inlineStr"/>
      <c r="N7735" t="inlineStr"/>
      <c r="O7735" s="142">
        <f>DATE(YEAR(H7735),MONTH(H7735),1)</f>
        <v/>
      </c>
      <c r="P7735" s="132">
        <f>IF(H7735&gt;$L$3,"Futuro","Atraso")</f>
        <v/>
      </c>
      <c r="Q7735">
        <f>12*(YEAR(H7735)-YEAR($L$3))+(MONTH(H7735)-MONTH($L$3))</f>
        <v/>
      </c>
      <c r="R7735" s="366">
        <f>IF(N7735="IBIRAPITANGA FASE 3",IF(P7735="Atraso",M7735,M7735/(1+$J$2)^Q7735),IF(P7735="Atraso",M7735,M7735/(1+$J$1)^Q7735))</f>
        <v/>
      </c>
    </row>
    <row r="7736">
      <c r="A7736" t="inlineStr">
        <is>
          <t>Q06L015</t>
        </is>
      </c>
      <c r="B7736" t="inlineStr">
        <is>
          <t>SALATIEL LUZ MARINHO</t>
        </is>
      </c>
      <c r="C7736" t="n">
        <v>1</v>
      </c>
      <c r="D7736" t="inlineStr">
        <is>
          <t>IPCA</t>
        </is>
      </c>
      <c r="E7736" t="n">
        <v>0.009488792934583046</v>
      </c>
      <c r="F7736" t="inlineStr">
        <is>
          <t>MENSAL</t>
        </is>
      </c>
      <c r="G7736" t="n">
        <v>49278</v>
      </c>
      <c r="H7736" t="n">
        <v>49278</v>
      </c>
      <c r="I7736" t="inlineStr">
        <is>
          <t>157</t>
        </is>
      </c>
      <c r="J7736" t="inlineStr">
        <is>
          <t>CARTEIRA</t>
        </is>
      </c>
      <c r="K7736" t="inlineStr">
        <is>
          <t>CONTRATO</t>
        </is>
      </c>
      <c r="L7736" t="n">
        <v>1172.28</v>
      </c>
      <c r="M7736" t="inlineStr"/>
      <c r="N7736" t="inlineStr"/>
      <c r="O7736" s="142">
        <f>DATE(YEAR(H7736),MONTH(H7736),1)</f>
        <v/>
      </c>
      <c r="P7736" s="132">
        <f>IF(H7736&gt;$L$3,"Futuro","Atraso")</f>
        <v/>
      </c>
      <c r="Q7736">
        <f>12*(YEAR(H7736)-YEAR($L$3))+(MONTH(H7736)-MONTH($L$3))</f>
        <v/>
      </c>
      <c r="R7736" s="366">
        <f>IF(N7736="IBIRAPITANGA FASE 3",IF(P7736="Atraso",M7736,M7736/(1+$J$2)^Q7736),IF(P7736="Atraso",M7736,M7736/(1+$J$1)^Q7736))</f>
        <v/>
      </c>
    </row>
    <row r="7737">
      <c r="A7737" t="inlineStr">
        <is>
          <t>Q06L015</t>
        </is>
      </c>
      <c r="B7737" t="inlineStr">
        <is>
          <t>SALATIEL LUZ MARINHO</t>
        </is>
      </c>
      <c r="C7737" t="n">
        <v>1</v>
      </c>
      <c r="D7737" t="inlineStr">
        <is>
          <t>IPCA</t>
        </is>
      </c>
      <c r="E7737" t="n">
        <v>0.009488792934583046</v>
      </c>
      <c r="F7737" t="inlineStr">
        <is>
          <t>MENSAL</t>
        </is>
      </c>
      <c r="G7737" t="n">
        <v>49308</v>
      </c>
      <c r="H7737" t="n">
        <v>49308</v>
      </c>
      <c r="I7737" t="inlineStr">
        <is>
          <t>158</t>
        </is>
      </c>
      <c r="J7737" t="inlineStr">
        <is>
          <t>CARTEIRA</t>
        </is>
      </c>
      <c r="K7737" t="inlineStr">
        <is>
          <t>CONTRATO</t>
        </is>
      </c>
      <c r="L7737" t="n">
        <v>1172.28</v>
      </c>
      <c r="M7737" t="inlineStr"/>
      <c r="N7737" t="inlineStr"/>
      <c r="O7737" s="142">
        <f>DATE(YEAR(H7737),MONTH(H7737),1)</f>
        <v/>
      </c>
      <c r="P7737" s="132">
        <f>IF(H7737&gt;$L$3,"Futuro","Atraso")</f>
        <v/>
      </c>
      <c r="Q7737">
        <f>12*(YEAR(H7737)-YEAR($L$3))+(MONTH(H7737)-MONTH($L$3))</f>
        <v/>
      </c>
      <c r="R7737" s="366">
        <f>IF(N7737="IBIRAPITANGA FASE 3",IF(P7737="Atraso",M7737,M7737/(1+$J$2)^Q7737),IF(P7737="Atraso",M7737,M7737/(1+$J$1)^Q7737))</f>
        <v/>
      </c>
    </row>
    <row r="7738">
      <c r="A7738" t="inlineStr">
        <is>
          <t>Q06L015</t>
        </is>
      </c>
      <c r="B7738" t="inlineStr">
        <is>
          <t>SALATIEL LUZ MARINHO</t>
        </is>
      </c>
      <c r="C7738" t="n">
        <v>1</v>
      </c>
      <c r="D7738" t="inlineStr">
        <is>
          <t>IPCA</t>
        </is>
      </c>
      <c r="E7738" t="n">
        <v>0.009488792934583046</v>
      </c>
      <c r="F7738" t="inlineStr">
        <is>
          <t>MENSAL</t>
        </is>
      </c>
      <c r="G7738" t="n">
        <v>49339</v>
      </c>
      <c r="H7738" t="n">
        <v>49339</v>
      </c>
      <c r="I7738" t="inlineStr">
        <is>
          <t>159</t>
        </is>
      </c>
      <c r="J7738" t="inlineStr">
        <is>
          <t>CARTEIRA</t>
        </is>
      </c>
      <c r="K7738" t="inlineStr">
        <is>
          <t>CONTRATO</t>
        </is>
      </c>
      <c r="L7738" t="n">
        <v>1172.28</v>
      </c>
      <c r="M7738" t="inlineStr"/>
      <c r="N7738" t="inlineStr"/>
      <c r="O7738" s="142">
        <f>DATE(YEAR(H7738),MONTH(H7738),1)</f>
        <v/>
      </c>
      <c r="P7738" s="132">
        <f>IF(H7738&gt;$L$3,"Futuro","Atraso")</f>
        <v/>
      </c>
      <c r="Q7738">
        <f>12*(YEAR(H7738)-YEAR($L$3))+(MONTH(H7738)-MONTH($L$3))</f>
        <v/>
      </c>
      <c r="R7738" s="366">
        <f>IF(N7738="IBIRAPITANGA FASE 3",IF(P7738="Atraso",M7738,M7738/(1+$J$2)^Q7738),IF(P7738="Atraso",M7738,M7738/(1+$J$1)^Q7738))</f>
        <v/>
      </c>
    </row>
    <row r="7739">
      <c r="A7739" t="inlineStr">
        <is>
          <t>Q06L015</t>
        </is>
      </c>
      <c r="B7739" t="inlineStr">
        <is>
          <t>SALATIEL LUZ MARINHO</t>
        </is>
      </c>
      <c r="C7739" t="n">
        <v>1</v>
      </c>
      <c r="D7739" t="inlineStr">
        <is>
          <t>IPCA</t>
        </is>
      </c>
      <c r="E7739" t="n">
        <v>0.009488792934583046</v>
      </c>
      <c r="F7739" t="inlineStr">
        <is>
          <t>MENSAL</t>
        </is>
      </c>
      <c r="G7739" t="n">
        <v>49368</v>
      </c>
      <c r="H7739" t="n">
        <v>49368</v>
      </c>
      <c r="I7739" t="inlineStr">
        <is>
          <t>160</t>
        </is>
      </c>
      <c r="J7739" t="inlineStr">
        <is>
          <t>CARTEIRA</t>
        </is>
      </c>
      <c r="K7739" t="inlineStr">
        <is>
          <t>CONTRATO</t>
        </is>
      </c>
      <c r="L7739" t="n">
        <v>1172.28</v>
      </c>
      <c r="M7739" t="inlineStr"/>
      <c r="N7739" t="inlineStr"/>
      <c r="O7739" s="142">
        <f>DATE(YEAR(H7739),MONTH(H7739),1)</f>
        <v/>
      </c>
      <c r="P7739" s="132">
        <f>IF(H7739&gt;$L$3,"Futuro","Atraso")</f>
        <v/>
      </c>
      <c r="Q7739">
        <f>12*(YEAR(H7739)-YEAR($L$3))+(MONTH(H7739)-MONTH($L$3))</f>
        <v/>
      </c>
      <c r="R7739" s="366">
        <f>IF(N7739="IBIRAPITANGA FASE 3",IF(P7739="Atraso",M7739,M7739/(1+$J$2)^Q7739),IF(P7739="Atraso",M7739,M7739/(1+$J$1)^Q7739))</f>
        <v/>
      </c>
    </row>
    <row r="7740">
      <c r="A7740" t="inlineStr">
        <is>
          <t>Q06L015</t>
        </is>
      </c>
      <c r="B7740" t="inlineStr">
        <is>
          <t>SALATIEL LUZ MARINHO</t>
        </is>
      </c>
      <c r="C7740" t="n">
        <v>1</v>
      </c>
      <c r="D7740" t="inlineStr">
        <is>
          <t>IPCA</t>
        </is>
      </c>
      <c r="E7740" t="n">
        <v>0.009488792934583046</v>
      </c>
      <c r="F7740" t="inlineStr">
        <is>
          <t>MENSAL</t>
        </is>
      </c>
      <c r="G7740" t="n">
        <v>49398</v>
      </c>
      <c r="H7740" t="n">
        <v>49398</v>
      </c>
      <c r="I7740" t="inlineStr">
        <is>
          <t>161</t>
        </is>
      </c>
      <c r="J7740" t="inlineStr">
        <is>
          <t>CARTEIRA</t>
        </is>
      </c>
      <c r="K7740" t="inlineStr">
        <is>
          <t>CONTRATO</t>
        </is>
      </c>
      <c r="L7740" t="n">
        <v>1172.28</v>
      </c>
      <c r="M7740" t="inlineStr"/>
      <c r="N7740" t="inlineStr"/>
      <c r="O7740" s="142">
        <f>DATE(YEAR(H7740),MONTH(H7740),1)</f>
        <v/>
      </c>
      <c r="P7740" s="132">
        <f>IF(H7740&gt;$L$3,"Futuro","Atraso")</f>
        <v/>
      </c>
      <c r="Q7740">
        <f>12*(YEAR(H7740)-YEAR($L$3))+(MONTH(H7740)-MONTH($L$3))</f>
        <v/>
      </c>
      <c r="R7740" s="366">
        <f>IF(N7740="IBIRAPITANGA FASE 3",IF(P7740="Atraso",M7740,M7740/(1+$J$2)^Q7740),IF(P7740="Atraso",M7740,M7740/(1+$J$1)^Q7740))</f>
        <v/>
      </c>
    </row>
    <row r="7741">
      <c r="A7741" t="inlineStr">
        <is>
          <t>Q06L015</t>
        </is>
      </c>
      <c r="B7741" t="inlineStr">
        <is>
          <t>SALATIEL LUZ MARINHO</t>
        </is>
      </c>
      <c r="C7741" t="n">
        <v>1</v>
      </c>
      <c r="D7741" t="inlineStr">
        <is>
          <t>IPCA</t>
        </is>
      </c>
      <c r="E7741" t="n">
        <v>0.009488792934583046</v>
      </c>
      <c r="F7741" t="inlineStr">
        <is>
          <t>MENSAL</t>
        </is>
      </c>
      <c r="G7741" t="n">
        <v>49429</v>
      </c>
      <c r="H7741" t="n">
        <v>49429</v>
      </c>
      <c r="I7741" t="inlineStr">
        <is>
          <t>162</t>
        </is>
      </c>
      <c r="J7741" t="inlineStr">
        <is>
          <t>CARTEIRA</t>
        </is>
      </c>
      <c r="K7741" t="inlineStr">
        <is>
          <t>CONTRATO</t>
        </is>
      </c>
      <c r="L7741" t="n">
        <v>1172.28</v>
      </c>
      <c r="M7741" t="inlineStr"/>
      <c r="N7741" t="inlineStr"/>
      <c r="O7741" s="142">
        <f>DATE(YEAR(H7741),MONTH(H7741),1)</f>
        <v/>
      </c>
      <c r="P7741" s="132">
        <f>IF(H7741&gt;$L$3,"Futuro","Atraso")</f>
        <v/>
      </c>
      <c r="Q7741">
        <f>12*(YEAR(H7741)-YEAR($L$3))+(MONTH(H7741)-MONTH($L$3))</f>
        <v/>
      </c>
      <c r="R7741" s="366">
        <f>IF(N7741="IBIRAPITANGA FASE 3",IF(P7741="Atraso",M7741,M7741/(1+$J$2)^Q7741),IF(P7741="Atraso",M7741,M7741/(1+$J$1)^Q7741))</f>
        <v/>
      </c>
    </row>
    <row r="7742">
      <c r="A7742" t="inlineStr">
        <is>
          <t>Q06L015</t>
        </is>
      </c>
      <c r="B7742" t="inlineStr">
        <is>
          <t>SALATIEL LUZ MARINHO</t>
        </is>
      </c>
      <c r="C7742" t="n">
        <v>1</v>
      </c>
      <c r="D7742" t="inlineStr">
        <is>
          <t>IPCA</t>
        </is>
      </c>
      <c r="E7742" t="n">
        <v>0.009488792934583046</v>
      </c>
      <c r="F7742" t="inlineStr">
        <is>
          <t>MENSAL</t>
        </is>
      </c>
      <c r="G7742" t="n">
        <v>49459</v>
      </c>
      <c r="H7742" t="n">
        <v>49459</v>
      </c>
      <c r="I7742" t="inlineStr">
        <is>
          <t>163</t>
        </is>
      </c>
      <c r="J7742" t="inlineStr">
        <is>
          <t>CARTEIRA</t>
        </is>
      </c>
      <c r="K7742" t="inlineStr">
        <is>
          <t>CONTRATO</t>
        </is>
      </c>
      <c r="L7742" t="n">
        <v>1172.28</v>
      </c>
      <c r="M7742" t="inlineStr"/>
      <c r="N7742" t="inlineStr"/>
      <c r="O7742" s="142">
        <f>DATE(YEAR(H7742),MONTH(H7742),1)</f>
        <v/>
      </c>
      <c r="P7742" s="132">
        <f>IF(H7742&gt;$L$3,"Futuro","Atraso")</f>
        <v/>
      </c>
      <c r="Q7742">
        <f>12*(YEAR(H7742)-YEAR($L$3))+(MONTH(H7742)-MONTH($L$3))</f>
        <v/>
      </c>
      <c r="R7742" s="366">
        <f>IF(N7742="IBIRAPITANGA FASE 3",IF(P7742="Atraso",M7742,M7742/(1+$J$2)^Q7742),IF(P7742="Atraso",M7742,M7742/(1+$J$1)^Q7742))</f>
        <v/>
      </c>
    </row>
    <row r="7743">
      <c r="A7743" t="inlineStr">
        <is>
          <t>Q06L015</t>
        </is>
      </c>
      <c r="B7743" t="inlineStr">
        <is>
          <t>SALATIEL LUZ MARINHO</t>
        </is>
      </c>
      <c r="C7743" t="n">
        <v>1</v>
      </c>
      <c r="D7743" t="inlineStr">
        <is>
          <t>IPCA</t>
        </is>
      </c>
      <c r="E7743" t="n">
        <v>0.009488792934583046</v>
      </c>
      <c r="F7743" t="inlineStr">
        <is>
          <t>MENSAL</t>
        </is>
      </c>
      <c r="G7743" t="n">
        <v>49490</v>
      </c>
      <c r="H7743" t="n">
        <v>49490</v>
      </c>
      <c r="I7743" t="inlineStr">
        <is>
          <t>164</t>
        </is>
      </c>
      <c r="J7743" t="inlineStr">
        <is>
          <t>CARTEIRA</t>
        </is>
      </c>
      <c r="K7743" t="inlineStr">
        <is>
          <t>CONTRATO</t>
        </is>
      </c>
      <c r="L7743" t="n">
        <v>1172.28</v>
      </c>
      <c r="M7743" t="inlineStr"/>
      <c r="N7743" t="inlineStr"/>
      <c r="O7743" s="142">
        <f>DATE(YEAR(H7743),MONTH(H7743),1)</f>
        <v/>
      </c>
      <c r="P7743" s="132">
        <f>IF(H7743&gt;$L$3,"Futuro","Atraso")</f>
        <v/>
      </c>
      <c r="Q7743">
        <f>12*(YEAR(H7743)-YEAR($L$3))+(MONTH(H7743)-MONTH($L$3))</f>
        <v/>
      </c>
      <c r="R7743" s="366">
        <f>IF(N7743="IBIRAPITANGA FASE 3",IF(P7743="Atraso",M7743,M7743/(1+$J$2)^Q7743),IF(P7743="Atraso",M7743,M7743/(1+$J$1)^Q7743))</f>
        <v/>
      </c>
    </row>
    <row r="7744">
      <c r="A7744" t="inlineStr">
        <is>
          <t>Q06L015</t>
        </is>
      </c>
      <c r="B7744" t="inlineStr">
        <is>
          <t>SALATIEL LUZ MARINHO</t>
        </is>
      </c>
      <c r="C7744" t="n">
        <v>1</v>
      </c>
      <c r="D7744" t="inlineStr">
        <is>
          <t>IPCA</t>
        </is>
      </c>
      <c r="E7744" t="n">
        <v>0.009488792934583046</v>
      </c>
      <c r="F7744" t="inlineStr">
        <is>
          <t>MENSAL</t>
        </is>
      </c>
      <c r="G7744" t="n">
        <v>49512</v>
      </c>
      <c r="H7744" t="n">
        <v>49512</v>
      </c>
      <c r="I7744" t="inlineStr">
        <is>
          <t>014</t>
        </is>
      </c>
      <c r="J7744" t="inlineStr">
        <is>
          <t>CARTEIRA</t>
        </is>
      </c>
      <c r="K7744" t="inlineStr">
        <is>
          <t>CONTRATO</t>
        </is>
      </c>
      <c r="L7744" t="n">
        <v>3706.33</v>
      </c>
      <c r="M7744" t="inlineStr"/>
      <c r="N7744" t="inlineStr"/>
      <c r="O7744" s="142">
        <f>DATE(YEAR(H7744),MONTH(H7744),1)</f>
        <v/>
      </c>
      <c r="P7744" s="132">
        <f>IF(H7744&gt;$L$3,"Futuro","Atraso")</f>
        <v/>
      </c>
      <c r="Q7744">
        <f>12*(YEAR(H7744)-YEAR($L$3))+(MONTH(H7744)-MONTH($L$3))</f>
        <v/>
      </c>
      <c r="R7744" s="366">
        <f>IF(N7744="IBIRAPITANGA FASE 3",IF(P7744="Atraso",M7744,M7744/(1+$J$2)^Q7744),IF(P7744="Atraso",M7744,M7744/(1+$J$1)^Q7744))</f>
        <v/>
      </c>
    </row>
    <row r="7745">
      <c r="A7745" t="inlineStr">
        <is>
          <t>Q06L015</t>
        </is>
      </c>
      <c r="B7745" t="inlineStr">
        <is>
          <t>SALATIEL LUZ MARINHO</t>
        </is>
      </c>
      <c r="C7745" t="n">
        <v>1</v>
      </c>
      <c r="D7745" t="inlineStr">
        <is>
          <t>IPCA</t>
        </is>
      </c>
      <c r="E7745" t="n">
        <v>0.009488792934583046</v>
      </c>
      <c r="F7745" t="inlineStr">
        <is>
          <t>MENSAL</t>
        </is>
      </c>
      <c r="G7745" t="n">
        <v>49520</v>
      </c>
      <c r="H7745" t="n">
        <v>49520</v>
      </c>
      <c r="I7745" t="inlineStr">
        <is>
          <t>165</t>
        </is>
      </c>
      <c r="J7745" t="inlineStr">
        <is>
          <t>CARTEIRA</t>
        </is>
      </c>
      <c r="K7745" t="inlineStr">
        <is>
          <t>CONTRATO</t>
        </is>
      </c>
      <c r="L7745" t="n">
        <v>1172.28</v>
      </c>
      <c r="M7745" t="inlineStr"/>
      <c r="N7745" t="inlineStr"/>
      <c r="O7745" s="142">
        <f>DATE(YEAR(H7745),MONTH(H7745),1)</f>
        <v/>
      </c>
      <c r="P7745" s="132">
        <f>IF(H7745&gt;$L$3,"Futuro","Atraso")</f>
        <v/>
      </c>
      <c r="Q7745">
        <f>12*(YEAR(H7745)-YEAR($L$3))+(MONTH(H7745)-MONTH($L$3))</f>
        <v/>
      </c>
      <c r="R7745" s="366">
        <f>IF(N7745="IBIRAPITANGA FASE 3",IF(P7745="Atraso",M7745,M7745/(1+$J$2)^Q7745),IF(P7745="Atraso",M7745,M7745/(1+$J$1)^Q7745))</f>
        <v/>
      </c>
    </row>
    <row r="7746">
      <c r="A7746" t="inlineStr">
        <is>
          <t>Q06L015</t>
        </is>
      </c>
      <c r="B7746" t="inlineStr">
        <is>
          <t>SALATIEL LUZ MARINHO</t>
        </is>
      </c>
      <c r="C7746" t="n">
        <v>1</v>
      </c>
      <c r="D7746" t="inlineStr">
        <is>
          <t>IPCA</t>
        </is>
      </c>
      <c r="E7746" t="n">
        <v>0.009488792934583046</v>
      </c>
      <c r="F7746" t="inlineStr">
        <is>
          <t>MENSAL</t>
        </is>
      </c>
      <c r="G7746" t="n">
        <v>49551</v>
      </c>
      <c r="H7746" t="n">
        <v>49551</v>
      </c>
      <c r="I7746" t="inlineStr">
        <is>
          <t>166</t>
        </is>
      </c>
      <c r="J7746" t="inlineStr">
        <is>
          <t>CARTEIRA</t>
        </is>
      </c>
      <c r="K7746" t="inlineStr">
        <is>
          <t>CONTRATO</t>
        </is>
      </c>
      <c r="L7746" t="n">
        <v>1172.28</v>
      </c>
      <c r="M7746" t="inlineStr"/>
      <c r="N7746" t="inlineStr"/>
      <c r="O7746" s="142">
        <f>DATE(YEAR(H7746),MONTH(H7746),1)</f>
        <v/>
      </c>
      <c r="P7746" s="132">
        <f>IF(H7746&gt;$L$3,"Futuro","Atraso")</f>
        <v/>
      </c>
      <c r="Q7746">
        <f>12*(YEAR(H7746)-YEAR($L$3))+(MONTH(H7746)-MONTH($L$3))</f>
        <v/>
      </c>
      <c r="R7746" s="366">
        <f>IF(N7746="IBIRAPITANGA FASE 3",IF(P7746="Atraso",M7746,M7746/(1+$J$2)^Q7746),IF(P7746="Atraso",M7746,M7746/(1+$J$1)^Q7746))</f>
        <v/>
      </c>
    </row>
    <row r="7747">
      <c r="A7747" t="inlineStr">
        <is>
          <t>Q06L015</t>
        </is>
      </c>
      <c r="B7747" t="inlineStr">
        <is>
          <t>SALATIEL LUZ MARINHO</t>
        </is>
      </c>
      <c r="C7747" t="n">
        <v>1</v>
      </c>
      <c r="D7747" t="inlineStr">
        <is>
          <t>IPCA</t>
        </is>
      </c>
      <c r="E7747" t="n">
        <v>0.009488792934583046</v>
      </c>
      <c r="F7747" t="inlineStr">
        <is>
          <t>MENSAL</t>
        </is>
      </c>
      <c r="G7747" t="n">
        <v>49582</v>
      </c>
      <c r="H7747" t="n">
        <v>49582</v>
      </c>
      <c r="I7747" t="inlineStr">
        <is>
          <t>167</t>
        </is>
      </c>
      <c r="J7747" t="inlineStr">
        <is>
          <t>CARTEIRA</t>
        </is>
      </c>
      <c r="K7747" t="inlineStr">
        <is>
          <t>CONTRATO</t>
        </is>
      </c>
      <c r="L7747" t="n">
        <v>1172.28</v>
      </c>
      <c r="M7747" t="inlineStr"/>
      <c r="N7747" t="inlineStr"/>
      <c r="O7747" s="142">
        <f>DATE(YEAR(H7747),MONTH(H7747),1)</f>
        <v/>
      </c>
      <c r="P7747" s="132">
        <f>IF(H7747&gt;$L$3,"Futuro","Atraso")</f>
        <v/>
      </c>
      <c r="Q7747">
        <f>12*(YEAR(H7747)-YEAR($L$3))+(MONTH(H7747)-MONTH($L$3))</f>
        <v/>
      </c>
      <c r="R7747" s="366">
        <f>IF(N7747="IBIRAPITANGA FASE 3",IF(P7747="Atraso",M7747,M7747/(1+$J$2)^Q7747),IF(P7747="Atraso",M7747,M7747/(1+$J$1)^Q7747))</f>
        <v/>
      </c>
    </row>
    <row r="7748">
      <c r="A7748" t="inlineStr">
        <is>
          <t>Q06L015</t>
        </is>
      </c>
      <c r="B7748" t="inlineStr">
        <is>
          <t>SALATIEL LUZ MARINHO</t>
        </is>
      </c>
      <c r="C7748" t="n">
        <v>1</v>
      </c>
      <c r="D7748" t="inlineStr">
        <is>
          <t>IPCA</t>
        </is>
      </c>
      <c r="E7748" t="n">
        <v>0.009488792934583046</v>
      </c>
      <c r="F7748" t="inlineStr">
        <is>
          <t>MENSAL</t>
        </is>
      </c>
      <c r="G7748" t="n">
        <v>49612</v>
      </c>
      <c r="H7748" t="n">
        <v>49612</v>
      </c>
      <c r="I7748" t="inlineStr">
        <is>
          <t>168</t>
        </is>
      </c>
      <c r="J7748" t="inlineStr">
        <is>
          <t>CARTEIRA</t>
        </is>
      </c>
      <c r="K7748" t="inlineStr">
        <is>
          <t>CONTRATO</t>
        </is>
      </c>
      <c r="L7748" t="n">
        <v>1172.28</v>
      </c>
      <c r="M7748" t="inlineStr"/>
      <c r="N7748" t="inlineStr"/>
      <c r="O7748" s="142">
        <f>DATE(YEAR(H7748),MONTH(H7748),1)</f>
        <v/>
      </c>
      <c r="P7748" s="132">
        <f>IF(H7748&gt;$L$3,"Futuro","Atraso")</f>
        <v/>
      </c>
      <c r="Q7748">
        <f>12*(YEAR(H7748)-YEAR($L$3))+(MONTH(H7748)-MONTH($L$3))</f>
        <v/>
      </c>
      <c r="R7748" s="366">
        <f>IF(N7748="IBIRAPITANGA FASE 3",IF(P7748="Atraso",M7748,M7748/(1+$J$2)^Q7748),IF(P7748="Atraso",M7748,M7748/(1+$J$1)^Q7748))</f>
        <v/>
      </c>
    </row>
    <row r="7749">
      <c r="A7749" t="inlineStr">
        <is>
          <t>Q06L015</t>
        </is>
      </c>
      <c r="B7749" t="inlineStr">
        <is>
          <t>SALATIEL LUZ MARINHO</t>
        </is>
      </c>
      <c r="C7749" t="n">
        <v>1</v>
      </c>
      <c r="D7749" t="inlineStr">
        <is>
          <t>IPCA</t>
        </is>
      </c>
      <c r="E7749" t="n">
        <v>0.009488792934583046</v>
      </c>
      <c r="F7749" t="inlineStr">
        <is>
          <t>MENSAL</t>
        </is>
      </c>
      <c r="G7749" t="n">
        <v>49643</v>
      </c>
      <c r="H7749" t="n">
        <v>49643</v>
      </c>
      <c r="I7749" t="inlineStr">
        <is>
          <t>169</t>
        </is>
      </c>
      <c r="J7749" t="inlineStr">
        <is>
          <t>CARTEIRA</t>
        </is>
      </c>
      <c r="K7749" t="inlineStr">
        <is>
          <t>CONTRATO</t>
        </is>
      </c>
      <c r="L7749" t="n">
        <v>1172.28</v>
      </c>
      <c r="M7749" t="inlineStr"/>
      <c r="N7749" t="inlineStr"/>
      <c r="O7749" s="142">
        <f>DATE(YEAR(H7749),MONTH(H7749),1)</f>
        <v/>
      </c>
      <c r="P7749" s="132">
        <f>IF(H7749&gt;$L$3,"Futuro","Atraso")</f>
        <v/>
      </c>
      <c r="Q7749">
        <f>12*(YEAR(H7749)-YEAR($L$3))+(MONTH(H7749)-MONTH($L$3))</f>
        <v/>
      </c>
      <c r="R7749" s="366">
        <f>IF(N7749="IBIRAPITANGA FASE 3",IF(P7749="Atraso",M7749,M7749/(1+$J$2)^Q7749),IF(P7749="Atraso",M7749,M7749/(1+$J$1)^Q7749))</f>
        <v/>
      </c>
    </row>
    <row r="7750">
      <c r="A7750" t="inlineStr">
        <is>
          <t>Q06L015</t>
        </is>
      </c>
      <c r="B7750" t="inlineStr">
        <is>
          <t>SALATIEL LUZ MARINHO</t>
        </is>
      </c>
      <c r="C7750" t="n">
        <v>1</v>
      </c>
      <c r="D7750" t="inlineStr">
        <is>
          <t>IPCA</t>
        </is>
      </c>
      <c r="E7750" t="n">
        <v>0.009488792934583046</v>
      </c>
      <c r="F7750" t="inlineStr">
        <is>
          <t>MENSAL</t>
        </is>
      </c>
      <c r="G7750" t="n">
        <v>49673</v>
      </c>
      <c r="H7750" t="n">
        <v>49673</v>
      </c>
      <c r="I7750" t="inlineStr">
        <is>
          <t>170</t>
        </is>
      </c>
      <c r="J7750" t="inlineStr">
        <is>
          <t>CARTEIRA</t>
        </is>
      </c>
      <c r="K7750" t="inlineStr">
        <is>
          <t>CONTRATO</t>
        </is>
      </c>
      <c r="L7750" t="n">
        <v>1172.28</v>
      </c>
      <c r="M7750" t="inlineStr"/>
      <c r="N7750" t="inlineStr"/>
      <c r="O7750" s="142">
        <f>DATE(YEAR(H7750),MONTH(H7750),1)</f>
        <v/>
      </c>
      <c r="P7750" s="132">
        <f>IF(H7750&gt;$L$3,"Futuro","Atraso")</f>
        <v/>
      </c>
      <c r="Q7750">
        <f>12*(YEAR(H7750)-YEAR($L$3))+(MONTH(H7750)-MONTH($L$3))</f>
        <v/>
      </c>
      <c r="R7750" s="366">
        <f>IF(N7750="IBIRAPITANGA FASE 3",IF(P7750="Atraso",M7750,M7750/(1+$J$2)^Q7750),IF(P7750="Atraso",M7750,M7750/(1+$J$1)^Q7750))</f>
        <v/>
      </c>
    </row>
    <row r="7751">
      <c r="A7751" t="inlineStr">
        <is>
          <t>Q06L015</t>
        </is>
      </c>
      <c r="B7751" t="inlineStr">
        <is>
          <t>SALATIEL LUZ MARINHO</t>
        </is>
      </c>
      <c r="C7751" t="n">
        <v>1</v>
      </c>
      <c r="D7751" t="inlineStr">
        <is>
          <t>IPCA</t>
        </is>
      </c>
      <c r="E7751" t="n">
        <v>0.009488792934583046</v>
      </c>
      <c r="F7751" t="inlineStr">
        <is>
          <t>MENSAL</t>
        </is>
      </c>
      <c r="G7751" t="n">
        <v>49704</v>
      </c>
      <c r="H7751" t="n">
        <v>49704</v>
      </c>
      <c r="I7751" t="inlineStr">
        <is>
          <t>171</t>
        </is>
      </c>
      <c r="J7751" t="inlineStr">
        <is>
          <t>CARTEIRA</t>
        </is>
      </c>
      <c r="K7751" t="inlineStr">
        <is>
          <t>CONTRATO</t>
        </is>
      </c>
      <c r="L7751" t="n">
        <v>1172.28</v>
      </c>
      <c r="M7751" t="inlineStr"/>
      <c r="N7751" t="inlineStr"/>
      <c r="O7751" s="142">
        <f>DATE(YEAR(H7751),MONTH(H7751),1)</f>
        <v/>
      </c>
      <c r="P7751" s="132">
        <f>IF(H7751&gt;$L$3,"Futuro","Atraso")</f>
        <v/>
      </c>
      <c r="Q7751">
        <f>12*(YEAR(H7751)-YEAR($L$3))+(MONTH(H7751)-MONTH($L$3))</f>
        <v/>
      </c>
      <c r="R7751" s="366">
        <f>IF(N7751="IBIRAPITANGA FASE 3",IF(P7751="Atraso",M7751,M7751/(1+$J$2)^Q7751),IF(P7751="Atraso",M7751,M7751/(1+$J$1)^Q7751))</f>
        <v/>
      </c>
    </row>
    <row r="7752">
      <c r="A7752" t="inlineStr">
        <is>
          <t>Q06L015</t>
        </is>
      </c>
      <c r="B7752" t="inlineStr">
        <is>
          <t>SALATIEL LUZ MARINHO</t>
        </is>
      </c>
      <c r="C7752" t="n">
        <v>1</v>
      </c>
      <c r="D7752" t="inlineStr">
        <is>
          <t>IPCA</t>
        </is>
      </c>
      <c r="E7752" t="n">
        <v>0.009488792934583046</v>
      </c>
      <c r="F7752" t="inlineStr">
        <is>
          <t>MENSAL</t>
        </is>
      </c>
      <c r="G7752" t="n">
        <v>49734</v>
      </c>
      <c r="H7752" t="n">
        <v>49734</v>
      </c>
      <c r="I7752" t="inlineStr">
        <is>
          <t>172</t>
        </is>
      </c>
      <c r="J7752" t="inlineStr">
        <is>
          <t>CARTEIRA</t>
        </is>
      </c>
      <c r="K7752" t="inlineStr">
        <is>
          <t>CONTRATO</t>
        </is>
      </c>
      <c r="L7752" t="n">
        <v>1172.28</v>
      </c>
      <c r="M7752" t="inlineStr"/>
      <c r="N7752" t="inlineStr"/>
      <c r="O7752" s="142">
        <f>DATE(YEAR(H7752),MONTH(H7752),1)</f>
        <v/>
      </c>
      <c r="P7752" s="132">
        <f>IF(H7752&gt;$L$3,"Futuro","Atraso")</f>
        <v/>
      </c>
      <c r="Q7752">
        <f>12*(YEAR(H7752)-YEAR($L$3))+(MONTH(H7752)-MONTH($L$3))</f>
        <v/>
      </c>
      <c r="R7752" s="366">
        <f>IF(N7752="IBIRAPITANGA FASE 3",IF(P7752="Atraso",M7752,M7752/(1+$J$2)^Q7752),IF(P7752="Atraso",M7752,M7752/(1+$J$1)^Q7752))</f>
        <v/>
      </c>
    </row>
    <row r="7753">
      <c r="A7753" t="inlineStr">
        <is>
          <t>Q06L015</t>
        </is>
      </c>
      <c r="B7753" t="inlineStr">
        <is>
          <t>SALATIEL LUZ MARINHO</t>
        </is>
      </c>
      <c r="C7753" t="n">
        <v>1</v>
      </c>
      <c r="D7753" t="inlineStr">
        <is>
          <t>IPCA</t>
        </is>
      </c>
      <c r="E7753" t="n">
        <v>0.009488792934583046</v>
      </c>
      <c r="F7753" t="inlineStr">
        <is>
          <t>MENSAL</t>
        </is>
      </c>
      <c r="G7753" t="n">
        <v>49764</v>
      </c>
      <c r="H7753" t="n">
        <v>49764</v>
      </c>
      <c r="I7753" t="inlineStr">
        <is>
          <t>173</t>
        </is>
      </c>
      <c r="J7753" t="inlineStr">
        <is>
          <t>CARTEIRA</t>
        </is>
      </c>
      <c r="K7753" t="inlineStr">
        <is>
          <t>CONTRATO</t>
        </is>
      </c>
      <c r="L7753" t="n">
        <v>1172.28</v>
      </c>
      <c r="M7753" t="inlineStr"/>
      <c r="N7753" t="inlineStr"/>
      <c r="O7753" s="142">
        <f>DATE(YEAR(H7753),MONTH(H7753),1)</f>
        <v/>
      </c>
      <c r="P7753" s="132">
        <f>IF(H7753&gt;$L$3,"Futuro","Atraso")</f>
        <v/>
      </c>
      <c r="Q7753">
        <f>12*(YEAR(H7753)-YEAR($L$3))+(MONTH(H7753)-MONTH($L$3))</f>
        <v/>
      </c>
      <c r="R7753" s="366">
        <f>IF(N7753="IBIRAPITANGA FASE 3",IF(P7753="Atraso",M7753,M7753/(1+$J$2)^Q7753),IF(P7753="Atraso",M7753,M7753/(1+$J$1)^Q7753))</f>
        <v/>
      </c>
    </row>
    <row r="7754">
      <c r="A7754" t="inlineStr">
        <is>
          <t>Q06L015</t>
        </is>
      </c>
      <c r="B7754" t="inlineStr">
        <is>
          <t>SALATIEL LUZ MARINHO</t>
        </is>
      </c>
      <c r="C7754" t="n">
        <v>1</v>
      </c>
      <c r="D7754" t="inlineStr">
        <is>
          <t>IPCA</t>
        </is>
      </c>
      <c r="E7754" t="n">
        <v>0.009488792934583046</v>
      </c>
      <c r="F7754" t="inlineStr">
        <is>
          <t>MENSAL</t>
        </is>
      </c>
      <c r="G7754" t="n">
        <v>49795</v>
      </c>
      <c r="H7754" t="n">
        <v>49795</v>
      </c>
      <c r="I7754" t="inlineStr">
        <is>
          <t>174</t>
        </is>
      </c>
      <c r="J7754" t="inlineStr">
        <is>
          <t>CARTEIRA</t>
        </is>
      </c>
      <c r="K7754" t="inlineStr">
        <is>
          <t>CONTRATO</t>
        </is>
      </c>
      <c r="L7754" t="n">
        <v>1172.28</v>
      </c>
      <c r="M7754" t="inlineStr"/>
      <c r="N7754" t="inlineStr"/>
      <c r="O7754" s="142">
        <f>DATE(YEAR(H7754),MONTH(H7754),1)</f>
        <v/>
      </c>
      <c r="P7754" s="132">
        <f>IF(H7754&gt;$L$3,"Futuro","Atraso")</f>
        <v/>
      </c>
      <c r="Q7754">
        <f>12*(YEAR(H7754)-YEAR($L$3))+(MONTH(H7754)-MONTH($L$3))</f>
        <v/>
      </c>
      <c r="R7754" s="366">
        <f>IF(N7754="IBIRAPITANGA FASE 3",IF(P7754="Atraso",M7754,M7754/(1+$J$2)^Q7754),IF(P7754="Atraso",M7754,M7754/(1+$J$1)^Q7754))</f>
        <v/>
      </c>
    </row>
    <row r="7755">
      <c r="A7755" t="inlineStr">
        <is>
          <t>Q06L015</t>
        </is>
      </c>
      <c r="B7755" t="inlineStr">
        <is>
          <t>SALATIEL LUZ MARINHO</t>
        </is>
      </c>
      <c r="C7755" t="n">
        <v>1</v>
      </c>
      <c r="D7755" t="inlineStr">
        <is>
          <t>IPCA</t>
        </is>
      </c>
      <c r="E7755" t="n">
        <v>0.009488792934583046</v>
      </c>
      <c r="F7755" t="inlineStr">
        <is>
          <t>MENSAL</t>
        </is>
      </c>
      <c r="G7755" t="n">
        <v>49825</v>
      </c>
      <c r="H7755" t="n">
        <v>49825</v>
      </c>
      <c r="I7755" t="inlineStr">
        <is>
          <t>175</t>
        </is>
      </c>
      <c r="J7755" t="inlineStr">
        <is>
          <t>CARTEIRA</t>
        </is>
      </c>
      <c r="K7755" t="inlineStr">
        <is>
          <t>CONTRATO</t>
        </is>
      </c>
      <c r="L7755" t="n">
        <v>1172.28</v>
      </c>
      <c r="M7755" t="inlineStr"/>
      <c r="N7755" t="inlineStr"/>
      <c r="O7755" s="142">
        <f>DATE(YEAR(H7755),MONTH(H7755),1)</f>
        <v/>
      </c>
      <c r="P7755" s="132">
        <f>IF(H7755&gt;$L$3,"Futuro","Atraso")</f>
        <v/>
      </c>
      <c r="Q7755">
        <f>12*(YEAR(H7755)-YEAR($L$3))+(MONTH(H7755)-MONTH($L$3))</f>
        <v/>
      </c>
      <c r="R7755" s="366">
        <f>IF(N7755="IBIRAPITANGA FASE 3",IF(P7755="Atraso",M7755,M7755/(1+$J$2)^Q7755),IF(P7755="Atraso",M7755,M7755/(1+$J$1)^Q7755))</f>
        <v/>
      </c>
    </row>
    <row r="7756">
      <c r="A7756" t="inlineStr">
        <is>
          <t>Q06L015</t>
        </is>
      </c>
      <c r="B7756" t="inlineStr">
        <is>
          <t>SALATIEL LUZ MARINHO</t>
        </is>
      </c>
      <c r="C7756" t="n">
        <v>1</v>
      </c>
      <c r="D7756" t="inlineStr">
        <is>
          <t>IPCA</t>
        </is>
      </c>
      <c r="E7756" t="n">
        <v>0.009488792934583046</v>
      </c>
      <c r="F7756" t="inlineStr">
        <is>
          <t>MENSAL</t>
        </is>
      </c>
      <c r="G7756" t="n">
        <v>49856</v>
      </c>
      <c r="H7756" t="n">
        <v>49856</v>
      </c>
      <c r="I7756" t="inlineStr">
        <is>
          <t>176</t>
        </is>
      </c>
      <c r="J7756" t="inlineStr">
        <is>
          <t>CARTEIRA</t>
        </is>
      </c>
      <c r="K7756" t="inlineStr">
        <is>
          <t>CONTRATO</t>
        </is>
      </c>
      <c r="L7756" t="n">
        <v>1172.28</v>
      </c>
      <c r="M7756" t="inlineStr"/>
      <c r="N7756" t="inlineStr"/>
      <c r="O7756" s="142">
        <f>DATE(YEAR(H7756),MONTH(H7756),1)</f>
        <v/>
      </c>
      <c r="P7756" s="132">
        <f>IF(H7756&gt;$L$3,"Futuro","Atraso")</f>
        <v/>
      </c>
      <c r="Q7756">
        <f>12*(YEAR(H7756)-YEAR($L$3))+(MONTH(H7756)-MONTH($L$3))</f>
        <v/>
      </c>
      <c r="R7756" s="366">
        <f>IF(N7756="IBIRAPITANGA FASE 3",IF(P7756="Atraso",M7756,M7756/(1+$J$2)^Q7756),IF(P7756="Atraso",M7756,M7756/(1+$J$1)^Q7756))</f>
        <v/>
      </c>
    </row>
    <row r="7757">
      <c r="A7757" t="inlineStr">
        <is>
          <t>Q06L015</t>
        </is>
      </c>
      <c r="B7757" t="inlineStr">
        <is>
          <t>SALATIEL LUZ MARINHO</t>
        </is>
      </c>
      <c r="C7757" t="n">
        <v>1</v>
      </c>
      <c r="D7757" t="inlineStr">
        <is>
          <t>IPCA</t>
        </is>
      </c>
      <c r="E7757" t="n">
        <v>0.009488792934583046</v>
      </c>
      <c r="F7757" t="inlineStr">
        <is>
          <t>MENSAL</t>
        </is>
      </c>
      <c r="G7757" t="n">
        <v>49878</v>
      </c>
      <c r="H7757" t="n">
        <v>49878</v>
      </c>
      <c r="I7757" t="inlineStr">
        <is>
          <t>015</t>
        </is>
      </c>
      <c r="J7757" t="inlineStr">
        <is>
          <t>CARTEIRA</t>
        </is>
      </c>
      <c r="K7757" t="inlineStr">
        <is>
          <t>CONTRATO</t>
        </is>
      </c>
      <c r="L7757" t="n">
        <v>3706.33</v>
      </c>
      <c r="M7757" t="inlineStr"/>
      <c r="N7757" t="inlineStr"/>
      <c r="O7757" s="142">
        <f>DATE(YEAR(H7757),MONTH(H7757),1)</f>
        <v/>
      </c>
      <c r="P7757" s="132">
        <f>IF(H7757&gt;$L$3,"Futuro","Atraso")</f>
        <v/>
      </c>
      <c r="Q7757">
        <f>12*(YEAR(H7757)-YEAR($L$3))+(MONTH(H7757)-MONTH($L$3))</f>
        <v/>
      </c>
      <c r="R7757" s="366">
        <f>IF(N7757="IBIRAPITANGA FASE 3",IF(P7757="Atraso",M7757,M7757/(1+$J$2)^Q7757),IF(P7757="Atraso",M7757,M7757/(1+$J$1)^Q7757))</f>
        <v/>
      </c>
    </row>
    <row r="7758">
      <c r="A7758" t="inlineStr">
        <is>
          <t>Q06L015</t>
        </is>
      </c>
      <c r="B7758" t="inlineStr">
        <is>
          <t>SALATIEL LUZ MARINHO</t>
        </is>
      </c>
      <c r="C7758" t="n">
        <v>1</v>
      </c>
      <c r="D7758" t="inlineStr">
        <is>
          <t>IPCA</t>
        </is>
      </c>
      <c r="E7758" t="n">
        <v>0.009488792934583046</v>
      </c>
      <c r="F7758" t="inlineStr">
        <is>
          <t>MENSAL</t>
        </is>
      </c>
      <c r="G7758" t="n">
        <v>49886</v>
      </c>
      <c r="H7758" t="n">
        <v>49886</v>
      </c>
      <c r="I7758" t="inlineStr">
        <is>
          <t>177</t>
        </is>
      </c>
      <c r="J7758" t="inlineStr">
        <is>
          <t>CARTEIRA</t>
        </is>
      </c>
      <c r="K7758" t="inlineStr">
        <is>
          <t>CONTRATO</t>
        </is>
      </c>
      <c r="L7758" t="n">
        <v>1172.28</v>
      </c>
      <c r="M7758" t="inlineStr"/>
      <c r="N7758" t="inlineStr"/>
      <c r="O7758" s="142">
        <f>DATE(YEAR(H7758),MONTH(H7758),1)</f>
        <v/>
      </c>
      <c r="P7758" s="132">
        <f>IF(H7758&gt;$L$3,"Futuro","Atraso")</f>
        <v/>
      </c>
      <c r="Q7758">
        <f>12*(YEAR(H7758)-YEAR($L$3))+(MONTH(H7758)-MONTH($L$3))</f>
        <v/>
      </c>
      <c r="R7758" s="366">
        <f>IF(N7758="IBIRAPITANGA FASE 3",IF(P7758="Atraso",M7758,M7758/(1+$J$2)^Q7758),IF(P7758="Atraso",M7758,M7758/(1+$J$1)^Q7758))</f>
        <v/>
      </c>
    </row>
    <row r="7759">
      <c r="A7759" t="inlineStr">
        <is>
          <t>Q06L015</t>
        </is>
      </c>
      <c r="B7759" t="inlineStr">
        <is>
          <t>SALATIEL LUZ MARINHO</t>
        </is>
      </c>
      <c r="C7759" t="n">
        <v>1</v>
      </c>
      <c r="D7759" t="inlineStr">
        <is>
          <t>IPCA</t>
        </is>
      </c>
      <c r="E7759" t="n">
        <v>0.009488792934583046</v>
      </c>
      <c r="F7759" t="inlineStr">
        <is>
          <t>MENSAL</t>
        </is>
      </c>
      <c r="G7759" t="n">
        <v>49917</v>
      </c>
      <c r="H7759" t="n">
        <v>49917</v>
      </c>
      <c r="I7759" t="inlineStr">
        <is>
          <t>178</t>
        </is>
      </c>
      <c r="J7759" t="inlineStr">
        <is>
          <t>CARTEIRA</t>
        </is>
      </c>
      <c r="K7759" t="inlineStr">
        <is>
          <t>CONTRATO</t>
        </is>
      </c>
      <c r="L7759" t="n">
        <v>1172.28</v>
      </c>
      <c r="M7759" t="inlineStr"/>
      <c r="N7759" t="inlineStr"/>
      <c r="O7759" s="142">
        <f>DATE(YEAR(H7759),MONTH(H7759),1)</f>
        <v/>
      </c>
      <c r="P7759" s="132">
        <f>IF(H7759&gt;$L$3,"Futuro","Atraso")</f>
        <v/>
      </c>
      <c r="Q7759">
        <f>12*(YEAR(H7759)-YEAR($L$3))+(MONTH(H7759)-MONTH($L$3))</f>
        <v/>
      </c>
      <c r="R7759" s="366">
        <f>IF(N7759="IBIRAPITANGA FASE 3",IF(P7759="Atraso",M7759,M7759/(1+$J$2)^Q7759),IF(P7759="Atraso",M7759,M7759/(1+$J$1)^Q7759))</f>
        <v/>
      </c>
    </row>
    <row r="7760">
      <c r="A7760" t="inlineStr">
        <is>
          <t>Q06L015</t>
        </is>
      </c>
      <c r="B7760" t="inlineStr">
        <is>
          <t>SALATIEL LUZ MARINHO</t>
        </is>
      </c>
      <c r="C7760" t="n">
        <v>1</v>
      </c>
      <c r="D7760" t="inlineStr">
        <is>
          <t>IPCA</t>
        </is>
      </c>
      <c r="E7760" t="n">
        <v>0.009488792934583046</v>
      </c>
      <c r="F7760" t="inlineStr">
        <is>
          <t>MENSAL</t>
        </is>
      </c>
      <c r="G7760" t="n">
        <v>49948</v>
      </c>
      <c r="H7760" t="n">
        <v>49948</v>
      </c>
      <c r="I7760" t="inlineStr">
        <is>
          <t>179</t>
        </is>
      </c>
      <c r="J7760" t="inlineStr">
        <is>
          <t>CARTEIRA</t>
        </is>
      </c>
      <c r="K7760" t="inlineStr">
        <is>
          <t>CONTRATO</t>
        </is>
      </c>
      <c r="L7760" t="n">
        <v>1172.28</v>
      </c>
      <c r="M7760" t="inlineStr"/>
      <c r="N7760" t="inlineStr"/>
      <c r="O7760" s="142">
        <f>DATE(YEAR(H7760),MONTH(H7760),1)</f>
        <v/>
      </c>
      <c r="P7760" s="132">
        <f>IF(H7760&gt;$L$3,"Futuro","Atraso")</f>
        <v/>
      </c>
      <c r="Q7760">
        <f>12*(YEAR(H7760)-YEAR($L$3))+(MONTH(H7760)-MONTH($L$3))</f>
        <v/>
      </c>
      <c r="R7760" s="366">
        <f>IF(N7760="IBIRAPITANGA FASE 3",IF(P7760="Atraso",M7760,M7760/(1+$J$2)^Q7760),IF(P7760="Atraso",M7760,M7760/(1+$J$1)^Q7760))</f>
        <v/>
      </c>
    </row>
    <row r="7761">
      <c r="A7761" t="inlineStr">
        <is>
          <t>Q06L015</t>
        </is>
      </c>
      <c r="B7761" t="inlineStr">
        <is>
          <t>SALATIEL LUZ MARINHO</t>
        </is>
      </c>
      <c r="C7761" t="n">
        <v>1</v>
      </c>
      <c r="D7761" t="inlineStr">
        <is>
          <t>IPCA</t>
        </is>
      </c>
      <c r="E7761" t="n">
        <v>0.009488792934583046</v>
      </c>
      <c r="F7761" t="inlineStr">
        <is>
          <t>MENSAL</t>
        </is>
      </c>
      <c r="G7761" t="n">
        <v>49978</v>
      </c>
      <c r="H7761" t="n">
        <v>49978</v>
      </c>
      <c r="I7761" t="inlineStr">
        <is>
          <t>180</t>
        </is>
      </c>
      <c r="J7761" t="inlineStr">
        <is>
          <t>CARTEIRA</t>
        </is>
      </c>
      <c r="K7761" t="inlineStr">
        <is>
          <t>CONTRATO</t>
        </is>
      </c>
      <c r="L7761" t="n">
        <v>1172.28</v>
      </c>
      <c r="M7761" t="inlineStr"/>
      <c r="N7761" t="inlineStr"/>
      <c r="O7761" s="142">
        <f>DATE(YEAR(H7761),MONTH(H7761),1)</f>
        <v/>
      </c>
      <c r="P7761" s="132">
        <f>IF(H7761&gt;$L$3,"Futuro","Atraso")</f>
        <v/>
      </c>
      <c r="Q7761">
        <f>12*(YEAR(H7761)-YEAR($L$3))+(MONTH(H7761)-MONTH($L$3))</f>
        <v/>
      </c>
      <c r="R7761" s="366">
        <f>IF(N7761="IBIRAPITANGA FASE 3",IF(P7761="Atraso",M7761,M7761/(1+$J$2)^Q7761),IF(P7761="Atraso",M7761,M7761/(1+$J$1)^Q7761))</f>
        <v/>
      </c>
    </row>
    <row r="7762">
      <c r="A7762" t="inlineStr">
        <is>
          <t>Q07L02</t>
        </is>
      </c>
      <c r="B7762" t="inlineStr">
        <is>
          <t>HILTON CHARLES MASCARENHAS JUNIOR</t>
        </is>
      </c>
      <c r="C7762" t="n">
        <v>1</v>
      </c>
      <c r="D7762" t="inlineStr">
        <is>
          <t>IPCA</t>
        </is>
      </c>
      <c r="E7762" t="n">
        <v>0</v>
      </c>
      <c r="F7762" t="inlineStr">
        <is>
          <t>MENSAL</t>
        </is>
      </c>
      <c r="G7762" t="n">
        <v>45214</v>
      </c>
      <c r="H7762" t="n">
        <v>45214</v>
      </c>
      <c r="I7762" t="inlineStr">
        <is>
          <t>004</t>
        </is>
      </c>
      <c r="J7762" t="inlineStr">
        <is>
          <t>CARTEIRA</t>
        </is>
      </c>
      <c r="K7762" t="inlineStr">
        <is>
          <t>CONTRATO</t>
        </is>
      </c>
      <c r="L7762" t="n">
        <v>857.0068140000001</v>
      </c>
      <c r="M7762" t="inlineStr"/>
      <c r="N7762" t="inlineStr"/>
      <c r="O7762" s="142">
        <f>DATE(YEAR(H7762),MONTH(H7762),1)</f>
        <v/>
      </c>
      <c r="P7762" s="132">
        <f>IF(H7762&gt;$L$3,"Futuro","Atraso")</f>
        <v/>
      </c>
      <c r="Q7762">
        <f>12*(YEAR(H7762)-YEAR($L$3))+(MONTH(H7762)-MONTH($L$3))</f>
        <v/>
      </c>
      <c r="R7762" s="366">
        <f>IF(N7762="IBIRAPITANGA FASE 3",IF(P7762="Atraso",M7762,M7762/(1+$J$2)^Q7762),IF(P7762="Atraso",M7762,M7762/(1+$J$1)^Q7762))</f>
        <v/>
      </c>
    </row>
    <row r="7763">
      <c r="A7763" t="inlineStr">
        <is>
          <t>Q07L02</t>
        </is>
      </c>
      <c r="B7763" t="inlineStr">
        <is>
          <t>HILTON CHARLES MASCARENHAS JUNIOR</t>
        </is>
      </c>
      <c r="C7763" t="n">
        <v>1</v>
      </c>
      <c r="D7763" t="inlineStr">
        <is>
          <t>IPCA</t>
        </is>
      </c>
      <c r="E7763" t="n">
        <v>0</v>
      </c>
      <c r="F7763" t="inlineStr">
        <is>
          <t>MENSAL</t>
        </is>
      </c>
      <c r="G7763" t="n">
        <v>45245</v>
      </c>
      <c r="H7763" t="n">
        <v>45245</v>
      </c>
      <c r="I7763" t="inlineStr">
        <is>
          <t>005</t>
        </is>
      </c>
      <c r="J7763" t="inlineStr">
        <is>
          <t>CARTEIRA</t>
        </is>
      </c>
      <c r="K7763" t="inlineStr">
        <is>
          <t>CONTRATO</t>
        </is>
      </c>
      <c r="L7763" t="n">
        <v>857.0068140000001</v>
      </c>
      <c r="M7763" t="inlineStr"/>
      <c r="N7763" t="inlineStr"/>
      <c r="O7763" s="142">
        <f>DATE(YEAR(H7763),MONTH(H7763),1)</f>
        <v/>
      </c>
      <c r="P7763" s="132">
        <f>IF(H7763&gt;$L$3,"Futuro","Atraso")</f>
        <v/>
      </c>
      <c r="Q7763">
        <f>12*(YEAR(H7763)-YEAR($L$3))+(MONTH(H7763)-MONTH($L$3))</f>
        <v/>
      </c>
      <c r="R7763" s="366">
        <f>IF(N7763="IBIRAPITANGA FASE 3",IF(P7763="Atraso",M7763,M7763/(1+$J$2)^Q7763),IF(P7763="Atraso",M7763,M7763/(1+$J$1)^Q7763))</f>
        <v/>
      </c>
    </row>
    <row r="7764">
      <c r="A7764" t="inlineStr">
        <is>
          <t>Q07L02</t>
        </is>
      </c>
      <c r="B7764" t="inlineStr">
        <is>
          <t>HILTON CHARLES MASCARENHAS JUNIOR</t>
        </is>
      </c>
      <c r="C7764" t="n">
        <v>1</v>
      </c>
      <c r="D7764" t="inlineStr">
        <is>
          <t>IPCA</t>
        </is>
      </c>
      <c r="E7764" t="n">
        <v>0</v>
      </c>
      <c r="F7764" t="inlineStr">
        <is>
          <t>MENSAL</t>
        </is>
      </c>
      <c r="G7764" t="n">
        <v>45275</v>
      </c>
      <c r="H7764" t="n">
        <v>45275</v>
      </c>
      <c r="I7764" t="inlineStr">
        <is>
          <t>006</t>
        </is>
      </c>
      <c r="J7764" t="inlineStr">
        <is>
          <t>CARTEIRA</t>
        </is>
      </c>
      <c r="K7764" t="inlineStr">
        <is>
          <t>CONTRATO</t>
        </is>
      </c>
      <c r="L7764" t="n">
        <v>857.0068140000001</v>
      </c>
      <c r="M7764" t="inlineStr"/>
      <c r="N7764" t="inlineStr"/>
      <c r="O7764" s="142">
        <f>DATE(YEAR(H7764),MONTH(H7764),1)</f>
        <v/>
      </c>
      <c r="P7764" s="132">
        <f>IF(H7764&gt;$L$3,"Futuro","Atraso")</f>
        <v/>
      </c>
      <c r="Q7764">
        <f>12*(YEAR(H7764)-YEAR($L$3))+(MONTH(H7764)-MONTH($L$3))</f>
        <v/>
      </c>
      <c r="R7764" s="366">
        <f>IF(N7764="IBIRAPITANGA FASE 3",IF(P7764="Atraso",M7764,M7764/(1+$J$2)^Q7764),IF(P7764="Atraso",M7764,M7764/(1+$J$1)^Q7764))</f>
        <v/>
      </c>
    </row>
    <row r="7765">
      <c r="A7765" t="inlineStr">
        <is>
          <t>Q07L02</t>
        </is>
      </c>
      <c r="B7765" t="inlineStr">
        <is>
          <t>HILTON CHARLES MASCARENHAS JUNIOR</t>
        </is>
      </c>
      <c r="C7765" t="n">
        <v>1</v>
      </c>
      <c r="D7765" t="inlineStr">
        <is>
          <t>IPCA</t>
        </is>
      </c>
      <c r="E7765" t="n">
        <v>0</v>
      </c>
      <c r="F7765" t="inlineStr">
        <is>
          <t>MENSAL</t>
        </is>
      </c>
      <c r="G7765" t="n">
        <v>45306</v>
      </c>
      <c r="H7765" t="n">
        <v>45306</v>
      </c>
      <c r="I7765" t="inlineStr">
        <is>
          <t>007</t>
        </is>
      </c>
      <c r="J7765" t="inlineStr">
        <is>
          <t>CARTEIRA</t>
        </is>
      </c>
      <c r="K7765" t="inlineStr">
        <is>
          <t>CONTRATO</t>
        </is>
      </c>
      <c r="L7765" t="n">
        <v>857.0068140000001</v>
      </c>
      <c r="M7765" t="inlineStr"/>
      <c r="N7765" t="inlineStr"/>
      <c r="O7765" s="142">
        <f>DATE(YEAR(H7765),MONTH(H7765),1)</f>
        <v/>
      </c>
      <c r="P7765" s="132">
        <f>IF(H7765&gt;$L$3,"Futuro","Atraso")</f>
        <v/>
      </c>
      <c r="Q7765">
        <f>12*(YEAR(H7765)-YEAR($L$3))+(MONTH(H7765)-MONTH($L$3))</f>
        <v/>
      </c>
      <c r="R7765" s="366">
        <f>IF(N7765="IBIRAPITANGA FASE 3",IF(P7765="Atraso",M7765,M7765/(1+$J$2)^Q7765),IF(P7765="Atraso",M7765,M7765/(1+$J$1)^Q7765))</f>
        <v/>
      </c>
    </row>
    <row r="7766">
      <c r="A7766" t="inlineStr">
        <is>
          <t>Q07L02</t>
        </is>
      </c>
      <c r="B7766" t="inlineStr">
        <is>
          <t>HILTON CHARLES MASCARENHAS JUNIOR</t>
        </is>
      </c>
      <c r="C7766" t="n">
        <v>1</v>
      </c>
      <c r="D7766" t="inlineStr">
        <is>
          <t>IPCA</t>
        </is>
      </c>
      <c r="E7766" t="n">
        <v>0</v>
      </c>
      <c r="F7766" t="inlineStr">
        <is>
          <t>MENSAL</t>
        </is>
      </c>
      <c r="G7766" t="n">
        <v>45337</v>
      </c>
      <c r="H7766" t="n">
        <v>45337</v>
      </c>
      <c r="I7766" t="inlineStr">
        <is>
          <t>008</t>
        </is>
      </c>
      <c r="J7766" t="inlineStr">
        <is>
          <t>CARTEIRA</t>
        </is>
      </c>
      <c r="K7766" t="inlineStr">
        <is>
          <t>CONTRATO</t>
        </is>
      </c>
      <c r="L7766" t="n">
        <v>857.0068140000001</v>
      </c>
      <c r="M7766" t="inlineStr"/>
      <c r="N7766" t="inlineStr"/>
      <c r="O7766" s="142">
        <f>DATE(YEAR(H7766),MONTH(H7766),1)</f>
        <v/>
      </c>
      <c r="P7766" s="132">
        <f>IF(H7766&gt;$L$3,"Futuro","Atraso")</f>
        <v/>
      </c>
      <c r="Q7766">
        <f>12*(YEAR(H7766)-YEAR($L$3))+(MONTH(H7766)-MONTH($L$3))</f>
        <v/>
      </c>
      <c r="R7766" s="366">
        <f>IF(N7766="IBIRAPITANGA FASE 3",IF(P7766="Atraso",M7766,M7766/(1+$J$2)^Q7766),IF(P7766="Atraso",M7766,M7766/(1+$J$1)^Q7766))</f>
        <v/>
      </c>
    </row>
    <row r="7767">
      <c r="A7767" t="inlineStr">
        <is>
          <t>Q07L02</t>
        </is>
      </c>
      <c r="B7767" t="inlineStr">
        <is>
          <t>HILTON CHARLES MASCARENHAS JUNIOR</t>
        </is>
      </c>
      <c r="C7767" t="n">
        <v>1</v>
      </c>
      <c r="D7767" t="inlineStr">
        <is>
          <t>IPCA</t>
        </is>
      </c>
      <c r="E7767" t="n">
        <v>0</v>
      </c>
      <c r="F7767" t="inlineStr">
        <is>
          <t>MENSAL</t>
        </is>
      </c>
      <c r="G7767" t="n">
        <v>45366</v>
      </c>
      <c r="H7767" t="n">
        <v>45366</v>
      </c>
      <c r="I7767" t="inlineStr">
        <is>
          <t>009</t>
        </is>
      </c>
      <c r="J7767" t="inlineStr">
        <is>
          <t>CARTEIRA</t>
        </is>
      </c>
      <c r="K7767" t="inlineStr">
        <is>
          <t>CONTRATO</t>
        </is>
      </c>
      <c r="L7767" t="n">
        <v>857.0068140000001</v>
      </c>
      <c r="M7767" t="inlineStr"/>
      <c r="N7767" t="inlineStr"/>
      <c r="O7767" s="142">
        <f>DATE(YEAR(H7767),MONTH(H7767),1)</f>
        <v/>
      </c>
      <c r="P7767" s="132">
        <f>IF(H7767&gt;$L$3,"Futuro","Atraso")</f>
        <v/>
      </c>
      <c r="Q7767">
        <f>12*(YEAR(H7767)-YEAR($L$3))+(MONTH(H7767)-MONTH($L$3))</f>
        <v/>
      </c>
      <c r="R7767" s="366">
        <f>IF(N7767="IBIRAPITANGA FASE 3",IF(P7767="Atraso",M7767,M7767/(1+$J$2)^Q7767),IF(P7767="Atraso",M7767,M7767/(1+$J$1)^Q7767))</f>
        <v/>
      </c>
    </row>
    <row r="7768">
      <c r="A7768" t="inlineStr">
        <is>
          <t>Q07L02</t>
        </is>
      </c>
      <c r="B7768" t="inlineStr">
        <is>
          <t>HILTON CHARLES MASCARENHAS JUNIOR</t>
        </is>
      </c>
      <c r="C7768" t="n">
        <v>1</v>
      </c>
      <c r="D7768" t="inlineStr">
        <is>
          <t>IPCA</t>
        </is>
      </c>
      <c r="E7768" t="n">
        <v>0</v>
      </c>
      <c r="F7768" t="inlineStr">
        <is>
          <t>MENSAL</t>
        </is>
      </c>
      <c r="G7768" t="n">
        <v>45397</v>
      </c>
      <c r="H7768" t="n">
        <v>45397</v>
      </c>
      <c r="I7768" t="inlineStr">
        <is>
          <t>010</t>
        </is>
      </c>
      <c r="J7768" t="inlineStr">
        <is>
          <t>CARTEIRA</t>
        </is>
      </c>
      <c r="K7768" t="inlineStr">
        <is>
          <t>CONTRATO</t>
        </is>
      </c>
      <c r="L7768" t="n">
        <v>857.0068140000001</v>
      </c>
      <c r="M7768" t="inlineStr"/>
      <c r="N7768" t="inlineStr"/>
      <c r="O7768" s="142">
        <f>DATE(YEAR(H7768),MONTH(H7768),1)</f>
        <v/>
      </c>
      <c r="P7768" s="132">
        <f>IF(H7768&gt;$L$3,"Futuro","Atraso")</f>
        <v/>
      </c>
      <c r="Q7768">
        <f>12*(YEAR(H7768)-YEAR($L$3))+(MONTH(H7768)-MONTH($L$3))</f>
        <v/>
      </c>
      <c r="R7768" s="366">
        <f>IF(N7768="IBIRAPITANGA FASE 3",IF(P7768="Atraso",M7768,M7768/(1+$J$2)^Q7768),IF(P7768="Atraso",M7768,M7768/(1+$J$1)^Q7768))</f>
        <v/>
      </c>
    </row>
    <row r="7769">
      <c r="A7769" t="inlineStr">
        <is>
          <t>Q07L02</t>
        </is>
      </c>
      <c r="B7769" t="inlineStr">
        <is>
          <t>HILTON CHARLES MASCARENHAS JUNIOR</t>
        </is>
      </c>
      <c r="C7769" t="n">
        <v>1</v>
      </c>
      <c r="D7769" t="inlineStr">
        <is>
          <t>IPCA</t>
        </is>
      </c>
      <c r="E7769" t="n">
        <v>0</v>
      </c>
      <c r="F7769" t="inlineStr">
        <is>
          <t>MENSAL</t>
        </is>
      </c>
      <c r="G7769" t="n">
        <v>45427</v>
      </c>
      <c r="H7769" t="n">
        <v>45427</v>
      </c>
      <c r="I7769" t="inlineStr">
        <is>
          <t>011</t>
        </is>
      </c>
      <c r="J7769" t="inlineStr">
        <is>
          <t>CARTEIRA</t>
        </is>
      </c>
      <c r="K7769" t="inlineStr">
        <is>
          <t>CONTRATO</t>
        </is>
      </c>
      <c r="L7769" t="n">
        <v>857.0068140000001</v>
      </c>
      <c r="M7769" t="inlineStr"/>
      <c r="N7769" t="inlineStr"/>
      <c r="O7769" s="142">
        <f>DATE(YEAR(H7769),MONTH(H7769),1)</f>
        <v/>
      </c>
      <c r="P7769" s="132">
        <f>IF(H7769&gt;$L$3,"Futuro","Atraso")</f>
        <v/>
      </c>
      <c r="Q7769">
        <f>12*(YEAR(H7769)-YEAR($L$3))+(MONTH(H7769)-MONTH($L$3))</f>
        <v/>
      </c>
      <c r="R7769" s="366">
        <f>IF(N7769="IBIRAPITANGA FASE 3",IF(P7769="Atraso",M7769,M7769/(1+$J$2)^Q7769),IF(P7769="Atraso",M7769,M7769/(1+$J$1)^Q7769))</f>
        <v/>
      </c>
    </row>
    <row r="7770">
      <c r="A7770" t="inlineStr">
        <is>
          <t>Q07L02</t>
        </is>
      </c>
      <c r="B7770" t="inlineStr">
        <is>
          <t>HILTON CHARLES MASCARENHAS JUNIOR</t>
        </is>
      </c>
      <c r="C7770" t="n">
        <v>1</v>
      </c>
      <c r="D7770" t="inlineStr">
        <is>
          <t>IPCA</t>
        </is>
      </c>
      <c r="E7770" t="n">
        <v>0</v>
      </c>
      <c r="F7770" t="inlineStr">
        <is>
          <t>MENSAL</t>
        </is>
      </c>
      <c r="G7770" t="n">
        <v>45458</v>
      </c>
      <c r="H7770" t="n">
        <v>45458</v>
      </c>
      <c r="I7770" t="inlineStr">
        <is>
          <t>012</t>
        </is>
      </c>
      <c r="J7770" t="inlineStr">
        <is>
          <t>CARTEIRA</t>
        </is>
      </c>
      <c r="K7770" t="inlineStr">
        <is>
          <t>CONTRATO</t>
        </is>
      </c>
      <c r="L7770" t="n">
        <v>857.0068140000001</v>
      </c>
      <c r="M7770" t="inlineStr"/>
      <c r="N7770" t="inlineStr"/>
      <c r="O7770" s="142">
        <f>DATE(YEAR(H7770),MONTH(H7770),1)</f>
        <v/>
      </c>
      <c r="P7770" s="132">
        <f>IF(H7770&gt;$L$3,"Futuro","Atraso")</f>
        <v/>
      </c>
      <c r="Q7770">
        <f>12*(YEAR(H7770)-YEAR($L$3))+(MONTH(H7770)-MONTH($L$3))</f>
        <v/>
      </c>
      <c r="R7770" s="366">
        <f>IF(N7770="IBIRAPITANGA FASE 3",IF(P7770="Atraso",M7770,M7770/(1+$J$2)^Q7770),IF(P7770="Atraso",M7770,M7770/(1+$J$1)^Q7770))</f>
        <v/>
      </c>
    </row>
    <row r="7771">
      <c r="A7771" t="inlineStr">
        <is>
          <t>Q07L02</t>
        </is>
      </c>
      <c r="B7771" t="inlineStr">
        <is>
          <t>HILTON CHARLES MASCARENHAS JUNIOR</t>
        </is>
      </c>
      <c r="C7771" t="n">
        <v>1</v>
      </c>
      <c r="D7771" t="inlineStr">
        <is>
          <t>IPCA</t>
        </is>
      </c>
      <c r="E7771" t="n">
        <v>0</v>
      </c>
      <c r="F7771" t="inlineStr">
        <is>
          <t>MENSAL</t>
        </is>
      </c>
      <c r="G7771" t="n">
        <v>45488</v>
      </c>
      <c r="H7771" t="n">
        <v>45488</v>
      </c>
      <c r="I7771" t="inlineStr">
        <is>
          <t>013</t>
        </is>
      </c>
      <c r="J7771" t="inlineStr">
        <is>
          <t>CARTEIRA</t>
        </is>
      </c>
      <c r="K7771" t="inlineStr">
        <is>
          <t>CONTRATO</t>
        </is>
      </c>
      <c r="L7771" t="n">
        <v>857.0068140000001</v>
      </c>
      <c r="M7771" t="inlineStr"/>
      <c r="N7771" t="inlineStr"/>
      <c r="O7771" s="142">
        <f>DATE(YEAR(H7771),MONTH(H7771),1)</f>
        <v/>
      </c>
      <c r="P7771" s="132">
        <f>IF(H7771&gt;$L$3,"Futuro","Atraso")</f>
        <v/>
      </c>
      <c r="Q7771">
        <f>12*(YEAR(H7771)-YEAR($L$3))+(MONTH(H7771)-MONTH($L$3))</f>
        <v/>
      </c>
      <c r="R7771" s="366">
        <f>IF(N7771="IBIRAPITANGA FASE 3",IF(P7771="Atraso",M7771,M7771/(1+$J$2)^Q7771),IF(P7771="Atraso",M7771,M7771/(1+$J$1)^Q7771))</f>
        <v/>
      </c>
    </row>
    <row r="7772">
      <c r="A7772" t="inlineStr">
        <is>
          <t>Q07L02</t>
        </is>
      </c>
      <c r="B7772" t="inlineStr">
        <is>
          <t>HILTON CHARLES MASCARENHAS JUNIOR</t>
        </is>
      </c>
      <c r="C7772" t="n">
        <v>1</v>
      </c>
      <c r="D7772" t="inlineStr">
        <is>
          <t>IPCA</t>
        </is>
      </c>
      <c r="E7772" t="n">
        <v>0</v>
      </c>
      <c r="F7772" t="inlineStr">
        <is>
          <t>MENSAL</t>
        </is>
      </c>
      <c r="G7772" t="n">
        <v>45519</v>
      </c>
      <c r="H7772" t="n">
        <v>45519</v>
      </c>
      <c r="I7772" t="inlineStr">
        <is>
          <t>014</t>
        </is>
      </c>
      <c r="J7772" t="inlineStr">
        <is>
          <t>CARTEIRA</t>
        </is>
      </c>
      <c r="K7772" t="inlineStr">
        <is>
          <t>CONTRATO</t>
        </is>
      </c>
      <c r="L7772" t="n">
        <v>857.0068140000001</v>
      </c>
      <c r="M7772" t="inlineStr"/>
      <c r="N7772" t="inlineStr"/>
      <c r="O7772" s="142">
        <f>DATE(YEAR(H7772),MONTH(H7772),1)</f>
        <v/>
      </c>
      <c r="P7772" s="132">
        <f>IF(H7772&gt;$L$3,"Futuro","Atraso")</f>
        <v/>
      </c>
      <c r="Q7772">
        <f>12*(YEAR(H7772)-YEAR($L$3))+(MONTH(H7772)-MONTH($L$3))</f>
        <v/>
      </c>
      <c r="R7772" s="366">
        <f>IF(N7772="IBIRAPITANGA FASE 3",IF(P7772="Atraso",M7772,M7772/(1+$J$2)^Q7772),IF(P7772="Atraso",M7772,M7772/(1+$J$1)^Q7772))</f>
        <v/>
      </c>
    </row>
    <row r="7773">
      <c r="A7773" t="inlineStr">
        <is>
          <t>Q07L02</t>
        </is>
      </c>
      <c r="B7773" t="inlineStr">
        <is>
          <t>HILTON CHARLES MASCARENHAS JUNIOR</t>
        </is>
      </c>
      <c r="C7773" t="n">
        <v>1</v>
      </c>
      <c r="D7773" t="inlineStr">
        <is>
          <t>IPCA</t>
        </is>
      </c>
      <c r="E7773" t="n">
        <v>0</v>
      </c>
      <c r="F7773" t="inlineStr">
        <is>
          <t>MENSAL</t>
        </is>
      </c>
      <c r="G7773" t="n">
        <v>45550</v>
      </c>
      <c r="H7773" t="n">
        <v>45550</v>
      </c>
      <c r="I7773" t="inlineStr">
        <is>
          <t>015</t>
        </is>
      </c>
      <c r="J7773" t="inlineStr">
        <is>
          <t>CARTEIRA</t>
        </is>
      </c>
      <c r="K7773" t="inlineStr">
        <is>
          <t>CONTRATO</t>
        </is>
      </c>
      <c r="L7773" t="n">
        <v>857.0068140000001</v>
      </c>
      <c r="M7773" t="inlineStr"/>
      <c r="N7773" t="inlineStr"/>
      <c r="O7773" s="142">
        <f>DATE(YEAR(H7773),MONTH(H7773),1)</f>
        <v/>
      </c>
      <c r="P7773" s="132">
        <f>IF(H7773&gt;$L$3,"Futuro","Atraso")</f>
        <v/>
      </c>
      <c r="Q7773">
        <f>12*(YEAR(H7773)-YEAR($L$3))+(MONTH(H7773)-MONTH($L$3))</f>
        <v/>
      </c>
      <c r="R7773" s="366">
        <f>IF(N7773="IBIRAPITANGA FASE 3",IF(P7773="Atraso",M7773,M7773/(1+$J$2)^Q7773),IF(P7773="Atraso",M7773,M7773/(1+$J$1)^Q7773))</f>
        <v/>
      </c>
    </row>
    <row r="7774">
      <c r="A7774" t="inlineStr">
        <is>
          <t>Q07L02</t>
        </is>
      </c>
      <c r="B7774" t="inlineStr">
        <is>
          <t>HILTON CHARLES MASCARENHAS JUNIOR</t>
        </is>
      </c>
      <c r="C7774" t="n">
        <v>1</v>
      </c>
      <c r="D7774" t="inlineStr">
        <is>
          <t>IPCA</t>
        </is>
      </c>
      <c r="E7774" t="n">
        <v>0</v>
      </c>
      <c r="F7774" t="inlineStr">
        <is>
          <t>MENSAL</t>
        </is>
      </c>
      <c r="G7774" t="n">
        <v>45580</v>
      </c>
      <c r="H7774" t="n">
        <v>45580</v>
      </c>
      <c r="I7774" t="inlineStr">
        <is>
          <t>016</t>
        </is>
      </c>
      <c r="J7774" t="inlineStr">
        <is>
          <t>CARTEIRA</t>
        </is>
      </c>
      <c r="K7774" t="inlineStr">
        <is>
          <t>CONTRATO</t>
        </is>
      </c>
      <c r="L7774" t="n">
        <v>857.0068140000001</v>
      </c>
      <c r="M7774" t="inlineStr"/>
      <c r="N7774" t="inlineStr"/>
      <c r="O7774" s="142">
        <f>DATE(YEAR(H7774),MONTH(H7774),1)</f>
        <v/>
      </c>
      <c r="P7774" s="132">
        <f>IF(H7774&gt;$L$3,"Futuro","Atraso")</f>
        <v/>
      </c>
      <c r="Q7774">
        <f>12*(YEAR(H7774)-YEAR($L$3))+(MONTH(H7774)-MONTH($L$3))</f>
        <v/>
      </c>
      <c r="R7774" s="366">
        <f>IF(N7774="IBIRAPITANGA FASE 3",IF(P7774="Atraso",M7774,M7774/(1+$J$2)^Q7774),IF(P7774="Atraso",M7774,M7774/(1+$J$1)^Q7774))</f>
        <v/>
      </c>
    </row>
    <row r="7775">
      <c r="A7775" t="inlineStr">
        <is>
          <t>Q07L02</t>
        </is>
      </c>
      <c r="B7775" t="inlineStr">
        <is>
          <t>HILTON CHARLES MASCARENHAS JUNIOR</t>
        </is>
      </c>
      <c r="C7775" t="n">
        <v>1</v>
      </c>
      <c r="D7775" t="inlineStr">
        <is>
          <t>IPCA</t>
        </is>
      </c>
      <c r="E7775" t="n">
        <v>0</v>
      </c>
      <c r="F7775" t="inlineStr">
        <is>
          <t>MENSAL</t>
        </is>
      </c>
      <c r="G7775" t="n">
        <v>45611</v>
      </c>
      <c r="H7775" t="n">
        <v>45611</v>
      </c>
      <c r="I7775" t="inlineStr">
        <is>
          <t>017</t>
        </is>
      </c>
      <c r="J7775" t="inlineStr">
        <is>
          <t>CARTEIRA</t>
        </is>
      </c>
      <c r="K7775" t="inlineStr">
        <is>
          <t>CONTRATO</t>
        </is>
      </c>
      <c r="L7775" t="n">
        <v>857.0068140000001</v>
      </c>
      <c r="M7775" t="inlineStr"/>
      <c r="N7775" t="inlineStr"/>
      <c r="O7775" s="142">
        <f>DATE(YEAR(H7775),MONTH(H7775),1)</f>
        <v/>
      </c>
      <c r="P7775" s="132">
        <f>IF(H7775&gt;$L$3,"Futuro","Atraso")</f>
        <v/>
      </c>
      <c r="Q7775">
        <f>12*(YEAR(H7775)-YEAR($L$3))+(MONTH(H7775)-MONTH($L$3))</f>
        <v/>
      </c>
      <c r="R7775" s="366">
        <f>IF(N7775="IBIRAPITANGA FASE 3",IF(P7775="Atraso",M7775,M7775/(1+$J$2)^Q7775),IF(P7775="Atraso",M7775,M7775/(1+$J$1)^Q7775))</f>
        <v/>
      </c>
    </row>
    <row r="7776">
      <c r="A7776" t="inlineStr">
        <is>
          <t>Q07L02</t>
        </is>
      </c>
      <c r="B7776" t="inlineStr">
        <is>
          <t>HILTON CHARLES MASCARENHAS JUNIOR</t>
        </is>
      </c>
      <c r="C7776" t="n">
        <v>1</v>
      </c>
      <c r="D7776" t="inlineStr">
        <is>
          <t>IPCA</t>
        </is>
      </c>
      <c r="E7776" t="n">
        <v>0</v>
      </c>
      <c r="F7776" t="inlineStr">
        <is>
          <t>MENSAL</t>
        </is>
      </c>
      <c r="G7776" t="n">
        <v>45641</v>
      </c>
      <c r="H7776" t="n">
        <v>45641</v>
      </c>
      <c r="I7776" t="inlineStr">
        <is>
          <t>018</t>
        </is>
      </c>
      <c r="J7776" t="inlineStr">
        <is>
          <t>CARTEIRA</t>
        </is>
      </c>
      <c r="K7776" t="inlineStr">
        <is>
          <t>CONTRATO</t>
        </is>
      </c>
      <c r="L7776" t="n">
        <v>857.0068140000001</v>
      </c>
      <c r="M7776" t="inlineStr"/>
      <c r="N7776" t="inlineStr"/>
      <c r="O7776" s="142">
        <f>DATE(YEAR(H7776),MONTH(H7776),1)</f>
        <v/>
      </c>
      <c r="P7776" s="132">
        <f>IF(H7776&gt;$L$3,"Futuro","Atraso")</f>
        <v/>
      </c>
      <c r="Q7776">
        <f>12*(YEAR(H7776)-YEAR($L$3))+(MONTH(H7776)-MONTH($L$3))</f>
        <v/>
      </c>
      <c r="R7776" s="366">
        <f>IF(N7776="IBIRAPITANGA FASE 3",IF(P7776="Atraso",M7776,M7776/(1+$J$2)^Q7776),IF(P7776="Atraso",M7776,M7776/(1+$J$1)^Q7776))</f>
        <v/>
      </c>
    </row>
    <row r="7777">
      <c r="A7777" t="inlineStr">
        <is>
          <t>Q07L02</t>
        </is>
      </c>
      <c r="B7777" t="inlineStr">
        <is>
          <t>HILTON CHARLES MASCARENHAS JUNIOR</t>
        </is>
      </c>
      <c r="C7777" t="n">
        <v>1</v>
      </c>
      <c r="D7777" t="inlineStr">
        <is>
          <t>IPCA</t>
        </is>
      </c>
      <c r="E7777" t="n">
        <v>0</v>
      </c>
      <c r="F7777" t="inlineStr">
        <is>
          <t>MENSAL</t>
        </is>
      </c>
      <c r="G7777" t="n">
        <v>45672</v>
      </c>
      <c r="H7777" t="n">
        <v>45672</v>
      </c>
      <c r="I7777" t="inlineStr">
        <is>
          <t>019</t>
        </is>
      </c>
      <c r="J7777" t="inlineStr">
        <is>
          <t>CARTEIRA</t>
        </is>
      </c>
      <c r="K7777" t="inlineStr">
        <is>
          <t>CONTRATO</t>
        </is>
      </c>
      <c r="L7777" t="n">
        <v>857.0068140000001</v>
      </c>
      <c r="M7777" t="inlineStr"/>
      <c r="N7777" t="inlineStr"/>
      <c r="O7777" s="142">
        <f>DATE(YEAR(H7777),MONTH(H7777),1)</f>
        <v/>
      </c>
      <c r="P7777" s="132">
        <f>IF(H7777&gt;$L$3,"Futuro","Atraso")</f>
        <v/>
      </c>
      <c r="Q7777">
        <f>12*(YEAR(H7777)-YEAR($L$3))+(MONTH(H7777)-MONTH($L$3))</f>
        <v/>
      </c>
      <c r="R7777" s="366">
        <f>IF(N7777="IBIRAPITANGA FASE 3",IF(P7777="Atraso",M7777,M7777/(1+$J$2)^Q7777),IF(P7777="Atraso",M7777,M7777/(1+$J$1)^Q7777))</f>
        <v/>
      </c>
    </row>
    <row r="7778">
      <c r="A7778" t="inlineStr">
        <is>
          <t>Q07L02</t>
        </is>
      </c>
      <c r="B7778" t="inlineStr">
        <is>
          <t>HILTON CHARLES MASCARENHAS JUNIOR</t>
        </is>
      </c>
      <c r="C7778" t="n">
        <v>1</v>
      </c>
      <c r="D7778" t="inlineStr">
        <is>
          <t>IPCA</t>
        </is>
      </c>
      <c r="E7778" t="n">
        <v>0</v>
      </c>
      <c r="F7778" t="inlineStr">
        <is>
          <t>MENSAL</t>
        </is>
      </c>
      <c r="G7778" t="n">
        <v>45703</v>
      </c>
      <c r="H7778" t="n">
        <v>45703</v>
      </c>
      <c r="I7778" t="inlineStr">
        <is>
          <t>020</t>
        </is>
      </c>
      <c r="J7778" t="inlineStr">
        <is>
          <t>CARTEIRA</t>
        </is>
      </c>
      <c r="K7778" t="inlineStr">
        <is>
          <t>CONTRATO</t>
        </is>
      </c>
      <c r="L7778" t="n">
        <v>857.0068140000001</v>
      </c>
      <c r="M7778" t="inlineStr"/>
      <c r="N7778" t="inlineStr"/>
      <c r="O7778" s="142">
        <f>DATE(YEAR(H7778),MONTH(H7778),1)</f>
        <v/>
      </c>
      <c r="P7778" s="132">
        <f>IF(H7778&gt;$L$3,"Futuro","Atraso")</f>
        <v/>
      </c>
      <c r="Q7778">
        <f>12*(YEAR(H7778)-YEAR($L$3))+(MONTH(H7778)-MONTH($L$3))</f>
        <v/>
      </c>
      <c r="R7778" s="366">
        <f>IF(N7778="IBIRAPITANGA FASE 3",IF(P7778="Atraso",M7778,M7778/(1+$J$2)^Q7778),IF(P7778="Atraso",M7778,M7778/(1+$J$1)^Q7778))</f>
        <v/>
      </c>
    </row>
    <row r="7779">
      <c r="A7779" t="inlineStr">
        <is>
          <t>Q07L02</t>
        </is>
      </c>
      <c r="B7779" t="inlineStr">
        <is>
          <t>HILTON CHARLES MASCARENHAS JUNIOR</t>
        </is>
      </c>
      <c r="C7779" t="n">
        <v>1</v>
      </c>
      <c r="D7779" t="inlineStr">
        <is>
          <t>IPCA</t>
        </is>
      </c>
      <c r="E7779" t="n">
        <v>0</v>
      </c>
      <c r="F7779" t="inlineStr">
        <is>
          <t>MENSAL</t>
        </is>
      </c>
      <c r="G7779" t="n">
        <v>45731</v>
      </c>
      <c r="H7779" t="n">
        <v>45731</v>
      </c>
      <c r="I7779" t="inlineStr">
        <is>
          <t>021</t>
        </is>
      </c>
      <c r="J7779" t="inlineStr">
        <is>
          <t>CARTEIRA</t>
        </is>
      </c>
      <c r="K7779" t="inlineStr">
        <is>
          <t>CONTRATO</t>
        </is>
      </c>
      <c r="L7779" t="n">
        <v>857.0068140000001</v>
      </c>
      <c r="M7779" t="inlineStr"/>
      <c r="N7779" t="inlineStr"/>
      <c r="O7779" s="142">
        <f>DATE(YEAR(H7779),MONTH(H7779),1)</f>
        <v/>
      </c>
      <c r="P7779" s="132">
        <f>IF(H7779&gt;$L$3,"Futuro","Atraso")</f>
        <v/>
      </c>
      <c r="Q7779">
        <f>12*(YEAR(H7779)-YEAR($L$3))+(MONTH(H7779)-MONTH($L$3))</f>
        <v/>
      </c>
      <c r="R7779" s="366">
        <f>IF(N7779="IBIRAPITANGA FASE 3",IF(P7779="Atraso",M7779,M7779/(1+$J$2)^Q7779),IF(P7779="Atraso",M7779,M7779/(1+$J$1)^Q7779))</f>
        <v/>
      </c>
    </row>
    <row r="7780">
      <c r="A7780" t="inlineStr">
        <is>
          <t>Q07L02</t>
        </is>
      </c>
      <c r="B7780" t="inlineStr">
        <is>
          <t>HILTON CHARLES MASCARENHAS JUNIOR</t>
        </is>
      </c>
      <c r="C7780" t="n">
        <v>1</v>
      </c>
      <c r="D7780" t="inlineStr">
        <is>
          <t>IPCA</t>
        </is>
      </c>
      <c r="E7780" t="n">
        <v>0</v>
      </c>
      <c r="F7780" t="inlineStr">
        <is>
          <t>MENSAL</t>
        </is>
      </c>
      <c r="G7780" t="n">
        <v>45762</v>
      </c>
      <c r="H7780" t="n">
        <v>45762</v>
      </c>
      <c r="I7780" t="inlineStr">
        <is>
          <t>022</t>
        </is>
      </c>
      <c r="J7780" t="inlineStr">
        <is>
          <t>CARTEIRA</t>
        </is>
      </c>
      <c r="K7780" t="inlineStr">
        <is>
          <t>CONTRATO</t>
        </is>
      </c>
      <c r="L7780" t="n">
        <v>857.0068140000001</v>
      </c>
      <c r="M7780" t="inlineStr"/>
      <c r="N7780" t="inlineStr"/>
      <c r="O7780" s="142">
        <f>DATE(YEAR(H7780),MONTH(H7780),1)</f>
        <v/>
      </c>
      <c r="P7780" s="132">
        <f>IF(H7780&gt;$L$3,"Futuro","Atraso")</f>
        <v/>
      </c>
      <c r="Q7780">
        <f>12*(YEAR(H7780)-YEAR($L$3))+(MONTH(H7780)-MONTH($L$3))</f>
        <v/>
      </c>
      <c r="R7780" s="366">
        <f>IF(N7780="IBIRAPITANGA FASE 3",IF(P7780="Atraso",M7780,M7780/(1+$J$2)^Q7780),IF(P7780="Atraso",M7780,M7780/(1+$J$1)^Q7780))</f>
        <v/>
      </c>
    </row>
    <row r="7781">
      <c r="A7781" t="inlineStr">
        <is>
          <t>Q07L02</t>
        </is>
      </c>
      <c r="B7781" t="inlineStr">
        <is>
          <t>HILTON CHARLES MASCARENHAS JUNIOR</t>
        </is>
      </c>
      <c r="C7781" t="n">
        <v>1</v>
      </c>
      <c r="D7781" t="inlineStr">
        <is>
          <t>IPCA</t>
        </is>
      </c>
      <c r="E7781" t="n">
        <v>0</v>
      </c>
      <c r="F7781" t="inlineStr">
        <is>
          <t>MENSAL</t>
        </is>
      </c>
      <c r="G7781" t="n">
        <v>45792</v>
      </c>
      <c r="H7781" t="n">
        <v>45792</v>
      </c>
      <c r="I7781" t="inlineStr">
        <is>
          <t>023</t>
        </is>
      </c>
      <c r="J7781" t="inlineStr">
        <is>
          <t>CARTEIRA</t>
        </is>
      </c>
      <c r="K7781" t="inlineStr">
        <is>
          <t>CONTRATO</t>
        </is>
      </c>
      <c r="L7781" t="n">
        <v>857.0068140000001</v>
      </c>
      <c r="M7781" t="inlineStr"/>
      <c r="N7781" t="inlineStr"/>
      <c r="O7781" s="142">
        <f>DATE(YEAR(H7781),MONTH(H7781),1)</f>
        <v/>
      </c>
      <c r="P7781" s="132">
        <f>IF(H7781&gt;$L$3,"Futuro","Atraso")</f>
        <v/>
      </c>
      <c r="Q7781">
        <f>12*(YEAR(H7781)-YEAR($L$3))+(MONTH(H7781)-MONTH($L$3))</f>
        <v/>
      </c>
      <c r="R7781" s="366">
        <f>IF(N7781="IBIRAPITANGA FASE 3",IF(P7781="Atraso",M7781,M7781/(1+$J$2)^Q7781),IF(P7781="Atraso",M7781,M7781/(1+$J$1)^Q7781))</f>
        <v/>
      </c>
    </row>
    <row r="7782">
      <c r="A7782" t="inlineStr">
        <is>
          <t>Q07L02</t>
        </is>
      </c>
      <c r="B7782" t="inlineStr">
        <is>
          <t>HILTON CHARLES MASCARENHAS JUNIOR</t>
        </is>
      </c>
      <c r="C7782" t="n">
        <v>1</v>
      </c>
      <c r="D7782" t="inlineStr">
        <is>
          <t>IPCA</t>
        </is>
      </c>
      <c r="E7782" t="n">
        <v>0</v>
      </c>
      <c r="F7782" t="inlineStr">
        <is>
          <t>MENSAL</t>
        </is>
      </c>
      <c r="G7782" t="n">
        <v>45823</v>
      </c>
      <c r="H7782" t="n">
        <v>45823</v>
      </c>
      <c r="I7782" t="inlineStr">
        <is>
          <t>024</t>
        </is>
      </c>
      <c r="J7782" t="inlineStr">
        <is>
          <t>CARTEIRA</t>
        </is>
      </c>
      <c r="K7782" t="inlineStr">
        <is>
          <t>CONTRATO</t>
        </is>
      </c>
      <c r="L7782" t="n">
        <v>857.0068140000001</v>
      </c>
      <c r="M7782" t="inlineStr"/>
      <c r="N7782" t="inlineStr"/>
      <c r="O7782" s="142">
        <f>DATE(YEAR(H7782),MONTH(H7782),1)</f>
        <v/>
      </c>
      <c r="P7782" s="132">
        <f>IF(H7782&gt;$L$3,"Futuro","Atraso")</f>
        <v/>
      </c>
      <c r="Q7782">
        <f>12*(YEAR(H7782)-YEAR($L$3))+(MONTH(H7782)-MONTH($L$3))</f>
        <v/>
      </c>
      <c r="R7782" s="366">
        <f>IF(N7782="IBIRAPITANGA FASE 3",IF(P7782="Atraso",M7782,M7782/(1+$J$2)^Q7782),IF(P7782="Atraso",M7782,M7782/(1+$J$1)^Q7782))</f>
        <v/>
      </c>
    </row>
    <row r="7783">
      <c r="A7783" t="inlineStr">
        <is>
          <t>Q07L02</t>
        </is>
      </c>
      <c r="B7783" t="inlineStr">
        <is>
          <t>HILTON CHARLES MASCARENHAS JUNIOR</t>
        </is>
      </c>
      <c r="C7783" t="n">
        <v>1</v>
      </c>
      <c r="D7783" t="inlineStr">
        <is>
          <t>IPCA</t>
        </is>
      </c>
      <c r="E7783" t="n">
        <v>0</v>
      </c>
      <c r="F7783" t="inlineStr">
        <is>
          <t>MENSAL</t>
        </is>
      </c>
      <c r="G7783" t="n">
        <v>45853</v>
      </c>
      <c r="H7783" t="n">
        <v>45853</v>
      </c>
      <c r="I7783" t="inlineStr">
        <is>
          <t>025</t>
        </is>
      </c>
      <c r="J7783" t="inlineStr">
        <is>
          <t>CARTEIRA</t>
        </is>
      </c>
      <c r="K7783" t="inlineStr">
        <is>
          <t>CONTRATO</t>
        </is>
      </c>
      <c r="L7783" t="n">
        <v>857.0068140000001</v>
      </c>
      <c r="M7783" t="inlineStr"/>
      <c r="N7783" t="inlineStr"/>
      <c r="O7783" s="142">
        <f>DATE(YEAR(H7783),MONTH(H7783),1)</f>
        <v/>
      </c>
      <c r="P7783" s="132">
        <f>IF(H7783&gt;$L$3,"Futuro","Atraso")</f>
        <v/>
      </c>
      <c r="Q7783">
        <f>12*(YEAR(H7783)-YEAR($L$3))+(MONTH(H7783)-MONTH($L$3))</f>
        <v/>
      </c>
      <c r="R7783" s="366">
        <f>IF(N7783="IBIRAPITANGA FASE 3",IF(P7783="Atraso",M7783,M7783/(1+$J$2)^Q7783),IF(P7783="Atraso",M7783,M7783/(1+$J$1)^Q7783))</f>
        <v/>
      </c>
    </row>
    <row r="7784">
      <c r="A7784" t="inlineStr">
        <is>
          <t>Q07L02</t>
        </is>
      </c>
      <c r="B7784" t="inlineStr">
        <is>
          <t>HILTON CHARLES MASCARENHAS JUNIOR</t>
        </is>
      </c>
      <c r="C7784" t="n">
        <v>1</v>
      </c>
      <c r="D7784" t="inlineStr">
        <is>
          <t>IPCA</t>
        </is>
      </c>
      <c r="E7784" t="n">
        <v>0</v>
      </c>
      <c r="F7784" t="inlineStr">
        <is>
          <t>MENSAL</t>
        </is>
      </c>
      <c r="G7784" t="n">
        <v>45884</v>
      </c>
      <c r="H7784" t="n">
        <v>45884</v>
      </c>
      <c r="I7784" t="inlineStr">
        <is>
          <t>026</t>
        </is>
      </c>
      <c r="J7784" t="inlineStr">
        <is>
          <t>CARTEIRA</t>
        </is>
      </c>
      <c r="K7784" t="inlineStr">
        <is>
          <t>CONTRATO</t>
        </is>
      </c>
      <c r="L7784" t="n">
        <v>857.0068140000001</v>
      </c>
      <c r="M7784" t="inlineStr"/>
      <c r="N7784" t="inlineStr"/>
      <c r="O7784" s="142">
        <f>DATE(YEAR(H7784),MONTH(H7784),1)</f>
        <v/>
      </c>
      <c r="P7784" s="132">
        <f>IF(H7784&gt;$L$3,"Futuro","Atraso")</f>
        <v/>
      </c>
      <c r="Q7784">
        <f>12*(YEAR(H7784)-YEAR($L$3))+(MONTH(H7784)-MONTH($L$3))</f>
        <v/>
      </c>
      <c r="R7784" s="366">
        <f>IF(N7784="IBIRAPITANGA FASE 3",IF(P7784="Atraso",M7784,M7784/(1+$J$2)^Q7784),IF(P7784="Atraso",M7784,M7784/(1+$J$1)^Q7784))</f>
        <v/>
      </c>
    </row>
    <row r="7785">
      <c r="A7785" t="inlineStr">
        <is>
          <t>Q07L02</t>
        </is>
      </c>
      <c r="B7785" t="inlineStr">
        <is>
          <t>HILTON CHARLES MASCARENHAS JUNIOR</t>
        </is>
      </c>
      <c r="C7785" t="n">
        <v>1</v>
      </c>
      <c r="D7785" t="inlineStr">
        <is>
          <t>IPCA</t>
        </is>
      </c>
      <c r="E7785" t="n">
        <v>0</v>
      </c>
      <c r="F7785" t="inlineStr">
        <is>
          <t>MENSAL</t>
        </is>
      </c>
      <c r="G7785" t="n">
        <v>45915</v>
      </c>
      <c r="H7785" t="n">
        <v>45915</v>
      </c>
      <c r="I7785" t="inlineStr">
        <is>
          <t>027</t>
        </is>
      </c>
      <c r="J7785" t="inlineStr">
        <is>
          <t>CARTEIRA</t>
        </is>
      </c>
      <c r="K7785" t="inlineStr">
        <is>
          <t>CONTRATO</t>
        </is>
      </c>
      <c r="L7785" t="n">
        <v>857.0068140000001</v>
      </c>
      <c r="M7785" t="inlineStr"/>
      <c r="N7785" t="inlineStr"/>
      <c r="O7785" s="142">
        <f>DATE(YEAR(H7785),MONTH(H7785),1)</f>
        <v/>
      </c>
      <c r="P7785" s="132">
        <f>IF(H7785&gt;$L$3,"Futuro","Atraso")</f>
        <v/>
      </c>
      <c r="Q7785">
        <f>12*(YEAR(H7785)-YEAR($L$3))+(MONTH(H7785)-MONTH($L$3))</f>
        <v/>
      </c>
      <c r="R7785" s="366">
        <f>IF(N7785="IBIRAPITANGA FASE 3",IF(P7785="Atraso",M7785,M7785/(1+$J$2)^Q7785),IF(P7785="Atraso",M7785,M7785/(1+$J$1)^Q7785))</f>
        <v/>
      </c>
    </row>
    <row r="7786">
      <c r="A7786" t="inlineStr">
        <is>
          <t>Q07L02</t>
        </is>
      </c>
      <c r="B7786" t="inlineStr">
        <is>
          <t>HILTON CHARLES MASCARENHAS JUNIOR</t>
        </is>
      </c>
      <c r="C7786" t="n">
        <v>1</v>
      </c>
      <c r="D7786" t="inlineStr">
        <is>
          <t>IPCA</t>
        </is>
      </c>
      <c r="E7786" t="n">
        <v>0</v>
      </c>
      <c r="F7786" t="inlineStr">
        <is>
          <t>MENSAL</t>
        </is>
      </c>
      <c r="G7786" t="n">
        <v>45945</v>
      </c>
      <c r="H7786" t="n">
        <v>45945</v>
      </c>
      <c r="I7786" t="inlineStr">
        <is>
          <t>028</t>
        </is>
      </c>
      <c r="J7786" t="inlineStr">
        <is>
          <t>CARTEIRA</t>
        </is>
      </c>
      <c r="K7786" t="inlineStr">
        <is>
          <t>CONTRATO</t>
        </is>
      </c>
      <c r="L7786" t="n">
        <v>857.0068140000001</v>
      </c>
      <c r="M7786" t="inlineStr"/>
      <c r="N7786" t="inlineStr"/>
      <c r="O7786" s="142">
        <f>DATE(YEAR(H7786),MONTH(H7786),1)</f>
        <v/>
      </c>
      <c r="P7786" s="132">
        <f>IF(H7786&gt;$L$3,"Futuro","Atraso")</f>
        <v/>
      </c>
      <c r="Q7786">
        <f>12*(YEAR(H7786)-YEAR($L$3))+(MONTH(H7786)-MONTH($L$3))</f>
        <v/>
      </c>
      <c r="R7786" s="366">
        <f>IF(N7786="IBIRAPITANGA FASE 3",IF(P7786="Atraso",M7786,M7786/(1+$J$2)^Q7786),IF(P7786="Atraso",M7786,M7786/(1+$J$1)^Q7786))</f>
        <v/>
      </c>
    </row>
    <row r="7787">
      <c r="A7787" t="inlineStr">
        <is>
          <t>Q07L02</t>
        </is>
      </c>
      <c r="B7787" t="inlineStr">
        <is>
          <t>HILTON CHARLES MASCARENHAS JUNIOR</t>
        </is>
      </c>
      <c r="C7787" t="n">
        <v>1</v>
      </c>
      <c r="D7787" t="inlineStr">
        <is>
          <t>IPCA</t>
        </is>
      </c>
      <c r="E7787" t="n">
        <v>0</v>
      </c>
      <c r="F7787" t="inlineStr">
        <is>
          <t>MENSAL</t>
        </is>
      </c>
      <c r="G7787" t="n">
        <v>45976</v>
      </c>
      <c r="H7787" t="n">
        <v>45976</v>
      </c>
      <c r="I7787" t="inlineStr">
        <is>
          <t>029</t>
        </is>
      </c>
      <c r="J7787" t="inlineStr">
        <is>
          <t>CARTEIRA</t>
        </is>
      </c>
      <c r="K7787" t="inlineStr">
        <is>
          <t>CONTRATO</t>
        </is>
      </c>
      <c r="L7787" t="n">
        <v>857.0068140000001</v>
      </c>
      <c r="M7787" t="inlineStr"/>
      <c r="N7787" t="inlineStr"/>
      <c r="O7787" s="142">
        <f>DATE(YEAR(H7787),MONTH(H7787),1)</f>
        <v/>
      </c>
      <c r="P7787" s="132">
        <f>IF(H7787&gt;$L$3,"Futuro","Atraso")</f>
        <v/>
      </c>
      <c r="Q7787">
        <f>12*(YEAR(H7787)-YEAR($L$3))+(MONTH(H7787)-MONTH($L$3))</f>
        <v/>
      </c>
      <c r="R7787" s="366">
        <f>IF(N7787="IBIRAPITANGA FASE 3",IF(P7787="Atraso",M7787,M7787/(1+$J$2)^Q7787),IF(P7787="Atraso",M7787,M7787/(1+$J$1)^Q7787))</f>
        <v/>
      </c>
    </row>
    <row r="7788">
      <c r="A7788" t="inlineStr">
        <is>
          <t>Q07L02</t>
        </is>
      </c>
      <c r="B7788" t="inlineStr">
        <is>
          <t>HILTON CHARLES MASCARENHAS JUNIOR</t>
        </is>
      </c>
      <c r="C7788" t="n">
        <v>1</v>
      </c>
      <c r="D7788" t="inlineStr">
        <is>
          <t>IPCA</t>
        </is>
      </c>
      <c r="E7788" t="n">
        <v>0</v>
      </c>
      <c r="F7788" t="inlineStr">
        <is>
          <t>MENSAL</t>
        </is>
      </c>
      <c r="G7788" t="n">
        <v>46006</v>
      </c>
      <c r="H7788" t="n">
        <v>46006</v>
      </c>
      <c r="I7788" t="inlineStr">
        <is>
          <t>030</t>
        </is>
      </c>
      <c r="J7788" t="inlineStr">
        <is>
          <t>CARTEIRA</t>
        </is>
      </c>
      <c r="K7788" t="inlineStr">
        <is>
          <t>CONTRATO</t>
        </is>
      </c>
      <c r="L7788" t="n">
        <v>857.0068140000001</v>
      </c>
      <c r="M7788" t="inlineStr"/>
      <c r="N7788" t="inlineStr"/>
      <c r="O7788" s="142">
        <f>DATE(YEAR(H7788),MONTH(H7788),1)</f>
        <v/>
      </c>
      <c r="P7788" s="132">
        <f>IF(H7788&gt;$L$3,"Futuro","Atraso")</f>
        <v/>
      </c>
      <c r="Q7788">
        <f>12*(YEAR(H7788)-YEAR($L$3))+(MONTH(H7788)-MONTH($L$3))</f>
        <v/>
      </c>
      <c r="R7788" s="366">
        <f>IF(N7788="IBIRAPITANGA FASE 3",IF(P7788="Atraso",M7788,M7788/(1+$J$2)^Q7788),IF(P7788="Atraso",M7788,M7788/(1+$J$1)^Q7788))</f>
        <v/>
      </c>
    </row>
    <row r="7789">
      <c r="A7789" t="inlineStr">
        <is>
          <t>Q07L02</t>
        </is>
      </c>
      <c r="B7789" t="inlineStr">
        <is>
          <t>HILTON CHARLES MASCARENHAS JUNIOR</t>
        </is>
      </c>
      <c r="C7789" t="n">
        <v>1</v>
      </c>
      <c r="D7789" t="inlineStr">
        <is>
          <t>IPCA</t>
        </is>
      </c>
      <c r="E7789" t="n">
        <v>0</v>
      </c>
      <c r="F7789" t="inlineStr">
        <is>
          <t>MENSAL</t>
        </is>
      </c>
      <c r="G7789" t="n">
        <v>46037</v>
      </c>
      <c r="H7789" t="n">
        <v>46037</v>
      </c>
      <c r="I7789" t="inlineStr">
        <is>
          <t>031</t>
        </is>
      </c>
      <c r="J7789" t="inlineStr">
        <is>
          <t>CARTEIRA</t>
        </is>
      </c>
      <c r="K7789" t="inlineStr">
        <is>
          <t>CONTRATO</t>
        </is>
      </c>
      <c r="L7789" t="n">
        <v>857.0068140000001</v>
      </c>
      <c r="M7789" t="inlineStr"/>
      <c r="N7789" t="inlineStr"/>
      <c r="O7789" s="142">
        <f>DATE(YEAR(H7789),MONTH(H7789),1)</f>
        <v/>
      </c>
      <c r="P7789" s="132">
        <f>IF(H7789&gt;$L$3,"Futuro","Atraso")</f>
        <v/>
      </c>
      <c r="Q7789">
        <f>12*(YEAR(H7789)-YEAR($L$3))+(MONTH(H7789)-MONTH($L$3))</f>
        <v/>
      </c>
      <c r="R7789" s="366">
        <f>IF(N7789="IBIRAPITANGA FASE 3",IF(P7789="Atraso",M7789,M7789/(1+$J$2)^Q7789),IF(P7789="Atraso",M7789,M7789/(1+$J$1)^Q7789))</f>
        <v/>
      </c>
    </row>
    <row r="7790">
      <c r="A7790" t="inlineStr">
        <is>
          <t>Q07L02</t>
        </is>
      </c>
      <c r="B7790" t="inlineStr">
        <is>
          <t>HILTON CHARLES MASCARENHAS JUNIOR</t>
        </is>
      </c>
      <c r="C7790" t="n">
        <v>1</v>
      </c>
      <c r="D7790" t="inlineStr">
        <is>
          <t>IPCA</t>
        </is>
      </c>
      <c r="E7790" t="n">
        <v>0</v>
      </c>
      <c r="F7790" t="inlineStr">
        <is>
          <t>MENSAL</t>
        </is>
      </c>
      <c r="G7790" t="n">
        <v>46068</v>
      </c>
      <c r="H7790" t="n">
        <v>46068</v>
      </c>
      <c r="I7790" t="inlineStr">
        <is>
          <t>032</t>
        </is>
      </c>
      <c r="J7790" t="inlineStr">
        <is>
          <t>CARTEIRA</t>
        </is>
      </c>
      <c r="K7790" t="inlineStr">
        <is>
          <t>CONTRATO</t>
        </is>
      </c>
      <c r="L7790" t="n">
        <v>857.0068140000001</v>
      </c>
      <c r="M7790" t="inlineStr"/>
      <c r="N7790" t="inlineStr"/>
      <c r="O7790" s="142">
        <f>DATE(YEAR(H7790),MONTH(H7790),1)</f>
        <v/>
      </c>
      <c r="P7790" s="132">
        <f>IF(H7790&gt;$L$3,"Futuro","Atraso")</f>
        <v/>
      </c>
      <c r="Q7790">
        <f>12*(YEAR(H7790)-YEAR($L$3))+(MONTH(H7790)-MONTH($L$3))</f>
        <v/>
      </c>
      <c r="R7790" s="366">
        <f>IF(N7790="IBIRAPITANGA FASE 3",IF(P7790="Atraso",M7790,M7790/(1+$J$2)^Q7790),IF(P7790="Atraso",M7790,M7790/(1+$J$1)^Q7790))</f>
        <v/>
      </c>
    </row>
    <row r="7791">
      <c r="A7791" t="inlineStr">
        <is>
          <t>Q07L02</t>
        </is>
      </c>
      <c r="B7791" t="inlineStr">
        <is>
          <t>HILTON CHARLES MASCARENHAS JUNIOR</t>
        </is>
      </c>
      <c r="C7791" t="n">
        <v>1</v>
      </c>
      <c r="D7791" t="inlineStr">
        <is>
          <t>IPCA</t>
        </is>
      </c>
      <c r="E7791" t="n">
        <v>0</v>
      </c>
      <c r="F7791" t="inlineStr">
        <is>
          <t>MENSAL</t>
        </is>
      </c>
      <c r="G7791" t="n">
        <v>46096</v>
      </c>
      <c r="H7791" t="n">
        <v>46096</v>
      </c>
      <c r="I7791" t="inlineStr">
        <is>
          <t>033</t>
        </is>
      </c>
      <c r="J7791" t="inlineStr">
        <is>
          <t>CARTEIRA</t>
        </is>
      </c>
      <c r="K7791" t="inlineStr">
        <is>
          <t>CONTRATO</t>
        </is>
      </c>
      <c r="L7791" t="n">
        <v>857.0068140000001</v>
      </c>
      <c r="M7791" t="inlineStr"/>
      <c r="N7791" t="inlineStr"/>
      <c r="O7791" s="142">
        <f>DATE(YEAR(H7791),MONTH(H7791),1)</f>
        <v/>
      </c>
      <c r="P7791" s="132">
        <f>IF(H7791&gt;$L$3,"Futuro","Atraso")</f>
        <v/>
      </c>
      <c r="Q7791">
        <f>12*(YEAR(H7791)-YEAR($L$3))+(MONTH(H7791)-MONTH($L$3))</f>
        <v/>
      </c>
      <c r="R7791" s="366">
        <f>IF(N7791="IBIRAPITANGA FASE 3",IF(P7791="Atraso",M7791,M7791/(1+$J$2)^Q7791),IF(P7791="Atraso",M7791,M7791/(1+$J$1)^Q7791))</f>
        <v/>
      </c>
    </row>
    <row r="7792">
      <c r="A7792" t="inlineStr">
        <is>
          <t>Q07L02</t>
        </is>
      </c>
      <c r="B7792" t="inlineStr">
        <is>
          <t>HILTON CHARLES MASCARENHAS JUNIOR</t>
        </is>
      </c>
      <c r="C7792" t="n">
        <v>1</v>
      </c>
      <c r="D7792" t="inlineStr">
        <is>
          <t>IPCA</t>
        </is>
      </c>
      <c r="E7792" t="n">
        <v>0</v>
      </c>
      <c r="F7792" t="inlineStr">
        <is>
          <t>MENSAL</t>
        </is>
      </c>
      <c r="G7792" t="n">
        <v>46127</v>
      </c>
      <c r="H7792" t="n">
        <v>46127</v>
      </c>
      <c r="I7792" t="inlineStr">
        <is>
          <t>034</t>
        </is>
      </c>
      <c r="J7792" t="inlineStr">
        <is>
          <t>CARTEIRA</t>
        </is>
      </c>
      <c r="K7792" t="inlineStr">
        <is>
          <t>CONTRATO</t>
        </is>
      </c>
      <c r="L7792" t="n">
        <v>857.0068140000001</v>
      </c>
      <c r="M7792" t="inlineStr"/>
      <c r="N7792" t="inlineStr"/>
      <c r="O7792" s="142">
        <f>DATE(YEAR(H7792),MONTH(H7792),1)</f>
        <v/>
      </c>
      <c r="P7792" s="132">
        <f>IF(H7792&gt;$L$3,"Futuro","Atraso")</f>
        <v/>
      </c>
      <c r="Q7792">
        <f>12*(YEAR(H7792)-YEAR($L$3))+(MONTH(H7792)-MONTH($L$3))</f>
        <v/>
      </c>
      <c r="R7792" s="366">
        <f>IF(N7792="IBIRAPITANGA FASE 3",IF(P7792="Atraso",M7792,M7792/(1+$J$2)^Q7792),IF(P7792="Atraso",M7792,M7792/(1+$J$1)^Q7792))</f>
        <v/>
      </c>
    </row>
    <row r="7793">
      <c r="A7793" t="inlineStr">
        <is>
          <t>Q07L02</t>
        </is>
      </c>
      <c r="B7793" t="inlineStr">
        <is>
          <t>HILTON CHARLES MASCARENHAS JUNIOR</t>
        </is>
      </c>
      <c r="C7793" t="n">
        <v>1</v>
      </c>
      <c r="D7793" t="inlineStr">
        <is>
          <t>IPCA</t>
        </is>
      </c>
      <c r="E7793" t="n">
        <v>0</v>
      </c>
      <c r="F7793" t="inlineStr">
        <is>
          <t>MENSAL</t>
        </is>
      </c>
      <c r="G7793" t="n">
        <v>46157</v>
      </c>
      <c r="H7793" t="n">
        <v>46157</v>
      </c>
      <c r="I7793" t="inlineStr">
        <is>
          <t>035</t>
        </is>
      </c>
      <c r="J7793" t="inlineStr">
        <is>
          <t>CARTEIRA</t>
        </is>
      </c>
      <c r="K7793" t="inlineStr">
        <is>
          <t>CONTRATO</t>
        </is>
      </c>
      <c r="L7793" t="n">
        <v>857.0068140000001</v>
      </c>
      <c r="M7793" t="inlineStr"/>
      <c r="N7793" t="inlineStr"/>
      <c r="O7793" s="142">
        <f>DATE(YEAR(H7793),MONTH(H7793),1)</f>
        <v/>
      </c>
      <c r="P7793" s="132">
        <f>IF(H7793&gt;$L$3,"Futuro","Atraso")</f>
        <v/>
      </c>
      <c r="Q7793">
        <f>12*(YEAR(H7793)-YEAR($L$3))+(MONTH(H7793)-MONTH($L$3))</f>
        <v/>
      </c>
      <c r="R7793" s="366">
        <f>IF(N7793="IBIRAPITANGA FASE 3",IF(P7793="Atraso",M7793,M7793/(1+$J$2)^Q7793),IF(P7793="Atraso",M7793,M7793/(1+$J$1)^Q7793))</f>
        <v/>
      </c>
    </row>
    <row r="7794">
      <c r="A7794" t="inlineStr">
        <is>
          <t>Q07L02</t>
        </is>
      </c>
      <c r="B7794" t="inlineStr">
        <is>
          <t>HILTON CHARLES MASCARENHAS JUNIOR</t>
        </is>
      </c>
      <c r="C7794" t="n">
        <v>1</v>
      </c>
      <c r="D7794" t="inlineStr">
        <is>
          <t>IPCA</t>
        </is>
      </c>
      <c r="E7794" t="n">
        <v>0</v>
      </c>
      <c r="F7794" t="inlineStr">
        <is>
          <t>MENSAL</t>
        </is>
      </c>
      <c r="G7794" t="n">
        <v>46188</v>
      </c>
      <c r="H7794" t="n">
        <v>46188</v>
      </c>
      <c r="I7794" t="inlineStr">
        <is>
          <t>036</t>
        </is>
      </c>
      <c r="J7794" t="inlineStr">
        <is>
          <t>CARTEIRA</t>
        </is>
      </c>
      <c r="K7794" t="inlineStr">
        <is>
          <t>CONTRATO</t>
        </is>
      </c>
      <c r="L7794" t="n">
        <v>857.0068140000001</v>
      </c>
      <c r="M7794" t="inlineStr"/>
      <c r="N7794" t="inlineStr"/>
      <c r="O7794" s="142">
        <f>DATE(YEAR(H7794),MONTH(H7794),1)</f>
        <v/>
      </c>
      <c r="P7794" s="132">
        <f>IF(H7794&gt;$L$3,"Futuro","Atraso")</f>
        <v/>
      </c>
      <c r="Q7794">
        <f>12*(YEAR(H7794)-YEAR($L$3))+(MONTH(H7794)-MONTH($L$3))</f>
        <v/>
      </c>
      <c r="R7794" s="366">
        <f>IF(N7794="IBIRAPITANGA FASE 3",IF(P7794="Atraso",M7794,M7794/(1+$J$2)^Q7794),IF(P7794="Atraso",M7794,M7794/(1+$J$1)^Q7794))</f>
        <v/>
      </c>
    </row>
    <row r="7795">
      <c r="A7795" t="inlineStr">
        <is>
          <t>Q07L02</t>
        </is>
      </c>
      <c r="B7795" t="inlineStr">
        <is>
          <t>HILTON CHARLES MASCARENHAS JUNIOR</t>
        </is>
      </c>
      <c r="C7795" t="n">
        <v>1</v>
      </c>
      <c r="D7795" t="inlineStr">
        <is>
          <t>IPCA</t>
        </is>
      </c>
      <c r="E7795" t="n">
        <v>0</v>
      </c>
      <c r="F7795" t="inlineStr">
        <is>
          <t>MENSAL</t>
        </is>
      </c>
      <c r="G7795" t="n">
        <v>46218</v>
      </c>
      <c r="H7795" t="n">
        <v>46218</v>
      </c>
      <c r="I7795" t="inlineStr">
        <is>
          <t>037</t>
        </is>
      </c>
      <c r="J7795" t="inlineStr">
        <is>
          <t>CARTEIRA</t>
        </is>
      </c>
      <c r="K7795" t="inlineStr">
        <is>
          <t>CONTRATO</t>
        </is>
      </c>
      <c r="L7795" t="n">
        <v>857.0068140000001</v>
      </c>
      <c r="M7795" t="inlineStr"/>
      <c r="N7795" t="inlineStr"/>
      <c r="O7795" s="142">
        <f>DATE(YEAR(H7795),MONTH(H7795),1)</f>
        <v/>
      </c>
      <c r="P7795" s="132">
        <f>IF(H7795&gt;$L$3,"Futuro","Atraso")</f>
        <v/>
      </c>
      <c r="Q7795">
        <f>12*(YEAR(H7795)-YEAR($L$3))+(MONTH(H7795)-MONTH($L$3))</f>
        <v/>
      </c>
      <c r="R7795" s="366">
        <f>IF(N7795="IBIRAPITANGA FASE 3",IF(P7795="Atraso",M7795,M7795/(1+$J$2)^Q7795),IF(P7795="Atraso",M7795,M7795/(1+$J$1)^Q7795))</f>
        <v/>
      </c>
    </row>
    <row r="7796">
      <c r="A7796" t="inlineStr">
        <is>
          <t>Q07L02</t>
        </is>
      </c>
      <c r="B7796" t="inlineStr">
        <is>
          <t>HILTON CHARLES MASCARENHAS JUNIOR</t>
        </is>
      </c>
      <c r="C7796" t="n">
        <v>1</v>
      </c>
      <c r="D7796" t="inlineStr">
        <is>
          <t>IPCA</t>
        </is>
      </c>
      <c r="E7796" t="n">
        <v>0</v>
      </c>
      <c r="F7796" t="inlineStr">
        <is>
          <t>MENSAL</t>
        </is>
      </c>
      <c r="G7796" t="n">
        <v>46249</v>
      </c>
      <c r="H7796" t="n">
        <v>46249</v>
      </c>
      <c r="I7796" t="inlineStr">
        <is>
          <t>038</t>
        </is>
      </c>
      <c r="J7796" t="inlineStr">
        <is>
          <t>CARTEIRA</t>
        </is>
      </c>
      <c r="K7796" t="inlineStr">
        <is>
          <t>CONTRATO</t>
        </is>
      </c>
      <c r="L7796" t="n">
        <v>857.0068140000001</v>
      </c>
      <c r="M7796" t="inlineStr"/>
      <c r="N7796" t="inlineStr"/>
      <c r="O7796" s="142">
        <f>DATE(YEAR(H7796),MONTH(H7796),1)</f>
        <v/>
      </c>
      <c r="P7796" s="132">
        <f>IF(H7796&gt;$L$3,"Futuro","Atraso")</f>
        <v/>
      </c>
      <c r="Q7796">
        <f>12*(YEAR(H7796)-YEAR($L$3))+(MONTH(H7796)-MONTH($L$3))</f>
        <v/>
      </c>
      <c r="R7796" s="366">
        <f>IF(N7796="IBIRAPITANGA FASE 3",IF(P7796="Atraso",M7796,M7796/(1+$J$2)^Q7796),IF(P7796="Atraso",M7796,M7796/(1+$J$1)^Q7796))</f>
        <v/>
      </c>
    </row>
    <row r="7797">
      <c r="A7797" t="inlineStr">
        <is>
          <t>Q07L02</t>
        </is>
      </c>
      <c r="B7797" t="inlineStr">
        <is>
          <t>HILTON CHARLES MASCARENHAS JUNIOR</t>
        </is>
      </c>
      <c r="C7797" t="n">
        <v>1</v>
      </c>
      <c r="D7797" t="inlineStr">
        <is>
          <t>IPCA</t>
        </is>
      </c>
      <c r="E7797" t="n">
        <v>0</v>
      </c>
      <c r="F7797" t="inlineStr">
        <is>
          <t>MENSAL</t>
        </is>
      </c>
      <c r="G7797" t="n">
        <v>46280</v>
      </c>
      <c r="H7797" t="n">
        <v>46280</v>
      </c>
      <c r="I7797" t="inlineStr">
        <is>
          <t>039</t>
        </is>
      </c>
      <c r="J7797" t="inlineStr">
        <is>
          <t>CARTEIRA</t>
        </is>
      </c>
      <c r="K7797" t="inlineStr">
        <is>
          <t>CONTRATO</t>
        </is>
      </c>
      <c r="L7797" t="n">
        <v>857.0068140000001</v>
      </c>
      <c r="M7797" t="inlineStr"/>
      <c r="N7797" t="inlineStr"/>
      <c r="O7797" s="142">
        <f>DATE(YEAR(H7797),MONTH(H7797),1)</f>
        <v/>
      </c>
      <c r="P7797" s="132">
        <f>IF(H7797&gt;$L$3,"Futuro","Atraso")</f>
        <v/>
      </c>
      <c r="Q7797">
        <f>12*(YEAR(H7797)-YEAR($L$3))+(MONTH(H7797)-MONTH($L$3))</f>
        <v/>
      </c>
      <c r="R7797" s="366">
        <f>IF(N7797="IBIRAPITANGA FASE 3",IF(P7797="Atraso",M7797,M7797/(1+$J$2)^Q7797),IF(P7797="Atraso",M7797,M7797/(1+$J$1)^Q7797))</f>
        <v/>
      </c>
    </row>
    <row r="7798">
      <c r="A7798" t="inlineStr">
        <is>
          <t>Q07L02</t>
        </is>
      </c>
      <c r="B7798" t="inlineStr">
        <is>
          <t>HILTON CHARLES MASCARENHAS JUNIOR</t>
        </is>
      </c>
      <c r="C7798" t="n">
        <v>1</v>
      </c>
      <c r="D7798" t="inlineStr">
        <is>
          <t>IPCA</t>
        </is>
      </c>
      <c r="E7798" t="n">
        <v>0</v>
      </c>
      <c r="F7798" t="inlineStr">
        <is>
          <t>MENSAL</t>
        </is>
      </c>
      <c r="G7798" t="n">
        <v>46310</v>
      </c>
      <c r="H7798" t="n">
        <v>46310</v>
      </c>
      <c r="I7798" t="inlineStr">
        <is>
          <t>040</t>
        </is>
      </c>
      <c r="J7798" t="inlineStr">
        <is>
          <t>CARTEIRA</t>
        </is>
      </c>
      <c r="K7798" t="inlineStr">
        <is>
          <t>CONTRATO</t>
        </is>
      </c>
      <c r="L7798" t="n">
        <v>857.0068140000001</v>
      </c>
      <c r="M7798" t="inlineStr"/>
      <c r="N7798" t="inlineStr"/>
      <c r="O7798" s="142">
        <f>DATE(YEAR(H7798),MONTH(H7798),1)</f>
        <v/>
      </c>
      <c r="P7798" s="132">
        <f>IF(H7798&gt;$L$3,"Futuro","Atraso")</f>
        <v/>
      </c>
      <c r="Q7798">
        <f>12*(YEAR(H7798)-YEAR($L$3))+(MONTH(H7798)-MONTH($L$3))</f>
        <v/>
      </c>
      <c r="R7798" s="366">
        <f>IF(N7798="IBIRAPITANGA FASE 3",IF(P7798="Atraso",M7798,M7798/(1+$J$2)^Q7798),IF(P7798="Atraso",M7798,M7798/(1+$J$1)^Q7798))</f>
        <v/>
      </c>
    </row>
    <row r="7799">
      <c r="A7799" t="inlineStr">
        <is>
          <t>Q07L02</t>
        </is>
      </c>
      <c r="B7799" t="inlineStr">
        <is>
          <t>HILTON CHARLES MASCARENHAS JUNIOR</t>
        </is>
      </c>
      <c r="C7799" t="n">
        <v>1</v>
      </c>
      <c r="D7799" t="inlineStr">
        <is>
          <t>IPCA</t>
        </is>
      </c>
      <c r="E7799" t="n">
        <v>0</v>
      </c>
      <c r="F7799" t="inlineStr">
        <is>
          <t>MENSAL</t>
        </is>
      </c>
      <c r="G7799" t="n">
        <v>46341</v>
      </c>
      <c r="H7799" t="n">
        <v>46341</v>
      </c>
      <c r="I7799" t="inlineStr">
        <is>
          <t>041</t>
        </is>
      </c>
      <c r="J7799" t="inlineStr">
        <is>
          <t>CARTEIRA</t>
        </is>
      </c>
      <c r="K7799" t="inlineStr">
        <is>
          <t>CONTRATO</t>
        </is>
      </c>
      <c r="L7799" t="n">
        <v>857.0068140000001</v>
      </c>
      <c r="M7799" t="inlineStr"/>
      <c r="N7799" t="inlineStr"/>
      <c r="O7799" s="142">
        <f>DATE(YEAR(H7799),MONTH(H7799),1)</f>
        <v/>
      </c>
      <c r="P7799" s="132">
        <f>IF(H7799&gt;$L$3,"Futuro","Atraso")</f>
        <v/>
      </c>
      <c r="Q7799">
        <f>12*(YEAR(H7799)-YEAR($L$3))+(MONTH(H7799)-MONTH($L$3))</f>
        <v/>
      </c>
      <c r="R7799" s="366">
        <f>IF(N7799="IBIRAPITANGA FASE 3",IF(P7799="Atraso",M7799,M7799/(1+$J$2)^Q7799),IF(P7799="Atraso",M7799,M7799/(1+$J$1)^Q7799))</f>
        <v/>
      </c>
    </row>
    <row r="7800">
      <c r="A7800" t="inlineStr">
        <is>
          <t>Q07L02</t>
        </is>
      </c>
      <c r="B7800" t="inlineStr">
        <is>
          <t>HILTON CHARLES MASCARENHAS JUNIOR</t>
        </is>
      </c>
      <c r="C7800" t="n">
        <v>1</v>
      </c>
      <c r="D7800" t="inlineStr">
        <is>
          <t>IPCA</t>
        </is>
      </c>
      <c r="E7800" t="n">
        <v>0</v>
      </c>
      <c r="F7800" t="inlineStr">
        <is>
          <t>MENSAL</t>
        </is>
      </c>
      <c r="G7800" t="n">
        <v>46371</v>
      </c>
      <c r="H7800" t="n">
        <v>46371</v>
      </c>
      <c r="I7800" t="inlineStr">
        <is>
          <t>042</t>
        </is>
      </c>
      <c r="J7800" t="inlineStr">
        <is>
          <t>CARTEIRA</t>
        </is>
      </c>
      <c r="K7800" t="inlineStr">
        <is>
          <t>CONTRATO</t>
        </is>
      </c>
      <c r="L7800" t="n">
        <v>857.0068140000001</v>
      </c>
      <c r="M7800" t="inlineStr"/>
      <c r="N7800" t="inlineStr"/>
      <c r="O7800" s="142">
        <f>DATE(YEAR(H7800),MONTH(H7800),1)</f>
        <v/>
      </c>
      <c r="P7800" s="132">
        <f>IF(H7800&gt;$L$3,"Futuro","Atraso")</f>
        <v/>
      </c>
      <c r="Q7800">
        <f>12*(YEAR(H7800)-YEAR($L$3))+(MONTH(H7800)-MONTH($L$3))</f>
        <v/>
      </c>
      <c r="R7800" s="366">
        <f>IF(N7800="IBIRAPITANGA FASE 3",IF(P7800="Atraso",M7800,M7800/(1+$J$2)^Q7800),IF(P7800="Atraso",M7800,M7800/(1+$J$1)^Q7800))</f>
        <v/>
      </c>
    </row>
    <row r="7801">
      <c r="A7801" t="inlineStr">
        <is>
          <t>Q07L02</t>
        </is>
      </c>
      <c r="B7801" t="inlineStr">
        <is>
          <t>HILTON CHARLES MASCARENHAS JUNIOR</t>
        </is>
      </c>
      <c r="C7801" t="n">
        <v>1</v>
      </c>
      <c r="D7801" t="inlineStr">
        <is>
          <t>IPCA</t>
        </is>
      </c>
      <c r="E7801" t="n">
        <v>0</v>
      </c>
      <c r="F7801" t="inlineStr">
        <is>
          <t>MENSAL</t>
        </is>
      </c>
      <c r="G7801" t="n">
        <v>46402</v>
      </c>
      <c r="H7801" t="n">
        <v>46402</v>
      </c>
      <c r="I7801" t="inlineStr">
        <is>
          <t>043</t>
        </is>
      </c>
      <c r="J7801" t="inlineStr">
        <is>
          <t>CARTEIRA</t>
        </is>
      </c>
      <c r="K7801" t="inlineStr">
        <is>
          <t>CONTRATO</t>
        </is>
      </c>
      <c r="L7801" t="n">
        <v>857.0068140000001</v>
      </c>
      <c r="M7801" t="inlineStr"/>
      <c r="N7801" t="inlineStr"/>
      <c r="O7801" s="142">
        <f>DATE(YEAR(H7801),MONTH(H7801),1)</f>
        <v/>
      </c>
      <c r="P7801" s="132">
        <f>IF(H7801&gt;$L$3,"Futuro","Atraso")</f>
        <v/>
      </c>
      <c r="Q7801">
        <f>12*(YEAR(H7801)-YEAR($L$3))+(MONTH(H7801)-MONTH($L$3))</f>
        <v/>
      </c>
      <c r="R7801" s="366">
        <f>IF(N7801="IBIRAPITANGA FASE 3",IF(P7801="Atraso",M7801,M7801/(1+$J$2)^Q7801),IF(P7801="Atraso",M7801,M7801/(1+$J$1)^Q7801))</f>
        <v/>
      </c>
    </row>
    <row r="7802">
      <c r="A7802" t="inlineStr">
        <is>
          <t>Q07L02</t>
        </is>
      </c>
      <c r="B7802" t="inlineStr">
        <is>
          <t>HILTON CHARLES MASCARENHAS JUNIOR</t>
        </is>
      </c>
      <c r="C7802" t="n">
        <v>1</v>
      </c>
      <c r="D7802" t="inlineStr">
        <is>
          <t>IPCA</t>
        </is>
      </c>
      <c r="E7802" t="n">
        <v>0</v>
      </c>
      <c r="F7802" t="inlineStr">
        <is>
          <t>MENSAL</t>
        </is>
      </c>
      <c r="G7802" t="n">
        <v>46433</v>
      </c>
      <c r="H7802" t="n">
        <v>46433</v>
      </c>
      <c r="I7802" t="inlineStr">
        <is>
          <t>044</t>
        </is>
      </c>
      <c r="J7802" t="inlineStr">
        <is>
          <t>CARTEIRA</t>
        </is>
      </c>
      <c r="K7802" t="inlineStr">
        <is>
          <t>CONTRATO</t>
        </is>
      </c>
      <c r="L7802" t="n">
        <v>857.0068140000001</v>
      </c>
      <c r="M7802" t="inlineStr"/>
      <c r="N7802" t="inlineStr"/>
      <c r="O7802" s="142">
        <f>DATE(YEAR(H7802),MONTH(H7802),1)</f>
        <v/>
      </c>
      <c r="P7802" s="132">
        <f>IF(H7802&gt;$L$3,"Futuro","Atraso")</f>
        <v/>
      </c>
      <c r="Q7802">
        <f>12*(YEAR(H7802)-YEAR($L$3))+(MONTH(H7802)-MONTH($L$3))</f>
        <v/>
      </c>
      <c r="R7802" s="366">
        <f>IF(N7802="IBIRAPITANGA FASE 3",IF(P7802="Atraso",M7802,M7802/(1+$J$2)^Q7802),IF(P7802="Atraso",M7802,M7802/(1+$J$1)^Q7802))</f>
        <v/>
      </c>
    </row>
    <row r="7803">
      <c r="A7803" t="inlineStr">
        <is>
          <t>Q07L02</t>
        </is>
      </c>
      <c r="B7803" t="inlineStr">
        <is>
          <t>HILTON CHARLES MASCARENHAS JUNIOR</t>
        </is>
      </c>
      <c r="C7803" t="n">
        <v>1</v>
      </c>
      <c r="D7803" t="inlineStr">
        <is>
          <t>IPCA</t>
        </is>
      </c>
      <c r="E7803" t="n">
        <v>0</v>
      </c>
      <c r="F7803" t="inlineStr">
        <is>
          <t>MENSAL</t>
        </is>
      </c>
      <c r="G7803" t="n">
        <v>46461</v>
      </c>
      <c r="H7803" t="n">
        <v>46461</v>
      </c>
      <c r="I7803" t="inlineStr">
        <is>
          <t>045</t>
        </is>
      </c>
      <c r="J7803" t="inlineStr">
        <is>
          <t>CARTEIRA</t>
        </is>
      </c>
      <c r="K7803" t="inlineStr">
        <is>
          <t>CONTRATO</t>
        </is>
      </c>
      <c r="L7803" t="n">
        <v>857.0068140000001</v>
      </c>
      <c r="M7803" t="inlineStr"/>
      <c r="N7803" t="inlineStr"/>
      <c r="O7803" s="142">
        <f>DATE(YEAR(H7803),MONTH(H7803),1)</f>
        <v/>
      </c>
      <c r="P7803" s="132">
        <f>IF(H7803&gt;$L$3,"Futuro","Atraso")</f>
        <v/>
      </c>
      <c r="Q7803">
        <f>12*(YEAR(H7803)-YEAR($L$3))+(MONTH(H7803)-MONTH($L$3))</f>
        <v/>
      </c>
      <c r="R7803" s="366">
        <f>IF(N7803="IBIRAPITANGA FASE 3",IF(P7803="Atraso",M7803,M7803/(1+$J$2)^Q7803),IF(P7803="Atraso",M7803,M7803/(1+$J$1)^Q7803))</f>
        <v/>
      </c>
    </row>
    <row r="7804">
      <c r="A7804" t="inlineStr">
        <is>
          <t>Q07L02</t>
        </is>
      </c>
      <c r="B7804" t="inlineStr">
        <is>
          <t>HILTON CHARLES MASCARENHAS JUNIOR</t>
        </is>
      </c>
      <c r="C7804" t="n">
        <v>1</v>
      </c>
      <c r="D7804" t="inlineStr">
        <is>
          <t>IPCA</t>
        </is>
      </c>
      <c r="E7804" t="n">
        <v>0</v>
      </c>
      <c r="F7804" t="inlineStr">
        <is>
          <t>MENSAL</t>
        </is>
      </c>
      <c r="G7804" t="n">
        <v>46492</v>
      </c>
      <c r="H7804" t="n">
        <v>46492</v>
      </c>
      <c r="I7804" t="inlineStr">
        <is>
          <t>046</t>
        </is>
      </c>
      <c r="J7804" t="inlineStr">
        <is>
          <t>CARTEIRA</t>
        </is>
      </c>
      <c r="K7804" t="inlineStr">
        <is>
          <t>CONTRATO</t>
        </is>
      </c>
      <c r="L7804" t="n">
        <v>857.0068140000001</v>
      </c>
      <c r="M7804" t="inlineStr"/>
      <c r="N7804" t="inlineStr"/>
      <c r="O7804" s="142">
        <f>DATE(YEAR(H7804),MONTH(H7804),1)</f>
        <v/>
      </c>
      <c r="P7804" s="132">
        <f>IF(H7804&gt;$L$3,"Futuro","Atraso")</f>
        <v/>
      </c>
      <c r="Q7804">
        <f>12*(YEAR(H7804)-YEAR($L$3))+(MONTH(H7804)-MONTH($L$3))</f>
        <v/>
      </c>
      <c r="R7804" s="366">
        <f>IF(N7804="IBIRAPITANGA FASE 3",IF(P7804="Atraso",M7804,M7804/(1+$J$2)^Q7804),IF(P7804="Atraso",M7804,M7804/(1+$J$1)^Q7804))</f>
        <v/>
      </c>
    </row>
    <row r="7805">
      <c r="A7805" t="inlineStr">
        <is>
          <t>Q07L02</t>
        </is>
      </c>
      <c r="B7805" t="inlineStr">
        <is>
          <t>HILTON CHARLES MASCARENHAS JUNIOR</t>
        </is>
      </c>
      <c r="C7805" t="n">
        <v>1</v>
      </c>
      <c r="D7805" t="inlineStr">
        <is>
          <t>IPCA</t>
        </is>
      </c>
      <c r="E7805" t="n">
        <v>0</v>
      </c>
      <c r="F7805" t="inlineStr">
        <is>
          <t>MENSAL</t>
        </is>
      </c>
      <c r="G7805" t="n">
        <v>46522</v>
      </c>
      <c r="H7805" t="n">
        <v>46522</v>
      </c>
      <c r="I7805" t="inlineStr">
        <is>
          <t>047</t>
        </is>
      </c>
      <c r="J7805" t="inlineStr">
        <is>
          <t>CARTEIRA</t>
        </is>
      </c>
      <c r="K7805" t="inlineStr">
        <is>
          <t>CONTRATO</t>
        </is>
      </c>
      <c r="L7805" t="n">
        <v>857.0068140000001</v>
      </c>
      <c r="M7805" t="inlineStr"/>
      <c r="N7805" t="inlineStr"/>
      <c r="O7805" s="142">
        <f>DATE(YEAR(H7805),MONTH(H7805),1)</f>
        <v/>
      </c>
      <c r="P7805" s="132">
        <f>IF(H7805&gt;$L$3,"Futuro","Atraso")</f>
        <v/>
      </c>
      <c r="Q7805">
        <f>12*(YEAR(H7805)-YEAR($L$3))+(MONTH(H7805)-MONTH($L$3))</f>
        <v/>
      </c>
      <c r="R7805" s="366">
        <f>IF(N7805="IBIRAPITANGA FASE 3",IF(P7805="Atraso",M7805,M7805/(1+$J$2)^Q7805),IF(P7805="Atraso",M7805,M7805/(1+$J$1)^Q7805))</f>
        <v/>
      </c>
    </row>
    <row r="7806">
      <c r="A7806" t="inlineStr">
        <is>
          <t>Q07L02</t>
        </is>
      </c>
      <c r="B7806" t="inlineStr">
        <is>
          <t>HILTON CHARLES MASCARENHAS JUNIOR</t>
        </is>
      </c>
      <c r="C7806" t="n">
        <v>1</v>
      </c>
      <c r="D7806" t="inlineStr">
        <is>
          <t>IPCA</t>
        </is>
      </c>
      <c r="E7806" t="n">
        <v>0</v>
      </c>
      <c r="F7806" t="inlineStr">
        <is>
          <t>MENSAL</t>
        </is>
      </c>
      <c r="G7806" t="n">
        <v>46553</v>
      </c>
      <c r="H7806" t="n">
        <v>46553</v>
      </c>
      <c r="I7806" t="inlineStr">
        <is>
          <t>048</t>
        </is>
      </c>
      <c r="J7806" t="inlineStr">
        <is>
          <t>CARTEIRA</t>
        </is>
      </c>
      <c r="K7806" t="inlineStr">
        <is>
          <t>CONTRATO</t>
        </is>
      </c>
      <c r="L7806" t="n">
        <v>857.0068140000001</v>
      </c>
      <c r="M7806" t="inlineStr"/>
      <c r="N7806" t="inlineStr"/>
      <c r="O7806" s="142">
        <f>DATE(YEAR(H7806),MONTH(H7806),1)</f>
        <v/>
      </c>
      <c r="P7806" s="132">
        <f>IF(H7806&gt;$L$3,"Futuro","Atraso")</f>
        <v/>
      </c>
      <c r="Q7806">
        <f>12*(YEAR(H7806)-YEAR($L$3))+(MONTH(H7806)-MONTH($L$3))</f>
        <v/>
      </c>
      <c r="R7806" s="366">
        <f>IF(N7806="IBIRAPITANGA FASE 3",IF(P7806="Atraso",M7806,M7806/(1+$J$2)^Q7806),IF(P7806="Atraso",M7806,M7806/(1+$J$1)^Q7806))</f>
        <v/>
      </c>
    </row>
    <row r="7807">
      <c r="A7807" t="inlineStr">
        <is>
          <t>Q07L09</t>
        </is>
      </c>
      <c r="B7807" t="inlineStr">
        <is>
          <t>CAMILA DA FROTA GUERRA</t>
        </is>
      </c>
      <c r="C7807" t="n">
        <v>1</v>
      </c>
      <c r="D7807" t="inlineStr">
        <is>
          <t>IPCA</t>
        </is>
      </c>
      <c r="E7807" t="n">
        <v>0</v>
      </c>
      <c r="F7807" t="inlineStr">
        <is>
          <t>MENSAL</t>
        </is>
      </c>
      <c r="G7807" t="n">
        <v>45229</v>
      </c>
      <c r="H7807" t="n">
        <v>45229</v>
      </c>
      <c r="I7807" t="inlineStr">
        <is>
          <t>002</t>
        </is>
      </c>
      <c r="J7807" t="inlineStr">
        <is>
          <t>CARTEIRA</t>
        </is>
      </c>
      <c r="K7807" t="inlineStr">
        <is>
          <t>CONTRATO</t>
        </is>
      </c>
      <c r="L7807" t="n">
        <v>411.83481</v>
      </c>
      <c r="M7807" t="inlineStr"/>
      <c r="N7807" t="inlineStr"/>
      <c r="O7807" s="142">
        <f>DATE(YEAR(H7807),MONTH(H7807),1)</f>
        <v/>
      </c>
      <c r="P7807" s="132">
        <f>IF(H7807&gt;$L$3,"Futuro","Atraso")</f>
        <v/>
      </c>
      <c r="Q7807">
        <f>12*(YEAR(H7807)-YEAR($L$3))+(MONTH(H7807)-MONTH($L$3))</f>
        <v/>
      </c>
      <c r="R7807" s="366">
        <f>IF(N7807="IBIRAPITANGA FASE 3",IF(P7807="Atraso",M7807,M7807/(1+$J$2)^Q7807),IF(P7807="Atraso",M7807,M7807/(1+$J$1)^Q7807))</f>
        <v/>
      </c>
    </row>
    <row r="7808">
      <c r="A7808" t="inlineStr">
        <is>
          <t>Q07L09</t>
        </is>
      </c>
      <c r="B7808" t="inlineStr">
        <is>
          <t>CAMILA DA FROTA GUERRA</t>
        </is>
      </c>
      <c r="C7808" t="n">
        <v>1</v>
      </c>
      <c r="D7808" t="inlineStr">
        <is>
          <t>IPCA</t>
        </is>
      </c>
      <c r="E7808" t="n">
        <v>0</v>
      </c>
      <c r="F7808" t="inlineStr">
        <is>
          <t>MENSAL</t>
        </is>
      </c>
      <c r="G7808" t="n">
        <v>45260</v>
      </c>
      <c r="H7808" t="n">
        <v>45260</v>
      </c>
      <c r="I7808" t="inlineStr">
        <is>
          <t>001</t>
        </is>
      </c>
      <c r="J7808" t="inlineStr">
        <is>
          <t>CARTEIRA</t>
        </is>
      </c>
      <c r="K7808" t="inlineStr">
        <is>
          <t>CONTRATO</t>
        </is>
      </c>
      <c r="L7808" t="n">
        <v>1224.290424</v>
      </c>
      <c r="M7808" t="inlineStr"/>
      <c r="N7808" t="inlineStr"/>
      <c r="O7808" s="142">
        <f>DATE(YEAR(H7808),MONTH(H7808),1)</f>
        <v/>
      </c>
      <c r="P7808" s="132">
        <f>IF(H7808&gt;$L$3,"Futuro","Atraso")</f>
        <v/>
      </c>
      <c r="Q7808">
        <f>12*(YEAR(H7808)-YEAR($L$3))+(MONTH(H7808)-MONTH($L$3))</f>
        <v/>
      </c>
      <c r="R7808" s="366">
        <f>IF(N7808="IBIRAPITANGA FASE 3",IF(P7808="Atraso",M7808,M7808/(1+$J$2)^Q7808),IF(P7808="Atraso",M7808,M7808/(1+$J$1)^Q7808))</f>
        <v/>
      </c>
    </row>
    <row r="7809">
      <c r="A7809" t="inlineStr">
        <is>
          <t>Q07L09</t>
        </is>
      </c>
      <c r="B7809" t="inlineStr">
        <is>
          <t>CAMILA DA FROTA GUERRA</t>
        </is>
      </c>
      <c r="C7809" t="n">
        <v>1</v>
      </c>
      <c r="D7809" t="inlineStr">
        <is>
          <t>IPCA</t>
        </is>
      </c>
      <c r="E7809" t="n">
        <v>0</v>
      </c>
      <c r="F7809" t="inlineStr">
        <is>
          <t>MENSAL</t>
        </is>
      </c>
      <c r="G7809" t="n">
        <v>45290</v>
      </c>
      <c r="H7809" t="n">
        <v>45290</v>
      </c>
      <c r="I7809" t="inlineStr">
        <is>
          <t>002</t>
        </is>
      </c>
      <c r="J7809" t="inlineStr">
        <is>
          <t>CARTEIRA</t>
        </is>
      </c>
      <c r="K7809" t="inlineStr">
        <is>
          <t>CONTRATO</t>
        </is>
      </c>
      <c r="L7809" t="n">
        <v>1224.290424</v>
      </c>
      <c r="M7809" t="inlineStr"/>
      <c r="N7809" t="inlineStr"/>
      <c r="O7809" s="142">
        <f>DATE(YEAR(H7809),MONTH(H7809),1)</f>
        <v/>
      </c>
      <c r="P7809" s="132">
        <f>IF(H7809&gt;$L$3,"Futuro","Atraso")</f>
        <v/>
      </c>
      <c r="Q7809">
        <f>12*(YEAR(H7809)-YEAR($L$3))+(MONTH(H7809)-MONTH($L$3))</f>
        <v/>
      </c>
      <c r="R7809" s="366">
        <f>IF(N7809="IBIRAPITANGA FASE 3",IF(P7809="Atraso",M7809,M7809/(1+$J$2)^Q7809),IF(P7809="Atraso",M7809,M7809/(1+$J$1)^Q7809))</f>
        <v/>
      </c>
    </row>
    <row r="7810">
      <c r="A7810" t="inlineStr">
        <is>
          <t>Q07L09</t>
        </is>
      </c>
      <c r="B7810" t="inlineStr">
        <is>
          <t>CAMILA DA FROTA GUERRA</t>
        </is>
      </c>
      <c r="C7810" t="n">
        <v>1</v>
      </c>
      <c r="D7810" t="inlineStr">
        <is>
          <t>IPCA</t>
        </is>
      </c>
      <c r="E7810" t="n">
        <v>0</v>
      </c>
      <c r="F7810" t="inlineStr">
        <is>
          <t>MENSAL</t>
        </is>
      </c>
      <c r="G7810" t="n">
        <v>45321</v>
      </c>
      <c r="H7810" t="n">
        <v>45321</v>
      </c>
      <c r="I7810" t="inlineStr">
        <is>
          <t>003</t>
        </is>
      </c>
      <c r="J7810" t="inlineStr">
        <is>
          <t>CARTEIRA</t>
        </is>
      </c>
      <c r="K7810" t="inlineStr">
        <is>
          <t>CONTRATO</t>
        </is>
      </c>
      <c r="L7810" t="n">
        <v>1224.290424</v>
      </c>
      <c r="M7810" t="inlineStr"/>
      <c r="N7810" t="inlineStr"/>
      <c r="O7810" s="142">
        <f>DATE(YEAR(H7810),MONTH(H7810),1)</f>
        <v/>
      </c>
      <c r="P7810" s="132">
        <f>IF(H7810&gt;$L$3,"Futuro","Atraso")</f>
        <v/>
      </c>
      <c r="Q7810">
        <f>12*(YEAR(H7810)-YEAR($L$3))+(MONTH(H7810)-MONTH($L$3))</f>
        <v/>
      </c>
      <c r="R7810" s="366">
        <f>IF(N7810="IBIRAPITANGA FASE 3",IF(P7810="Atraso",M7810,M7810/(1+$J$2)^Q7810),IF(P7810="Atraso",M7810,M7810/(1+$J$1)^Q7810))</f>
        <v/>
      </c>
    </row>
    <row r="7811">
      <c r="A7811" t="inlineStr">
        <is>
          <t>Q07L09</t>
        </is>
      </c>
      <c r="B7811" t="inlineStr">
        <is>
          <t>CAMILA DA FROTA GUERRA</t>
        </is>
      </c>
      <c r="C7811" t="n">
        <v>1</v>
      </c>
      <c r="D7811" t="inlineStr">
        <is>
          <t>IPCA</t>
        </is>
      </c>
      <c r="E7811" t="n">
        <v>0</v>
      </c>
      <c r="F7811" t="inlineStr">
        <is>
          <t>MENSAL</t>
        </is>
      </c>
      <c r="G7811" t="n">
        <v>45351</v>
      </c>
      <c r="H7811" t="n">
        <v>45351</v>
      </c>
      <c r="I7811" t="inlineStr">
        <is>
          <t>004</t>
        </is>
      </c>
      <c r="J7811" t="inlineStr">
        <is>
          <t>CARTEIRA</t>
        </is>
      </c>
      <c r="K7811" t="inlineStr">
        <is>
          <t>CONTRATO</t>
        </is>
      </c>
      <c r="L7811" t="n">
        <v>1224.290424</v>
      </c>
      <c r="M7811" t="inlineStr"/>
      <c r="N7811" t="inlineStr"/>
      <c r="O7811" s="142">
        <f>DATE(YEAR(H7811),MONTH(H7811),1)</f>
        <v/>
      </c>
      <c r="P7811" s="132">
        <f>IF(H7811&gt;$L$3,"Futuro","Atraso")</f>
        <v/>
      </c>
      <c r="Q7811">
        <f>12*(YEAR(H7811)-YEAR($L$3))+(MONTH(H7811)-MONTH($L$3))</f>
        <v/>
      </c>
      <c r="R7811" s="366">
        <f>IF(N7811="IBIRAPITANGA FASE 3",IF(P7811="Atraso",M7811,M7811/(1+$J$2)^Q7811),IF(P7811="Atraso",M7811,M7811/(1+$J$1)^Q7811))</f>
        <v/>
      </c>
    </row>
    <row r="7812">
      <c r="A7812" t="inlineStr">
        <is>
          <t>Q07L09</t>
        </is>
      </c>
      <c r="B7812" t="inlineStr">
        <is>
          <t>CAMILA DA FROTA GUERRA</t>
        </is>
      </c>
      <c r="C7812" t="n">
        <v>1</v>
      </c>
      <c r="D7812" t="inlineStr">
        <is>
          <t>IPCA</t>
        </is>
      </c>
      <c r="E7812" t="n">
        <v>0</v>
      </c>
      <c r="F7812" t="inlineStr">
        <is>
          <t>MENSAL</t>
        </is>
      </c>
      <c r="G7812" t="n">
        <v>45381</v>
      </c>
      <c r="H7812" t="n">
        <v>45381</v>
      </c>
      <c r="I7812" t="inlineStr">
        <is>
          <t>005</t>
        </is>
      </c>
      <c r="J7812" t="inlineStr">
        <is>
          <t>CARTEIRA</t>
        </is>
      </c>
      <c r="K7812" t="inlineStr">
        <is>
          <t>CONTRATO</t>
        </is>
      </c>
      <c r="L7812" t="n">
        <v>1224.290424</v>
      </c>
      <c r="M7812" t="inlineStr"/>
      <c r="N7812" t="inlineStr"/>
      <c r="O7812" s="142">
        <f>DATE(YEAR(H7812),MONTH(H7812),1)</f>
        <v/>
      </c>
      <c r="P7812" s="132">
        <f>IF(H7812&gt;$L$3,"Futuro","Atraso")</f>
        <v/>
      </c>
      <c r="Q7812">
        <f>12*(YEAR(H7812)-YEAR($L$3))+(MONTH(H7812)-MONTH($L$3))</f>
        <v/>
      </c>
      <c r="R7812" s="366">
        <f>IF(N7812="IBIRAPITANGA FASE 3",IF(P7812="Atraso",M7812,M7812/(1+$J$2)^Q7812),IF(P7812="Atraso",M7812,M7812/(1+$J$1)^Q7812))</f>
        <v/>
      </c>
    </row>
    <row r="7813">
      <c r="A7813" t="inlineStr">
        <is>
          <t>Q07L09</t>
        </is>
      </c>
      <c r="B7813" t="inlineStr">
        <is>
          <t>CAMILA DA FROTA GUERRA</t>
        </is>
      </c>
      <c r="C7813" t="n">
        <v>1</v>
      </c>
      <c r="D7813" t="inlineStr">
        <is>
          <t>IPCA</t>
        </is>
      </c>
      <c r="E7813" t="n">
        <v>0</v>
      </c>
      <c r="F7813" t="inlineStr">
        <is>
          <t>MENSAL</t>
        </is>
      </c>
      <c r="G7813" t="n">
        <v>45412</v>
      </c>
      <c r="H7813" t="n">
        <v>45412</v>
      </c>
      <c r="I7813" t="inlineStr">
        <is>
          <t>006</t>
        </is>
      </c>
      <c r="J7813" t="inlineStr">
        <is>
          <t>CARTEIRA</t>
        </is>
      </c>
      <c r="K7813" t="inlineStr">
        <is>
          <t>CONTRATO</t>
        </is>
      </c>
      <c r="L7813" t="n">
        <v>1224.290424</v>
      </c>
      <c r="M7813" t="inlineStr"/>
      <c r="N7813" t="inlineStr"/>
      <c r="O7813" s="142">
        <f>DATE(YEAR(H7813),MONTH(H7813),1)</f>
        <v/>
      </c>
      <c r="P7813" s="132">
        <f>IF(H7813&gt;$L$3,"Futuro","Atraso")</f>
        <v/>
      </c>
      <c r="Q7813">
        <f>12*(YEAR(H7813)-YEAR($L$3))+(MONTH(H7813)-MONTH($L$3))</f>
        <v/>
      </c>
      <c r="R7813" s="366">
        <f>IF(N7813="IBIRAPITANGA FASE 3",IF(P7813="Atraso",M7813,M7813/(1+$J$2)^Q7813),IF(P7813="Atraso",M7813,M7813/(1+$J$1)^Q7813))</f>
        <v/>
      </c>
    </row>
    <row r="7814">
      <c r="A7814" t="inlineStr">
        <is>
          <t>Q07L09</t>
        </is>
      </c>
      <c r="B7814" t="inlineStr">
        <is>
          <t>CAMILA DA FROTA GUERRA</t>
        </is>
      </c>
      <c r="C7814" t="n">
        <v>1</v>
      </c>
      <c r="D7814" t="inlineStr">
        <is>
          <t>IPCA</t>
        </is>
      </c>
      <c r="E7814" t="n">
        <v>0</v>
      </c>
      <c r="F7814" t="inlineStr">
        <is>
          <t>MENSAL</t>
        </is>
      </c>
      <c r="G7814" t="n">
        <v>45442</v>
      </c>
      <c r="H7814" t="n">
        <v>45442</v>
      </c>
      <c r="I7814" t="inlineStr">
        <is>
          <t>007</t>
        </is>
      </c>
      <c r="J7814" t="inlineStr">
        <is>
          <t>CARTEIRA</t>
        </is>
      </c>
      <c r="K7814" t="inlineStr">
        <is>
          <t>CONTRATO</t>
        </is>
      </c>
      <c r="L7814" t="n">
        <v>1224.290424</v>
      </c>
      <c r="M7814" t="inlineStr"/>
      <c r="N7814" t="inlineStr"/>
      <c r="O7814" s="142">
        <f>DATE(YEAR(H7814),MONTH(H7814),1)</f>
        <v/>
      </c>
      <c r="P7814" s="132">
        <f>IF(H7814&gt;$L$3,"Futuro","Atraso")</f>
        <v/>
      </c>
      <c r="Q7814">
        <f>12*(YEAR(H7814)-YEAR($L$3))+(MONTH(H7814)-MONTH($L$3))</f>
        <v/>
      </c>
      <c r="R7814" s="366">
        <f>IF(N7814="IBIRAPITANGA FASE 3",IF(P7814="Atraso",M7814,M7814/(1+$J$2)^Q7814),IF(P7814="Atraso",M7814,M7814/(1+$J$1)^Q7814))</f>
        <v/>
      </c>
    </row>
    <row r="7815">
      <c r="A7815" t="inlineStr">
        <is>
          <t>Q07L09</t>
        </is>
      </c>
      <c r="B7815" t="inlineStr">
        <is>
          <t>CAMILA DA FROTA GUERRA</t>
        </is>
      </c>
      <c r="C7815" t="n">
        <v>1</v>
      </c>
      <c r="D7815" t="inlineStr">
        <is>
          <t>IPCA</t>
        </is>
      </c>
      <c r="E7815" t="n">
        <v>0</v>
      </c>
      <c r="F7815" t="inlineStr">
        <is>
          <t>MENSAL</t>
        </is>
      </c>
      <c r="G7815" t="n">
        <v>45473</v>
      </c>
      <c r="H7815" t="n">
        <v>45473</v>
      </c>
      <c r="I7815" t="inlineStr">
        <is>
          <t>008</t>
        </is>
      </c>
      <c r="J7815" t="inlineStr">
        <is>
          <t>CARTEIRA</t>
        </is>
      </c>
      <c r="K7815" t="inlineStr">
        <is>
          <t>CONTRATO</t>
        </is>
      </c>
      <c r="L7815" t="n">
        <v>1224.290424</v>
      </c>
      <c r="M7815" t="inlineStr"/>
      <c r="N7815" t="inlineStr"/>
      <c r="O7815" s="142">
        <f>DATE(YEAR(H7815),MONTH(H7815),1)</f>
        <v/>
      </c>
      <c r="P7815" s="132">
        <f>IF(H7815&gt;$L$3,"Futuro","Atraso")</f>
        <v/>
      </c>
      <c r="Q7815">
        <f>12*(YEAR(H7815)-YEAR($L$3))+(MONTH(H7815)-MONTH($L$3))</f>
        <v/>
      </c>
      <c r="R7815" s="366">
        <f>IF(N7815="IBIRAPITANGA FASE 3",IF(P7815="Atraso",M7815,M7815/(1+$J$2)^Q7815),IF(P7815="Atraso",M7815,M7815/(1+$J$1)^Q7815))</f>
        <v/>
      </c>
    </row>
    <row r="7816">
      <c r="A7816" t="inlineStr">
        <is>
          <t>Q07L09</t>
        </is>
      </c>
      <c r="B7816" t="inlineStr">
        <is>
          <t>CAMILA DA FROTA GUERRA</t>
        </is>
      </c>
      <c r="C7816" t="n">
        <v>1</v>
      </c>
      <c r="D7816" t="inlineStr">
        <is>
          <t>IPCA</t>
        </is>
      </c>
      <c r="E7816" t="n">
        <v>0</v>
      </c>
      <c r="F7816" t="inlineStr">
        <is>
          <t>MENSAL</t>
        </is>
      </c>
      <c r="G7816" t="n">
        <v>45503</v>
      </c>
      <c r="H7816" t="n">
        <v>45503</v>
      </c>
      <c r="I7816" t="inlineStr">
        <is>
          <t>009</t>
        </is>
      </c>
      <c r="J7816" t="inlineStr">
        <is>
          <t>CARTEIRA</t>
        </is>
      </c>
      <c r="K7816" t="inlineStr">
        <is>
          <t>CONTRATO</t>
        </is>
      </c>
      <c r="L7816" t="n">
        <v>1224.290424</v>
      </c>
      <c r="M7816" t="inlineStr"/>
      <c r="N7816" t="inlineStr"/>
      <c r="O7816" s="142">
        <f>DATE(YEAR(H7816),MONTH(H7816),1)</f>
        <v/>
      </c>
      <c r="P7816" s="132">
        <f>IF(H7816&gt;$L$3,"Futuro","Atraso")</f>
        <v/>
      </c>
      <c r="Q7816">
        <f>12*(YEAR(H7816)-YEAR($L$3))+(MONTH(H7816)-MONTH($L$3))</f>
        <v/>
      </c>
      <c r="R7816" s="366">
        <f>IF(N7816="IBIRAPITANGA FASE 3",IF(P7816="Atraso",M7816,M7816/(1+$J$2)^Q7816),IF(P7816="Atraso",M7816,M7816/(1+$J$1)^Q7816))</f>
        <v/>
      </c>
    </row>
    <row r="7817">
      <c r="A7817" t="inlineStr">
        <is>
          <t>Q07L09</t>
        </is>
      </c>
      <c r="B7817" t="inlineStr">
        <is>
          <t>CAMILA DA FROTA GUERRA</t>
        </is>
      </c>
      <c r="C7817" t="n">
        <v>1</v>
      </c>
      <c r="D7817" t="inlineStr">
        <is>
          <t>IPCA</t>
        </is>
      </c>
      <c r="E7817" t="n">
        <v>0</v>
      </c>
      <c r="F7817" t="inlineStr">
        <is>
          <t>MENSAL</t>
        </is>
      </c>
      <c r="G7817" t="n">
        <v>45534</v>
      </c>
      <c r="H7817" t="n">
        <v>45534</v>
      </c>
      <c r="I7817" t="inlineStr">
        <is>
          <t>010</t>
        </is>
      </c>
      <c r="J7817" t="inlineStr">
        <is>
          <t>CARTEIRA</t>
        </is>
      </c>
      <c r="K7817" t="inlineStr">
        <is>
          <t>CONTRATO</t>
        </is>
      </c>
      <c r="L7817" t="n">
        <v>1224.290424</v>
      </c>
      <c r="M7817" t="inlineStr"/>
      <c r="N7817" t="inlineStr"/>
      <c r="O7817" s="142">
        <f>DATE(YEAR(H7817),MONTH(H7817),1)</f>
        <v/>
      </c>
      <c r="P7817" s="132">
        <f>IF(H7817&gt;$L$3,"Futuro","Atraso")</f>
        <v/>
      </c>
      <c r="Q7817">
        <f>12*(YEAR(H7817)-YEAR($L$3))+(MONTH(H7817)-MONTH($L$3))</f>
        <v/>
      </c>
      <c r="R7817" s="366">
        <f>IF(N7817="IBIRAPITANGA FASE 3",IF(P7817="Atraso",M7817,M7817/(1+$J$2)^Q7817),IF(P7817="Atraso",M7817,M7817/(1+$J$1)^Q7817))</f>
        <v/>
      </c>
    </row>
    <row r="7818">
      <c r="A7818" t="inlineStr">
        <is>
          <t>Q07L09</t>
        </is>
      </c>
      <c r="B7818" t="inlineStr">
        <is>
          <t>CAMILA DA FROTA GUERRA</t>
        </is>
      </c>
      <c r="C7818" t="n">
        <v>1</v>
      </c>
      <c r="D7818" t="inlineStr">
        <is>
          <t>IPCA</t>
        </is>
      </c>
      <c r="E7818" t="n">
        <v>0</v>
      </c>
      <c r="F7818" t="inlineStr">
        <is>
          <t>MENSAL</t>
        </is>
      </c>
      <c r="G7818" t="n">
        <v>45565</v>
      </c>
      <c r="H7818" t="n">
        <v>45565</v>
      </c>
      <c r="I7818" t="inlineStr">
        <is>
          <t>011</t>
        </is>
      </c>
      <c r="J7818" t="inlineStr">
        <is>
          <t>CARTEIRA</t>
        </is>
      </c>
      <c r="K7818" t="inlineStr">
        <is>
          <t>CONTRATO</t>
        </is>
      </c>
      <c r="L7818" t="n">
        <v>1224.290424</v>
      </c>
      <c r="M7818" t="inlineStr"/>
      <c r="N7818" t="inlineStr"/>
      <c r="O7818" s="142">
        <f>DATE(YEAR(H7818),MONTH(H7818),1)</f>
        <v/>
      </c>
      <c r="P7818" s="132">
        <f>IF(H7818&gt;$L$3,"Futuro","Atraso")</f>
        <v/>
      </c>
      <c r="Q7818">
        <f>12*(YEAR(H7818)-YEAR($L$3))+(MONTH(H7818)-MONTH($L$3))</f>
        <v/>
      </c>
      <c r="R7818" s="366">
        <f>IF(N7818="IBIRAPITANGA FASE 3",IF(P7818="Atraso",M7818,M7818/(1+$J$2)^Q7818),IF(P7818="Atraso",M7818,M7818/(1+$J$1)^Q7818))</f>
        <v/>
      </c>
    </row>
    <row r="7819">
      <c r="A7819" t="inlineStr">
        <is>
          <t>Q07L09</t>
        </is>
      </c>
      <c r="B7819" t="inlineStr">
        <is>
          <t>CAMILA DA FROTA GUERRA</t>
        </is>
      </c>
      <c r="C7819" t="n">
        <v>1</v>
      </c>
      <c r="D7819" t="inlineStr">
        <is>
          <t>IPCA</t>
        </is>
      </c>
      <c r="E7819" t="n">
        <v>0</v>
      </c>
      <c r="F7819" t="inlineStr">
        <is>
          <t>MENSAL</t>
        </is>
      </c>
      <c r="G7819" t="n">
        <v>45595</v>
      </c>
      <c r="H7819" t="n">
        <v>45595</v>
      </c>
      <c r="I7819" t="inlineStr">
        <is>
          <t>012</t>
        </is>
      </c>
      <c r="J7819" t="inlineStr">
        <is>
          <t>CARTEIRA</t>
        </is>
      </c>
      <c r="K7819" t="inlineStr">
        <is>
          <t>CONTRATO</t>
        </is>
      </c>
      <c r="L7819" t="n">
        <v>1224.290424</v>
      </c>
      <c r="M7819" t="inlineStr"/>
      <c r="N7819" t="inlineStr"/>
      <c r="O7819" s="142">
        <f>DATE(YEAR(H7819),MONTH(H7819),1)</f>
        <v/>
      </c>
      <c r="P7819" s="132">
        <f>IF(H7819&gt;$L$3,"Futuro","Atraso")</f>
        <v/>
      </c>
      <c r="Q7819">
        <f>12*(YEAR(H7819)-YEAR($L$3))+(MONTH(H7819)-MONTH($L$3))</f>
        <v/>
      </c>
      <c r="R7819" s="366">
        <f>IF(N7819="IBIRAPITANGA FASE 3",IF(P7819="Atraso",M7819,M7819/(1+$J$2)^Q7819),IF(P7819="Atraso",M7819,M7819/(1+$J$1)^Q7819))</f>
        <v/>
      </c>
    </row>
    <row r="7820">
      <c r="A7820" t="inlineStr">
        <is>
          <t>Q07L09</t>
        </is>
      </c>
      <c r="B7820" t="inlineStr">
        <is>
          <t>CAMILA DA FROTA GUERRA</t>
        </is>
      </c>
      <c r="C7820" t="n">
        <v>1</v>
      </c>
      <c r="D7820" t="inlineStr">
        <is>
          <t>IPCA</t>
        </is>
      </c>
      <c r="E7820" t="n">
        <v>0</v>
      </c>
      <c r="F7820" t="inlineStr">
        <is>
          <t>MENSAL</t>
        </is>
      </c>
      <c r="G7820" t="n">
        <v>45626</v>
      </c>
      <c r="H7820" t="n">
        <v>45626</v>
      </c>
      <c r="I7820" t="inlineStr">
        <is>
          <t>013</t>
        </is>
      </c>
      <c r="J7820" t="inlineStr">
        <is>
          <t>CARTEIRA</t>
        </is>
      </c>
      <c r="K7820" t="inlineStr">
        <is>
          <t>CONTRATO</t>
        </is>
      </c>
      <c r="L7820" t="n">
        <v>1224.290424</v>
      </c>
      <c r="M7820" t="inlineStr"/>
      <c r="N7820" t="inlineStr"/>
      <c r="O7820" s="142">
        <f>DATE(YEAR(H7820),MONTH(H7820),1)</f>
        <v/>
      </c>
      <c r="P7820" s="132">
        <f>IF(H7820&gt;$L$3,"Futuro","Atraso")</f>
        <v/>
      </c>
      <c r="Q7820">
        <f>12*(YEAR(H7820)-YEAR($L$3))+(MONTH(H7820)-MONTH($L$3))</f>
        <v/>
      </c>
      <c r="R7820" s="366">
        <f>IF(N7820="IBIRAPITANGA FASE 3",IF(P7820="Atraso",M7820,M7820/(1+$J$2)^Q7820),IF(P7820="Atraso",M7820,M7820/(1+$J$1)^Q7820))</f>
        <v/>
      </c>
    </row>
    <row r="7821">
      <c r="A7821" t="inlineStr">
        <is>
          <t>Q07L09</t>
        </is>
      </c>
      <c r="B7821" t="inlineStr">
        <is>
          <t>CAMILA DA FROTA GUERRA</t>
        </is>
      </c>
      <c r="C7821" t="n">
        <v>1</v>
      </c>
      <c r="D7821" t="inlineStr">
        <is>
          <t>IPCA</t>
        </is>
      </c>
      <c r="E7821" t="n">
        <v>0</v>
      </c>
      <c r="F7821" t="inlineStr">
        <is>
          <t>MENSAL</t>
        </is>
      </c>
      <c r="G7821" t="n">
        <v>45656</v>
      </c>
      <c r="H7821" t="n">
        <v>45656</v>
      </c>
      <c r="I7821" t="inlineStr">
        <is>
          <t>014</t>
        </is>
      </c>
      <c r="J7821" t="inlineStr">
        <is>
          <t>CARTEIRA</t>
        </is>
      </c>
      <c r="K7821" t="inlineStr">
        <is>
          <t>CONTRATO</t>
        </is>
      </c>
      <c r="L7821" t="n">
        <v>1224.290424</v>
      </c>
      <c r="M7821" t="inlineStr"/>
      <c r="N7821" t="inlineStr"/>
      <c r="O7821" s="142">
        <f>DATE(YEAR(H7821),MONTH(H7821),1)</f>
        <v/>
      </c>
      <c r="P7821" s="132">
        <f>IF(H7821&gt;$L$3,"Futuro","Atraso")</f>
        <v/>
      </c>
      <c r="Q7821">
        <f>12*(YEAR(H7821)-YEAR($L$3))+(MONTH(H7821)-MONTH($L$3))</f>
        <v/>
      </c>
      <c r="R7821" s="366">
        <f>IF(N7821="IBIRAPITANGA FASE 3",IF(P7821="Atraso",M7821,M7821/(1+$J$2)^Q7821),IF(P7821="Atraso",M7821,M7821/(1+$J$1)^Q7821))</f>
        <v/>
      </c>
    </row>
    <row r="7822">
      <c r="A7822" t="inlineStr">
        <is>
          <t>Q07L09</t>
        </is>
      </c>
      <c r="B7822" t="inlineStr">
        <is>
          <t>CAMILA DA FROTA GUERRA</t>
        </is>
      </c>
      <c r="C7822" t="n">
        <v>1</v>
      </c>
      <c r="D7822" t="inlineStr">
        <is>
          <t>IPCA</t>
        </is>
      </c>
      <c r="E7822" t="n">
        <v>0</v>
      </c>
      <c r="F7822" t="inlineStr">
        <is>
          <t>MENSAL</t>
        </is>
      </c>
      <c r="G7822" t="n">
        <v>45687</v>
      </c>
      <c r="H7822" t="n">
        <v>45687</v>
      </c>
      <c r="I7822" t="inlineStr">
        <is>
          <t>015</t>
        </is>
      </c>
      <c r="J7822" t="inlineStr">
        <is>
          <t>CARTEIRA</t>
        </is>
      </c>
      <c r="K7822" t="inlineStr">
        <is>
          <t>CONTRATO</t>
        </is>
      </c>
      <c r="L7822" t="n">
        <v>1224.290424</v>
      </c>
      <c r="M7822" t="inlineStr"/>
      <c r="N7822" t="inlineStr"/>
      <c r="O7822" s="142">
        <f>DATE(YEAR(H7822),MONTH(H7822),1)</f>
        <v/>
      </c>
      <c r="P7822" s="132">
        <f>IF(H7822&gt;$L$3,"Futuro","Atraso")</f>
        <v/>
      </c>
      <c r="Q7822">
        <f>12*(YEAR(H7822)-YEAR($L$3))+(MONTH(H7822)-MONTH($L$3))</f>
        <v/>
      </c>
      <c r="R7822" s="366">
        <f>IF(N7822="IBIRAPITANGA FASE 3",IF(P7822="Atraso",M7822,M7822/(1+$J$2)^Q7822),IF(P7822="Atraso",M7822,M7822/(1+$J$1)^Q7822))</f>
        <v/>
      </c>
    </row>
    <row r="7823">
      <c r="A7823" t="inlineStr">
        <is>
          <t>Q07L09</t>
        </is>
      </c>
      <c r="B7823" t="inlineStr">
        <is>
          <t>CAMILA DA FROTA GUERRA</t>
        </is>
      </c>
      <c r="C7823" t="n">
        <v>1</v>
      </c>
      <c r="D7823" t="inlineStr">
        <is>
          <t>IPCA</t>
        </is>
      </c>
      <c r="E7823" t="n">
        <v>0</v>
      </c>
      <c r="F7823" t="inlineStr">
        <is>
          <t>MENSAL</t>
        </is>
      </c>
      <c r="G7823" t="n">
        <v>45716</v>
      </c>
      <c r="H7823" t="n">
        <v>45716</v>
      </c>
      <c r="I7823" t="inlineStr">
        <is>
          <t>016</t>
        </is>
      </c>
      <c r="J7823" t="inlineStr">
        <is>
          <t>CARTEIRA</t>
        </is>
      </c>
      <c r="K7823" t="inlineStr">
        <is>
          <t>CONTRATO</t>
        </is>
      </c>
      <c r="L7823" t="n">
        <v>1224.290424</v>
      </c>
      <c r="M7823" t="inlineStr"/>
      <c r="N7823" t="inlineStr"/>
      <c r="O7823" s="142">
        <f>DATE(YEAR(H7823),MONTH(H7823),1)</f>
        <v/>
      </c>
      <c r="P7823" s="132">
        <f>IF(H7823&gt;$L$3,"Futuro","Atraso")</f>
        <v/>
      </c>
      <c r="Q7823">
        <f>12*(YEAR(H7823)-YEAR($L$3))+(MONTH(H7823)-MONTH($L$3))</f>
        <v/>
      </c>
      <c r="R7823" s="366">
        <f>IF(N7823="IBIRAPITANGA FASE 3",IF(P7823="Atraso",M7823,M7823/(1+$J$2)^Q7823),IF(P7823="Atraso",M7823,M7823/(1+$J$1)^Q7823))</f>
        <v/>
      </c>
    </row>
    <row r="7824">
      <c r="A7824" t="inlineStr">
        <is>
          <t>Q07L09</t>
        </is>
      </c>
      <c r="B7824" t="inlineStr">
        <is>
          <t>CAMILA DA FROTA GUERRA</t>
        </is>
      </c>
      <c r="C7824" t="n">
        <v>1</v>
      </c>
      <c r="D7824" t="inlineStr">
        <is>
          <t>IPCA</t>
        </is>
      </c>
      <c r="E7824" t="n">
        <v>0</v>
      </c>
      <c r="F7824" t="inlineStr">
        <is>
          <t>MENSAL</t>
        </is>
      </c>
      <c r="G7824" t="n">
        <v>45746</v>
      </c>
      <c r="H7824" t="n">
        <v>45746</v>
      </c>
      <c r="I7824" t="inlineStr">
        <is>
          <t>017</t>
        </is>
      </c>
      <c r="J7824" t="inlineStr">
        <is>
          <t>CARTEIRA</t>
        </is>
      </c>
      <c r="K7824" t="inlineStr">
        <is>
          <t>CONTRATO</t>
        </is>
      </c>
      <c r="L7824" t="n">
        <v>1224.290424</v>
      </c>
      <c r="M7824" t="inlineStr"/>
      <c r="N7824" t="inlineStr"/>
      <c r="O7824" s="142">
        <f>DATE(YEAR(H7824),MONTH(H7824),1)</f>
        <v/>
      </c>
      <c r="P7824" s="132">
        <f>IF(H7824&gt;$L$3,"Futuro","Atraso")</f>
        <v/>
      </c>
      <c r="Q7824">
        <f>12*(YEAR(H7824)-YEAR($L$3))+(MONTH(H7824)-MONTH($L$3))</f>
        <v/>
      </c>
      <c r="R7824" s="366">
        <f>IF(N7824="IBIRAPITANGA FASE 3",IF(P7824="Atraso",M7824,M7824/(1+$J$2)^Q7824),IF(P7824="Atraso",M7824,M7824/(1+$J$1)^Q7824))</f>
        <v/>
      </c>
    </row>
    <row r="7825">
      <c r="A7825" t="inlineStr">
        <is>
          <t>Q07L09</t>
        </is>
      </c>
      <c r="B7825" t="inlineStr">
        <is>
          <t>CAMILA DA FROTA GUERRA</t>
        </is>
      </c>
      <c r="C7825" t="n">
        <v>1</v>
      </c>
      <c r="D7825" t="inlineStr">
        <is>
          <t>IPCA</t>
        </is>
      </c>
      <c r="E7825" t="n">
        <v>0</v>
      </c>
      <c r="F7825" t="inlineStr">
        <is>
          <t>MENSAL</t>
        </is>
      </c>
      <c r="G7825" t="n">
        <v>45777</v>
      </c>
      <c r="H7825" t="n">
        <v>45777</v>
      </c>
      <c r="I7825" t="inlineStr">
        <is>
          <t>018</t>
        </is>
      </c>
      <c r="J7825" t="inlineStr">
        <is>
          <t>CARTEIRA</t>
        </is>
      </c>
      <c r="K7825" t="inlineStr">
        <is>
          <t>CONTRATO</t>
        </is>
      </c>
      <c r="L7825" t="n">
        <v>1224.290424</v>
      </c>
      <c r="M7825" t="inlineStr"/>
      <c r="N7825" t="inlineStr"/>
      <c r="O7825" s="142">
        <f>DATE(YEAR(H7825),MONTH(H7825),1)</f>
        <v/>
      </c>
      <c r="P7825" s="132">
        <f>IF(H7825&gt;$L$3,"Futuro","Atraso")</f>
        <v/>
      </c>
      <c r="Q7825">
        <f>12*(YEAR(H7825)-YEAR($L$3))+(MONTH(H7825)-MONTH($L$3))</f>
        <v/>
      </c>
      <c r="R7825" s="366">
        <f>IF(N7825="IBIRAPITANGA FASE 3",IF(P7825="Atraso",M7825,M7825/(1+$J$2)^Q7825),IF(P7825="Atraso",M7825,M7825/(1+$J$1)^Q7825))</f>
        <v/>
      </c>
    </row>
    <row r="7826">
      <c r="A7826" t="inlineStr">
        <is>
          <t>Q07L09</t>
        </is>
      </c>
      <c r="B7826" t="inlineStr">
        <is>
          <t>CAMILA DA FROTA GUERRA</t>
        </is>
      </c>
      <c r="C7826" t="n">
        <v>1</v>
      </c>
      <c r="D7826" t="inlineStr">
        <is>
          <t>IPCA</t>
        </is>
      </c>
      <c r="E7826" t="n">
        <v>0</v>
      </c>
      <c r="F7826" t="inlineStr">
        <is>
          <t>MENSAL</t>
        </is>
      </c>
      <c r="G7826" t="n">
        <v>45807</v>
      </c>
      <c r="H7826" t="n">
        <v>45807</v>
      </c>
      <c r="I7826" t="inlineStr">
        <is>
          <t>019</t>
        </is>
      </c>
      <c r="J7826" t="inlineStr">
        <is>
          <t>CARTEIRA</t>
        </is>
      </c>
      <c r="K7826" t="inlineStr">
        <is>
          <t>CONTRATO</t>
        </is>
      </c>
      <c r="L7826" t="n">
        <v>1224.290424</v>
      </c>
      <c r="M7826" t="inlineStr"/>
      <c r="N7826" t="inlineStr"/>
      <c r="O7826" s="142">
        <f>DATE(YEAR(H7826),MONTH(H7826),1)</f>
        <v/>
      </c>
      <c r="P7826" s="132">
        <f>IF(H7826&gt;$L$3,"Futuro","Atraso")</f>
        <v/>
      </c>
      <c r="Q7826">
        <f>12*(YEAR(H7826)-YEAR($L$3))+(MONTH(H7826)-MONTH($L$3))</f>
        <v/>
      </c>
      <c r="R7826" s="366">
        <f>IF(N7826="IBIRAPITANGA FASE 3",IF(P7826="Atraso",M7826,M7826/(1+$J$2)^Q7826),IF(P7826="Atraso",M7826,M7826/(1+$J$1)^Q7826))</f>
        <v/>
      </c>
    </row>
    <row r="7827">
      <c r="A7827" t="inlineStr">
        <is>
          <t>Q07L09</t>
        </is>
      </c>
      <c r="B7827" t="inlineStr">
        <is>
          <t>CAMILA DA FROTA GUERRA</t>
        </is>
      </c>
      <c r="C7827" t="n">
        <v>1</v>
      </c>
      <c r="D7827" t="inlineStr">
        <is>
          <t>IPCA</t>
        </is>
      </c>
      <c r="E7827" t="n">
        <v>0</v>
      </c>
      <c r="F7827" t="inlineStr">
        <is>
          <t>MENSAL</t>
        </is>
      </c>
      <c r="G7827" t="n">
        <v>45838</v>
      </c>
      <c r="H7827" t="n">
        <v>45838</v>
      </c>
      <c r="I7827" t="inlineStr">
        <is>
          <t>020</t>
        </is>
      </c>
      <c r="J7827" t="inlineStr">
        <is>
          <t>CARTEIRA</t>
        </is>
      </c>
      <c r="K7827" t="inlineStr">
        <is>
          <t>CONTRATO</t>
        </is>
      </c>
      <c r="L7827" t="n">
        <v>1224.290424</v>
      </c>
      <c r="M7827" t="inlineStr"/>
      <c r="N7827" t="inlineStr"/>
      <c r="O7827" s="142">
        <f>DATE(YEAR(H7827),MONTH(H7827),1)</f>
        <v/>
      </c>
      <c r="P7827" s="132">
        <f>IF(H7827&gt;$L$3,"Futuro","Atraso")</f>
        <v/>
      </c>
      <c r="Q7827">
        <f>12*(YEAR(H7827)-YEAR($L$3))+(MONTH(H7827)-MONTH($L$3))</f>
        <v/>
      </c>
      <c r="R7827" s="366">
        <f>IF(N7827="IBIRAPITANGA FASE 3",IF(P7827="Atraso",M7827,M7827/(1+$J$2)^Q7827),IF(P7827="Atraso",M7827,M7827/(1+$J$1)^Q7827))</f>
        <v/>
      </c>
    </row>
    <row r="7828">
      <c r="A7828" t="inlineStr">
        <is>
          <t>Q07L09</t>
        </is>
      </c>
      <c r="B7828" t="inlineStr">
        <is>
          <t>CAMILA DA FROTA GUERRA</t>
        </is>
      </c>
      <c r="C7828" t="n">
        <v>1</v>
      </c>
      <c r="D7828" t="inlineStr">
        <is>
          <t>IPCA</t>
        </is>
      </c>
      <c r="E7828" t="n">
        <v>0</v>
      </c>
      <c r="F7828" t="inlineStr">
        <is>
          <t>MENSAL</t>
        </is>
      </c>
      <c r="G7828" t="n">
        <v>45868</v>
      </c>
      <c r="H7828" t="n">
        <v>45868</v>
      </c>
      <c r="I7828" t="inlineStr">
        <is>
          <t>021</t>
        </is>
      </c>
      <c r="J7828" t="inlineStr">
        <is>
          <t>CARTEIRA</t>
        </is>
      </c>
      <c r="K7828" t="inlineStr">
        <is>
          <t>CONTRATO</t>
        </is>
      </c>
      <c r="L7828" t="n">
        <v>1224.290424</v>
      </c>
      <c r="M7828" t="inlineStr"/>
      <c r="N7828" t="inlineStr"/>
      <c r="O7828" s="142">
        <f>DATE(YEAR(H7828),MONTH(H7828),1)</f>
        <v/>
      </c>
      <c r="P7828" s="132">
        <f>IF(H7828&gt;$L$3,"Futuro","Atraso")</f>
        <v/>
      </c>
      <c r="Q7828">
        <f>12*(YEAR(H7828)-YEAR($L$3))+(MONTH(H7828)-MONTH($L$3))</f>
        <v/>
      </c>
      <c r="R7828" s="366">
        <f>IF(N7828="IBIRAPITANGA FASE 3",IF(P7828="Atraso",M7828,M7828/(1+$J$2)^Q7828),IF(P7828="Atraso",M7828,M7828/(1+$J$1)^Q7828))</f>
        <v/>
      </c>
    </row>
    <row r="7829">
      <c r="A7829" t="inlineStr">
        <is>
          <t>Q07L09</t>
        </is>
      </c>
      <c r="B7829" t="inlineStr">
        <is>
          <t>CAMILA DA FROTA GUERRA</t>
        </is>
      </c>
      <c r="C7829" t="n">
        <v>1</v>
      </c>
      <c r="D7829" t="inlineStr">
        <is>
          <t>IPCA</t>
        </is>
      </c>
      <c r="E7829" t="n">
        <v>0</v>
      </c>
      <c r="F7829" t="inlineStr">
        <is>
          <t>MENSAL</t>
        </is>
      </c>
      <c r="G7829" t="n">
        <v>45899</v>
      </c>
      <c r="H7829" t="n">
        <v>45899</v>
      </c>
      <c r="I7829" t="inlineStr">
        <is>
          <t>022</t>
        </is>
      </c>
      <c r="J7829" t="inlineStr">
        <is>
          <t>CARTEIRA</t>
        </is>
      </c>
      <c r="K7829" t="inlineStr">
        <is>
          <t>CONTRATO</t>
        </is>
      </c>
      <c r="L7829" t="n">
        <v>1224.290424</v>
      </c>
      <c r="M7829" t="inlineStr"/>
      <c r="N7829" t="inlineStr"/>
      <c r="O7829" s="142">
        <f>DATE(YEAR(H7829),MONTH(H7829),1)</f>
        <v/>
      </c>
      <c r="P7829" s="132">
        <f>IF(H7829&gt;$L$3,"Futuro","Atraso")</f>
        <v/>
      </c>
      <c r="Q7829">
        <f>12*(YEAR(H7829)-YEAR($L$3))+(MONTH(H7829)-MONTH($L$3))</f>
        <v/>
      </c>
      <c r="R7829" s="366">
        <f>IF(N7829="IBIRAPITANGA FASE 3",IF(P7829="Atraso",M7829,M7829/(1+$J$2)^Q7829),IF(P7829="Atraso",M7829,M7829/(1+$J$1)^Q7829))</f>
        <v/>
      </c>
    </row>
    <row r="7830">
      <c r="A7830" t="inlineStr">
        <is>
          <t>Q07L09</t>
        </is>
      </c>
      <c r="B7830" t="inlineStr">
        <is>
          <t>CAMILA DA FROTA GUERRA</t>
        </is>
      </c>
      <c r="C7830" t="n">
        <v>1</v>
      </c>
      <c r="D7830" t="inlineStr">
        <is>
          <t>IPCA</t>
        </is>
      </c>
      <c r="E7830" t="n">
        <v>0</v>
      </c>
      <c r="F7830" t="inlineStr">
        <is>
          <t>MENSAL</t>
        </is>
      </c>
      <c r="G7830" t="n">
        <v>45930</v>
      </c>
      <c r="H7830" t="n">
        <v>45930</v>
      </c>
      <c r="I7830" t="inlineStr">
        <is>
          <t>023</t>
        </is>
      </c>
      <c r="J7830" t="inlineStr">
        <is>
          <t>CARTEIRA</t>
        </is>
      </c>
      <c r="K7830" t="inlineStr">
        <is>
          <t>CONTRATO</t>
        </is>
      </c>
      <c r="L7830" t="n">
        <v>1224.290424</v>
      </c>
      <c r="M7830" t="inlineStr"/>
      <c r="N7830" t="inlineStr"/>
      <c r="O7830" s="142">
        <f>DATE(YEAR(H7830),MONTH(H7830),1)</f>
        <v/>
      </c>
      <c r="P7830" s="132">
        <f>IF(H7830&gt;$L$3,"Futuro","Atraso")</f>
        <v/>
      </c>
      <c r="Q7830">
        <f>12*(YEAR(H7830)-YEAR($L$3))+(MONTH(H7830)-MONTH($L$3))</f>
        <v/>
      </c>
      <c r="R7830" s="366">
        <f>IF(N7830="IBIRAPITANGA FASE 3",IF(P7830="Atraso",M7830,M7830/(1+$J$2)^Q7830),IF(P7830="Atraso",M7830,M7830/(1+$J$1)^Q7830))</f>
        <v/>
      </c>
    </row>
    <row r="7831">
      <c r="A7831" t="inlineStr">
        <is>
          <t>Q07L09</t>
        </is>
      </c>
      <c r="B7831" t="inlineStr">
        <is>
          <t>CAMILA DA FROTA GUERRA</t>
        </is>
      </c>
      <c r="C7831" t="n">
        <v>1</v>
      </c>
      <c r="D7831" t="inlineStr">
        <is>
          <t>IPCA</t>
        </is>
      </c>
      <c r="E7831" t="n">
        <v>0</v>
      </c>
      <c r="F7831" t="inlineStr">
        <is>
          <t>MENSAL</t>
        </is>
      </c>
      <c r="G7831" t="n">
        <v>45960</v>
      </c>
      <c r="H7831" t="n">
        <v>45960</v>
      </c>
      <c r="I7831" t="inlineStr">
        <is>
          <t>024</t>
        </is>
      </c>
      <c r="J7831" t="inlineStr">
        <is>
          <t>CARTEIRA</t>
        </is>
      </c>
      <c r="K7831" t="inlineStr">
        <is>
          <t>CONTRATO</t>
        </is>
      </c>
      <c r="L7831" t="n">
        <v>1224.290424</v>
      </c>
      <c r="M7831" t="inlineStr"/>
      <c r="N7831" t="inlineStr"/>
      <c r="O7831" s="142">
        <f>DATE(YEAR(H7831),MONTH(H7831),1)</f>
        <v/>
      </c>
      <c r="P7831" s="132">
        <f>IF(H7831&gt;$L$3,"Futuro","Atraso")</f>
        <v/>
      </c>
      <c r="Q7831">
        <f>12*(YEAR(H7831)-YEAR($L$3))+(MONTH(H7831)-MONTH($L$3))</f>
        <v/>
      </c>
      <c r="R7831" s="366">
        <f>IF(N7831="IBIRAPITANGA FASE 3",IF(P7831="Atraso",M7831,M7831/(1+$J$2)^Q7831),IF(P7831="Atraso",M7831,M7831/(1+$J$1)^Q7831))</f>
        <v/>
      </c>
    </row>
    <row r="7832">
      <c r="A7832" t="inlineStr">
        <is>
          <t>Q07L09</t>
        </is>
      </c>
      <c r="B7832" t="inlineStr">
        <is>
          <t>CAMILA DA FROTA GUERRA</t>
        </is>
      </c>
      <c r="C7832" t="n">
        <v>1</v>
      </c>
      <c r="D7832" t="inlineStr">
        <is>
          <t>IPCA</t>
        </is>
      </c>
      <c r="E7832" t="n">
        <v>0</v>
      </c>
      <c r="F7832" t="inlineStr">
        <is>
          <t>MENSAL</t>
        </is>
      </c>
      <c r="G7832" t="n">
        <v>45991</v>
      </c>
      <c r="H7832" t="n">
        <v>45991</v>
      </c>
      <c r="I7832" t="inlineStr">
        <is>
          <t>025</t>
        </is>
      </c>
      <c r="J7832" t="inlineStr">
        <is>
          <t>CARTEIRA</t>
        </is>
      </c>
      <c r="K7832" t="inlineStr">
        <is>
          <t>CONTRATO</t>
        </is>
      </c>
      <c r="L7832" t="n">
        <v>1224.290424</v>
      </c>
      <c r="M7832" t="inlineStr"/>
      <c r="N7832" t="inlineStr"/>
      <c r="O7832" s="142">
        <f>DATE(YEAR(H7832),MONTH(H7832),1)</f>
        <v/>
      </c>
      <c r="P7832" s="132">
        <f>IF(H7832&gt;$L$3,"Futuro","Atraso")</f>
        <v/>
      </c>
      <c r="Q7832">
        <f>12*(YEAR(H7832)-YEAR($L$3))+(MONTH(H7832)-MONTH($L$3))</f>
        <v/>
      </c>
      <c r="R7832" s="366">
        <f>IF(N7832="IBIRAPITANGA FASE 3",IF(P7832="Atraso",M7832,M7832/(1+$J$2)^Q7832),IF(P7832="Atraso",M7832,M7832/(1+$J$1)^Q7832))</f>
        <v/>
      </c>
    </row>
    <row r="7833">
      <c r="A7833" t="inlineStr">
        <is>
          <t>Q07L09</t>
        </is>
      </c>
      <c r="B7833" t="inlineStr">
        <is>
          <t>CAMILA DA FROTA GUERRA</t>
        </is>
      </c>
      <c r="C7833" t="n">
        <v>1</v>
      </c>
      <c r="D7833" t="inlineStr">
        <is>
          <t>IPCA</t>
        </is>
      </c>
      <c r="E7833" t="n">
        <v>0</v>
      </c>
      <c r="F7833" t="inlineStr">
        <is>
          <t>MENSAL</t>
        </is>
      </c>
      <c r="G7833" t="n">
        <v>46021</v>
      </c>
      <c r="H7833" t="n">
        <v>46021</v>
      </c>
      <c r="I7833" t="inlineStr">
        <is>
          <t>026</t>
        </is>
      </c>
      <c r="J7833" t="inlineStr">
        <is>
          <t>CARTEIRA</t>
        </is>
      </c>
      <c r="K7833" t="inlineStr">
        <is>
          <t>CONTRATO</t>
        </is>
      </c>
      <c r="L7833" t="n">
        <v>1224.290424</v>
      </c>
      <c r="M7833" t="inlineStr"/>
      <c r="N7833" t="inlineStr"/>
      <c r="O7833" s="142">
        <f>DATE(YEAR(H7833),MONTH(H7833),1)</f>
        <v/>
      </c>
      <c r="P7833" s="132">
        <f>IF(H7833&gt;$L$3,"Futuro","Atraso")</f>
        <v/>
      </c>
      <c r="Q7833">
        <f>12*(YEAR(H7833)-YEAR($L$3))+(MONTH(H7833)-MONTH($L$3))</f>
        <v/>
      </c>
      <c r="R7833" s="366">
        <f>IF(N7833="IBIRAPITANGA FASE 3",IF(P7833="Atraso",M7833,M7833/(1+$J$2)^Q7833),IF(P7833="Atraso",M7833,M7833/(1+$J$1)^Q7833))</f>
        <v/>
      </c>
    </row>
    <row r="7834">
      <c r="A7834" t="inlineStr">
        <is>
          <t>Q07L09</t>
        </is>
      </c>
      <c r="B7834" t="inlineStr">
        <is>
          <t>CAMILA DA FROTA GUERRA</t>
        </is>
      </c>
      <c r="C7834" t="n">
        <v>1</v>
      </c>
      <c r="D7834" t="inlineStr">
        <is>
          <t>IPCA</t>
        </is>
      </c>
      <c r="E7834" t="n">
        <v>0</v>
      </c>
      <c r="F7834" t="inlineStr">
        <is>
          <t>MENSAL</t>
        </is>
      </c>
      <c r="G7834" t="n">
        <v>46052</v>
      </c>
      <c r="H7834" t="n">
        <v>46052</v>
      </c>
      <c r="I7834" t="inlineStr">
        <is>
          <t>027</t>
        </is>
      </c>
      <c r="J7834" t="inlineStr">
        <is>
          <t>CARTEIRA</t>
        </is>
      </c>
      <c r="K7834" t="inlineStr">
        <is>
          <t>CONTRATO</t>
        </is>
      </c>
      <c r="L7834" t="n">
        <v>1224.290424</v>
      </c>
      <c r="M7834" t="inlineStr"/>
      <c r="N7834" t="inlineStr"/>
      <c r="O7834" s="142">
        <f>DATE(YEAR(H7834),MONTH(H7834),1)</f>
        <v/>
      </c>
      <c r="P7834" s="132">
        <f>IF(H7834&gt;$L$3,"Futuro","Atraso")</f>
        <v/>
      </c>
      <c r="Q7834">
        <f>12*(YEAR(H7834)-YEAR($L$3))+(MONTH(H7834)-MONTH($L$3))</f>
        <v/>
      </c>
      <c r="R7834" s="366">
        <f>IF(N7834="IBIRAPITANGA FASE 3",IF(P7834="Atraso",M7834,M7834/(1+$J$2)^Q7834),IF(P7834="Atraso",M7834,M7834/(1+$J$1)^Q7834))</f>
        <v/>
      </c>
    </row>
    <row r="7835">
      <c r="A7835" t="inlineStr">
        <is>
          <t>Q07L09</t>
        </is>
      </c>
      <c r="B7835" t="inlineStr">
        <is>
          <t>CAMILA DA FROTA GUERRA</t>
        </is>
      </c>
      <c r="C7835" t="n">
        <v>1</v>
      </c>
      <c r="D7835" t="inlineStr">
        <is>
          <t>IPCA</t>
        </is>
      </c>
      <c r="E7835" t="n">
        <v>0</v>
      </c>
      <c r="F7835" t="inlineStr">
        <is>
          <t>MENSAL</t>
        </is>
      </c>
      <c r="G7835" t="n">
        <v>46081</v>
      </c>
      <c r="H7835" t="n">
        <v>46081</v>
      </c>
      <c r="I7835" t="inlineStr">
        <is>
          <t>028</t>
        </is>
      </c>
      <c r="J7835" t="inlineStr">
        <is>
          <t>CARTEIRA</t>
        </is>
      </c>
      <c r="K7835" t="inlineStr">
        <is>
          <t>CONTRATO</t>
        </is>
      </c>
      <c r="L7835" t="n">
        <v>1224.290424</v>
      </c>
      <c r="M7835" t="inlineStr"/>
      <c r="N7835" t="inlineStr"/>
      <c r="O7835" s="142">
        <f>DATE(YEAR(H7835),MONTH(H7835),1)</f>
        <v/>
      </c>
      <c r="P7835" s="132">
        <f>IF(H7835&gt;$L$3,"Futuro","Atraso")</f>
        <v/>
      </c>
      <c r="Q7835">
        <f>12*(YEAR(H7835)-YEAR($L$3))+(MONTH(H7835)-MONTH($L$3))</f>
        <v/>
      </c>
      <c r="R7835" s="366">
        <f>IF(N7835="IBIRAPITANGA FASE 3",IF(P7835="Atraso",M7835,M7835/(1+$J$2)^Q7835),IF(P7835="Atraso",M7835,M7835/(1+$J$1)^Q7835))</f>
        <v/>
      </c>
    </row>
    <row r="7836">
      <c r="A7836" t="inlineStr">
        <is>
          <t>Q07L09</t>
        </is>
      </c>
      <c r="B7836" t="inlineStr">
        <is>
          <t>CAMILA DA FROTA GUERRA</t>
        </is>
      </c>
      <c r="C7836" t="n">
        <v>1</v>
      </c>
      <c r="D7836" t="inlineStr">
        <is>
          <t>IPCA</t>
        </is>
      </c>
      <c r="E7836" t="n">
        <v>0</v>
      </c>
      <c r="F7836" t="inlineStr">
        <is>
          <t>MENSAL</t>
        </is>
      </c>
      <c r="G7836" t="n">
        <v>46111</v>
      </c>
      <c r="H7836" t="n">
        <v>46111</v>
      </c>
      <c r="I7836" t="inlineStr">
        <is>
          <t>029</t>
        </is>
      </c>
      <c r="J7836" t="inlineStr">
        <is>
          <t>CARTEIRA</t>
        </is>
      </c>
      <c r="K7836" t="inlineStr">
        <is>
          <t>CONTRATO</t>
        </is>
      </c>
      <c r="L7836" t="n">
        <v>1224.290424</v>
      </c>
      <c r="M7836" t="inlineStr"/>
      <c r="N7836" t="inlineStr"/>
      <c r="O7836" s="142">
        <f>DATE(YEAR(H7836),MONTH(H7836),1)</f>
        <v/>
      </c>
      <c r="P7836" s="132">
        <f>IF(H7836&gt;$L$3,"Futuro","Atraso")</f>
        <v/>
      </c>
      <c r="Q7836">
        <f>12*(YEAR(H7836)-YEAR($L$3))+(MONTH(H7836)-MONTH($L$3))</f>
        <v/>
      </c>
      <c r="R7836" s="366">
        <f>IF(N7836="IBIRAPITANGA FASE 3",IF(P7836="Atraso",M7836,M7836/(1+$J$2)^Q7836),IF(P7836="Atraso",M7836,M7836/(1+$J$1)^Q7836))</f>
        <v/>
      </c>
    </row>
    <row r="7837">
      <c r="A7837" t="inlineStr">
        <is>
          <t>Q07L09</t>
        </is>
      </c>
      <c r="B7837" t="inlineStr">
        <is>
          <t>CAMILA DA FROTA GUERRA</t>
        </is>
      </c>
      <c r="C7837" t="n">
        <v>1</v>
      </c>
      <c r="D7837" t="inlineStr">
        <is>
          <t>IPCA</t>
        </is>
      </c>
      <c r="E7837" t="n">
        <v>0</v>
      </c>
      <c r="F7837" t="inlineStr">
        <is>
          <t>MENSAL</t>
        </is>
      </c>
      <c r="G7837" t="n">
        <v>46142</v>
      </c>
      <c r="H7837" t="n">
        <v>46142</v>
      </c>
      <c r="I7837" t="inlineStr">
        <is>
          <t>030</t>
        </is>
      </c>
      <c r="J7837" t="inlineStr">
        <is>
          <t>CARTEIRA</t>
        </is>
      </c>
      <c r="K7837" t="inlineStr">
        <is>
          <t>CONTRATO</t>
        </is>
      </c>
      <c r="L7837" t="n">
        <v>1224.290424</v>
      </c>
      <c r="M7837" t="inlineStr"/>
      <c r="N7837" t="inlineStr"/>
      <c r="O7837" s="142">
        <f>DATE(YEAR(H7837),MONTH(H7837),1)</f>
        <v/>
      </c>
      <c r="P7837" s="132">
        <f>IF(H7837&gt;$L$3,"Futuro","Atraso")</f>
        <v/>
      </c>
      <c r="Q7837">
        <f>12*(YEAR(H7837)-YEAR($L$3))+(MONTH(H7837)-MONTH($L$3))</f>
        <v/>
      </c>
      <c r="R7837" s="366">
        <f>IF(N7837="IBIRAPITANGA FASE 3",IF(P7837="Atraso",M7837,M7837/(1+$J$2)^Q7837),IF(P7837="Atraso",M7837,M7837/(1+$J$1)^Q7837))</f>
        <v/>
      </c>
    </row>
    <row r="7838">
      <c r="A7838" t="inlineStr">
        <is>
          <t>Q07L09</t>
        </is>
      </c>
      <c r="B7838" t="inlineStr">
        <is>
          <t>CAMILA DA FROTA GUERRA</t>
        </is>
      </c>
      <c r="C7838" t="n">
        <v>1</v>
      </c>
      <c r="D7838" t="inlineStr">
        <is>
          <t>IPCA</t>
        </is>
      </c>
      <c r="E7838" t="n">
        <v>0</v>
      </c>
      <c r="F7838" t="inlineStr">
        <is>
          <t>MENSAL</t>
        </is>
      </c>
      <c r="G7838" t="n">
        <v>46172</v>
      </c>
      <c r="H7838" t="n">
        <v>46172</v>
      </c>
      <c r="I7838" t="inlineStr">
        <is>
          <t>031</t>
        </is>
      </c>
      <c r="J7838" t="inlineStr">
        <is>
          <t>CARTEIRA</t>
        </is>
      </c>
      <c r="K7838" t="inlineStr">
        <is>
          <t>CONTRATO</t>
        </is>
      </c>
      <c r="L7838" t="n">
        <v>1224.290424</v>
      </c>
      <c r="M7838" t="inlineStr"/>
      <c r="N7838" t="inlineStr"/>
      <c r="O7838" s="142">
        <f>DATE(YEAR(H7838),MONTH(H7838),1)</f>
        <v/>
      </c>
      <c r="P7838" s="132">
        <f>IF(H7838&gt;$L$3,"Futuro","Atraso")</f>
        <v/>
      </c>
      <c r="Q7838">
        <f>12*(YEAR(H7838)-YEAR($L$3))+(MONTH(H7838)-MONTH($L$3))</f>
        <v/>
      </c>
      <c r="R7838" s="366">
        <f>IF(N7838="IBIRAPITANGA FASE 3",IF(P7838="Atraso",M7838,M7838/(1+$J$2)^Q7838),IF(P7838="Atraso",M7838,M7838/(1+$J$1)^Q7838))</f>
        <v/>
      </c>
    </row>
    <row r="7839">
      <c r="A7839" t="inlineStr">
        <is>
          <t>Q07L09</t>
        </is>
      </c>
      <c r="B7839" t="inlineStr">
        <is>
          <t>CAMILA DA FROTA GUERRA</t>
        </is>
      </c>
      <c r="C7839" t="n">
        <v>1</v>
      </c>
      <c r="D7839" t="inlineStr">
        <is>
          <t>IPCA</t>
        </is>
      </c>
      <c r="E7839" t="n">
        <v>0</v>
      </c>
      <c r="F7839" t="inlineStr">
        <is>
          <t>MENSAL</t>
        </is>
      </c>
      <c r="G7839" t="n">
        <v>46203</v>
      </c>
      <c r="H7839" t="n">
        <v>46203</v>
      </c>
      <c r="I7839" t="inlineStr">
        <is>
          <t>032</t>
        </is>
      </c>
      <c r="J7839" t="inlineStr">
        <is>
          <t>CARTEIRA</t>
        </is>
      </c>
      <c r="K7839" t="inlineStr">
        <is>
          <t>CONTRATO</t>
        </is>
      </c>
      <c r="L7839" t="n">
        <v>1224.290424</v>
      </c>
      <c r="M7839" t="inlineStr"/>
      <c r="N7839" t="inlineStr"/>
      <c r="O7839" s="142">
        <f>DATE(YEAR(H7839),MONTH(H7839),1)</f>
        <v/>
      </c>
      <c r="P7839" s="132">
        <f>IF(H7839&gt;$L$3,"Futuro","Atraso")</f>
        <v/>
      </c>
      <c r="Q7839">
        <f>12*(YEAR(H7839)-YEAR($L$3))+(MONTH(H7839)-MONTH($L$3))</f>
        <v/>
      </c>
      <c r="R7839" s="366">
        <f>IF(N7839="IBIRAPITANGA FASE 3",IF(P7839="Atraso",M7839,M7839/(1+$J$2)^Q7839),IF(P7839="Atraso",M7839,M7839/(1+$J$1)^Q7839))</f>
        <v/>
      </c>
    </row>
    <row r="7840">
      <c r="A7840" t="inlineStr">
        <is>
          <t>Q07L09</t>
        </is>
      </c>
      <c r="B7840" t="inlineStr">
        <is>
          <t>CAMILA DA FROTA GUERRA</t>
        </is>
      </c>
      <c r="C7840" t="n">
        <v>1</v>
      </c>
      <c r="D7840" t="inlineStr">
        <is>
          <t>IPCA</t>
        </is>
      </c>
      <c r="E7840" t="n">
        <v>0</v>
      </c>
      <c r="F7840" t="inlineStr">
        <is>
          <t>MENSAL</t>
        </is>
      </c>
      <c r="G7840" t="n">
        <v>46233</v>
      </c>
      <c r="H7840" t="n">
        <v>46233</v>
      </c>
      <c r="I7840" t="inlineStr">
        <is>
          <t>033</t>
        </is>
      </c>
      <c r="J7840" t="inlineStr">
        <is>
          <t>CARTEIRA</t>
        </is>
      </c>
      <c r="K7840" t="inlineStr">
        <is>
          <t>CONTRATO</t>
        </is>
      </c>
      <c r="L7840" t="n">
        <v>1224.290424</v>
      </c>
      <c r="M7840" t="inlineStr"/>
      <c r="N7840" t="inlineStr"/>
      <c r="O7840" s="142">
        <f>DATE(YEAR(H7840),MONTH(H7840),1)</f>
        <v/>
      </c>
      <c r="P7840" s="132">
        <f>IF(H7840&gt;$L$3,"Futuro","Atraso")</f>
        <v/>
      </c>
      <c r="Q7840">
        <f>12*(YEAR(H7840)-YEAR($L$3))+(MONTH(H7840)-MONTH($L$3))</f>
        <v/>
      </c>
      <c r="R7840" s="366">
        <f>IF(N7840="IBIRAPITANGA FASE 3",IF(P7840="Atraso",M7840,M7840/(1+$J$2)^Q7840),IF(P7840="Atraso",M7840,M7840/(1+$J$1)^Q7840))</f>
        <v/>
      </c>
    </row>
    <row r="7841">
      <c r="A7841" t="inlineStr">
        <is>
          <t>Q07L09</t>
        </is>
      </c>
      <c r="B7841" t="inlineStr">
        <is>
          <t>CAMILA DA FROTA GUERRA</t>
        </is>
      </c>
      <c r="C7841" t="n">
        <v>1</v>
      </c>
      <c r="D7841" t="inlineStr">
        <is>
          <t>IPCA</t>
        </is>
      </c>
      <c r="E7841" t="n">
        <v>0</v>
      </c>
      <c r="F7841" t="inlineStr">
        <is>
          <t>MENSAL</t>
        </is>
      </c>
      <c r="G7841" t="n">
        <v>46264</v>
      </c>
      <c r="H7841" t="n">
        <v>46264</v>
      </c>
      <c r="I7841" t="inlineStr">
        <is>
          <t>034</t>
        </is>
      </c>
      <c r="J7841" t="inlineStr">
        <is>
          <t>CARTEIRA</t>
        </is>
      </c>
      <c r="K7841" t="inlineStr">
        <is>
          <t>CONTRATO</t>
        </is>
      </c>
      <c r="L7841" t="n">
        <v>1224.290424</v>
      </c>
      <c r="M7841" t="inlineStr"/>
      <c r="N7841" t="inlineStr"/>
      <c r="O7841" s="142">
        <f>DATE(YEAR(H7841),MONTH(H7841),1)</f>
        <v/>
      </c>
      <c r="P7841" s="132">
        <f>IF(H7841&gt;$L$3,"Futuro","Atraso")</f>
        <v/>
      </c>
      <c r="Q7841">
        <f>12*(YEAR(H7841)-YEAR($L$3))+(MONTH(H7841)-MONTH($L$3))</f>
        <v/>
      </c>
      <c r="R7841" s="366">
        <f>IF(N7841="IBIRAPITANGA FASE 3",IF(P7841="Atraso",M7841,M7841/(1+$J$2)^Q7841),IF(P7841="Atraso",M7841,M7841/(1+$J$1)^Q7841))</f>
        <v/>
      </c>
    </row>
    <row r="7842">
      <c r="A7842" t="inlineStr">
        <is>
          <t>Q07L09</t>
        </is>
      </c>
      <c r="B7842" t="inlineStr">
        <is>
          <t>CAMILA DA FROTA GUERRA</t>
        </is>
      </c>
      <c r="C7842" t="n">
        <v>1</v>
      </c>
      <c r="D7842" t="inlineStr">
        <is>
          <t>IPCA</t>
        </is>
      </c>
      <c r="E7842" t="n">
        <v>0</v>
      </c>
      <c r="F7842" t="inlineStr">
        <is>
          <t>MENSAL</t>
        </is>
      </c>
      <c r="G7842" t="n">
        <v>46295</v>
      </c>
      <c r="H7842" t="n">
        <v>46295</v>
      </c>
      <c r="I7842" t="inlineStr">
        <is>
          <t>035</t>
        </is>
      </c>
      <c r="J7842" t="inlineStr">
        <is>
          <t>CARTEIRA</t>
        </is>
      </c>
      <c r="K7842" t="inlineStr">
        <is>
          <t>CONTRATO</t>
        </is>
      </c>
      <c r="L7842" t="n">
        <v>1224.290424</v>
      </c>
      <c r="M7842" t="inlineStr"/>
      <c r="N7842" t="inlineStr"/>
      <c r="O7842" s="142">
        <f>DATE(YEAR(H7842),MONTH(H7842),1)</f>
        <v/>
      </c>
      <c r="P7842" s="132">
        <f>IF(H7842&gt;$L$3,"Futuro","Atraso")</f>
        <v/>
      </c>
      <c r="Q7842">
        <f>12*(YEAR(H7842)-YEAR($L$3))+(MONTH(H7842)-MONTH($L$3))</f>
        <v/>
      </c>
      <c r="R7842" s="366">
        <f>IF(N7842="IBIRAPITANGA FASE 3",IF(P7842="Atraso",M7842,M7842/(1+$J$2)^Q7842),IF(P7842="Atraso",M7842,M7842/(1+$J$1)^Q7842))</f>
        <v/>
      </c>
    </row>
    <row r="7843">
      <c r="A7843" t="inlineStr">
        <is>
          <t>Q07L09</t>
        </is>
      </c>
      <c r="B7843" t="inlineStr">
        <is>
          <t>CAMILA DA FROTA GUERRA</t>
        </is>
      </c>
      <c r="C7843" t="n">
        <v>1</v>
      </c>
      <c r="D7843" t="inlineStr">
        <is>
          <t>IPCA</t>
        </is>
      </c>
      <c r="E7843" t="n">
        <v>0</v>
      </c>
      <c r="F7843" t="inlineStr">
        <is>
          <t>MENSAL</t>
        </is>
      </c>
      <c r="G7843" t="n">
        <v>46325</v>
      </c>
      <c r="H7843" t="n">
        <v>46325</v>
      </c>
      <c r="I7843" t="inlineStr">
        <is>
          <t>036</t>
        </is>
      </c>
      <c r="J7843" t="inlineStr">
        <is>
          <t>CARTEIRA</t>
        </is>
      </c>
      <c r="K7843" t="inlineStr">
        <is>
          <t>CONTRATO</t>
        </is>
      </c>
      <c r="L7843" t="n">
        <v>1224.290424</v>
      </c>
      <c r="M7843" t="inlineStr"/>
      <c r="N7843" t="inlineStr"/>
      <c r="O7843" s="142">
        <f>DATE(YEAR(H7843),MONTH(H7843),1)</f>
        <v/>
      </c>
      <c r="P7843" s="132">
        <f>IF(H7843&gt;$L$3,"Futuro","Atraso")</f>
        <v/>
      </c>
      <c r="Q7843">
        <f>12*(YEAR(H7843)-YEAR($L$3))+(MONTH(H7843)-MONTH($L$3))</f>
        <v/>
      </c>
      <c r="R7843" s="366">
        <f>IF(N7843="IBIRAPITANGA FASE 3",IF(P7843="Atraso",M7843,M7843/(1+$J$2)^Q7843),IF(P7843="Atraso",M7843,M7843/(1+$J$1)^Q7843))</f>
        <v/>
      </c>
    </row>
    <row r="7844">
      <c r="A7844" t="inlineStr">
        <is>
          <t>Q07L09</t>
        </is>
      </c>
      <c r="B7844" t="inlineStr">
        <is>
          <t>CAMILA DA FROTA GUERRA</t>
        </is>
      </c>
      <c r="C7844" t="n">
        <v>1</v>
      </c>
      <c r="D7844" t="inlineStr">
        <is>
          <t>IPCA</t>
        </is>
      </c>
      <c r="E7844" t="n">
        <v>0</v>
      </c>
      <c r="F7844" t="inlineStr">
        <is>
          <t>MENSAL</t>
        </is>
      </c>
      <c r="G7844" t="n">
        <v>46356</v>
      </c>
      <c r="H7844" t="n">
        <v>46356</v>
      </c>
      <c r="I7844" t="inlineStr">
        <is>
          <t>037</t>
        </is>
      </c>
      <c r="J7844" t="inlineStr">
        <is>
          <t>CARTEIRA</t>
        </is>
      </c>
      <c r="K7844" t="inlineStr">
        <is>
          <t>CONTRATO</t>
        </is>
      </c>
      <c r="L7844" t="n">
        <v>1224.290424</v>
      </c>
      <c r="M7844" t="inlineStr"/>
      <c r="N7844" t="inlineStr"/>
      <c r="O7844" s="142">
        <f>DATE(YEAR(H7844),MONTH(H7844),1)</f>
        <v/>
      </c>
      <c r="P7844" s="132">
        <f>IF(H7844&gt;$L$3,"Futuro","Atraso")</f>
        <v/>
      </c>
      <c r="Q7844">
        <f>12*(YEAR(H7844)-YEAR($L$3))+(MONTH(H7844)-MONTH($L$3))</f>
        <v/>
      </c>
      <c r="R7844" s="366">
        <f>IF(N7844="IBIRAPITANGA FASE 3",IF(P7844="Atraso",M7844,M7844/(1+$J$2)^Q7844),IF(P7844="Atraso",M7844,M7844/(1+$J$1)^Q7844))</f>
        <v/>
      </c>
    </row>
    <row r="7845">
      <c r="A7845" t="inlineStr">
        <is>
          <t>Q07L09</t>
        </is>
      </c>
      <c r="B7845" t="inlineStr">
        <is>
          <t>CAMILA DA FROTA GUERRA</t>
        </is>
      </c>
      <c r="C7845" t="n">
        <v>1</v>
      </c>
      <c r="D7845" t="inlineStr">
        <is>
          <t>IPCA</t>
        </is>
      </c>
      <c r="E7845" t="n">
        <v>0</v>
      </c>
      <c r="F7845" t="inlineStr">
        <is>
          <t>MENSAL</t>
        </is>
      </c>
      <c r="G7845" t="n">
        <v>46386</v>
      </c>
      <c r="H7845" t="n">
        <v>46386</v>
      </c>
      <c r="I7845" t="inlineStr">
        <is>
          <t>038</t>
        </is>
      </c>
      <c r="J7845" t="inlineStr">
        <is>
          <t>CARTEIRA</t>
        </is>
      </c>
      <c r="K7845" t="inlineStr">
        <is>
          <t>CONTRATO</t>
        </is>
      </c>
      <c r="L7845" t="n">
        <v>1224.290424</v>
      </c>
      <c r="M7845" t="inlineStr"/>
      <c r="N7845" t="inlineStr"/>
      <c r="O7845" s="142">
        <f>DATE(YEAR(H7845),MONTH(H7845),1)</f>
        <v/>
      </c>
      <c r="P7845" s="132">
        <f>IF(H7845&gt;$L$3,"Futuro","Atraso")</f>
        <v/>
      </c>
      <c r="Q7845">
        <f>12*(YEAR(H7845)-YEAR($L$3))+(MONTH(H7845)-MONTH($L$3))</f>
        <v/>
      </c>
      <c r="R7845" s="366">
        <f>IF(N7845="IBIRAPITANGA FASE 3",IF(P7845="Atraso",M7845,M7845/(1+$J$2)^Q7845),IF(P7845="Atraso",M7845,M7845/(1+$J$1)^Q7845))</f>
        <v/>
      </c>
    </row>
    <row r="7846">
      <c r="A7846" t="inlineStr">
        <is>
          <t>Q07L09</t>
        </is>
      </c>
      <c r="B7846" t="inlineStr">
        <is>
          <t>CAMILA DA FROTA GUERRA</t>
        </is>
      </c>
      <c r="C7846" t="n">
        <v>1</v>
      </c>
      <c r="D7846" t="inlineStr">
        <is>
          <t>IPCA</t>
        </is>
      </c>
      <c r="E7846" t="n">
        <v>0</v>
      </c>
      <c r="F7846" t="inlineStr">
        <is>
          <t>MENSAL</t>
        </is>
      </c>
      <c r="G7846" t="n">
        <v>46417</v>
      </c>
      <c r="H7846" t="n">
        <v>46417</v>
      </c>
      <c r="I7846" t="inlineStr">
        <is>
          <t>039</t>
        </is>
      </c>
      <c r="J7846" t="inlineStr">
        <is>
          <t>CARTEIRA</t>
        </is>
      </c>
      <c r="K7846" t="inlineStr">
        <is>
          <t>CONTRATO</t>
        </is>
      </c>
      <c r="L7846" t="n">
        <v>1224.290424</v>
      </c>
      <c r="M7846" t="inlineStr"/>
      <c r="N7846" t="inlineStr"/>
      <c r="O7846" s="142">
        <f>DATE(YEAR(H7846),MONTH(H7846),1)</f>
        <v/>
      </c>
      <c r="P7846" s="132">
        <f>IF(H7846&gt;$L$3,"Futuro","Atraso")</f>
        <v/>
      </c>
      <c r="Q7846">
        <f>12*(YEAR(H7846)-YEAR($L$3))+(MONTH(H7846)-MONTH($L$3))</f>
        <v/>
      </c>
      <c r="R7846" s="366">
        <f>IF(N7846="IBIRAPITANGA FASE 3",IF(P7846="Atraso",M7846,M7846/(1+$J$2)^Q7846),IF(P7846="Atraso",M7846,M7846/(1+$J$1)^Q7846))</f>
        <v/>
      </c>
    </row>
    <row r="7847">
      <c r="A7847" t="inlineStr">
        <is>
          <t>Q07L09</t>
        </is>
      </c>
      <c r="B7847" t="inlineStr">
        <is>
          <t>CAMILA DA FROTA GUERRA</t>
        </is>
      </c>
      <c r="C7847" t="n">
        <v>1</v>
      </c>
      <c r="D7847" t="inlineStr">
        <is>
          <t>IPCA</t>
        </is>
      </c>
      <c r="E7847" t="n">
        <v>0</v>
      </c>
      <c r="F7847" t="inlineStr">
        <is>
          <t>MENSAL</t>
        </is>
      </c>
      <c r="G7847" t="n">
        <v>46446</v>
      </c>
      <c r="H7847" t="n">
        <v>46446</v>
      </c>
      <c r="I7847" t="inlineStr">
        <is>
          <t>040</t>
        </is>
      </c>
      <c r="J7847" t="inlineStr">
        <is>
          <t>CARTEIRA</t>
        </is>
      </c>
      <c r="K7847" t="inlineStr">
        <is>
          <t>CONTRATO</t>
        </is>
      </c>
      <c r="L7847" t="n">
        <v>1224.290424</v>
      </c>
      <c r="M7847" t="inlineStr"/>
      <c r="N7847" t="inlineStr"/>
      <c r="O7847" s="142">
        <f>DATE(YEAR(H7847),MONTH(H7847),1)</f>
        <v/>
      </c>
      <c r="P7847" s="132">
        <f>IF(H7847&gt;$L$3,"Futuro","Atraso")</f>
        <v/>
      </c>
      <c r="Q7847">
        <f>12*(YEAR(H7847)-YEAR($L$3))+(MONTH(H7847)-MONTH($L$3))</f>
        <v/>
      </c>
      <c r="R7847" s="366">
        <f>IF(N7847="IBIRAPITANGA FASE 3",IF(P7847="Atraso",M7847,M7847/(1+$J$2)^Q7847),IF(P7847="Atraso",M7847,M7847/(1+$J$1)^Q7847))</f>
        <v/>
      </c>
    </row>
    <row r="7848">
      <c r="A7848" t="inlineStr">
        <is>
          <t>Q07L09</t>
        </is>
      </c>
      <c r="B7848" t="inlineStr">
        <is>
          <t>CAMILA DA FROTA GUERRA</t>
        </is>
      </c>
      <c r="C7848" t="n">
        <v>1</v>
      </c>
      <c r="D7848" t="inlineStr">
        <is>
          <t>IPCA</t>
        </is>
      </c>
      <c r="E7848" t="n">
        <v>0</v>
      </c>
      <c r="F7848" t="inlineStr">
        <is>
          <t>MENSAL</t>
        </is>
      </c>
      <c r="G7848" t="n">
        <v>46476</v>
      </c>
      <c r="H7848" t="n">
        <v>46476</v>
      </c>
      <c r="I7848" t="inlineStr">
        <is>
          <t>041</t>
        </is>
      </c>
      <c r="J7848" t="inlineStr">
        <is>
          <t>CARTEIRA</t>
        </is>
      </c>
      <c r="K7848" t="inlineStr">
        <is>
          <t>CONTRATO</t>
        </is>
      </c>
      <c r="L7848" t="n">
        <v>1224.290424</v>
      </c>
      <c r="M7848" t="inlineStr"/>
      <c r="N7848" t="inlineStr"/>
      <c r="O7848" s="142">
        <f>DATE(YEAR(H7848),MONTH(H7848),1)</f>
        <v/>
      </c>
      <c r="P7848" s="132">
        <f>IF(H7848&gt;$L$3,"Futuro","Atraso")</f>
        <v/>
      </c>
      <c r="Q7848">
        <f>12*(YEAR(H7848)-YEAR($L$3))+(MONTH(H7848)-MONTH($L$3))</f>
        <v/>
      </c>
      <c r="R7848" s="366">
        <f>IF(N7848="IBIRAPITANGA FASE 3",IF(P7848="Atraso",M7848,M7848/(1+$J$2)^Q7848),IF(P7848="Atraso",M7848,M7848/(1+$J$1)^Q7848))</f>
        <v/>
      </c>
    </row>
    <row r="7849">
      <c r="A7849" t="inlineStr">
        <is>
          <t>Q07L09</t>
        </is>
      </c>
      <c r="B7849" t="inlineStr">
        <is>
          <t>CAMILA DA FROTA GUERRA</t>
        </is>
      </c>
      <c r="C7849" t="n">
        <v>1</v>
      </c>
      <c r="D7849" t="inlineStr">
        <is>
          <t>IPCA</t>
        </is>
      </c>
      <c r="E7849" t="n">
        <v>0</v>
      </c>
      <c r="F7849" t="inlineStr">
        <is>
          <t>MENSAL</t>
        </is>
      </c>
      <c r="G7849" t="n">
        <v>46507</v>
      </c>
      <c r="H7849" t="n">
        <v>46507</v>
      </c>
      <c r="I7849" t="inlineStr">
        <is>
          <t>042</t>
        </is>
      </c>
      <c r="J7849" t="inlineStr">
        <is>
          <t>CARTEIRA</t>
        </is>
      </c>
      <c r="K7849" t="inlineStr">
        <is>
          <t>CONTRATO</t>
        </is>
      </c>
      <c r="L7849" t="n">
        <v>1224.290424</v>
      </c>
      <c r="M7849" t="inlineStr"/>
      <c r="N7849" t="inlineStr"/>
      <c r="O7849" s="142">
        <f>DATE(YEAR(H7849),MONTH(H7849),1)</f>
        <v/>
      </c>
      <c r="P7849" s="132">
        <f>IF(H7849&gt;$L$3,"Futuro","Atraso")</f>
        <v/>
      </c>
      <c r="Q7849">
        <f>12*(YEAR(H7849)-YEAR($L$3))+(MONTH(H7849)-MONTH($L$3))</f>
        <v/>
      </c>
      <c r="R7849" s="366">
        <f>IF(N7849="IBIRAPITANGA FASE 3",IF(P7849="Atraso",M7849,M7849/(1+$J$2)^Q7849),IF(P7849="Atraso",M7849,M7849/(1+$J$1)^Q7849))</f>
        <v/>
      </c>
    </row>
    <row r="7850">
      <c r="A7850" t="inlineStr">
        <is>
          <t>Q07L09</t>
        </is>
      </c>
      <c r="B7850" t="inlineStr">
        <is>
          <t>CAMILA DA FROTA GUERRA</t>
        </is>
      </c>
      <c r="C7850" t="n">
        <v>1</v>
      </c>
      <c r="D7850" t="inlineStr">
        <is>
          <t>IPCA</t>
        </is>
      </c>
      <c r="E7850" t="n">
        <v>0</v>
      </c>
      <c r="F7850" t="inlineStr">
        <is>
          <t>MENSAL</t>
        </is>
      </c>
      <c r="G7850" t="n">
        <v>46537</v>
      </c>
      <c r="H7850" t="n">
        <v>46537</v>
      </c>
      <c r="I7850" t="inlineStr">
        <is>
          <t>043</t>
        </is>
      </c>
      <c r="J7850" t="inlineStr">
        <is>
          <t>CARTEIRA</t>
        </is>
      </c>
      <c r="K7850" t="inlineStr">
        <is>
          <t>CONTRATO</t>
        </is>
      </c>
      <c r="L7850" t="n">
        <v>1224.290424</v>
      </c>
      <c r="M7850" t="inlineStr"/>
      <c r="N7850" t="inlineStr"/>
      <c r="O7850" s="142">
        <f>DATE(YEAR(H7850),MONTH(H7850),1)</f>
        <v/>
      </c>
      <c r="P7850" s="132">
        <f>IF(H7850&gt;$L$3,"Futuro","Atraso")</f>
        <v/>
      </c>
      <c r="Q7850">
        <f>12*(YEAR(H7850)-YEAR($L$3))+(MONTH(H7850)-MONTH($L$3))</f>
        <v/>
      </c>
      <c r="R7850" s="366">
        <f>IF(N7850="IBIRAPITANGA FASE 3",IF(P7850="Atraso",M7850,M7850/(1+$J$2)^Q7850),IF(P7850="Atraso",M7850,M7850/(1+$J$1)^Q7850))</f>
        <v/>
      </c>
    </row>
    <row r="7851">
      <c r="A7851" t="inlineStr">
        <is>
          <t>Q07L017</t>
        </is>
      </c>
      <c r="B7851" t="inlineStr">
        <is>
          <t>CAMILA DA FROTA GUERRA</t>
        </is>
      </c>
      <c r="C7851" t="n">
        <v>1</v>
      </c>
      <c r="D7851" t="inlineStr">
        <is>
          <t>IPCA</t>
        </is>
      </c>
      <c r="E7851" t="n">
        <v>0</v>
      </c>
      <c r="F7851" t="inlineStr">
        <is>
          <t>MENSAL</t>
        </is>
      </c>
      <c r="G7851" t="n">
        <v>45229</v>
      </c>
      <c r="H7851" t="n">
        <v>45229</v>
      </c>
      <c r="I7851" t="inlineStr">
        <is>
          <t>002</t>
        </is>
      </c>
      <c r="J7851" t="inlineStr">
        <is>
          <t>CARTEIRA</t>
        </is>
      </c>
      <c r="K7851" t="inlineStr">
        <is>
          <t>CONTRATO</t>
        </is>
      </c>
      <c r="L7851" t="n">
        <v>411.83481</v>
      </c>
      <c r="M7851" t="inlineStr"/>
      <c r="N7851" t="inlineStr"/>
      <c r="O7851" s="142">
        <f>DATE(YEAR(H7851),MONTH(H7851),1)</f>
        <v/>
      </c>
      <c r="P7851" s="132">
        <f>IF(H7851&gt;$L$3,"Futuro","Atraso")</f>
        <v/>
      </c>
      <c r="Q7851">
        <f>12*(YEAR(H7851)-YEAR($L$3))+(MONTH(H7851)-MONTH($L$3))</f>
        <v/>
      </c>
      <c r="R7851" s="366">
        <f>IF(N7851="IBIRAPITANGA FASE 3",IF(P7851="Atraso",M7851,M7851/(1+$J$2)^Q7851),IF(P7851="Atraso",M7851,M7851/(1+$J$1)^Q7851))</f>
        <v/>
      </c>
    </row>
    <row r="7852">
      <c r="A7852" t="inlineStr">
        <is>
          <t>Q07L017</t>
        </is>
      </c>
      <c r="B7852" t="inlineStr">
        <is>
          <t>CAMILA DA FROTA GUERRA</t>
        </is>
      </c>
      <c r="C7852" t="n">
        <v>1</v>
      </c>
      <c r="D7852" t="inlineStr">
        <is>
          <t>IPCA</t>
        </is>
      </c>
      <c r="E7852" t="n">
        <v>0</v>
      </c>
      <c r="F7852" t="inlineStr">
        <is>
          <t>MENSAL</t>
        </is>
      </c>
      <c r="G7852" t="n">
        <v>45260</v>
      </c>
      <c r="H7852" t="n">
        <v>45260</v>
      </c>
      <c r="I7852" t="inlineStr">
        <is>
          <t>001</t>
        </is>
      </c>
      <c r="J7852" t="inlineStr">
        <is>
          <t>CARTEIRA</t>
        </is>
      </c>
      <c r="K7852" t="inlineStr">
        <is>
          <t>CONTRATO</t>
        </is>
      </c>
      <c r="L7852" t="n">
        <v>1224.290424</v>
      </c>
      <c r="M7852" t="inlineStr"/>
      <c r="N7852" t="inlineStr"/>
      <c r="O7852" s="142">
        <f>DATE(YEAR(H7852),MONTH(H7852),1)</f>
        <v/>
      </c>
      <c r="P7852" s="132">
        <f>IF(H7852&gt;$L$3,"Futuro","Atraso")</f>
        <v/>
      </c>
      <c r="Q7852">
        <f>12*(YEAR(H7852)-YEAR($L$3))+(MONTH(H7852)-MONTH($L$3))</f>
        <v/>
      </c>
      <c r="R7852" s="366">
        <f>IF(N7852="IBIRAPITANGA FASE 3",IF(P7852="Atraso",M7852,M7852/(1+$J$2)^Q7852),IF(P7852="Atraso",M7852,M7852/(1+$J$1)^Q7852))</f>
        <v/>
      </c>
    </row>
    <row r="7853">
      <c r="A7853" t="inlineStr">
        <is>
          <t>Q07L017</t>
        </is>
      </c>
      <c r="B7853" t="inlineStr">
        <is>
          <t>CAMILA DA FROTA GUERRA</t>
        </is>
      </c>
      <c r="C7853" t="n">
        <v>1</v>
      </c>
      <c r="D7853" t="inlineStr">
        <is>
          <t>IPCA</t>
        </is>
      </c>
      <c r="E7853" t="n">
        <v>0</v>
      </c>
      <c r="F7853" t="inlineStr">
        <is>
          <t>MENSAL</t>
        </is>
      </c>
      <c r="G7853" t="n">
        <v>45290</v>
      </c>
      <c r="H7853" t="n">
        <v>45290</v>
      </c>
      <c r="I7853" t="inlineStr">
        <is>
          <t>002</t>
        </is>
      </c>
      <c r="J7853" t="inlineStr">
        <is>
          <t>CARTEIRA</t>
        </is>
      </c>
      <c r="K7853" t="inlineStr">
        <is>
          <t>CONTRATO</t>
        </is>
      </c>
      <c r="L7853" t="n">
        <v>1224.290424</v>
      </c>
      <c r="M7853" t="inlineStr"/>
      <c r="N7853" t="inlineStr"/>
      <c r="O7853" s="142">
        <f>DATE(YEAR(H7853),MONTH(H7853),1)</f>
        <v/>
      </c>
      <c r="P7853" s="132">
        <f>IF(H7853&gt;$L$3,"Futuro","Atraso")</f>
        <v/>
      </c>
      <c r="Q7853">
        <f>12*(YEAR(H7853)-YEAR($L$3))+(MONTH(H7853)-MONTH($L$3))</f>
        <v/>
      </c>
      <c r="R7853" s="366">
        <f>IF(N7853="IBIRAPITANGA FASE 3",IF(P7853="Atraso",M7853,M7853/(1+$J$2)^Q7853),IF(P7853="Atraso",M7853,M7853/(1+$J$1)^Q7853))</f>
        <v/>
      </c>
    </row>
    <row r="7854">
      <c r="A7854" t="inlineStr">
        <is>
          <t>Q07L017</t>
        </is>
      </c>
      <c r="B7854" t="inlineStr">
        <is>
          <t>CAMILA DA FROTA GUERRA</t>
        </is>
      </c>
      <c r="C7854" t="n">
        <v>1</v>
      </c>
      <c r="D7854" t="inlineStr">
        <is>
          <t>IPCA</t>
        </is>
      </c>
      <c r="E7854" t="n">
        <v>0</v>
      </c>
      <c r="F7854" t="inlineStr">
        <is>
          <t>MENSAL</t>
        </is>
      </c>
      <c r="G7854" t="n">
        <v>45321</v>
      </c>
      <c r="H7854" t="n">
        <v>45321</v>
      </c>
      <c r="I7854" t="inlineStr">
        <is>
          <t>003</t>
        </is>
      </c>
      <c r="J7854" t="inlineStr">
        <is>
          <t>CARTEIRA</t>
        </is>
      </c>
      <c r="K7854" t="inlineStr">
        <is>
          <t>CONTRATO</t>
        </is>
      </c>
      <c r="L7854" t="n">
        <v>1224.290424</v>
      </c>
      <c r="M7854" t="inlineStr"/>
      <c r="N7854" t="inlineStr"/>
      <c r="O7854" s="142">
        <f>DATE(YEAR(H7854),MONTH(H7854),1)</f>
        <v/>
      </c>
      <c r="P7854" s="132">
        <f>IF(H7854&gt;$L$3,"Futuro","Atraso")</f>
        <v/>
      </c>
      <c r="Q7854">
        <f>12*(YEAR(H7854)-YEAR($L$3))+(MONTH(H7854)-MONTH($L$3))</f>
        <v/>
      </c>
      <c r="R7854" s="366">
        <f>IF(N7854="IBIRAPITANGA FASE 3",IF(P7854="Atraso",M7854,M7854/(1+$J$2)^Q7854),IF(P7854="Atraso",M7854,M7854/(1+$J$1)^Q7854))</f>
        <v/>
      </c>
    </row>
    <row r="7855">
      <c r="A7855" t="inlineStr">
        <is>
          <t>Q07L017</t>
        </is>
      </c>
      <c r="B7855" t="inlineStr">
        <is>
          <t>CAMILA DA FROTA GUERRA</t>
        </is>
      </c>
      <c r="C7855" t="n">
        <v>1</v>
      </c>
      <c r="D7855" t="inlineStr">
        <is>
          <t>IPCA</t>
        </is>
      </c>
      <c r="E7855" t="n">
        <v>0</v>
      </c>
      <c r="F7855" t="inlineStr">
        <is>
          <t>MENSAL</t>
        </is>
      </c>
      <c r="G7855" t="n">
        <v>45351</v>
      </c>
      <c r="H7855" t="n">
        <v>45351</v>
      </c>
      <c r="I7855" t="inlineStr">
        <is>
          <t>004</t>
        </is>
      </c>
      <c r="J7855" t="inlineStr">
        <is>
          <t>CARTEIRA</t>
        </is>
      </c>
      <c r="K7855" t="inlineStr">
        <is>
          <t>CONTRATO</t>
        </is>
      </c>
      <c r="L7855" t="n">
        <v>1224.290424</v>
      </c>
      <c r="M7855" t="inlineStr"/>
      <c r="N7855" t="inlineStr"/>
      <c r="O7855" s="142">
        <f>DATE(YEAR(H7855),MONTH(H7855),1)</f>
        <v/>
      </c>
      <c r="P7855" s="132">
        <f>IF(H7855&gt;$L$3,"Futuro","Atraso")</f>
        <v/>
      </c>
      <c r="Q7855">
        <f>12*(YEAR(H7855)-YEAR($L$3))+(MONTH(H7855)-MONTH($L$3))</f>
        <v/>
      </c>
      <c r="R7855" s="366">
        <f>IF(N7855="IBIRAPITANGA FASE 3",IF(P7855="Atraso",M7855,M7855/(1+$J$2)^Q7855),IF(P7855="Atraso",M7855,M7855/(1+$J$1)^Q7855))</f>
        <v/>
      </c>
    </row>
    <row r="7856">
      <c r="A7856" t="inlineStr">
        <is>
          <t>Q07L017</t>
        </is>
      </c>
      <c r="B7856" t="inlineStr">
        <is>
          <t>CAMILA DA FROTA GUERRA</t>
        </is>
      </c>
      <c r="C7856" t="n">
        <v>1</v>
      </c>
      <c r="D7856" t="inlineStr">
        <is>
          <t>IPCA</t>
        </is>
      </c>
      <c r="E7856" t="n">
        <v>0</v>
      </c>
      <c r="F7856" t="inlineStr">
        <is>
          <t>MENSAL</t>
        </is>
      </c>
      <c r="G7856" t="n">
        <v>45381</v>
      </c>
      <c r="H7856" t="n">
        <v>45381</v>
      </c>
      <c r="I7856" t="inlineStr">
        <is>
          <t>005</t>
        </is>
      </c>
      <c r="J7856" t="inlineStr">
        <is>
          <t>CARTEIRA</t>
        </is>
      </c>
      <c r="K7856" t="inlineStr">
        <is>
          <t>CONTRATO</t>
        </is>
      </c>
      <c r="L7856" t="n">
        <v>1224.290424</v>
      </c>
      <c r="M7856" t="inlineStr"/>
      <c r="N7856" t="inlineStr"/>
      <c r="O7856" s="142">
        <f>DATE(YEAR(H7856),MONTH(H7856),1)</f>
        <v/>
      </c>
      <c r="P7856" s="132">
        <f>IF(H7856&gt;$L$3,"Futuro","Atraso")</f>
        <v/>
      </c>
      <c r="Q7856">
        <f>12*(YEAR(H7856)-YEAR($L$3))+(MONTH(H7856)-MONTH($L$3))</f>
        <v/>
      </c>
      <c r="R7856" s="366">
        <f>IF(N7856="IBIRAPITANGA FASE 3",IF(P7856="Atraso",M7856,M7856/(1+$J$2)^Q7856),IF(P7856="Atraso",M7856,M7856/(1+$J$1)^Q7856))</f>
        <v/>
      </c>
    </row>
    <row r="7857">
      <c r="A7857" t="inlineStr">
        <is>
          <t>Q07L017</t>
        </is>
      </c>
      <c r="B7857" t="inlineStr">
        <is>
          <t>CAMILA DA FROTA GUERRA</t>
        </is>
      </c>
      <c r="C7857" t="n">
        <v>1</v>
      </c>
      <c r="D7857" t="inlineStr">
        <is>
          <t>IPCA</t>
        </is>
      </c>
      <c r="E7857" t="n">
        <v>0</v>
      </c>
      <c r="F7857" t="inlineStr">
        <is>
          <t>MENSAL</t>
        </is>
      </c>
      <c r="G7857" t="n">
        <v>45412</v>
      </c>
      <c r="H7857" t="n">
        <v>45412</v>
      </c>
      <c r="I7857" t="inlineStr">
        <is>
          <t>006</t>
        </is>
      </c>
      <c r="J7857" t="inlineStr">
        <is>
          <t>CARTEIRA</t>
        </is>
      </c>
      <c r="K7857" t="inlineStr">
        <is>
          <t>CONTRATO</t>
        </is>
      </c>
      <c r="L7857" t="n">
        <v>1224.290424</v>
      </c>
      <c r="M7857" t="inlineStr"/>
      <c r="N7857" t="inlineStr"/>
      <c r="O7857" s="142">
        <f>DATE(YEAR(H7857),MONTH(H7857),1)</f>
        <v/>
      </c>
      <c r="P7857" s="132">
        <f>IF(H7857&gt;$L$3,"Futuro","Atraso")</f>
        <v/>
      </c>
      <c r="Q7857">
        <f>12*(YEAR(H7857)-YEAR($L$3))+(MONTH(H7857)-MONTH($L$3))</f>
        <v/>
      </c>
      <c r="R7857" s="366">
        <f>IF(N7857="IBIRAPITANGA FASE 3",IF(P7857="Atraso",M7857,M7857/(1+$J$2)^Q7857),IF(P7857="Atraso",M7857,M7857/(1+$J$1)^Q7857))</f>
        <v/>
      </c>
    </row>
    <row r="7858">
      <c r="A7858" t="inlineStr">
        <is>
          <t>Q07L017</t>
        </is>
      </c>
      <c r="B7858" t="inlineStr">
        <is>
          <t>CAMILA DA FROTA GUERRA</t>
        </is>
      </c>
      <c r="C7858" t="n">
        <v>1</v>
      </c>
      <c r="D7858" t="inlineStr">
        <is>
          <t>IPCA</t>
        </is>
      </c>
      <c r="E7858" t="n">
        <v>0</v>
      </c>
      <c r="F7858" t="inlineStr">
        <is>
          <t>MENSAL</t>
        </is>
      </c>
      <c r="G7858" t="n">
        <v>45442</v>
      </c>
      <c r="H7858" t="n">
        <v>45442</v>
      </c>
      <c r="I7858" t="inlineStr">
        <is>
          <t>007</t>
        </is>
      </c>
      <c r="J7858" t="inlineStr">
        <is>
          <t>CARTEIRA</t>
        </is>
      </c>
      <c r="K7858" t="inlineStr">
        <is>
          <t>CONTRATO</t>
        </is>
      </c>
      <c r="L7858" t="n">
        <v>1224.290424</v>
      </c>
      <c r="M7858" t="inlineStr"/>
      <c r="N7858" t="inlineStr"/>
      <c r="O7858" s="142">
        <f>DATE(YEAR(H7858),MONTH(H7858),1)</f>
        <v/>
      </c>
      <c r="P7858" s="132">
        <f>IF(H7858&gt;$L$3,"Futuro","Atraso")</f>
        <v/>
      </c>
      <c r="Q7858">
        <f>12*(YEAR(H7858)-YEAR($L$3))+(MONTH(H7858)-MONTH($L$3))</f>
        <v/>
      </c>
      <c r="R7858" s="366">
        <f>IF(N7858="IBIRAPITANGA FASE 3",IF(P7858="Atraso",M7858,M7858/(1+$J$2)^Q7858),IF(P7858="Atraso",M7858,M7858/(1+$J$1)^Q7858))</f>
        <v/>
      </c>
    </row>
    <row r="7859">
      <c r="A7859" t="inlineStr">
        <is>
          <t>Q07L017</t>
        </is>
      </c>
      <c r="B7859" t="inlineStr">
        <is>
          <t>CAMILA DA FROTA GUERRA</t>
        </is>
      </c>
      <c r="C7859" t="n">
        <v>1</v>
      </c>
      <c r="D7859" t="inlineStr">
        <is>
          <t>IPCA</t>
        </is>
      </c>
      <c r="E7859" t="n">
        <v>0</v>
      </c>
      <c r="F7859" t="inlineStr">
        <is>
          <t>MENSAL</t>
        </is>
      </c>
      <c r="G7859" t="n">
        <v>45473</v>
      </c>
      <c r="H7859" t="n">
        <v>45473</v>
      </c>
      <c r="I7859" t="inlineStr">
        <is>
          <t>008</t>
        </is>
      </c>
      <c r="J7859" t="inlineStr">
        <is>
          <t>CARTEIRA</t>
        </is>
      </c>
      <c r="K7859" t="inlineStr">
        <is>
          <t>CONTRATO</t>
        </is>
      </c>
      <c r="L7859" t="n">
        <v>1224.290424</v>
      </c>
      <c r="M7859" t="inlineStr"/>
      <c r="N7859" t="inlineStr"/>
      <c r="O7859" s="142">
        <f>DATE(YEAR(H7859),MONTH(H7859),1)</f>
        <v/>
      </c>
      <c r="P7859" s="132">
        <f>IF(H7859&gt;$L$3,"Futuro","Atraso")</f>
        <v/>
      </c>
      <c r="Q7859">
        <f>12*(YEAR(H7859)-YEAR($L$3))+(MONTH(H7859)-MONTH($L$3))</f>
        <v/>
      </c>
      <c r="R7859" s="366">
        <f>IF(N7859="IBIRAPITANGA FASE 3",IF(P7859="Atraso",M7859,M7859/(1+$J$2)^Q7859),IF(P7859="Atraso",M7859,M7859/(1+$J$1)^Q7859))</f>
        <v/>
      </c>
    </row>
    <row r="7860">
      <c r="A7860" t="inlineStr">
        <is>
          <t>Q07L017</t>
        </is>
      </c>
      <c r="B7860" t="inlineStr">
        <is>
          <t>CAMILA DA FROTA GUERRA</t>
        </is>
      </c>
      <c r="C7860" t="n">
        <v>1</v>
      </c>
      <c r="D7860" t="inlineStr">
        <is>
          <t>IPCA</t>
        </is>
      </c>
      <c r="E7860" t="n">
        <v>0</v>
      </c>
      <c r="F7860" t="inlineStr">
        <is>
          <t>MENSAL</t>
        </is>
      </c>
      <c r="G7860" t="n">
        <v>45503</v>
      </c>
      <c r="H7860" t="n">
        <v>45503</v>
      </c>
      <c r="I7860" t="inlineStr">
        <is>
          <t>009</t>
        </is>
      </c>
      <c r="J7860" t="inlineStr">
        <is>
          <t>CARTEIRA</t>
        </is>
      </c>
      <c r="K7860" t="inlineStr">
        <is>
          <t>CONTRATO</t>
        </is>
      </c>
      <c r="L7860" t="n">
        <v>1224.290424</v>
      </c>
      <c r="M7860" t="inlineStr"/>
      <c r="N7860" t="inlineStr"/>
      <c r="O7860" s="142">
        <f>DATE(YEAR(H7860),MONTH(H7860),1)</f>
        <v/>
      </c>
      <c r="P7860" s="132">
        <f>IF(H7860&gt;$L$3,"Futuro","Atraso")</f>
        <v/>
      </c>
      <c r="Q7860">
        <f>12*(YEAR(H7860)-YEAR($L$3))+(MONTH(H7860)-MONTH($L$3))</f>
        <v/>
      </c>
      <c r="R7860" s="366">
        <f>IF(N7860="IBIRAPITANGA FASE 3",IF(P7860="Atraso",M7860,M7860/(1+$J$2)^Q7860),IF(P7860="Atraso",M7860,M7860/(1+$J$1)^Q7860))</f>
        <v/>
      </c>
    </row>
    <row r="7861">
      <c r="A7861" t="inlineStr">
        <is>
          <t>Q07L017</t>
        </is>
      </c>
      <c r="B7861" t="inlineStr">
        <is>
          <t>CAMILA DA FROTA GUERRA</t>
        </is>
      </c>
      <c r="C7861" t="n">
        <v>1</v>
      </c>
      <c r="D7861" t="inlineStr">
        <is>
          <t>IPCA</t>
        </is>
      </c>
      <c r="E7861" t="n">
        <v>0</v>
      </c>
      <c r="F7861" t="inlineStr">
        <is>
          <t>MENSAL</t>
        </is>
      </c>
      <c r="G7861" t="n">
        <v>45534</v>
      </c>
      <c r="H7861" t="n">
        <v>45534</v>
      </c>
      <c r="I7861" t="inlineStr">
        <is>
          <t>010</t>
        </is>
      </c>
      <c r="J7861" t="inlineStr">
        <is>
          <t>CARTEIRA</t>
        </is>
      </c>
      <c r="K7861" t="inlineStr">
        <is>
          <t>CONTRATO</t>
        </is>
      </c>
      <c r="L7861" t="n">
        <v>1224.290424</v>
      </c>
      <c r="M7861" t="inlineStr"/>
      <c r="N7861" t="inlineStr"/>
      <c r="O7861" s="142">
        <f>DATE(YEAR(H7861),MONTH(H7861),1)</f>
        <v/>
      </c>
      <c r="P7861" s="132">
        <f>IF(H7861&gt;$L$3,"Futuro","Atraso")</f>
        <v/>
      </c>
      <c r="Q7861">
        <f>12*(YEAR(H7861)-YEAR($L$3))+(MONTH(H7861)-MONTH($L$3))</f>
        <v/>
      </c>
      <c r="R7861" s="366">
        <f>IF(N7861="IBIRAPITANGA FASE 3",IF(P7861="Atraso",M7861,M7861/(1+$J$2)^Q7861),IF(P7861="Atraso",M7861,M7861/(1+$J$1)^Q7861))</f>
        <v/>
      </c>
    </row>
    <row r="7862">
      <c r="A7862" t="inlineStr">
        <is>
          <t>Q07L017</t>
        </is>
      </c>
      <c r="B7862" t="inlineStr">
        <is>
          <t>CAMILA DA FROTA GUERRA</t>
        </is>
      </c>
      <c r="C7862" t="n">
        <v>1</v>
      </c>
      <c r="D7862" t="inlineStr">
        <is>
          <t>IPCA</t>
        </is>
      </c>
      <c r="E7862" t="n">
        <v>0</v>
      </c>
      <c r="F7862" t="inlineStr">
        <is>
          <t>MENSAL</t>
        </is>
      </c>
      <c r="G7862" t="n">
        <v>45565</v>
      </c>
      <c r="H7862" t="n">
        <v>45565</v>
      </c>
      <c r="I7862" t="inlineStr">
        <is>
          <t>011</t>
        </is>
      </c>
      <c r="J7862" t="inlineStr">
        <is>
          <t>CARTEIRA</t>
        </is>
      </c>
      <c r="K7862" t="inlineStr">
        <is>
          <t>CONTRATO</t>
        </is>
      </c>
      <c r="L7862" t="n">
        <v>1224.290424</v>
      </c>
      <c r="M7862" t="inlineStr"/>
      <c r="N7862" t="inlineStr"/>
      <c r="O7862" s="142">
        <f>DATE(YEAR(H7862),MONTH(H7862),1)</f>
        <v/>
      </c>
      <c r="P7862" s="132">
        <f>IF(H7862&gt;$L$3,"Futuro","Atraso")</f>
        <v/>
      </c>
      <c r="Q7862">
        <f>12*(YEAR(H7862)-YEAR($L$3))+(MONTH(H7862)-MONTH($L$3))</f>
        <v/>
      </c>
      <c r="R7862" s="366">
        <f>IF(N7862="IBIRAPITANGA FASE 3",IF(P7862="Atraso",M7862,M7862/(1+$J$2)^Q7862),IF(P7862="Atraso",M7862,M7862/(1+$J$1)^Q7862))</f>
        <v/>
      </c>
    </row>
    <row r="7863">
      <c r="A7863" t="inlineStr">
        <is>
          <t>Q07L017</t>
        </is>
      </c>
      <c r="B7863" t="inlineStr">
        <is>
          <t>CAMILA DA FROTA GUERRA</t>
        </is>
      </c>
      <c r="C7863" t="n">
        <v>1</v>
      </c>
      <c r="D7863" t="inlineStr">
        <is>
          <t>IPCA</t>
        </is>
      </c>
      <c r="E7863" t="n">
        <v>0</v>
      </c>
      <c r="F7863" t="inlineStr">
        <is>
          <t>MENSAL</t>
        </is>
      </c>
      <c r="G7863" t="n">
        <v>45595</v>
      </c>
      <c r="H7863" t="n">
        <v>45595</v>
      </c>
      <c r="I7863" t="inlineStr">
        <is>
          <t>012</t>
        </is>
      </c>
      <c r="J7863" t="inlineStr">
        <is>
          <t>CARTEIRA</t>
        </is>
      </c>
      <c r="K7863" t="inlineStr">
        <is>
          <t>CONTRATO</t>
        </is>
      </c>
      <c r="L7863" t="n">
        <v>1224.290424</v>
      </c>
      <c r="M7863" t="inlineStr"/>
      <c r="N7863" t="inlineStr"/>
      <c r="O7863" s="142">
        <f>DATE(YEAR(H7863),MONTH(H7863),1)</f>
        <v/>
      </c>
      <c r="P7863" s="132">
        <f>IF(H7863&gt;$L$3,"Futuro","Atraso")</f>
        <v/>
      </c>
      <c r="Q7863">
        <f>12*(YEAR(H7863)-YEAR($L$3))+(MONTH(H7863)-MONTH($L$3))</f>
        <v/>
      </c>
      <c r="R7863" s="366">
        <f>IF(N7863="IBIRAPITANGA FASE 3",IF(P7863="Atraso",M7863,M7863/(1+$J$2)^Q7863),IF(P7863="Atraso",M7863,M7863/(1+$J$1)^Q7863))</f>
        <v/>
      </c>
    </row>
    <row r="7864">
      <c r="A7864" t="inlineStr">
        <is>
          <t>Q07L017</t>
        </is>
      </c>
      <c r="B7864" t="inlineStr">
        <is>
          <t>CAMILA DA FROTA GUERRA</t>
        </is>
      </c>
      <c r="C7864" t="n">
        <v>1</v>
      </c>
      <c r="D7864" t="inlineStr">
        <is>
          <t>IPCA</t>
        </is>
      </c>
      <c r="E7864" t="n">
        <v>0</v>
      </c>
      <c r="F7864" t="inlineStr">
        <is>
          <t>MENSAL</t>
        </is>
      </c>
      <c r="G7864" t="n">
        <v>45626</v>
      </c>
      <c r="H7864" t="n">
        <v>45626</v>
      </c>
      <c r="I7864" t="inlineStr">
        <is>
          <t>013</t>
        </is>
      </c>
      <c r="J7864" t="inlineStr">
        <is>
          <t>CARTEIRA</t>
        </is>
      </c>
      <c r="K7864" t="inlineStr">
        <is>
          <t>CONTRATO</t>
        </is>
      </c>
      <c r="L7864" t="n">
        <v>1224.290424</v>
      </c>
      <c r="M7864" t="inlineStr"/>
      <c r="N7864" t="inlineStr"/>
      <c r="O7864" s="142">
        <f>DATE(YEAR(H7864),MONTH(H7864),1)</f>
        <v/>
      </c>
      <c r="P7864" s="132">
        <f>IF(H7864&gt;$L$3,"Futuro","Atraso")</f>
        <v/>
      </c>
      <c r="Q7864">
        <f>12*(YEAR(H7864)-YEAR($L$3))+(MONTH(H7864)-MONTH($L$3))</f>
        <v/>
      </c>
      <c r="R7864" s="366">
        <f>IF(N7864="IBIRAPITANGA FASE 3",IF(P7864="Atraso",M7864,M7864/(1+$J$2)^Q7864),IF(P7864="Atraso",M7864,M7864/(1+$J$1)^Q7864))</f>
        <v/>
      </c>
    </row>
    <row r="7865">
      <c r="A7865" t="inlineStr">
        <is>
          <t>Q07L017</t>
        </is>
      </c>
      <c r="B7865" t="inlineStr">
        <is>
          <t>CAMILA DA FROTA GUERRA</t>
        </is>
      </c>
      <c r="C7865" t="n">
        <v>1</v>
      </c>
      <c r="D7865" t="inlineStr">
        <is>
          <t>IPCA</t>
        </is>
      </c>
      <c r="E7865" t="n">
        <v>0</v>
      </c>
      <c r="F7865" t="inlineStr">
        <is>
          <t>MENSAL</t>
        </is>
      </c>
      <c r="G7865" t="n">
        <v>45656</v>
      </c>
      <c r="H7865" t="n">
        <v>45656</v>
      </c>
      <c r="I7865" t="inlineStr">
        <is>
          <t>014</t>
        </is>
      </c>
      <c r="J7865" t="inlineStr">
        <is>
          <t>CARTEIRA</t>
        </is>
      </c>
      <c r="K7865" t="inlineStr">
        <is>
          <t>CONTRATO</t>
        </is>
      </c>
      <c r="L7865" t="n">
        <v>1224.290424</v>
      </c>
      <c r="M7865" t="inlineStr"/>
      <c r="N7865" t="inlineStr"/>
      <c r="O7865" s="142">
        <f>DATE(YEAR(H7865),MONTH(H7865),1)</f>
        <v/>
      </c>
      <c r="P7865" s="132">
        <f>IF(H7865&gt;$L$3,"Futuro","Atraso")</f>
        <v/>
      </c>
      <c r="Q7865">
        <f>12*(YEAR(H7865)-YEAR($L$3))+(MONTH(H7865)-MONTH($L$3))</f>
        <v/>
      </c>
      <c r="R7865" s="366">
        <f>IF(N7865="IBIRAPITANGA FASE 3",IF(P7865="Atraso",M7865,M7865/(1+$J$2)^Q7865),IF(P7865="Atraso",M7865,M7865/(1+$J$1)^Q7865))</f>
        <v/>
      </c>
    </row>
    <row r="7866">
      <c r="A7866" t="inlineStr">
        <is>
          <t>Q07L017</t>
        </is>
      </c>
      <c r="B7866" t="inlineStr">
        <is>
          <t>CAMILA DA FROTA GUERRA</t>
        </is>
      </c>
      <c r="C7866" t="n">
        <v>1</v>
      </c>
      <c r="D7866" t="inlineStr">
        <is>
          <t>IPCA</t>
        </is>
      </c>
      <c r="E7866" t="n">
        <v>0</v>
      </c>
      <c r="F7866" t="inlineStr">
        <is>
          <t>MENSAL</t>
        </is>
      </c>
      <c r="G7866" t="n">
        <v>45687</v>
      </c>
      <c r="H7866" t="n">
        <v>45687</v>
      </c>
      <c r="I7866" t="inlineStr">
        <is>
          <t>015</t>
        </is>
      </c>
      <c r="J7866" t="inlineStr">
        <is>
          <t>CARTEIRA</t>
        </is>
      </c>
      <c r="K7866" t="inlineStr">
        <is>
          <t>CONTRATO</t>
        </is>
      </c>
      <c r="L7866" t="n">
        <v>1224.290424</v>
      </c>
      <c r="M7866" t="inlineStr"/>
      <c r="N7866" t="inlineStr"/>
      <c r="O7866" s="142">
        <f>DATE(YEAR(H7866),MONTH(H7866),1)</f>
        <v/>
      </c>
      <c r="P7866" s="132">
        <f>IF(H7866&gt;$L$3,"Futuro","Atraso")</f>
        <v/>
      </c>
      <c r="Q7866">
        <f>12*(YEAR(H7866)-YEAR($L$3))+(MONTH(H7866)-MONTH($L$3))</f>
        <v/>
      </c>
      <c r="R7866" s="366">
        <f>IF(N7866="IBIRAPITANGA FASE 3",IF(P7866="Atraso",M7866,M7866/(1+$J$2)^Q7866),IF(P7866="Atraso",M7866,M7866/(1+$J$1)^Q7866))</f>
        <v/>
      </c>
    </row>
    <row r="7867">
      <c r="A7867" t="inlineStr">
        <is>
          <t>Q07L017</t>
        </is>
      </c>
      <c r="B7867" t="inlineStr">
        <is>
          <t>CAMILA DA FROTA GUERRA</t>
        </is>
      </c>
      <c r="C7867" t="n">
        <v>1</v>
      </c>
      <c r="D7867" t="inlineStr">
        <is>
          <t>IPCA</t>
        </is>
      </c>
      <c r="E7867" t="n">
        <v>0</v>
      </c>
      <c r="F7867" t="inlineStr">
        <is>
          <t>MENSAL</t>
        </is>
      </c>
      <c r="G7867" t="n">
        <v>45716</v>
      </c>
      <c r="H7867" t="n">
        <v>45716</v>
      </c>
      <c r="I7867" t="inlineStr">
        <is>
          <t>016</t>
        </is>
      </c>
      <c r="J7867" t="inlineStr">
        <is>
          <t>CARTEIRA</t>
        </is>
      </c>
      <c r="K7867" t="inlineStr">
        <is>
          <t>CONTRATO</t>
        </is>
      </c>
      <c r="L7867" t="n">
        <v>1224.290424</v>
      </c>
      <c r="M7867" t="inlineStr"/>
      <c r="N7867" t="inlineStr"/>
      <c r="O7867" s="142">
        <f>DATE(YEAR(H7867),MONTH(H7867),1)</f>
        <v/>
      </c>
      <c r="P7867" s="132">
        <f>IF(H7867&gt;$L$3,"Futuro","Atraso")</f>
        <v/>
      </c>
      <c r="Q7867">
        <f>12*(YEAR(H7867)-YEAR($L$3))+(MONTH(H7867)-MONTH($L$3))</f>
        <v/>
      </c>
      <c r="R7867" s="366">
        <f>IF(N7867="IBIRAPITANGA FASE 3",IF(P7867="Atraso",M7867,M7867/(1+$J$2)^Q7867),IF(P7867="Atraso",M7867,M7867/(1+$J$1)^Q7867))</f>
        <v/>
      </c>
    </row>
    <row r="7868">
      <c r="A7868" t="inlineStr">
        <is>
          <t>Q07L017</t>
        </is>
      </c>
      <c r="B7868" t="inlineStr">
        <is>
          <t>CAMILA DA FROTA GUERRA</t>
        </is>
      </c>
      <c r="C7868" t="n">
        <v>1</v>
      </c>
      <c r="D7868" t="inlineStr">
        <is>
          <t>IPCA</t>
        </is>
      </c>
      <c r="E7868" t="n">
        <v>0</v>
      </c>
      <c r="F7868" t="inlineStr">
        <is>
          <t>MENSAL</t>
        </is>
      </c>
      <c r="G7868" t="n">
        <v>45746</v>
      </c>
      <c r="H7868" t="n">
        <v>45746</v>
      </c>
      <c r="I7868" t="inlineStr">
        <is>
          <t>017</t>
        </is>
      </c>
      <c r="J7868" t="inlineStr">
        <is>
          <t>CARTEIRA</t>
        </is>
      </c>
      <c r="K7868" t="inlineStr">
        <is>
          <t>CONTRATO</t>
        </is>
      </c>
      <c r="L7868" t="n">
        <v>1224.290424</v>
      </c>
      <c r="M7868" t="inlineStr"/>
      <c r="N7868" t="inlineStr"/>
      <c r="O7868" s="142">
        <f>DATE(YEAR(H7868),MONTH(H7868),1)</f>
        <v/>
      </c>
      <c r="P7868" s="132">
        <f>IF(H7868&gt;$L$3,"Futuro","Atraso")</f>
        <v/>
      </c>
      <c r="Q7868">
        <f>12*(YEAR(H7868)-YEAR($L$3))+(MONTH(H7868)-MONTH($L$3))</f>
        <v/>
      </c>
      <c r="R7868" s="366">
        <f>IF(N7868="IBIRAPITANGA FASE 3",IF(P7868="Atraso",M7868,M7868/(1+$J$2)^Q7868),IF(P7868="Atraso",M7868,M7868/(1+$J$1)^Q7868))</f>
        <v/>
      </c>
    </row>
    <row r="7869">
      <c r="A7869" t="inlineStr">
        <is>
          <t>Q07L017</t>
        </is>
      </c>
      <c r="B7869" t="inlineStr">
        <is>
          <t>CAMILA DA FROTA GUERRA</t>
        </is>
      </c>
      <c r="C7869" t="n">
        <v>1</v>
      </c>
      <c r="D7869" t="inlineStr">
        <is>
          <t>IPCA</t>
        </is>
      </c>
      <c r="E7869" t="n">
        <v>0</v>
      </c>
      <c r="F7869" t="inlineStr">
        <is>
          <t>MENSAL</t>
        </is>
      </c>
      <c r="G7869" t="n">
        <v>45777</v>
      </c>
      <c r="H7869" t="n">
        <v>45777</v>
      </c>
      <c r="I7869" t="inlineStr">
        <is>
          <t>018</t>
        </is>
      </c>
      <c r="J7869" t="inlineStr">
        <is>
          <t>CARTEIRA</t>
        </is>
      </c>
      <c r="K7869" t="inlineStr">
        <is>
          <t>CONTRATO</t>
        </is>
      </c>
      <c r="L7869" t="n">
        <v>1224.290424</v>
      </c>
      <c r="M7869" t="inlineStr"/>
      <c r="N7869" t="inlineStr"/>
      <c r="O7869" s="142">
        <f>DATE(YEAR(H7869),MONTH(H7869),1)</f>
        <v/>
      </c>
      <c r="P7869" s="132">
        <f>IF(H7869&gt;$L$3,"Futuro","Atraso")</f>
        <v/>
      </c>
      <c r="Q7869">
        <f>12*(YEAR(H7869)-YEAR($L$3))+(MONTH(H7869)-MONTH($L$3))</f>
        <v/>
      </c>
      <c r="R7869" s="366">
        <f>IF(N7869="IBIRAPITANGA FASE 3",IF(P7869="Atraso",M7869,M7869/(1+$J$2)^Q7869),IF(P7869="Atraso",M7869,M7869/(1+$J$1)^Q7869))</f>
        <v/>
      </c>
    </row>
    <row r="7870">
      <c r="A7870" t="inlineStr">
        <is>
          <t>Q07L017</t>
        </is>
      </c>
      <c r="B7870" t="inlineStr">
        <is>
          <t>CAMILA DA FROTA GUERRA</t>
        </is>
      </c>
      <c r="C7870" t="n">
        <v>1</v>
      </c>
      <c r="D7870" t="inlineStr">
        <is>
          <t>IPCA</t>
        </is>
      </c>
      <c r="E7870" t="n">
        <v>0</v>
      </c>
      <c r="F7870" t="inlineStr">
        <is>
          <t>MENSAL</t>
        </is>
      </c>
      <c r="G7870" t="n">
        <v>45807</v>
      </c>
      <c r="H7870" t="n">
        <v>45807</v>
      </c>
      <c r="I7870" t="inlineStr">
        <is>
          <t>019</t>
        </is>
      </c>
      <c r="J7870" t="inlineStr">
        <is>
          <t>CARTEIRA</t>
        </is>
      </c>
      <c r="K7870" t="inlineStr">
        <is>
          <t>CONTRATO</t>
        </is>
      </c>
      <c r="L7870" t="n">
        <v>1224.290424</v>
      </c>
      <c r="M7870" t="inlineStr"/>
      <c r="N7870" t="inlineStr"/>
      <c r="O7870" s="142">
        <f>DATE(YEAR(H7870),MONTH(H7870),1)</f>
        <v/>
      </c>
      <c r="P7870" s="132">
        <f>IF(H7870&gt;$L$3,"Futuro","Atraso")</f>
        <v/>
      </c>
      <c r="Q7870">
        <f>12*(YEAR(H7870)-YEAR($L$3))+(MONTH(H7870)-MONTH($L$3))</f>
        <v/>
      </c>
      <c r="R7870" s="366">
        <f>IF(N7870="IBIRAPITANGA FASE 3",IF(P7870="Atraso",M7870,M7870/(1+$J$2)^Q7870),IF(P7870="Atraso",M7870,M7870/(1+$J$1)^Q7870))</f>
        <v/>
      </c>
    </row>
    <row r="7871">
      <c r="A7871" t="inlineStr">
        <is>
          <t>Q07L017</t>
        </is>
      </c>
      <c r="B7871" t="inlineStr">
        <is>
          <t>CAMILA DA FROTA GUERRA</t>
        </is>
      </c>
      <c r="C7871" t="n">
        <v>1</v>
      </c>
      <c r="D7871" t="inlineStr">
        <is>
          <t>IPCA</t>
        </is>
      </c>
      <c r="E7871" t="n">
        <v>0</v>
      </c>
      <c r="F7871" t="inlineStr">
        <is>
          <t>MENSAL</t>
        </is>
      </c>
      <c r="G7871" t="n">
        <v>45838</v>
      </c>
      <c r="H7871" t="n">
        <v>45838</v>
      </c>
      <c r="I7871" t="inlineStr">
        <is>
          <t>020</t>
        </is>
      </c>
      <c r="J7871" t="inlineStr">
        <is>
          <t>CARTEIRA</t>
        </is>
      </c>
      <c r="K7871" t="inlineStr">
        <is>
          <t>CONTRATO</t>
        </is>
      </c>
      <c r="L7871" t="n">
        <v>1224.290424</v>
      </c>
      <c r="M7871" t="inlineStr"/>
      <c r="N7871" t="inlineStr"/>
      <c r="O7871" s="142">
        <f>DATE(YEAR(H7871),MONTH(H7871),1)</f>
        <v/>
      </c>
      <c r="P7871" s="132">
        <f>IF(H7871&gt;$L$3,"Futuro","Atraso")</f>
        <v/>
      </c>
      <c r="Q7871">
        <f>12*(YEAR(H7871)-YEAR($L$3))+(MONTH(H7871)-MONTH($L$3))</f>
        <v/>
      </c>
      <c r="R7871" s="366">
        <f>IF(N7871="IBIRAPITANGA FASE 3",IF(P7871="Atraso",M7871,M7871/(1+$J$2)^Q7871),IF(P7871="Atraso",M7871,M7871/(1+$J$1)^Q7871))</f>
        <v/>
      </c>
    </row>
    <row r="7872">
      <c r="A7872" t="inlineStr">
        <is>
          <t>Q07L017</t>
        </is>
      </c>
      <c r="B7872" t="inlineStr">
        <is>
          <t>CAMILA DA FROTA GUERRA</t>
        </is>
      </c>
      <c r="C7872" t="n">
        <v>1</v>
      </c>
      <c r="D7872" t="inlineStr">
        <is>
          <t>IPCA</t>
        </is>
      </c>
      <c r="E7872" t="n">
        <v>0</v>
      </c>
      <c r="F7872" t="inlineStr">
        <is>
          <t>MENSAL</t>
        </is>
      </c>
      <c r="G7872" t="n">
        <v>45868</v>
      </c>
      <c r="H7872" t="n">
        <v>45868</v>
      </c>
      <c r="I7872" t="inlineStr">
        <is>
          <t>021</t>
        </is>
      </c>
      <c r="J7872" t="inlineStr">
        <is>
          <t>CARTEIRA</t>
        </is>
      </c>
      <c r="K7872" t="inlineStr">
        <is>
          <t>CONTRATO</t>
        </is>
      </c>
      <c r="L7872" t="n">
        <v>1224.290424</v>
      </c>
      <c r="M7872" t="inlineStr"/>
      <c r="N7872" t="inlineStr"/>
      <c r="O7872" s="142">
        <f>DATE(YEAR(H7872),MONTH(H7872),1)</f>
        <v/>
      </c>
      <c r="P7872" s="132">
        <f>IF(H7872&gt;$L$3,"Futuro","Atraso")</f>
        <v/>
      </c>
      <c r="Q7872">
        <f>12*(YEAR(H7872)-YEAR($L$3))+(MONTH(H7872)-MONTH($L$3))</f>
        <v/>
      </c>
      <c r="R7872" s="366">
        <f>IF(N7872="IBIRAPITANGA FASE 3",IF(P7872="Atraso",M7872,M7872/(1+$J$2)^Q7872),IF(P7872="Atraso",M7872,M7872/(1+$J$1)^Q7872))</f>
        <v/>
      </c>
    </row>
    <row r="7873">
      <c r="A7873" t="inlineStr">
        <is>
          <t>Q07L017</t>
        </is>
      </c>
      <c r="B7873" t="inlineStr">
        <is>
          <t>CAMILA DA FROTA GUERRA</t>
        </is>
      </c>
      <c r="C7873" t="n">
        <v>1</v>
      </c>
      <c r="D7873" t="inlineStr">
        <is>
          <t>IPCA</t>
        </is>
      </c>
      <c r="E7873" t="n">
        <v>0</v>
      </c>
      <c r="F7873" t="inlineStr">
        <is>
          <t>MENSAL</t>
        </is>
      </c>
      <c r="G7873" t="n">
        <v>45899</v>
      </c>
      <c r="H7873" t="n">
        <v>45899</v>
      </c>
      <c r="I7873" t="inlineStr">
        <is>
          <t>022</t>
        </is>
      </c>
      <c r="J7873" t="inlineStr">
        <is>
          <t>CARTEIRA</t>
        </is>
      </c>
      <c r="K7873" t="inlineStr">
        <is>
          <t>CONTRATO</t>
        </is>
      </c>
      <c r="L7873" t="n">
        <v>1224.290424</v>
      </c>
      <c r="M7873" t="inlineStr"/>
      <c r="N7873" t="inlineStr"/>
      <c r="O7873" s="142">
        <f>DATE(YEAR(H7873),MONTH(H7873),1)</f>
        <v/>
      </c>
      <c r="P7873" s="132">
        <f>IF(H7873&gt;$L$3,"Futuro","Atraso")</f>
        <v/>
      </c>
      <c r="Q7873">
        <f>12*(YEAR(H7873)-YEAR($L$3))+(MONTH(H7873)-MONTH($L$3))</f>
        <v/>
      </c>
      <c r="R7873" s="366">
        <f>IF(N7873="IBIRAPITANGA FASE 3",IF(P7873="Atraso",M7873,M7873/(1+$J$2)^Q7873),IF(P7873="Atraso",M7873,M7873/(1+$J$1)^Q7873))</f>
        <v/>
      </c>
    </row>
    <row r="7874">
      <c r="A7874" t="inlineStr">
        <is>
          <t>Q07L017</t>
        </is>
      </c>
      <c r="B7874" t="inlineStr">
        <is>
          <t>CAMILA DA FROTA GUERRA</t>
        </is>
      </c>
      <c r="C7874" t="n">
        <v>1</v>
      </c>
      <c r="D7874" t="inlineStr">
        <is>
          <t>IPCA</t>
        </is>
      </c>
      <c r="E7874" t="n">
        <v>0</v>
      </c>
      <c r="F7874" t="inlineStr">
        <is>
          <t>MENSAL</t>
        </is>
      </c>
      <c r="G7874" t="n">
        <v>45930</v>
      </c>
      <c r="H7874" t="n">
        <v>45930</v>
      </c>
      <c r="I7874" t="inlineStr">
        <is>
          <t>023</t>
        </is>
      </c>
      <c r="J7874" t="inlineStr">
        <is>
          <t>CARTEIRA</t>
        </is>
      </c>
      <c r="K7874" t="inlineStr">
        <is>
          <t>CONTRATO</t>
        </is>
      </c>
      <c r="L7874" t="n">
        <v>1224.290424</v>
      </c>
      <c r="M7874" t="inlineStr"/>
      <c r="N7874" t="inlineStr"/>
      <c r="O7874" s="142">
        <f>DATE(YEAR(H7874),MONTH(H7874),1)</f>
        <v/>
      </c>
      <c r="P7874" s="132">
        <f>IF(H7874&gt;$L$3,"Futuro","Atraso")</f>
        <v/>
      </c>
      <c r="Q7874">
        <f>12*(YEAR(H7874)-YEAR($L$3))+(MONTH(H7874)-MONTH($L$3))</f>
        <v/>
      </c>
      <c r="R7874" s="366">
        <f>IF(N7874="IBIRAPITANGA FASE 3",IF(P7874="Atraso",M7874,M7874/(1+$J$2)^Q7874),IF(P7874="Atraso",M7874,M7874/(1+$J$1)^Q7874))</f>
        <v/>
      </c>
    </row>
    <row r="7875">
      <c r="A7875" t="inlineStr">
        <is>
          <t>Q07L017</t>
        </is>
      </c>
      <c r="B7875" t="inlineStr">
        <is>
          <t>CAMILA DA FROTA GUERRA</t>
        </is>
      </c>
      <c r="C7875" t="n">
        <v>1</v>
      </c>
      <c r="D7875" t="inlineStr">
        <is>
          <t>IPCA</t>
        </is>
      </c>
      <c r="E7875" t="n">
        <v>0</v>
      </c>
      <c r="F7875" t="inlineStr">
        <is>
          <t>MENSAL</t>
        </is>
      </c>
      <c r="G7875" t="n">
        <v>45960</v>
      </c>
      <c r="H7875" t="n">
        <v>45960</v>
      </c>
      <c r="I7875" t="inlineStr">
        <is>
          <t>024</t>
        </is>
      </c>
      <c r="J7875" t="inlineStr">
        <is>
          <t>CARTEIRA</t>
        </is>
      </c>
      <c r="K7875" t="inlineStr">
        <is>
          <t>CONTRATO</t>
        </is>
      </c>
      <c r="L7875" t="n">
        <v>1224.290424</v>
      </c>
      <c r="M7875" t="inlineStr"/>
      <c r="N7875" t="inlineStr"/>
      <c r="O7875" s="142">
        <f>DATE(YEAR(H7875),MONTH(H7875),1)</f>
        <v/>
      </c>
      <c r="P7875" s="132">
        <f>IF(H7875&gt;$L$3,"Futuro","Atraso")</f>
        <v/>
      </c>
      <c r="Q7875">
        <f>12*(YEAR(H7875)-YEAR($L$3))+(MONTH(H7875)-MONTH($L$3))</f>
        <v/>
      </c>
      <c r="R7875" s="366">
        <f>IF(N7875="IBIRAPITANGA FASE 3",IF(P7875="Atraso",M7875,M7875/(1+$J$2)^Q7875),IF(P7875="Atraso",M7875,M7875/(1+$J$1)^Q7875))</f>
        <v/>
      </c>
    </row>
    <row r="7876">
      <c r="A7876" t="inlineStr">
        <is>
          <t>Q07L017</t>
        </is>
      </c>
      <c r="B7876" t="inlineStr">
        <is>
          <t>CAMILA DA FROTA GUERRA</t>
        </is>
      </c>
      <c r="C7876" t="n">
        <v>1</v>
      </c>
      <c r="D7876" t="inlineStr">
        <is>
          <t>IPCA</t>
        </is>
      </c>
      <c r="E7876" t="n">
        <v>0</v>
      </c>
      <c r="F7876" t="inlineStr">
        <is>
          <t>MENSAL</t>
        </is>
      </c>
      <c r="G7876" t="n">
        <v>45991</v>
      </c>
      <c r="H7876" t="n">
        <v>45991</v>
      </c>
      <c r="I7876" t="inlineStr">
        <is>
          <t>025</t>
        </is>
      </c>
      <c r="J7876" t="inlineStr">
        <is>
          <t>CARTEIRA</t>
        </is>
      </c>
      <c r="K7876" t="inlineStr">
        <is>
          <t>CONTRATO</t>
        </is>
      </c>
      <c r="L7876" t="n">
        <v>1224.290424</v>
      </c>
      <c r="M7876" t="inlineStr"/>
      <c r="N7876" t="inlineStr"/>
      <c r="O7876" s="142">
        <f>DATE(YEAR(H7876),MONTH(H7876),1)</f>
        <v/>
      </c>
      <c r="P7876" s="132">
        <f>IF(H7876&gt;$L$3,"Futuro","Atraso")</f>
        <v/>
      </c>
      <c r="Q7876">
        <f>12*(YEAR(H7876)-YEAR($L$3))+(MONTH(H7876)-MONTH($L$3))</f>
        <v/>
      </c>
      <c r="R7876" s="366">
        <f>IF(N7876="IBIRAPITANGA FASE 3",IF(P7876="Atraso",M7876,M7876/(1+$J$2)^Q7876),IF(P7876="Atraso",M7876,M7876/(1+$J$1)^Q7876))</f>
        <v/>
      </c>
    </row>
    <row r="7877">
      <c r="A7877" t="inlineStr">
        <is>
          <t>Q07L017</t>
        </is>
      </c>
      <c r="B7877" t="inlineStr">
        <is>
          <t>CAMILA DA FROTA GUERRA</t>
        </is>
      </c>
      <c r="C7877" t="n">
        <v>1</v>
      </c>
      <c r="D7877" t="inlineStr">
        <is>
          <t>IPCA</t>
        </is>
      </c>
      <c r="E7877" t="n">
        <v>0</v>
      </c>
      <c r="F7877" t="inlineStr">
        <is>
          <t>MENSAL</t>
        </is>
      </c>
      <c r="G7877" t="n">
        <v>46021</v>
      </c>
      <c r="H7877" t="n">
        <v>46021</v>
      </c>
      <c r="I7877" t="inlineStr">
        <is>
          <t>026</t>
        </is>
      </c>
      <c r="J7877" t="inlineStr">
        <is>
          <t>CARTEIRA</t>
        </is>
      </c>
      <c r="K7877" t="inlineStr">
        <is>
          <t>CONTRATO</t>
        </is>
      </c>
      <c r="L7877" t="n">
        <v>1224.290424</v>
      </c>
      <c r="M7877" t="inlineStr"/>
      <c r="N7877" t="inlineStr"/>
      <c r="O7877" s="142">
        <f>DATE(YEAR(H7877),MONTH(H7877),1)</f>
        <v/>
      </c>
      <c r="P7877" s="132">
        <f>IF(H7877&gt;$L$3,"Futuro","Atraso")</f>
        <v/>
      </c>
      <c r="Q7877">
        <f>12*(YEAR(H7877)-YEAR($L$3))+(MONTH(H7877)-MONTH($L$3))</f>
        <v/>
      </c>
      <c r="R7877" s="366">
        <f>IF(N7877="IBIRAPITANGA FASE 3",IF(P7877="Atraso",M7877,M7877/(1+$J$2)^Q7877),IF(P7877="Atraso",M7877,M7877/(1+$J$1)^Q7877))</f>
        <v/>
      </c>
    </row>
    <row r="7878">
      <c r="A7878" t="inlineStr">
        <is>
          <t>Q07L017</t>
        </is>
      </c>
      <c r="B7878" t="inlineStr">
        <is>
          <t>CAMILA DA FROTA GUERRA</t>
        </is>
      </c>
      <c r="C7878" t="n">
        <v>1</v>
      </c>
      <c r="D7878" t="inlineStr">
        <is>
          <t>IPCA</t>
        </is>
      </c>
      <c r="E7878" t="n">
        <v>0</v>
      </c>
      <c r="F7878" t="inlineStr">
        <is>
          <t>MENSAL</t>
        </is>
      </c>
      <c r="G7878" t="n">
        <v>46052</v>
      </c>
      <c r="H7878" t="n">
        <v>46052</v>
      </c>
      <c r="I7878" t="inlineStr">
        <is>
          <t>027</t>
        </is>
      </c>
      <c r="J7878" t="inlineStr">
        <is>
          <t>CARTEIRA</t>
        </is>
      </c>
      <c r="K7878" t="inlineStr">
        <is>
          <t>CONTRATO</t>
        </is>
      </c>
      <c r="L7878" t="n">
        <v>1224.290424</v>
      </c>
      <c r="M7878" t="inlineStr"/>
      <c r="N7878" t="inlineStr"/>
      <c r="O7878" s="142">
        <f>DATE(YEAR(H7878),MONTH(H7878),1)</f>
        <v/>
      </c>
      <c r="P7878" s="132">
        <f>IF(H7878&gt;$L$3,"Futuro","Atraso")</f>
        <v/>
      </c>
      <c r="Q7878">
        <f>12*(YEAR(H7878)-YEAR($L$3))+(MONTH(H7878)-MONTH($L$3))</f>
        <v/>
      </c>
      <c r="R7878" s="366">
        <f>IF(N7878="IBIRAPITANGA FASE 3",IF(P7878="Atraso",M7878,M7878/(1+$J$2)^Q7878),IF(P7878="Atraso",M7878,M7878/(1+$J$1)^Q7878))</f>
        <v/>
      </c>
    </row>
    <row r="7879">
      <c r="A7879" t="inlineStr">
        <is>
          <t>Q07L017</t>
        </is>
      </c>
      <c r="B7879" t="inlineStr">
        <is>
          <t>CAMILA DA FROTA GUERRA</t>
        </is>
      </c>
      <c r="C7879" t="n">
        <v>1</v>
      </c>
      <c r="D7879" t="inlineStr">
        <is>
          <t>IPCA</t>
        </is>
      </c>
      <c r="E7879" t="n">
        <v>0</v>
      </c>
      <c r="F7879" t="inlineStr">
        <is>
          <t>MENSAL</t>
        </is>
      </c>
      <c r="G7879" t="n">
        <v>46081</v>
      </c>
      <c r="H7879" t="n">
        <v>46081</v>
      </c>
      <c r="I7879" t="inlineStr">
        <is>
          <t>028</t>
        </is>
      </c>
      <c r="J7879" t="inlineStr">
        <is>
          <t>CARTEIRA</t>
        </is>
      </c>
      <c r="K7879" t="inlineStr">
        <is>
          <t>CONTRATO</t>
        </is>
      </c>
      <c r="L7879" t="n">
        <v>1224.290424</v>
      </c>
      <c r="M7879" t="inlineStr"/>
      <c r="N7879" t="inlineStr"/>
      <c r="O7879" s="142">
        <f>DATE(YEAR(H7879),MONTH(H7879),1)</f>
        <v/>
      </c>
      <c r="P7879" s="132">
        <f>IF(H7879&gt;$L$3,"Futuro","Atraso")</f>
        <v/>
      </c>
      <c r="Q7879">
        <f>12*(YEAR(H7879)-YEAR($L$3))+(MONTH(H7879)-MONTH($L$3))</f>
        <v/>
      </c>
      <c r="R7879" s="366">
        <f>IF(N7879="IBIRAPITANGA FASE 3",IF(P7879="Atraso",M7879,M7879/(1+$J$2)^Q7879),IF(P7879="Atraso",M7879,M7879/(1+$J$1)^Q7879))</f>
        <v/>
      </c>
    </row>
    <row r="7880">
      <c r="A7880" t="inlineStr">
        <is>
          <t>Q07L017</t>
        </is>
      </c>
      <c r="B7880" t="inlineStr">
        <is>
          <t>CAMILA DA FROTA GUERRA</t>
        </is>
      </c>
      <c r="C7880" t="n">
        <v>1</v>
      </c>
      <c r="D7880" t="inlineStr">
        <is>
          <t>IPCA</t>
        </is>
      </c>
      <c r="E7880" t="n">
        <v>0</v>
      </c>
      <c r="F7880" t="inlineStr">
        <is>
          <t>MENSAL</t>
        </is>
      </c>
      <c r="G7880" t="n">
        <v>46111</v>
      </c>
      <c r="H7880" t="n">
        <v>46111</v>
      </c>
      <c r="I7880" t="inlineStr">
        <is>
          <t>029</t>
        </is>
      </c>
      <c r="J7880" t="inlineStr">
        <is>
          <t>CARTEIRA</t>
        </is>
      </c>
      <c r="K7880" t="inlineStr">
        <is>
          <t>CONTRATO</t>
        </is>
      </c>
      <c r="L7880" t="n">
        <v>1224.290424</v>
      </c>
      <c r="M7880" t="inlineStr"/>
      <c r="N7880" t="inlineStr"/>
      <c r="O7880" s="142">
        <f>DATE(YEAR(H7880),MONTH(H7880),1)</f>
        <v/>
      </c>
      <c r="P7880" s="132">
        <f>IF(H7880&gt;$L$3,"Futuro","Atraso")</f>
        <v/>
      </c>
      <c r="Q7880">
        <f>12*(YEAR(H7880)-YEAR($L$3))+(MONTH(H7880)-MONTH($L$3))</f>
        <v/>
      </c>
      <c r="R7880" s="366">
        <f>IF(N7880="IBIRAPITANGA FASE 3",IF(P7880="Atraso",M7880,M7880/(1+$J$2)^Q7880),IF(P7880="Atraso",M7880,M7880/(1+$J$1)^Q7880))</f>
        <v/>
      </c>
    </row>
    <row r="7881">
      <c r="A7881" t="inlineStr">
        <is>
          <t>Q07L017</t>
        </is>
      </c>
      <c r="B7881" t="inlineStr">
        <is>
          <t>CAMILA DA FROTA GUERRA</t>
        </is>
      </c>
      <c r="C7881" t="n">
        <v>1</v>
      </c>
      <c r="D7881" t="inlineStr">
        <is>
          <t>IPCA</t>
        </is>
      </c>
      <c r="E7881" t="n">
        <v>0</v>
      </c>
      <c r="F7881" t="inlineStr">
        <is>
          <t>MENSAL</t>
        </is>
      </c>
      <c r="G7881" t="n">
        <v>46142</v>
      </c>
      <c r="H7881" t="n">
        <v>46142</v>
      </c>
      <c r="I7881" t="inlineStr">
        <is>
          <t>030</t>
        </is>
      </c>
      <c r="J7881" t="inlineStr">
        <is>
          <t>CARTEIRA</t>
        </is>
      </c>
      <c r="K7881" t="inlineStr">
        <is>
          <t>CONTRATO</t>
        </is>
      </c>
      <c r="L7881" t="n">
        <v>1224.290424</v>
      </c>
      <c r="M7881" t="inlineStr"/>
      <c r="N7881" t="inlineStr"/>
      <c r="O7881" s="142">
        <f>DATE(YEAR(H7881),MONTH(H7881),1)</f>
        <v/>
      </c>
      <c r="P7881" s="132">
        <f>IF(H7881&gt;$L$3,"Futuro","Atraso")</f>
        <v/>
      </c>
      <c r="Q7881">
        <f>12*(YEAR(H7881)-YEAR($L$3))+(MONTH(H7881)-MONTH($L$3))</f>
        <v/>
      </c>
      <c r="R7881" s="366">
        <f>IF(N7881="IBIRAPITANGA FASE 3",IF(P7881="Atraso",M7881,M7881/(1+$J$2)^Q7881),IF(P7881="Atraso",M7881,M7881/(1+$J$1)^Q7881))</f>
        <v/>
      </c>
    </row>
    <row r="7882">
      <c r="A7882" t="inlineStr">
        <is>
          <t>Q07L017</t>
        </is>
      </c>
      <c r="B7882" t="inlineStr">
        <is>
          <t>CAMILA DA FROTA GUERRA</t>
        </is>
      </c>
      <c r="C7882" t="n">
        <v>1</v>
      </c>
      <c r="D7882" t="inlineStr">
        <is>
          <t>IPCA</t>
        </is>
      </c>
      <c r="E7882" t="n">
        <v>0</v>
      </c>
      <c r="F7882" t="inlineStr">
        <is>
          <t>MENSAL</t>
        </is>
      </c>
      <c r="G7882" t="n">
        <v>46172</v>
      </c>
      <c r="H7882" t="n">
        <v>46172</v>
      </c>
      <c r="I7882" t="inlineStr">
        <is>
          <t>031</t>
        </is>
      </c>
      <c r="J7882" t="inlineStr">
        <is>
          <t>CARTEIRA</t>
        </is>
      </c>
      <c r="K7882" t="inlineStr">
        <is>
          <t>CONTRATO</t>
        </is>
      </c>
      <c r="L7882" t="n">
        <v>1224.290424</v>
      </c>
      <c r="M7882" t="inlineStr"/>
      <c r="N7882" t="inlineStr"/>
      <c r="O7882" s="142">
        <f>DATE(YEAR(H7882),MONTH(H7882),1)</f>
        <v/>
      </c>
      <c r="P7882" s="132">
        <f>IF(H7882&gt;$L$3,"Futuro","Atraso")</f>
        <v/>
      </c>
      <c r="Q7882">
        <f>12*(YEAR(H7882)-YEAR($L$3))+(MONTH(H7882)-MONTH($L$3))</f>
        <v/>
      </c>
      <c r="R7882" s="366">
        <f>IF(N7882="IBIRAPITANGA FASE 3",IF(P7882="Atraso",M7882,M7882/(1+$J$2)^Q7882),IF(P7882="Atraso",M7882,M7882/(1+$J$1)^Q7882))</f>
        <v/>
      </c>
    </row>
    <row r="7883">
      <c r="A7883" t="inlineStr">
        <is>
          <t>Q07L017</t>
        </is>
      </c>
      <c r="B7883" t="inlineStr">
        <is>
          <t>CAMILA DA FROTA GUERRA</t>
        </is>
      </c>
      <c r="C7883" t="n">
        <v>1</v>
      </c>
      <c r="D7883" t="inlineStr">
        <is>
          <t>IPCA</t>
        </is>
      </c>
      <c r="E7883" t="n">
        <v>0</v>
      </c>
      <c r="F7883" t="inlineStr">
        <is>
          <t>MENSAL</t>
        </is>
      </c>
      <c r="G7883" t="n">
        <v>46203</v>
      </c>
      <c r="H7883" t="n">
        <v>46203</v>
      </c>
      <c r="I7883" t="inlineStr">
        <is>
          <t>032</t>
        </is>
      </c>
      <c r="J7883" t="inlineStr">
        <is>
          <t>CARTEIRA</t>
        </is>
      </c>
      <c r="K7883" t="inlineStr">
        <is>
          <t>CONTRATO</t>
        </is>
      </c>
      <c r="L7883" t="n">
        <v>1224.290424</v>
      </c>
      <c r="M7883" t="inlineStr"/>
      <c r="N7883" t="inlineStr"/>
      <c r="O7883" s="142">
        <f>DATE(YEAR(H7883),MONTH(H7883),1)</f>
        <v/>
      </c>
      <c r="P7883" s="132">
        <f>IF(H7883&gt;$L$3,"Futuro","Atraso")</f>
        <v/>
      </c>
      <c r="Q7883">
        <f>12*(YEAR(H7883)-YEAR($L$3))+(MONTH(H7883)-MONTH($L$3))</f>
        <v/>
      </c>
      <c r="R7883" s="366">
        <f>IF(N7883="IBIRAPITANGA FASE 3",IF(P7883="Atraso",M7883,M7883/(1+$J$2)^Q7883),IF(P7883="Atraso",M7883,M7883/(1+$J$1)^Q7883))</f>
        <v/>
      </c>
    </row>
    <row r="7884">
      <c r="A7884" t="inlineStr">
        <is>
          <t>Q07L017</t>
        </is>
      </c>
      <c r="B7884" t="inlineStr">
        <is>
          <t>CAMILA DA FROTA GUERRA</t>
        </is>
      </c>
      <c r="C7884" t="n">
        <v>1</v>
      </c>
      <c r="D7884" t="inlineStr">
        <is>
          <t>IPCA</t>
        </is>
      </c>
      <c r="E7884" t="n">
        <v>0</v>
      </c>
      <c r="F7884" t="inlineStr">
        <is>
          <t>MENSAL</t>
        </is>
      </c>
      <c r="G7884" t="n">
        <v>46233</v>
      </c>
      <c r="H7884" t="n">
        <v>46233</v>
      </c>
      <c r="I7884" t="inlineStr">
        <is>
          <t>033</t>
        </is>
      </c>
      <c r="J7884" t="inlineStr">
        <is>
          <t>CARTEIRA</t>
        </is>
      </c>
      <c r="K7884" t="inlineStr">
        <is>
          <t>CONTRATO</t>
        </is>
      </c>
      <c r="L7884" t="n">
        <v>1224.290424</v>
      </c>
      <c r="M7884" t="inlineStr"/>
      <c r="N7884" t="inlineStr"/>
      <c r="O7884" s="142">
        <f>DATE(YEAR(H7884),MONTH(H7884),1)</f>
        <v/>
      </c>
      <c r="P7884" s="132">
        <f>IF(H7884&gt;$L$3,"Futuro","Atraso")</f>
        <v/>
      </c>
      <c r="Q7884">
        <f>12*(YEAR(H7884)-YEAR($L$3))+(MONTH(H7884)-MONTH($L$3))</f>
        <v/>
      </c>
      <c r="R7884" s="366">
        <f>IF(N7884="IBIRAPITANGA FASE 3",IF(P7884="Atraso",M7884,M7884/(1+$J$2)^Q7884),IF(P7884="Atraso",M7884,M7884/(1+$J$1)^Q7884))</f>
        <v/>
      </c>
    </row>
    <row r="7885">
      <c r="A7885" t="inlineStr">
        <is>
          <t>Q07L017</t>
        </is>
      </c>
      <c r="B7885" t="inlineStr">
        <is>
          <t>CAMILA DA FROTA GUERRA</t>
        </is>
      </c>
      <c r="C7885" t="n">
        <v>1</v>
      </c>
      <c r="D7885" t="inlineStr">
        <is>
          <t>IPCA</t>
        </is>
      </c>
      <c r="E7885" t="n">
        <v>0</v>
      </c>
      <c r="F7885" t="inlineStr">
        <is>
          <t>MENSAL</t>
        </is>
      </c>
      <c r="G7885" t="n">
        <v>46264</v>
      </c>
      <c r="H7885" t="n">
        <v>46264</v>
      </c>
      <c r="I7885" t="inlineStr">
        <is>
          <t>034</t>
        </is>
      </c>
      <c r="J7885" t="inlineStr">
        <is>
          <t>CARTEIRA</t>
        </is>
      </c>
      <c r="K7885" t="inlineStr">
        <is>
          <t>CONTRATO</t>
        </is>
      </c>
      <c r="L7885" t="n">
        <v>1224.290424</v>
      </c>
      <c r="M7885" t="inlineStr"/>
      <c r="N7885" t="inlineStr"/>
      <c r="O7885" s="142">
        <f>DATE(YEAR(H7885),MONTH(H7885),1)</f>
        <v/>
      </c>
      <c r="P7885" s="132">
        <f>IF(H7885&gt;$L$3,"Futuro","Atraso")</f>
        <v/>
      </c>
      <c r="Q7885">
        <f>12*(YEAR(H7885)-YEAR($L$3))+(MONTH(H7885)-MONTH($L$3))</f>
        <v/>
      </c>
      <c r="R7885" s="366">
        <f>IF(N7885="IBIRAPITANGA FASE 3",IF(P7885="Atraso",M7885,M7885/(1+$J$2)^Q7885),IF(P7885="Atraso",M7885,M7885/(1+$J$1)^Q7885))</f>
        <v/>
      </c>
    </row>
    <row r="7886">
      <c r="A7886" t="inlineStr">
        <is>
          <t>Q07L017</t>
        </is>
      </c>
      <c r="B7886" t="inlineStr">
        <is>
          <t>CAMILA DA FROTA GUERRA</t>
        </is>
      </c>
      <c r="C7886" t="n">
        <v>1</v>
      </c>
      <c r="D7886" t="inlineStr">
        <is>
          <t>IPCA</t>
        </is>
      </c>
      <c r="E7886" t="n">
        <v>0</v>
      </c>
      <c r="F7886" t="inlineStr">
        <is>
          <t>MENSAL</t>
        </is>
      </c>
      <c r="G7886" t="n">
        <v>46295</v>
      </c>
      <c r="H7886" t="n">
        <v>46295</v>
      </c>
      <c r="I7886" t="inlineStr">
        <is>
          <t>035</t>
        </is>
      </c>
      <c r="J7886" t="inlineStr">
        <is>
          <t>CARTEIRA</t>
        </is>
      </c>
      <c r="K7886" t="inlineStr">
        <is>
          <t>CONTRATO</t>
        </is>
      </c>
      <c r="L7886" t="n">
        <v>1224.290424</v>
      </c>
      <c r="M7886" t="inlineStr"/>
      <c r="N7886" t="inlineStr"/>
      <c r="O7886" s="142">
        <f>DATE(YEAR(H7886),MONTH(H7886),1)</f>
        <v/>
      </c>
      <c r="P7886" s="132">
        <f>IF(H7886&gt;$L$3,"Futuro","Atraso")</f>
        <v/>
      </c>
      <c r="Q7886">
        <f>12*(YEAR(H7886)-YEAR($L$3))+(MONTH(H7886)-MONTH($L$3))</f>
        <v/>
      </c>
      <c r="R7886" s="366">
        <f>IF(N7886="IBIRAPITANGA FASE 3",IF(P7886="Atraso",M7886,M7886/(1+$J$2)^Q7886),IF(P7886="Atraso",M7886,M7886/(1+$J$1)^Q7886))</f>
        <v/>
      </c>
    </row>
    <row r="7887">
      <c r="A7887" t="inlineStr">
        <is>
          <t>Q07L017</t>
        </is>
      </c>
      <c r="B7887" t="inlineStr">
        <is>
          <t>CAMILA DA FROTA GUERRA</t>
        </is>
      </c>
      <c r="C7887" t="n">
        <v>1</v>
      </c>
      <c r="D7887" t="inlineStr">
        <is>
          <t>IPCA</t>
        </is>
      </c>
      <c r="E7887" t="n">
        <v>0</v>
      </c>
      <c r="F7887" t="inlineStr">
        <is>
          <t>MENSAL</t>
        </is>
      </c>
      <c r="G7887" t="n">
        <v>46325</v>
      </c>
      <c r="H7887" t="n">
        <v>46325</v>
      </c>
      <c r="I7887" t="inlineStr">
        <is>
          <t>036</t>
        </is>
      </c>
      <c r="J7887" t="inlineStr">
        <is>
          <t>CARTEIRA</t>
        </is>
      </c>
      <c r="K7887" t="inlineStr">
        <is>
          <t>CONTRATO</t>
        </is>
      </c>
      <c r="L7887" t="n">
        <v>1224.290424</v>
      </c>
      <c r="M7887" t="inlineStr"/>
      <c r="N7887" t="inlineStr"/>
      <c r="O7887" s="142">
        <f>DATE(YEAR(H7887),MONTH(H7887),1)</f>
        <v/>
      </c>
      <c r="P7887" s="132">
        <f>IF(H7887&gt;$L$3,"Futuro","Atraso")</f>
        <v/>
      </c>
      <c r="Q7887">
        <f>12*(YEAR(H7887)-YEAR($L$3))+(MONTH(H7887)-MONTH($L$3))</f>
        <v/>
      </c>
      <c r="R7887" s="366">
        <f>IF(N7887="IBIRAPITANGA FASE 3",IF(P7887="Atraso",M7887,M7887/(1+$J$2)^Q7887),IF(P7887="Atraso",M7887,M7887/(1+$J$1)^Q7887))</f>
        <v/>
      </c>
    </row>
    <row r="7888">
      <c r="A7888" t="inlineStr">
        <is>
          <t>Q07L017</t>
        </is>
      </c>
      <c r="B7888" t="inlineStr">
        <is>
          <t>CAMILA DA FROTA GUERRA</t>
        </is>
      </c>
      <c r="C7888" t="n">
        <v>1</v>
      </c>
      <c r="D7888" t="inlineStr">
        <is>
          <t>IPCA</t>
        </is>
      </c>
      <c r="E7888" t="n">
        <v>0</v>
      </c>
      <c r="F7888" t="inlineStr">
        <is>
          <t>MENSAL</t>
        </is>
      </c>
      <c r="G7888" t="n">
        <v>46356</v>
      </c>
      <c r="H7888" t="n">
        <v>46356</v>
      </c>
      <c r="I7888" t="inlineStr">
        <is>
          <t>037</t>
        </is>
      </c>
      <c r="J7888" t="inlineStr">
        <is>
          <t>CARTEIRA</t>
        </is>
      </c>
      <c r="K7888" t="inlineStr">
        <is>
          <t>CONTRATO</t>
        </is>
      </c>
      <c r="L7888" t="n">
        <v>1224.290424</v>
      </c>
      <c r="M7888" t="inlineStr"/>
      <c r="N7888" t="inlineStr"/>
      <c r="O7888" s="142">
        <f>DATE(YEAR(H7888),MONTH(H7888),1)</f>
        <v/>
      </c>
      <c r="P7888" s="132">
        <f>IF(H7888&gt;$L$3,"Futuro","Atraso")</f>
        <v/>
      </c>
      <c r="Q7888">
        <f>12*(YEAR(H7888)-YEAR($L$3))+(MONTH(H7888)-MONTH($L$3))</f>
        <v/>
      </c>
      <c r="R7888" s="366">
        <f>IF(N7888="IBIRAPITANGA FASE 3",IF(P7888="Atraso",M7888,M7888/(1+$J$2)^Q7888),IF(P7888="Atraso",M7888,M7888/(1+$J$1)^Q7888))</f>
        <v/>
      </c>
    </row>
    <row r="7889">
      <c r="A7889" t="inlineStr">
        <is>
          <t>Q07L017</t>
        </is>
      </c>
      <c r="B7889" t="inlineStr">
        <is>
          <t>CAMILA DA FROTA GUERRA</t>
        </is>
      </c>
      <c r="C7889" t="n">
        <v>1</v>
      </c>
      <c r="D7889" t="inlineStr">
        <is>
          <t>IPCA</t>
        </is>
      </c>
      <c r="E7889" t="n">
        <v>0</v>
      </c>
      <c r="F7889" t="inlineStr">
        <is>
          <t>MENSAL</t>
        </is>
      </c>
      <c r="G7889" t="n">
        <v>46386</v>
      </c>
      <c r="H7889" t="n">
        <v>46386</v>
      </c>
      <c r="I7889" t="inlineStr">
        <is>
          <t>038</t>
        </is>
      </c>
      <c r="J7889" t="inlineStr">
        <is>
          <t>CARTEIRA</t>
        </is>
      </c>
      <c r="K7889" t="inlineStr">
        <is>
          <t>CONTRATO</t>
        </is>
      </c>
      <c r="L7889" t="n">
        <v>1224.290424</v>
      </c>
      <c r="M7889" t="inlineStr"/>
      <c r="N7889" t="inlineStr"/>
      <c r="O7889" s="142">
        <f>DATE(YEAR(H7889),MONTH(H7889),1)</f>
        <v/>
      </c>
      <c r="P7889" s="132">
        <f>IF(H7889&gt;$L$3,"Futuro","Atraso")</f>
        <v/>
      </c>
      <c r="Q7889">
        <f>12*(YEAR(H7889)-YEAR($L$3))+(MONTH(H7889)-MONTH($L$3))</f>
        <v/>
      </c>
      <c r="R7889" s="366">
        <f>IF(N7889="IBIRAPITANGA FASE 3",IF(P7889="Atraso",M7889,M7889/(1+$J$2)^Q7889),IF(P7889="Atraso",M7889,M7889/(1+$J$1)^Q7889))</f>
        <v/>
      </c>
    </row>
    <row r="7890">
      <c r="A7890" t="inlineStr">
        <is>
          <t>Q07L017</t>
        </is>
      </c>
      <c r="B7890" t="inlineStr">
        <is>
          <t>CAMILA DA FROTA GUERRA</t>
        </is>
      </c>
      <c r="C7890" t="n">
        <v>1</v>
      </c>
      <c r="D7890" t="inlineStr">
        <is>
          <t>IPCA</t>
        </is>
      </c>
      <c r="E7890" t="n">
        <v>0</v>
      </c>
      <c r="F7890" t="inlineStr">
        <is>
          <t>MENSAL</t>
        </is>
      </c>
      <c r="G7890" t="n">
        <v>46417</v>
      </c>
      <c r="H7890" t="n">
        <v>46417</v>
      </c>
      <c r="I7890" t="inlineStr">
        <is>
          <t>039</t>
        </is>
      </c>
      <c r="J7890" t="inlineStr">
        <is>
          <t>CARTEIRA</t>
        </is>
      </c>
      <c r="K7890" t="inlineStr">
        <is>
          <t>CONTRATO</t>
        </is>
      </c>
      <c r="L7890" t="n">
        <v>1224.290424</v>
      </c>
      <c r="M7890" t="inlineStr"/>
      <c r="N7890" t="inlineStr"/>
      <c r="O7890" s="142">
        <f>DATE(YEAR(H7890),MONTH(H7890),1)</f>
        <v/>
      </c>
      <c r="P7890" s="132">
        <f>IF(H7890&gt;$L$3,"Futuro","Atraso")</f>
        <v/>
      </c>
      <c r="Q7890">
        <f>12*(YEAR(H7890)-YEAR($L$3))+(MONTH(H7890)-MONTH($L$3))</f>
        <v/>
      </c>
      <c r="R7890" s="366">
        <f>IF(N7890="IBIRAPITANGA FASE 3",IF(P7890="Atraso",M7890,M7890/(1+$J$2)^Q7890),IF(P7890="Atraso",M7890,M7890/(1+$J$1)^Q7890))</f>
        <v/>
      </c>
    </row>
    <row r="7891">
      <c r="A7891" t="inlineStr">
        <is>
          <t>Q07L017</t>
        </is>
      </c>
      <c r="B7891" t="inlineStr">
        <is>
          <t>CAMILA DA FROTA GUERRA</t>
        </is>
      </c>
      <c r="C7891" t="n">
        <v>1</v>
      </c>
      <c r="D7891" t="inlineStr">
        <is>
          <t>IPCA</t>
        </is>
      </c>
      <c r="E7891" t="n">
        <v>0</v>
      </c>
      <c r="F7891" t="inlineStr">
        <is>
          <t>MENSAL</t>
        </is>
      </c>
      <c r="G7891" t="n">
        <v>46446</v>
      </c>
      <c r="H7891" t="n">
        <v>46446</v>
      </c>
      <c r="I7891" t="inlineStr">
        <is>
          <t>040</t>
        </is>
      </c>
      <c r="J7891" t="inlineStr">
        <is>
          <t>CARTEIRA</t>
        </is>
      </c>
      <c r="K7891" t="inlineStr">
        <is>
          <t>CONTRATO</t>
        </is>
      </c>
      <c r="L7891" t="n">
        <v>1224.290424</v>
      </c>
      <c r="M7891" t="inlineStr"/>
      <c r="N7891" t="inlineStr"/>
      <c r="O7891" s="142">
        <f>DATE(YEAR(H7891),MONTH(H7891),1)</f>
        <v/>
      </c>
      <c r="P7891" s="132">
        <f>IF(H7891&gt;$L$3,"Futuro","Atraso")</f>
        <v/>
      </c>
      <c r="Q7891">
        <f>12*(YEAR(H7891)-YEAR($L$3))+(MONTH(H7891)-MONTH($L$3))</f>
        <v/>
      </c>
      <c r="R7891" s="366">
        <f>IF(N7891="IBIRAPITANGA FASE 3",IF(P7891="Atraso",M7891,M7891/(1+$J$2)^Q7891),IF(P7891="Atraso",M7891,M7891/(1+$J$1)^Q7891))</f>
        <v/>
      </c>
    </row>
    <row r="7892">
      <c r="A7892" t="inlineStr">
        <is>
          <t>Q07L017</t>
        </is>
      </c>
      <c r="B7892" t="inlineStr">
        <is>
          <t>CAMILA DA FROTA GUERRA</t>
        </is>
      </c>
      <c r="C7892" t="n">
        <v>1</v>
      </c>
      <c r="D7892" t="inlineStr">
        <is>
          <t>IPCA</t>
        </is>
      </c>
      <c r="E7892" t="n">
        <v>0</v>
      </c>
      <c r="F7892" t="inlineStr">
        <is>
          <t>MENSAL</t>
        </is>
      </c>
      <c r="G7892" t="n">
        <v>46476</v>
      </c>
      <c r="H7892" t="n">
        <v>46476</v>
      </c>
      <c r="I7892" t="inlineStr">
        <is>
          <t>041</t>
        </is>
      </c>
      <c r="J7892" t="inlineStr">
        <is>
          <t>CARTEIRA</t>
        </is>
      </c>
      <c r="K7892" t="inlineStr">
        <is>
          <t>CONTRATO</t>
        </is>
      </c>
      <c r="L7892" t="n">
        <v>1224.290424</v>
      </c>
      <c r="M7892" t="inlineStr"/>
      <c r="N7892" t="inlineStr"/>
      <c r="O7892" s="142">
        <f>DATE(YEAR(H7892),MONTH(H7892),1)</f>
        <v/>
      </c>
      <c r="P7892" s="132">
        <f>IF(H7892&gt;$L$3,"Futuro","Atraso")</f>
        <v/>
      </c>
      <c r="Q7892">
        <f>12*(YEAR(H7892)-YEAR($L$3))+(MONTH(H7892)-MONTH($L$3))</f>
        <v/>
      </c>
      <c r="R7892" s="366">
        <f>IF(N7892="IBIRAPITANGA FASE 3",IF(P7892="Atraso",M7892,M7892/(1+$J$2)^Q7892),IF(P7892="Atraso",M7892,M7892/(1+$J$1)^Q7892))</f>
        <v/>
      </c>
    </row>
    <row r="7893">
      <c r="A7893" t="inlineStr">
        <is>
          <t>Q07L017</t>
        </is>
      </c>
      <c r="B7893" t="inlineStr">
        <is>
          <t>CAMILA DA FROTA GUERRA</t>
        </is>
      </c>
      <c r="C7893" t="n">
        <v>1</v>
      </c>
      <c r="D7893" t="inlineStr">
        <is>
          <t>IPCA</t>
        </is>
      </c>
      <c r="E7893" t="n">
        <v>0</v>
      </c>
      <c r="F7893" t="inlineStr">
        <is>
          <t>MENSAL</t>
        </is>
      </c>
      <c r="G7893" t="n">
        <v>46507</v>
      </c>
      <c r="H7893" t="n">
        <v>46507</v>
      </c>
      <c r="I7893" t="inlineStr">
        <is>
          <t>042</t>
        </is>
      </c>
      <c r="J7893" t="inlineStr">
        <is>
          <t>CARTEIRA</t>
        </is>
      </c>
      <c r="K7893" t="inlineStr">
        <is>
          <t>CONTRATO</t>
        </is>
      </c>
      <c r="L7893" t="n">
        <v>1224.290424</v>
      </c>
      <c r="M7893" t="inlineStr"/>
      <c r="N7893" t="inlineStr"/>
      <c r="O7893" s="142">
        <f>DATE(YEAR(H7893),MONTH(H7893),1)</f>
        <v/>
      </c>
      <c r="P7893" s="132">
        <f>IF(H7893&gt;$L$3,"Futuro","Atraso")</f>
        <v/>
      </c>
      <c r="Q7893">
        <f>12*(YEAR(H7893)-YEAR($L$3))+(MONTH(H7893)-MONTH($L$3))</f>
        <v/>
      </c>
      <c r="R7893" s="366">
        <f>IF(N7893="IBIRAPITANGA FASE 3",IF(P7893="Atraso",M7893,M7893/(1+$J$2)^Q7893),IF(P7893="Atraso",M7893,M7893/(1+$J$1)^Q7893))</f>
        <v/>
      </c>
    </row>
    <row r="7894">
      <c r="A7894" t="inlineStr">
        <is>
          <t>Q07L017</t>
        </is>
      </c>
      <c r="B7894" t="inlineStr">
        <is>
          <t>CAMILA DA FROTA GUERRA</t>
        </is>
      </c>
      <c r="C7894" t="n">
        <v>1</v>
      </c>
      <c r="D7894" t="inlineStr">
        <is>
          <t>IPCA</t>
        </is>
      </c>
      <c r="E7894" t="n">
        <v>0</v>
      </c>
      <c r="F7894" t="inlineStr">
        <is>
          <t>MENSAL</t>
        </is>
      </c>
      <c r="G7894" t="n">
        <v>46537</v>
      </c>
      <c r="H7894" t="n">
        <v>46537</v>
      </c>
      <c r="I7894" t="inlineStr">
        <is>
          <t>043</t>
        </is>
      </c>
      <c r="J7894" t="inlineStr">
        <is>
          <t>CARTEIRA</t>
        </is>
      </c>
      <c r="K7894" t="inlineStr">
        <is>
          <t>CONTRATO</t>
        </is>
      </c>
      <c r="L7894" t="n">
        <v>1224.290424</v>
      </c>
      <c r="M7894" t="inlineStr"/>
      <c r="N7894" t="inlineStr"/>
      <c r="O7894" s="142">
        <f>DATE(YEAR(H7894),MONTH(H7894),1)</f>
        <v/>
      </c>
      <c r="P7894" s="132">
        <f>IF(H7894&gt;$L$3,"Futuro","Atraso")</f>
        <v/>
      </c>
      <c r="Q7894">
        <f>12*(YEAR(H7894)-YEAR($L$3))+(MONTH(H7894)-MONTH($L$3))</f>
        <v/>
      </c>
      <c r="R7894" s="366">
        <f>IF(N7894="IBIRAPITANGA FASE 3",IF(P7894="Atraso",M7894,M7894/(1+$J$2)^Q7894),IF(P7894="Atraso",M7894,M7894/(1+$J$1)^Q7894))</f>
        <v/>
      </c>
    </row>
    <row r="7895">
      <c r="A7895" t="inlineStr">
        <is>
          <t>Q07L019</t>
        </is>
      </c>
      <c r="B7895" t="inlineStr">
        <is>
          <t>CARLOS AUGUSTO DE OLIVEIRA ARAUJO</t>
        </is>
      </c>
      <c r="C7895" t="n">
        <v>1</v>
      </c>
      <c r="D7895" t="inlineStr">
        <is>
          <t>IPCA</t>
        </is>
      </c>
      <c r="E7895" t="n">
        <v>0</v>
      </c>
      <c r="F7895" t="inlineStr">
        <is>
          <t>MENSAL</t>
        </is>
      </c>
      <c r="G7895" t="n">
        <v>45219</v>
      </c>
      <c r="H7895" t="n">
        <v>45219</v>
      </c>
      <c r="I7895" t="inlineStr">
        <is>
          <t>001</t>
        </is>
      </c>
      <c r="J7895" t="inlineStr">
        <is>
          <t>CARTEIRA</t>
        </is>
      </c>
      <c r="K7895" t="inlineStr">
        <is>
          <t>CONTRATO</t>
        </is>
      </c>
      <c r="L7895" t="n">
        <v>495.444516</v>
      </c>
      <c r="M7895" t="inlineStr"/>
      <c r="N7895" t="inlineStr"/>
      <c r="O7895" s="142">
        <f>DATE(YEAR(H7895),MONTH(H7895),1)</f>
        <v/>
      </c>
      <c r="P7895" s="132">
        <f>IF(H7895&gt;$L$3,"Futuro","Atraso")</f>
        <v/>
      </c>
      <c r="Q7895">
        <f>12*(YEAR(H7895)-YEAR($L$3))+(MONTH(H7895)-MONTH($L$3))</f>
        <v/>
      </c>
      <c r="R7895" s="366">
        <f>IF(N7895="IBIRAPITANGA FASE 3",IF(P7895="Atraso",M7895,M7895/(1+$J$2)^Q7895),IF(P7895="Atraso",M7895,M7895/(1+$J$1)^Q7895))</f>
        <v/>
      </c>
    </row>
    <row r="7896">
      <c r="A7896" t="inlineStr">
        <is>
          <t>Q07L019</t>
        </is>
      </c>
      <c r="B7896" t="inlineStr">
        <is>
          <t>CARLOS AUGUSTO DE OLIVEIRA ARAUJO</t>
        </is>
      </c>
      <c r="C7896" t="n">
        <v>1</v>
      </c>
      <c r="D7896" t="inlineStr">
        <is>
          <t>IPCA</t>
        </is>
      </c>
      <c r="E7896" t="n">
        <v>0</v>
      </c>
      <c r="F7896" t="inlineStr">
        <is>
          <t>MENSAL</t>
        </is>
      </c>
      <c r="G7896" t="n">
        <v>45250</v>
      </c>
      <c r="H7896" t="n">
        <v>45250</v>
      </c>
      <c r="I7896" t="inlineStr">
        <is>
          <t>002</t>
        </is>
      </c>
      <c r="J7896" t="inlineStr">
        <is>
          <t>CARTEIRA</t>
        </is>
      </c>
      <c r="K7896" t="inlineStr">
        <is>
          <t>CONTRATO</t>
        </is>
      </c>
      <c r="L7896" t="n">
        <v>495.444516</v>
      </c>
      <c r="M7896" t="inlineStr"/>
      <c r="N7896" t="inlineStr"/>
      <c r="O7896" s="142">
        <f>DATE(YEAR(H7896),MONTH(H7896),1)</f>
        <v/>
      </c>
      <c r="P7896" s="132">
        <f>IF(H7896&gt;$L$3,"Futuro","Atraso")</f>
        <v/>
      </c>
      <c r="Q7896">
        <f>12*(YEAR(H7896)-YEAR($L$3))+(MONTH(H7896)-MONTH($L$3))</f>
        <v/>
      </c>
      <c r="R7896" s="366">
        <f>IF(N7896="IBIRAPITANGA FASE 3",IF(P7896="Atraso",M7896,M7896/(1+$J$2)^Q7896),IF(P7896="Atraso",M7896,M7896/(1+$J$1)^Q7896))</f>
        <v/>
      </c>
    </row>
    <row r="7897">
      <c r="A7897" t="inlineStr">
        <is>
          <t>Q07L019</t>
        </is>
      </c>
      <c r="B7897" t="inlineStr">
        <is>
          <t>CARLOS AUGUSTO DE OLIVEIRA ARAUJO</t>
        </is>
      </c>
      <c r="C7897" t="n">
        <v>1</v>
      </c>
      <c r="D7897" t="inlineStr">
        <is>
          <t>IPCA</t>
        </is>
      </c>
      <c r="E7897" t="n">
        <v>0</v>
      </c>
      <c r="F7897" t="inlineStr">
        <is>
          <t>MENSAL</t>
        </is>
      </c>
      <c r="G7897" t="n">
        <v>45280</v>
      </c>
      <c r="H7897" t="n">
        <v>45280</v>
      </c>
      <c r="I7897" t="inlineStr">
        <is>
          <t>001</t>
        </is>
      </c>
      <c r="J7897" t="inlineStr">
        <is>
          <t>CARTEIRA</t>
        </is>
      </c>
      <c r="K7897" t="inlineStr">
        <is>
          <t>CONTRATO</t>
        </is>
      </c>
      <c r="L7897" t="n">
        <v>1419.24882</v>
      </c>
      <c r="M7897" t="inlineStr"/>
      <c r="N7897" t="inlineStr"/>
      <c r="O7897" s="142">
        <f>DATE(YEAR(H7897),MONTH(H7897),1)</f>
        <v/>
      </c>
      <c r="P7897" s="132">
        <f>IF(H7897&gt;$L$3,"Futuro","Atraso")</f>
        <v/>
      </c>
      <c r="Q7897">
        <f>12*(YEAR(H7897)-YEAR($L$3))+(MONTH(H7897)-MONTH($L$3))</f>
        <v/>
      </c>
      <c r="R7897" s="366">
        <f>IF(N7897="IBIRAPITANGA FASE 3",IF(P7897="Atraso",M7897,M7897/(1+$J$2)^Q7897),IF(P7897="Atraso",M7897,M7897/(1+$J$1)^Q7897))</f>
        <v/>
      </c>
    </row>
    <row r="7898">
      <c r="A7898" t="inlineStr">
        <is>
          <t>Q07L019</t>
        </is>
      </c>
      <c r="B7898" t="inlineStr">
        <is>
          <t>CARLOS AUGUSTO DE OLIVEIRA ARAUJO</t>
        </is>
      </c>
      <c r="C7898" t="n">
        <v>1</v>
      </c>
      <c r="D7898" t="inlineStr">
        <is>
          <t>IPCA</t>
        </is>
      </c>
      <c r="E7898" t="n">
        <v>0</v>
      </c>
      <c r="F7898" t="inlineStr">
        <is>
          <t>MENSAL</t>
        </is>
      </c>
      <c r="G7898" t="n">
        <v>45311</v>
      </c>
      <c r="H7898" t="n">
        <v>45311</v>
      </c>
      <c r="I7898" t="inlineStr">
        <is>
          <t>002</t>
        </is>
      </c>
      <c r="J7898" t="inlineStr">
        <is>
          <t>CARTEIRA</t>
        </is>
      </c>
      <c r="K7898" t="inlineStr">
        <is>
          <t>CONTRATO</t>
        </is>
      </c>
      <c r="L7898" t="n">
        <v>1419.24882</v>
      </c>
      <c r="M7898" t="inlineStr"/>
      <c r="N7898" t="inlineStr"/>
      <c r="O7898" s="142">
        <f>DATE(YEAR(H7898),MONTH(H7898),1)</f>
        <v/>
      </c>
      <c r="P7898" s="132">
        <f>IF(H7898&gt;$L$3,"Futuro","Atraso")</f>
        <v/>
      </c>
      <c r="Q7898">
        <f>12*(YEAR(H7898)-YEAR($L$3))+(MONTH(H7898)-MONTH($L$3))</f>
        <v/>
      </c>
      <c r="R7898" s="366">
        <f>IF(N7898="IBIRAPITANGA FASE 3",IF(P7898="Atraso",M7898,M7898/(1+$J$2)^Q7898),IF(P7898="Atraso",M7898,M7898/(1+$J$1)^Q7898))</f>
        <v/>
      </c>
    </row>
    <row r="7899">
      <c r="A7899" t="inlineStr">
        <is>
          <t>Q07L019</t>
        </is>
      </c>
      <c r="B7899" t="inlineStr">
        <is>
          <t>CARLOS AUGUSTO DE OLIVEIRA ARAUJO</t>
        </is>
      </c>
      <c r="C7899" t="n">
        <v>1</v>
      </c>
      <c r="D7899" t="inlineStr">
        <is>
          <t>IPCA</t>
        </is>
      </c>
      <c r="E7899" t="n">
        <v>0</v>
      </c>
      <c r="F7899" t="inlineStr">
        <is>
          <t>MENSAL</t>
        </is>
      </c>
      <c r="G7899" t="n">
        <v>45342</v>
      </c>
      <c r="H7899" t="n">
        <v>45342</v>
      </c>
      <c r="I7899" t="inlineStr">
        <is>
          <t>003</t>
        </is>
      </c>
      <c r="J7899" t="inlineStr">
        <is>
          <t>CARTEIRA</t>
        </is>
      </c>
      <c r="K7899" t="inlineStr">
        <is>
          <t>CONTRATO</t>
        </is>
      </c>
      <c r="L7899" t="n">
        <v>1419.24882</v>
      </c>
      <c r="M7899" t="inlineStr"/>
      <c r="N7899" t="inlineStr"/>
      <c r="O7899" s="142">
        <f>DATE(YEAR(H7899),MONTH(H7899),1)</f>
        <v/>
      </c>
      <c r="P7899" s="132">
        <f>IF(H7899&gt;$L$3,"Futuro","Atraso")</f>
        <v/>
      </c>
      <c r="Q7899">
        <f>12*(YEAR(H7899)-YEAR($L$3))+(MONTH(H7899)-MONTH($L$3))</f>
        <v/>
      </c>
      <c r="R7899" s="366">
        <f>IF(N7899="IBIRAPITANGA FASE 3",IF(P7899="Atraso",M7899,M7899/(1+$J$2)^Q7899),IF(P7899="Atraso",M7899,M7899/(1+$J$1)^Q7899))</f>
        <v/>
      </c>
    </row>
    <row r="7900">
      <c r="A7900" t="inlineStr">
        <is>
          <t>Q07L019</t>
        </is>
      </c>
      <c r="B7900" t="inlineStr">
        <is>
          <t>CARLOS AUGUSTO DE OLIVEIRA ARAUJO</t>
        </is>
      </c>
      <c r="C7900" t="n">
        <v>1</v>
      </c>
      <c r="D7900" t="inlineStr">
        <is>
          <t>IPCA</t>
        </is>
      </c>
      <c r="E7900" t="n">
        <v>0</v>
      </c>
      <c r="F7900" t="inlineStr">
        <is>
          <t>MENSAL</t>
        </is>
      </c>
      <c r="G7900" t="n">
        <v>45371</v>
      </c>
      <c r="H7900" t="n">
        <v>45371</v>
      </c>
      <c r="I7900" t="inlineStr">
        <is>
          <t>004</t>
        </is>
      </c>
      <c r="J7900" t="inlineStr">
        <is>
          <t>CARTEIRA</t>
        </is>
      </c>
      <c r="K7900" t="inlineStr">
        <is>
          <t>CONTRATO</t>
        </is>
      </c>
      <c r="L7900" t="n">
        <v>1419.24882</v>
      </c>
      <c r="M7900" t="inlineStr"/>
      <c r="N7900" t="inlineStr"/>
      <c r="O7900" s="142">
        <f>DATE(YEAR(H7900),MONTH(H7900),1)</f>
        <v/>
      </c>
      <c r="P7900" s="132">
        <f>IF(H7900&gt;$L$3,"Futuro","Atraso")</f>
        <v/>
      </c>
      <c r="Q7900">
        <f>12*(YEAR(H7900)-YEAR($L$3))+(MONTH(H7900)-MONTH($L$3))</f>
        <v/>
      </c>
      <c r="R7900" s="366">
        <f>IF(N7900="IBIRAPITANGA FASE 3",IF(P7900="Atraso",M7900,M7900/(1+$J$2)^Q7900),IF(P7900="Atraso",M7900,M7900/(1+$J$1)^Q7900))</f>
        <v/>
      </c>
    </row>
    <row r="7901">
      <c r="A7901" t="inlineStr">
        <is>
          <t>Q07L019</t>
        </is>
      </c>
      <c r="B7901" t="inlineStr">
        <is>
          <t>CARLOS AUGUSTO DE OLIVEIRA ARAUJO</t>
        </is>
      </c>
      <c r="C7901" t="n">
        <v>1</v>
      </c>
      <c r="D7901" t="inlineStr">
        <is>
          <t>IPCA</t>
        </is>
      </c>
      <c r="E7901" t="n">
        <v>0</v>
      </c>
      <c r="F7901" t="inlineStr">
        <is>
          <t>MENSAL</t>
        </is>
      </c>
      <c r="G7901" t="n">
        <v>45402</v>
      </c>
      <c r="H7901" t="n">
        <v>45402</v>
      </c>
      <c r="I7901" t="inlineStr">
        <is>
          <t>005</t>
        </is>
      </c>
      <c r="J7901" t="inlineStr">
        <is>
          <t>CARTEIRA</t>
        </is>
      </c>
      <c r="K7901" t="inlineStr">
        <is>
          <t>CONTRATO</t>
        </is>
      </c>
      <c r="L7901" t="n">
        <v>1419.24882</v>
      </c>
      <c r="M7901" t="inlineStr"/>
      <c r="N7901" t="inlineStr"/>
      <c r="O7901" s="142">
        <f>DATE(YEAR(H7901),MONTH(H7901),1)</f>
        <v/>
      </c>
      <c r="P7901" s="132">
        <f>IF(H7901&gt;$L$3,"Futuro","Atraso")</f>
        <v/>
      </c>
      <c r="Q7901">
        <f>12*(YEAR(H7901)-YEAR($L$3))+(MONTH(H7901)-MONTH($L$3))</f>
        <v/>
      </c>
      <c r="R7901" s="366">
        <f>IF(N7901="IBIRAPITANGA FASE 3",IF(P7901="Atraso",M7901,M7901/(1+$J$2)^Q7901),IF(P7901="Atraso",M7901,M7901/(1+$J$1)^Q7901))</f>
        <v/>
      </c>
    </row>
    <row r="7902">
      <c r="A7902" t="inlineStr">
        <is>
          <t>Q07L019</t>
        </is>
      </c>
      <c r="B7902" t="inlineStr">
        <is>
          <t>CARLOS AUGUSTO DE OLIVEIRA ARAUJO</t>
        </is>
      </c>
      <c r="C7902" t="n">
        <v>1</v>
      </c>
      <c r="D7902" t="inlineStr">
        <is>
          <t>IPCA</t>
        </is>
      </c>
      <c r="E7902" t="n">
        <v>0</v>
      </c>
      <c r="F7902" t="inlineStr">
        <is>
          <t>MENSAL</t>
        </is>
      </c>
      <c r="G7902" t="n">
        <v>45432</v>
      </c>
      <c r="H7902" t="n">
        <v>45432</v>
      </c>
      <c r="I7902" t="inlineStr">
        <is>
          <t>006</t>
        </is>
      </c>
      <c r="J7902" t="inlineStr">
        <is>
          <t>CARTEIRA</t>
        </is>
      </c>
      <c r="K7902" t="inlineStr">
        <is>
          <t>CONTRATO</t>
        </is>
      </c>
      <c r="L7902" t="n">
        <v>1419.24882</v>
      </c>
      <c r="M7902" t="inlineStr"/>
      <c r="N7902" t="inlineStr"/>
      <c r="O7902" s="142">
        <f>DATE(YEAR(H7902),MONTH(H7902),1)</f>
        <v/>
      </c>
      <c r="P7902" s="132">
        <f>IF(H7902&gt;$L$3,"Futuro","Atraso")</f>
        <v/>
      </c>
      <c r="Q7902">
        <f>12*(YEAR(H7902)-YEAR($L$3))+(MONTH(H7902)-MONTH($L$3))</f>
        <v/>
      </c>
      <c r="R7902" s="366">
        <f>IF(N7902="IBIRAPITANGA FASE 3",IF(P7902="Atraso",M7902,M7902/(1+$J$2)^Q7902),IF(P7902="Atraso",M7902,M7902/(1+$J$1)^Q7902))</f>
        <v/>
      </c>
    </row>
    <row r="7903">
      <c r="A7903" t="inlineStr">
        <is>
          <t>Q07L019</t>
        </is>
      </c>
      <c r="B7903" t="inlineStr">
        <is>
          <t>CARLOS AUGUSTO DE OLIVEIRA ARAUJO</t>
        </is>
      </c>
      <c r="C7903" t="n">
        <v>1</v>
      </c>
      <c r="D7903" t="inlineStr">
        <is>
          <t>IPCA</t>
        </is>
      </c>
      <c r="E7903" t="n">
        <v>0</v>
      </c>
      <c r="F7903" t="inlineStr">
        <is>
          <t>MENSAL</t>
        </is>
      </c>
      <c r="G7903" t="n">
        <v>45463</v>
      </c>
      <c r="H7903" t="n">
        <v>45463</v>
      </c>
      <c r="I7903" t="inlineStr">
        <is>
          <t>007</t>
        </is>
      </c>
      <c r="J7903" t="inlineStr">
        <is>
          <t>CARTEIRA</t>
        </is>
      </c>
      <c r="K7903" t="inlineStr">
        <is>
          <t>CONTRATO</t>
        </is>
      </c>
      <c r="L7903" t="n">
        <v>1419.24882</v>
      </c>
      <c r="M7903" t="inlineStr"/>
      <c r="N7903" t="inlineStr"/>
      <c r="O7903" s="142">
        <f>DATE(YEAR(H7903),MONTH(H7903),1)</f>
        <v/>
      </c>
      <c r="P7903" s="132">
        <f>IF(H7903&gt;$L$3,"Futuro","Atraso")</f>
        <v/>
      </c>
      <c r="Q7903">
        <f>12*(YEAR(H7903)-YEAR($L$3))+(MONTH(H7903)-MONTH($L$3))</f>
        <v/>
      </c>
      <c r="R7903" s="366">
        <f>IF(N7903="IBIRAPITANGA FASE 3",IF(P7903="Atraso",M7903,M7903/(1+$J$2)^Q7903),IF(P7903="Atraso",M7903,M7903/(1+$J$1)^Q7903))</f>
        <v/>
      </c>
    </row>
    <row r="7904">
      <c r="A7904" t="inlineStr">
        <is>
          <t>Q07L019</t>
        </is>
      </c>
      <c r="B7904" t="inlineStr">
        <is>
          <t>CARLOS AUGUSTO DE OLIVEIRA ARAUJO</t>
        </is>
      </c>
      <c r="C7904" t="n">
        <v>1</v>
      </c>
      <c r="D7904" t="inlineStr">
        <is>
          <t>IPCA</t>
        </is>
      </c>
      <c r="E7904" t="n">
        <v>0</v>
      </c>
      <c r="F7904" t="inlineStr">
        <is>
          <t>MENSAL</t>
        </is>
      </c>
      <c r="G7904" t="n">
        <v>45493</v>
      </c>
      <c r="H7904" t="n">
        <v>45493</v>
      </c>
      <c r="I7904" t="inlineStr">
        <is>
          <t>008</t>
        </is>
      </c>
      <c r="J7904" t="inlineStr">
        <is>
          <t>CARTEIRA</t>
        </is>
      </c>
      <c r="K7904" t="inlineStr">
        <is>
          <t>CONTRATO</t>
        </is>
      </c>
      <c r="L7904" t="n">
        <v>1419.24882</v>
      </c>
      <c r="M7904" t="inlineStr"/>
      <c r="N7904" t="inlineStr"/>
      <c r="O7904" s="142">
        <f>DATE(YEAR(H7904),MONTH(H7904),1)</f>
        <v/>
      </c>
      <c r="P7904" s="132">
        <f>IF(H7904&gt;$L$3,"Futuro","Atraso")</f>
        <v/>
      </c>
      <c r="Q7904">
        <f>12*(YEAR(H7904)-YEAR($L$3))+(MONTH(H7904)-MONTH($L$3))</f>
        <v/>
      </c>
      <c r="R7904" s="366">
        <f>IF(N7904="IBIRAPITANGA FASE 3",IF(P7904="Atraso",M7904,M7904/(1+$J$2)^Q7904),IF(P7904="Atraso",M7904,M7904/(1+$J$1)^Q7904))</f>
        <v/>
      </c>
    </row>
    <row r="7905">
      <c r="A7905" t="inlineStr">
        <is>
          <t>Q07L019</t>
        </is>
      </c>
      <c r="B7905" t="inlineStr">
        <is>
          <t>CARLOS AUGUSTO DE OLIVEIRA ARAUJO</t>
        </is>
      </c>
      <c r="C7905" t="n">
        <v>1</v>
      </c>
      <c r="D7905" t="inlineStr">
        <is>
          <t>IPCA</t>
        </is>
      </c>
      <c r="E7905" t="n">
        <v>0</v>
      </c>
      <c r="F7905" t="inlineStr">
        <is>
          <t>MENSAL</t>
        </is>
      </c>
      <c r="G7905" t="n">
        <v>45524</v>
      </c>
      <c r="H7905" t="n">
        <v>45524</v>
      </c>
      <c r="I7905" t="inlineStr">
        <is>
          <t>009</t>
        </is>
      </c>
      <c r="J7905" t="inlineStr">
        <is>
          <t>CARTEIRA</t>
        </is>
      </c>
      <c r="K7905" t="inlineStr">
        <is>
          <t>CONTRATO</t>
        </is>
      </c>
      <c r="L7905" t="n">
        <v>1419.24882</v>
      </c>
      <c r="M7905" t="inlineStr"/>
      <c r="N7905" t="inlineStr"/>
      <c r="O7905" s="142">
        <f>DATE(YEAR(H7905),MONTH(H7905),1)</f>
        <v/>
      </c>
      <c r="P7905" s="132">
        <f>IF(H7905&gt;$L$3,"Futuro","Atraso")</f>
        <v/>
      </c>
      <c r="Q7905">
        <f>12*(YEAR(H7905)-YEAR($L$3))+(MONTH(H7905)-MONTH($L$3))</f>
        <v/>
      </c>
      <c r="R7905" s="366">
        <f>IF(N7905="IBIRAPITANGA FASE 3",IF(P7905="Atraso",M7905,M7905/(1+$J$2)^Q7905),IF(P7905="Atraso",M7905,M7905/(1+$J$1)^Q7905))</f>
        <v/>
      </c>
    </row>
    <row r="7906">
      <c r="A7906" t="inlineStr">
        <is>
          <t>Q07L019</t>
        </is>
      </c>
      <c r="B7906" t="inlineStr">
        <is>
          <t>CARLOS AUGUSTO DE OLIVEIRA ARAUJO</t>
        </is>
      </c>
      <c r="C7906" t="n">
        <v>1</v>
      </c>
      <c r="D7906" t="inlineStr">
        <is>
          <t>IPCA</t>
        </is>
      </c>
      <c r="E7906" t="n">
        <v>0</v>
      </c>
      <c r="F7906" t="inlineStr">
        <is>
          <t>MENSAL</t>
        </is>
      </c>
      <c r="G7906" t="n">
        <v>45555</v>
      </c>
      <c r="H7906" t="n">
        <v>45555</v>
      </c>
      <c r="I7906" t="inlineStr">
        <is>
          <t>010</t>
        </is>
      </c>
      <c r="J7906" t="inlineStr">
        <is>
          <t>CARTEIRA</t>
        </is>
      </c>
      <c r="K7906" t="inlineStr">
        <is>
          <t>CONTRATO</t>
        </is>
      </c>
      <c r="L7906" t="n">
        <v>1419.24882</v>
      </c>
      <c r="M7906" t="inlineStr"/>
      <c r="N7906" t="inlineStr"/>
      <c r="O7906" s="142">
        <f>DATE(YEAR(H7906),MONTH(H7906),1)</f>
        <v/>
      </c>
      <c r="P7906" s="132">
        <f>IF(H7906&gt;$L$3,"Futuro","Atraso")</f>
        <v/>
      </c>
      <c r="Q7906">
        <f>12*(YEAR(H7906)-YEAR($L$3))+(MONTH(H7906)-MONTH($L$3))</f>
        <v/>
      </c>
      <c r="R7906" s="366">
        <f>IF(N7906="IBIRAPITANGA FASE 3",IF(P7906="Atraso",M7906,M7906/(1+$J$2)^Q7906),IF(P7906="Atraso",M7906,M7906/(1+$J$1)^Q7906))</f>
        <v/>
      </c>
    </row>
    <row r="7907">
      <c r="A7907" t="inlineStr">
        <is>
          <t>Q07L019</t>
        </is>
      </c>
      <c r="B7907" t="inlineStr">
        <is>
          <t>CARLOS AUGUSTO DE OLIVEIRA ARAUJO</t>
        </is>
      </c>
      <c r="C7907" t="n">
        <v>1</v>
      </c>
      <c r="D7907" t="inlineStr">
        <is>
          <t>IPCA</t>
        </is>
      </c>
      <c r="E7907" t="n">
        <v>0</v>
      </c>
      <c r="F7907" t="inlineStr">
        <is>
          <t>MENSAL</t>
        </is>
      </c>
      <c r="G7907" t="n">
        <v>45585</v>
      </c>
      <c r="H7907" t="n">
        <v>45585</v>
      </c>
      <c r="I7907" t="inlineStr">
        <is>
          <t>011</t>
        </is>
      </c>
      <c r="J7907" t="inlineStr">
        <is>
          <t>CARTEIRA</t>
        </is>
      </c>
      <c r="K7907" t="inlineStr">
        <is>
          <t>CONTRATO</t>
        </is>
      </c>
      <c r="L7907" t="n">
        <v>1419.24882</v>
      </c>
      <c r="M7907" t="inlineStr"/>
      <c r="N7907" t="inlineStr"/>
      <c r="O7907" s="142">
        <f>DATE(YEAR(H7907),MONTH(H7907),1)</f>
        <v/>
      </c>
      <c r="P7907" s="132">
        <f>IF(H7907&gt;$L$3,"Futuro","Atraso")</f>
        <v/>
      </c>
      <c r="Q7907">
        <f>12*(YEAR(H7907)-YEAR($L$3))+(MONTH(H7907)-MONTH($L$3))</f>
        <v/>
      </c>
      <c r="R7907" s="366">
        <f>IF(N7907="IBIRAPITANGA FASE 3",IF(P7907="Atraso",M7907,M7907/(1+$J$2)^Q7907),IF(P7907="Atraso",M7907,M7907/(1+$J$1)^Q7907))</f>
        <v/>
      </c>
    </row>
    <row r="7908">
      <c r="A7908" t="inlineStr">
        <is>
          <t>Q07L019</t>
        </is>
      </c>
      <c r="B7908" t="inlineStr">
        <is>
          <t>CARLOS AUGUSTO DE OLIVEIRA ARAUJO</t>
        </is>
      </c>
      <c r="C7908" t="n">
        <v>1</v>
      </c>
      <c r="D7908" t="inlineStr">
        <is>
          <t>IPCA</t>
        </is>
      </c>
      <c r="E7908" t="n">
        <v>0</v>
      </c>
      <c r="F7908" t="inlineStr">
        <is>
          <t>MENSAL</t>
        </is>
      </c>
      <c r="G7908" t="n">
        <v>45616</v>
      </c>
      <c r="H7908" t="n">
        <v>45616</v>
      </c>
      <c r="I7908" t="inlineStr">
        <is>
          <t>012</t>
        </is>
      </c>
      <c r="J7908" t="inlineStr">
        <is>
          <t>CARTEIRA</t>
        </is>
      </c>
      <c r="K7908" t="inlineStr">
        <is>
          <t>CONTRATO</t>
        </is>
      </c>
      <c r="L7908" t="n">
        <v>1419.24882</v>
      </c>
      <c r="M7908" t="inlineStr"/>
      <c r="N7908" t="inlineStr"/>
      <c r="O7908" s="142">
        <f>DATE(YEAR(H7908),MONTH(H7908),1)</f>
        <v/>
      </c>
      <c r="P7908" s="132">
        <f>IF(H7908&gt;$L$3,"Futuro","Atraso")</f>
        <v/>
      </c>
      <c r="Q7908">
        <f>12*(YEAR(H7908)-YEAR($L$3))+(MONTH(H7908)-MONTH($L$3))</f>
        <v/>
      </c>
      <c r="R7908" s="366">
        <f>IF(N7908="IBIRAPITANGA FASE 3",IF(P7908="Atraso",M7908,M7908/(1+$J$2)^Q7908),IF(P7908="Atraso",M7908,M7908/(1+$J$1)^Q7908))</f>
        <v/>
      </c>
    </row>
    <row r="7909">
      <c r="A7909" t="inlineStr">
        <is>
          <t>Q07L019</t>
        </is>
      </c>
      <c r="B7909" t="inlineStr">
        <is>
          <t>CARLOS AUGUSTO DE OLIVEIRA ARAUJO</t>
        </is>
      </c>
      <c r="C7909" t="n">
        <v>1</v>
      </c>
      <c r="D7909" t="inlineStr">
        <is>
          <t>IPCA</t>
        </is>
      </c>
      <c r="E7909" t="n">
        <v>0</v>
      </c>
      <c r="F7909" t="inlineStr">
        <is>
          <t>MENSAL</t>
        </is>
      </c>
      <c r="G7909" t="n">
        <v>45646</v>
      </c>
      <c r="H7909" t="n">
        <v>45646</v>
      </c>
      <c r="I7909" t="inlineStr">
        <is>
          <t>013</t>
        </is>
      </c>
      <c r="J7909" t="inlineStr">
        <is>
          <t>CARTEIRA</t>
        </is>
      </c>
      <c r="K7909" t="inlineStr">
        <is>
          <t>CONTRATO</t>
        </is>
      </c>
      <c r="L7909" t="n">
        <v>1419.24882</v>
      </c>
      <c r="M7909" t="inlineStr"/>
      <c r="N7909" t="inlineStr"/>
      <c r="O7909" s="142">
        <f>DATE(YEAR(H7909),MONTH(H7909),1)</f>
        <v/>
      </c>
      <c r="P7909" s="132">
        <f>IF(H7909&gt;$L$3,"Futuro","Atraso")</f>
        <v/>
      </c>
      <c r="Q7909">
        <f>12*(YEAR(H7909)-YEAR($L$3))+(MONTH(H7909)-MONTH($L$3))</f>
        <v/>
      </c>
      <c r="R7909" s="366">
        <f>IF(N7909="IBIRAPITANGA FASE 3",IF(P7909="Atraso",M7909,M7909/(1+$J$2)^Q7909),IF(P7909="Atraso",M7909,M7909/(1+$J$1)^Q7909))</f>
        <v/>
      </c>
    </row>
    <row r="7910">
      <c r="A7910" t="inlineStr">
        <is>
          <t>Q07L019</t>
        </is>
      </c>
      <c r="B7910" t="inlineStr">
        <is>
          <t>CARLOS AUGUSTO DE OLIVEIRA ARAUJO</t>
        </is>
      </c>
      <c r="C7910" t="n">
        <v>1</v>
      </c>
      <c r="D7910" t="inlineStr">
        <is>
          <t>IPCA</t>
        </is>
      </c>
      <c r="E7910" t="n">
        <v>0</v>
      </c>
      <c r="F7910" t="inlineStr">
        <is>
          <t>MENSAL</t>
        </is>
      </c>
      <c r="G7910" t="n">
        <v>45677</v>
      </c>
      <c r="H7910" t="n">
        <v>45677</v>
      </c>
      <c r="I7910" t="inlineStr">
        <is>
          <t>014</t>
        </is>
      </c>
      <c r="J7910" t="inlineStr">
        <is>
          <t>CARTEIRA</t>
        </is>
      </c>
      <c r="K7910" t="inlineStr">
        <is>
          <t>CONTRATO</t>
        </is>
      </c>
      <c r="L7910" t="n">
        <v>1419.24882</v>
      </c>
      <c r="M7910" t="inlineStr"/>
      <c r="N7910" t="inlineStr"/>
      <c r="O7910" s="142">
        <f>DATE(YEAR(H7910),MONTH(H7910),1)</f>
        <v/>
      </c>
      <c r="P7910" s="132">
        <f>IF(H7910&gt;$L$3,"Futuro","Atraso")</f>
        <v/>
      </c>
      <c r="Q7910">
        <f>12*(YEAR(H7910)-YEAR($L$3))+(MONTH(H7910)-MONTH($L$3))</f>
        <v/>
      </c>
      <c r="R7910" s="366">
        <f>IF(N7910="IBIRAPITANGA FASE 3",IF(P7910="Atraso",M7910,M7910/(1+$J$2)^Q7910),IF(P7910="Atraso",M7910,M7910/(1+$J$1)^Q7910))</f>
        <v/>
      </c>
    </row>
    <row r="7911">
      <c r="A7911" t="inlineStr">
        <is>
          <t>Q07L019</t>
        </is>
      </c>
      <c r="B7911" t="inlineStr">
        <is>
          <t>CARLOS AUGUSTO DE OLIVEIRA ARAUJO</t>
        </is>
      </c>
      <c r="C7911" t="n">
        <v>1</v>
      </c>
      <c r="D7911" t="inlineStr">
        <is>
          <t>IPCA</t>
        </is>
      </c>
      <c r="E7911" t="n">
        <v>0</v>
      </c>
      <c r="F7911" t="inlineStr">
        <is>
          <t>MENSAL</t>
        </is>
      </c>
      <c r="G7911" t="n">
        <v>45708</v>
      </c>
      <c r="H7911" t="n">
        <v>45708</v>
      </c>
      <c r="I7911" t="inlineStr">
        <is>
          <t>015</t>
        </is>
      </c>
      <c r="J7911" t="inlineStr">
        <is>
          <t>CARTEIRA</t>
        </is>
      </c>
      <c r="K7911" t="inlineStr">
        <is>
          <t>CONTRATO</t>
        </is>
      </c>
      <c r="L7911" t="n">
        <v>1419.24882</v>
      </c>
      <c r="M7911" t="inlineStr"/>
      <c r="N7911" t="inlineStr"/>
      <c r="O7911" s="142">
        <f>DATE(YEAR(H7911),MONTH(H7911),1)</f>
        <v/>
      </c>
      <c r="P7911" s="132">
        <f>IF(H7911&gt;$L$3,"Futuro","Atraso")</f>
        <v/>
      </c>
      <c r="Q7911">
        <f>12*(YEAR(H7911)-YEAR($L$3))+(MONTH(H7911)-MONTH($L$3))</f>
        <v/>
      </c>
      <c r="R7911" s="366">
        <f>IF(N7911="IBIRAPITANGA FASE 3",IF(P7911="Atraso",M7911,M7911/(1+$J$2)^Q7911),IF(P7911="Atraso",M7911,M7911/(1+$J$1)^Q7911))</f>
        <v/>
      </c>
    </row>
    <row r="7912">
      <c r="A7912" t="inlineStr">
        <is>
          <t>Q07L019</t>
        </is>
      </c>
      <c r="B7912" t="inlineStr">
        <is>
          <t>CARLOS AUGUSTO DE OLIVEIRA ARAUJO</t>
        </is>
      </c>
      <c r="C7912" t="n">
        <v>1</v>
      </c>
      <c r="D7912" t="inlineStr">
        <is>
          <t>IPCA</t>
        </is>
      </c>
      <c r="E7912" t="n">
        <v>0</v>
      </c>
      <c r="F7912" t="inlineStr">
        <is>
          <t>MENSAL</t>
        </is>
      </c>
      <c r="G7912" t="n">
        <v>45736</v>
      </c>
      <c r="H7912" t="n">
        <v>45736</v>
      </c>
      <c r="I7912" t="inlineStr">
        <is>
          <t>016</t>
        </is>
      </c>
      <c r="J7912" t="inlineStr">
        <is>
          <t>CARTEIRA</t>
        </is>
      </c>
      <c r="K7912" t="inlineStr">
        <is>
          <t>CONTRATO</t>
        </is>
      </c>
      <c r="L7912" t="n">
        <v>1419.24882</v>
      </c>
      <c r="M7912" t="inlineStr"/>
      <c r="N7912" t="inlineStr"/>
      <c r="O7912" s="142">
        <f>DATE(YEAR(H7912),MONTH(H7912),1)</f>
        <v/>
      </c>
      <c r="P7912" s="132">
        <f>IF(H7912&gt;$L$3,"Futuro","Atraso")</f>
        <v/>
      </c>
      <c r="Q7912">
        <f>12*(YEAR(H7912)-YEAR($L$3))+(MONTH(H7912)-MONTH($L$3))</f>
        <v/>
      </c>
      <c r="R7912" s="366">
        <f>IF(N7912="IBIRAPITANGA FASE 3",IF(P7912="Atraso",M7912,M7912/(1+$J$2)^Q7912),IF(P7912="Atraso",M7912,M7912/(1+$J$1)^Q7912))</f>
        <v/>
      </c>
    </row>
    <row r="7913">
      <c r="A7913" t="inlineStr">
        <is>
          <t>Q07L019</t>
        </is>
      </c>
      <c r="B7913" t="inlineStr">
        <is>
          <t>CARLOS AUGUSTO DE OLIVEIRA ARAUJO</t>
        </is>
      </c>
      <c r="C7913" t="n">
        <v>1</v>
      </c>
      <c r="D7913" t="inlineStr">
        <is>
          <t>IPCA</t>
        </is>
      </c>
      <c r="E7913" t="n">
        <v>0</v>
      </c>
      <c r="F7913" t="inlineStr">
        <is>
          <t>MENSAL</t>
        </is>
      </c>
      <c r="G7913" t="n">
        <v>45767</v>
      </c>
      <c r="H7913" t="n">
        <v>45767</v>
      </c>
      <c r="I7913" t="inlineStr">
        <is>
          <t>017</t>
        </is>
      </c>
      <c r="J7913" t="inlineStr">
        <is>
          <t>CARTEIRA</t>
        </is>
      </c>
      <c r="K7913" t="inlineStr">
        <is>
          <t>CONTRATO</t>
        </is>
      </c>
      <c r="L7913" t="n">
        <v>1419.24882</v>
      </c>
      <c r="M7913" t="inlineStr"/>
      <c r="N7913" t="inlineStr"/>
      <c r="O7913" s="142">
        <f>DATE(YEAR(H7913),MONTH(H7913),1)</f>
        <v/>
      </c>
      <c r="P7913" s="132">
        <f>IF(H7913&gt;$L$3,"Futuro","Atraso")</f>
        <v/>
      </c>
      <c r="Q7913">
        <f>12*(YEAR(H7913)-YEAR($L$3))+(MONTH(H7913)-MONTH($L$3))</f>
        <v/>
      </c>
      <c r="R7913" s="366">
        <f>IF(N7913="IBIRAPITANGA FASE 3",IF(P7913="Atraso",M7913,M7913/(1+$J$2)^Q7913),IF(P7913="Atraso",M7913,M7913/(1+$J$1)^Q7913))</f>
        <v/>
      </c>
    </row>
    <row r="7914">
      <c r="A7914" t="inlineStr">
        <is>
          <t>Q07L019</t>
        </is>
      </c>
      <c r="B7914" t="inlineStr">
        <is>
          <t>CARLOS AUGUSTO DE OLIVEIRA ARAUJO</t>
        </is>
      </c>
      <c r="C7914" t="n">
        <v>1</v>
      </c>
      <c r="D7914" t="inlineStr">
        <is>
          <t>IPCA</t>
        </is>
      </c>
      <c r="E7914" t="n">
        <v>0</v>
      </c>
      <c r="F7914" t="inlineStr">
        <is>
          <t>MENSAL</t>
        </is>
      </c>
      <c r="G7914" t="n">
        <v>45797</v>
      </c>
      <c r="H7914" t="n">
        <v>45797</v>
      </c>
      <c r="I7914" t="inlineStr">
        <is>
          <t>018</t>
        </is>
      </c>
      <c r="J7914" t="inlineStr">
        <is>
          <t>CARTEIRA</t>
        </is>
      </c>
      <c r="K7914" t="inlineStr">
        <is>
          <t>CONTRATO</t>
        </is>
      </c>
      <c r="L7914" t="n">
        <v>1419.24882</v>
      </c>
      <c r="M7914" t="inlineStr"/>
      <c r="N7914" t="inlineStr"/>
      <c r="O7914" s="142">
        <f>DATE(YEAR(H7914),MONTH(H7914),1)</f>
        <v/>
      </c>
      <c r="P7914" s="132">
        <f>IF(H7914&gt;$L$3,"Futuro","Atraso")</f>
        <v/>
      </c>
      <c r="Q7914">
        <f>12*(YEAR(H7914)-YEAR($L$3))+(MONTH(H7914)-MONTH($L$3))</f>
        <v/>
      </c>
      <c r="R7914" s="366">
        <f>IF(N7914="IBIRAPITANGA FASE 3",IF(P7914="Atraso",M7914,M7914/(1+$J$2)^Q7914),IF(P7914="Atraso",M7914,M7914/(1+$J$1)^Q7914))</f>
        <v/>
      </c>
    </row>
    <row r="7915">
      <c r="A7915" t="inlineStr">
        <is>
          <t>Q07L019</t>
        </is>
      </c>
      <c r="B7915" t="inlineStr">
        <is>
          <t>CARLOS AUGUSTO DE OLIVEIRA ARAUJO</t>
        </is>
      </c>
      <c r="C7915" t="n">
        <v>1</v>
      </c>
      <c r="D7915" t="inlineStr">
        <is>
          <t>IPCA</t>
        </is>
      </c>
      <c r="E7915" t="n">
        <v>0</v>
      </c>
      <c r="F7915" t="inlineStr">
        <is>
          <t>MENSAL</t>
        </is>
      </c>
      <c r="G7915" t="n">
        <v>45828</v>
      </c>
      <c r="H7915" t="n">
        <v>45828</v>
      </c>
      <c r="I7915" t="inlineStr">
        <is>
          <t>019</t>
        </is>
      </c>
      <c r="J7915" t="inlineStr">
        <is>
          <t>CARTEIRA</t>
        </is>
      </c>
      <c r="K7915" t="inlineStr">
        <is>
          <t>CONTRATO</t>
        </is>
      </c>
      <c r="L7915" t="n">
        <v>1419.24882</v>
      </c>
      <c r="M7915" t="inlineStr"/>
      <c r="N7915" t="inlineStr"/>
      <c r="O7915" s="142">
        <f>DATE(YEAR(H7915),MONTH(H7915),1)</f>
        <v/>
      </c>
      <c r="P7915" s="132">
        <f>IF(H7915&gt;$L$3,"Futuro","Atraso")</f>
        <v/>
      </c>
      <c r="Q7915">
        <f>12*(YEAR(H7915)-YEAR($L$3))+(MONTH(H7915)-MONTH($L$3))</f>
        <v/>
      </c>
      <c r="R7915" s="366">
        <f>IF(N7915="IBIRAPITANGA FASE 3",IF(P7915="Atraso",M7915,M7915/(1+$J$2)^Q7915),IF(P7915="Atraso",M7915,M7915/(1+$J$1)^Q7915))</f>
        <v/>
      </c>
    </row>
    <row r="7916">
      <c r="A7916" t="inlineStr">
        <is>
          <t>Q07L019</t>
        </is>
      </c>
      <c r="B7916" t="inlineStr">
        <is>
          <t>CARLOS AUGUSTO DE OLIVEIRA ARAUJO</t>
        </is>
      </c>
      <c r="C7916" t="n">
        <v>1</v>
      </c>
      <c r="D7916" t="inlineStr">
        <is>
          <t>IPCA</t>
        </is>
      </c>
      <c r="E7916" t="n">
        <v>0</v>
      </c>
      <c r="F7916" t="inlineStr">
        <is>
          <t>MENSAL</t>
        </is>
      </c>
      <c r="G7916" t="n">
        <v>45858</v>
      </c>
      <c r="H7916" t="n">
        <v>45858</v>
      </c>
      <c r="I7916" t="inlineStr">
        <is>
          <t>020</t>
        </is>
      </c>
      <c r="J7916" t="inlineStr">
        <is>
          <t>CARTEIRA</t>
        </is>
      </c>
      <c r="K7916" t="inlineStr">
        <is>
          <t>CONTRATO</t>
        </is>
      </c>
      <c r="L7916" t="n">
        <v>1419.24882</v>
      </c>
      <c r="M7916" t="inlineStr"/>
      <c r="N7916" t="inlineStr"/>
      <c r="O7916" s="142">
        <f>DATE(YEAR(H7916),MONTH(H7916),1)</f>
        <v/>
      </c>
      <c r="P7916" s="132">
        <f>IF(H7916&gt;$L$3,"Futuro","Atraso")</f>
        <v/>
      </c>
      <c r="Q7916">
        <f>12*(YEAR(H7916)-YEAR($L$3))+(MONTH(H7916)-MONTH($L$3))</f>
        <v/>
      </c>
      <c r="R7916" s="366">
        <f>IF(N7916="IBIRAPITANGA FASE 3",IF(P7916="Atraso",M7916,M7916/(1+$J$2)^Q7916),IF(P7916="Atraso",M7916,M7916/(1+$J$1)^Q7916))</f>
        <v/>
      </c>
    </row>
    <row r="7917">
      <c r="A7917" t="inlineStr">
        <is>
          <t>Q07L019</t>
        </is>
      </c>
      <c r="B7917" t="inlineStr">
        <is>
          <t>CARLOS AUGUSTO DE OLIVEIRA ARAUJO</t>
        </is>
      </c>
      <c r="C7917" t="n">
        <v>1</v>
      </c>
      <c r="D7917" t="inlineStr">
        <is>
          <t>IPCA</t>
        </is>
      </c>
      <c r="E7917" t="n">
        <v>0</v>
      </c>
      <c r="F7917" t="inlineStr">
        <is>
          <t>MENSAL</t>
        </is>
      </c>
      <c r="G7917" t="n">
        <v>45889</v>
      </c>
      <c r="H7917" t="n">
        <v>45889</v>
      </c>
      <c r="I7917" t="inlineStr">
        <is>
          <t>021</t>
        </is>
      </c>
      <c r="J7917" t="inlineStr">
        <is>
          <t>CARTEIRA</t>
        </is>
      </c>
      <c r="K7917" t="inlineStr">
        <is>
          <t>CONTRATO</t>
        </is>
      </c>
      <c r="L7917" t="n">
        <v>1419.24882</v>
      </c>
      <c r="M7917" t="inlineStr"/>
      <c r="N7917" t="inlineStr"/>
      <c r="O7917" s="142">
        <f>DATE(YEAR(H7917),MONTH(H7917),1)</f>
        <v/>
      </c>
      <c r="P7917" s="132">
        <f>IF(H7917&gt;$L$3,"Futuro","Atraso")</f>
        <v/>
      </c>
      <c r="Q7917">
        <f>12*(YEAR(H7917)-YEAR($L$3))+(MONTH(H7917)-MONTH($L$3))</f>
        <v/>
      </c>
      <c r="R7917" s="366">
        <f>IF(N7917="IBIRAPITANGA FASE 3",IF(P7917="Atraso",M7917,M7917/(1+$J$2)^Q7917),IF(P7917="Atraso",M7917,M7917/(1+$J$1)^Q7917))</f>
        <v/>
      </c>
    </row>
    <row r="7918">
      <c r="A7918" t="inlineStr">
        <is>
          <t>Q07L019</t>
        </is>
      </c>
      <c r="B7918" t="inlineStr">
        <is>
          <t>CARLOS AUGUSTO DE OLIVEIRA ARAUJO</t>
        </is>
      </c>
      <c r="C7918" t="n">
        <v>1</v>
      </c>
      <c r="D7918" t="inlineStr">
        <is>
          <t>IPCA</t>
        </is>
      </c>
      <c r="E7918" t="n">
        <v>0</v>
      </c>
      <c r="F7918" t="inlineStr">
        <is>
          <t>MENSAL</t>
        </is>
      </c>
      <c r="G7918" t="n">
        <v>45920</v>
      </c>
      <c r="H7918" t="n">
        <v>45920</v>
      </c>
      <c r="I7918" t="inlineStr">
        <is>
          <t>022</t>
        </is>
      </c>
      <c r="J7918" t="inlineStr">
        <is>
          <t>CARTEIRA</t>
        </is>
      </c>
      <c r="K7918" t="inlineStr">
        <is>
          <t>CONTRATO</t>
        </is>
      </c>
      <c r="L7918" t="n">
        <v>1419.24882</v>
      </c>
      <c r="M7918" t="inlineStr"/>
      <c r="N7918" t="inlineStr"/>
      <c r="O7918" s="142">
        <f>DATE(YEAR(H7918),MONTH(H7918),1)</f>
        <v/>
      </c>
      <c r="P7918" s="132">
        <f>IF(H7918&gt;$L$3,"Futuro","Atraso")</f>
        <v/>
      </c>
      <c r="Q7918">
        <f>12*(YEAR(H7918)-YEAR($L$3))+(MONTH(H7918)-MONTH($L$3))</f>
        <v/>
      </c>
      <c r="R7918" s="366">
        <f>IF(N7918="IBIRAPITANGA FASE 3",IF(P7918="Atraso",M7918,M7918/(1+$J$2)^Q7918),IF(P7918="Atraso",M7918,M7918/(1+$J$1)^Q7918))</f>
        <v/>
      </c>
    </row>
    <row r="7919">
      <c r="A7919" t="inlineStr">
        <is>
          <t>Q07L019</t>
        </is>
      </c>
      <c r="B7919" t="inlineStr">
        <is>
          <t>CARLOS AUGUSTO DE OLIVEIRA ARAUJO</t>
        </is>
      </c>
      <c r="C7919" t="n">
        <v>1</v>
      </c>
      <c r="D7919" t="inlineStr">
        <is>
          <t>IPCA</t>
        </is>
      </c>
      <c r="E7919" t="n">
        <v>0</v>
      </c>
      <c r="F7919" t="inlineStr">
        <is>
          <t>MENSAL</t>
        </is>
      </c>
      <c r="G7919" t="n">
        <v>45950</v>
      </c>
      <c r="H7919" t="n">
        <v>45950</v>
      </c>
      <c r="I7919" t="inlineStr">
        <is>
          <t>023</t>
        </is>
      </c>
      <c r="J7919" t="inlineStr">
        <is>
          <t>CARTEIRA</t>
        </is>
      </c>
      <c r="K7919" t="inlineStr">
        <is>
          <t>CONTRATO</t>
        </is>
      </c>
      <c r="L7919" t="n">
        <v>1419.24882</v>
      </c>
      <c r="M7919" t="inlineStr"/>
      <c r="N7919" t="inlineStr"/>
      <c r="O7919" s="142">
        <f>DATE(YEAR(H7919),MONTH(H7919),1)</f>
        <v/>
      </c>
      <c r="P7919" s="132">
        <f>IF(H7919&gt;$L$3,"Futuro","Atraso")</f>
        <v/>
      </c>
      <c r="Q7919">
        <f>12*(YEAR(H7919)-YEAR($L$3))+(MONTH(H7919)-MONTH($L$3))</f>
        <v/>
      </c>
      <c r="R7919" s="366">
        <f>IF(N7919="IBIRAPITANGA FASE 3",IF(P7919="Atraso",M7919,M7919/(1+$J$2)^Q7919),IF(P7919="Atraso",M7919,M7919/(1+$J$1)^Q7919))</f>
        <v/>
      </c>
    </row>
    <row r="7920">
      <c r="A7920" t="inlineStr">
        <is>
          <t>Q07L019</t>
        </is>
      </c>
      <c r="B7920" t="inlineStr">
        <is>
          <t>CARLOS AUGUSTO DE OLIVEIRA ARAUJO</t>
        </is>
      </c>
      <c r="C7920" t="n">
        <v>1</v>
      </c>
      <c r="D7920" t="inlineStr">
        <is>
          <t>IPCA</t>
        </is>
      </c>
      <c r="E7920" t="n">
        <v>0</v>
      </c>
      <c r="F7920" t="inlineStr">
        <is>
          <t>MENSAL</t>
        </is>
      </c>
      <c r="G7920" t="n">
        <v>45981</v>
      </c>
      <c r="H7920" t="n">
        <v>45981</v>
      </c>
      <c r="I7920" t="inlineStr">
        <is>
          <t>024</t>
        </is>
      </c>
      <c r="J7920" t="inlineStr">
        <is>
          <t>CARTEIRA</t>
        </is>
      </c>
      <c r="K7920" t="inlineStr">
        <is>
          <t>CONTRATO</t>
        </is>
      </c>
      <c r="L7920" t="n">
        <v>1419.24882</v>
      </c>
      <c r="M7920" t="inlineStr"/>
      <c r="N7920" t="inlineStr"/>
      <c r="O7920" s="142">
        <f>DATE(YEAR(H7920),MONTH(H7920),1)</f>
        <v/>
      </c>
      <c r="P7920" s="132">
        <f>IF(H7920&gt;$L$3,"Futuro","Atraso")</f>
        <v/>
      </c>
      <c r="Q7920">
        <f>12*(YEAR(H7920)-YEAR($L$3))+(MONTH(H7920)-MONTH($L$3))</f>
        <v/>
      </c>
      <c r="R7920" s="366">
        <f>IF(N7920="IBIRAPITANGA FASE 3",IF(P7920="Atraso",M7920,M7920/(1+$J$2)^Q7920),IF(P7920="Atraso",M7920,M7920/(1+$J$1)^Q7920))</f>
        <v/>
      </c>
    </row>
    <row r="7921">
      <c r="A7921" t="inlineStr">
        <is>
          <t>Q07L019</t>
        </is>
      </c>
      <c r="B7921" t="inlineStr">
        <is>
          <t>CARLOS AUGUSTO DE OLIVEIRA ARAUJO</t>
        </is>
      </c>
      <c r="C7921" t="n">
        <v>1</v>
      </c>
      <c r="D7921" t="inlineStr">
        <is>
          <t>IPCA</t>
        </is>
      </c>
      <c r="E7921" t="n">
        <v>0</v>
      </c>
      <c r="F7921" t="inlineStr">
        <is>
          <t>MENSAL</t>
        </is>
      </c>
      <c r="G7921" t="n">
        <v>46011</v>
      </c>
      <c r="H7921" t="n">
        <v>46011</v>
      </c>
      <c r="I7921" t="inlineStr">
        <is>
          <t>025</t>
        </is>
      </c>
      <c r="J7921" t="inlineStr">
        <is>
          <t>CARTEIRA</t>
        </is>
      </c>
      <c r="K7921" t="inlineStr">
        <is>
          <t>CONTRATO</t>
        </is>
      </c>
      <c r="L7921" t="n">
        <v>1419.24882</v>
      </c>
      <c r="M7921" t="inlineStr"/>
      <c r="N7921" t="inlineStr"/>
      <c r="O7921" s="142">
        <f>DATE(YEAR(H7921),MONTH(H7921),1)</f>
        <v/>
      </c>
      <c r="P7921" s="132">
        <f>IF(H7921&gt;$L$3,"Futuro","Atraso")</f>
        <v/>
      </c>
      <c r="Q7921">
        <f>12*(YEAR(H7921)-YEAR($L$3))+(MONTH(H7921)-MONTH($L$3))</f>
        <v/>
      </c>
      <c r="R7921" s="366">
        <f>IF(N7921="IBIRAPITANGA FASE 3",IF(P7921="Atraso",M7921,M7921/(1+$J$2)^Q7921),IF(P7921="Atraso",M7921,M7921/(1+$J$1)^Q7921))</f>
        <v/>
      </c>
    </row>
    <row r="7922">
      <c r="A7922" t="inlineStr">
        <is>
          <t>Q07L019</t>
        </is>
      </c>
      <c r="B7922" t="inlineStr">
        <is>
          <t>CARLOS AUGUSTO DE OLIVEIRA ARAUJO</t>
        </is>
      </c>
      <c r="C7922" t="n">
        <v>1</v>
      </c>
      <c r="D7922" t="inlineStr">
        <is>
          <t>IPCA</t>
        </is>
      </c>
      <c r="E7922" t="n">
        <v>0</v>
      </c>
      <c r="F7922" t="inlineStr">
        <is>
          <t>MENSAL</t>
        </is>
      </c>
      <c r="G7922" t="n">
        <v>46042</v>
      </c>
      <c r="H7922" t="n">
        <v>46042</v>
      </c>
      <c r="I7922" t="inlineStr">
        <is>
          <t>026</t>
        </is>
      </c>
      <c r="J7922" t="inlineStr">
        <is>
          <t>CARTEIRA</t>
        </is>
      </c>
      <c r="K7922" t="inlineStr">
        <is>
          <t>CONTRATO</t>
        </is>
      </c>
      <c r="L7922" t="n">
        <v>1419.24882</v>
      </c>
      <c r="M7922" t="inlineStr"/>
      <c r="N7922" t="inlineStr"/>
      <c r="O7922" s="142">
        <f>DATE(YEAR(H7922),MONTH(H7922),1)</f>
        <v/>
      </c>
      <c r="P7922" s="132">
        <f>IF(H7922&gt;$L$3,"Futuro","Atraso")</f>
        <v/>
      </c>
      <c r="Q7922">
        <f>12*(YEAR(H7922)-YEAR($L$3))+(MONTH(H7922)-MONTH($L$3))</f>
        <v/>
      </c>
      <c r="R7922" s="366">
        <f>IF(N7922="IBIRAPITANGA FASE 3",IF(P7922="Atraso",M7922,M7922/(1+$J$2)^Q7922),IF(P7922="Atraso",M7922,M7922/(1+$J$1)^Q7922))</f>
        <v/>
      </c>
    </row>
    <row r="7923">
      <c r="A7923" t="inlineStr">
        <is>
          <t>Q07L019</t>
        </is>
      </c>
      <c r="B7923" t="inlineStr">
        <is>
          <t>CARLOS AUGUSTO DE OLIVEIRA ARAUJO</t>
        </is>
      </c>
      <c r="C7923" t="n">
        <v>1</v>
      </c>
      <c r="D7923" t="inlineStr">
        <is>
          <t>IPCA</t>
        </is>
      </c>
      <c r="E7923" t="n">
        <v>0</v>
      </c>
      <c r="F7923" t="inlineStr">
        <is>
          <t>MENSAL</t>
        </is>
      </c>
      <c r="G7923" t="n">
        <v>46073</v>
      </c>
      <c r="H7923" t="n">
        <v>46073</v>
      </c>
      <c r="I7923" t="inlineStr">
        <is>
          <t>027</t>
        </is>
      </c>
      <c r="J7923" t="inlineStr">
        <is>
          <t>CARTEIRA</t>
        </is>
      </c>
      <c r="K7923" t="inlineStr">
        <is>
          <t>CONTRATO</t>
        </is>
      </c>
      <c r="L7923" t="n">
        <v>1419.24882</v>
      </c>
      <c r="M7923" t="inlineStr"/>
      <c r="N7923" t="inlineStr"/>
      <c r="O7923" s="142">
        <f>DATE(YEAR(H7923),MONTH(H7923),1)</f>
        <v/>
      </c>
      <c r="P7923" s="132">
        <f>IF(H7923&gt;$L$3,"Futuro","Atraso")</f>
        <v/>
      </c>
      <c r="Q7923">
        <f>12*(YEAR(H7923)-YEAR($L$3))+(MONTH(H7923)-MONTH($L$3))</f>
        <v/>
      </c>
      <c r="R7923" s="366">
        <f>IF(N7923="IBIRAPITANGA FASE 3",IF(P7923="Atraso",M7923,M7923/(1+$J$2)^Q7923),IF(P7923="Atraso",M7923,M7923/(1+$J$1)^Q7923))</f>
        <v/>
      </c>
    </row>
    <row r="7924">
      <c r="A7924" t="inlineStr">
        <is>
          <t>Q07L019</t>
        </is>
      </c>
      <c r="B7924" t="inlineStr">
        <is>
          <t>CARLOS AUGUSTO DE OLIVEIRA ARAUJO</t>
        </is>
      </c>
      <c r="C7924" t="n">
        <v>1</v>
      </c>
      <c r="D7924" t="inlineStr">
        <is>
          <t>IPCA</t>
        </is>
      </c>
      <c r="E7924" t="n">
        <v>0</v>
      </c>
      <c r="F7924" t="inlineStr">
        <is>
          <t>MENSAL</t>
        </is>
      </c>
      <c r="G7924" t="n">
        <v>46101</v>
      </c>
      <c r="H7924" t="n">
        <v>46101</v>
      </c>
      <c r="I7924" t="inlineStr">
        <is>
          <t>028</t>
        </is>
      </c>
      <c r="J7924" t="inlineStr">
        <is>
          <t>CARTEIRA</t>
        </is>
      </c>
      <c r="K7924" t="inlineStr">
        <is>
          <t>CONTRATO</t>
        </is>
      </c>
      <c r="L7924" t="n">
        <v>1419.24882</v>
      </c>
      <c r="M7924" t="inlineStr"/>
      <c r="N7924" t="inlineStr"/>
      <c r="O7924" s="142">
        <f>DATE(YEAR(H7924),MONTH(H7924),1)</f>
        <v/>
      </c>
      <c r="P7924" s="132">
        <f>IF(H7924&gt;$L$3,"Futuro","Atraso")</f>
        <v/>
      </c>
      <c r="Q7924">
        <f>12*(YEAR(H7924)-YEAR($L$3))+(MONTH(H7924)-MONTH($L$3))</f>
        <v/>
      </c>
      <c r="R7924" s="366">
        <f>IF(N7924="IBIRAPITANGA FASE 3",IF(P7924="Atraso",M7924,M7924/(1+$J$2)^Q7924),IF(P7924="Atraso",M7924,M7924/(1+$J$1)^Q7924))</f>
        <v/>
      </c>
    </row>
    <row r="7925">
      <c r="A7925" t="inlineStr">
        <is>
          <t>Q07L019</t>
        </is>
      </c>
      <c r="B7925" t="inlineStr">
        <is>
          <t>CARLOS AUGUSTO DE OLIVEIRA ARAUJO</t>
        </is>
      </c>
      <c r="C7925" t="n">
        <v>1</v>
      </c>
      <c r="D7925" t="inlineStr">
        <is>
          <t>IPCA</t>
        </is>
      </c>
      <c r="E7925" t="n">
        <v>0</v>
      </c>
      <c r="F7925" t="inlineStr">
        <is>
          <t>MENSAL</t>
        </is>
      </c>
      <c r="G7925" t="n">
        <v>46132</v>
      </c>
      <c r="H7925" t="n">
        <v>46132</v>
      </c>
      <c r="I7925" t="inlineStr">
        <is>
          <t>029</t>
        </is>
      </c>
      <c r="J7925" t="inlineStr">
        <is>
          <t>CARTEIRA</t>
        </is>
      </c>
      <c r="K7925" t="inlineStr">
        <is>
          <t>CONTRATO</t>
        </is>
      </c>
      <c r="L7925" t="n">
        <v>1419.24882</v>
      </c>
      <c r="M7925" t="inlineStr"/>
      <c r="N7925" t="inlineStr"/>
      <c r="O7925" s="142">
        <f>DATE(YEAR(H7925),MONTH(H7925),1)</f>
        <v/>
      </c>
      <c r="P7925" s="132">
        <f>IF(H7925&gt;$L$3,"Futuro","Atraso")</f>
        <v/>
      </c>
      <c r="Q7925">
        <f>12*(YEAR(H7925)-YEAR($L$3))+(MONTH(H7925)-MONTH($L$3))</f>
        <v/>
      </c>
      <c r="R7925" s="366">
        <f>IF(N7925="IBIRAPITANGA FASE 3",IF(P7925="Atraso",M7925,M7925/(1+$J$2)^Q7925),IF(P7925="Atraso",M7925,M7925/(1+$J$1)^Q7925))</f>
        <v/>
      </c>
    </row>
    <row r="7926">
      <c r="A7926" t="inlineStr">
        <is>
          <t>Q07L019</t>
        </is>
      </c>
      <c r="B7926" t="inlineStr">
        <is>
          <t>CARLOS AUGUSTO DE OLIVEIRA ARAUJO</t>
        </is>
      </c>
      <c r="C7926" t="n">
        <v>1</v>
      </c>
      <c r="D7926" t="inlineStr">
        <is>
          <t>IPCA</t>
        </is>
      </c>
      <c r="E7926" t="n">
        <v>0</v>
      </c>
      <c r="F7926" t="inlineStr">
        <is>
          <t>MENSAL</t>
        </is>
      </c>
      <c r="G7926" t="n">
        <v>46162</v>
      </c>
      <c r="H7926" t="n">
        <v>46162</v>
      </c>
      <c r="I7926" t="inlineStr">
        <is>
          <t>030</t>
        </is>
      </c>
      <c r="J7926" t="inlineStr">
        <is>
          <t>CARTEIRA</t>
        </is>
      </c>
      <c r="K7926" t="inlineStr">
        <is>
          <t>CONTRATO</t>
        </is>
      </c>
      <c r="L7926" t="n">
        <v>1419.24882</v>
      </c>
      <c r="M7926" t="inlineStr"/>
      <c r="N7926" t="inlineStr"/>
      <c r="O7926" s="142">
        <f>DATE(YEAR(H7926),MONTH(H7926),1)</f>
        <v/>
      </c>
      <c r="P7926" s="132">
        <f>IF(H7926&gt;$L$3,"Futuro","Atraso")</f>
        <v/>
      </c>
      <c r="Q7926">
        <f>12*(YEAR(H7926)-YEAR($L$3))+(MONTH(H7926)-MONTH($L$3))</f>
        <v/>
      </c>
      <c r="R7926" s="366">
        <f>IF(N7926="IBIRAPITANGA FASE 3",IF(P7926="Atraso",M7926,M7926/(1+$J$2)^Q7926),IF(P7926="Atraso",M7926,M7926/(1+$J$1)^Q7926))</f>
        <v/>
      </c>
    </row>
    <row r="7927">
      <c r="A7927" t="inlineStr">
        <is>
          <t>Q07L019</t>
        </is>
      </c>
      <c r="B7927" t="inlineStr">
        <is>
          <t>CARLOS AUGUSTO DE OLIVEIRA ARAUJO</t>
        </is>
      </c>
      <c r="C7927" t="n">
        <v>1</v>
      </c>
      <c r="D7927" t="inlineStr">
        <is>
          <t>IPCA</t>
        </is>
      </c>
      <c r="E7927" t="n">
        <v>0</v>
      </c>
      <c r="F7927" t="inlineStr">
        <is>
          <t>MENSAL</t>
        </is>
      </c>
      <c r="G7927" t="n">
        <v>46193</v>
      </c>
      <c r="H7927" t="n">
        <v>46193</v>
      </c>
      <c r="I7927" t="inlineStr">
        <is>
          <t>031</t>
        </is>
      </c>
      <c r="J7927" t="inlineStr">
        <is>
          <t>CARTEIRA</t>
        </is>
      </c>
      <c r="K7927" t="inlineStr">
        <is>
          <t>CONTRATO</t>
        </is>
      </c>
      <c r="L7927" t="n">
        <v>1419.24882</v>
      </c>
      <c r="M7927" t="inlineStr"/>
      <c r="N7927" t="inlineStr"/>
      <c r="O7927" s="142">
        <f>DATE(YEAR(H7927),MONTH(H7927),1)</f>
        <v/>
      </c>
      <c r="P7927" s="132">
        <f>IF(H7927&gt;$L$3,"Futuro","Atraso")</f>
        <v/>
      </c>
      <c r="Q7927">
        <f>12*(YEAR(H7927)-YEAR($L$3))+(MONTH(H7927)-MONTH($L$3))</f>
        <v/>
      </c>
      <c r="R7927" s="366">
        <f>IF(N7927="IBIRAPITANGA FASE 3",IF(P7927="Atraso",M7927,M7927/(1+$J$2)^Q7927),IF(P7927="Atraso",M7927,M7927/(1+$J$1)^Q7927))</f>
        <v/>
      </c>
    </row>
    <row r="7928">
      <c r="A7928" t="inlineStr">
        <is>
          <t>Q07L019</t>
        </is>
      </c>
      <c r="B7928" t="inlineStr">
        <is>
          <t>CARLOS AUGUSTO DE OLIVEIRA ARAUJO</t>
        </is>
      </c>
      <c r="C7928" t="n">
        <v>1</v>
      </c>
      <c r="D7928" t="inlineStr">
        <is>
          <t>IPCA</t>
        </is>
      </c>
      <c r="E7928" t="n">
        <v>0</v>
      </c>
      <c r="F7928" t="inlineStr">
        <is>
          <t>MENSAL</t>
        </is>
      </c>
      <c r="G7928" t="n">
        <v>46223</v>
      </c>
      <c r="H7928" t="n">
        <v>46223</v>
      </c>
      <c r="I7928" t="inlineStr">
        <is>
          <t>032</t>
        </is>
      </c>
      <c r="J7928" t="inlineStr">
        <is>
          <t>CARTEIRA</t>
        </is>
      </c>
      <c r="K7928" t="inlineStr">
        <is>
          <t>CONTRATO</t>
        </is>
      </c>
      <c r="L7928" t="n">
        <v>1419.24882</v>
      </c>
      <c r="M7928" t="inlineStr"/>
      <c r="N7928" t="inlineStr"/>
      <c r="O7928" s="142">
        <f>DATE(YEAR(H7928),MONTH(H7928),1)</f>
        <v/>
      </c>
      <c r="P7928" s="132">
        <f>IF(H7928&gt;$L$3,"Futuro","Atraso")</f>
        <v/>
      </c>
      <c r="Q7928">
        <f>12*(YEAR(H7928)-YEAR($L$3))+(MONTH(H7928)-MONTH($L$3))</f>
        <v/>
      </c>
      <c r="R7928" s="366">
        <f>IF(N7928="IBIRAPITANGA FASE 3",IF(P7928="Atraso",M7928,M7928/(1+$J$2)^Q7928),IF(P7928="Atraso",M7928,M7928/(1+$J$1)^Q7928))</f>
        <v/>
      </c>
    </row>
    <row r="7929">
      <c r="A7929" t="inlineStr">
        <is>
          <t>Q07L019</t>
        </is>
      </c>
      <c r="B7929" t="inlineStr">
        <is>
          <t>CARLOS AUGUSTO DE OLIVEIRA ARAUJO</t>
        </is>
      </c>
      <c r="C7929" t="n">
        <v>1</v>
      </c>
      <c r="D7929" t="inlineStr">
        <is>
          <t>IPCA</t>
        </is>
      </c>
      <c r="E7929" t="n">
        <v>0</v>
      </c>
      <c r="F7929" t="inlineStr">
        <is>
          <t>MENSAL</t>
        </is>
      </c>
      <c r="G7929" t="n">
        <v>46254</v>
      </c>
      <c r="H7929" t="n">
        <v>46254</v>
      </c>
      <c r="I7929" t="inlineStr">
        <is>
          <t>033</t>
        </is>
      </c>
      <c r="J7929" t="inlineStr">
        <is>
          <t>CARTEIRA</t>
        </is>
      </c>
      <c r="K7929" t="inlineStr">
        <is>
          <t>CONTRATO</t>
        </is>
      </c>
      <c r="L7929" t="n">
        <v>1419.24882</v>
      </c>
      <c r="M7929" t="inlineStr"/>
      <c r="N7929" t="inlineStr"/>
      <c r="O7929" s="142">
        <f>DATE(YEAR(H7929),MONTH(H7929),1)</f>
        <v/>
      </c>
      <c r="P7929" s="132">
        <f>IF(H7929&gt;$L$3,"Futuro","Atraso")</f>
        <v/>
      </c>
      <c r="Q7929">
        <f>12*(YEAR(H7929)-YEAR($L$3))+(MONTH(H7929)-MONTH($L$3))</f>
        <v/>
      </c>
      <c r="R7929" s="366">
        <f>IF(N7929="IBIRAPITANGA FASE 3",IF(P7929="Atraso",M7929,M7929/(1+$J$2)^Q7929),IF(P7929="Atraso",M7929,M7929/(1+$J$1)^Q7929))</f>
        <v/>
      </c>
    </row>
    <row r="7930">
      <c r="A7930" t="inlineStr">
        <is>
          <t>Q07L019</t>
        </is>
      </c>
      <c r="B7930" t="inlineStr">
        <is>
          <t>CARLOS AUGUSTO DE OLIVEIRA ARAUJO</t>
        </is>
      </c>
      <c r="C7930" t="n">
        <v>1</v>
      </c>
      <c r="D7930" t="inlineStr">
        <is>
          <t>IPCA</t>
        </is>
      </c>
      <c r="E7930" t="n">
        <v>0</v>
      </c>
      <c r="F7930" t="inlineStr">
        <is>
          <t>MENSAL</t>
        </is>
      </c>
      <c r="G7930" t="n">
        <v>46285</v>
      </c>
      <c r="H7930" t="n">
        <v>46285</v>
      </c>
      <c r="I7930" t="inlineStr">
        <is>
          <t>034</t>
        </is>
      </c>
      <c r="J7930" t="inlineStr">
        <is>
          <t>CARTEIRA</t>
        </is>
      </c>
      <c r="K7930" t="inlineStr">
        <is>
          <t>CONTRATO</t>
        </is>
      </c>
      <c r="L7930" t="n">
        <v>1419.24882</v>
      </c>
      <c r="M7930" t="inlineStr"/>
      <c r="N7930" t="inlineStr"/>
      <c r="O7930" s="142">
        <f>DATE(YEAR(H7930),MONTH(H7930),1)</f>
        <v/>
      </c>
      <c r="P7930" s="132">
        <f>IF(H7930&gt;$L$3,"Futuro","Atraso")</f>
        <v/>
      </c>
      <c r="Q7930">
        <f>12*(YEAR(H7930)-YEAR($L$3))+(MONTH(H7930)-MONTH($L$3))</f>
        <v/>
      </c>
      <c r="R7930" s="366">
        <f>IF(N7930="IBIRAPITANGA FASE 3",IF(P7930="Atraso",M7930,M7930/(1+$J$2)^Q7930),IF(P7930="Atraso",M7930,M7930/(1+$J$1)^Q7930))</f>
        <v/>
      </c>
    </row>
    <row r="7931">
      <c r="A7931" t="inlineStr">
        <is>
          <t>Q07L019</t>
        </is>
      </c>
      <c r="B7931" t="inlineStr">
        <is>
          <t>CARLOS AUGUSTO DE OLIVEIRA ARAUJO</t>
        </is>
      </c>
      <c r="C7931" t="n">
        <v>1</v>
      </c>
      <c r="D7931" t="inlineStr">
        <is>
          <t>IPCA</t>
        </is>
      </c>
      <c r="E7931" t="n">
        <v>0</v>
      </c>
      <c r="F7931" t="inlineStr">
        <is>
          <t>MENSAL</t>
        </is>
      </c>
      <c r="G7931" t="n">
        <v>46315</v>
      </c>
      <c r="H7931" t="n">
        <v>46315</v>
      </c>
      <c r="I7931" t="inlineStr">
        <is>
          <t>035</t>
        </is>
      </c>
      <c r="J7931" t="inlineStr">
        <is>
          <t>CARTEIRA</t>
        </is>
      </c>
      <c r="K7931" t="inlineStr">
        <is>
          <t>CONTRATO</t>
        </is>
      </c>
      <c r="L7931" t="n">
        <v>1419.24882</v>
      </c>
      <c r="M7931" t="inlineStr"/>
      <c r="N7931" t="inlineStr"/>
      <c r="O7931" s="142">
        <f>DATE(YEAR(H7931),MONTH(H7931),1)</f>
        <v/>
      </c>
      <c r="P7931" s="132">
        <f>IF(H7931&gt;$L$3,"Futuro","Atraso")</f>
        <v/>
      </c>
      <c r="Q7931">
        <f>12*(YEAR(H7931)-YEAR($L$3))+(MONTH(H7931)-MONTH($L$3))</f>
        <v/>
      </c>
      <c r="R7931" s="366">
        <f>IF(N7931="IBIRAPITANGA FASE 3",IF(P7931="Atraso",M7931,M7931/(1+$J$2)^Q7931),IF(P7931="Atraso",M7931,M7931/(1+$J$1)^Q7931))</f>
        <v/>
      </c>
    </row>
    <row r="7932">
      <c r="A7932" t="inlineStr">
        <is>
          <t>Q07L019</t>
        </is>
      </c>
      <c r="B7932" t="inlineStr">
        <is>
          <t>CARLOS AUGUSTO DE OLIVEIRA ARAUJO</t>
        </is>
      </c>
      <c r="C7932" t="n">
        <v>1</v>
      </c>
      <c r="D7932" t="inlineStr">
        <is>
          <t>IPCA</t>
        </is>
      </c>
      <c r="E7932" t="n">
        <v>0</v>
      </c>
      <c r="F7932" t="inlineStr">
        <is>
          <t>MENSAL</t>
        </is>
      </c>
      <c r="G7932" t="n">
        <v>46346</v>
      </c>
      <c r="H7932" t="n">
        <v>46346</v>
      </c>
      <c r="I7932" t="inlineStr">
        <is>
          <t>036</t>
        </is>
      </c>
      <c r="J7932" t="inlineStr">
        <is>
          <t>CARTEIRA</t>
        </is>
      </c>
      <c r="K7932" t="inlineStr">
        <is>
          <t>CONTRATO</t>
        </is>
      </c>
      <c r="L7932" t="n">
        <v>1419.24882</v>
      </c>
      <c r="M7932" t="inlineStr"/>
      <c r="N7932" t="inlineStr"/>
      <c r="O7932" s="142">
        <f>DATE(YEAR(H7932),MONTH(H7932),1)</f>
        <v/>
      </c>
      <c r="P7932" s="132">
        <f>IF(H7932&gt;$L$3,"Futuro","Atraso")</f>
        <v/>
      </c>
      <c r="Q7932">
        <f>12*(YEAR(H7932)-YEAR($L$3))+(MONTH(H7932)-MONTH($L$3))</f>
        <v/>
      </c>
      <c r="R7932" s="366">
        <f>IF(N7932="IBIRAPITANGA FASE 3",IF(P7932="Atraso",M7932,M7932/(1+$J$2)^Q7932),IF(P7932="Atraso",M7932,M7932/(1+$J$1)^Q7932))</f>
        <v/>
      </c>
    </row>
    <row r="7933">
      <c r="A7933" t="inlineStr">
        <is>
          <t>Q07L019</t>
        </is>
      </c>
      <c r="B7933" t="inlineStr">
        <is>
          <t>CARLOS AUGUSTO DE OLIVEIRA ARAUJO</t>
        </is>
      </c>
      <c r="C7933" t="n">
        <v>1</v>
      </c>
      <c r="D7933" t="inlineStr">
        <is>
          <t>IPCA</t>
        </is>
      </c>
      <c r="E7933" t="n">
        <v>0</v>
      </c>
      <c r="F7933" t="inlineStr">
        <is>
          <t>MENSAL</t>
        </is>
      </c>
      <c r="G7933" t="n">
        <v>46376</v>
      </c>
      <c r="H7933" t="n">
        <v>46376</v>
      </c>
      <c r="I7933" t="inlineStr">
        <is>
          <t>037</t>
        </is>
      </c>
      <c r="J7933" t="inlineStr">
        <is>
          <t>CARTEIRA</t>
        </is>
      </c>
      <c r="K7933" t="inlineStr">
        <is>
          <t>CONTRATO</t>
        </is>
      </c>
      <c r="L7933" t="n">
        <v>1419.24882</v>
      </c>
      <c r="M7933" t="inlineStr"/>
      <c r="N7933" t="inlineStr"/>
      <c r="O7933" s="142">
        <f>DATE(YEAR(H7933),MONTH(H7933),1)</f>
        <v/>
      </c>
      <c r="P7933" s="132">
        <f>IF(H7933&gt;$L$3,"Futuro","Atraso")</f>
        <v/>
      </c>
      <c r="Q7933">
        <f>12*(YEAR(H7933)-YEAR($L$3))+(MONTH(H7933)-MONTH($L$3))</f>
        <v/>
      </c>
      <c r="R7933" s="366">
        <f>IF(N7933="IBIRAPITANGA FASE 3",IF(P7933="Atraso",M7933,M7933/(1+$J$2)^Q7933),IF(P7933="Atraso",M7933,M7933/(1+$J$1)^Q7933))</f>
        <v/>
      </c>
    </row>
    <row r="7934">
      <c r="A7934" t="inlineStr">
        <is>
          <t>Q07L019</t>
        </is>
      </c>
      <c r="B7934" t="inlineStr">
        <is>
          <t>CARLOS AUGUSTO DE OLIVEIRA ARAUJO</t>
        </is>
      </c>
      <c r="C7934" t="n">
        <v>1</v>
      </c>
      <c r="D7934" t="inlineStr">
        <is>
          <t>IPCA</t>
        </is>
      </c>
      <c r="E7934" t="n">
        <v>0</v>
      </c>
      <c r="F7934" t="inlineStr">
        <is>
          <t>MENSAL</t>
        </is>
      </c>
      <c r="G7934" t="n">
        <v>46407</v>
      </c>
      <c r="H7934" t="n">
        <v>46407</v>
      </c>
      <c r="I7934" t="inlineStr">
        <is>
          <t>038</t>
        </is>
      </c>
      <c r="J7934" t="inlineStr">
        <is>
          <t>CARTEIRA</t>
        </is>
      </c>
      <c r="K7934" t="inlineStr">
        <is>
          <t>CONTRATO</t>
        </is>
      </c>
      <c r="L7934" t="n">
        <v>1419.24882</v>
      </c>
      <c r="M7934" t="inlineStr"/>
      <c r="N7934" t="inlineStr"/>
      <c r="O7934" s="142">
        <f>DATE(YEAR(H7934),MONTH(H7934),1)</f>
        <v/>
      </c>
      <c r="P7934" s="132">
        <f>IF(H7934&gt;$L$3,"Futuro","Atraso")</f>
        <v/>
      </c>
      <c r="Q7934">
        <f>12*(YEAR(H7934)-YEAR($L$3))+(MONTH(H7934)-MONTH($L$3))</f>
        <v/>
      </c>
      <c r="R7934" s="366">
        <f>IF(N7934="IBIRAPITANGA FASE 3",IF(P7934="Atraso",M7934,M7934/(1+$J$2)^Q7934),IF(P7934="Atraso",M7934,M7934/(1+$J$1)^Q7934))</f>
        <v/>
      </c>
    </row>
    <row r="7935">
      <c r="A7935" t="inlineStr">
        <is>
          <t>Q07L019</t>
        </is>
      </c>
      <c r="B7935" t="inlineStr">
        <is>
          <t>CARLOS AUGUSTO DE OLIVEIRA ARAUJO</t>
        </is>
      </c>
      <c r="C7935" t="n">
        <v>1</v>
      </c>
      <c r="D7935" t="inlineStr">
        <is>
          <t>IPCA</t>
        </is>
      </c>
      <c r="E7935" t="n">
        <v>0</v>
      </c>
      <c r="F7935" t="inlineStr">
        <is>
          <t>MENSAL</t>
        </is>
      </c>
      <c r="G7935" t="n">
        <v>46438</v>
      </c>
      <c r="H7935" t="n">
        <v>46438</v>
      </c>
      <c r="I7935" t="inlineStr">
        <is>
          <t>039</t>
        </is>
      </c>
      <c r="J7935" t="inlineStr">
        <is>
          <t>CARTEIRA</t>
        </is>
      </c>
      <c r="K7935" t="inlineStr">
        <is>
          <t>CONTRATO</t>
        </is>
      </c>
      <c r="L7935" t="n">
        <v>1419.24882</v>
      </c>
      <c r="M7935" t="inlineStr"/>
      <c r="N7935" t="inlineStr"/>
      <c r="O7935" s="142">
        <f>DATE(YEAR(H7935),MONTH(H7935),1)</f>
        <v/>
      </c>
      <c r="P7935" s="132">
        <f>IF(H7935&gt;$L$3,"Futuro","Atraso")</f>
        <v/>
      </c>
      <c r="Q7935">
        <f>12*(YEAR(H7935)-YEAR($L$3))+(MONTH(H7935)-MONTH($L$3))</f>
        <v/>
      </c>
      <c r="R7935" s="366">
        <f>IF(N7935="IBIRAPITANGA FASE 3",IF(P7935="Atraso",M7935,M7935/(1+$J$2)^Q7935),IF(P7935="Atraso",M7935,M7935/(1+$J$1)^Q7935))</f>
        <v/>
      </c>
    </row>
    <row r="7936">
      <c r="A7936" t="inlineStr">
        <is>
          <t>Q07L019</t>
        </is>
      </c>
      <c r="B7936" t="inlineStr">
        <is>
          <t>CARLOS AUGUSTO DE OLIVEIRA ARAUJO</t>
        </is>
      </c>
      <c r="C7936" t="n">
        <v>1</v>
      </c>
      <c r="D7936" t="inlineStr">
        <is>
          <t>IPCA</t>
        </is>
      </c>
      <c r="E7936" t="n">
        <v>0</v>
      </c>
      <c r="F7936" t="inlineStr">
        <is>
          <t>MENSAL</t>
        </is>
      </c>
      <c r="G7936" t="n">
        <v>46466</v>
      </c>
      <c r="H7936" t="n">
        <v>46466</v>
      </c>
      <c r="I7936" t="inlineStr">
        <is>
          <t>040</t>
        </is>
      </c>
      <c r="J7936" t="inlineStr">
        <is>
          <t>CARTEIRA</t>
        </is>
      </c>
      <c r="K7936" t="inlineStr">
        <is>
          <t>CONTRATO</t>
        </is>
      </c>
      <c r="L7936" t="n">
        <v>1419.24882</v>
      </c>
      <c r="M7936" t="inlineStr"/>
      <c r="N7936" t="inlineStr"/>
      <c r="O7936" s="142">
        <f>DATE(YEAR(H7936),MONTH(H7936),1)</f>
        <v/>
      </c>
      <c r="P7936" s="132">
        <f>IF(H7936&gt;$L$3,"Futuro","Atraso")</f>
        <v/>
      </c>
      <c r="Q7936">
        <f>12*(YEAR(H7936)-YEAR($L$3))+(MONTH(H7936)-MONTH($L$3))</f>
        <v/>
      </c>
      <c r="R7936" s="366">
        <f>IF(N7936="IBIRAPITANGA FASE 3",IF(P7936="Atraso",M7936,M7936/(1+$J$2)^Q7936),IF(P7936="Atraso",M7936,M7936/(1+$J$1)^Q7936))</f>
        <v/>
      </c>
    </row>
    <row r="7937">
      <c r="A7937" t="inlineStr">
        <is>
          <t>Q07L019</t>
        </is>
      </c>
      <c r="B7937" t="inlineStr">
        <is>
          <t>CARLOS AUGUSTO DE OLIVEIRA ARAUJO</t>
        </is>
      </c>
      <c r="C7937" t="n">
        <v>1</v>
      </c>
      <c r="D7937" t="inlineStr">
        <is>
          <t>IPCA</t>
        </is>
      </c>
      <c r="E7937" t="n">
        <v>0</v>
      </c>
      <c r="F7937" t="inlineStr">
        <is>
          <t>MENSAL</t>
        </is>
      </c>
      <c r="G7937" t="n">
        <v>46497</v>
      </c>
      <c r="H7937" t="n">
        <v>46497</v>
      </c>
      <c r="I7937" t="inlineStr">
        <is>
          <t>041</t>
        </is>
      </c>
      <c r="J7937" t="inlineStr">
        <is>
          <t>CARTEIRA</t>
        </is>
      </c>
      <c r="K7937" t="inlineStr">
        <is>
          <t>CONTRATO</t>
        </is>
      </c>
      <c r="L7937" t="n">
        <v>1419.24882</v>
      </c>
      <c r="M7937" t="inlineStr"/>
      <c r="N7937" t="inlineStr"/>
      <c r="O7937" s="142">
        <f>DATE(YEAR(H7937),MONTH(H7937),1)</f>
        <v/>
      </c>
      <c r="P7937" s="132">
        <f>IF(H7937&gt;$L$3,"Futuro","Atraso")</f>
        <v/>
      </c>
      <c r="Q7937">
        <f>12*(YEAR(H7937)-YEAR($L$3))+(MONTH(H7937)-MONTH($L$3))</f>
        <v/>
      </c>
      <c r="R7937" s="366">
        <f>IF(N7937="IBIRAPITANGA FASE 3",IF(P7937="Atraso",M7937,M7937/(1+$J$2)^Q7937),IF(P7937="Atraso",M7937,M7937/(1+$J$1)^Q7937))</f>
        <v/>
      </c>
    </row>
    <row r="7938">
      <c r="A7938" t="inlineStr">
        <is>
          <t>Q07L019</t>
        </is>
      </c>
      <c r="B7938" t="inlineStr">
        <is>
          <t>CARLOS AUGUSTO DE OLIVEIRA ARAUJO</t>
        </is>
      </c>
      <c r="C7938" t="n">
        <v>1</v>
      </c>
      <c r="D7938" t="inlineStr">
        <is>
          <t>IPCA</t>
        </is>
      </c>
      <c r="E7938" t="n">
        <v>0</v>
      </c>
      <c r="F7938" t="inlineStr">
        <is>
          <t>MENSAL</t>
        </is>
      </c>
      <c r="G7938" t="n">
        <v>46527</v>
      </c>
      <c r="H7938" t="n">
        <v>46527</v>
      </c>
      <c r="I7938" t="inlineStr">
        <is>
          <t>042</t>
        </is>
      </c>
      <c r="J7938" t="inlineStr">
        <is>
          <t>CARTEIRA</t>
        </is>
      </c>
      <c r="K7938" t="inlineStr">
        <is>
          <t>CONTRATO</t>
        </is>
      </c>
      <c r="L7938" t="n">
        <v>1419.24882</v>
      </c>
      <c r="M7938" t="inlineStr"/>
      <c r="N7938" t="inlineStr"/>
      <c r="O7938" s="142">
        <f>DATE(YEAR(H7938),MONTH(H7938),1)</f>
        <v/>
      </c>
      <c r="P7938" s="132">
        <f>IF(H7938&gt;$L$3,"Futuro","Atraso")</f>
        <v/>
      </c>
      <c r="Q7938">
        <f>12*(YEAR(H7938)-YEAR($L$3))+(MONTH(H7938)-MONTH($L$3))</f>
        <v/>
      </c>
      <c r="R7938" s="366">
        <f>IF(N7938="IBIRAPITANGA FASE 3",IF(P7938="Atraso",M7938,M7938/(1+$J$2)^Q7938),IF(P7938="Atraso",M7938,M7938/(1+$J$1)^Q7938))</f>
        <v/>
      </c>
    </row>
    <row r="7939">
      <c r="A7939" t="inlineStr">
        <is>
          <t>Q07L019</t>
        </is>
      </c>
      <c r="B7939" t="inlineStr">
        <is>
          <t>CARLOS AUGUSTO DE OLIVEIRA ARAUJO</t>
        </is>
      </c>
      <c r="C7939" t="n">
        <v>1</v>
      </c>
      <c r="D7939" t="inlineStr">
        <is>
          <t>IPCA</t>
        </is>
      </c>
      <c r="E7939" t="n">
        <v>0</v>
      </c>
      <c r="F7939" t="inlineStr">
        <is>
          <t>MENSAL</t>
        </is>
      </c>
      <c r="G7939" t="n">
        <v>46558</v>
      </c>
      <c r="H7939" t="n">
        <v>46558</v>
      </c>
      <c r="I7939" t="inlineStr">
        <is>
          <t>043</t>
        </is>
      </c>
      <c r="J7939" t="inlineStr">
        <is>
          <t>CARTEIRA</t>
        </is>
      </c>
      <c r="K7939" t="inlineStr">
        <is>
          <t>CONTRATO</t>
        </is>
      </c>
      <c r="L7939" t="n">
        <v>1419.24882</v>
      </c>
      <c r="M7939" t="inlineStr"/>
      <c r="N7939" t="inlineStr"/>
      <c r="O7939" s="142">
        <f>DATE(YEAR(H7939),MONTH(H7939),1)</f>
        <v/>
      </c>
      <c r="P7939" s="132">
        <f>IF(H7939&gt;$L$3,"Futuro","Atraso")</f>
        <v/>
      </c>
      <c r="Q7939">
        <f>12*(YEAR(H7939)-YEAR($L$3))+(MONTH(H7939)-MONTH($L$3))</f>
        <v/>
      </c>
      <c r="R7939" s="366">
        <f>IF(N7939="IBIRAPITANGA FASE 3",IF(P7939="Atraso",M7939,M7939/(1+$J$2)^Q7939),IF(P7939="Atraso",M7939,M7939/(1+$J$1)^Q7939))</f>
        <v/>
      </c>
    </row>
    <row r="7940">
      <c r="A7940" t="inlineStr">
        <is>
          <t>Q07L024</t>
        </is>
      </c>
      <c r="B7940" t="inlineStr">
        <is>
          <t>THIAGO AUGUSTO DE OLIVEIRA RODRIGUES SILVA</t>
        </is>
      </c>
      <c r="C7940" t="n">
        <v>1</v>
      </c>
      <c r="D7940" t="inlineStr">
        <is>
          <t>IPCA</t>
        </is>
      </c>
      <c r="E7940" t="n">
        <v>0</v>
      </c>
      <c r="F7940" t="inlineStr">
        <is>
          <t>MENSAL</t>
        </is>
      </c>
      <c r="G7940" t="n">
        <v>45229</v>
      </c>
      <c r="H7940" t="n">
        <v>45229</v>
      </c>
      <c r="I7940" t="inlineStr">
        <is>
          <t>013</t>
        </is>
      </c>
      <c r="J7940" t="inlineStr">
        <is>
          <t>CARTEIRA</t>
        </is>
      </c>
      <c r="K7940" t="inlineStr">
        <is>
          <t>CONTRATO</t>
        </is>
      </c>
      <c r="L7940" t="n">
        <v>1132.907706</v>
      </c>
      <c r="M7940" t="inlineStr"/>
      <c r="N7940" t="inlineStr"/>
      <c r="O7940" s="142">
        <f>DATE(YEAR(H7940),MONTH(H7940),1)</f>
        <v/>
      </c>
      <c r="P7940" s="132">
        <f>IF(H7940&gt;$L$3,"Futuro","Atraso")</f>
        <v/>
      </c>
      <c r="Q7940">
        <f>12*(YEAR(H7940)-YEAR($L$3))+(MONTH(H7940)-MONTH($L$3))</f>
        <v/>
      </c>
      <c r="R7940" s="366">
        <f>IF(N7940="IBIRAPITANGA FASE 3",IF(P7940="Atraso",M7940,M7940/(1+$J$2)^Q7940),IF(P7940="Atraso",M7940,M7940/(1+$J$1)^Q7940))</f>
        <v/>
      </c>
    </row>
    <row r="7941">
      <c r="A7941" t="inlineStr">
        <is>
          <t>Q07L024</t>
        </is>
      </c>
      <c r="B7941" t="inlineStr">
        <is>
          <t>THIAGO AUGUSTO DE OLIVEIRA RODRIGUES SILVA</t>
        </is>
      </c>
      <c r="C7941" t="n">
        <v>1</v>
      </c>
      <c r="D7941" t="inlineStr">
        <is>
          <t>IPCA</t>
        </is>
      </c>
      <c r="E7941" t="n">
        <v>0</v>
      </c>
      <c r="F7941" t="inlineStr">
        <is>
          <t>MENSAL</t>
        </is>
      </c>
      <c r="G7941" t="n">
        <v>45260</v>
      </c>
      <c r="H7941" t="n">
        <v>45260</v>
      </c>
      <c r="I7941" t="inlineStr">
        <is>
          <t>014</t>
        </is>
      </c>
      <c r="J7941" t="inlineStr">
        <is>
          <t>CARTEIRA</t>
        </is>
      </c>
      <c r="K7941" t="inlineStr">
        <is>
          <t>CONTRATO</t>
        </is>
      </c>
      <c r="L7941" t="n">
        <v>1132.907706</v>
      </c>
      <c r="M7941" t="inlineStr"/>
      <c r="N7941" t="inlineStr"/>
      <c r="O7941" s="142">
        <f>DATE(YEAR(H7941),MONTH(H7941),1)</f>
        <v/>
      </c>
      <c r="P7941" s="132">
        <f>IF(H7941&gt;$L$3,"Futuro","Atraso")</f>
        <v/>
      </c>
      <c r="Q7941">
        <f>12*(YEAR(H7941)-YEAR($L$3))+(MONTH(H7941)-MONTH($L$3))</f>
        <v/>
      </c>
      <c r="R7941" s="366">
        <f>IF(N7941="IBIRAPITANGA FASE 3",IF(P7941="Atraso",M7941,M7941/(1+$J$2)^Q7941),IF(P7941="Atraso",M7941,M7941/(1+$J$1)^Q7941))</f>
        <v/>
      </c>
    </row>
    <row r="7942">
      <c r="A7942" t="inlineStr">
        <is>
          <t>Q07L024</t>
        </is>
      </c>
      <c r="B7942" t="inlineStr">
        <is>
          <t>THIAGO AUGUSTO DE OLIVEIRA RODRIGUES SILVA</t>
        </is>
      </c>
      <c r="C7942" t="n">
        <v>1</v>
      </c>
      <c r="D7942" t="inlineStr">
        <is>
          <t>IPCA</t>
        </is>
      </c>
      <c r="E7942" t="n">
        <v>0</v>
      </c>
      <c r="F7942" t="inlineStr">
        <is>
          <t>MENSAL</t>
        </is>
      </c>
      <c r="G7942" t="n">
        <v>45290</v>
      </c>
      <c r="H7942" t="n">
        <v>45290</v>
      </c>
      <c r="I7942" t="inlineStr">
        <is>
          <t>015</t>
        </is>
      </c>
      <c r="J7942" t="inlineStr">
        <is>
          <t>CARTEIRA</t>
        </is>
      </c>
      <c r="K7942" t="inlineStr">
        <is>
          <t>CONTRATO</t>
        </is>
      </c>
      <c r="L7942" t="n">
        <v>1132.907706</v>
      </c>
      <c r="M7942" t="inlineStr"/>
      <c r="N7942" t="inlineStr"/>
      <c r="O7942" s="142">
        <f>DATE(YEAR(H7942),MONTH(H7942),1)</f>
        <v/>
      </c>
      <c r="P7942" s="132">
        <f>IF(H7942&gt;$L$3,"Futuro","Atraso")</f>
        <v/>
      </c>
      <c r="Q7942">
        <f>12*(YEAR(H7942)-YEAR($L$3))+(MONTH(H7942)-MONTH($L$3))</f>
        <v/>
      </c>
      <c r="R7942" s="366">
        <f>IF(N7942="IBIRAPITANGA FASE 3",IF(P7942="Atraso",M7942,M7942/(1+$J$2)^Q7942),IF(P7942="Atraso",M7942,M7942/(1+$J$1)^Q7942))</f>
        <v/>
      </c>
    </row>
    <row r="7943">
      <c r="A7943" t="inlineStr">
        <is>
          <t>Q07L024</t>
        </is>
      </c>
      <c r="B7943" t="inlineStr">
        <is>
          <t>THIAGO AUGUSTO DE OLIVEIRA RODRIGUES SILVA</t>
        </is>
      </c>
      <c r="C7943" t="n">
        <v>1</v>
      </c>
      <c r="D7943" t="inlineStr">
        <is>
          <t>IPCA</t>
        </is>
      </c>
      <c r="E7943" t="n">
        <v>0</v>
      </c>
      <c r="F7943" t="inlineStr">
        <is>
          <t>MENSAL</t>
        </is>
      </c>
      <c r="G7943" t="n">
        <v>45321</v>
      </c>
      <c r="H7943" t="n">
        <v>45321</v>
      </c>
      <c r="I7943" t="inlineStr">
        <is>
          <t>016</t>
        </is>
      </c>
      <c r="J7943" t="inlineStr">
        <is>
          <t>CARTEIRA</t>
        </is>
      </c>
      <c r="K7943" t="inlineStr">
        <is>
          <t>CONTRATO</t>
        </is>
      </c>
      <c r="L7943" t="n">
        <v>1132.907706</v>
      </c>
      <c r="M7943" t="inlineStr"/>
      <c r="N7943" t="inlineStr"/>
      <c r="O7943" s="142">
        <f>DATE(YEAR(H7943),MONTH(H7943),1)</f>
        <v/>
      </c>
      <c r="P7943" s="132">
        <f>IF(H7943&gt;$L$3,"Futuro","Atraso")</f>
        <v/>
      </c>
      <c r="Q7943">
        <f>12*(YEAR(H7943)-YEAR($L$3))+(MONTH(H7943)-MONTH($L$3))</f>
        <v/>
      </c>
      <c r="R7943" s="366">
        <f>IF(N7943="IBIRAPITANGA FASE 3",IF(P7943="Atraso",M7943,M7943/(1+$J$2)^Q7943),IF(P7943="Atraso",M7943,M7943/(1+$J$1)^Q7943))</f>
        <v/>
      </c>
    </row>
    <row r="7944">
      <c r="A7944" t="inlineStr">
        <is>
          <t>Q07L024</t>
        </is>
      </c>
      <c r="B7944" t="inlineStr">
        <is>
          <t>THIAGO AUGUSTO DE OLIVEIRA RODRIGUES SILVA</t>
        </is>
      </c>
      <c r="C7944" t="n">
        <v>1</v>
      </c>
      <c r="D7944" t="inlineStr">
        <is>
          <t>IPCA</t>
        </is>
      </c>
      <c r="E7944" t="n">
        <v>0</v>
      </c>
      <c r="F7944" t="inlineStr">
        <is>
          <t>MENSAL</t>
        </is>
      </c>
      <c r="G7944" t="n">
        <v>45351</v>
      </c>
      <c r="H7944" t="n">
        <v>45351</v>
      </c>
      <c r="I7944" t="inlineStr">
        <is>
          <t>017</t>
        </is>
      </c>
      <c r="J7944" t="inlineStr">
        <is>
          <t>CARTEIRA</t>
        </is>
      </c>
      <c r="K7944" t="inlineStr">
        <is>
          <t>CONTRATO</t>
        </is>
      </c>
      <c r="L7944" t="n">
        <v>1132.907706</v>
      </c>
      <c r="M7944" t="inlineStr"/>
      <c r="N7944" t="inlineStr"/>
      <c r="O7944" s="142">
        <f>DATE(YEAR(H7944),MONTH(H7944),1)</f>
        <v/>
      </c>
      <c r="P7944" s="132">
        <f>IF(H7944&gt;$L$3,"Futuro","Atraso")</f>
        <v/>
      </c>
      <c r="Q7944">
        <f>12*(YEAR(H7944)-YEAR($L$3))+(MONTH(H7944)-MONTH($L$3))</f>
        <v/>
      </c>
      <c r="R7944" s="366">
        <f>IF(N7944="IBIRAPITANGA FASE 3",IF(P7944="Atraso",M7944,M7944/(1+$J$2)^Q7944),IF(P7944="Atraso",M7944,M7944/(1+$J$1)^Q7944))</f>
        <v/>
      </c>
    </row>
    <row r="7945">
      <c r="A7945" t="inlineStr">
        <is>
          <t>Q07L024</t>
        </is>
      </c>
      <c r="B7945" t="inlineStr">
        <is>
          <t>THIAGO AUGUSTO DE OLIVEIRA RODRIGUES SILVA</t>
        </is>
      </c>
      <c r="C7945" t="n">
        <v>1</v>
      </c>
      <c r="D7945" t="inlineStr">
        <is>
          <t>IPCA</t>
        </is>
      </c>
      <c r="E7945" t="n">
        <v>0</v>
      </c>
      <c r="F7945" t="inlineStr">
        <is>
          <t>MENSAL</t>
        </is>
      </c>
      <c r="G7945" t="n">
        <v>45381</v>
      </c>
      <c r="H7945" t="n">
        <v>45381</v>
      </c>
      <c r="I7945" t="inlineStr">
        <is>
          <t>018</t>
        </is>
      </c>
      <c r="J7945" t="inlineStr">
        <is>
          <t>CARTEIRA</t>
        </is>
      </c>
      <c r="K7945" t="inlineStr">
        <is>
          <t>CONTRATO</t>
        </is>
      </c>
      <c r="L7945" t="n">
        <v>1132.907706</v>
      </c>
      <c r="M7945" t="inlineStr"/>
      <c r="N7945" t="inlineStr"/>
      <c r="O7945" s="142">
        <f>DATE(YEAR(H7945),MONTH(H7945),1)</f>
        <v/>
      </c>
      <c r="P7945" s="132">
        <f>IF(H7945&gt;$L$3,"Futuro","Atraso")</f>
        <v/>
      </c>
      <c r="Q7945">
        <f>12*(YEAR(H7945)-YEAR($L$3))+(MONTH(H7945)-MONTH($L$3))</f>
        <v/>
      </c>
      <c r="R7945" s="366">
        <f>IF(N7945="IBIRAPITANGA FASE 3",IF(P7945="Atraso",M7945,M7945/(1+$J$2)^Q7945),IF(P7945="Atraso",M7945,M7945/(1+$J$1)^Q7945))</f>
        <v/>
      </c>
    </row>
    <row r="7946">
      <c r="A7946" t="inlineStr">
        <is>
          <t>Q07L024</t>
        </is>
      </c>
      <c r="B7946" t="inlineStr">
        <is>
          <t>THIAGO AUGUSTO DE OLIVEIRA RODRIGUES SILVA</t>
        </is>
      </c>
      <c r="C7946" t="n">
        <v>1</v>
      </c>
      <c r="D7946" t="inlineStr">
        <is>
          <t>IPCA</t>
        </is>
      </c>
      <c r="E7946" t="n">
        <v>0</v>
      </c>
      <c r="F7946" t="inlineStr">
        <is>
          <t>MENSAL</t>
        </is>
      </c>
      <c r="G7946" t="n">
        <v>45412</v>
      </c>
      <c r="H7946" t="n">
        <v>45412</v>
      </c>
      <c r="I7946" t="inlineStr">
        <is>
          <t>019</t>
        </is>
      </c>
      <c r="J7946" t="inlineStr">
        <is>
          <t>CARTEIRA</t>
        </is>
      </c>
      <c r="K7946" t="inlineStr">
        <is>
          <t>CONTRATO</t>
        </is>
      </c>
      <c r="L7946" t="n">
        <v>1132.907706</v>
      </c>
      <c r="M7946" t="inlineStr"/>
      <c r="N7946" t="inlineStr"/>
      <c r="O7946" s="142">
        <f>DATE(YEAR(H7946),MONTH(H7946),1)</f>
        <v/>
      </c>
      <c r="P7946" s="132">
        <f>IF(H7946&gt;$L$3,"Futuro","Atraso")</f>
        <v/>
      </c>
      <c r="Q7946">
        <f>12*(YEAR(H7946)-YEAR($L$3))+(MONTH(H7946)-MONTH($L$3))</f>
        <v/>
      </c>
      <c r="R7946" s="366">
        <f>IF(N7946="IBIRAPITANGA FASE 3",IF(P7946="Atraso",M7946,M7946/(1+$J$2)^Q7946),IF(P7946="Atraso",M7946,M7946/(1+$J$1)^Q7946))</f>
        <v/>
      </c>
    </row>
    <row r="7947">
      <c r="A7947" t="inlineStr">
        <is>
          <t>Q07L024</t>
        </is>
      </c>
      <c r="B7947" t="inlineStr">
        <is>
          <t>THIAGO AUGUSTO DE OLIVEIRA RODRIGUES SILVA</t>
        </is>
      </c>
      <c r="C7947" t="n">
        <v>1</v>
      </c>
      <c r="D7947" t="inlineStr">
        <is>
          <t>IPCA</t>
        </is>
      </c>
      <c r="E7947" t="n">
        <v>0</v>
      </c>
      <c r="F7947" t="inlineStr">
        <is>
          <t>MENSAL</t>
        </is>
      </c>
      <c r="G7947" t="n">
        <v>45442</v>
      </c>
      <c r="H7947" t="n">
        <v>45442</v>
      </c>
      <c r="I7947" t="inlineStr">
        <is>
          <t>020</t>
        </is>
      </c>
      <c r="J7947" t="inlineStr">
        <is>
          <t>CARTEIRA</t>
        </is>
      </c>
      <c r="K7947" t="inlineStr">
        <is>
          <t>CONTRATO</t>
        </is>
      </c>
      <c r="L7947" t="n">
        <v>1132.907706</v>
      </c>
      <c r="M7947" t="inlineStr"/>
      <c r="N7947" t="inlineStr"/>
      <c r="O7947" s="142">
        <f>DATE(YEAR(H7947),MONTH(H7947),1)</f>
        <v/>
      </c>
      <c r="P7947" s="132">
        <f>IF(H7947&gt;$L$3,"Futuro","Atraso")</f>
        <v/>
      </c>
      <c r="Q7947">
        <f>12*(YEAR(H7947)-YEAR($L$3))+(MONTH(H7947)-MONTH($L$3))</f>
        <v/>
      </c>
      <c r="R7947" s="366">
        <f>IF(N7947="IBIRAPITANGA FASE 3",IF(P7947="Atraso",M7947,M7947/(1+$J$2)^Q7947),IF(P7947="Atraso",M7947,M7947/(1+$J$1)^Q7947))</f>
        <v/>
      </c>
    </row>
    <row r="7948">
      <c r="A7948" t="inlineStr">
        <is>
          <t>Q07L024</t>
        </is>
      </c>
      <c r="B7948" t="inlineStr">
        <is>
          <t>THIAGO AUGUSTO DE OLIVEIRA RODRIGUES SILVA</t>
        </is>
      </c>
      <c r="C7948" t="n">
        <v>1</v>
      </c>
      <c r="D7948" t="inlineStr">
        <is>
          <t>IPCA</t>
        </is>
      </c>
      <c r="E7948" t="n">
        <v>0</v>
      </c>
      <c r="F7948" t="inlineStr">
        <is>
          <t>MENSAL</t>
        </is>
      </c>
      <c r="G7948" t="n">
        <v>45473</v>
      </c>
      <c r="H7948" t="n">
        <v>45473</v>
      </c>
      <c r="I7948" t="inlineStr">
        <is>
          <t>021</t>
        </is>
      </c>
      <c r="J7948" t="inlineStr">
        <is>
          <t>CARTEIRA</t>
        </is>
      </c>
      <c r="K7948" t="inlineStr">
        <is>
          <t>CONTRATO</t>
        </is>
      </c>
      <c r="L7948" t="n">
        <v>1132.907706</v>
      </c>
      <c r="M7948" t="inlineStr"/>
      <c r="N7948" t="inlineStr"/>
      <c r="O7948" s="142">
        <f>DATE(YEAR(H7948),MONTH(H7948),1)</f>
        <v/>
      </c>
      <c r="P7948" s="132">
        <f>IF(H7948&gt;$L$3,"Futuro","Atraso")</f>
        <v/>
      </c>
      <c r="Q7948">
        <f>12*(YEAR(H7948)-YEAR($L$3))+(MONTH(H7948)-MONTH($L$3))</f>
        <v/>
      </c>
      <c r="R7948" s="366">
        <f>IF(N7948="IBIRAPITANGA FASE 3",IF(P7948="Atraso",M7948,M7948/(1+$J$2)^Q7948),IF(P7948="Atraso",M7948,M7948/(1+$J$1)^Q7948))</f>
        <v/>
      </c>
    </row>
    <row r="7949">
      <c r="A7949" t="inlineStr">
        <is>
          <t>Q07L024</t>
        </is>
      </c>
      <c r="B7949" t="inlineStr">
        <is>
          <t>THIAGO AUGUSTO DE OLIVEIRA RODRIGUES SILVA</t>
        </is>
      </c>
      <c r="C7949" t="n">
        <v>1</v>
      </c>
      <c r="D7949" t="inlineStr">
        <is>
          <t>IPCA</t>
        </is>
      </c>
      <c r="E7949" t="n">
        <v>0</v>
      </c>
      <c r="F7949" t="inlineStr">
        <is>
          <t>MENSAL</t>
        </is>
      </c>
      <c r="G7949" t="n">
        <v>45503</v>
      </c>
      <c r="H7949" t="n">
        <v>45503</v>
      </c>
      <c r="I7949" t="inlineStr">
        <is>
          <t>022</t>
        </is>
      </c>
      <c r="J7949" t="inlineStr">
        <is>
          <t>CARTEIRA</t>
        </is>
      </c>
      <c r="K7949" t="inlineStr">
        <is>
          <t>CONTRATO</t>
        </is>
      </c>
      <c r="L7949" t="n">
        <v>1132.907706</v>
      </c>
      <c r="M7949" t="inlineStr"/>
      <c r="N7949" t="inlineStr"/>
      <c r="O7949" s="142">
        <f>DATE(YEAR(H7949),MONTH(H7949),1)</f>
        <v/>
      </c>
      <c r="P7949" s="132">
        <f>IF(H7949&gt;$L$3,"Futuro","Atraso")</f>
        <v/>
      </c>
      <c r="Q7949">
        <f>12*(YEAR(H7949)-YEAR($L$3))+(MONTH(H7949)-MONTH($L$3))</f>
        <v/>
      </c>
      <c r="R7949" s="366">
        <f>IF(N7949="IBIRAPITANGA FASE 3",IF(P7949="Atraso",M7949,M7949/(1+$J$2)^Q7949),IF(P7949="Atraso",M7949,M7949/(1+$J$1)^Q7949))</f>
        <v/>
      </c>
    </row>
    <row r="7950">
      <c r="A7950" t="inlineStr">
        <is>
          <t>Q07L024</t>
        </is>
      </c>
      <c r="B7950" t="inlineStr">
        <is>
          <t>THIAGO AUGUSTO DE OLIVEIRA RODRIGUES SILVA</t>
        </is>
      </c>
      <c r="C7950" t="n">
        <v>1</v>
      </c>
      <c r="D7950" t="inlineStr">
        <is>
          <t>IPCA</t>
        </is>
      </c>
      <c r="E7950" t="n">
        <v>0</v>
      </c>
      <c r="F7950" t="inlineStr">
        <is>
          <t>MENSAL</t>
        </is>
      </c>
      <c r="G7950" t="n">
        <v>45534</v>
      </c>
      <c r="H7950" t="n">
        <v>45534</v>
      </c>
      <c r="I7950" t="inlineStr">
        <is>
          <t>023</t>
        </is>
      </c>
      <c r="J7950" t="inlineStr">
        <is>
          <t>CARTEIRA</t>
        </is>
      </c>
      <c r="K7950" t="inlineStr">
        <is>
          <t>CONTRATO</t>
        </is>
      </c>
      <c r="L7950" t="n">
        <v>1132.907706</v>
      </c>
      <c r="M7950" t="inlineStr"/>
      <c r="N7950" t="inlineStr"/>
      <c r="O7950" s="142">
        <f>DATE(YEAR(H7950),MONTH(H7950),1)</f>
        <v/>
      </c>
      <c r="P7950" s="132">
        <f>IF(H7950&gt;$L$3,"Futuro","Atraso")</f>
        <v/>
      </c>
      <c r="Q7950">
        <f>12*(YEAR(H7950)-YEAR($L$3))+(MONTH(H7950)-MONTH($L$3))</f>
        <v/>
      </c>
      <c r="R7950" s="366">
        <f>IF(N7950="IBIRAPITANGA FASE 3",IF(P7950="Atraso",M7950,M7950/(1+$J$2)^Q7950),IF(P7950="Atraso",M7950,M7950/(1+$J$1)^Q7950))</f>
        <v/>
      </c>
    </row>
    <row r="7951">
      <c r="A7951" t="inlineStr">
        <is>
          <t>Q07L024</t>
        </is>
      </c>
      <c r="B7951" t="inlineStr">
        <is>
          <t>THIAGO AUGUSTO DE OLIVEIRA RODRIGUES SILVA</t>
        </is>
      </c>
      <c r="C7951" t="n">
        <v>1</v>
      </c>
      <c r="D7951" t="inlineStr">
        <is>
          <t>IPCA</t>
        </is>
      </c>
      <c r="E7951" t="n">
        <v>0</v>
      </c>
      <c r="F7951" t="inlineStr">
        <is>
          <t>MENSAL</t>
        </is>
      </c>
      <c r="G7951" t="n">
        <v>45565</v>
      </c>
      <c r="H7951" t="n">
        <v>45565</v>
      </c>
      <c r="I7951" t="inlineStr">
        <is>
          <t>024</t>
        </is>
      </c>
      <c r="J7951" t="inlineStr">
        <is>
          <t>CARTEIRA</t>
        </is>
      </c>
      <c r="K7951" t="inlineStr">
        <is>
          <t>CONTRATO</t>
        </is>
      </c>
      <c r="L7951" t="n">
        <v>1132.907706</v>
      </c>
      <c r="M7951" t="inlineStr"/>
      <c r="N7951" t="inlineStr"/>
      <c r="O7951" s="142">
        <f>DATE(YEAR(H7951),MONTH(H7951),1)</f>
        <v/>
      </c>
      <c r="P7951" s="132">
        <f>IF(H7951&gt;$L$3,"Futuro","Atraso")</f>
        <v/>
      </c>
      <c r="Q7951">
        <f>12*(YEAR(H7951)-YEAR($L$3))+(MONTH(H7951)-MONTH($L$3))</f>
        <v/>
      </c>
      <c r="R7951" s="366">
        <f>IF(N7951="IBIRAPITANGA FASE 3",IF(P7951="Atraso",M7951,M7951/(1+$J$2)^Q7951),IF(P7951="Atraso",M7951,M7951/(1+$J$1)^Q7951))</f>
        <v/>
      </c>
    </row>
    <row r="7952">
      <c r="A7952" t="inlineStr">
        <is>
          <t>Q07L024</t>
        </is>
      </c>
      <c r="B7952" t="inlineStr">
        <is>
          <t>THIAGO AUGUSTO DE OLIVEIRA RODRIGUES SILVA</t>
        </is>
      </c>
      <c r="C7952" t="n">
        <v>1</v>
      </c>
      <c r="D7952" t="inlineStr">
        <is>
          <t>IPCA</t>
        </is>
      </c>
      <c r="E7952" t="n">
        <v>0</v>
      </c>
      <c r="F7952" t="inlineStr">
        <is>
          <t>MENSAL</t>
        </is>
      </c>
      <c r="G7952" t="n">
        <v>45595</v>
      </c>
      <c r="H7952" t="n">
        <v>45595</v>
      </c>
      <c r="I7952" t="inlineStr">
        <is>
          <t>025</t>
        </is>
      </c>
      <c r="J7952" t="inlineStr">
        <is>
          <t>CARTEIRA</t>
        </is>
      </c>
      <c r="K7952" t="inlineStr">
        <is>
          <t>CONTRATO</t>
        </is>
      </c>
      <c r="L7952" t="n">
        <v>1132.907706</v>
      </c>
      <c r="M7952" t="inlineStr"/>
      <c r="N7952" t="inlineStr"/>
      <c r="O7952" s="142">
        <f>DATE(YEAR(H7952),MONTH(H7952),1)</f>
        <v/>
      </c>
      <c r="P7952" s="132">
        <f>IF(H7952&gt;$L$3,"Futuro","Atraso")</f>
        <v/>
      </c>
      <c r="Q7952">
        <f>12*(YEAR(H7952)-YEAR($L$3))+(MONTH(H7952)-MONTH($L$3))</f>
        <v/>
      </c>
      <c r="R7952" s="366">
        <f>IF(N7952="IBIRAPITANGA FASE 3",IF(P7952="Atraso",M7952,M7952/(1+$J$2)^Q7952),IF(P7952="Atraso",M7952,M7952/(1+$J$1)^Q7952))</f>
        <v/>
      </c>
    </row>
    <row r="7953">
      <c r="A7953" t="inlineStr">
        <is>
          <t>Q07L024</t>
        </is>
      </c>
      <c r="B7953" t="inlineStr">
        <is>
          <t>THIAGO AUGUSTO DE OLIVEIRA RODRIGUES SILVA</t>
        </is>
      </c>
      <c r="C7953" t="n">
        <v>1</v>
      </c>
      <c r="D7953" t="inlineStr">
        <is>
          <t>IPCA</t>
        </is>
      </c>
      <c r="E7953" t="n">
        <v>0</v>
      </c>
      <c r="F7953" t="inlineStr">
        <is>
          <t>MENSAL</t>
        </is>
      </c>
      <c r="G7953" t="n">
        <v>45626</v>
      </c>
      <c r="H7953" t="n">
        <v>45626</v>
      </c>
      <c r="I7953" t="inlineStr">
        <is>
          <t>026</t>
        </is>
      </c>
      <c r="J7953" t="inlineStr">
        <is>
          <t>CARTEIRA</t>
        </is>
      </c>
      <c r="K7953" t="inlineStr">
        <is>
          <t>CONTRATO</t>
        </is>
      </c>
      <c r="L7953" t="n">
        <v>1132.907706</v>
      </c>
      <c r="M7953" t="inlineStr"/>
      <c r="N7953" t="inlineStr"/>
      <c r="O7953" s="142">
        <f>DATE(YEAR(H7953),MONTH(H7953),1)</f>
        <v/>
      </c>
      <c r="P7953" s="132">
        <f>IF(H7953&gt;$L$3,"Futuro","Atraso")</f>
        <v/>
      </c>
      <c r="Q7953">
        <f>12*(YEAR(H7953)-YEAR($L$3))+(MONTH(H7953)-MONTH($L$3))</f>
        <v/>
      </c>
      <c r="R7953" s="366">
        <f>IF(N7953="IBIRAPITANGA FASE 3",IF(P7953="Atraso",M7953,M7953/(1+$J$2)^Q7953),IF(P7953="Atraso",M7953,M7953/(1+$J$1)^Q7953))</f>
        <v/>
      </c>
    </row>
    <row r="7954">
      <c r="A7954" t="inlineStr">
        <is>
          <t>Q07L024</t>
        </is>
      </c>
      <c r="B7954" t="inlineStr">
        <is>
          <t>THIAGO AUGUSTO DE OLIVEIRA RODRIGUES SILVA</t>
        </is>
      </c>
      <c r="C7954" t="n">
        <v>1</v>
      </c>
      <c r="D7954" t="inlineStr">
        <is>
          <t>IPCA</t>
        </is>
      </c>
      <c r="E7954" t="n">
        <v>0</v>
      </c>
      <c r="F7954" t="inlineStr">
        <is>
          <t>MENSAL</t>
        </is>
      </c>
      <c r="G7954" t="n">
        <v>45656</v>
      </c>
      <c r="H7954" t="n">
        <v>45656</v>
      </c>
      <c r="I7954" t="inlineStr">
        <is>
          <t>027</t>
        </is>
      </c>
      <c r="J7954" t="inlineStr">
        <is>
          <t>CARTEIRA</t>
        </is>
      </c>
      <c r="K7954" t="inlineStr">
        <is>
          <t>CONTRATO</t>
        </is>
      </c>
      <c r="L7954" t="n">
        <v>1132.907706</v>
      </c>
      <c r="M7954" t="inlineStr"/>
      <c r="N7954" t="inlineStr"/>
      <c r="O7954" s="142">
        <f>DATE(YEAR(H7954),MONTH(H7954),1)</f>
        <v/>
      </c>
      <c r="P7954" s="132">
        <f>IF(H7954&gt;$L$3,"Futuro","Atraso")</f>
        <v/>
      </c>
      <c r="Q7954">
        <f>12*(YEAR(H7954)-YEAR($L$3))+(MONTH(H7954)-MONTH($L$3))</f>
        <v/>
      </c>
      <c r="R7954" s="366">
        <f>IF(N7954="IBIRAPITANGA FASE 3",IF(P7954="Atraso",M7954,M7954/(1+$J$2)^Q7954),IF(P7954="Atraso",M7954,M7954/(1+$J$1)^Q7954))</f>
        <v/>
      </c>
    </row>
    <row r="7955">
      <c r="A7955" t="inlineStr">
        <is>
          <t>Q07L024</t>
        </is>
      </c>
      <c r="B7955" t="inlineStr">
        <is>
          <t>THIAGO AUGUSTO DE OLIVEIRA RODRIGUES SILVA</t>
        </is>
      </c>
      <c r="C7955" t="n">
        <v>1</v>
      </c>
      <c r="D7955" t="inlineStr">
        <is>
          <t>IPCA</t>
        </is>
      </c>
      <c r="E7955" t="n">
        <v>0</v>
      </c>
      <c r="F7955" t="inlineStr">
        <is>
          <t>MENSAL</t>
        </is>
      </c>
      <c r="G7955" t="n">
        <v>45687</v>
      </c>
      <c r="H7955" t="n">
        <v>45687</v>
      </c>
      <c r="I7955" t="inlineStr">
        <is>
          <t>028</t>
        </is>
      </c>
      <c r="J7955" t="inlineStr">
        <is>
          <t>CARTEIRA</t>
        </is>
      </c>
      <c r="K7955" t="inlineStr">
        <is>
          <t>CONTRATO</t>
        </is>
      </c>
      <c r="L7955" t="n">
        <v>1132.907706</v>
      </c>
      <c r="M7955" t="inlineStr"/>
      <c r="N7955" t="inlineStr"/>
      <c r="O7955" s="142">
        <f>DATE(YEAR(H7955),MONTH(H7955),1)</f>
        <v/>
      </c>
      <c r="P7955" s="132">
        <f>IF(H7955&gt;$L$3,"Futuro","Atraso")</f>
        <v/>
      </c>
      <c r="Q7955">
        <f>12*(YEAR(H7955)-YEAR($L$3))+(MONTH(H7955)-MONTH($L$3))</f>
        <v/>
      </c>
      <c r="R7955" s="366">
        <f>IF(N7955="IBIRAPITANGA FASE 3",IF(P7955="Atraso",M7955,M7955/(1+$J$2)^Q7955),IF(P7955="Atraso",M7955,M7955/(1+$J$1)^Q7955))</f>
        <v/>
      </c>
    </row>
    <row r="7956">
      <c r="A7956" t="inlineStr">
        <is>
          <t>Q07L024</t>
        </is>
      </c>
      <c r="B7956" t="inlineStr">
        <is>
          <t>THIAGO AUGUSTO DE OLIVEIRA RODRIGUES SILVA</t>
        </is>
      </c>
      <c r="C7956" t="n">
        <v>1</v>
      </c>
      <c r="D7956" t="inlineStr">
        <is>
          <t>IPCA</t>
        </is>
      </c>
      <c r="E7956" t="n">
        <v>0</v>
      </c>
      <c r="F7956" t="inlineStr">
        <is>
          <t>MENSAL</t>
        </is>
      </c>
      <c r="G7956" t="n">
        <v>45716</v>
      </c>
      <c r="H7956" t="n">
        <v>45716</v>
      </c>
      <c r="I7956" t="inlineStr">
        <is>
          <t>029</t>
        </is>
      </c>
      <c r="J7956" t="inlineStr">
        <is>
          <t>CARTEIRA</t>
        </is>
      </c>
      <c r="K7956" t="inlineStr">
        <is>
          <t>CONTRATO</t>
        </is>
      </c>
      <c r="L7956" t="n">
        <v>1132.907706</v>
      </c>
      <c r="M7956" t="inlineStr"/>
      <c r="N7956" t="inlineStr"/>
      <c r="O7956" s="142">
        <f>DATE(YEAR(H7956),MONTH(H7956),1)</f>
        <v/>
      </c>
      <c r="P7956" s="132">
        <f>IF(H7956&gt;$L$3,"Futuro","Atraso")</f>
        <v/>
      </c>
      <c r="Q7956">
        <f>12*(YEAR(H7956)-YEAR($L$3))+(MONTH(H7956)-MONTH($L$3))</f>
        <v/>
      </c>
      <c r="R7956" s="366">
        <f>IF(N7956="IBIRAPITANGA FASE 3",IF(P7956="Atraso",M7956,M7956/(1+$J$2)^Q7956),IF(P7956="Atraso",M7956,M7956/(1+$J$1)^Q7956))</f>
        <v/>
      </c>
    </row>
    <row r="7957">
      <c r="A7957" t="inlineStr">
        <is>
          <t>Q07L024</t>
        </is>
      </c>
      <c r="B7957" t="inlineStr">
        <is>
          <t>THIAGO AUGUSTO DE OLIVEIRA RODRIGUES SILVA</t>
        </is>
      </c>
      <c r="C7957" t="n">
        <v>1</v>
      </c>
      <c r="D7957" t="inlineStr">
        <is>
          <t>IPCA</t>
        </is>
      </c>
      <c r="E7957" t="n">
        <v>0</v>
      </c>
      <c r="F7957" t="inlineStr">
        <is>
          <t>MENSAL</t>
        </is>
      </c>
      <c r="G7957" t="n">
        <v>45746</v>
      </c>
      <c r="H7957" t="n">
        <v>45746</v>
      </c>
      <c r="I7957" t="inlineStr">
        <is>
          <t>030</t>
        </is>
      </c>
      <c r="J7957" t="inlineStr">
        <is>
          <t>CARTEIRA</t>
        </is>
      </c>
      <c r="K7957" t="inlineStr">
        <is>
          <t>CONTRATO</t>
        </is>
      </c>
      <c r="L7957" t="n">
        <v>1132.907706</v>
      </c>
      <c r="M7957" t="inlineStr"/>
      <c r="N7957" t="inlineStr"/>
      <c r="O7957" s="142">
        <f>DATE(YEAR(H7957),MONTH(H7957),1)</f>
        <v/>
      </c>
      <c r="P7957" s="132">
        <f>IF(H7957&gt;$L$3,"Futuro","Atraso")</f>
        <v/>
      </c>
      <c r="Q7957">
        <f>12*(YEAR(H7957)-YEAR($L$3))+(MONTH(H7957)-MONTH($L$3))</f>
        <v/>
      </c>
      <c r="R7957" s="366">
        <f>IF(N7957="IBIRAPITANGA FASE 3",IF(P7957="Atraso",M7957,M7957/(1+$J$2)^Q7957),IF(P7957="Atraso",M7957,M7957/(1+$J$1)^Q7957))</f>
        <v/>
      </c>
    </row>
    <row r="7958">
      <c r="A7958" t="inlineStr">
        <is>
          <t>Q07L024</t>
        </is>
      </c>
      <c r="B7958" t="inlineStr">
        <is>
          <t>THIAGO AUGUSTO DE OLIVEIRA RODRIGUES SILVA</t>
        </is>
      </c>
      <c r="C7958" t="n">
        <v>1</v>
      </c>
      <c r="D7958" t="inlineStr">
        <is>
          <t>IPCA</t>
        </is>
      </c>
      <c r="E7958" t="n">
        <v>0</v>
      </c>
      <c r="F7958" t="inlineStr">
        <is>
          <t>MENSAL</t>
        </is>
      </c>
      <c r="G7958" t="n">
        <v>45777</v>
      </c>
      <c r="H7958" t="n">
        <v>45777</v>
      </c>
      <c r="I7958" t="inlineStr">
        <is>
          <t>031</t>
        </is>
      </c>
      <c r="J7958" t="inlineStr">
        <is>
          <t>CARTEIRA</t>
        </is>
      </c>
      <c r="K7958" t="inlineStr">
        <is>
          <t>CONTRATO</t>
        </is>
      </c>
      <c r="L7958" t="n">
        <v>1132.907706</v>
      </c>
      <c r="M7958" t="inlineStr"/>
      <c r="N7958" t="inlineStr"/>
      <c r="O7958" s="142">
        <f>DATE(YEAR(H7958),MONTH(H7958),1)</f>
        <v/>
      </c>
      <c r="P7958" s="132">
        <f>IF(H7958&gt;$L$3,"Futuro","Atraso")</f>
        <v/>
      </c>
      <c r="Q7958">
        <f>12*(YEAR(H7958)-YEAR($L$3))+(MONTH(H7958)-MONTH($L$3))</f>
        <v/>
      </c>
      <c r="R7958" s="366">
        <f>IF(N7958="IBIRAPITANGA FASE 3",IF(P7958="Atraso",M7958,M7958/(1+$J$2)^Q7958),IF(P7958="Atraso",M7958,M7958/(1+$J$1)^Q7958))</f>
        <v/>
      </c>
    </row>
    <row r="7959">
      <c r="A7959" t="inlineStr">
        <is>
          <t>Q07L024</t>
        </is>
      </c>
      <c r="B7959" t="inlineStr">
        <is>
          <t>THIAGO AUGUSTO DE OLIVEIRA RODRIGUES SILVA</t>
        </is>
      </c>
      <c r="C7959" t="n">
        <v>1</v>
      </c>
      <c r="D7959" t="inlineStr">
        <is>
          <t>IPCA</t>
        </is>
      </c>
      <c r="E7959" t="n">
        <v>0</v>
      </c>
      <c r="F7959" t="inlineStr">
        <is>
          <t>MENSAL</t>
        </is>
      </c>
      <c r="G7959" t="n">
        <v>45807</v>
      </c>
      <c r="H7959" t="n">
        <v>45807</v>
      </c>
      <c r="I7959" t="inlineStr">
        <is>
          <t>032</t>
        </is>
      </c>
      <c r="J7959" t="inlineStr">
        <is>
          <t>CARTEIRA</t>
        </is>
      </c>
      <c r="K7959" t="inlineStr">
        <is>
          <t>CONTRATO</t>
        </is>
      </c>
      <c r="L7959" t="n">
        <v>1132.907706</v>
      </c>
      <c r="M7959" t="inlineStr"/>
      <c r="N7959" t="inlineStr"/>
      <c r="O7959" s="142">
        <f>DATE(YEAR(H7959),MONTH(H7959),1)</f>
        <v/>
      </c>
      <c r="P7959" s="132">
        <f>IF(H7959&gt;$L$3,"Futuro","Atraso")</f>
        <v/>
      </c>
      <c r="Q7959">
        <f>12*(YEAR(H7959)-YEAR($L$3))+(MONTH(H7959)-MONTH($L$3))</f>
        <v/>
      </c>
      <c r="R7959" s="366">
        <f>IF(N7959="IBIRAPITANGA FASE 3",IF(P7959="Atraso",M7959,M7959/(1+$J$2)^Q7959),IF(P7959="Atraso",M7959,M7959/(1+$J$1)^Q7959))</f>
        <v/>
      </c>
    </row>
    <row r="7960">
      <c r="A7960" t="inlineStr">
        <is>
          <t>Q07L024</t>
        </is>
      </c>
      <c r="B7960" t="inlineStr">
        <is>
          <t>THIAGO AUGUSTO DE OLIVEIRA RODRIGUES SILVA</t>
        </is>
      </c>
      <c r="C7960" t="n">
        <v>1</v>
      </c>
      <c r="D7960" t="inlineStr">
        <is>
          <t>IPCA</t>
        </is>
      </c>
      <c r="E7960" t="n">
        <v>0</v>
      </c>
      <c r="F7960" t="inlineStr">
        <is>
          <t>MENSAL</t>
        </is>
      </c>
      <c r="G7960" t="n">
        <v>45838</v>
      </c>
      <c r="H7960" t="n">
        <v>45838</v>
      </c>
      <c r="I7960" t="inlineStr">
        <is>
          <t>033</t>
        </is>
      </c>
      <c r="J7960" t="inlineStr">
        <is>
          <t>CARTEIRA</t>
        </is>
      </c>
      <c r="K7960" t="inlineStr">
        <is>
          <t>CONTRATO</t>
        </is>
      </c>
      <c r="L7960" t="n">
        <v>1132.907706</v>
      </c>
      <c r="M7960" t="inlineStr"/>
      <c r="N7960" t="inlineStr"/>
      <c r="O7960" s="142">
        <f>DATE(YEAR(H7960),MONTH(H7960),1)</f>
        <v/>
      </c>
      <c r="P7960" s="132">
        <f>IF(H7960&gt;$L$3,"Futuro","Atraso")</f>
        <v/>
      </c>
      <c r="Q7960">
        <f>12*(YEAR(H7960)-YEAR($L$3))+(MONTH(H7960)-MONTH($L$3))</f>
        <v/>
      </c>
      <c r="R7960" s="366">
        <f>IF(N7960="IBIRAPITANGA FASE 3",IF(P7960="Atraso",M7960,M7960/(1+$J$2)^Q7960),IF(P7960="Atraso",M7960,M7960/(1+$J$1)^Q7960))</f>
        <v/>
      </c>
    </row>
    <row r="7961">
      <c r="A7961" t="inlineStr">
        <is>
          <t>Q07L024</t>
        </is>
      </c>
      <c r="B7961" t="inlineStr">
        <is>
          <t>THIAGO AUGUSTO DE OLIVEIRA RODRIGUES SILVA</t>
        </is>
      </c>
      <c r="C7961" t="n">
        <v>1</v>
      </c>
      <c r="D7961" t="inlineStr">
        <is>
          <t>IPCA</t>
        </is>
      </c>
      <c r="E7961" t="n">
        <v>0</v>
      </c>
      <c r="F7961" t="inlineStr">
        <is>
          <t>MENSAL</t>
        </is>
      </c>
      <c r="G7961" t="n">
        <v>45868</v>
      </c>
      <c r="H7961" t="n">
        <v>45868</v>
      </c>
      <c r="I7961" t="inlineStr">
        <is>
          <t>034</t>
        </is>
      </c>
      <c r="J7961" t="inlineStr">
        <is>
          <t>CARTEIRA</t>
        </is>
      </c>
      <c r="K7961" t="inlineStr">
        <is>
          <t>CONTRATO</t>
        </is>
      </c>
      <c r="L7961" t="n">
        <v>1132.907706</v>
      </c>
      <c r="M7961" t="inlineStr"/>
      <c r="N7961" t="inlineStr"/>
      <c r="O7961" s="142">
        <f>DATE(YEAR(H7961),MONTH(H7961),1)</f>
        <v/>
      </c>
      <c r="P7961" s="132">
        <f>IF(H7961&gt;$L$3,"Futuro","Atraso")</f>
        <v/>
      </c>
      <c r="Q7961">
        <f>12*(YEAR(H7961)-YEAR($L$3))+(MONTH(H7961)-MONTH($L$3))</f>
        <v/>
      </c>
      <c r="R7961" s="366">
        <f>IF(N7961="IBIRAPITANGA FASE 3",IF(P7961="Atraso",M7961,M7961/(1+$J$2)^Q7961),IF(P7961="Atraso",M7961,M7961/(1+$J$1)^Q7961))</f>
        <v/>
      </c>
    </row>
    <row r="7962">
      <c r="A7962" t="inlineStr">
        <is>
          <t>Q07L024</t>
        </is>
      </c>
      <c r="B7962" t="inlineStr">
        <is>
          <t>THIAGO AUGUSTO DE OLIVEIRA RODRIGUES SILVA</t>
        </is>
      </c>
      <c r="C7962" t="n">
        <v>1</v>
      </c>
      <c r="D7962" t="inlineStr">
        <is>
          <t>IPCA</t>
        </is>
      </c>
      <c r="E7962" t="n">
        <v>0</v>
      </c>
      <c r="F7962" t="inlineStr">
        <is>
          <t>MENSAL</t>
        </is>
      </c>
      <c r="G7962" t="n">
        <v>45899</v>
      </c>
      <c r="H7962" t="n">
        <v>45899</v>
      </c>
      <c r="I7962" t="inlineStr">
        <is>
          <t>035</t>
        </is>
      </c>
      <c r="J7962" t="inlineStr">
        <is>
          <t>CARTEIRA</t>
        </is>
      </c>
      <c r="K7962" t="inlineStr">
        <is>
          <t>CONTRATO</t>
        </is>
      </c>
      <c r="L7962" t="n">
        <v>1132.907706</v>
      </c>
      <c r="M7962" t="inlineStr"/>
      <c r="N7962" t="inlineStr"/>
      <c r="O7962" s="142">
        <f>DATE(YEAR(H7962),MONTH(H7962),1)</f>
        <v/>
      </c>
      <c r="P7962" s="132">
        <f>IF(H7962&gt;$L$3,"Futuro","Atraso")</f>
        <v/>
      </c>
      <c r="Q7962">
        <f>12*(YEAR(H7962)-YEAR($L$3))+(MONTH(H7962)-MONTH($L$3))</f>
        <v/>
      </c>
      <c r="R7962" s="366">
        <f>IF(N7962="IBIRAPITANGA FASE 3",IF(P7962="Atraso",M7962,M7962/(1+$J$2)^Q7962),IF(P7962="Atraso",M7962,M7962/(1+$J$1)^Q7962))</f>
        <v/>
      </c>
    </row>
    <row r="7963">
      <c r="A7963" t="inlineStr">
        <is>
          <t>Q07L024</t>
        </is>
      </c>
      <c r="B7963" t="inlineStr">
        <is>
          <t>THIAGO AUGUSTO DE OLIVEIRA RODRIGUES SILVA</t>
        </is>
      </c>
      <c r="C7963" t="n">
        <v>1</v>
      </c>
      <c r="D7963" t="inlineStr">
        <is>
          <t>IPCA</t>
        </is>
      </c>
      <c r="E7963" t="n">
        <v>0</v>
      </c>
      <c r="F7963" t="inlineStr">
        <is>
          <t>MENSAL</t>
        </is>
      </c>
      <c r="G7963" t="n">
        <v>45930</v>
      </c>
      <c r="H7963" t="n">
        <v>45930</v>
      </c>
      <c r="I7963" t="inlineStr">
        <is>
          <t>036</t>
        </is>
      </c>
      <c r="J7963" t="inlineStr">
        <is>
          <t>CARTEIRA</t>
        </is>
      </c>
      <c r="K7963" t="inlineStr">
        <is>
          <t>CONTRATO</t>
        </is>
      </c>
      <c r="L7963" t="n">
        <v>1132.907706</v>
      </c>
      <c r="M7963" t="inlineStr"/>
      <c r="N7963" t="inlineStr"/>
      <c r="O7963" s="142">
        <f>DATE(YEAR(H7963),MONTH(H7963),1)</f>
        <v/>
      </c>
      <c r="P7963" s="132">
        <f>IF(H7963&gt;$L$3,"Futuro","Atraso")</f>
        <v/>
      </c>
      <c r="Q7963">
        <f>12*(YEAR(H7963)-YEAR($L$3))+(MONTH(H7963)-MONTH($L$3))</f>
        <v/>
      </c>
      <c r="R7963" s="366">
        <f>IF(N7963="IBIRAPITANGA FASE 3",IF(P7963="Atraso",M7963,M7963/(1+$J$2)^Q7963),IF(P7963="Atraso",M7963,M7963/(1+$J$1)^Q7963))</f>
        <v/>
      </c>
    </row>
    <row r="7964">
      <c r="A7964" t="inlineStr">
        <is>
          <t>Q07L024</t>
        </is>
      </c>
      <c r="B7964" t="inlineStr">
        <is>
          <t>THIAGO AUGUSTO DE OLIVEIRA RODRIGUES SILVA</t>
        </is>
      </c>
      <c r="C7964" t="n">
        <v>1</v>
      </c>
      <c r="D7964" t="inlineStr">
        <is>
          <t>IPCA</t>
        </is>
      </c>
      <c r="E7964" t="n">
        <v>0</v>
      </c>
      <c r="F7964" t="inlineStr">
        <is>
          <t>MENSAL</t>
        </is>
      </c>
      <c r="G7964" t="n">
        <v>45960</v>
      </c>
      <c r="H7964" t="n">
        <v>45960</v>
      </c>
      <c r="I7964" t="inlineStr">
        <is>
          <t>037</t>
        </is>
      </c>
      <c r="J7964" t="inlineStr">
        <is>
          <t>CARTEIRA</t>
        </is>
      </c>
      <c r="K7964" t="inlineStr">
        <is>
          <t>CONTRATO</t>
        </is>
      </c>
      <c r="L7964" t="n">
        <v>1132.907706</v>
      </c>
      <c r="M7964" t="inlineStr"/>
      <c r="N7964" t="inlineStr"/>
      <c r="O7964" s="142">
        <f>DATE(YEAR(H7964),MONTH(H7964),1)</f>
        <v/>
      </c>
      <c r="P7964" s="132">
        <f>IF(H7964&gt;$L$3,"Futuro","Atraso")</f>
        <v/>
      </c>
      <c r="Q7964">
        <f>12*(YEAR(H7964)-YEAR($L$3))+(MONTH(H7964)-MONTH($L$3))</f>
        <v/>
      </c>
      <c r="R7964" s="366">
        <f>IF(N7964="IBIRAPITANGA FASE 3",IF(P7964="Atraso",M7964,M7964/(1+$J$2)^Q7964),IF(P7964="Atraso",M7964,M7964/(1+$J$1)^Q7964))</f>
        <v/>
      </c>
    </row>
    <row r="7965">
      <c r="A7965" t="inlineStr">
        <is>
          <t>Q07L024</t>
        </is>
      </c>
      <c r="B7965" t="inlineStr">
        <is>
          <t>THIAGO AUGUSTO DE OLIVEIRA RODRIGUES SILVA</t>
        </is>
      </c>
      <c r="C7965" t="n">
        <v>1</v>
      </c>
      <c r="D7965" t="inlineStr">
        <is>
          <t>IPCA</t>
        </is>
      </c>
      <c r="E7965" t="n">
        <v>0</v>
      </c>
      <c r="F7965" t="inlineStr">
        <is>
          <t>MENSAL</t>
        </is>
      </c>
      <c r="G7965" t="n">
        <v>45991</v>
      </c>
      <c r="H7965" t="n">
        <v>45991</v>
      </c>
      <c r="I7965" t="inlineStr">
        <is>
          <t>038</t>
        </is>
      </c>
      <c r="J7965" t="inlineStr">
        <is>
          <t>CARTEIRA</t>
        </is>
      </c>
      <c r="K7965" t="inlineStr">
        <is>
          <t>CONTRATO</t>
        </is>
      </c>
      <c r="L7965" t="n">
        <v>1132.907706</v>
      </c>
      <c r="M7965" t="inlineStr"/>
      <c r="N7965" t="inlineStr"/>
      <c r="O7965" s="142">
        <f>DATE(YEAR(H7965),MONTH(H7965),1)</f>
        <v/>
      </c>
      <c r="P7965" s="132">
        <f>IF(H7965&gt;$L$3,"Futuro","Atraso")</f>
        <v/>
      </c>
      <c r="Q7965">
        <f>12*(YEAR(H7965)-YEAR($L$3))+(MONTH(H7965)-MONTH($L$3))</f>
        <v/>
      </c>
      <c r="R7965" s="366">
        <f>IF(N7965="IBIRAPITANGA FASE 3",IF(P7965="Atraso",M7965,M7965/(1+$J$2)^Q7965),IF(P7965="Atraso",M7965,M7965/(1+$J$1)^Q7965))</f>
        <v/>
      </c>
    </row>
    <row r="7966">
      <c r="A7966" t="inlineStr">
        <is>
          <t>Q07L024</t>
        </is>
      </c>
      <c r="B7966" t="inlineStr">
        <is>
          <t>THIAGO AUGUSTO DE OLIVEIRA RODRIGUES SILVA</t>
        </is>
      </c>
      <c r="C7966" t="n">
        <v>1</v>
      </c>
      <c r="D7966" t="inlineStr">
        <is>
          <t>IPCA</t>
        </is>
      </c>
      <c r="E7966" t="n">
        <v>0</v>
      </c>
      <c r="F7966" t="inlineStr">
        <is>
          <t>MENSAL</t>
        </is>
      </c>
      <c r="G7966" t="n">
        <v>46021</v>
      </c>
      <c r="H7966" t="n">
        <v>46021</v>
      </c>
      <c r="I7966" t="inlineStr">
        <is>
          <t>039</t>
        </is>
      </c>
      <c r="J7966" t="inlineStr">
        <is>
          <t>CARTEIRA</t>
        </is>
      </c>
      <c r="K7966" t="inlineStr">
        <is>
          <t>CONTRATO</t>
        </is>
      </c>
      <c r="L7966" t="n">
        <v>1132.907706</v>
      </c>
      <c r="M7966" t="inlineStr"/>
      <c r="N7966" t="inlineStr"/>
      <c r="O7966" s="142">
        <f>DATE(YEAR(H7966),MONTH(H7966),1)</f>
        <v/>
      </c>
      <c r="P7966" s="132">
        <f>IF(H7966&gt;$L$3,"Futuro","Atraso")</f>
        <v/>
      </c>
      <c r="Q7966">
        <f>12*(YEAR(H7966)-YEAR($L$3))+(MONTH(H7966)-MONTH($L$3))</f>
        <v/>
      </c>
      <c r="R7966" s="366">
        <f>IF(N7966="IBIRAPITANGA FASE 3",IF(P7966="Atraso",M7966,M7966/(1+$J$2)^Q7966),IF(P7966="Atraso",M7966,M7966/(1+$J$1)^Q7966))</f>
        <v/>
      </c>
    </row>
    <row r="7967">
      <c r="A7967" t="inlineStr">
        <is>
          <t>Q07L024</t>
        </is>
      </c>
      <c r="B7967" t="inlineStr">
        <is>
          <t>THIAGO AUGUSTO DE OLIVEIRA RODRIGUES SILVA</t>
        </is>
      </c>
      <c r="C7967" t="n">
        <v>1</v>
      </c>
      <c r="D7967" t="inlineStr">
        <is>
          <t>IPCA</t>
        </is>
      </c>
      <c r="E7967" t="n">
        <v>0</v>
      </c>
      <c r="F7967" t="inlineStr">
        <is>
          <t>MENSAL</t>
        </is>
      </c>
      <c r="G7967" t="n">
        <v>46052</v>
      </c>
      <c r="H7967" t="n">
        <v>46052</v>
      </c>
      <c r="I7967" t="inlineStr">
        <is>
          <t>040</t>
        </is>
      </c>
      <c r="J7967" t="inlineStr">
        <is>
          <t>CARTEIRA</t>
        </is>
      </c>
      <c r="K7967" t="inlineStr">
        <is>
          <t>CONTRATO</t>
        </is>
      </c>
      <c r="L7967" t="n">
        <v>1132.907706</v>
      </c>
      <c r="M7967" t="inlineStr"/>
      <c r="N7967" t="inlineStr"/>
      <c r="O7967" s="142">
        <f>DATE(YEAR(H7967),MONTH(H7967),1)</f>
        <v/>
      </c>
      <c r="P7967" s="132">
        <f>IF(H7967&gt;$L$3,"Futuro","Atraso")</f>
        <v/>
      </c>
      <c r="Q7967">
        <f>12*(YEAR(H7967)-YEAR($L$3))+(MONTH(H7967)-MONTH($L$3))</f>
        <v/>
      </c>
      <c r="R7967" s="366">
        <f>IF(N7967="IBIRAPITANGA FASE 3",IF(P7967="Atraso",M7967,M7967/(1+$J$2)^Q7967),IF(P7967="Atraso",M7967,M7967/(1+$J$1)^Q7967))</f>
        <v/>
      </c>
    </row>
    <row r="7968">
      <c r="A7968" t="inlineStr">
        <is>
          <t>Q07L024</t>
        </is>
      </c>
      <c r="B7968" t="inlineStr">
        <is>
          <t>THIAGO AUGUSTO DE OLIVEIRA RODRIGUES SILVA</t>
        </is>
      </c>
      <c r="C7968" t="n">
        <v>1</v>
      </c>
      <c r="D7968" t="inlineStr">
        <is>
          <t>IPCA</t>
        </is>
      </c>
      <c r="E7968" t="n">
        <v>0</v>
      </c>
      <c r="F7968" t="inlineStr">
        <is>
          <t>MENSAL</t>
        </is>
      </c>
      <c r="G7968" t="n">
        <v>46081</v>
      </c>
      <c r="H7968" t="n">
        <v>46081</v>
      </c>
      <c r="I7968" t="inlineStr">
        <is>
          <t>041</t>
        </is>
      </c>
      <c r="J7968" t="inlineStr">
        <is>
          <t>CARTEIRA</t>
        </is>
      </c>
      <c r="K7968" t="inlineStr">
        <is>
          <t>CONTRATO</t>
        </is>
      </c>
      <c r="L7968" t="n">
        <v>1132.907706</v>
      </c>
      <c r="M7968" t="inlineStr"/>
      <c r="N7968" t="inlineStr"/>
      <c r="O7968" s="142">
        <f>DATE(YEAR(H7968),MONTH(H7968),1)</f>
        <v/>
      </c>
      <c r="P7968" s="132">
        <f>IF(H7968&gt;$L$3,"Futuro","Atraso")</f>
        <v/>
      </c>
      <c r="Q7968">
        <f>12*(YEAR(H7968)-YEAR($L$3))+(MONTH(H7968)-MONTH($L$3))</f>
        <v/>
      </c>
      <c r="R7968" s="366">
        <f>IF(N7968="IBIRAPITANGA FASE 3",IF(P7968="Atraso",M7968,M7968/(1+$J$2)^Q7968),IF(P7968="Atraso",M7968,M7968/(1+$J$1)^Q7968))</f>
        <v/>
      </c>
    </row>
    <row r="7969">
      <c r="A7969" t="inlineStr">
        <is>
          <t>Q07L024</t>
        </is>
      </c>
      <c r="B7969" t="inlineStr">
        <is>
          <t>THIAGO AUGUSTO DE OLIVEIRA RODRIGUES SILVA</t>
        </is>
      </c>
      <c r="C7969" t="n">
        <v>1</v>
      </c>
      <c r="D7969" t="inlineStr">
        <is>
          <t>IPCA</t>
        </is>
      </c>
      <c r="E7969" t="n">
        <v>0</v>
      </c>
      <c r="F7969" t="inlineStr">
        <is>
          <t>MENSAL</t>
        </is>
      </c>
      <c r="G7969" t="n">
        <v>46111</v>
      </c>
      <c r="H7969" t="n">
        <v>46111</v>
      </c>
      <c r="I7969" t="inlineStr">
        <is>
          <t>042</t>
        </is>
      </c>
      <c r="J7969" t="inlineStr">
        <is>
          <t>CARTEIRA</t>
        </is>
      </c>
      <c r="K7969" t="inlineStr">
        <is>
          <t>CONTRATO</t>
        </is>
      </c>
      <c r="L7969" t="n">
        <v>1132.907706</v>
      </c>
      <c r="M7969" t="inlineStr"/>
      <c r="N7969" t="inlineStr"/>
      <c r="O7969" s="142">
        <f>DATE(YEAR(H7969),MONTH(H7969),1)</f>
        <v/>
      </c>
      <c r="P7969" s="132">
        <f>IF(H7969&gt;$L$3,"Futuro","Atraso")</f>
        <v/>
      </c>
      <c r="Q7969">
        <f>12*(YEAR(H7969)-YEAR($L$3))+(MONTH(H7969)-MONTH($L$3))</f>
        <v/>
      </c>
      <c r="R7969" s="366">
        <f>IF(N7969="IBIRAPITANGA FASE 3",IF(P7969="Atraso",M7969,M7969/(1+$J$2)^Q7969),IF(P7969="Atraso",M7969,M7969/(1+$J$1)^Q7969))</f>
        <v/>
      </c>
    </row>
    <row r="7970">
      <c r="A7970" t="inlineStr">
        <is>
          <t>Q07L024</t>
        </is>
      </c>
      <c r="B7970" t="inlineStr">
        <is>
          <t>THIAGO AUGUSTO DE OLIVEIRA RODRIGUES SILVA</t>
        </is>
      </c>
      <c r="C7970" t="n">
        <v>1</v>
      </c>
      <c r="D7970" t="inlineStr">
        <is>
          <t>IPCA</t>
        </is>
      </c>
      <c r="E7970" t="n">
        <v>0</v>
      </c>
      <c r="F7970" t="inlineStr">
        <is>
          <t>MENSAL</t>
        </is>
      </c>
      <c r="G7970" t="n">
        <v>46142</v>
      </c>
      <c r="H7970" t="n">
        <v>46142</v>
      </c>
      <c r="I7970" t="inlineStr">
        <is>
          <t>043</t>
        </is>
      </c>
      <c r="J7970" t="inlineStr">
        <is>
          <t>CARTEIRA</t>
        </is>
      </c>
      <c r="K7970" t="inlineStr">
        <is>
          <t>CONTRATO</t>
        </is>
      </c>
      <c r="L7970" t="n">
        <v>1132.907706</v>
      </c>
      <c r="M7970" t="inlineStr"/>
      <c r="N7970" t="inlineStr"/>
      <c r="O7970" s="142">
        <f>DATE(YEAR(H7970),MONTH(H7970),1)</f>
        <v/>
      </c>
      <c r="P7970" s="132">
        <f>IF(H7970&gt;$L$3,"Futuro","Atraso")</f>
        <v/>
      </c>
      <c r="Q7970">
        <f>12*(YEAR(H7970)-YEAR($L$3))+(MONTH(H7970)-MONTH($L$3))</f>
        <v/>
      </c>
      <c r="R7970" s="366">
        <f>IF(N7970="IBIRAPITANGA FASE 3",IF(P7970="Atraso",M7970,M7970/(1+$J$2)^Q7970),IF(P7970="Atraso",M7970,M7970/(1+$J$1)^Q7970))</f>
        <v/>
      </c>
    </row>
    <row r="7971">
      <c r="A7971" t="inlineStr">
        <is>
          <t>Q07L024</t>
        </is>
      </c>
      <c r="B7971" t="inlineStr">
        <is>
          <t>THIAGO AUGUSTO DE OLIVEIRA RODRIGUES SILVA</t>
        </is>
      </c>
      <c r="C7971" t="n">
        <v>1</v>
      </c>
      <c r="D7971" t="inlineStr">
        <is>
          <t>IPCA</t>
        </is>
      </c>
      <c r="E7971" t="n">
        <v>0</v>
      </c>
      <c r="F7971" t="inlineStr">
        <is>
          <t>MENSAL</t>
        </is>
      </c>
      <c r="G7971" t="n">
        <v>46172</v>
      </c>
      <c r="H7971" t="n">
        <v>46172</v>
      </c>
      <c r="I7971" t="inlineStr">
        <is>
          <t>044</t>
        </is>
      </c>
      <c r="J7971" t="inlineStr">
        <is>
          <t>CARTEIRA</t>
        </is>
      </c>
      <c r="K7971" t="inlineStr">
        <is>
          <t>CONTRATO</t>
        </is>
      </c>
      <c r="L7971" t="n">
        <v>1132.907706</v>
      </c>
      <c r="M7971" t="inlineStr"/>
      <c r="N7971" t="inlineStr"/>
      <c r="O7971" s="142">
        <f>DATE(YEAR(H7971),MONTH(H7971),1)</f>
        <v/>
      </c>
      <c r="P7971" s="132">
        <f>IF(H7971&gt;$L$3,"Futuro","Atraso")</f>
        <v/>
      </c>
      <c r="Q7971">
        <f>12*(YEAR(H7971)-YEAR($L$3))+(MONTH(H7971)-MONTH($L$3))</f>
        <v/>
      </c>
      <c r="R7971" s="366">
        <f>IF(N7971="IBIRAPITANGA FASE 3",IF(P7971="Atraso",M7971,M7971/(1+$J$2)^Q7971),IF(P7971="Atraso",M7971,M7971/(1+$J$1)^Q7971))</f>
        <v/>
      </c>
    </row>
    <row r="7972">
      <c r="A7972" t="inlineStr">
        <is>
          <t>Q07L024</t>
        </is>
      </c>
      <c r="B7972" t="inlineStr">
        <is>
          <t>THIAGO AUGUSTO DE OLIVEIRA RODRIGUES SILVA</t>
        </is>
      </c>
      <c r="C7972" t="n">
        <v>1</v>
      </c>
      <c r="D7972" t="inlineStr">
        <is>
          <t>IPCA</t>
        </is>
      </c>
      <c r="E7972" t="n">
        <v>0</v>
      </c>
      <c r="F7972" t="inlineStr">
        <is>
          <t>MENSAL</t>
        </is>
      </c>
      <c r="G7972" t="n">
        <v>46203</v>
      </c>
      <c r="H7972" t="n">
        <v>46203</v>
      </c>
      <c r="I7972" t="inlineStr">
        <is>
          <t>045</t>
        </is>
      </c>
      <c r="J7972" t="inlineStr">
        <is>
          <t>CARTEIRA</t>
        </is>
      </c>
      <c r="K7972" t="inlineStr">
        <is>
          <t>CONTRATO</t>
        </is>
      </c>
      <c r="L7972" t="n">
        <v>1132.907706</v>
      </c>
      <c r="M7972" t="inlineStr"/>
      <c r="N7972" t="inlineStr"/>
      <c r="O7972" s="142">
        <f>DATE(YEAR(H7972),MONTH(H7972),1)</f>
        <v/>
      </c>
      <c r="P7972" s="132">
        <f>IF(H7972&gt;$L$3,"Futuro","Atraso")</f>
        <v/>
      </c>
      <c r="Q7972">
        <f>12*(YEAR(H7972)-YEAR($L$3))+(MONTH(H7972)-MONTH($L$3))</f>
        <v/>
      </c>
      <c r="R7972" s="366">
        <f>IF(N7972="IBIRAPITANGA FASE 3",IF(P7972="Atraso",M7972,M7972/(1+$J$2)^Q7972),IF(P7972="Atraso",M7972,M7972/(1+$J$1)^Q7972))</f>
        <v/>
      </c>
    </row>
    <row r="7973">
      <c r="A7973" t="inlineStr">
        <is>
          <t>Q07L024</t>
        </is>
      </c>
      <c r="B7973" t="inlineStr">
        <is>
          <t>THIAGO AUGUSTO DE OLIVEIRA RODRIGUES SILVA</t>
        </is>
      </c>
      <c r="C7973" t="n">
        <v>1</v>
      </c>
      <c r="D7973" t="inlineStr">
        <is>
          <t>IPCA</t>
        </is>
      </c>
      <c r="E7973" t="n">
        <v>0</v>
      </c>
      <c r="F7973" t="inlineStr">
        <is>
          <t>MENSAL</t>
        </is>
      </c>
      <c r="G7973" t="n">
        <v>46233</v>
      </c>
      <c r="H7973" t="n">
        <v>46233</v>
      </c>
      <c r="I7973" t="inlineStr">
        <is>
          <t>046</t>
        </is>
      </c>
      <c r="J7973" t="inlineStr">
        <is>
          <t>CARTEIRA</t>
        </is>
      </c>
      <c r="K7973" t="inlineStr">
        <is>
          <t>CONTRATO</t>
        </is>
      </c>
      <c r="L7973" t="n">
        <v>1132.907706</v>
      </c>
      <c r="M7973" t="inlineStr"/>
      <c r="N7973" t="inlineStr"/>
      <c r="O7973" s="142">
        <f>DATE(YEAR(H7973),MONTH(H7973),1)</f>
        <v/>
      </c>
      <c r="P7973" s="132">
        <f>IF(H7973&gt;$L$3,"Futuro","Atraso")</f>
        <v/>
      </c>
      <c r="Q7973">
        <f>12*(YEAR(H7973)-YEAR($L$3))+(MONTH(H7973)-MONTH($L$3))</f>
        <v/>
      </c>
      <c r="R7973" s="366">
        <f>IF(N7973="IBIRAPITANGA FASE 3",IF(P7973="Atraso",M7973,M7973/(1+$J$2)^Q7973),IF(P7973="Atraso",M7973,M7973/(1+$J$1)^Q7973))</f>
        <v/>
      </c>
    </row>
    <row r="7974">
      <c r="A7974" t="inlineStr">
        <is>
          <t>Q07L025</t>
        </is>
      </c>
      <c r="B7974" t="inlineStr">
        <is>
          <t>ANTONIO CARLOS ALDEBARAN RIBEIRO PINTO</t>
        </is>
      </c>
      <c r="C7974" t="n">
        <v>1</v>
      </c>
      <c r="D7974" t="inlineStr">
        <is>
          <t>IPCA</t>
        </is>
      </c>
      <c r="E7974" t="n">
        <v>0.004867550565343048</v>
      </c>
      <c r="F7974" t="inlineStr">
        <is>
          <t>MENSAL</t>
        </is>
      </c>
      <c r="G7974" t="n">
        <v>45214</v>
      </c>
      <c r="H7974" t="n">
        <v>45214</v>
      </c>
      <c r="I7974" t="inlineStr">
        <is>
          <t>015</t>
        </is>
      </c>
      <c r="J7974" t="inlineStr">
        <is>
          <t>CARTEIRA</t>
        </is>
      </c>
      <c r="K7974" t="inlineStr">
        <is>
          <t>CONTRATO</t>
        </is>
      </c>
      <c r="L7974" t="n">
        <v>1029.63099</v>
      </c>
      <c r="M7974" t="inlineStr"/>
      <c r="N7974" t="inlineStr"/>
      <c r="O7974" s="142">
        <f>DATE(YEAR(H7974),MONTH(H7974),1)</f>
        <v/>
      </c>
      <c r="P7974" s="132">
        <f>IF(H7974&gt;$L$3,"Futuro","Atraso")</f>
        <v/>
      </c>
      <c r="Q7974">
        <f>12*(YEAR(H7974)-YEAR($L$3))+(MONTH(H7974)-MONTH($L$3))</f>
        <v/>
      </c>
      <c r="R7974" s="366">
        <f>IF(N7974="IBIRAPITANGA FASE 3",IF(P7974="Atraso",M7974,M7974/(1+$J$2)^Q7974),IF(P7974="Atraso",M7974,M7974/(1+$J$1)^Q7974))</f>
        <v/>
      </c>
    </row>
    <row r="7975">
      <c r="A7975" t="inlineStr">
        <is>
          <t>Q07L025</t>
        </is>
      </c>
      <c r="B7975" t="inlineStr">
        <is>
          <t>ANTONIO CARLOS ALDEBARAN RIBEIRO PINTO</t>
        </is>
      </c>
      <c r="C7975" t="n">
        <v>1</v>
      </c>
      <c r="D7975" t="inlineStr">
        <is>
          <t>IPCA</t>
        </is>
      </c>
      <c r="E7975" t="n">
        <v>0.004867550565343048</v>
      </c>
      <c r="F7975" t="inlineStr">
        <is>
          <t>MENSAL</t>
        </is>
      </c>
      <c r="G7975" t="n">
        <v>45245</v>
      </c>
      <c r="H7975" t="n">
        <v>45245</v>
      </c>
      <c r="I7975" t="inlineStr">
        <is>
          <t>016</t>
        </is>
      </c>
      <c r="J7975" t="inlineStr">
        <is>
          <t>CARTEIRA</t>
        </is>
      </c>
      <c r="K7975" t="inlineStr">
        <is>
          <t>CONTRATO</t>
        </is>
      </c>
      <c r="L7975" t="n">
        <v>1029.63099</v>
      </c>
      <c r="M7975" t="inlineStr"/>
      <c r="N7975" t="inlineStr"/>
      <c r="O7975" s="142">
        <f>DATE(YEAR(H7975),MONTH(H7975),1)</f>
        <v/>
      </c>
      <c r="P7975" s="132">
        <f>IF(H7975&gt;$L$3,"Futuro","Atraso")</f>
        <v/>
      </c>
      <c r="Q7975">
        <f>12*(YEAR(H7975)-YEAR($L$3))+(MONTH(H7975)-MONTH($L$3))</f>
        <v/>
      </c>
      <c r="R7975" s="366">
        <f>IF(N7975="IBIRAPITANGA FASE 3",IF(P7975="Atraso",M7975,M7975/(1+$J$2)^Q7975),IF(P7975="Atraso",M7975,M7975/(1+$J$1)^Q7975))</f>
        <v/>
      </c>
    </row>
    <row r="7976">
      <c r="A7976" t="inlineStr">
        <is>
          <t>Q07L025</t>
        </is>
      </c>
      <c r="B7976" t="inlineStr">
        <is>
          <t>ANTONIO CARLOS ALDEBARAN RIBEIRO PINTO</t>
        </is>
      </c>
      <c r="C7976" t="n">
        <v>1</v>
      </c>
      <c r="D7976" t="inlineStr">
        <is>
          <t>IPCA</t>
        </is>
      </c>
      <c r="E7976" t="n">
        <v>0.004867550565343048</v>
      </c>
      <c r="F7976" t="inlineStr">
        <is>
          <t>MENSAL</t>
        </is>
      </c>
      <c r="G7976" t="n">
        <v>45275</v>
      </c>
      <c r="H7976" t="n">
        <v>45275</v>
      </c>
      <c r="I7976" t="inlineStr">
        <is>
          <t>017</t>
        </is>
      </c>
      <c r="J7976" t="inlineStr">
        <is>
          <t>CARTEIRA</t>
        </is>
      </c>
      <c r="K7976" t="inlineStr">
        <is>
          <t>CONTRATO</t>
        </is>
      </c>
      <c r="L7976" t="n">
        <v>1029.63099</v>
      </c>
      <c r="M7976" t="inlineStr"/>
      <c r="N7976" t="inlineStr"/>
      <c r="O7976" s="142">
        <f>DATE(YEAR(H7976),MONTH(H7976),1)</f>
        <v/>
      </c>
      <c r="P7976" s="132">
        <f>IF(H7976&gt;$L$3,"Futuro","Atraso")</f>
        <v/>
      </c>
      <c r="Q7976">
        <f>12*(YEAR(H7976)-YEAR($L$3))+(MONTH(H7976)-MONTH($L$3))</f>
        <v/>
      </c>
      <c r="R7976" s="366">
        <f>IF(N7976="IBIRAPITANGA FASE 3",IF(P7976="Atraso",M7976,M7976/(1+$J$2)^Q7976),IF(P7976="Atraso",M7976,M7976/(1+$J$1)^Q7976))</f>
        <v/>
      </c>
    </row>
    <row r="7977">
      <c r="A7977" t="inlineStr">
        <is>
          <t>Q07L025</t>
        </is>
      </c>
      <c r="B7977" t="inlineStr">
        <is>
          <t>ANTONIO CARLOS ALDEBARAN RIBEIRO PINTO</t>
        </is>
      </c>
      <c r="C7977" t="n">
        <v>1</v>
      </c>
      <c r="D7977" t="inlineStr">
        <is>
          <t>IPCA</t>
        </is>
      </c>
      <c r="E7977" t="n">
        <v>0.004867550565343048</v>
      </c>
      <c r="F7977" t="inlineStr">
        <is>
          <t>MENSAL</t>
        </is>
      </c>
      <c r="G7977" t="n">
        <v>45306</v>
      </c>
      <c r="H7977" t="n">
        <v>45306</v>
      </c>
      <c r="I7977" t="inlineStr">
        <is>
          <t>018</t>
        </is>
      </c>
      <c r="J7977" t="inlineStr">
        <is>
          <t>CARTEIRA</t>
        </is>
      </c>
      <c r="K7977" t="inlineStr">
        <is>
          <t>CONTRATO</t>
        </is>
      </c>
      <c r="L7977" t="n">
        <v>1029.63099</v>
      </c>
      <c r="M7977" t="inlineStr"/>
      <c r="N7977" t="inlineStr"/>
      <c r="O7977" s="142">
        <f>DATE(YEAR(H7977),MONTH(H7977),1)</f>
        <v/>
      </c>
      <c r="P7977" s="132">
        <f>IF(H7977&gt;$L$3,"Futuro","Atraso")</f>
        <v/>
      </c>
      <c r="Q7977">
        <f>12*(YEAR(H7977)-YEAR($L$3))+(MONTH(H7977)-MONTH($L$3))</f>
        <v/>
      </c>
      <c r="R7977" s="366">
        <f>IF(N7977="IBIRAPITANGA FASE 3",IF(P7977="Atraso",M7977,M7977/(1+$J$2)^Q7977),IF(P7977="Atraso",M7977,M7977/(1+$J$1)^Q7977))</f>
        <v/>
      </c>
    </row>
    <row r="7978">
      <c r="A7978" t="inlineStr">
        <is>
          <t>Q07L025</t>
        </is>
      </c>
      <c r="B7978" t="inlineStr">
        <is>
          <t>ANTONIO CARLOS ALDEBARAN RIBEIRO PINTO</t>
        </is>
      </c>
      <c r="C7978" t="n">
        <v>1</v>
      </c>
      <c r="D7978" t="inlineStr">
        <is>
          <t>IPCA</t>
        </is>
      </c>
      <c r="E7978" t="n">
        <v>0.004867550565343048</v>
      </c>
      <c r="F7978" t="inlineStr">
        <is>
          <t>MENSAL</t>
        </is>
      </c>
      <c r="G7978" t="n">
        <v>45337</v>
      </c>
      <c r="H7978" t="n">
        <v>45337</v>
      </c>
      <c r="I7978" t="inlineStr">
        <is>
          <t>019</t>
        </is>
      </c>
      <c r="J7978" t="inlineStr">
        <is>
          <t>CARTEIRA</t>
        </is>
      </c>
      <c r="K7978" t="inlineStr">
        <is>
          <t>CONTRATO</t>
        </is>
      </c>
      <c r="L7978" t="n">
        <v>1029.63099</v>
      </c>
      <c r="M7978" t="inlineStr"/>
      <c r="N7978" t="inlineStr"/>
      <c r="O7978" s="142">
        <f>DATE(YEAR(H7978),MONTH(H7978),1)</f>
        <v/>
      </c>
      <c r="P7978" s="132">
        <f>IF(H7978&gt;$L$3,"Futuro","Atraso")</f>
        <v/>
      </c>
      <c r="Q7978">
        <f>12*(YEAR(H7978)-YEAR($L$3))+(MONTH(H7978)-MONTH($L$3))</f>
        <v/>
      </c>
      <c r="R7978" s="366">
        <f>IF(N7978="IBIRAPITANGA FASE 3",IF(P7978="Atraso",M7978,M7978/(1+$J$2)^Q7978),IF(P7978="Atraso",M7978,M7978/(1+$J$1)^Q7978))</f>
        <v/>
      </c>
    </row>
    <row r="7979">
      <c r="A7979" t="inlineStr">
        <is>
          <t>Q07L025</t>
        </is>
      </c>
      <c r="B7979" t="inlineStr">
        <is>
          <t>ANTONIO CARLOS ALDEBARAN RIBEIRO PINTO</t>
        </is>
      </c>
      <c r="C7979" t="n">
        <v>1</v>
      </c>
      <c r="D7979" t="inlineStr">
        <is>
          <t>IPCA</t>
        </is>
      </c>
      <c r="E7979" t="n">
        <v>0.004867550565343048</v>
      </c>
      <c r="F7979" t="inlineStr">
        <is>
          <t>MENSAL</t>
        </is>
      </c>
      <c r="G7979" t="n">
        <v>45366</v>
      </c>
      <c r="H7979" t="n">
        <v>45366</v>
      </c>
      <c r="I7979" t="inlineStr">
        <is>
          <t>020</t>
        </is>
      </c>
      <c r="J7979" t="inlineStr">
        <is>
          <t>CARTEIRA</t>
        </is>
      </c>
      <c r="K7979" t="inlineStr">
        <is>
          <t>CONTRATO</t>
        </is>
      </c>
      <c r="L7979" t="n">
        <v>1029.63099</v>
      </c>
      <c r="M7979" t="inlineStr"/>
      <c r="N7979" t="inlineStr"/>
      <c r="O7979" s="142">
        <f>DATE(YEAR(H7979),MONTH(H7979),1)</f>
        <v/>
      </c>
      <c r="P7979" s="132">
        <f>IF(H7979&gt;$L$3,"Futuro","Atraso")</f>
        <v/>
      </c>
      <c r="Q7979">
        <f>12*(YEAR(H7979)-YEAR($L$3))+(MONTH(H7979)-MONTH($L$3))</f>
        <v/>
      </c>
      <c r="R7979" s="366">
        <f>IF(N7979="IBIRAPITANGA FASE 3",IF(P7979="Atraso",M7979,M7979/(1+$J$2)^Q7979),IF(P7979="Atraso",M7979,M7979/(1+$J$1)^Q7979))</f>
        <v/>
      </c>
    </row>
    <row r="7980">
      <c r="A7980" t="inlineStr">
        <is>
          <t>Q07L025</t>
        </is>
      </c>
      <c r="B7980" t="inlineStr">
        <is>
          <t>ANTONIO CARLOS ALDEBARAN RIBEIRO PINTO</t>
        </is>
      </c>
      <c r="C7980" t="n">
        <v>1</v>
      </c>
      <c r="D7980" t="inlineStr">
        <is>
          <t>IPCA</t>
        </is>
      </c>
      <c r="E7980" t="n">
        <v>0.004867550565343048</v>
      </c>
      <c r="F7980" t="inlineStr">
        <is>
          <t>MENSAL</t>
        </is>
      </c>
      <c r="G7980" t="n">
        <v>45397</v>
      </c>
      <c r="H7980" t="n">
        <v>45397</v>
      </c>
      <c r="I7980" t="inlineStr">
        <is>
          <t>021</t>
        </is>
      </c>
      <c r="J7980" t="inlineStr">
        <is>
          <t>CARTEIRA</t>
        </is>
      </c>
      <c r="K7980" t="inlineStr">
        <is>
          <t>CONTRATO</t>
        </is>
      </c>
      <c r="L7980" t="n">
        <v>1029.63099</v>
      </c>
      <c r="M7980" t="inlineStr"/>
      <c r="N7980" t="inlineStr"/>
      <c r="O7980" s="142">
        <f>DATE(YEAR(H7980),MONTH(H7980),1)</f>
        <v/>
      </c>
      <c r="P7980" s="132">
        <f>IF(H7980&gt;$L$3,"Futuro","Atraso")</f>
        <v/>
      </c>
      <c r="Q7980">
        <f>12*(YEAR(H7980)-YEAR($L$3))+(MONTH(H7980)-MONTH($L$3))</f>
        <v/>
      </c>
      <c r="R7980" s="366">
        <f>IF(N7980="IBIRAPITANGA FASE 3",IF(P7980="Atraso",M7980,M7980/(1+$J$2)^Q7980),IF(P7980="Atraso",M7980,M7980/(1+$J$1)^Q7980))</f>
        <v/>
      </c>
    </row>
    <row r="7981">
      <c r="A7981" t="inlineStr">
        <is>
          <t>Q07L025</t>
        </is>
      </c>
      <c r="B7981" t="inlineStr">
        <is>
          <t>ANTONIO CARLOS ALDEBARAN RIBEIRO PINTO</t>
        </is>
      </c>
      <c r="C7981" t="n">
        <v>1</v>
      </c>
      <c r="D7981" t="inlineStr">
        <is>
          <t>IPCA</t>
        </is>
      </c>
      <c r="E7981" t="n">
        <v>0.004867550565343048</v>
      </c>
      <c r="F7981" t="inlineStr">
        <is>
          <t>MENSAL</t>
        </is>
      </c>
      <c r="G7981" t="n">
        <v>45427</v>
      </c>
      <c r="H7981" t="n">
        <v>45427</v>
      </c>
      <c r="I7981" t="inlineStr">
        <is>
          <t>022</t>
        </is>
      </c>
      <c r="J7981" t="inlineStr">
        <is>
          <t>CARTEIRA</t>
        </is>
      </c>
      <c r="K7981" t="inlineStr">
        <is>
          <t>CONTRATO</t>
        </is>
      </c>
      <c r="L7981" t="n">
        <v>1029.63099</v>
      </c>
      <c r="M7981" t="inlineStr"/>
      <c r="N7981" t="inlineStr"/>
      <c r="O7981" s="142">
        <f>DATE(YEAR(H7981),MONTH(H7981),1)</f>
        <v/>
      </c>
      <c r="P7981" s="132">
        <f>IF(H7981&gt;$L$3,"Futuro","Atraso")</f>
        <v/>
      </c>
      <c r="Q7981">
        <f>12*(YEAR(H7981)-YEAR($L$3))+(MONTH(H7981)-MONTH($L$3))</f>
        <v/>
      </c>
      <c r="R7981" s="366">
        <f>IF(N7981="IBIRAPITANGA FASE 3",IF(P7981="Atraso",M7981,M7981/(1+$J$2)^Q7981),IF(P7981="Atraso",M7981,M7981/(1+$J$1)^Q7981))</f>
        <v/>
      </c>
    </row>
    <row r="7982">
      <c r="A7982" t="inlineStr">
        <is>
          <t>Q07L025</t>
        </is>
      </c>
      <c r="B7982" t="inlineStr">
        <is>
          <t>ANTONIO CARLOS ALDEBARAN RIBEIRO PINTO</t>
        </is>
      </c>
      <c r="C7982" t="n">
        <v>1</v>
      </c>
      <c r="D7982" t="inlineStr">
        <is>
          <t>IPCA</t>
        </is>
      </c>
      <c r="E7982" t="n">
        <v>0.004867550565343048</v>
      </c>
      <c r="F7982" t="inlineStr">
        <is>
          <t>MENSAL</t>
        </is>
      </c>
      <c r="G7982" t="n">
        <v>45458</v>
      </c>
      <c r="H7982" t="n">
        <v>45458</v>
      </c>
      <c r="I7982" t="inlineStr">
        <is>
          <t>023</t>
        </is>
      </c>
      <c r="J7982" t="inlineStr">
        <is>
          <t>CARTEIRA</t>
        </is>
      </c>
      <c r="K7982" t="inlineStr">
        <is>
          <t>CONTRATO</t>
        </is>
      </c>
      <c r="L7982" t="n">
        <v>1029.63099</v>
      </c>
      <c r="M7982" t="inlineStr"/>
      <c r="N7982" t="inlineStr"/>
      <c r="O7982" s="142">
        <f>DATE(YEAR(H7982),MONTH(H7982),1)</f>
        <v/>
      </c>
      <c r="P7982" s="132">
        <f>IF(H7982&gt;$L$3,"Futuro","Atraso")</f>
        <v/>
      </c>
      <c r="Q7982">
        <f>12*(YEAR(H7982)-YEAR($L$3))+(MONTH(H7982)-MONTH($L$3))</f>
        <v/>
      </c>
      <c r="R7982" s="366">
        <f>IF(N7982="IBIRAPITANGA FASE 3",IF(P7982="Atraso",M7982,M7982/(1+$J$2)^Q7982),IF(P7982="Atraso",M7982,M7982/(1+$J$1)^Q7982))</f>
        <v/>
      </c>
    </row>
    <row r="7983">
      <c r="A7983" t="inlineStr">
        <is>
          <t>Q07L025</t>
        </is>
      </c>
      <c r="B7983" t="inlineStr">
        <is>
          <t>ANTONIO CARLOS ALDEBARAN RIBEIRO PINTO</t>
        </is>
      </c>
      <c r="C7983" t="n">
        <v>1</v>
      </c>
      <c r="D7983" t="inlineStr">
        <is>
          <t>IPCA</t>
        </is>
      </c>
      <c r="E7983" t="n">
        <v>0.004867550565343048</v>
      </c>
      <c r="F7983" t="inlineStr">
        <is>
          <t>MENSAL</t>
        </is>
      </c>
      <c r="G7983" t="n">
        <v>45488</v>
      </c>
      <c r="H7983" t="n">
        <v>45488</v>
      </c>
      <c r="I7983" t="inlineStr">
        <is>
          <t>024</t>
        </is>
      </c>
      <c r="J7983" t="inlineStr">
        <is>
          <t>CARTEIRA</t>
        </is>
      </c>
      <c r="K7983" t="inlineStr">
        <is>
          <t>CONTRATO</t>
        </is>
      </c>
      <c r="L7983" t="n">
        <v>1029.63099</v>
      </c>
      <c r="M7983" t="inlineStr"/>
      <c r="N7983" t="inlineStr"/>
      <c r="O7983" s="142">
        <f>DATE(YEAR(H7983),MONTH(H7983),1)</f>
        <v/>
      </c>
      <c r="P7983" s="132">
        <f>IF(H7983&gt;$L$3,"Futuro","Atraso")</f>
        <v/>
      </c>
      <c r="Q7983">
        <f>12*(YEAR(H7983)-YEAR($L$3))+(MONTH(H7983)-MONTH($L$3))</f>
        <v/>
      </c>
      <c r="R7983" s="366">
        <f>IF(N7983="IBIRAPITANGA FASE 3",IF(P7983="Atraso",M7983,M7983/(1+$J$2)^Q7983),IF(P7983="Atraso",M7983,M7983/(1+$J$1)^Q7983))</f>
        <v/>
      </c>
    </row>
    <row r="7984">
      <c r="A7984" t="inlineStr">
        <is>
          <t>Q07L025</t>
        </is>
      </c>
      <c r="B7984" t="inlineStr">
        <is>
          <t>ANTONIO CARLOS ALDEBARAN RIBEIRO PINTO</t>
        </is>
      </c>
      <c r="C7984" t="n">
        <v>1</v>
      </c>
      <c r="D7984" t="inlineStr">
        <is>
          <t>IPCA</t>
        </is>
      </c>
      <c r="E7984" t="n">
        <v>0.004867550565343048</v>
      </c>
      <c r="F7984" t="inlineStr">
        <is>
          <t>MENSAL</t>
        </is>
      </c>
      <c r="G7984" t="n">
        <v>45519</v>
      </c>
      <c r="H7984" t="n">
        <v>45519</v>
      </c>
      <c r="I7984" t="inlineStr">
        <is>
          <t>025</t>
        </is>
      </c>
      <c r="J7984" t="inlineStr">
        <is>
          <t>CARTEIRA</t>
        </is>
      </c>
      <c r="K7984" t="inlineStr">
        <is>
          <t>CONTRATO</t>
        </is>
      </c>
      <c r="L7984" t="n">
        <v>1029.63099</v>
      </c>
      <c r="M7984" t="inlineStr"/>
      <c r="N7984" t="inlineStr"/>
      <c r="O7984" s="142">
        <f>DATE(YEAR(H7984),MONTH(H7984),1)</f>
        <v/>
      </c>
      <c r="P7984" s="132">
        <f>IF(H7984&gt;$L$3,"Futuro","Atraso")</f>
        <v/>
      </c>
      <c r="Q7984">
        <f>12*(YEAR(H7984)-YEAR($L$3))+(MONTH(H7984)-MONTH($L$3))</f>
        <v/>
      </c>
      <c r="R7984" s="366">
        <f>IF(N7984="IBIRAPITANGA FASE 3",IF(P7984="Atraso",M7984,M7984/(1+$J$2)^Q7984),IF(P7984="Atraso",M7984,M7984/(1+$J$1)^Q7984))</f>
        <v/>
      </c>
    </row>
    <row r="7985">
      <c r="A7985" t="inlineStr">
        <is>
          <t>Q07L025</t>
        </is>
      </c>
      <c r="B7985" t="inlineStr">
        <is>
          <t>ANTONIO CARLOS ALDEBARAN RIBEIRO PINTO</t>
        </is>
      </c>
      <c r="C7985" t="n">
        <v>1</v>
      </c>
      <c r="D7985" t="inlineStr">
        <is>
          <t>IPCA</t>
        </is>
      </c>
      <c r="E7985" t="n">
        <v>0.004867550565343048</v>
      </c>
      <c r="F7985" t="inlineStr">
        <is>
          <t>MENSAL</t>
        </is>
      </c>
      <c r="G7985" t="n">
        <v>45550</v>
      </c>
      <c r="H7985" t="n">
        <v>45550</v>
      </c>
      <c r="I7985" t="inlineStr">
        <is>
          <t>026</t>
        </is>
      </c>
      <c r="J7985" t="inlineStr">
        <is>
          <t>CARTEIRA</t>
        </is>
      </c>
      <c r="K7985" t="inlineStr">
        <is>
          <t>CONTRATO</t>
        </is>
      </c>
      <c r="L7985" t="n">
        <v>1029.63099</v>
      </c>
      <c r="M7985" t="inlineStr"/>
      <c r="N7985" t="inlineStr"/>
      <c r="O7985" s="142">
        <f>DATE(YEAR(H7985),MONTH(H7985),1)</f>
        <v/>
      </c>
      <c r="P7985" s="132">
        <f>IF(H7985&gt;$L$3,"Futuro","Atraso")</f>
        <v/>
      </c>
      <c r="Q7985">
        <f>12*(YEAR(H7985)-YEAR($L$3))+(MONTH(H7985)-MONTH($L$3))</f>
        <v/>
      </c>
      <c r="R7985" s="366">
        <f>IF(N7985="IBIRAPITANGA FASE 3",IF(P7985="Atraso",M7985,M7985/(1+$J$2)^Q7985),IF(P7985="Atraso",M7985,M7985/(1+$J$1)^Q7985))</f>
        <v/>
      </c>
    </row>
    <row r="7986">
      <c r="A7986" t="inlineStr">
        <is>
          <t>Q07L025</t>
        </is>
      </c>
      <c r="B7986" t="inlineStr">
        <is>
          <t>ANTONIO CARLOS ALDEBARAN RIBEIRO PINTO</t>
        </is>
      </c>
      <c r="C7986" t="n">
        <v>1</v>
      </c>
      <c r="D7986" t="inlineStr">
        <is>
          <t>IPCA</t>
        </is>
      </c>
      <c r="E7986" t="n">
        <v>0.004867550565343048</v>
      </c>
      <c r="F7986" t="inlineStr">
        <is>
          <t>MENSAL</t>
        </is>
      </c>
      <c r="G7986" t="n">
        <v>45580</v>
      </c>
      <c r="H7986" t="n">
        <v>45580</v>
      </c>
      <c r="I7986" t="inlineStr">
        <is>
          <t>027</t>
        </is>
      </c>
      <c r="J7986" t="inlineStr">
        <is>
          <t>CARTEIRA</t>
        </is>
      </c>
      <c r="K7986" t="inlineStr">
        <is>
          <t>CONTRATO</t>
        </is>
      </c>
      <c r="L7986" t="n">
        <v>1029.63099</v>
      </c>
      <c r="M7986" t="inlineStr"/>
      <c r="N7986" t="inlineStr"/>
      <c r="O7986" s="142">
        <f>DATE(YEAR(H7986),MONTH(H7986),1)</f>
        <v/>
      </c>
      <c r="P7986" s="132">
        <f>IF(H7986&gt;$L$3,"Futuro","Atraso")</f>
        <v/>
      </c>
      <c r="Q7986">
        <f>12*(YEAR(H7986)-YEAR($L$3))+(MONTH(H7986)-MONTH($L$3))</f>
        <v/>
      </c>
      <c r="R7986" s="366">
        <f>IF(N7986="IBIRAPITANGA FASE 3",IF(P7986="Atraso",M7986,M7986/(1+$J$2)^Q7986),IF(P7986="Atraso",M7986,M7986/(1+$J$1)^Q7986))</f>
        <v/>
      </c>
    </row>
    <row r="7987">
      <c r="A7987" t="inlineStr">
        <is>
          <t>Q07L025</t>
        </is>
      </c>
      <c r="B7987" t="inlineStr">
        <is>
          <t>ANTONIO CARLOS ALDEBARAN RIBEIRO PINTO</t>
        </is>
      </c>
      <c r="C7987" t="n">
        <v>1</v>
      </c>
      <c r="D7987" t="inlineStr">
        <is>
          <t>IPCA</t>
        </is>
      </c>
      <c r="E7987" t="n">
        <v>0.004867550565343048</v>
      </c>
      <c r="F7987" t="inlineStr">
        <is>
          <t>MENSAL</t>
        </is>
      </c>
      <c r="G7987" t="n">
        <v>45611</v>
      </c>
      <c r="H7987" t="n">
        <v>45611</v>
      </c>
      <c r="I7987" t="inlineStr">
        <is>
          <t>028</t>
        </is>
      </c>
      <c r="J7987" t="inlineStr">
        <is>
          <t>CARTEIRA</t>
        </is>
      </c>
      <c r="K7987" t="inlineStr">
        <is>
          <t>CONTRATO</t>
        </is>
      </c>
      <c r="L7987" t="n">
        <v>1029.63099</v>
      </c>
      <c r="M7987" t="inlineStr"/>
      <c r="N7987" t="inlineStr"/>
      <c r="O7987" s="142">
        <f>DATE(YEAR(H7987),MONTH(H7987),1)</f>
        <v/>
      </c>
      <c r="P7987" s="132">
        <f>IF(H7987&gt;$L$3,"Futuro","Atraso")</f>
        <v/>
      </c>
      <c r="Q7987">
        <f>12*(YEAR(H7987)-YEAR($L$3))+(MONTH(H7987)-MONTH($L$3))</f>
        <v/>
      </c>
      <c r="R7987" s="366">
        <f>IF(N7987="IBIRAPITANGA FASE 3",IF(P7987="Atraso",M7987,M7987/(1+$J$2)^Q7987),IF(P7987="Atraso",M7987,M7987/(1+$J$1)^Q7987))</f>
        <v/>
      </c>
    </row>
    <row r="7988">
      <c r="A7988" t="inlineStr">
        <is>
          <t>Q07L025</t>
        </is>
      </c>
      <c r="B7988" t="inlineStr">
        <is>
          <t>ANTONIO CARLOS ALDEBARAN RIBEIRO PINTO</t>
        </is>
      </c>
      <c r="C7988" t="n">
        <v>1</v>
      </c>
      <c r="D7988" t="inlineStr">
        <is>
          <t>IPCA</t>
        </is>
      </c>
      <c r="E7988" t="n">
        <v>0.004867550565343048</v>
      </c>
      <c r="F7988" t="inlineStr">
        <is>
          <t>MENSAL</t>
        </is>
      </c>
      <c r="G7988" t="n">
        <v>45641</v>
      </c>
      <c r="H7988" t="n">
        <v>45641</v>
      </c>
      <c r="I7988" t="inlineStr">
        <is>
          <t>029</t>
        </is>
      </c>
      <c r="J7988" t="inlineStr">
        <is>
          <t>CARTEIRA</t>
        </is>
      </c>
      <c r="K7988" t="inlineStr">
        <is>
          <t>CONTRATO</t>
        </is>
      </c>
      <c r="L7988" t="n">
        <v>1029.63099</v>
      </c>
      <c r="M7988" t="inlineStr"/>
      <c r="N7988" t="inlineStr"/>
      <c r="O7988" s="142">
        <f>DATE(YEAR(H7988),MONTH(H7988),1)</f>
        <v/>
      </c>
      <c r="P7988" s="132">
        <f>IF(H7988&gt;$L$3,"Futuro","Atraso")</f>
        <v/>
      </c>
      <c r="Q7988">
        <f>12*(YEAR(H7988)-YEAR($L$3))+(MONTH(H7988)-MONTH($L$3))</f>
        <v/>
      </c>
      <c r="R7988" s="366">
        <f>IF(N7988="IBIRAPITANGA FASE 3",IF(P7988="Atraso",M7988,M7988/(1+$J$2)^Q7988),IF(P7988="Atraso",M7988,M7988/(1+$J$1)^Q7988))</f>
        <v/>
      </c>
    </row>
    <row r="7989">
      <c r="A7989" t="inlineStr">
        <is>
          <t>Q07L025</t>
        </is>
      </c>
      <c r="B7989" t="inlineStr">
        <is>
          <t>ANTONIO CARLOS ALDEBARAN RIBEIRO PINTO</t>
        </is>
      </c>
      <c r="C7989" t="n">
        <v>1</v>
      </c>
      <c r="D7989" t="inlineStr">
        <is>
          <t>IPCA</t>
        </is>
      </c>
      <c r="E7989" t="n">
        <v>0.004867550565343048</v>
      </c>
      <c r="F7989" t="inlineStr">
        <is>
          <t>MENSAL</t>
        </is>
      </c>
      <c r="G7989" t="n">
        <v>45672</v>
      </c>
      <c r="H7989" t="n">
        <v>45672</v>
      </c>
      <c r="I7989" t="inlineStr">
        <is>
          <t>030</t>
        </is>
      </c>
      <c r="J7989" t="inlineStr">
        <is>
          <t>CARTEIRA</t>
        </is>
      </c>
      <c r="K7989" t="inlineStr">
        <is>
          <t>CONTRATO</t>
        </is>
      </c>
      <c r="L7989" t="n">
        <v>1029.63099</v>
      </c>
      <c r="M7989" t="inlineStr"/>
      <c r="N7989" t="inlineStr"/>
      <c r="O7989" s="142">
        <f>DATE(YEAR(H7989),MONTH(H7989),1)</f>
        <v/>
      </c>
      <c r="P7989" s="132">
        <f>IF(H7989&gt;$L$3,"Futuro","Atraso")</f>
        <v/>
      </c>
      <c r="Q7989">
        <f>12*(YEAR(H7989)-YEAR($L$3))+(MONTH(H7989)-MONTH($L$3))</f>
        <v/>
      </c>
      <c r="R7989" s="366">
        <f>IF(N7989="IBIRAPITANGA FASE 3",IF(P7989="Atraso",M7989,M7989/(1+$J$2)^Q7989),IF(P7989="Atraso",M7989,M7989/(1+$J$1)^Q7989))</f>
        <v/>
      </c>
    </row>
    <row r="7990">
      <c r="A7990" t="inlineStr">
        <is>
          <t>Q07L025</t>
        </is>
      </c>
      <c r="B7990" t="inlineStr">
        <is>
          <t>ANTONIO CARLOS ALDEBARAN RIBEIRO PINTO</t>
        </is>
      </c>
      <c r="C7990" t="n">
        <v>1</v>
      </c>
      <c r="D7990" t="inlineStr">
        <is>
          <t>IPCA</t>
        </is>
      </c>
      <c r="E7990" t="n">
        <v>0.004867550565343048</v>
      </c>
      <c r="F7990" t="inlineStr">
        <is>
          <t>MENSAL</t>
        </is>
      </c>
      <c r="G7990" t="n">
        <v>45703</v>
      </c>
      <c r="H7990" t="n">
        <v>45703</v>
      </c>
      <c r="I7990" t="inlineStr">
        <is>
          <t>031</t>
        </is>
      </c>
      <c r="J7990" t="inlineStr">
        <is>
          <t>CARTEIRA</t>
        </is>
      </c>
      <c r="K7990" t="inlineStr">
        <is>
          <t>CONTRATO</t>
        </is>
      </c>
      <c r="L7990" t="n">
        <v>1029.63099</v>
      </c>
      <c r="M7990" t="inlineStr"/>
      <c r="N7990" t="inlineStr"/>
      <c r="O7990" s="142">
        <f>DATE(YEAR(H7990),MONTH(H7990),1)</f>
        <v/>
      </c>
      <c r="P7990" s="132">
        <f>IF(H7990&gt;$L$3,"Futuro","Atraso")</f>
        <v/>
      </c>
      <c r="Q7990">
        <f>12*(YEAR(H7990)-YEAR($L$3))+(MONTH(H7990)-MONTH($L$3))</f>
        <v/>
      </c>
      <c r="R7990" s="366">
        <f>IF(N7990="IBIRAPITANGA FASE 3",IF(P7990="Atraso",M7990,M7990/(1+$J$2)^Q7990),IF(P7990="Atraso",M7990,M7990/(1+$J$1)^Q7990))</f>
        <v/>
      </c>
    </row>
    <row r="7991">
      <c r="A7991" t="inlineStr">
        <is>
          <t>Q07L025</t>
        </is>
      </c>
      <c r="B7991" t="inlineStr">
        <is>
          <t>ANTONIO CARLOS ALDEBARAN RIBEIRO PINTO</t>
        </is>
      </c>
      <c r="C7991" t="n">
        <v>1</v>
      </c>
      <c r="D7991" t="inlineStr">
        <is>
          <t>IPCA</t>
        </is>
      </c>
      <c r="E7991" t="n">
        <v>0.004867550565343048</v>
      </c>
      <c r="F7991" t="inlineStr">
        <is>
          <t>MENSAL</t>
        </is>
      </c>
      <c r="G7991" t="n">
        <v>45731</v>
      </c>
      <c r="H7991" t="n">
        <v>45731</v>
      </c>
      <c r="I7991" t="inlineStr">
        <is>
          <t>032</t>
        </is>
      </c>
      <c r="J7991" t="inlineStr">
        <is>
          <t>CARTEIRA</t>
        </is>
      </c>
      <c r="K7991" t="inlineStr">
        <is>
          <t>CONTRATO</t>
        </is>
      </c>
      <c r="L7991" t="n">
        <v>1029.63099</v>
      </c>
      <c r="M7991" t="inlineStr"/>
      <c r="N7991" t="inlineStr"/>
      <c r="O7991" s="142">
        <f>DATE(YEAR(H7991),MONTH(H7991),1)</f>
        <v/>
      </c>
      <c r="P7991" s="132">
        <f>IF(H7991&gt;$L$3,"Futuro","Atraso")</f>
        <v/>
      </c>
      <c r="Q7991">
        <f>12*(YEAR(H7991)-YEAR($L$3))+(MONTH(H7991)-MONTH($L$3))</f>
        <v/>
      </c>
      <c r="R7991" s="366">
        <f>IF(N7991="IBIRAPITANGA FASE 3",IF(P7991="Atraso",M7991,M7991/(1+$J$2)^Q7991),IF(P7991="Atraso",M7991,M7991/(1+$J$1)^Q7991))</f>
        <v/>
      </c>
    </row>
    <row r="7992">
      <c r="A7992" t="inlineStr">
        <is>
          <t>Q07L025</t>
        </is>
      </c>
      <c r="B7992" t="inlineStr">
        <is>
          <t>ANTONIO CARLOS ALDEBARAN RIBEIRO PINTO</t>
        </is>
      </c>
      <c r="C7992" t="n">
        <v>1</v>
      </c>
      <c r="D7992" t="inlineStr">
        <is>
          <t>IPCA</t>
        </is>
      </c>
      <c r="E7992" t="n">
        <v>0.004867550565343048</v>
      </c>
      <c r="F7992" t="inlineStr">
        <is>
          <t>MENSAL</t>
        </is>
      </c>
      <c r="G7992" t="n">
        <v>45762</v>
      </c>
      <c r="H7992" t="n">
        <v>45762</v>
      </c>
      <c r="I7992" t="inlineStr">
        <is>
          <t>033</t>
        </is>
      </c>
      <c r="J7992" t="inlineStr">
        <is>
          <t>CARTEIRA</t>
        </is>
      </c>
      <c r="K7992" t="inlineStr">
        <is>
          <t>CONTRATO</t>
        </is>
      </c>
      <c r="L7992" t="n">
        <v>1029.63099</v>
      </c>
      <c r="M7992" t="inlineStr"/>
      <c r="N7992" t="inlineStr"/>
      <c r="O7992" s="142">
        <f>DATE(YEAR(H7992),MONTH(H7992),1)</f>
        <v/>
      </c>
      <c r="P7992" s="132">
        <f>IF(H7992&gt;$L$3,"Futuro","Atraso")</f>
        <v/>
      </c>
      <c r="Q7992">
        <f>12*(YEAR(H7992)-YEAR($L$3))+(MONTH(H7992)-MONTH($L$3))</f>
        <v/>
      </c>
      <c r="R7992" s="366">
        <f>IF(N7992="IBIRAPITANGA FASE 3",IF(P7992="Atraso",M7992,M7992/(1+$J$2)^Q7992),IF(P7992="Atraso",M7992,M7992/(1+$J$1)^Q7992))</f>
        <v/>
      </c>
    </row>
    <row r="7993">
      <c r="A7993" t="inlineStr">
        <is>
          <t>Q07L025</t>
        </is>
      </c>
      <c r="B7993" t="inlineStr">
        <is>
          <t>ANTONIO CARLOS ALDEBARAN RIBEIRO PINTO</t>
        </is>
      </c>
      <c r="C7993" t="n">
        <v>1</v>
      </c>
      <c r="D7993" t="inlineStr">
        <is>
          <t>IPCA</t>
        </is>
      </c>
      <c r="E7993" t="n">
        <v>0.004867550565343048</v>
      </c>
      <c r="F7993" t="inlineStr">
        <is>
          <t>MENSAL</t>
        </is>
      </c>
      <c r="G7993" t="n">
        <v>45792</v>
      </c>
      <c r="H7993" t="n">
        <v>45792</v>
      </c>
      <c r="I7993" t="inlineStr">
        <is>
          <t>034</t>
        </is>
      </c>
      <c r="J7993" t="inlineStr">
        <is>
          <t>CARTEIRA</t>
        </is>
      </c>
      <c r="K7993" t="inlineStr">
        <is>
          <t>CONTRATO</t>
        </is>
      </c>
      <c r="L7993" t="n">
        <v>1029.63099</v>
      </c>
      <c r="M7993" t="inlineStr"/>
      <c r="N7993" t="inlineStr"/>
      <c r="O7993" s="142">
        <f>DATE(YEAR(H7993),MONTH(H7993),1)</f>
        <v/>
      </c>
      <c r="P7993" s="132">
        <f>IF(H7993&gt;$L$3,"Futuro","Atraso")</f>
        <v/>
      </c>
      <c r="Q7993">
        <f>12*(YEAR(H7993)-YEAR($L$3))+(MONTH(H7993)-MONTH($L$3))</f>
        <v/>
      </c>
      <c r="R7993" s="366">
        <f>IF(N7993="IBIRAPITANGA FASE 3",IF(P7993="Atraso",M7993,M7993/(1+$J$2)^Q7993),IF(P7993="Atraso",M7993,M7993/(1+$J$1)^Q7993))</f>
        <v/>
      </c>
    </row>
    <row r="7994">
      <c r="A7994" t="inlineStr">
        <is>
          <t>Q07L025</t>
        </is>
      </c>
      <c r="B7994" t="inlineStr">
        <is>
          <t>ANTONIO CARLOS ALDEBARAN RIBEIRO PINTO</t>
        </is>
      </c>
      <c r="C7994" t="n">
        <v>1</v>
      </c>
      <c r="D7994" t="inlineStr">
        <is>
          <t>IPCA</t>
        </is>
      </c>
      <c r="E7994" t="n">
        <v>0.004867550565343048</v>
      </c>
      <c r="F7994" t="inlineStr">
        <is>
          <t>MENSAL</t>
        </is>
      </c>
      <c r="G7994" t="n">
        <v>45823</v>
      </c>
      <c r="H7994" t="n">
        <v>45823</v>
      </c>
      <c r="I7994" t="inlineStr">
        <is>
          <t>035</t>
        </is>
      </c>
      <c r="J7994" t="inlineStr">
        <is>
          <t>CARTEIRA</t>
        </is>
      </c>
      <c r="K7994" t="inlineStr">
        <is>
          <t>CONTRATO</t>
        </is>
      </c>
      <c r="L7994" t="n">
        <v>1029.63099</v>
      </c>
      <c r="M7994" t="inlineStr"/>
      <c r="N7994" t="inlineStr"/>
      <c r="O7994" s="142">
        <f>DATE(YEAR(H7994),MONTH(H7994),1)</f>
        <v/>
      </c>
      <c r="P7994" s="132">
        <f>IF(H7994&gt;$L$3,"Futuro","Atraso")</f>
        <v/>
      </c>
      <c r="Q7994">
        <f>12*(YEAR(H7994)-YEAR($L$3))+(MONTH(H7994)-MONTH($L$3))</f>
        <v/>
      </c>
      <c r="R7994" s="366">
        <f>IF(N7994="IBIRAPITANGA FASE 3",IF(P7994="Atraso",M7994,M7994/(1+$J$2)^Q7994),IF(P7994="Atraso",M7994,M7994/(1+$J$1)^Q7994))</f>
        <v/>
      </c>
    </row>
    <row r="7995">
      <c r="A7995" t="inlineStr">
        <is>
          <t>Q07L025</t>
        </is>
      </c>
      <c r="B7995" t="inlineStr">
        <is>
          <t>ANTONIO CARLOS ALDEBARAN RIBEIRO PINTO</t>
        </is>
      </c>
      <c r="C7995" t="n">
        <v>1</v>
      </c>
      <c r="D7995" t="inlineStr">
        <is>
          <t>IPCA</t>
        </is>
      </c>
      <c r="E7995" t="n">
        <v>0.004867550565343048</v>
      </c>
      <c r="F7995" t="inlineStr">
        <is>
          <t>MENSAL</t>
        </is>
      </c>
      <c r="G7995" t="n">
        <v>45853</v>
      </c>
      <c r="H7995" t="n">
        <v>45853</v>
      </c>
      <c r="I7995" t="inlineStr">
        <is>
          <t>036</t>
        </is>
      </c>
      <c r="J7995" t="inlineStr">
        <is>
          <t>CARTEIRA</t>
        </is>
      </c>
      <c r="K7995" t="inlineStr">
        <is>
          <t>CONTRATO</t>
        </is>
      </c>
      <c r="L7995" t="n">
        <v>1029.63099</v>
      </c>
      <c r="M7995" t="inlineStr"/>
      <c r="N7995" t="inlineStr"/>
      <c r="O7995" s="142">
        <f>DATE(YEAR(H7995),MONTH(H7995),1)</f>
        <v/>
      </c>
      <c r="P7995" s="132">
        <f>IF(H7995&gt;$L$3,"Futuro","Atraso")</f>
        <v/>
      </c>
      <c r="Q7995">
        <f>12*(YEAR(H7995)-YEAR($L$3))+(MONTH(H7995)-MONTH($L$3))</f>
        <v/>
      </c>
      <c r="R7995" s="366">
        <f>IF(N7995="IBIRAPITANGA FASE 3",IF(P7995="Atraso",M7995,M7995/(1+$J$2)^Q7995),IF(P7995="Atraso",M7995,M7995/(1+$J$1)^Q7995))</f>
        <v/>
      </c>
    </row>
    <row r="7996">
      <c r="A7996" t="inlineStr">
        <is>
          <t>Q07L025</t>
        </is>
      </c>
      <c r="B7996" t="inlineStr">
        <is>
          <t>ANTONIO CARLOS ALDEBARAN RIBEIRO PINTO</t>
        </is>
      </c>
      <c r="C7996" t="n">
        <v>1</v>
      </c>
      <c r="D7996" t="inlineStr">
        <is>
          <t>IPCA</t>
        </is>
      </c>
      <c r="E7996" t="n">
        <v>0.004867550565343048</v>
      </c>
      <c r="F7996" t="inlineStr">
        <is>
          <t>MENSAL</t>
        </is>
      </c>
      <c r="G7996" t="n">
        <v>45884</v>
      </c>
      <c r="H7996" t="n">
        <v>45884</v>
      </c>
      <c r="I7996" t="inlineStr">
        <is>
          <t>037</t>
        </is>
      </c>
      <c r="J7996" t="inlineStr">
        <is>
          <t>CARTEIRA</t>
        </is>
      </c>
      <c r="K7996" t="inlineStr">
        <is>
          <t>CONTRATO</t>
        </is>
      </c>
      <c r="L7996" t="n">
        <v>1029.63099</v>
      </c>
      <c r="M7996" t="inlineStr"/>
      <c r="N7996" t="inlineStr"/>
      <c r="O7996" s="142">
        <f>DATE(YEAR(H7996),MONTH(H7996),1)</f>
        <v/>
      </c>
      <c r="P7996" s="132">
        <f>IF(H7996&gt;$L$3,"Futuro","Atraso")</f>
        <v/>
      </c>
      <c r="Q7996">
        <f>12*(YEAR(H7996)-YEAR($L$3))+(MONTH(H7996)-MONTH($L$3))</f>
        <v/>
      </c>
      <c r="R7996" s="366">
        <f>IF(N7996="IBIRAPITANGA FASE 3",IF(P7996="Atraso",M7996,M7996/(1+$J$2)^Q7996),IF(P7996="Atraso",M7996,M7996/(1+$J$1)^Q7996))</f>
        <v/>
      </c>
    </row>
    <row r="7997">
      <c r="A7997" t="inlineStr">
        <is>
          <t>Q07L025</t>
        </is>
      </c>
      <c r="B7997" t="inlineStr">
        <is>
          <t>ANTONIO CARLOS ALDEBARAN RIBEIRO PINTO</t>
        </is>
      </c>
      <c r="C7997" t="n">
        <v>1</v>
      </c>
      <c r="D7997" t="inlineStr">
        <is>
          <t>IPCA</t>
        </is>
      </c>
      <c r="E7997" t="n">
        <v>0.004867550565343048</v>
      </c>
      <c r="F7997" t="inlineStr">
        <is>
          <t>MENSAL</t>
        </is>
      </c>
      <c r="G7997" t="n">
        <v>45915</v>
      </c>
      <c r="H7997" t="n">
        <v>45915</v>
      </c>
      <c r="I7997" t="inlineStr">
        <is>
          <t>038</t>
        </is>
      </c>
      <c r="J7997" t="inlineStr">
        <is>
          <t>CARTEIRA</t>
        </is>
      </c>
      <c r="K7997" t="inlineStr">
        <is>
          <t>CONTRATO</t>
        </is>
      </c>
      <c r="L7997" t="n">
        <v>1029.63099</v>
      </c>
      <c r="M7997" t="inlineStr"/>
      <c r="N7997" t="inlineStr"/>
      <c r="O7997" s="142">
        <f>DATE(YEAR(H7997),MONTH(H7997),1)</f>
        <v/>
      </c>
      <c r="P7997" s="132">
        <f>IF(H7997&gt;$L$3,"Futuro","Atraso")</f>
        <v/>
      </c>
      <c r="Q7997">
        <f>12*(YEAR(H7997)-YEAR($L$3))+(MONTH(H7997)-MONTH($L$3))</f>
        <v/>
      </c>
      <c r="R7997" s="366">
        <f>IF(N7997="IBIRAPITANGA FASE 3",IF(P7997="Atraso",M7997,M7997/(1+$J$2)^Q7997),IF(P7997="Atraso",M7997,M7997/(1+$J$1)^Q7997))</f>
        <v/>
      </c>
    </row>
    <row r="7998">
      <c r="A7998" t="inlineStr">
        <is>
          <t>Q07L025</t>
        </is>
      </c>
      <c r="B7998" t="inlineStr">
        <is>
          <t>ANTONIO CARLOS ALDEBARAN RIBEIRO PINTO</t>
        </is>
      </c>
      <c r="C7998" t="n">
        <v>1</v>
      </c>
      <c r="D7998" t="inlineStr">
        <is>
          <t>IPCA</t>
        </is>
      </c>
      <c r="E7998" t="n">
        <v>0.004867550565343048</v>
      </c>
      <c r="F7998" t="inlineStr">
        <is>
          <t>MENSAL</t>
        </is>
      </c>
      <c r="G7998" t="n">
        <v>45945</v>
      </c>
      <c r="H7998" t="n">
        <v>45945</v>
      </c>
      <c r="I7998" t="inlineStr">
        <is>
          <t>039</t>
        </is>
      </c>
      <c r="J7998" t="inlineStr">
        <is>
          <t>CARTEIRA</t>
        </is>
      </c>
      <c r="K7998" t="inlineStr">
        <is>
          <t>CONTRATO</t>
        </is>
      </c>
      <c r="L7998" t="n">
        <v>1029.63099</v>
      </c>
      <c r="M7998" t="inlineStr"/>
      <c r="N7998" t="inlineStr"/>
      <c r="O7998" s="142">
        <f>DATE(YEAR(H7998),MONTH(H7998),1)</f>
        <v/>
      </c>
      <c r="P7998" s="132">
        <f>IF(H7998&gt;$L$3,"Futuro","Atraso")</f>
        <v/>
      </c>
      <c r="Q7998">
        <f>12*(YEAR(H7998)-YEAR($L$3))+(MONTH(H7998)-MONTH($L$3))</f>
        <v/>
      </c>
      <c r="R7998" s="366">
        <f>IF(N7998="IBIRAPITANGA FASE 3",IF(P7998="Atraso",M7998,M7998/(1+$J$2)^Q7998),IF(P7998="Atraso",M7998,M7998/(1+$J$1)^Q7998))</f>
        <v/>
      </c>
    </row>
    <row r="7999">
      <c r="A7999" t="inlineStr">
        <is>
          <t>Q07L025</t>
        </is>
      </c>
      <c r="B7999" t="inlineStr">
        <is>
          <t>ANTONIO CARLOS ALDEBARAN RIBEIRO PINTO</t>
        </is>
      </c>
      <c r="C7999" t="n">
        <v>1</v>
      </c>
      <c r="D7999" t="inlineStr">
        <is>
          <t>IPCA</t>
        </is>
      </c>
      <c r="E7999" t="n">
        <v>0.004867550565343048</v>
      </c>
      <c r="F7999" t="inlineStr">
        <is>
          <t>MENSAL</t>
        </is>
      </c>
      <c r="G7999" t="n">
        <v>45976</v>
      </c>
      <c r="H7999" t="n">
        <v>45976</v>
      </c>
      <c r="I7999" t="inlineStr">
        <is>
          <t>040</t>
        </is>
      </c>
      <c r="J7999" t="inlineStr">
        <is>
          <t>CARTEIRA</t>
        </is>
      </c>
      <c r="K7999" t="inlineStr">
        <is>
          <t>CONTRATO</t>
        </is>
      </c>
      <c r="L7999" t="n">
        <v>1029.63099</v>
      </c>
      <c r="M7999" t="inlineStr"/>
      <c r="N7999" t="inlineStr"/>
      <c r="O7999" s="142">
        <f>DATE(YEAR(H7999),MONTH(H7999),1)</f>
        <v/>
      </c>
      <c r="P7999" s="132">
        <f>IF(H7999&gt;$L$3,"Futuro","Atraso")</f>
        <v/>
      </c>
      <c r="Q7999">
        <f>12*(YEAR(H7999)-YEAR($L$3))+(MONTH(H7999)-MONTH($L$3))</f>
        <v/>
      </c>
      <c r="R7999" s="366">
        <f>IF(N7999="IBIRAPITANGA FASE 3",IF(P7999="Atraso",M7999,M7999/(1+$J$2)^Q7999),IF(P7999="Atraso",M7999,M7999/(1+$J$1)^Q7999))</f>
        <v/>
      </c>
    </row>
    <row r="8000">
      <c r="A8000" t="inlineStr">
        <is>
          <t>Q07L025</t>
        </is>
      </c>
      <c r="B8000" t="inlineStr">
        <is>
          <t>ANTONIO CARLOS ALDEBARAN RIBEIRO PINTO</t>
        </is>
      </c>
      <c r="C8000" t="n">
        <v>1</v>
      </c>
      <c r="D8000" t="inlineStr">
        <is>
          <t>IPCA</t>
        </is>
      </c>
      <c r="E8000" t="n">
        <v>0.004867550565343048</v>
      </c>
      <c r="F8000" t="inlineStr">
        <is>
          <t>MENSAL</t>
        </is>
      </c>
      <c r="G8000" t="n">
        <v>46006</v>
      </c>
      <c r="H8000" t="n">
        <v>46006</v>
      </c>
      <c r="I8000" t="inlineStr">
        <is>
          <t>041</t>
        </is>
      </c>
      <c r="J8000" t="inlineStr">
        <is>
          <t>CARTEIRA</t>
        </is>
      </c>
      <c r="K8000" t="inlineStr">
        <is>
          <t>CONTRATO</t>
        </is>
      </c>
      <c r="L8000" t="n">
        <v>1029.63099</v>
      </c>
      <c r="M8000" t="inlineStr"/>
      <c r="N8000" t="inlineStr"/>
      <c r="O8000" s="142">
        <f>DATE(YEAR(H8000),MONTH(H8000),1)</f>
        <v/>
      </c>
      <c r="P8000" s="132">
        <f>IF(H8000&gt;$L$3,"Futuro","Atraso")</f>
        <v/>
      </c>
      <c r="Q8000">
        <f>12*(YEAR(H8000)-YEAR($L$3))+(MONTH(H8000)-MONTH($L$3))</f>
        <v/>
      </c>
      <c r="R8000" s="366">
        <f>IF(N8000="IBIRAPITANGA FASE 3",IF(P8000="Atraso",M8000,M8000/(1+$J$2)^Q8000),IF(P8000="Atraso",M8000,M8000/(1+$J$1)^Q8000))</f>
        <v/>
      </c>
    </row>
    <row r="8001">
      <c r="A8001" t="inlineStr">
        <is>
          <t>Q07L025</t>
        </is>
      </c>
      <c r="B8001" t="inlineStr">
        <is>
          <t>ANTONIO CARLOS ALDEBARAN RIBEIRO PINTO</t>
        </is>
      </c>
      <c r="C8001" t="n">
        <v>1</v>
      </c>
      <c r="D8001" t="inlineStr">
        <is>
          <t>IPCA</t>
        </is>
      </c>
      <c r="E8001" t="n">
        <v>0.004867550565343048</v>
      </c>
      <c r="F8001" t="inlineStr">
        <is>
          <t>MENSAL</t>
        </is>
      </c>
      <c r="G8001" t="n">
        <v>46037</v>
      </c>
      <c r="H8001" t="n">
        <v>46037</v>
      </c>
      <c r="I8001" t="inlineStr">
        <is>
          <t>042</t>
        </is>
      </c>
      <c r="J8001" t="inlineStr">
        <is>
          <t>CARTEIRA</t>
        </is>
      </c>
      <c r="K8001" t="inlineStr">
        <is>
          <t>CONTRATO</t>
        </is>
      </c>
      <c r="L8001" t="n">
        <v>1029.63099</v>
      </c>
      <c r="M8001" t="inlineStr"/>
      <c r="N8001" t="inlineStr"/>
      <c r="O8001" s="142">
        <f>DATE(YEAR(H8001),MONTH(H8001),1)</f>
        <v/>
      </c>
      <c r="P8001" s="132">
        <f>IF(H8001&gt;$L$3,"Futuro","Atraso")</f>
        <v/>
      </c>
      <c r="Q8001">
        <f>12*(YEAR(H8001)-YEAR($L$3))+(MONTH(H8001)-MONTH($L$3))</f>
        <v/>
      </c>
      <c r="R8001" s="366">
        <f>IF(N8001="IBIRAPITANGA FASE 3",IF(P8001="Atraso",M8001,M8001/(1+$J$2)^Q8001),IF(P8001="Atraso",M8001,M8001/(1+$J$1)^Q8001))</f>
        <v/>
      </c>
    </row>
    <row r="8002">
      <c r="A8002" t="inlineStr">
        <is>
          <t>Q07L025</t>
        </is>
      </c>
      <c r="B8002" t="inlineStr">
        <is>
          <t>ANTONIO CARLOS ALDEBARAN RIBEIRO PINTO</t>
        </is>
      </c>
      <c r="C8002" t="n">
        <v>1</v>
      </c>
      <c r="D8002" t="inlineStr">
        <is>
          <t>IPCA</t>
        </is>
      </c>
      <c r="E8002" t="n">
        <v>0.004867550565343048</v>
      </c>
      <c r="F8002" t="inlineStr">
        <is>
          <t>MENSAL</t>
        </is>
      </c>
      <c r="G8002" t="n">
        <v>46068</v>
      </c>
      <c r="H8002" t="n">
        <v>46068</v>
      </c>
      <c r="I8002" t="inlineStr">
        <is>
          <t>043</t>
        </is>
      </c>
      <c r="J8002" t="inlineStr">
        <is>
          <t>CARTEIRA</t>
        </is>
      </c>
      <c r="K8002" t="inlineStr">
        <is>
          <t>CONTRATO</t>
        </is>
      </c>
      <c r="L8002" t="n">
        <v>1029.63099</v>
      </c>
      <c r="M8002" t="inlineStr"/>
      <c r="N8002" t="inlineStr"/>
      <c r="O8002" s="142">
        <f>DATE(YEAR(H8002),MONTH(H8002),1)</f>
        <v/>
      </c>
      <c r="P8002" s="132">
        <f>IF(H8002&gt;$L$3,"Futuro","Atraso")</f>
        <v/>
      </c>
      <c r="Q8002">
        <f>12*(YEAR(H8002)-YEAR($L$3))+(MONTH(H8002)-MONTH($L$3))</f>
        <v/>
      </c>
      <c r="R8002" s="366">
        <f>IF(N8002="IBIRAPITANGA FASE 3",IF(P8002="Atraso",M8002,M8002/(1+$J$2)^Q8002),IF(P8002="Atraso",M8002,M8002/(1+$J$1)^Q8002))</f>
        <v/>
      </c>
    </row>
    <row r="8003">
      <c r="A8003" t="inlineStr">
        <is>
          <t>Q07L025</t>
        </is>
      </c>
      <c r="B8003" t="inlineStr">
        <is>
          <t>ANTONIO CARLOS ALDEBARAN RIBEIRO PINTO</t>
        </is>
      </c>
      <c r="C8003" t="n">
        <v>1</v>
      </c>
      <c r="D8003" t="inlineStr">
        <is>
          <t>IPCA</t>
        </is>
      </c>
      <c r="E8003" t="n">
        <v>0.004867550565343048</v>
      </c>
      <c r="F8003" t="inlineStr">
        <is>
          <t>MENSAL</t>
        </is>
      </c>
      <c r="G8003" t="n">
        <v>46096</v>
      </c>
      <c r="H8003" t="n">
        <v>46096</v>
      </c>
      <c r="I8003" t="inlineStr">
        <is>
          <t>044</t>
        </is>
      </c>
      <c r="J8003" t="inlineStr">
        <is>
          <t>CARTEIRA</t>
        </is>
      </c>
      <c r="K8003" t="inlineStr">
        <is>
          <t>CONTRATO</t>
        </is>
      </c>
      <c r="L8003" t="n">
        <v>1029.63099</v>
      </c>
      <c r="M8003" t="inlineStr"/>
      <c r="N8003" t="inlineStr"/>
      <c r="O8003" s="142">
        <f>DATE(YEAR(H8003),MONTH(H8003),1)</f>
        <v/>
      </c>
      <c r="P8003" s="132">
        <f>IF(H8003&gt;$L$3,"Futuro","Atraso")</f>
        <v/>
      </c>
      <c r="Q8003">
        <f>12*(YEAR(H8003)-YEAR($L$3))+(MONTH(H8003)-MONTH($L$3))</f>
        <v/>
      </c>
      <c r="R8003" s="366">
        <f>IF(N8003="IBIRAPITANGA FASE 3",IF(P8003="Atraso",M8003,M8003/(1+$J$2)^Q8003),IF(P8003="Atraso",M8003,M8003/(1+$J$1)^Q8003))</f>
        <v/>
      </c>
    </row>
    <row r="8004">
      <c r="A8004" t="inlineStr">
        <is>
          <t>Q07L025</t>
        </is>
      </c>
      <c r="B8004" t="inlineStr">
        <is>
          <t>ANTONIO CARLOS ALDEBARAN RIBEIRO PINTO</t>
        </is>
      </c>
      <c r="C8004" t="n">
        <v>1</v>
      </c>
      <c r="D8004" t="inlineStr">
        <is>
          <t>IPCA</t>
        </is>
      </c>
      <c r="E8004" t="n">
        <v>0.004867550565343048</v>
      </c>
      <c r="F8004" t="inlineStr">
        <is>
          <t>MENSAL</t>
        </is>
      </c>
      <c r="G8004" t="n">
        <v>46127</v>
      </c>
      <c r="H8004" t="n">
        <v>46127</v>
      </c>
      <c r="I8004" t="inlineStr">
        <is>
          <t>045</t>
        </is>
      </c>
      <c r="J8004" t="inlineStr">
        <is>
          <t>CARTEIRA</t>
        </is>
      </c>
      <c r="K8004" t="inlineStr">
        <is>
          <t>CONTRATO</t>
        </is>
      </c>
      <c r="L8004" t="n">
        <v>1029.63099</v>
      </c>
      <c r="M8004" t="inlineStr"/>
      <c r="N8004" t="inlineStr"/>
      <c r="O8004" s="142">
        <f>DATE(YEAR(H8004),MONTH(H8004),1)</f>
        <v/>
      </c>
      <c r="P8004" s="132">
        <f>IF(H8004&gt;$L$3,"Futuro","Atraso")</f>
        <v/>
      </c>
      <c r="Q8004">
        <f>12*(YEAR(H8004)-YEAR($L$3))+(MONTH(H8004)-MONTH($L$3))</f>
        <v/>
      </c>
      <c r="R8004" s="366">
        <f>IF(N8004="IBIRAPITANGA FASE 3",IF(P8004="Atraso",M8004,M8004/(1+$J$2)^Q8004),IF(P8004="Atraso",M8004,M8004/(1+$J$1)^Q8004))</f>
        <v/>
      </c>
    </row>
    <row r="8005">
      <c r="A8005" t="inlineStr">
        <is>
          <t>Q07L025</t>
        </is>
      </c>
      <c r="B8005" t="inlineStr">
        <is>
          <t>ANTONIO CARLOS ALDEBARAN RIBEIRO PINTO</t>
        </is>
      </c>
      <c r="C8005" t="n">
        <v>1</v>
      </c>
      <c r="D8005" t="inlineStr">
        <is>
          <t>IPCA</t>
        </is>
      </c>
      <c r="E8005" t="n">
        <v>0.004867550565343048</v>
      </c>
      <c r="F8005" t="inlineStr">
        <is>
          <t>MENSAL</t>
        </is>
      </c>
      <c r="G8005" t="n">
        <v>46157</v>
      </c>
      <c r="H8005" t="n">
        <v>46157</v>
      </c>
      <c r="I8005" t="inlineStr">
        <is>
          <t>046</t>
        </is>
      </c>
      <c r="J8005" t="inlineStr">
        <is>
          <t>CARTEIRA</t>
        </is>
      </c>
      <c r="K8005" t="inlineStr">
        <is>
          <t>CONTRATO</t>
        </is>
      </c>
      <c r="L8005" t="n">
        <v>1029.63099</v>
      </c>
      <c r="M8005" t="inlineStr"/>
      <c r="N8005" t="inlineStr"/>
      <c r="O8005" s="142">
        <f>DATE(YEAR(H8005),MONTH(H8005),1)</f>
        <v/>
      </c>
      <c r="P8005" s="132">
        <f>IF(H8005&gt;$L$3,"Futuro","Atraso")</f>
        <v/>
      </c>
      <c r="Q8005">
        <f>12*(YEAR(H8005)-YEAR($L$3))+(MONTH(H8005)-MONTH($L$3))</f>
        <v/>
      </c>
      <c r="R8005" s="366">
        <f>IF(N8005="IBIRAPITANGA FASE 3",IF(P8005="Atraso",M8005,M8005/(1+$J$2)^Q8005),IF(P8005="Atraso",M8005,M8005/(1+$J$1)^Q8005))</f>
        <v/>
      </c>
    </row>
    <row r="8006">
      <c r="A8006" t="inlineStr">
        <is>
          <t>Q07L025</t>
        </is>
      </c>
      <c r="B8006" t="inlineStr">
        <is>
          <t>ANTONIO CARLOS ALDEBARAN RIBEIRO PINTO</t>
        </is>
      </c>
      <c r="C8006" t="n">
        <v>1</v>
      </c>
      <c r="D8006" t="inlineStr">
        <is>
          <t>IPCA</t>
        </is>
      </c>
      <c r="E8006" t="n">
        <v>0.004867550565343048</v>
      </c>
      <c r="F8006" t="inlineStr">
        <is>
          <t>MENSAL</t>
        </is>
      </c>
      <c r="G8006" t="n">
        <v>46188</v>
      </c>
      <c r="H8006" t="n">
        <v>46188</v>
      </c>
      <c r="I8006" t="inlineStr">
        <is>
          <t>047</t>
        </is>
      </c>
      <c r="J8006" t="inlineStr">
        <is>
          <t>CARTEIRA</t>
        </is>
      </c>
      <c r="K8006" t="inlineStr">
        <is>
          <t>CONTRATO</t>
        </is>
      </c>
      <c r="L8006" t="n">
        <v>1029.63099</v>
      </c>
      <c r="M8006" t="inlineStr"/>
      <c r="N8006" t="inlineStr"/>
      <c r="O8006" s="142">
        <f>DATE(YEAR(H8006),MONTH(H8006),1)</f>
        <v/>
      </c>
      <c r="P8006" s="132">
        <f>IF(H8006&gt;$L$3,"Futuro","Atraso")</f>
        <v/>
      </c>
      <c r="Q8006">
        <f>12*(YEAR(H8006)-YEAR($L$3))+(MONTH(H8006)-MONTH($L$3))</f>
        <v/>
      </c>
      <c r="R8006" s="366">
        <f>IF(N8006="IBIRAPITANGA FASE 3",IF(P8006="Atraso",M8006,M8006/(1+$J$2)^Q8006),IF(P8006="Atraso",M8006,M8006/(1+$J$1)^Q8006))</f>
        <v/>
      </c>
    </row>
    <row r="8007">
      <c r="A8007" t="inlineStr">
        <is>
          <t>Q07L025</t>
        </is>
      </c>
      <c r="B8007" t="inlineStr">
        <is>
          <t>ANTONIO CARLOS ALDEBARAN RIBEIRO PINTO</t>
        </is>
      </c>
      <c r="C8007" t="n">
        <v>1</v>
      </c>
      <c r="D8007" t="inlineStr">
        <is>
          <t>IPCA</t>
        </is>
      </c>
      <c r="E8007" t="n">
        <v>0.004867550565343048</v>
      </c>
      <c r="F8007" t="inlineStr">
        <is>
          <t>MENSAL</t>
        </is>
      </c>
      <c r="G8007" t="n">
        <v>46218</v>
      </c>
      <c r="H8007" t="n">
        <v>46218</v>
      </c>
      <c r="I8007" t="inlineStr">
        <is>
          <t>048</t>
        </is>
      </c>
      <c r="J8007" t="inlineStr">
        <is>
          <t>CARTEIRA</t>
        </is>
      </c>
      <c r="K8007" t="inlineStr">
        <is>
          <t>CONTRATO</t>
        </is>
      </c>
      <c r="L8007" t="n">
        <v>1029.63099</v>
      </c>
      <c r="M8007" t="inlineStr"/>
      <c r="N8007" t="inlineStr"/>
      <c r="O8007" s="142">
        <f>DATE(YEAR(H8007),MONTH(H8007),1)</f>
        <v/>
      </c>
      <c r="P8007" s="132">
        <f>IF(H8007&gt;$L$3,"Futuro","Atraso")</f>
        <v/>
      </c>
      <c r="Q8007">
        <f>12*(YEAR(H8007)-YEAR($L$3))+(MONTH(H8007)-MONTH($L$3))</f>
        <v/>
      </c>
      <c r="R8007" s="366">
        <f>IF(N8007="IBIRAPITANGA FASE 3",IF(P8007="Atraso",M8007,M8007/(1+$J$2)^Q8007),IF(P8007="Atraso",M8007,M8007/(1+$J$1)^Q8007))</f>
        <v/>
      </c>
    </row>
    <row r="8008">
      <c r="A8008" t="inlineStr">
        <is>
          <t>Q07L026</t>
        </is>
      </c>
      <c r="B8008" t="inlineStr">
        <is>
          <t>MARCO AURELIO DE OLIVEIRA  GARCIA</t>
        </is>
      </c>
      <c r="C8008" t="n">
        <v>1</v>
      </c>
      <c r="D8008" t="inlineStr">
        <is>
          <t>IPCA</t>
        </is>
      </c>
      <c r="E8008" t="n">
        <v>0.009488792934583046</v>
      </c>
      <c r="F8008" t="inlineStr">
        <is>
          <t>MENSAL</t>
        </is>
      </c>
      <c r="G8008" t="n">
        <v>45209</v>
      </c>
      <c r="H8008" t="n">
        <v>45209</v>
      </c>
      <c r="I8008" t="inlineStr">
        <is>
          <t>017</t>
        </is>
      </c>
      <c r="J8008" t="inlineStr">
        <is>
          <t>CARTEIRA</t>
        </is>
      </c>
      <c r="K8008" t="inlineStr">
        <is>
          <t>CONTRATO</t>
        </is>
      </c>
      <c r="L8008" t="n">
        <v>697.5486900000001</v>
      </c>
      <c r="M8008" t="inlineStr"/>
      <c r="N8008" t="inlineStr"/>
      <c r="O8008" s="142">
        <f>DATE(YEAR(H8008),MONTH(H8008),1)</f>
        <v/>
      </c>
      <c r="P8008" s="132">
        <f>IF(H8008&gt;$L$3,"Futuro","Atraso")</f>
        <v/>
      </c>
      <c r="Q8008">
        <f>12*(YEAR(H8008)-YEAR($L$3))+(MONTH(H8008)-MONTH($L$3))</f>
        <v/>
      </c>
      <c r="R8008" s="366">
        <f>IF(N8008="IBIRAPITANGA FASE 3",IF(P8008="Atraso",M8008,M8008/(1+$J$2)^Q8008),IF(P8008="Atraso",M8008,M8008/(1+$J$1)^Q8008))</f>
        <v/>
      </c>
    </row>
    <row r="8009">
      <c r="A8009" t="inlineStr">
        <is>
          <t>Q07L026</t>
        </is>
      </c>
      <c r="B8009" t="inlineStr">
        <is>
          <t>MARCO AURELIO DE OLIVEIRA  GARCIA</t>
        </is>
      </c>
      <c r="C8009" t="n">
        <v>1</v>
      </c>
      <c r="D8009" t="inlineStr">
        <is>
          <t>IPCA</t>
        </is>
      </c>
      <c r="E8009" t="n">
        <v>0.009488792934583046</v>
      </c>
      <c r="F8009" t="inlineStr">
        <is>
          <t>MENSAL</t>
        </is>
      </c>
      <c r="G8009" t="n">
        <v>45240</v>
      </c>
      <c r="H8009" t="n">
        <v>45240</v>
      </c>
      <c r="I8009" t="inlineStr">
        <is>
          <t>018</t>
        </is>
      </c>
      <c r="J8009" t="inlineStr">
        <is>
          <t>CARTEIRA</t>
        </is>
      </c>
      <c r="K8009" t="inlineStr">
        <is>
          <t>CONTRATO</t>
        </is>
      </c>
      <c r="L8009" t="n">
        <v>682.7412780000001</v>
      </c>
      <c r="M8009" t="inlineStr"/>
      <c r="N8009" t="inlineStr"/>
      <c r="O8009" s="142">
        <f>DATE(YEAR(H8009),MONTH(H8009),1)</f>
        <v/>
      </c>
      <c r="P8009" s="132">
        <f>IF(H8009&gt;$L$3,"Futuro","Atraso")</f>
        <v/>
      </c>
      <c r="Q8009">
        <f>12*(YEAR(H8009)-YEAR($L$3))+(MONTH(H8009)-MONTH($L$3))</f>
        <v/>
      </c>
      <c r="R8009" s="366">
        <f>IF(N8009="IBIRAPITANGA FASE 3",IF(P8009="Atraso",M8009,M8009/(1+$J$2)^Q8009),IF(P8009="Atraso",M8009,M8009/(1+$J$1)^Q8009))</f>
        <v/>
      </c>
    </row>
    <row r="8010">
      <c r="A8010" t="inlineStr">
        <is>
          <t>Q07L026</t>
        </is>
      </c>
      <c r="B8010" t="inlineStr">
        <is>
          <t>MARCO AURELIO DE OLIVEIRA  GARCIA</t>
        </is>
      </c>
      <c r="C8010" t="n">
        <v>1</v>
      </c>
      <c r="D8010" t="inlineStr">
        <is>
          <t>IPCA</t>
        </is>
      </c>
      <c r="E8010" t="n">
        <v>0.009488792934583046</v>
      </c>
      <c r="F8010" t="inlineStr">
        <is>
          <t>MENSAL</t>
        </is>
      </c>
      <c r="G8010" t="n">
        <v>45270</v>
      </c>
      <c r="H8010" t="n">
        <v>45270</v>
      </c>
      <c r="I8010" t="inlineStr">
        <is>
          <t>019</t>
        </is>
      </c>
      <c r="J8010" t="inlineStr">
        <is>
          <t>CARTEIRA</t>
        </is>
      </c>
      <c r="K8010" t="inlineStr">
        <is>
          <t>CONTRATO</t>
        </is>
      </c>
      <c r="L8010" t="n">
        <v>682.7412780000001</v>
      </c>
      <c r="M8010" t="inlineStr"/>
      <c r="N8010" t="inlineStr"/>
      <c r="O8010" s="142">
        <f>DATE(YEAR(H8010),MONTH(H8010),1)</f>
        <v/>
      </c>
      <c r="P8010" s="132">
        <f>IF(H8010&gt;$L$3,"Futuro","Atraso")</f>
        <v/>
      </c>
      <c r="Q8010">
        <f>12*(YEAR(H8010)-YEAR($L$3))+(MONTH(H8010)-MONTH($L$3))</f>
        <v/>
      </c>
      <c r="R8010" s="366">
        <f>IF(N8010="IBIRAPITANGA FASE 3",IF(P8010="Atraso",M8010,M8010/(1+$J$2)^Q8010),IF(P8010="Atraso",M8010,M8010/(1+$J$1)^Q8010))</f>
        <v/>
      </c>
    </row>
    <row r="8011">
      <c r="A8011" t="inlineStr">
        <is>
          <t>Q07L026</t>
        </is>
      </c>
      <c r="B8011" t="inlineStr">
        <is>
          <t>MARCO AURELIO DE OLIVEIRA  GARCIA</t>
        </is>
      </c>
      <c r="C8011" t="n">
        <v>1</v>
      </c>
      <c r="D8011" t="inlineStr">
        <is>
          <t>IPCA</t>
        </is>
      </c>
      <c r="E8011" t="n">
        <v>0.009488792934583046</v>
      </c>
      <c r="F8011" t="inlineStr">
        <is>
          <t>MENSAL</t>
        </is>
      </c>
      <c r="G8011" t="n">
        <v>45301</v>
      </c>
      <c r="H8011" t="n">
        <v>45301</v>
      </c>
      <c r="I8011" t="inlineStr">
        <is>
          <t>020</t>
        </is>
      </c>
      <c r="J8011" t="inlineStr">
        <is>
          <t>CARTEIRA</t>
        </is>
      </c>
      <c r="K8011" t="inlineStr">
        <is>
          <t>CONTRATO</t>
        </is>
      </c>
      <c r="L8011" t="n">
        <v>682.7412780000001</v>
      </c>
      <c r="M8011" t="inlineStr"/>
      <c r="N8011" t="inlineStr"/>
      <c r="O8011" s="142">
        <f>DATE(YEAR(H8011),MONTH(H8011),1)</f>
        <v/>
      </c>
      <c r="P8011" s="132">
        <f>IF(H8011&gt;$L$3,"Futuro","Atraso")</f>
        <v/>
      </c>
      <c r="Q8011">
        <f>12*(YEAR(H8011)-YEAR($L$3))+(MONTH(H8011)-MONTH($L$3))</f>
        <v/>
      </c>
      <c r="R8011" s="366">
        <f>IF(N8011="IBIRAPITANGA FASE 3",IF(P8011="Atraso",M8011,M8011/(1+$J$2)^Q8011),IF(P8011="Atraso",M8011,M8011/(1+$J$1)^Q8011))</f>
        <v/>
      </c>
    </row>
    <row r="8012">
      <c r="A8012" t="inlineStr">
        <is>
          <t>Q07L026</t>
        </is>
      </c>
      <c r="B8012" t="inlineStr">
        <is>
          <t>MARCO AURELIO DE OLIVEIRA  GARCIA</t>
        </is>
      </c>
      <c r="C8012" t="n">
        <v>1</v>
      </c>
      <c r="D8012" t="inlineStr">
        <is>
          <t>IPCA</t>
        </is>
      </c>
      <c r="E8012" t="n">
        <v>0.009488792934583046</v>
      </c>
      <c r="F8012" t="inlineStr">
        <is>
          <t>MENSAL</t>
        </is>
      </c>
      <c r="G8012" t="n">
        <v>45332</v>
      </c>
      <c r="H8012" t="n">
        <v>45332</v>
      </c>
      <c r="I8012" t="inlineStr">
        <is>
          <t>021</t>
        </is>
      </c>
      <c r="J8012" t="inlineStr">
        <is>
          <t>CARTEIRA</t>
        </is>
      </c>
      <c r="K8012" t="inlineStr">
        <is>
          <t>CONTRATO</t>
        </is>
      </c>
      <c r="L8012" t="n">
        <v>682.7412780000001</v>
      </c>
      <c r="M8012" t="inlineStr"/>
      <c r="N8012" t="inlineStr"/>
      <c r="O8012" s="142">
        <f>DATE(YEAR(H8012),MONTH(H8012),1)</f>
        <v/>
      </c>
      <c r="P8012" s="132">
        <f>IF(H8012&gt;$L$3,"Futuro","Atraso")</f>
        <v/>
      </c>
      <c r="Q8012">
        <f>12*(YEAR(H8012)-YEAR($L$3))+(MONTH(H8012)-MONTH($L$3))</f>
        <v/>
      </c>
      <c r="R8012" s="366">
        <f>IF(N8012="IBIRAPITANGA FASE 3",IF(P8012="Atraso",M8012,M8012/(1+$J$2)^Q8012),IF(P8012="Atraso",M8012,M8012/(1+$J$1)^Q8012))</f>
        <v/>
      </c>
    </row>
    <row r="8013">
      <c r="A8013" t="inlineStr">
        <is>
          <t>Q07L026</t>
        </is>
      </c>
      <c r="B8013" t="inlineStr">
        <is>
          <t>MARCO AURELIO DE OLIVEIRA  GARCIA</t>
        </is>
      </c>
      <c r="C8013" t="n">
        <v>1</v>
      </c>
      <c r="D8013" t="inlineStr">
        <is>
          <t>IPCA</t>
        </is>
      </c>
      <c r="E8013" t="n">
        <v>0.009488792934583046</v>
      </c>
      <c r="F8013" t="inlineStr">
        <is>
          <t>MENSAL</t>
        </is>
      </c>
      <c r="G8013" t="n">
        <v>45361</v>
      </c>
      <c r="H8013" t="n">
        <v>45361</v>
      </c>
      <c r="I8013" t="inlineStr">
        <is>
          <t>022</t>
        </is>
      </c>
      <c r="J8013" t="inlineStr">
        <is>
          <t>CARTEIRA</t>
        </is>
      </c>
      <c r="K8013" t="inlineStr">
        <is>
          <t>CONTRATO</t>
        </is>
      </c>
      <c r="L8013" t="n">
        <v>682.7412780000001</v>
      </c>
      <c r="M8013" t="inlineStr"/>
      <c r="N8013" t="inlineStr"/>
      <c r="O8013" s="142">
        <f>DATE(YEAR(H8013),MONTH(H8013),1)</f>
        <v/>
      </c>
      <c r="P8013" s="132">
        <f>IF(H8013&gt;$L$3,"Futuro","Atraso")</f>
        <v/>
      </c>
      <c r="Q8013">
        <f>12*(YEAR(H8013)-YEAR($L$3))+(MONTH(H8013)-MONTH($L$3))</f>
        <v/>
      </c>
      <c r="R8013" s="366">
        <f>IF(N8013="IBIRAPITANGA FASE 3",IF(P8013="Atraso",M8013,M8013/(1+$J$2)^Q8013),IF(P8013="Atraso",M8013,M8013/(1+$J$1)^Q8013))</f>
        <v/>
      </c>
    </row>
    <row r="8014">
      <c r="A8014" t="inlineStr">
        <is>
          <t>Q07L026</t>
        </is>
      </c>
      <c r="B8014" t="inlineStr">
        <is>
          <t>MARCO AURELIO DE OLIVEIRA  GARCIA</t>
        </is>
      </c>
      <c r="C8014" t="n">
        <v>1</v>
      </c>
      <c r="D8014" t="inlineStr">
        <is>
          <t>IPCA</t>
        </is>
      </c>
      <c r="E8014" t="n">
        <v>0.009488792934583046</v>
      </c>
      <c r="F8014" t="inlineStr">
        <is>
          <t>MENSAL</t>
        </is>
      </c>
      <c r="G8014" t="n">
        <v>45392</v>
      </c>
      <c r="H8014" t="n">
        <v>45392</v>
      </c>
      <c r="I8014" t="inlineStr">
        <is>
          <t>023</t>
        </is>
      </c>
      <c r="J8014" t="inlineStr">
        <is>
          <t>CARTEIRA</t>
        </is>
      </c>
      <c r="K8014" t="inlineStr">
        <is>
          <t>CONTRATO</t>
        </is>
      </c>
      <c r="L8014" t="n">
        <v>682.7412780000001</v>
      </c>
      <c r="M8014" t="inlineStr"/>
      <c r="N8014" t="inlineStr"/>
      <c r="O8014" s="142">
        <f>DATE(YEAR(H8014),MONTH(H8014),1)</f>
        <v/>
      </c>
      <c r="P8014" s="132">
        <f>IF(H8014&gt;$L$3,"Futuro","Atraso")</f>
        <v/>
      </c>
      <c r="Q8014">
        <f>12*(YEAR(H8014)-YEAR($L$3))+(MONTH(H8014)-MONTH($L$3))</f>
        <v/>
      </c>
      <c r="R8014" s="366">
        <f>IF(N8014="IBIRAPITANGA FASE 3",IF(P8014="Atraso",M8014,M8014/(1+$J$2)^Q8014),IF(P8014="Atraso",M8014,M8014/(1+$J$1)^Q8014))</f>
        <v/>
      </c>
    </row>
    <row r="8015">
      <c r="A8015" t="inlineStr">
        <is>
          <t>Q07L026</t>
        </is>
      </c>
      <c r="B8015" t="inlineStr">
        <is>
          <t>MARCO AURELIO DE OLIVEIRA  GARCIA</t>
        </is>
      </c>
      <c r="C8015" t="n">
        <v>1</v>
      </c>
      <c r="D8015" t="inlineStr">
        <is>
          <t>IPCA</t>
        </is>
      </c>
      <c r="E8015" t="n">
        <v>0.009488792934583046</v>
      </c>
      <c r="F8015" t="inlineStr">
        <is>
          <t>MENSAL</t>
        </is>
      </c>
      <c r="G8015" t="n">
        <v>45422</v>
      </c>
      <c r="H8015" t="n">
        <v>45422</v>
      </c>
      <c r="I8015" t="inlineStr">
        <is>
          <t>024</t>
        </is>
      </c>
      <c r="J8015" t="inlineStr">
        <is>
          <t>CARTEIRA</t>
        </is>
      </c>
      <c r="K8015" t="inlineStr">
        <is>
          <t>CONTRATO</t>
        </is>
      </c>
      <c r="L8015" t="n">
        <v>682.7412780000001</v>
      </c>
      <c r="M8015" t="inlineStr"/>
      <c r="N8015" t="inlineStr"/>
      <c r="O8015" s="142">
        <f>DATE(YEAR(H8015),MONTH(H8015),1)</f>
        <v/>
      </c>
      <c r="P8015" s="132">
        <f>IF(H8015&gt;$L$3,"Futuro","Atraso")</f>
        <v/>
      </c>
      <c r="Q8015">
        <f>12*(YEAR(H8015)-YEAR($L$3))+(MONTH(H8015)-MONTH($L$3))</f>
        <v/>
      </c>
      <c r="R8015" s="366">
        <f>IF(N8015="IBIRAPITANGA FASE 3",IF(P8015="Atraso",M8015,M8015/(1+$J$2)^Q8015),IF(P8015="Atraso",M8015,M8015/(1+$J$1)^Q8015))</f>
        <v/>
      </c>
    </row>
    <row r="8016">
      <c r="A8016" t="inlineStr">
        <is>
          <t>Q07L026</t>
        </is>
      </c>
      <c r="B8016" t="inlineStr">
        <is>
          <t>MARCO AURELIO DE OLIVEIRA  GARCIA</t>
        </is>
      </c>
      <c r="C8016" t="n">
        <v>1</v>
      </c>
      <c r="D8016" t="inlineStr">
        <is>
          <t>IPCA</t>
        </is>
      </c>
      <c r="E8016" t="n">
        <v>0.009488792934583046</v>
      </c>
      <c r="F8016" t="inlineStr">
        <is>
          <t>MENSAL</t>
        </is>
      </c>
      <c r="G8016" t="n">
        <v>45453</v>
      </c>
      <c r="H8016" t="n">
        <v>45453</v>
      </c>
      <c r="I8016" t="inlineStr">
        <is>
          <t>025</t>
        </is>
      </c>
      <c r="J8016" t="inlineStr">
        <is>
          <t>CARTEIRA</t>
        </is>
      </c>
      <c r="K8016" t="inlineStr">
        <is>
          <t>CONTRATO</t>
        </is>
      </c>
      <c r="L8016" t="n">
        <v>682.7412780000001</v>
      </c>
      <c r="M8016" t="inlineStr"/>
      <c r="N8016" t="inlineStr"/>
      <c r="O8016" s="142">
        <f>DATE(YEAR(H8016),MONTH(H8016),1)</f>
        <v/>
      </c>
      <c r="P8016" s="132">
        <f>IF(H8016&gt;$L$3,"Futuro","Atraso")</f>
        <v/>
      </c>
      <c r="Q8016">
        <f>12*(YEAR(H8016)-YEAR($L$3))+(MONTH(H8016)-MONTH($L$3))</f>
        <v/>
      </c>
      <c r="R8016" s="366">
        <f>IF(N8016="IBIRAPITANGA FASE 3",IF(P8016="Atraso",M8016,M8016/(1+$J$2)^Q8016),IF(P8016="Atraso",M8016,M8016/(1+$J$1)^Q8016))</f>
        <v/>
      </c>
    </row>
    <row r="8017">
      <c r="A8017" t="inlineStr">
        <is>
          <t>Q07L026</t>
        </is>
      </c>
      <c r="B8017" t="inlineStr">
        <is>
          <t>MARCO AURELIO DE OLIVEIRA  GARCIA</t>
        </is>
      </c>
      <c r="C8017" t="n">
        <v>1</v>
      </c>
      <c r="D8017" t="inlineStr">
        <is>
          <t>IPCA</t>
        </is>
      </c>
      <c r="E8017" t="n">
        <v>0.009488792934583046</v>
      </c>
      <c r="F8017" t="inlineStr">
        <is>
          <t>MENSAL</t>
        </is>
      </c>
      <c r="G8017" t="n">
        <v>45483</v>
      </c>
      <c r="H8017" t="n">
        <v>45483</v>
      </c>
      <c r="I8017" t="inlineStr">
        <is>
          <t>026</t>
        </is>
      </c>
      <c r="J8017" t="inlineStr">
        <is>
          <t>CARTEIRA</t>
        </is>
      </c>
      <c r="K8017" t="inlineStr">
        <is>
          <t>CONTRATO</t>
        </is>
      </c>
      <c r="L8017" t="n">
        <v>682.7412780000001</v>
      </c>
      <c r="M8017" t="inlineStr"/>
      <c r="N8017" t="inlineStr"/>
      <c r="O8017" s="142">
        <f>DATE(YEAR(H8017),MONTH(H8017),1)</f>
        <v/>
      </c>
      <c r="P8017" s="132">
        <f>IF(H8017&gt;$L$3,"Futuro","Atraso")</f>
        <v/>
      </c>
      <c r="Q8017">
        <f>12*(YEAR(H8017)-YEAR($L$3))+(MONTH(H8017)-MONTH($L$3))</f>
        <v/>
      </c>
      <c r="R8017" s="366">
        <f>IF(N8017="IBIRAPITANGA FASE 3",IF(P8017="Atraso",M8017,M8017/(1+$J$2)^Q8017),IF(P8017="Atraso",M8017,M8017/(1+$J$1)^Q8017))</f>
        <v/>
      </c>
    </row>
    <row r="8018">
      <c r="A8018" t="inlineStr">
        <is>
          <t>Q07L026</t>
        </is>
      </c>
      <c r="B8018" t="inlineStr">
        <is>
          <t>MARCO AURELIO DE OLIVEIRA  GARCIA</t>
        </is>
      </c>
      <c r="C8018" t="n">
        <v>1</v>
      </c>
      <c r="D8018" t="inlineStr">
        <is>
          <t>IPCA</t>
        </is>
      </c>
      <c r="E8018" t="n">
        <v>0.009488792934583046</v>
      </c>
      <c r="F8018" t="inlineStr">
        <is>
          <t>MENSAL</t>
        </is>
      </c>
      <c r="G8018" t="n">
        <v>45514</v>
      </c>
      <c r="H8018" t="n">
        <v>45514</v>
      </c>
      <c r="I8018" t="inlineStr">
        <is>
          <t>027</t>
        </is>
      </c>
      <c r="J8018" t="inlineStr">
        <is>
          <t>CARTEIRA</t>
        </is>
      </c>
      <c r="K8018" t="inlineStr">
        <is>
          <t>CONTRATO</t>
        </is>
      </c>
      <c r="L8018" t="n">
        <v>682.7412780000001</v>
      </c>
      <c r="M8018" t="inlineStr"/>
      <c r="N8018" t="inlineStr"/>
      <c r="O8018" s="142">
        <f>DATE(YEAR(H8018),MONTH(H8018),1)</f>
        <v/>
      </c>
      <c r="P8018" s="132">
        <f>IF(H8018&gt;$L$3,"Futuro","Atraso")</f>
        <v/>
      </c>
      <c r="Q8018">
        <f>12*(YEAR(H8018)-YEAR($L$3))+(MONTH(H8018)-MONTH($L$3))</f>
        <v/>
      </c>
      <c r="R8018" s="366">
        <f>IF(N8018="IBIRAPITANGA FASE 3",IF(P8018="Atraso",M8018,M8018/(1+$J$2)^Q8018),IF(P8018="Atraso",M8018,M8018/(1+$J$1)^Q8018))</f>
        <v/>
      </c>
    </row>
    <row r="8019">
      <c r="A8019" t="inlineStr">
        <is>
          <t>Q07L026</t>
        </is>
      </c>
      <c r="B8019" t="inlineStr">
        <is>
          <t>MARCO AURELIO DE OLIVEIRA  GARCIA</t>
        </is>
      </c>
      <c r="C8019" t="n">
        <v>1</v>
      </c>
      <c r="D8019" t="inlineStr">
        <is>
          <t>IPCA</t>
        </is>
      </c>
      <c r="E8019" t="n">
        <v>0.009488792934583046</v>
      </c>
      <c r="F8019" t="inlineStr">
        <is>
          <t>MENSAL</t>
        </is>
      </c>
      <c r="G8019" t="n">
        <v>45545</v>
      </c>
      <c r="H8019" t="n">
        <v>45545</v>
      </c>
      <c r="I8019" t="inlineStr">
        <is>
          <t>028</t>
        </is>
      </c>
      <c r="J8019" t="inlineStr">
        <is>
          <t>CARTEIRA</t>
        </is>
      </c>
      <c r="K8019" t="inlineStr">
        <is>
          <t>CONTRATO</t>
        </is>
      </c>
      <c r="L8019" t="n">
        <v>682.7412780000001</v>
      </c>
      <c r="M8019" t="inlineStr"/>
      <c r="N8019" t="inlineStr"/>
      <c r="O8019" s="142">
        <f>DATE(YEAR(H8019),MONTH(H8019),1)</f>
        <v/>
      </c>
      <c r="P8019" s="132">
        <f>IF(H8019&gt;$L$3,"Futuro","Atraso")</f>
        <v/>
      </c>
      <c r="Q8019">
        <f>12*(YEAR(H8019)-YEAR($L$3))+(MONTH(H8019)-MONTH($L$3))</f>
        <v/>
      </c>
      <c r="R8019" s="366">
        <f>IF(N8019="IBIRAPITANGA FASE 3",IF(P8019="Atraso",M8019,M8019/(1+$J$2)^Q8019),IF(P8019="Atraso",M8019,M8019/(1+$J$1)^Q8019))</f>
        <v/>
      </c>
    </row>
    <row r="8020">
      <c r="A8020" t="inlineStr">
        <is>
          <t>Q07L026</t>
        </is>
      </c>
      <c r="B8020" t="inlineStr">
        <is>
          <t>MARCO AURELIO DE OLIVEIRA  GARCIA</t>
        </is>
      </c>
      <c r="C8020" t="n">
        <v>1</v>
      </c>
      <c r="D8020" t="inlineStr">
        <is>
          <t>IPCA</t>
        </is>
      </c>
      <c r="E8020" t="n">
        <v>0.009488792934583046</v>
      </c>
      <c r="F8020" t="inlineStr">
        <is>
          <t>MENSAL</t>
        </is>
      </c>
      <c r="G8020" t="n">
        <v>45575</v>
      </c>
      <c r="H8020" t="n">
        <v>45575</v>
      </c>
      <c r="I8020" t="inlineStr">
        <is>
          <t>029</t>
        </is>
      </c>
      <c r="J8020" t="inlineStr">
        <is>
          <t>CARTEIRA</t>
        </is>
      </c>
      <c r="K8020" t="inlineStr">
        <is>
          <t>CONTRATO</t>
        </is>
      </c>
      <c r="L8020" t="n">
        <v>682.7412780000001</v>
      </c>
      <c r="M8020" t="inlineStr"/>
      <c r="N8020" t="inlineStr"/>
      <c r="O8020" s="142">
        <f>DATE(YEAR(H8020),MONTH(H8020),1)</f>
        <v/>
      </c>
      <c r="P8020" s="132">
        <f>IF(H8020&gt;$L$3,"Futuro","Atraso")</f>
        <v/>
      </c>
      <c r="Q8020">
        <f>12*(YEAR(H8020)-YEAR($L$3))+(MONTH(H8020)-MONTH($L$3))</f>
        <v/>
      </c>
      <c r="R8020" s="366">
        <f>IF(N8020="IBIRAPITANGA FASE 3",IF(P8020="Atraso",M8020,M8020/(1+$J$2)^Q8020),IF(P8020="Atraso",M8020,M8020/(1+$J$1)^Q8020))</f>
        <v/>
      </c>
    </row>
    <row r="8021">
      <c r="A8021" t="inlineStr">
        <is>
          <t>Q07L026</t>
        </is>
      </c>
      <c r="B8021" t="inlineStr">
        <is>
          <t>MARCO AURELIO DE OLIVEIRA  GARCIA</t>
        </is>
      </c>
      <c r="C8021" t="n">
        <v>1</v>
      </c>
      <c r="D8021" t="inlineStr">
        <is>
          <t>IPCA</t>
        </is>
      </c>
      <c r="E8021" t="n">
        <v>0.009488792934583046</v>
      </c>
      <c r="F8021" t="inlineStr">
        <is>
          <t>MENSAL</t>
        </is>
      </c>
      <c r="G8021" t="n">
        <v>45606</v>
      </c>
      <c r="H8021" t="n">
        <v>45606</v>
      </c>
      <c r="I8021" t="inlineStr">
        <is>
          <t>030</t>
        </is>
      </c>
      <c r="J8021" t="inlineStr">
        <is>
          <t>CARTEIRA</t>
        </is>
      </c>
      <c r="K8021" t="inlineStr">
        <is>
          <t>CONTRATO</t>
        </is>
      </c>
      <c r="L8021" t="n">
        <v>682.7412780000001</v>
      </c>
      <c r="M8021" t="inlineStr"/>
      <c r="N8021" t="inlineStr"/>
      <c r="O8021" s="142">
        <f>DATE(YEAR(H8021),MONTH(H8021),1)</f>
        <v/>
      </c>
      <c r="P8021" s="132">
        <f>IF(H8021&gt;$L$3,"Futuro","Atraso")</f>
        <v/>
      </c>
      <c r="Q8021">
        <f>12*(YEAR(H8021)-YEAR($L$3))+(MONTH(H8021)-MONTH($L$3))</f>
        <v/>
      </c>
      <c r="R8021" s="366">
        <f>IF(N8021="IBIRAPITANGA FASE 3",IF(P8021="Atraso",M8021,M8021/(1+$J$2)^Q8021),IF(P8021="Atraso",M8021,M8021/(1+$J$1)^Q8021))</f>
        <v/>
      </c>
    </row>
    <row r="8022">
      <c r="A8022" t="inlineStr">
        <is>
          <t>Q07L026</t>
        </is>
      </c>
      <c r="B8022" t="inlineStr">
        <is>
          <t>MARCO AURELIO DE OLIVEIRA  GARCIA</t>
        </is>
      </c>
      <c r="C8022" t="n">
        <v>1</v>
      </c>
      <c r="D8022" t="inlineStr">
        <is>
          <t>IPCA</t>
        </is>
      </c>
      <c r="E8022" t="n">
        <v>0.009488792934583046</v>
      </c>
      <c r="F8022" t="inlineStr">
        <is>
          <t>MENSAL</t>
        </is>
      </c>
      <c r="G8022" t="n">
        <v>45636</v>
      </c>
      <c r="H8022" t="n">
        <v>45636</v>
      </c>
      <c r="I8022" t="inlineStr">
        <is>
          <t>031</t>
        </is>
      </c>
      <c r="J8022" t="inlineStr">
        <is>
          <t>CARTEIRA</t>
        </is>
      </c>
      <c r="K8022" t="inlineStr">
        <is>
          <t>CONTRATO</t>
        </is>
      </c>
      <c r="L8022" t="n">
        <v>682.7412780000001</v>
      </c>
      <c r="M8022" t="inlineStr"/>
      <c r="N8022" t="inlineStr"/>
      <c r="O8022" s="142">
        <f>DATE(YEAR(H8022),MONTH(H8022),1)</f>
        <v/>
      </c>
      <c r="P8022" s="132">
        <f>IF(H8022&gt;$L$3,"Futuro","Atraso")</f>
        <v/>
      </c>
      <c r="Q8022">
        <f>12*(YEAR(H8022)-YEAR($L$3))+(MONTH(H8022)-MONTH($L$3))</f>
        <v/>
      </c>
      <c r="R8022" s="366">
        <f>IF(N8022="IBIRAPITANGA FASE 3",IF(P8022="Atraso",M8022,M8022/(1+$J$2)^Q8022),IF(P8022="Atraso",M8022,M8022/(1+$J$1)^Q8022))</f>
        <v/>
      </c>
    </row>
    <row r="8023">
      <c r="A8023" t="inlineStr">
        <is>
          <t>Q07L026</t>
        </is>
      </c>
      <c r="B8023" t="inlineStr">
        <is>
          <t>MARCO AURELIO DE OLIVEIRA  GARCIA</t>
        </is>
      </c>
      <c r="C8023" t="n">
        <v>1</v>
      </c>
      <c r="D8023" t="inlineStr">
        <is>
          <t>IPCA</t>
        </is>
      </c>
      <c r="E8023" t="n">
        <v>0.009488792934583046</v>
      </c>
      <c r="F8023" t="inlineStr">
        <is>
          <t>MENSAL</t>
        </is>
      </c>
      <c r="G8023" t="n">
        <v>45667</v>
      </c>
      <c r="H8023" t="n">
        <v>45667</v>
      </c>
      <c r="I8023" t="inlineStr">
        <is>
          <t>032</t>
        </is>
      </c>
      <c r="J8023" t="inlineStr">
        <is>
          <t>CARTEIRA</t>
        </is>
      </c>
      <c r="K8023" t="inlineStr">
        <is>
          <t>CONTRATO</t>
        </is>
      </c>
      <c r="L8023" t="n">
        <v>682.7412780000001</v>
      </c>
      <c r="M8023" t="inlineStr"/>
      <c r="N8023" t="inlineStr"/>
      <c r="O8023" s="142">
        <f>DATE(YEAR(H8023),MONTH(H8023),1)</f>
        <v/>
      </c>
      <c r="P8023" s="132">
        <f>IF(H8023&gt;$L$3,"Futuro","Atraso")</f>
        <v/>
      </c>
      <c r="Q8023">
        <f>12*(YEAR(H8023)-YEAR($L$3))+(MONTH(H8023)-MONTH($L$3))</f>
        <v/>
      </c>
      <c r="R8023" s="366">
        <f>IF(N8023="IBIRAPITANGA FASE 3",IF(P8023="Atraso",M8023,M8023/(1+$J$2)^Q8023),IF(P8023="Atraso",M8023,M8023/(1+$J$1)^Q8023))</f>
        <v/>
      </c>
    </row>
    <row r="8024">
      <c r="A8024" t="inlineStr">
        <is>
          <t>Q07L026</t>
        </is>
      </c>
      <c r="B8024" t="inlineStr">
        <is>
          <t>MARCO AURELIO DE OLIVEIRA  GARCIA</t>
        </is>
      </c>
      <c r="C8024" t="n">
        <v>1</v>
      </c>
      <c r="D8024" t="inlineStr">
        <is>
          <t>IPCA</t>
        </is>
      </c>
      <c r="E8024" t="n">
        <v>0.009488792934583046</v>
      </c>
      <c r="F8024" t="inlineStr">
        <is>
          <t>MENSAL</t>
        </is>
      </c>
      <c r="G8024" t="n">
        <v>45698</v>
      </c>
      <c r="H8024" t="n">
        <v>45698</v>
      </c>
      <c r="I8024" t="inlineStr">
        <is>
          <t>033</t>
        </is>
      </c>
      <c r="J8024" t="inlineStr">
        <is>
          <t>CARTEIRA</t>
        </is>
      </c>
      <c r="K8024" t="inlineStr">
        <is>
          <t>CONTRATO</t>
        </is>
      </c>
      <c r="L8024" t="n">
        <v>682.7412780000001</v>
      </c>
      <c r="M8024" t="inlineStr"/>
      <c r="N8024" t="inlineStr"/>
      <c r="O8024" s="142">
        <f>DATE(YEAR(H8024),MONTH(H8024),1)</f>
        <v/>
      </c>
      <c r="P8024" s="132">
        <f>IF(H8024&gt;$L$3,"Futuro","Atraso")</f>
        <v/>
      </c>
      <c r="Q8024">
        <f>12*(YEAR(H8024)-YEAR($L$3))+(MONTH(H8024)-MONTH($L$3))</f>
        <v/>
      </c>
      <c r="R8024" s="366">
        <f>IF(N8024="IBIRAPITANGA FASE 3",IF(P8024="Atraso",M8024,M8024/(1+$J$2)^Q8024),IF(P8024="Atraso",M8024,M8024/(1+$J$1)^Q8024))</f>
        <v/>
      </c>
    </row>
    <row r="8025">
      <c r="A8025" t="inlineStr">
        <is>
          <t>Q07L026</t>
        </is>
      </c>
      <c r="B8025" t="inlineStr">
        <is>
          <t>MARCO AURELIO DE OLIVEIRA  GARCIA</t>
        </is>
      </c>
      <c r="C8025" t="n">
        <v>1</v>
      </c>
      <c r="D8025" t="inlineStr">
        <is>
          <t>IPCA</t>
        </is>
      </c>
      <c r="E8025" t="n">
        <v>0.009488792934583046</v>
      </c>
      <c r="F8025" t="inlineStr">
        <is>
          <t>MENSAL</t>
        </is>
      </c>
      <c r="G8025" t="n">
        <v>45726</v>
      </c>
      <c r="H8025" t="n">
        <v>45726</v>
      </c>
      <c r="I8025" t="inlineStr">
        <is>
          <t>034</t>
        </is>
      </c>
      <c r="J8025" t="inlineStr">
        <is>
          <t>CARTEIRA</t>
        </is>
      </c>
      <c r="K8025" t="inlineStr">
        <is>
          <t>CONTRATO</t>
        </is>
      </c>
      <c r="L8025" t="n">
        <v>682.7412780000001</v>
      </c>
      <c r="M8025" t="inlineStr"/>
      <c r="N8025" t="inlineStr"/>
      <c r="O8025" s="142">
        <f>DATE(YEAR(H8025),MONTH(H8025),1)</f>
        <v/>
      </c>
      <c r="P8025" s="132">
        <f>IF(H8025&gt;$L$3,"Futuro","Atraso")</f>
        <v/>
      </c>
      <c r="Q8025">
        <f>12*(YEAR(H8025)-YEAR($L$3))+(MONTH(H8025)-MONTH($L$3))</f>
        <v/>
      </c>
      <c r="R8025" s="366">
        <f>IF(N8025="IBIRAPITANGA FASE 3",IF(P8025="Atraso",M8025,M8025/(1+$J$2)^Q8025),IF(P8025="Atraso",M8025,M8025/(1+$J$1)^Q8025))</f>
        <v/>
      </c>
    </row>
    <row r="8026">
      <c r="A8026" t="inlineStr">
        <is>
          <t>Q07L026</t>
        </is>
      </c>
      <c r="B8026" t="inlineStr">
        <is>
          <t>MARCO AURELIO DE OLIVEIRA  GARCIA</t>
        </is>
      </c>
      <c r="C8026" t="n">
        <v>1</v>
      </c>
      <c r="D8026" t="inlineStr">
        <is>
          <t>IPCA</t>
        </is>
      </c>
      <c r="E8026" t="n">
        <v>0.009488792934583046</v>
      </c>
      <c r="F8026" t="inlineStr">
        <is>
          <t>MENSAL</t>
        </is>
      </c>
      <c r="G8026" t="n">
        <v>45757</v>
      </c>
      <c r="H8026" t="n">
        <v>45757</v>
      </c>
      <c r="I8026" t="inlineStr">
        <is>
          <t>035</t>
        </is>
      </c>
      <c r="J8026" t="inlineStr">
        <is>
          <t>CARTEIRA</t>
        </is>
      </c>
      <c r="K8026" t="inlineStr">
        <is>
          <t>CONTRATO</t>
        </is>
      </c>
      <c r="L8026" t="n">
        <v>682.7412780000001</v>
      </c>
      <c r="M8026" t="inlineStr"/>
      <c r="N8026" t="inlineStr"/>
      <c r="O8026" s="142">
        <f>DATE(YEAR(H8026),MONTH(H8026),1)</f>
        <v/>
      </c>
      <c r="P8026" s="132">
        <f>IF(H8026&gt;$L$3,"Futuro","Atraso")</f>
        <v/>
      </c>
      <c r="Q8026">
        <f>12*(YEAR(H8026)-YEAR($L$3))+(MONTH(H8026)-MONTH($L$3))</f>
        <v/>
      </c>
      <c r="R8026" s="366">
        <f>IF(N8026="IBIRAPITANGA FASE 3",IF(P8026="Atraso",M8026,M8026/(1+$J$2)^Q8026),IF(P8026="Atraso",M8026,M8026/(1+$J$1)^Q8026))</f>
        <v/>
      </c>
    </row>
    <row r="8027">
      <c r="A8027" t="inlineStr">
        <is>
          <t>Q07L026</t>
        </is>
      </c>
      <c r="B8027" t="inlineStr">
        <is>
          <t>MARCO AURELIO DE OLIVEIRA  GARCIA</t>
        </is>
      </c>
      <c r="C8027" t="n">
        <v>1</v>
      </c>
      <c r="D8027" t="inlineStr">
        <is>
          <t>IPCA</t>
        </is>
      </c>
      <c r="E8027" t="n">
        <v>0.009488792934583046</v>
      </c>
      <c r="F8027" t="inlineStr">
        <is>
          <t>MENSAL</t>
        </is>
      </c>
      <c r="G8027" t="n">
        <v>45787</v>
      </c>
      <c r="H8027" t="n">
        <v>45787</v>
      </c>
      <c r="I8027" t="inlineStr">
        <is>
          <t>036</t>
        </is>
      </c>
      <c r="J8027" t="inlineStr">
        <is>
          <t>CARTEIRA</t>
        </is>
      </c>
      <c r="K8027" t="inlineStr">
        <is>
          <t>CONTRATO</t>
        </is>
      </c>
      <c r="L8027" t="n">
        <v>682.7412780000001</v>
      </c>
      <c r="M8027" t="inlineStr"/>
      <c r="N8027" t="inlineStr"/>
      <c r="O8027" s="142">
        <f>DATE(YEAR(H8027),MONTH(H8027),1)</f>
        <v/>
      </c>
      <c r="P8027" s="132">
        <f>IF(H8027&gt;$L$3,"Futuro","Atraso")</f>
        <v/>
      </c>
      <c r="Q8027">
        <f>12*(YEAR(H8027)-YEAR($L$3))+(MONTH(H8027)-MONTH($L$3))</f>
        <v/>
      </c>
      <c r="R8027" s="366">
        <f>IF(N8027="IBIRAPITANGA FASE 3",IF(P8027="Atraso",M8027,M8027/(1+$J$2)^Q8027),IF(P8027="Atraso",M8027,M8027/(1+$J$1)^Q8027))</f>
        <v/>
      </c>
    </row>
    <row r="8028">
      <c r="A8028" t="inlineStr">
        <is>
          <t>Q07L026</t>
        </is>
      </c>
      <c r="B8028" t="inlineStr">
        <is>
          <t>MARCO AURELIO DE OLIVEIRA  GARCIA</t>
        </is>
      </c>
      <c r="C8028" t="n">
        <v>1</v>
      </c>
      <c r="D8028" t="inlineStr">
        <is>
          <t>IPCA</t>
        </is>
      </c>
      <c r="E8028" t="n">
        <v>0.009488792934583046</v>
      </c>
      <c r="F8028" t="inlineStr">
        <is>
          <t>MENSAL</t>
        </is>
      </c>
      <c r="G8028" t="n">
        <v>45818</v>
      </c>
      <c r="H8028" t="n">
        <v>45818</v>
      </c>
      <c r="I8028" t="inlineStr">
        <is>
          <t>037</t>
        </is>
      </c>
      <c r="J8028" t="inlineStr">
        <is>
          <t>CARTEIRA</t>
        </is>
      </c>
      <c r="K8028" t="inlineStr">
        <is>
          <t>CONTRATO</t>
        </is>
      </c>
      <c r="L8028" t="n">
        <v>682.7412780000001</v>
      </c>
      <c r="M8028" t="inlineStr"/>
      <c r="N8028" t="inlineStr"/>
      <c r="O8028" s="142">
        <f>DATE(YEAR(H8028),MONTH(H8028),1)</f>
        <v/>
      </c>
      <c r="P8028" s="132">
        <f>IF(H8028&gt;$L$3,"Futuro","Atraso")</f>
        <v/>
      </c>
      <c r="Q8028">
        <f>12*(YEAR(H8028)-YEAR($L$3))+(MONTH(H8028)-MONTH($L$3))</f>
        <v/>
      </c>
      <c r="R8028" s="366">
        <f>IF(N8028="IBIRAPITANGA FASE 3",IF(P8028="Atraso",M8028,M8028/(1+$J$2)^Q8028),IF(P8028="Atraso",M8028,M8028/(1+$J$1)^Q8028))</f>
        <v/>
      </c>
    </row>
    <row r="8029">
      <c r="A8029" t="inlineStr">
        <is>
          <t>Q07L026</t>
        </is>
      </c>
      <c r="B8029" t="inlineStr">
        <is>
          <t>MARCO AURELIO DE OLIVEIRA  GARCIA</t>
        </is>
      </c>
      <c r="C8029" t="n">
        <v>1</v>
      </c>
      <c r="D8029" t="inlineStr">
        <is>
          <t>IPCA</t>
        </is>
      </c>
      <c r="E8029" t="n">
        <v>0.009488792934583046</v>
      </c>
      <c r="F8029" t="inlineStr">
        <is>
          <t>MENSAL</t>
        </is>
      </c>
      <c r="G8029" t="n">
        <v>45848</v>
      </c>
      <c r="H8029" t="n">
        <v>45848</v>
      </c>
      <c r="I8029" t="inlineStr">
        <is>
          <t>038</t>
        </is>
      </c>
      <c r="J8029" t="inlineStr">
        <is>
          <t>CARTEIRA</t>
        </is>
      </c>
      <c r="K8029" t="inlineStr">
        <is>
          <t>CONTRATO</t>
        </is>
      </c>
      <c r="L8029" t="n">
        <v>682.7412780000001</v>
      </c>
      <c r="M8029" t="inlineStr"/>
      <c r="N8029" t="inlineStr"/>
      <c r="O8029" s="142">
        <f>DATE(YEAR(H8029),MONTH(H8029),1)</f>
        <v/>
      </c>
      <c r="P8029" s="132">
        <f>IF(H8029&gt;$L$3,"Futuro","Atraso")</f>
        <v/>
      </c>
      <c r="Q8029">
        <f>12*(YEAR(H8029)-YEAR($L$3))+(MONTH(H8029)-MONTH($L$3))</f>
        <v/>
      </c>
      <c r="R8029" s="366">
        <f>IF(N8029="IBIRAPITANGA FASE 3",IF(P8029="Atraso",M8029,M8029/(1+$J$2)^Q8029),IF(P8029="Atraso",M8029,M8029/(1+$J$1)^Q8029))</f>
        <v/>
      </c>
    </row>
    <row r="8030">
      <c r="A8030" t="inlineStr">
        <is>
          <t>Q07L026</t>
        </is>
      </c>
      <c r="B8030" t="inlineStr">
        <is>
          <t>MARCO AURELIO DE OLIVEIRA  GARCIA</t>
        </is>
      </c>
      <c r="C8030" t="n">
        <v>1</v>
      </c>
      <c r="D8030" t="inlineStr">
        <is>
          <t>IPCA</t>
        </is>
      </c>
      <c r="E8030" t="n">
        <v>0.009488792934583046</v>
      </c>
      <c r="F8030" t="inlineStr">
        <is>
          <t>MENSAL</t>
        </is>
      </c>
      <c r="G8030" t="n">
        <v>45879</v>
      </c>
      <c r="H8030" t="n">
        <v>45879</v>
      </c>
      <c r="I8030" t="inlineStr">
        <is>
          <t>039</t>
        </is>
      </c>
      <c r="J8030" t="inlineStr">
        <is>
          <t>CARTEIRA</t>
        </is>
      </c>
      <c r="K8030" t="inlineStr">
        <is>
          <t>CONTRATO</t>
        </is>
      </c>
      <c r="L8030" t="n">
        <v>682.7412780000001</v>
      </c>
      <c r="M8030" t="inlineStr"/>
      <c r="N8030" t="inlineStr"/>
      <c r="O8030" s="142">
        <f>DATE(YEAR(H8030),MONTH(H8030),1)</f>
        <v/>
      </c>
      <c r="P8030" s="132">
        <f>IF(H8030&gt;$L$3,"Futuro","Atraso")</f>
        <v/>
      </c>
      <c r="Q8030">
        <f>12*(YEAR(H8030)-YEAR($L$3))+(MONTH(H8030)-MONTH($L$3))</f>
        <v/>
      </c>
      <c r="R8030" s="366">
        <f>IF(N8030="IBIRAPITANGA FASE 3",IF(P8030="Atraso",M8030,M8030/(1+$J$2)^Q8030),IF(P8030="Atraso",M8030,M8030/(1+$J$1)^Q8030))</f>
        <v/>
      </c>
    </row>
    <row r="8031">
      <c r="A8031" t="inlineStr">
        <is>
          <t>Q07L026</t>
        </is>
      </c>
      <c r="B8031" t="inlineStr">
        <is>
          <t>MARCO AURELIO DE OLIVEIRA  GARCIA</t>
        </is>
      </c>
      <c r="C8031" t="n">
        <v>1</v>
      </c>
      <c r="D8031" t="inlineStr">
        <is>
          <t>IPCA</t>
        </is>
      </c>
      <c r="E8031" t="n">
        <v>0.009488792934583046</v>
      </c>
      <c r="F8031" t="inlineStr">
        <is>
          <t>MENSAL</t>
        </is>
      </c>
      <c r="G8031" t="n">
        <v>45910</v>
      </c>
      <c r="H8031" t="n">
        <v>45910</v>
      </c>
      <c r="I8031" t="inlineStr">
        <is>
          <t>040</t>
        </is>
      </c>
      <c r="J8031" t="inlineStr">
        <is>
          <t>CARTEIRA</t>
        </is>
      </c>
      <c r="K8031" t="inlineStr">
        <is>
          <t>CONTRATO</t>
        </is>
      </c>
      <c r="L8031" t="n">
        <v>682.7412780000001</v>
      </c>
      <c r="M8031" t="inlineStr"/>
      <c r="N8031" t="inlineStr"/>
      <c r="O8031" s="142">
        <f>DATE(YEAR(H8031),MONTH(H8031),1)</f>
        <v/>
      </c>
      <c r="P8031" s="132">
        <f>IF(H8031&gt;$L$3,"Futuro","Atraso")</f>
        <v/>
      </c>
      <c r="Q8031">
        <f>12*(YEAR(H8031)-YEAR($L$3))+(MONTH(H8031)-MONTH($L$3))</f>
        <v/>
      </c>
      <c r="R8031" s="366">
        <f>IF(N8031="IBIRAPITANGA FASE 3",IF(P8031="Atraso",M8031,M8031/(1+$J$2)^Q8031),IF(P8031="Atraso",M8031,M8031/(1+$J$1)^Q8031))</f>
        <v/>
      </c>
    </row>
    <row r="8032">
      <c r="A8032" t="inlineStr">
        <is>
          <t>Q07L026</t>
        </is>
      </c>
      <c r="B8032" t="inlineStr">
        <is>
          <t>MARCO AURELIO DE OLIVEIRA  GARCIA</t>
        </is>
      </c>
      <c r="C8032" t="n">
        <v>1</v>
      </c>
      <c r="D8032" t="inlineStr">
        <is>
          <t>IPCA</t>
        </is>
      </c>
      <c r="E8032" t="n">
        <v>0.009488792934583046</v>
      </c>
      <c r="F8032" t="inlineStr">
        <is>
          <t>MENSAL</t>
        </is>
      </c>
      <c r="G8032" t="n">
        <v>45940</v>
      </c>
      <c r="H8032" t="n">
        <v>45940</v>
      </c>
      <c r="I8032" t="inlineStr">
        <is>
          <t>041</t>
        </is>
      </c>
      <c r="J8032" t="inlineStr">
        <is>
          <t>CARTEIRA</t>
        </is>
      </c>
      <c r="K8032" t="inlineStr">
        <is>
          <t>CONTRATO</t>
        </is>
      </c>
      <c r="L8032" t="n">
        <v>682.7412780000001</v>
      </c>
      <c r="M8032" t="inlineStr"/>
      <c r="N8032" t="inlineStr"/>
      <c r="O8032" s="142">
        <f>DATE(YEAR(H8032),MONTH(H8032),1)</f>
        <v/>
      </c>
      <c r="P8032" s="132">
        <f>IF(H8032&gt;$L$3,"Futuro","Atraso")</f>
        <v/>
      </c>
      <c r="Q8032">
        <f>12*(YEAR(H8032)-YEAR($L$3))+(MONTH(H8032)-MONTH($L$3))</f>
        <v/>
      </c>
      <c r="R8032" s="366">
        <f>IF(N8032="IBIRAPITANGA FASE 3",IF(P8032="Atraso",M8032,M8032/(1+$J$2)^Q8032),IF(P8032="Atraso",M8032,M8032/(1+$J$1)^Q8032))</f>
        <v/>
      </c>
    </row>
    <row r="8033">
      <c r="A8033" t="inlineStr">
        <is>
          <t>Q07L026</t>
        </is>
      </c>
      <c r="B8033" t="inlineStr">
        <is>
          <t>MARCO AURELIO DE OLIVEIRA  GARCIA</t>
        </is>
      </c>
      <c r="C8033" t="n">
        <v>1</v>
      </c>
      <c r="D8033" t="inlineStr">
        <is>
          <t>IPCA</t>
        </is>
      </c>
      <c r="E8033" t="n">
        <v>0.009488792934583046</v>
      </c>
      <c r="F8033" t="inlineStr">
        <is>
          <t>MENSAL</t>
        </is>
      </c>
      <c r="G8033" t="n">
        <v>45971</v>
      </c>
      <c r="H8033" t="n">
        <v>45971</v>
      </c>
      <c r="I8033" t="inlineStr">
        <is>
          <t>042</t>
        </is>
      </c>
      <c r="J8033" t="inlineStr">
        <is>
          <t>CARTEIRA</t>
        </is>
      </c>
      <c r="K8033" t="inlineStr">
        <is>
          <t>CONTRATO</t>
        </is>
      </c>
      <c r="L8033" t="n">
        <v>682.7412780000001</v>
      </c>
      <c r="M8033" t="inlineStr"/>
      <c r="N8033" t="inlineStr"/>
      <c r="O8033" s="142">
        <f>DATE(YEAR(H8033),MONTH(H8033),1)</f>
        <v/>
      </c>
      <c r="P8033" s="132">
        <f>IF(H8033&gt;$L$3,"Futuro","Atraso")</f>
        <v/>
      </c>
      <c r="Q8033">
        <f>12*(YEAR(H8033)-YEAR($L$3))+(MONTH(H8033)-MONTH($L$3))</f>
        <v/>
      </c>
      <c r="R8033" s="366">
        <f>IF(N8033="IBIRAPITANGA FASE 3",IF(P8033="Atraso",M8033,M8033/(1+$J$2)^Q8033),IF(P8033="Atraso",M8033,M8033/(1+$J$1)^Q8033))</f>
        <v/>
      </c>
    </row>
    <row r="8034">
      <c r="A8034" t="inlineStr">
        <is>
          <t>Q07L026</t>
        </is>
      </c>
      <c r="B8034" t="inlineStr">
        <is>
          <t>MARCO AURELIO DE OLIVEIRA  GARCIA</t>
        </is>
      </c>
      <c r="C8034" t="n">
        <v>1</v>
      </c>
      <c r="D8034" t="inlineStr">
        <is>
          <t>IPCA</t>
        </is>
      </c>
      <c r="E8034" t="n">
        <v>0.009488792934583046</v>
      </c>
      <c r="F8034" t="inlineStr">
        <is>
          <t>MENSAL</t>
        </is>
      </c>
      <c r="G8034" t="n">
        <v>46001</v>
      </c>
      <c r="H8034" t="n">
        <v>46001</v>
      </c>
      <c r="I8034" t="inlineStr">
        <is>
          <t>043</t>
        </is>
      </c>
      <c r="J8034" t="inlineStr">
        <is>
          <t>CARTEIRA</t>
        </is>
      </c>
      <c r="K8034" t="inlineStr">
        <is>
          <t>CONTRATO</t>
        </is>
      </c>
      <c r="L8034" t="n">
        <v>682.7412780000001</v>
      </c>
      <c r="M8034" t="inlineStr"/>
      <c r="N8034" t="inlineStr"/>
      <c r="O8034" s="142">
        <f>DATE(YEAR(H8034),MONTH(H8034),1)</f>
        <v/>
      </c>
      <c r="P8034" s="132">
        <f>IF(H8034&gt;$L$3,"Futuro","Atraso")</f>
        <v/>
      </c>
      <c r="Q8034">
        <f>12*(YEAR(H8034)-YEAR($L$3))+(MONTH(H8034)-MONTH($L$3))</f>
        <v/>
      </c>
      <c r="R8034" s="366">
        <f>IF(N8034="IBIRAPITANGA FASE 3",IF(P8034="Atraso",M8034,M8034/(1+$J$2)^Q8034),IF(P8034="Atraso",M8034,M8034/(1+$J$1)^Q8034))</f>
        <v/>
      </c>
    </row>
    <row r="8035">
      <c r="A8035" t="inlineStr">
        <is>
          <t>Q07L026</t>
        </is>
      </c>
      <c r="B8035" t="inlineStr">
        <is>
          <t>MARCO AURELIO DE OLIVEIRA  GARCIA</t>
        </is>
      </c>
      <c r="C8035" t="n">
        <v>1</v>
      </c>
      <c r="D8035" t="inlineStr">
        <is>
          <t>IPCA</t>
        </is>
      </c>
      <c r="E8035" t="n">
        <v>0.009488792934583046</v>
      </c>
      <c r="F8035" t="inlineStr">
        <is>
          <t>MENSAL</t>
        </is>
      </c>
      <c r="G8035" t="n">
        <v>46032</v>
      </c>
      <c r="H8035" t="n">
        <v>46032</v>
      </c>
      <c r="I8035" t="inlineStr">
        <is>
          <t>044</t>
        </is>
      </c>
      <c r="J8035" t="inlineStr">
        <is>
          <t>CARTEIRA</t>
        </is>
      </c>
      <c r="K8035" t="inlineStr">
        <is>
          <t>CONTRATO</t>
        </is>
      </c>
      <c r="L8035" t="n">
        <v>682.7412780000001</v>
      </c>
      <c r="M8035" t="inlineStr"/>
      <c r="N8035" t="inlineStr"/>
      <c r="O8035" s="142">
        <f>DATE(YEAR(H8035),MONTH(H8035),1)</f>
        <v/>
      </c>
      <c r="P8035" s="132">
        <f>IF(H8035&gt;$L$3,"Futuro","Atraso")</f>
        <v/>
      </c>
      <c r="Q8035">
        <f>12*(YEAR(H8035)-YEAR($L$3))+(MONTH(H8035)-MONTH($L$3))</f>
        <v/>
      </c>
      <c r="R8035" s="366">
        <f>IF(N8035="IBIRAPITANGA FASE 3",IF(P8035="Atraso",M8035,M8035/(1+$J$2)^Q8035),IF(P8035="Atraso",M8035,M8035/(1+$J$1)^Q8035))</f>
        <v/>
      </c>
    </row>
    <row r="8036">
      <c r="A8036" t="inlineStr">
        <is>
          <t>Q07L026</t>
        </is>
      </c>
      <c r="B8036" t="inlineStr">
        <is>
          <t>MARCO AURELIO DE OLIVEIRA  GARCIA</t>
        </is>
      </c>
      <c r="C8036" t="n">
        <v>1</v>
      </c>
      <c r="D8036" t="inlineStr">
        <is>
          <t>IPCA</t>
        </is>
      </c>
      <c r="E8036" t="n">
        <v>0.009488792934583046</v>
      </c>
      <c r="F8036" t="inlineStr">
        <is>
          <t>MENSAL</t>
        </is>
      </c>
      <c r="G8036" t="n">
        <v>46063</v>
      </c>
      <c r="H8036" t="n">
        <v>46063</v>
      </c>
      <c r="I8036" t="inlineStr">
        <is>
          <t>045</t>
        </is>
      </c>
      <c r="J8036" t="inlineStr">
        <is>
          <t>CARTEIRA</t>
        </is>
      </c>
      <c r="K8036" t="inlineStr">
        <is>
          <t>CONTRATO</t>
        </is>
      </c>
      <c r="L8036" t="n">
        <v>682.7412780000001</v>
      </c>
      <c r="M8036" t="inlineStr"/>
      <c r="N8036" t="inlineStr"/>
      <c r="O8036" s="142">
        <f>DATE(YEAR(H8036),MONTH(H8036),1)</f>
        <v/>
      </c>
      <c r="P8036" s="132">
        <f>IF(H8036&gt;$L$3,"Futuro","Atraso")</f>
        <v/>
      </c>
      <c r="Q8036">
        <f>12*(YEAR(H8036)-YEAR($L$3))+(MONTH(H8036)-MONTH($L$3))</f>
        <v/>
      </c>
      <c r="R8036" s="366">
        <f>IF(N8036="IBIRAPITANGA FASE 3",IF(P8036="Atraso",M8036,M8036/(1+$J$2)^Q8036),IF(P8036="Atraso",M8036,M8036/(1+$J$1)^Q8036))</f>
        <v/>
      </c>
    </row>
    <row r="8037">
      <c r="A8037" t="inlineStr">
        <is>
          <t>Q07L026</t>
        </is>
      </c>
      <c r="B8037" t="inlineStr">
        <is>
          <t>MARCO AURELIO DE OLIVEIRA  GARCIA</t>
        </is>
      </c>
      <c r="C8037" t="n">
        <v>1</v>
      </c>
      <c r="D8037" t="inlineStr">
        <is>
          <t>IPCA</t>
        </is>
      </c>
      <c r="E8037" t="n">
        <v>0.009488792934583046</v>
      </c>
      <c r="F8037" t="inlineStr">
        <is>
          <t>MENSAL</t>
        </is>
      </c>
      <c r="G8037" t="n">
        <v>46091</v>
      </c>
      <c r="H8037" t="n">
        <v>46091</v>
      </c>
      <c r="I8037" t="inlineStr">
        <is>
          <t>046</t>
        </is>
      </c>
      <c r="J8037" t="inlineStr">
        <is>
          <t>CARTEIRA</t>
        </is>
      </c>
      <c r="K8037" t="inlineStr">
        <is>
          <t>CONTRATO</t>
        </is>
      </c>
      <c r="L8037" t="n">
        <v>682.7412780000001</v>
      </c>
      <c r="M8037" t="inlineStr"/>
      <c r="N8037" t="inlineStr"/>
      <c r="O8037" s="142">
        <f>DATE(YEAR(H8037),MONTH(H8037),1)</f>
        <v/>
      </c>
      <c r="P8037" s="132">
        <f>IF(H8037&gt;$L$3,"Futuro","Atraso")</f>
        <v/>
      </c>
      <c r="Q8037">
        <f>12*(YEAR(H8037)-YEAR($L$3))+(MONTH(H8037)-MONTH($L$3))</f>
        <v/>
      </c>
      <c r="R8037" s="366">
        <f>IF(N8037="IBIRAPITANGA FASE 3",IF(P8037="Atraso",M8037,M8037/(1+$J$2)^Q8037),IF(P8037="Atraso",M8037,M8037/(1+$J$1)^Q8037))</f>
        <v/>
      </c>
    </row>
    <row r="8038">
      <c r="A8038" t="inlineStr">
        <is>
          <t>Q07L026</t>
        </is>
      </c>
      <c r="B8038" t="inlineStr">
        <is>
          <t>MARCO AURELIO DE OLIVEIRA  GARCIA</t>
        </is>
      </c>
      <c r="C8038" t="n">
        <v>1</v>
      </c>
      <c r="D8038" t="inlineStr">
        <is>
          <t>IPCA</t>
        </is>
      </c>
      <c r="E8038" t="n">
        <v>0.009488792934583046</v>
      </c>
      <c r="F8038" t="inlineStr">
        <is>
          <t>MENSAL</t>
        </is>
      </c>
      <c r="G8038" t="n">
        <v>46122</v>
      </c>
      <c r="H8038" t="n">
        <v>46122</v>
      </c>
      <c r="I8038" t="inlineStr">
        <is>
          <t>047</t>
        </is>
      </c>
      <c r="J8038" t="inlineStr">
        <is>
          <t>CARTEIRA</t>
        </is>
      </c>
      <c r="K8038" t="inlineStr">
        <is>
          <t>CONTRATO</t>
        </is>
      </c>
      <c r="L8038" t="n">
        <v>682.7412780000001</v>
      </c>
      <c r="M8038" t="inlineStr"/>
      <c r="N8038" t="inlineStr"/>
      <c r="O8038" s="142">
        <f>DATE(YEAR(H8038),MONTH(H8038),1)</f>
        <v/>
      </c>
      <c r="P8038" s="132">
        <f>IF(H8038&gt;$L$3,"Futuro","Atraso")</f>
        <v/>
      </c>
      <c r="Q8038">
        <f>12*(YEAR(H8038)-YEAR($L$3))+(MONTH(H8038)-MONTH($L$3))</f>
        <v/>
      </c>
      <c r="R8038" s="366">
        <f>IF(N8038="IBIRAPITANGA FASE 3",IF(P8038="Atraso",M8038,M8038/(1+$J$2)^Q8038),IF(P8038="Atraso",M8038,M8038/(1+$J$1)^Q8038))</f>
        <v/>
      </c>
    </row>
    <row r="8039">
      <c r="A8039" t="inlineStr">
        <is>
          <t>Q07L026</t>
        </is>
      </c>
      <c r="B8039" t="inlineStr">
        <is>
          <t>MARCO AURELIO DE OLIVEIRA  GARCIA</t>
        </is>
      </c>
      <c r="C8039" t="n">
        <v>1</v>
      </c>
      <c r="D8039" t="inlineStr">
        <is>
          <t>IPCA</t>
        </is>
      </c>
      <c r="E8039" t="n">
        <v>0.009488792934583046</v>
      </c>
      <c r="F8039" t="inlineStr">
        <is>
          <t>MENSAL</t>
        </is>
      </c>
      <c r="G8039" t="n">
        <v>46152</v>
      </c>
      <c r="H8039" t="n">
        <v>46152</v>
      </c>
      <c r="I8039" t="inlineStr">
        <is>
          <t>048</t>
        </is>
      </c>
      <c r="J8039" t="inlineStr">
        <is>
          <t>CARTEIRA</t>
        </is>
      </c>
      <c r="K8039" t="inlineStr">
        <is>
          <t>CONTRATO</t>
        </is>
      </c>
      <c r="L8039" t="n">
        <v>682.7412780000001</v>
      </c>
      <c r="M8039" t="inlineStr"/>
      <c r="N8039" t="inlineStr"/>
      <c r="O8039" s="142">
        <f>DATE(YEAR(H8039),MONTH(H8039),1)</f>
        <v/>
      </c>
      <c r="P8039" s="132">
        <f>IF(H8039&gt;$L$3,"Futuro","Atraso")</f>
        <v/>
      </c>
      <c r="Q8039">
        <f>12*(YEAR(H8039)-YEAR($L$3))+(MONTH(H8039)-MONTH($L$3))</f>
        <v/>
      </c>
      <c r="R8039" s="366">
        <f>IF(N8039="IBIRAPITANGA FASE 3",IF(P8039="Atraso",M8039,M8039/(1+$J$2)^Q8039),IF(P8039="Atraso",M8039,M8039/(1+$J$1)^Q8039))</f>
        <v/>
      </c>
    </row>
    <row r="8040">
      <c r="A8040" t="inlineStr">
        <is>
          <t>Q07L026</t>
        </is>
      </c>
      <c r="B8040" t="inlineStr">
        <is>
          <t>MARCO AURELIO DE OLIVEIRA  GARCIA</t>
        </is>
      </c>
      <c r="C8040" t="n">
        <v>1</v>
      </c>
      <c r="D8040" t="inlineStr">
        <is>
          <t>IPCA</t>
        </is>
      </c>
      <c r="E8040" t="n">
        <v>0.009488792934583046</v>
      </c>
      <c r="F8040" t="inlineStr">
        <is>
          <t>MENSAL</t>
        </is>
      </c>
      <c r="G8040" t="n">
        <v>46183</v>
      </c>
      <c r="H8040" t="n">
        <v>46183</v>
      </c>
      <c r="I8040" t="inlineStr">
        <is>
          <t>049</t>
        </is>
      </c>
      <c r="J8040" t="inlineStr">
        <is>
          <t>CARTEIRA</t>
        </is>
      </c>
      <c r="K8040" t="inlineStr">
        <is>
          <t>CONTRATO</t>
        </is>
      </c>
      <c r="L8040" t="n">
        <v>682.7412780000001</v>
      </c>
      <c r="M8040" t="inlineStr"/>
      <c r="N8040" t="inlineStr"/>
      <c r="O8040" s="142">
        <f>DATE(YEAR(H8040),MONTH(H8040),1)</f>
        <v/>
      </c>
      <c r="P8040" s="132">
        <f>IF(H8040&gt;$L$3,"Futuro","Atraso")</f>
        <v/>
      </c>
      <c r="Q8040">
        <f>12*(YEAR(H8040)-YEAR($L$3))+(MONTH(H8040)-MONTH($L$3))</f>
        <v/>
      </c>
      <c r="R8040" s="366">
        <f>IF(N8040="IBIRAPITANGA FASE 3",IF(P8040="Atraso",M8040,M8040/(1+$J$2)^Q8040),IF(P8040="Atraso",M8040,M8040/(1+$J$1)^Q8040))</f>
        <v/>
      </c>
    </row>
    <row r="8041">
      <c r="A8041" t="inlineStr">
        <is>
          <t>Q07L026</t>
        </is>
      </c>
      <c r="B8041" t="inlineStr">
        <is>
          <t>MARCO AURELIO DE OLIVEIRA  GARCIA</t>
        </is>
      </c>
      <c r="C8041" t="n">
        <v>1</v>
      </c>
      <c r="D8041" t="inlineStr">
        <is>
          <t>IPCA</t>
        </is>
      </c>
      <c r="E8041" t="n">
        <v>0.009488792934583046</v>
      </c>
      <c r="F8041" t="inlineStr">
        <is>
          <t>MENSAL</t>
        </is>
      </c>
      <c r="G8041" t="n">
        <v>46213</v>
      </c>
      <c r="H8041" t="n">
        <v>46213</v>
      </c>
      <c r="I8041" t="inlineStr">
        <is>
          <t>050</t>
        </is>
      </c>
      <c r="J8041" t="inlineStr">
        <is>
          <t>CARTEIRA</t>
        </is>
      </c>
      <c r="K8041" t="inlineStr">
        <is>
          <t>CONTRATO</t>
        </is>
      </c>
      <c r="L8041" t="n">
        <v>682.7412780000001</v>
      </c>
      <c r="M8041" t="inlineStr"/>
      <c r="N8041" t="inlineStr"/>
      <c r="O8041" s="142">
        <f>DATE(YEAR(H8041),MONTH(H8041),1)</f>
        <v/>
      </c>
      <c r="P8041" s="132">
        <f>IF(H8041&gt;$L$3,"Futuro","Atraso")</f>
        <v/>
      </c>
      <c r="Q8041">
        <f>12*(YEAR(H8041)-YEAR($L$3))+(MONTH(H8041)-MONTH($L$3))</f>
        <v/>
      </c>
      <c r="R8041" s="366">
        <f>IF(N8041="IBIRAPITANGA FASE 3",IF(P8041="Atraso",M8041,M8041/(1+$J$2)^Q8041),IF(P8041="Atraso",M8041,M8041/(1+$J$1)^Q8041))</f>
        <v/>
      </c>
    </row>
    <row r="8042">
      <c r="A8042" t="inlineStr">
        <is>
          <t>Q07L026</t>
        </is>
      </c>
      <c r="B8042" t="inlineStr">
        <is>
          <t>MARCO AURELIO DE OLIVEIRA  GARCIA</t>
        </is>
      </c>
      <c r="C8042" t="n">
        <v>1</v>
      </c>
      <c r="D8042" t="inlineStr">
        <is>
          <t>IPCA</t>
        </is>
      </c>
      <c r="E8042" t="n">
        <v>0.009488792934583046</v>
      </c>
      <c r="F8042" t="inlineStr">
        <is>
          <t>MENSAL</t>
        </is>
      </c>
      <c r="G8042" t="n">
        <v>46244</v>
      </c>
      <c r="H8042" t="n">
        <v>46244</v>
      </c>
      <c r="I8042" t="inlineStr">
        <is>
          <t>051</t>
        </is>
      </c>
      <c r="J8042" t="inlineStr">
        <is>
          <t>CARTEIRA</t>
        </is>
      </c>
      <c r="K8042" t="inlineStr">
        <is>
          <t>CONTRATO</t>
        </is>
      </c>
      <c r="L8042" t="n">
        <v>682.7412780000001</v>
      </c>
      <c r="M8042" t="inlineStr"/>
      <c r="N8042" t="inlineStr"/>
      <c r="O8042" s="142">
        <f>DATE(YEAR(H8042),MONTH(H8042),1)</f>
        <v/>
      </c>
      <c r="P8042" s="132">
        <f>IF(H8042&gt;$L$3,"Futuro","Atraso")</f>
        <v/>
      </c>
      <c r="Q8042">
        <f>12*(YEAR(H8042)-YEAR($L$3))+(MONTH(H8042)-MONTH($L$3))</f>
        <v/>
      </c>
      <c r="R8042" s="366">
        <f>IF(N8042="IBIRAPITANGA FASE 3",IF(P8042="Atraso",M8042,M8042/(1+$J$2)^Q8042),IF(P8042="Atraso",M8042,M8042/(1+$J$1)^Q8042))</f>
        <v/>
      </c>
    </row>
    <row r="8043">
      <c r="A8043" t="inlineStr">
        <is>
          <t>Q07L026</t>
        </is>
      </c>
      <c r="B8043" t="inlineStr">
        <is>
          <t>MARCO AURELIO DE OLIVEIRA  GARCIA</t>
        </is>
      </c>
      <c r="C8043" t="n">
        <v>1</v>
      </c>
      <c r="D8043" t="inlineStr">
        <is>
          <t>IPCA</t>
        </is>
      </c>
      <c r="E8043" t="n">
        <v>0.009488792934583046</v>
      </c>
      <c r="F8043" t="inlineStr">
        <is>
          <t>MENSAL</t>
        </is>
      </c>
      <c r="G8043" t="n">
        <v>46275</v>
      </c>
      <c r="H8043" t="n">
        <v>46275</v>
      </c>
      <c r="I8043" t="inlineStr">
        <is>
          <t>052</t>
        </is>
      </c>
      <c r="J8043" t="inlineStr">
        <is>
          <t>CARTEIRA</t>
        </is>
      </c>
      <c r="K8043" t="inlineStr">
        <is>
          <t>CONTRATO</t>
        </is>
      </c>
      <c r="L8043" t="n">
        <v>682.7412780000001</v>
      </c>
      <c r="M8043" t="inlineStr"/>
      <c r="N8043" t="inlineStr"/>
      <c r="O8043" s="142">
        <f>DATE(YEAR(H8043),MONTH(H8043),1)</f>
        <v/>
      </c>
      <c r="P8043" s="132">
        <f>IF(H8043&gt;$L$3,"Futuro","Atraso")</f>
        <v/>
      </c>
      <c r="Q8043">
        <f>12*(YEAR(H8043)-YEAR($L$3))+(MONTH(H8043)-MONTH($L$3))</f>
        <v/>
      </c>
      <c r="R8043" s="366">
        <f>IF(N8043="IBIRAPITANGA FASE 3",IF(P8043="Atraso",M8043,M8043/(1+$J$2)^Q8043),IF(P8043="Atraso",M8043,M8043/(1+$J$1)^Q8043))</f>
        <v/>
      </c>
    </row>
    <row r="8044">
      <c r="A8044" t="inlineStr">
        <is>
          <t>Q07L026</t>
        </is>
      </c>
      <c r="B8044" t="inlineStr">
        <is>
          <t>MARCO AURELIO DE OLIVEIRA  GARCIA</t>
        </is>
      </c>
      <c r="C8044" t="n">
        <v>1</v>
      </c>
      <c r="D8044" t="inlineStr">
        <is>
          <t>IPCA</t>
        </is>
      </c>
      <c r="E8044" t="n">
        <v>0.009488792934583046</v>
      </c>
      <c r="F8044" t="inlineStr">
        <is>
          <t>MENSAL</t>
        </is>
      </c>
      <c r="G8044" t="n">
        <v>46305</v>
      </c>
      <c r="H8044" t="n">
        <v>46305</v>
      </c>
      <c r="I8044" t="inlineStr">
        <is>
          <t>053</t>
        </is>
      </c>
      <c r="J8044" t="inlineStr">
        <is>
          <t>CARTEIRA</t>
        </is>
      </c>
      <c r="K8044" t="inlineStr">
        <is>
          <t>CONTRATO</t>
        </is>
      </c>
      <c r="L8044" t="n">
        <v>682.7412780000001</v>
      </c>
      <c r="M8044" t="inlineStr"/>
      <c r="N8044" t="inlineStr"/>
      <c r="O8044" s="142">
        <f>DATE(YEAR(H8044),MONTH(H8044),1)</f>
        <v/>
      </c>
      <c r="P8044" s="132">
        <f>IF(H8044&gt;$L$3,"Futuro","Atraso")</f>
        <v/>
      </c>
      <c r="Q8044">
        <f>12*(YEAR(H8044)-YEAR($L$3))+(MONTH(H8044)-MONTH($L$3))</f>
        <v/>
      </c>
      <c r="R8044" s="366">
        <f>IF(N8044="IBIRAPITANGA FASE 3",IF(P8044="Atraso",M8044,M8044/(1+$J$2)^Q8044),IF(P8044="Atraso",M8044,M8044/(1+$J$1)^Q8044))</f>
        <v/>
      </c>
    </row>
    <row r="8045">
      <c r="A8045" t="inlineStr">
        <is>
          <t>Q07L026</t>
        </is>
      </c>
      <c r="B8045" t="inlineStr">
        <is>
          <t>MARCO AURELIO DE OLIVEIRA  GARCIA</t>
        </is>
      </c>
      <c r="C8045" t="n">
        <v>1</v>
      </c>
      <c r="D8045" t="inlineStr">
        <is>
          <t>IPCA</t>
        </is>
      </c>
      <c r="E8045" t="n">
        <v>0.009488792934583046</v>
      </c>
      <c r="F8045" t="inlineStr">
        <is>
          <t>MENSAL</t>
        </is>
      </c>
      <c r="G8045" t="n">
        <v>46336</v>
      </c>
      <c r="H8045" t="n">
        <v>46336</v>
      </c>
      <c r="I8045" t="inlineStr">
        <is>
          <t>054</t>
        </is>
      </c>
      <c r="J8045" t="inlineStr">
        <is>
          <t>CARTEIRA</t>
        </is>
      </c>
      <c r="K8045" t="inlineStr">
        <is>
          <t>CONTRATO</t>
        </is>
      </c>
      <c r="L8045" t="n">
        <v>682.7412780000001</v>
      </c>
      <c r="M8045" t="inlineStr"/>
      <c r="N8045" t="inlineStr"/>
      <c r="O8045" s="142">
        <f>DATE(YEAR(H8045),MONTH(H8045),1)</f>
        <v/>
      </c>
      <c r="P8045" s="132">
        <f>IF(H8045&gt;$L$3,"Futuro","Atraso")</f>
        <v/>
      </c>
      <c r="Q8045">
        <f>12*(YEAR(H8045)-YEAR($L$3))+(MONTH(H8045)-MONTH($L$3))</f>
        <v/>
      </c>
      <c r="R8045" s="366">
        <f>IF(N8045="IBIRAPITANGA FASE 3",IF(P8045="Atraso",M8045,M8045/(1+$J$2)^Q8045),IF(P8045="Atraso",M8045,M8045/(1+$J$1)^Q8045))</f>
        <v/>
      </c>
    </row>
    <row r="8046">
      <c r="A8046" t="inlineStr">
        <is>
          <t>Q07L026</t>
        </is>
      </c>
      <c r="B8046" t="inlineStr">
        <is>
          <t>MARCO AURELIO DE OLIVEIRA  GARCIA</t>
        </is>
      </c>
      <c r="C8046" t="n">
        <v>1</v>
      </c>
      <c r="D8046" t="inlineStr">
        <is>
          <t>IPCA</t>
        </is>
      </c>
      <c r="E8046" t="n">
        <v>0.009488792934583046</v>
      </c>
      <c r="F8046" t="inlineStr">
        <is>
          <t>MENSAL</t>
        </is>
      </c>
      <c r="G8046" t="n">
        <v>46366</v>
      </c>
      <c r="H8046" t="n">
        <v>46366</v>
      </c>
      <c r="I8046" t="inlineStr">
        <is>
          <t>055</t>
        </is>
      </c>
      <c r="J8046" t="inlineStr">
        <is>
          <t>CARTEIRA</t>
        </is>
      </c>
      <c r="K8046" t="inlineStr">
        <is>
          <t>CONTRATO</t>
        </is>
      </c>
      <c r="L8046" t="n">
        <v>682.7412780000001</v>
      </c>
      <c r="M8046" t="inlineStr"/>
      <c r="N8046" t="inlineStr"/>
      <c r="O8046" s="142">
        <f>DATE(YEAR(H8046),MONTH(H8046),1)</f>
        <v/>
      </c>
      <c r="P8046" s="132">
        <f>IF(H8046&gt;$L$3,"Futuro","Atraso")</f>
        <v/>
      </c>
      <c r="Q8046">
        <f>12*(YEAR(H8046)-YEAR($L$3))+(MONTH(H8046)-MONTH($L$3))</f>
        <v/>
      </c>
      <c r="R8046" s="366">
        <f>IF(N8046="IBIRAPITANGA FASE 3",IF(P8046="Atraso",M8046,M8046/(1+$J$2)^Q8046),IF(P8046="Atraso",M8046,M8046/(1+$J$1)^Q8046))</f>
        <v/>
      </c>
    </row>
    <row r="8047">
      <c r="A8047" t="inlineStr">
        <is>
          <t>Q07L026</t>
        </is>
      </c>
      <c r="B8047" t="inlineStr">
        <is>
          <t>MARCO AURELIO DE OLIVEIRA  GARCIA</t>
        </is>
      </c>
      <c r="C8047" t="n">
        <v>1</v>
      </c>
      <c r="D8047" t="inlineStr">
        <is>
          <t>IPCA</t>
        </is>
      </c>
      <c r="E8047" t="n">
        <v>0.009488792934583046</v>
      </c>
      <c r="F8047" t="inlineStr">
        <is>
          <t>MENSAL</t>
        </is>
      </c>
      <c r="G8047" t="n">
        <v>46397</v>
      </c>
      <c r="H8047" t="n">
        <v>46397</v>
      </c>
      <c r="I8047" t="inlineStr">
        <is>
          <t>056</t>
        </is>
      </c>
      <c r="J8047" t="inlineStr">
        <is>
          <t>CARTEIRA</t>
        </is>
      </c>
      <c r="K8047" t="inlineStr">
        <is>
          <t>CONTRATO</t>
        </is>
      </c>
      <c r="L8047" t="n">
        <v>682.7412780000001</v>
      </c>
      <c r="M8047" t="inlineStr"/>
      <c r="N8047" t="inlineStr"/>
      <c r="O8047" s="142">
        <f>DATE(YEAR(H8047),MONTH(H8047),1)</f>
        <v/>
      </c>
      <c r="P8047" s="132">
        <f>IF(H8047&gt;$L$3,"Futuro","Atraso")</f>
        <v/>
      </c>
      <c r="Q8047">
        <f>12*(YEAR(H8047)-YEAR($L$3))+(MONTH(H8047)-MONTH($L$3))</f>
        <v/>
      </c>
      <c r="R8047" s="366">
        <f>IF(N8047="IBIRAPITANGA FASE 3",IF(P8047="Atraso",M8047,M8047/(1+$J$2)^Q8047),IF(P8047="Atraso",M8047,M8047/(1+$J$1)^Q8047))</f>
        <v/>
      </c>
    </row>
    <row r="8048">
      <c r="A8048" t="inlineStr">
        <is>
          <t>Q07L026</t>
        </is>
      </c>
      <c r="B8048" t="inlineStr">
        <is>
          <t>MARCO AURELIO DE OLIVEIRA  GARCIA</t>
        </is>
      </c>
      <c r="C8048" t="n">
        <v>1</v>
      </c>
      <c r="D8048" t="inlineStr">
        <is>
          <t>IPCA</t>
        </is>
      </c>
      <c r="E8048" t="n">
        <v>0.009488792934583046</v>
      </c>
      <c r="F8048" t="inlineStr">
        <is>
          <t>MENSAL</t>
        </is>
      </c>
      <c r="G8048" t="n">
        <v>46428</v>
      </c>
      <c r="H8048" t="n">
        <v>46428</v>
      </c>
      <c r="I8048" t="inlineStr">
        <is>
          <t>057</t>
        </is>
      </c>
      <c r="J8048" t="inlineStr">
        <is>
          <t>CARTEIRA</t>
        </is>
      </c>
      <c r="K8048" t="inlineStr">
        <is>
          <t>CONTRATO</t>
        </is>
      </c>
      <c r="L8048" t="n">
        <v>682.7412780000001</v>
      </c>
      <c r="M8048" t="inlineStr"/>
      <c r="N8048" t="inlineStr"/>
      <c r="O8048" s="142">
        <f>DATE(YEAR(H8048),MONTH(H8048),1)</f>
        <v/>
      </c>
      <c r="P8048" s="132">
        <f>IF(H8048&gt;$L$3,"Futuro","Atraso")</f>
        <v/>
      </c>
      <c r="Q8048">
        <f>12*(YEAR(H8048)-YEAR($L$3))+(MONTH(H8048)-MONTH($L$3))</f>
        <v/>
      </c>
      <c r="R8048" s="366">
        <f>IF(N8048="IBIRAPITANGA FASE 3",IF(P8048="Atraso",M8048,M8048/(1+$J$2)^Q8048),IF(P8048="Atraso",M8048,M8048/(1+$J$1)^Q8048))</f>
        <v/>
      </c>
    </row>
    <row r="8049">
      <c r="A8049" t="inlineStr">
        <is>
          <t>Q07L026</t>
        </is>
      </c>
      <c r="B8049" t="inlineStr">
        <is>
          <t>MARCO AURELIO DE OLIVEIRA  GARCIA</t>
        </is>
      </c>
      <c r="C8049" t="n">
        <v>1</v>
      </c>
      <c r="D8049" t="inlineStr">
        <is>
          <t>IPCA</t>
        </is>
      </c>
      <c r="E8049" t="n">
        <v>0.009488792934583046</v>
      </c>
      <c r="F8049" t="inlineStr">
        <is>
          <t>MENSAL</t>
        </is>
      </c>
      <c r="G8049" t="n">
        <v>46456</v>
      </c>
      <c r="H8049" t="n">
        <v>46456</v>
      </c>
      <c r="I8049" t="inlineStr">
        <is>
          <t>058</t>
        </is>
      </c>
      <c r="J8049" t="inlineStr">
        <is>
          <t>CARTEIRA</t>
        </is>
      </c>
      <c r="K8049" t="inlineStr">
        <is>
          <t>CONTRATO</t>
        </is>
      </c>
      <c r="L8049" t="n">
        <v>682.7412780000001</v>
      </c>
      <c r="M8049" t="inlineStr"/>
      <c r="N8049" t="inlineStr"/>
      <c r="O8049" s="142">
        <f>DATE(YEAR(H8049),MONTH(H8049),1)</f>
        <v/>
      </c>
      <c r="P8049" s="132">
        <f>IF(H8049&gt;$L$3,"Futuro","Atraso")</f>
        <v/>
      </c>
      <c r="Q8049">
        <f>12*(YEAR(H8049)-YEAR($L$3))+(MONTH(H8049)-MONTH($L$3))</f>
        <v/>
      </c>
      <c r="R8049" s="366">
        <f>IF(N8049="IBIRAPITANGA FASE 3",IF(P8049="Atraso",M8049,M8049/(1+$J$2)^Q8049),IF(P8049="Atraso",M8049,M8049/(1+$J$1)^Q8049))</f>
        <v/>
      </c>
    </row>
    <row r="8050">
      <c r="A8050" t="inlineStr">
        <is>
          <t>Q07L026</t>
        </is>
      </c>
      <c r="B8050" t="inlineStr">
        <is>
          <t>MARCO AURELIO DE OLIVEIRA  GARCIA</t>
        </is>
      </c>
      <c r="C8050" t="n">
        <v>1</v>
      </c>
      <c r="D8050" t="inlineStr">
        <is>
          <t>IPCA</t>
        </is>
      </c>
      <c r="E8050" t="n">
        <v>0.009488792934583046</v>
      </c>
      <c r="F8050" t="inlineStr">
        <is>
          <t>MENSAL</t>
        </is>
      </c>
      <c r="G8050" t="n">
        <v>46487</v>
      </c>
      <c r="H8050" t="n">
        <v>46487</v>
      </c>
      <c r="I8050" t="inlineStr">
        <is>
          <t>059</t>
        </is>
      </c>
      <c r="J8050" t="inlineStr">
        <is>
          <t>CARTEIRA</t>
        </is>
      </c>
      <c r="K8050" t="inlineStr">
        <is>
          <t>CONTRATO</t>
        </is>
      </c>
      <c r="L8050" t="n">
        <v>682.7412780000001</v>
      </c>
      <c r="M8050" t="inlineStr"/>
      <c r="N8050" t="inlineStr"/>
      <c r="O8050" s="142">
        <f>DATE(YEAR(H8050),MONTH(H8050),1)</f>
        <v/>
      </c>
      <c r="P8050" s="132">
        <f>IF(H8050&gt;$L$3,"Futuro","Atraso")</f>
        <v/>
      </c>
      <c r="Q8050">
        <f>12*(YEAR(H8050)-YEAR($L$3))+(MONTH(H8050)-MONTH($L$3))</f>
        <v/>
      </c>
      <c r="R8050" s="366">
        <f>IF(N8050="IBIRAPITANGA FASE 3",IF(P8050="Atraso",M8050,M8050/(1+$J$2)^Q8050),IF(P8050="Atraso",M8050,M8050/(1+$J$1)^Q8050))</f>
        <v/>
      </c>
    </row>
    <row r="8051">
      <c r="A8051" t="inlineStr">
        <is>
          <t>Q07L026</t>
        </is>
      </c>
      <c r="B8051" t="inlineStr">
        <is>
          <t>MARCO AURELIO DE OLIVEIRA  GARCIA</t>
        </is>
      </c>
      <c r="C8051" t="n">
        <v>1</v>
      </c>
      <c r="D8051" t="inlineStr">
        <is>
          <t>IPCA</t>
        </is>
      </c>
      <c r="E8051" t="n">
        <v>0.009488792934583046</v>
      </c>
      <c r="F8051" t="inlineStr">
        <is>
          <t>MENSAL</t>
        </is>
      </c>
      <c r="G8051" t="n">
        <v>46517</v>
      </c>
      <c r="H8051" t="n">
        <v>46517</v>
      </c>
      <c r="I8051" t="inlineStr">
        <is>
          <t>060</t>
        </is>
      </c>
      <c r="J8051" t="inlineStr">
        <is>
          <t>CARTEIRA</t>
        </is>
      </c>
      <c r="K8051" t="inlineStr">
        <is>
          <t>CONTRATO</t>
        </is>
      </c>
      <c r="L8051" t="n">
        <v>682.7412780000001</v>
      </c>
      <c r="M8051" t="inlineStr"/>
      <c r="N8051" t="inlineStr"/>
      <c r="O8051" s="142">
        <f>DATE(YEAR(H8051),MONTH(H8051),1)</f>
        <v/>
      </c>
      <c r="P8051" s="132">
        <f>IF(H8051&gt;$L$3,"Futuro","Atraso")</f>
        <v/>
      </c>
      <c r="Q8051">
        <f>12*(YEAR(H8051)-YEAR($L$3))+(MONTH(H8051)-MONTH($L$3))</f>
        <v/>
      </c>
      <c r="R8051" s="366">
        <f>IF(N8051="IBIRAPITANGA FASE 3",IF(P8051="Atraso",M8051,M8051/(1+$J$2)^Q8051),IF(P8051="Atraso",M8051,M8051/(1+$J$1)^Q8051))</f>
        <v/>
      </c>
    </row>
    <row r="8052">
      <c r="A8052" t="inlineStr">
        <is>
          <t>Q07L026</t>
        </is>
      </c>
      <c r="B8052" t="inlineStr">
        <is>
          <t>MARCO AURELIO DE OLIVEIRA  GARCIA</t>
        </is>
      </c>
      <c r="C8052" t="n">
        <v>1</v>
      </c>
      <c r="D8052" t="inlineStr">
        <is>
          <t>IPCA</t>
        </is>
      </c>
      <c r="E8052" t="n">
        <v>0.009488792934583046</v>
      </c>
      <c r="F8052" t="inlineStr">
        <is>
          <t>MENSAL</t>
        </is>
      </c>
      <c r="G8052" t="n">
        <v>46548</v>
      </c>
      <c r="H8052" t="n">
        <v>46548</v>
      </c>
      <c r="I8052" t="inlineStr">
        <is>
          <t>061</t>
        </is>
      </c>
      <c r="J8052" t="inlineStr">
        <is>
          <t>CARTEIRA</t>
        </is>
      </c>
      <c r="K8052" t="inlineStr">
        <is>
          <t>CONTRATO</t>
        </is>
      </c>
      <c r="L8052" t="n">
        <v>682.7412780000001</v>
      </c>
      <c r="M8052" t="inlineStr"/>
      <c r="N8052" t="inlineStr"/>
      <c r="O8052" s="142">
        <f>DATE(YEAR(H8052),MONTH(H8052),1)</f>
        <v/>
      </c>
      <c r="P8052" s="132">
        <f>IF(H8052&gt;$L$3,"Futuro","Atraso")</f>
        <v/>
      </c>
      <c r="Q8052">
        <f>12*(YEAR(H8052)-YEAR($L$3))+(MONTH(H8052)-MONTH($L$3))</f>
        <v/>
      </c>
      <c r="R8052" s="366">
        <f>IF(N8052="IBIRAPITANGA FASE 3",IF(P8052="Atraso",M8052,M8052/(1+$J$2)^Q8052),IF(P8052="Atraso",M8052,M8052/(1+$J$1)^Q8052))</f>
        <v/>
      </c>
    </row>
    <row r="8053">
      <c r="A8053" t="inlineStr">
        <is>
          <t>Q07L026</t>
        </is>
      </c>
      <c r="B8053" t="inlineStr">
        <is>
          <t>MARCO AURELIO DE OLIVEIRA  GARCIA</t>
        </is>
      </c>
      <c r="C8053" t="n">
        <v>1</v>
      </c>
      <c r="D8053" t="inlineStr">
        <is>
          <t>IPCA</t>
        </is>
      </c>
      <c r="E8053" t="n">
        <v>0.009488792934583046</v>
      </c>
      <c r="F8053" t="inlineStr">
        <is>
          <t>MENSAL</t>
        </is>
      </c>
      <c r="G8053" t="n">
        <v>46578</v>
      </c>
      <c r="H8053" t="n">
        <v>46578</v>
      </c>
      <c r="I8053" t="inlineStr">
        <is>
          <t>062</t>
        </is>
      </c>
      <c r="J8053" t="inlineStr">
        <is>
          <t>CARTEIRA</t>
        </is>
      </c>
      <c r="K8053" t="inlineStr">
        <is>
          <t>CONTRATO</t>
        </is>
      </c>
      <c r="L8053" t="n">
        <v>682.7412780000001</v>
      </c>
      <c r="M8053" t="inlineStr"/>
      <c r="N8053" t="inlineStr"/>
      <c r="O8053" s="142">
        <f>DATE(YEAR(H8053),MONTH(H8053),1)</f>
        <v/>
      </c>
      <c r="P8053" s="132">
        <f>IF(H8053&gt;$L$3,"Futuro","Atraso")</f>
        <v/>
      </c>
      <c r="Q8053">
        <f>12*(YEAR(H8053)-YEAR($L$3))+(MONTH(H8053)-MONTH($L$3))</f>
        <v/>
      </c>
      <c r="R8053" s="366">
        <f>IF(N8053="IBIRAPITANGA FASE 3",IF(P8053="Atraso",M8053,M8053/(1+$J$2)^Q8053),IF(P8053="Atraso",M8053,M8053/(1+$J$1)^Q8053))</f>
        <v/>
      </c>
    </row>
    <row r="8054">
      <c r="A8054" t="inlineStr">
        <is>
          <t>Q07L026</t>
        </is>
      </c>
      <c r="B8054" t="inlineStr">
        <is>
          <t>MARCO AURELIO DE OLIVEIRA  GARCIA</t>
        </is>
      </c>
      <c r="C8054" t="n">
        <v>1</v>
      </c>
      <c r="D8054" t="inlineStr">
        <is>
          <t>IPCA</t>
        </is>
      </c>
      <c r="E8054" t="n">
        <v>0.009488792934583046</v>
      </c>
      <c r="F8054" t="inlineStr">
        <is>
          <t>MENSAL</t>
        </is>
      </c>
      <c r="G8054" t="n">
        <v>46609</v>
      </c>
      <c r="H8054" t="n">
        <v>46609</v>
      </c>
      <c r="I8054" t="inlineStr">
        <is>
          <t>063</t>
        </is>
      </c>
      <c r="J8054" t="inlineStr">
        <is>
          <t>CARTEIRA</t>
        </is>
      </c>
      <c r="K8054" t="inlineStr">
        <is>
          <t>CONTRATO</t>
        </is>
      </c>
      <c r="L8054" t="n">
        <v>682.7412780000001</v>
      </c>
      <c r="M8054" t="inlineStr"/>
      <c r="N8054" t="inlineStr"/>
      <c r="O8054" s="142">
        <f>DATE(YEAR(H8054),MONTH(H8054),1)</f>
        <v/>
      </c>
      <c r="P8054" s="132">
        <f>IF(H8054&gt;$L$3,"Futuro","Atraso")</f>
        <v/>
      </c>
      <c r="Q8054">
        <f>12*(YEAR(H8054)-YEAR($L$3))+(MONTH(H8054)-MONTH($L$3))</f>
        <v/>
      </c>
      <c r="R8054" s="366">
        <f>IF(N8054="IBIRAPITANGA FASE 3",IF(P8054="Atraso",M8054,M8054/(1+$J$2)^Q8054),IF(P8054="Atraso",M8054,M8054/(1+$J$1)^Q8054))</f>
        <v/>
      </c>
    </row>
    <row r="8055">
      <c r="A8055" t="inlineStr">
        <is>
          <t>Q07L026</t>
        </is>
      </c>
      <c r="B8055" t="inlineStr">
        <is>
          <t>MARCO AURELIO DE OLIVEIRA  GARCIA</t>
        </is>
      </c>
      <c r="C8055" t="n">
        <v>1</v>
      </c>
      <c r="D8055" t="inlineStr">
        <is>
          <t>IPCA</t>
        </is>
      </c>
      <c r="E8055" t="n">
        <v>0.009488792934583046</v>
      </c>
      <c r="F8055" t="inlineStr">
        <is>
          <t>MENSAL</t>
        </is>
      </c>
      <c r="G8055" t="n">
        <v>46640</v>
      </c>
      <c r="H8055" t="n">
        <v>46640</v>
      </c>
      <c r="I8055" t="inlineStr">
        <is>
          <t>064</t>
        </is>
      </c>
      <c r="J8055" t="inlineStr">
        <is>
          <t>CARTEIRA</t>
        </is>
      </c>
      <c r="K8055" t="inlineStr">
        <is>
          <t>CONTRATO</t>
        </is>
      </c>
      <c r="L8055" t="n">
        <v>682.7412780000001</v>
      </c>
      <c r="M8055" t="inlineStr"/>
      <c r="N8055" t="inlineStr"/>
      <c r="O8055" s="142">
        <f>DATE(YEAR(H8055),MONTH(H8055),1)</f>
        <v/>
      </c>
      <c r="P8055" s="132">
        <f>IF(H8055&gt;$L$3,"Futuro","Atraso")</f>
        <v/>
      </c>
      <c r="Q8055">
        <f>12*(YEAR(H8055)-YEAR($L$3))+(MONTH(H8055)-MONTH($L$3))</f>
        <v/>
      </c>
      <c r="R8055" s="366">
        <f>IF(N8055="IBIRAPITANGA FASE 3",IF(P8055="Atraso",M8055,M8055/(1+$J$2)^Q8055),IF(P8055="Atraso",M8055,M8055/(1+$J$1)^Q8055))</f>
        <v/>
      </c>
    </row>
    <row r="8056">
      <c r="A8056" t="inlineStr">
        <is>
          <t>Q07L026</t>
        </is>
      </c>
      <c r="B8056" t="inlineStr">
        <is>
          <t>MARCO AURELIO DE OLIVEIRA  GARCIA</t>
        </is>
      </c>
      <c r="C8056" t="n">
        <v>1</v>
      </c>
      <c r="D8056" t="inlineStr">
        <is>
          <t>IPCA</t>
        </is>
      </c>
      <c r="E8056" t="n">
        <v>0.009488792934583046</v>
      </c>
      <c r="F8056" t="inlineStr">
        <is>
          <t>MENSAL</t>
        </is>
      </c>
      <c r="G8056" t="n">
        <v>46670</v>
      </c>
      <c r="H8056" t="n">
        <v>46670</v>
      </c>
      <c r="I8056" t="inlineStr">
        <is>
          <t>065</t>
        </is>
      </c>
      <c r="J8056" t="inlineStr">
        <is>
          <t>CARTEIRA</t>
        </is>
      </c>
      <c r="K8056" t="inlineStr">
        <is>
          <t>CONTRATO</t>
        </is>
      </c>
      <c r="L8056" t="n">
        <v>682.7412780000001</v>
      </c>
      <c r="M8056" t="inlineStr"/>
      <c r="N8056" t="inlineStr"/>
      <c r="O8056" s="142">
        <f>DATE(YEAR(H8056),MONTH(H8056),1)</f>
        <v/>
      </c>
      <c r="P8056" s="132">
        <f>IF(H8056&gt;$L$3,"Futuro","Atraso")</f>
        <v/>
      </c>
      <c r="Q8056">
        <f>12*(YEAR(H8056)-YEAR($L$3))+(MONTH(H8056)-MONTH($L$3))</f>
        <v/>
      </c>
      <c r="R8056" s="366">
        <f>IF(N8056="IBIRAPITANGA FASE 3",IF(P8056="Atraso",M8056,M8056/(1+$J$2)^Q8056),IF(P8056="Atraso",M8056,M8056/(1+$J$1)^Q8056))</f>
        <v/>
      </c>
    </row>
    <row r="8057">
      <c r="A8057" t="inlineStr">
        <is>
          <t>Q07L026</t>
        </is>
      </c>
      <c r="B8057" t="inlineStr">
        <is>
          <t>MARCO AURELIO DE OLIVEIRA  GARCIA</t>
        </is>
      </c>
      <c r="C8057" t="n">
        <v>1</v>
      </c>
      <c r="D8057" t="inlineStr">
        <is>
          <t>IPCA</t>
        </is>
      </c>
      <c r="E8057" t="n">
        <v>0.009488792934583046</v>
      </c>
      <c r="F8057" t="inlineStr">
        <is>
          <t>MENSAL</t>
        </is>
      </c>
      <c r="G8057" t="n">
        <v>46701</v>
      </c>
      <c r="H8057" t="n">
        <v>46701</v>
      </c>
      <c r="I8057" t="inlineStr">
        <is>
          <t>066</t>
        </is>
      </c>
      <c r="J8057" t="inlineStr">
        <is>
          <t>CARTEIRA</t>
        </is>
      </c>
      <c r="K8057" t="inlineStr">
        <is>
          <t>CONTRATO</t>
        </is>
      </c>
      <c r="L8057" t="n">
        <v>682.7412780000001</v>
      </c>
      <c r="M8057" t="inlineStr"/>
      <c r="N8057" t="inlineStr"/>
      <c r="O8057" s="142">
        <f>DATE(YEAR(H8057),MONTH(H8057),1)</f>
        <v/>
      </c>
      <c r="P8057" s="132">
        <f>IF(H8057&gt;$L$3,"Futuro","Atraso")</f>
        <v/>
      </c>
      <c r="Q8057">
        <f>12*(YEAR(H8057)-YEAR($L$3))+(MONTH(H8057)-MONTH($L$3))</f>
        <v/>
      </c>
      <c r="R8057" s="366">
        <f>IF(N8057="IBIRAPITANGA FASE 3",IF(P8057="Atraso",M8057,M8057/(1+$J$2)^Q8057),IF(P8057="Atraso",M8057,M8057/(1+$J$1)^Q8057))</f>
        <v/>
      </c>
    </row>
    <row r="8058">
      <c r="A8058" t="inlineStr">
        <is>
          <t>Q07L026</t>
        </is>
      </c>
      <c r="B8058" t="inlineStr">
        <is>
          <t>MARCO AURELIO DE OLIVEIRA  GARCIA</t>
        </is>
      </c>
      <c r="C8058" t="n">
        <v>1</v>
      </c>
      <c r="D8058" t="inlineStr">
        <is>
          <t>IPCA</t>
        </is>
      </c>
      <c r="E8058" t="n">
        <v>0.009488792934583046</v>
      </c>
      <c r="F8058" t="inlineStr">
        <is>
          <t>MENSAL</t>
        </is>
      </c>
      <c r="G8058" t="n">
        <v>46731</v>
      </c>
      <c r="H8058" t="n">
        <v>46731</v>
      </c>
      <c r="I8058" t="inlineStr">
        <is>
          <t>067</t>
        </is>
      </c>
      <c r="J8058" t="inlineStr">
        <is>
          <t>CARTEIRA</t>
        </is>
      </c>
      <c r="K8058" t="inlineStr">
        <is>
          <t>CONTRATO</t>
        </is>
      </c>
      <c r="L8058" t="n">
        <v>682.7412780000001</v>
      </c>
      <c r="M8058" t="inlineStr"/>
      <c r="N8058" t="inlineStr"/>
      <c r="O8058" s="142">
        <f>DATE(YEAR(H8058),MONTH(H8058),1)</f>
        <v/>
      </c>
      <c r="P8058" s="132">
        <f>IF(H8058&gt;$L$3,"Futuro","Atraso")</f>
        <v/>
      </c>
      <c r="Q8058">
        <f>12*(YEAR(H8058)-YEAR($L$3))+(MONTH(H8058)-MONTH($L$3))</f>
        <v/>
      </c>
      <c r="R8058" s="366">
        <f>IF(N8058="IBIRAPITANGA FASE 3",IF(P8058="Atraso",M8058,M8058/(1+$J$2)^Q8058),IF(P8058="Atraso",M8058,M8058/(1+$J$1)^Q8058))</f>
        <v/>
      </c>
    </row>
    <row r="8059">
      <c r="A8059" t="inlineStr">
        <is>
          <t>Q07L026</t>
        </is>
      </c>
      <c r="B8059" t="inlineStr">
        <is>
          <t>MARCO AURELIO DE OLIVEIRA  GARCIA</t>
        </is>
      </c>
      <c r="C8059" t="n">
        <v>1</v>
      </c>
      <c r="D8059" t="inlineStr">
        <is>
          <t>IPCA</t>
        </is>
      </c>
      <c r="E8059" t="n">
        <v>0.009488792934583046</v>
      </c>
      <c r="F8059" t="inlineStr">
        <is>
          <t>MENSAL</t>
        </is>
      </c>
      <c r="G8059" t="n">
        <v>46762</v>
      </c>
      <c r="H8059" t="n">
        <v>46762</v>
      </c>
      <c r="I8059" t="inlineStr">
        <is>
          <t>068</t>
        </is>
      </c>
      <c r="J8059" t="inlineStr">
        <is>
          <t>CARTEIRA</t>
        </is>
      </c>
      <c r="K8059" t="inlineStr">
        <is>
          <t>CONTRATO</t>
        </is>
      </c>
      <c r="L8059" t="n">
        <v>682.7412780000001</v>
      </c>
      <c r="M8059" t="inlineStr"/>
      <c r="N8059" t="inlineStr"/>
      <c r="O8059" s="142">
        <f>DATE(YEAR(H8059),MONTH(H8059),1)</f>
        <v/>
      </c>
      <c r="P8059" s="132">
        <f>IF(H8059&gt;$L$3,"Futuro","Atraso")</f>
        <v/>
      </c>
      <c r="Q8059">
        <f>12*(YEAR(H8059)-YEAR($L$3))+(MONTH(H8059)-MONTH($L$3))</f>
        <v/>
      </c>
      <c r="R8059" s="366">
        <f>IF(N8059="IBIRAPITANGA FASE 3",IF(P8059="Atraso",M8059,M8059/(1+$J$2)^Q8059),IF(P8059="Atraso",M8059,M8059/(1+$J$1)^Q8059))</f>
        <v/>
      </c>
    </row>
    <row r="8060">
      <c r="A8060" t="inlineStr">
        <is>
          <t>Q07L026</t>
        </is>
      </c>
      <c r="B8060" t="inlineStr">
        <is>
          <t>MARCO AURELIO DE OLIVEIRA  GARCIA</t>
        </is>
      </c>
      <c r="C8060" t="n">
        <v>1</v>
      </c>
      <c r="D8060" t="inlineStr">
        <is>
          <t>IPCA</t>
        </is>
      </c>
      <c r="E8060" t="n">
        <v>0.009488792934583046</v>
      </c>
      <c r="F8060" t="inlineStr">
        <is>
          <t>MENSAL</t>
        </is>
      </c>
      <c r="G8060" t="n">
        <v>46793</v>
      </c>
      <c r="H8060" t="n">
        <v>46793</v>
      </c>
      <c r="I8060" t="inlineStr">
        <is>
          <t>069</t>
        </is>
      </c>
      <c r="J8060" t="inlineStr">
        <is>
          <t>CARTEIRA</t>
        </is>
      </c>
      <c r="K8060" t="inlineStr">
        <is>
          <t>CONTRATO</t>
        </is>
      </c>
      <c r="L8060" t="n">
        <v>682.7412780000001</v>
      </c>
      <c r="M8060" t="inlineStr"/>
      <c r="N8060" t="inlineStr"/>
      <c r="O8060" s="142">
        <f>DATE(YEAR(H8060),MONTH(H8060),1)</f>
        <v/>
      </c>
      <c r="P8060" s="132">
        <f>IF(H8060&gt;$L$3,"Futuro","Atraso")</f>
        <v/>
      </c>
      <c r="Q8060">
        <f>12*(YEAR(H8060)-YEAR($L$3))+(MONTH(H8060)-MONTH($L$3))</f>
        <v/>
      </c>
      <c r="R8060" s="366">
        <f>IF(N8060="IBIRAPITANGA FASE 3",IF(P8060="Atraso",M8060,M8060/(1+$J$2)^Q8060),IF(P8060="Atraso",M8060,M8060/(1+$J$1)^Q8060))</f>
        <v/>
      </c>
    </row>
    <row r="8061">
      <c r="A8061" t="inlineStr">
        <is>
          <t>Q07L026</t>
        </is>
      </c>
      <c r="B8061" t="inlineStr">
        <is>
          <t>MARCO AURELIO DE OLIVEIRA  GARCIA</t>
        </is>
      </c>
      <c r="C8061" t="n">
        <v>1</v>
      </c>
      <c r="D8061" t="inlineStr">
        <is>
          <t>IPCA</t>
        </is>
      </c>
      <c r="E8061" t="n">
        <v>0.009488792934583046</v>
      </c>
      <c r="F8061" t="inlineStr">
        <is>
          <t>MENSAL</t>
        </is>
      </c>
      <c r="G8061" t="n">
        <v>46822</v>
      </c>
      <c r="H8061" t="n">
        <v>46822</v>
      </c>
      <c r="I8061" t="inlineStr">
        <is>
          <t>070</t>
        </is>
      </c>
      <c r="J8061" t="inlineStr">
        <is>
          <t>CARTEIRA</t>
        </is>
      </c>
      <c r="K8061" t="inlineStr">
        <is>
          <t>CONTRATO</t>
        </is>
      </c>
      <c r="L8061" t="n">
        <v>682.7412780000001</v>
      </c>
      <c r="M8061" t="inlineStr"/>
      <c r="N8061" t="inlineStr"/>
      <c r="O8061" s="142">
        <f>DATE(YEAR(H8061),MONTH(H8061),1)</f>
        <v/>
      </c>
      <c r="P8061" s="132">
        <f>IF(H8061&gt;$L$3,"Futuro","Atraso")</f>
        <v/>
      </c>
      <c r="Q8061">
        <f>12*(YEAR(H8061)-YEAR($L$3))+(MONTH(H8061)-MONTH($L$3))</f>
        <v/>
      </c>
      <c r="R8061" s="366">
        <f>IF(N8061="IBIRAPITANGA FASE 3",IF(P8061="Atraso",M8061,M8061/(1+$J$2)^Q8061),IF(P8061="Atraso",M8061,M8061/(1+$J$1)^Q8061))</f>
        <v/>
      </c>
    </row>
    <row r="8062">
      <c r="A8062" t="inlineStr">
        <is>
          <t>Q07L026</t>
        </is>
      </c>
      <c r="B8062" t="inlineStr">
        <is>
          <t>MARCO AURELIO DE OLIVEIRA  GARCIA</t>
        </is>
      </c>
      <c r="C8062" t="n">
        <v>1</v>
      </c>
      <c r="D8062" t="inlineStr">
        <is>
          <t>IPCA</t>
        </is>
      </c>
      <c r="E8062" t="n">
        <v>0.009488792934583046</v>
      </c>
      <c r="F8062" t="inlineStr">
        <is>
          <t>MENSAL</t>
        </is>
      </c>
      <c r="G8062" t="n">
        <v>46853</v>
      </c>
      <c r="H8062" t="n">
        <v>46853</v>
      </c>
      <c r="I8062" t="inlineStr">
        <is>
          <t>071</t>
        </is>
      </c>
      <c r="J8062" t="inlineStr">
        <is>
          <t>CARTEIRA</t>
        </is>
      </c>
      <c r="K8062" t="inlineStr">
        <is>
          <t>CONTRATO</t>
        </is>
      </c>
      <c r="L8062" t="n">
        <v>682.7412780000001</v>
      </c>
      <c r="M8062" t="inlineStr"/>
      <c r="N8062" t="inlineStr"/>
      <c r="O8062" s="142">
        <f>DATE(YEAR(H8062),MONTH(H8062),1)</f>
        <v/>
      </c>
      <c r="P8062" s="132">
        <f>IF(H8062&gt;$L$3,"Futuro","Atraso")</f>
        <v/>
      </c>
      <c r="Q8062">
        <f>12*(YEAR(H8062)-YEAR($L$3))+(MONTH(H8062)-MONTH($L$3))</f>
        <v/>
      </c>
      <c r="R8062" s="366">
        <f>IF(N8062="IBIRAPITANGA FASE 3",IF(P8062="Atraso",M8062,M8062/(1+$J$2)^Q8062),IF(P8062="Atraso",M8062,M8062/(1+$J$1)^Q8062))</f>
        <v/>
      </c>
    </row>
    <row r="8063">
      <c r="A8063" t="inlineStr">
        <is>
          <t>Q07L026</t>
        </is>
      </c>
      <c r="B8063" t="inlineStr">
        <is>
          <t>MARCO AURELIO DE OLIVEIRA  GARCIA</t>
        </is>
      </c>
      <c r="C8063" t="n">
        <v>1</v>
      </c>
      <c r="D8063" t="inlineStr">
        <is>
          <t>IPCA</t>
        </is>
      </c>
      <c r="E8063" t="n">
        <v>0.009488792934583046</v>
      </c>
      <c r="F8063" t="inlineStr">
        <is>
          <t>MENSAL</t>
        </is>
      </c>
      <c r="G8063" t="n">
        <v>46883</v>
      </c>
      <c r="H8063" t="n">
        <v>46883</v>
      </c>
      <c r="I8063" t="inlineStr">
        <is>
          <t>072</t>
        </is>
      </c>
      <c r="J8063" t="inlineStr">
        <is>
          <t>CARTEIRA</t>
        </is>
      </c>
      <c r="K8063" t="inlineStr">
        <is>
          <t>CONTRATO</t>
        </is>
      </c>
      <c r="L8063" t="n">
        <v>682.7412780000001</v>
      </c>
      <c r="M8063" t="inlineStr"/>
      <c r="N8063" t="inlineStr"/>
      <c r="O8063" s="142">
        <f>DATE(YEAR(H8063),MONTH(H8063),1)</f>
        <v/>
      </c>
      <c r="P8063" s="132">
        <f>IF(H8063&gt;$L$3,"Futuro","Atraso")</f>
        <v/>
      </c>
      <c r="Q8063">
        <f>12*(YEAR(H8063)-YEAR($L$3))+(MONTH(H8063)-MONTH($L$3))</f>
        <v/>
      </c>
      <c r="R8063" s="366">
        <f>IF(N8063="IBIRAPITANGA FASE 3",IF(P8063="Atraso",M8063,M8063/(1+$J$2)^Q8063),IF(P8063="Atraso",M8063,M8063/(1+$J$1)^Q8063))</f>
        <v/>
      </c>
    </row>
    <row r="8064">
      <c r="A8064" t="inlineStr">
        <is>
          <t>Q07L026</t>
        </is>
      </c>
      <c r="B8064" t="inlineStr">
        <is>
          <t>MARCO AURELIO DE OLIVEIRA  GARCIA</t>
        </is>
      </c>
      <c r="C8064" t="n">
        <v>1</v>
      </c>
      <c r="D8064" t="inlineStr">
        <is>
          <t>IPCA</t>
        </is>
      </c>
      <c r="E8064" t="n">
        <v>0.009488792934583046</v>
      </c>
      <c r="F8064" t="inlineStr">
        <is>
          <t>MENSAL</t>
        </is>
      </c>
      <c r="G8064" t="n">
        <v>46914</v>
      </c>
      <c r="H8064" t="n">
        <v>46914</v>
      </c>
      <c r="I8064" t="inlineStr">
        <is>
          <t>073</t>
        </is>
      </c>
      <c r="J8064" t="inlineStr">
        <is>
          <t>CARTEIRA</t>
        </is>
      </c>
      <c r="K8064" t="inlineStr">
        <is>
          <t>CONTRATO</t>
        </is>
      </c>
      <c r="L8064" t="n">
        <v>682.7412780000001</v>
      </c>
      <c r="M8064" t="inlineStr"/>
      <c r="N8064" t="inlineStr"/>
      <c r="O8064" s="142">
        <f>DATE(YEAR(H8064),MONTH(H8064),1)</f>
        <v/>
      </c>
      <c r="P8064" s="132">
        <f>IF(H8064&gt;$L$3,"Futuro","Atraso")</f>
        <v/>
      </c>
      <c r="Q8064">
        <f>12*(YEAR(H8064)-YEAR($L$3))+(MONTH(H8064)-MONTH($L$3))</f>
        <v/>
      </c>
      <c r="R8064" s="366">
        <f>IF(N8064="IBIRAPITANGA FASE 3",IF(P8064="Atraso",M8064,M8064/(1+$J$2)^Q8064),IF(P8064="Atraso",M8064,M8064/(1+$J$1)^Q8064))</f>
        <v/>
      </c>
    </row>
    <row r="8065">
      <c r="A8065" t="inlineStr">
        <is>
          <t>Q07L026</t>
        </is>
      </c>
      <c r="B8065" t="inlineStr">
        <is>
          <t>MARCO AURELIO DE OLIVEIRA  GARCIA</t>
        </is>
      </c>
      <c r="C8065" t="n">
        <v>1</v>
      </c>
      <c r="D8065" t="inlineStr">
        <is>
          <t>IPCA</t>
        </is>
      </c>
      <c r="E8065" t="n">
        <v>0.009488792934583046</v>
      </c>
      <c r="F8065" t="inlineStr">
        <is>
          <t>MENSAL</t>
        </is>
      </c>
      <c r="G8065" t="n">
        <v>46944</v>
      </c>
      <c r="H8065" t="n">
        <v>46944</v>
      </c>
      <c r="I8065" t="inlineStr">
        <is>
          <t>074</t>
        </is>
      </c>
      <c r="J8065" t="inlineStr">
        <is>
          <t>CARTEIRA</t>
        </is>
      </c>
      <c r="K8065" t="inlineStr">
        <is>
          <t>CONTRATO</t>
        </is>
      </c>
      <c r="L8065" t="n">
        <v>682.7412780000001</v>
      </c>
      <c r="M8065" t="inlineStr"/>
      <c r="N8065" t="inlineStr"/>
      <c r="O8065" s="142">
        <f>DATE(YEAR(H8065),MONTH(H8065),1)</f>
        <v/>
      </c>
      <c r="P8065" s="132">
        <f>IF(H8065&gt;$L$3,"Futuro","Atraso")</f>
        <v/>
      </c>
      <c r="Q8065">
        <f>12*(YEAR(H8065)-YEAR($L$3))+(MONTH(H8065)-MONTH($L$3))</f>
        <v/>
      </c>
      <c r="R8065" s="366">
        <f>IF(N8065="IBIRAPITANGA FASE 3",IF(P8065="Atraso",M8065,M8065/(1+$J$2)^Q8065),IF(P8065="Atraso",M8065,M8065/(1+$J$1)^Q8065))</f>
        <v/>
      </c>
    </row>
    <row r="8066">
      <c r="A8066" t="inlineStr">
        <is>
          <t>Q07L026</t>
        </is>
      </c>
      <c r="B8066" t="inlineStr">
        <is>
          <t>MARCO AURELIO DE OLIVEIRA  GARCIA</t>
        </is>
      </c>
      <c r="C8066" t="n">
        <v>1</v>
      </c>
      <c r="D8066" t="inlineStr">
        <is>
          <t>IPCA</t>
        </is>
      </c>
      <c r="E8066" t="n">
        <v>0.009488792934583046</v>
      </c>
      <c r="F8066" t="inlineStr">
        <is>
          <t>MENSAL</t>
        </is>
      </c>
      <c r="G8066" t="n">
        <v>46975</v>
      </c>
      <c r="H8066" t="n">
        <v>46975</v>
      </c>
      <c r="I8066" t="inlineStr">
        <is>
          <t>075</t>
        </is>
      </c>
      <c r="J8066" t="inlineStr">
        <is>
          <t>CARTEIRA</t>
        </is>
      </c>
      <c r="K8066" t="inlineStr">
        <is>
          <t>CONTRATO</t>
        </is>
      </c>
      <c r="L8066" t="n">
        <v>682.7412780000001</v>
      </c>
      <c r="M8066" t="inlineStr"/>
      <c r="N8066" t="inlineStr"/>
      <c r="O8066" s="142">
        <f>DATE(YEAR(H8066),MONTH(H8066),1)</f>
        <v/>
      </c>
      <c r="P8066" s="132">
        <f>IF(H8066&gt;$L$3,"Futuro","Atraso")</f>
        <v/>
      </c>
      <c r="Q8066">
        <f>12*(YEAR(H8066)-YEAR($L$3))+(MONTH(H8066)-MONTH($L$3))</f>
        <v/>
      </c>
      <c r="R8066" s="366">
        <f>IF(N8066="IBIRAPITANGA FASE 3",IF(P8066="Atraso",M8066,M8066/(1+$J$2)^Q8066),IF(P8066="Atraso",M8066,M8066/(1+$J$1)^Q8066))</f>
        <v/>
      </c>
    </row>
    <row r="8067">
      <c r="A8067" t="inlineStr">
        <is>
          <t>Q07L026</t>
        </is>
      </c>
      <c r="B8067" t="inlineStr">
        <is>
          <t>MARCO AURELIO DE OLIVEIRA  GARCIA</t>
        </is>
      </c>
      <c r="C8067" t="n">
        <v>1</v>
      </c>
      <c r="D8067" t="inlineStr">
        <is>
          <t>IPCA</t>
        </is>
      </c>
      <c r="E8067" t="n">
        <v>0.009488792934583046</v>
      </c>
      <c r="F8067" t="inlineStr">
        <is>
          <t>MENSAL</t>
        </is>
      </c>
      <c r="G8067" t="n">
        <v>47006</v>
      </c>
      <c r="H8067" t="n">
        <v>47006</v>
      </c>
      <c r="I8067" t="inlineStr">
        <is>
          <t>076</t>
        </is>
      </c>
      <c r="J8067" t="inlineStr">
        <is>
          <t>CARTEIRA</t>
        </is>
      </c>
      <c r="K8067" t="inlineStr">
        <is>
          <t>CONTRATO</t>
        </is>
      </c>
      <c r="L8067" t="n">
        <v>682.7412780000001</v>
      </c>
      <c r="M8067" t="inlineStr"/>
      <c r="N8067" t="inlineStr"/>
      <c r="O8067" s="142">
        <f>DATE(YEAR(H8067),MONTH(H8067),1)</f>
        <v/>
      </c>
      <c r="P8067" s="132">
        <f>IF(H8067&gt;$L$3,"Futuro","Atraso")</f>
        <v/>
      </c>
      <c r="Q8067">
        <f>12*(YEAR(H8067)-YEAR($L$3))+(MONTH(H8067)-MONTH($L$3))</f>
        <v/>
      </c>
      <c r="R8067" s="366">
        <f>IF(N8067="IBIRAPITANGA FASE 3",IF(P8067="Atraso",M8067,M8067/(1+$J$2)^Q8067),IF(P8067="Atraso",M8067,M8067/(1+$J$1)^Q8067))</f>
        <v/>
      </c>
    </row>
    <row r="8068">
      <c r="A8068" t="inlineStr">
        <is>
          <t>Q07L026</t>
        </is>
      </c>
      <c r="B8068" t="inlineStr">
        <is>
          <t>MARCO AURELIO DE OLIVEIRA  GARCIA</t>
        </is>
      </c>
      <c r="C8068" t="n">
        <v>1</v>
      </c>
      <c r="D8068" t="inlineStr">
        <is>
          <t>IPCA</t>
        </is>
      </c>
      <c r="E8068" t="n">
        <v>0.009488792934583046</v>
      </c>
      <c r="F8068" t="inlineStr">
        <is>
          <t>MENSAL</t>
        </is>
      </c>
      <c r="G8068" t="n">
        <v>47036</v>
      </c>
      <c r="H8068" t="n">
        <v>47036</v>
      </c>
      <c r="I8068" t="inlineStr">
        <is>
          <t>077</t>
        </is>
      </c>
      <c r="J8068" t="inlineStr">
        <is>
          <t>CARTEIRA</t>
        </is>
      </c>
      <c r="K8068" t="inlineStr">
        <is>
          <t>CONTRATO</t>
        </is>
      </c>
      <c r="L8068" t="n">
        <v>682.7412780000001</v>
      </c>
      <c r="M8068" t="inlineStr"/>
      <c r="N8068" t="inlineStr"/>
      <c r="O8068" s="142">
        <f>DATE(YEAR(H8068),MONTH(H8068),1)</f>
        <v/>
      </c>
      <c r="P8068" s="132">
        <f>IF(H8068&gt;$L$3,"Futuro","Atraso")</f>
        <v/>
      </c>
      <c r="Q8068">
        <f>12*(YEAR(H8068)-YEAR($L$3))+(MONTH(H8068)-MONTH($L$3))</f>
        <v/>
      </c>
      <c r="R8068" s="366">
        <f>IF(N8068="IBIRAPITANGA FASE 3",IF(P8068="Atraso",M8068,M8068/(1+$J$2)^Q8068),IF(P8068="Atraso",M8068,M8068/(1+$J$1)^Q8068))</f>
        <v/>
      </c>
    </row>
    <row r="8069">
      <c r="A8069" t="inlineStr">
        <is>
          <t>Q07L026</t>
        </is>
      </c>
      <c r="B8069" t="inlineStr">
        <is>
          <t>MARCO AURELIO DE OLIVEIRA  GARCIA</t>
        </is>
      </c>
      <c r="C8069" t="n">
        <v>1</v>
      </c>
      <c r="D8069" t="inlineStr">
        <is>
          <t>IPCA</t>
        </is>
      </c>
      <c r="E8069" t="n">
        <v>0.009488792934583046</v>
      </c>
      <c r="F8069" t="inlineStr">
        <is>
          <t>MENSAL</t>
        </is>
      </c>
      <c r="G8069" t="n">
        <v>47067</v>
      </c>
      <c r="H8069" t="n">
        <v>47067</v>
      </c>
      <c r="I8069" t="inlineStr">
        <is>
          <t>078</t>
        </is>
      </c>
      <c r="J8069" t="inlineStr">
        <is>
          <t>CARTEIRA</t>
        </is>
      </c>
      <c r="K8069" t="inlineStr">
        <is>
          <t>CONTRATO</t>
        </is>
      </c>
      <c r="L8069" t="n">
        <v>682.7412780000001</v>
      </c>
      <c r="M8069" t="inlineStr"/>
      <c r="N8069" t="inlineStr"/>
      <c r="O8069" s="142">
        <f>DATE(YEAR(H8069),MONTH(H8069),1)</f>
        <v/>
      </c>
      <c r="P8069" s="132">
        <f>IF(H8069&gt;$L$3,"Futuro","Atraso")</f>
        <v/>
      </c>
      <c r="Q8069">
        <f>12*(YEAR(H8069)-YEAR($L$3))+(MONTH(H8069)-MONTH($L$3))</f>
        <v/>
      </c>
      <c r="R8069" s="366">
        <f>IF(N8069="IBIRAPITANGA FASE 3",IF(P8069="Atraso",M8069,M8069/(1+$J$2)^Q8069),IF(P8069="Atraso",M8069,M8069/(1+$J$1)^Q8069))</f>
        <v/>
      </c>
    </row>
    <row r="8070">
      <c r="A8070" t="inlineStr">
        <is>
          <t>Q07L026</t>
        </is>
      </c>
      <c r="B8070" t="inlineStr">
        <is>
          <t>MARCO AURELIO DE OLIVEIRA  GARCIA</t>
        </is>
      </c>
      <c r="C8070" t="n">
        <v>1</v>
      </c>
      <c r="D8070" t="inlineStr">
        <is>
          <t>IPCA</t>
        </is>
      </c>
      <c r="E8070" t="n">
        <v>0.009488792934583046</v>
      </c>
      <c r="F8070" t="inlineStr">
        <is>
          <t>MENSAL</t>
        </is>
      </c>
      <c r="G8070" t="n">
        <v>47097</v>
      </c>
      <c r="H8070" t="n">
        <v>47097</v>
      </c>
      <c r="I8070" t="inlineStr">
        <is>
          <t>079</t>
        </is>
      </c>
      <c r="J8070" t="inlineStr">
        <is>
          <t>CARTEIRA</t>
        </is>
      </c>
      <c r="K8070" t="inlineStr">
        <is>
          <t>CONTRATO</t>
        </is>
      </c>
      <c r="L8070" t="n">
        <v>682.7412780000001</v>
      </c>
      <c r="M8070" t="inlineStr"/>
      <c r="N8070" t="inlineStr"/>
      <c r="O8070" s="142">
        <f>DATE(YEAR(H8070),MONTH(H8070),1)</f>
        <v/>
      </c>
      <c r="P8070" s="132">
        <f>IF(H8070&gt;$L$3,"Futuro","Atraso")</f>
        <v/>
      </c>
      <c r="Q8070">
        <f>12*(YEAR(H8070)-YEAR($L$3))+(MONTH(H8070)-MONTH($L$3))</f>
        <v/>
      </c>
      <c r="R8070" s="366">
        <f>IF(N8070="IBIRAPITANGA FASE 3",IF(P8070="Atraso",M8070,M8070/(1+$J$2)^Q8070),IF(P8070="Atraso",M8070,M8070/(1+$J$1)^Q8070))</f>
        <v/>
      </c>
    </row>
    <row r="8071">
      <c r="A8071" t="inlineStr">
        <is>
          <t>Q07L026</t>
        </is>
      </c>
      <c r="B8071" t="inlineStr">
        <is>
          <t>MARCO AURELIO DE OLIVEIRA  GARCIA</t>
        </is>
      </c>
      <c r="C8071" t="n">
        <v>1</v>
      </c>
      <c r="D8071" t="inlineStr">
        <is>
          <t>IPCA</t>
        </is>
      </c>
      <c r="E8071" t="n">
        <v>0.009488792934583046</v>
      </c>
      <c r="F8071" t="inlineStr">
        <is>
          <t>MENSAL</t>
        </is>
      </c>
      <c r="G8071" t="n">
        <v>47128</v>
      </c>
      <c r="H8071" t="n">
        <v>47128</v>
      </c>
      <c r="I8071" t="inlineStr">
        <is>
          <t>080</t>
        </is>
      </c>
      <c r="J8071" t="inlineStr">
        <is>
          <t>CARTEIRA</t>
        </is>
      </c>
      <c r="K8071" t="inlineStr">
        <is>
          <t>CONTRATO</t>
        </is>
      </c>
      <c r="L8071" t="n">
        <v>682.7412780000001</v>
      </c>
      <c r="M8071" t="inlineStr"/>
      <c r="N8071" t="inlineStr"/>
      <c r="O8071" s="142">
        <f>DATE(YEAR(H8071),MONTH(H8071),1)</f>
        <v/>
      </c>
      <c r="P8071" s="132">
        <f>IF(H8071&gt;$L$3,"Futuro","Atraso")</f>
        <v/>
      </c>
      <c r="Q8071">
        <f>12*(YEAR(H8071)-YEAR($L$3))+(MONTH(H8071)-MONTH($L$3))</f>
        <v/>
      </c>
      <c r="R8071" s="366">
        <f>IF(N8071="IBIRAPITANGA FASE 3",IF(P8071="Atraso",M8071,M8071/(1+$J$2)^Q8071),IF(P8071="Atraso",M8071,M8071/(1+$J$1)^Q8071))</f>
        <v/>
      </c>
    </row>
    <row r="8072">
      <c r="A8072" t="inlineStr">
        <is>
          <t>Q07L026</t>
        </is>
      </c>
      <c r="B8072" t="inlineStr">
        <is>
          <t>MARCO AURELIO DE OLIVEIRA  GARCIA</t>
        </is>
      </c>
      <c r="C8072" t="n">
        <v>1</v>
      </c>
      <c r="D8072" t="inlineStr">
        <is>
          <t>IPCA</t>
        </is>
      </c>
      <c r="E8072" t="n">
        <v>0.009488792934583046</v>
      </c>
      <c r="F8072" t="inlineStr">
        <is>
          <t>MENSAL</t>
        </is>
      </c>
      <c r="G8072" t="n">
        <v>47159</v>
      </c>
      <c r="H8072" t="n">
        <v>47159</v>
      </c>
      <c r="I8072" t="inlineStr">
        <is>
          <t>081</t>
        </is>
      </c>
      <c r="J8072" t="inlineStr">
        <is>
          <t>CARTEIRA</t>
        </is>
      </c>
      <c r="K8072" t="inlineStr">
        <is>
          <t>CONTRATO</t>
        </is>
      </c>
      <c r="L8072" t="n">
        <v>682.7412780000001</v>
      </c>
      <c r="M8072" t="inlineStr"/>
      <c r="N8072" t="inlineStr"/>
      <c r="O8072" s="142">
        <f>DATE(YEAR(H8072),MONTH(H8072),1)</f>
        <v/>
      </c>
      <c r="P8072" s="132">
        <f>IF(H8072&gt;$L$3,"Futuro","Atraso")</f>
        <v/>
      </c>
      <c r="Q8072">
        <f>12*(YEAR(H8072)-YEAR($L$3))+(MONTH(H8072)-MONTH($L$3))</f>
        <v/>
      </c>
      <c r="R8072" s="366">
        <f>IF(N8072="IBIRAPITANGA FASE 3",IF(P8072="Atraso",M8072,M8072/(1+$J$2)^Q8072),IF(P8072="Atraso",M8072,M8072/(1+$J$1)^Q8072))</f>
        <v/>
      </c>
    </row>
    <row r="8073">
      <c r="A8073" t="inlineStr">
        <is>
          <t>Q07L026</t>
        </is>
      </c>
      <c r="B8073" t="inlineStr">
        <is>
          <t>MARCO AURELIO DE OLIVEIRA  GARCIA</t>
        </is>
      </c>
      <c r="C8073" t="n">
        <v>1</v>
      </c>
      <c r="D8073" t="inlineStr">
        <is>
          <t>IPCA</t>
        </is>
      </c>
      <c r="E8073" t="n">
        <v>0.009488792934583046</v>
      </c>
      <c r="F8073" t="inlineStr">
        <is>
          <t>MENSAL</t>
        </is>
      </c>
      <c r="G8073" t="n">
        <v>47187</v>
      </c>
      <c r="H8073" t="n">
        <v>47187</v>
      </c>
      <c r="I8073" t="inlineStr">
        <is>
          <t>082</t>
        </is>
      </c>
      <c r="J8073" t="inlineStr">
        <is>
          <t>CARTEIRA</t>
        </is>
      </c>
      <c r="K8073" t="inlineStr">
        <is>
          <t>CONTRATO</t>
        </is>
      </c>
      <c r="L8073" t="n">
        <v>682.7412780000001</v>
      </c>
      <c r="M8073" t="inlineStr"/>
      <c r="N8073" t="inlineStr"/>
      <c r="O8073" s="142">
        <f>DATE(YEAR(H8073),MONTH(H8073),1)</f>
        <v/>
      </c>
      <c r="P8073" s="132">
        <f>IF(H8073&gt;$L$3,"Futuro","Atraso")</f>
        <v/>
      </c>
      <c r="Q8073">
        <f>12*(YEAR(H8073)-YEAR($L$3))+(MONTH(H8073)-MONTH($L$3))</f>
        <v/>
      </c>
      <c r="R8073" s="366">
        <f>IF(N8073="IBIRAPITANGA FASE 3",IF(P8073="Atraso",M8073,M8073/(1+$J$2)^Q8073),IF(P8073="Atraso",M8073,M8073/(1+$J$1)^Q8073))</f>
        <v/>
      </c>
    </row>
    <row r="8074">
      <c r="A8074" t="inlineStr">
        <is>
          <t>Q07L026</t>
        </is>
      </c>
      <c r="B8074" t="inlineStr">
        <is>
          <t>MARCO AURELIO DE OLIVEIRA  GARCIA</t>
        </is>
      </c>
      <c r="C8074" t="n">
        <v>1</v>
      </c>
      <c r="D8074" t="inlineStr">
        <is>
          <t>IPCA</t>
        </is>
      </c>
      <c r="E8074" t="n">
        <v>0.009488792934583046</v>
      </c>
      <c r="F8074" t="inlineStr">
        <is>
          <t>MENSAL</t>
        </is>
      </c>
      <c r="G8074" t="n">
        <v>47218</v>
      </c>
      <c r="H8074" t="n">
        <v>47218</v>
      </c>
      <c r="I8074" t="inlineStr">
        <is>
          <t>083</t>
        </is>
      </c>
      <c r="J8074" t="inlineStr">
        <is>
          <t>CARTEIRA</t>
        </is>
      </c>
      <c r="K8074" t="inlineStr">
        <is>
          <t>CONTRATO</t>
        </is>
      </c>
      <c r="L8074" t="n">
        <v>682.7412780000001</v>
      </c>
      <c r="M8074" t="inlineStr"/>
      <c r="N8074" t="inlineStr"/>
      <c r="O8074" s="142">
        <f>DATE(YEAR(H8074),MONTH(H8074),1)</f>
        <v/>
      </c>
      <c r="P8074" s="132">
        <f>IF(H8074&gt;$L$3,"Futuro","Atraso")</f>
        <v/>
      </c>
      <c r="Q8074">
        <f>12*(YEAR(H8074)-YEAR($L$3))+(MONTH(H8074)-MONTH($L$3))</f>
        <v/>
      </c>
      <c r="R8074" s="366">
        <f>IF(N8074="IBIRAPITANGA FASE 3",IF(P8074="Atraso",M8074,M8074/(1+$J$2)^Q8074),IF(P8074="Atraso",M8074,M8074/(1+$J$1)^Q8074))</f>
        <v/>
      </c>
    </row>
    <row r="8075">
      <c r="A8075" t="inlineStr">
        <is>
          <t>Q07L026</t>
        </is>
      </c>
      <c r="B8075" t="inlineStr">
        <is>
          <t>MARCO AURELIO DE OLIVEIRA  GARCIA</t>
        </is>
      </c>
      <c r="C8075" t="n">
        <v>1</v>
      </c>
      <c r="D8075" t="inlineStr">
        <is>
          <t>IPCA</t>
        </is>
      </c>
      <c r="E8075" t="n">
        <v>0.009488792934583046</v>
      </c>
      <c r="F8075" t="inlineStr">
        <is>
          <t>MENSAL</t>
        </is>
      </c>
      <c r="G8075" t="n">
        <v>47248</v>
      </c>
      <c r="H8075" t="n">
        <v>47248</v>
      </c>
      <c r="I8075" t="inlineStr">
        <is>
          <t>084</t>
        </is>
      </c>
      <c r="J8075" t="inlineStr">
        <is>
          <t>CARTEIRA</t>
        </is>
      </c>
      <c r="K8075" t="inlineStr">
        <is>
          <t>CONTRATO</t>
        </is>
      </c>
      <c r="L8075" t="n">
        <v>682.7412780000001</v>
      </c>
      <c r="M8075" t="inlineStr"/>
      <c r="N8075" t="inlineStr"/>
      <c r="O8075" s="142">
        <f>DATE(YEAR(H8075),MONTH(H8075),1)</f>
        <v/>
      </c>
      <c r="P8075" s="132">
        <f>IF(H8075&gt;$L$3,"Futuro","Atraso")</f>
        <v/>
      </c>
      <c r="Q8075">
        <f>12*(YEAR(H8075)-YEAR($L$3))+(MONTH(H8075)-MONTH($L$3))</f>
        <v/>
      </c>
      <c r="R8075" s="366">
        <f>IF(N8075="IBIRAPITANGA FASE 3",IF(P8075="Atraso",M8075,M8075/(1+$J$2)^Q8075),IF(P8075="Atraso",M8075,M8075/(1+$J$1)^Q8075))</f>
        <v/>
      </c>
    </row>
    <row r="8076">
      <c r="A8076" t="inlineStr">
        <is>
          <t>Q07L026</t>
        </is>
      </c>
      <c r="B8076" t="inlineStr">
        <is>
          <t>MARCO AURELIO DE OLIVEIRA  GARCIA</t>
        </is>
      </c>
      <c r="C8076" t="n">
        <v>1</v>
      </c>
      <c r="D8076" t="inlineStr">
        <is>
          <t>IPCA</t>
        </is>
      </c>
      <c r="E8076" t="n">
        <v>0.009488792934583046</v>
      </c>
      <c r="F8076" t="inlineStr">
        <is>
          <t>MENSAL</t>
        </is>
      </c>
      <c r="G8076" t="n">
        <v>47279</v>
      </c>
      <c r="H8076" t="n">
        <v>47279</v>
      </c>
      <c r="I8076" t="inlineStr">
        <is>
          <t>085</t>
        </is>
      </c>
      <c r="J8076" t="inlineStr">
        <is>
          <t>CARTEIRA</t>
        </is>
      </c>
      <c r="K8076" t="inlineStr">
        <is>
          <t>CONTRATO</t>
        </is>
      </c>
      <c r="L8076" t="n">
        <v>682.7412780000001</v>
      </c>
      <c r="M8076" t="inlineStr"/>
      <c r="N8076" t="inlineStr"/>
      <c r="O8076" s="142">
        <f>DATE(YEAR(H8076),MONTH(H8076),1)</f>
        <v/>
      </c>
      <c r="P8076" s="132">
        <f>IF(H8076&gt;$L$3,"Futuro","Atraso")</f>
        <v/>
      </c>
      <c r="Q8076">
        <f>12*(YEAR(H8076)-YEAR($L$3))+(MONTH(H8076)-MONTH($L$3))</f>
        <v/>
      </c>
      <c r="R8076" s="366">
        <f>IF(N8076="IBIRAPITANGA FASE 3",IF(P8076="Atraso",M8076,M8076/(1+$J$2)^Q8076),IF(P8076="Atraso",M8076,M8076/(1+$J$1)^Q8076))</f>
        <v/>
      </c>
    </row>
    <row r="8077">
      <c r="A8077" t="inlineStr">
        <is>
          <t>Q07L026</t>
        </is>
      </c>
      <c r="B8077" t="inlineStr">
        <is>
          <t>MARCO AURELIO DE OLIVEIRA  GARCIA</t>
        </is>
      </c>
      <c r="C8077" t="n">
        <v>1</v>
      </c>
      <c r="D8077" t="inlineStr">
        <is>
          <t>IPCA</t>
        </is>
      </c>
      <c r="E8077" t="n">
        <v>0.009488792934583046</v>
      </c>
      <c r="F8077" t="inlineStr">
        <is>
          <t>MENSAL</t>
        </is>
      </c>
      <c r="G8077" t="n">
        <v>47309</v>
      </c>
      <c r="H8077" t="n">
        <v>47309</v>
      </c>
      <c r="I8077" t="inlineStr">
        <is>
          <t>086</t>
        </is>
      </c>
      <c r="J8077" t="inlineStr">
        <is>
          <t>CARTEIRA</t>
        </is>
      </c>
      <c r="K8077" t="inlineStr">
        <is>
          <t>CONTRATO</t>
        </is>
      </c>
      <c r="L8077" t="n">
        <v>682.7412780000001</v>
      </c>
      <c r="M8077" t="inlineStr"/>
      <c r="N8077" t="inlineStr"/>
      <c r="O8077" s="142">
        <f>DATE(YEAR(H8077),MONTH(H8077),1)</f>
        <v/>
      </c>
      <c r="P8077" s="132">
        <f>IF(H8077&gt;$L$3,"Futuro","Atraso")</f>
        <v/>
      </c>
      <c r="Q8077">
        <f>12*(YEAR(H8077)-YEAR($L$3))+(MONTH(H8077)-MONTH($L$3))</f>
        <v/>
      </c>
      <c r="R8077" s="366">
        <f>IF(N8077="IBIRAPITANGA FASE 3",IF(P8077="Atraso",M8077,M8077/(1+$J$2)^Q8077),IF(P8077="Atraso",M8077,M8077/(1+$J$1)^Q8077))</f>
        <v/>
      </c>
    </row>
    <row r="8078">
      <c r="A8078" t="inlineStr">
        <is>
          <t>Q07L026</t>
        </is>
      </c>
      <c r="B8078" t="inlineStr">
        <is>
          <t>MARCO AURELIO DE OLIVEIRA  GARCIA</t>
        </is>
      </c>
      <c r="C8078" t="n">
        <v>1</v>
      </c>
      <c r="D8078" t="inlineStr">
        <is>
          <t>IPCA</t>
        </is>
      </c>
      <c r="E8078" t="n">
        <v>0.009488792934583046</v>
      </c>
      <c r="F8078" t="inlineStr">
        <is>
          <t>MENSAL</t>
        </is>
      </c>
      <c r="G8078" t="n">
        <v>47340</v>
      </c>
      <c r="H8078" t="n">
        <v>47340</v>
      </c>
      <c r="I8078" t="inlineStr">
        <is>
          <t>087</t>
        </is>
      </c>
      <c r="J8078" t="inlineStr">
        <is>
          <t>CARTEIRA</t>
        </is>
      </c>
      <c r="K8078" t="inlineStr">
        <is>
          <t>CONTRATO</t>
        </is>
      </c>
      <c r="L8078" t="n">
        <v>682.7412780000001</v>
      </c>
      <c r="M8078" t="inlineStr"/>
      <c r="N8078" t="inlineStr"/>
      <c r="O8078" s="142">
        <f>DATE(YEAR(H8078),MONTH(H8078),1)</f>
        <v/>
      </c>
      <c r="P8078" s="132">
        <f>IF(H8078&gt;$L$3,"Futuro","Atraso")</f>
        <v/>
      </c>
      <c r="Q8078">
        <f>12*(YEAR(H8078)-YEAR($L$3))+(MONTH(H8078)-MONTH($L$3))</f>
        <v/>
      </c>
      <c r="R8078" s="366">
        <f>IF(N8078="IBIRAPITANGA FASE 3",IF(P8078="Atraso",M8078,M8078/(1+$J$2)^Q8078),IF(P8078="Atraso",M8078,M8078/(1+$J$1)^Q8078))</f>
        <v/>
      </c>
    </row>
    <row r="8079">
      <c r="A8079" t="inlineStr">
        <is>
          <t>Q07L026</t>
        </is>
      </c>
      <c r="B8079" t="inlineStr">
        <is>
          <t>MARCO AURELIO DE OLIVEIRA  GARCIA</t>
        </is>
      </c>
      <c r="C8079" t="n">
        <v>1</v>
      </c>
      <c r="D8079" t="inlineStr">
        <is>
          <t>IPCA</t>
        </is>
      </c>
      <c r="E8079" t="n">
        <v>0.009488792934583046</v>
      </c>
      <c r="F8079" t="inlineStr">
        <is>
          <t>MENSAL</t>
        </is>
      </c>
      <c r="G8079" t="n">
        <v>47371</v>
      </c>
      <c r="H8079" t="n">
        <v>47371</v>
      </c>
      <c r="I8079" t="inlineStr">
        <is>
          <t>088</t>
        </is>
      </c>
      <c r="J8079" t="inlineStr">
        <is>
          <t>CARTEIRA</t>
        </is>
      </c>
      <c r="K8079" t="inlineStr">
        <is>
          <t>CONTRATO</t>
        </is>
      </c>
      <c r="L8079" t="n">
        <v>682.7412780000001</v>
      </c>
      <c r="M8079" t="inlineStr"/>
      <c r="N8079" t="inlineStr"/>
      <c r="O8079" s="142">
        <f>DATE(YEAR(H8079),MONTH(H8079),1)</f>
        <v/>
      </c>
      <c r="P8079" s="132">
        <f>IF(H8079&gt;$L$3,"Futuro","Atraso")</f>
        <v/>
      </c>
      <c r="Q8079">
        <f>12*(YEAR(H8079)-YEAR($L$3))+(MONTH(H8079)-MONTH($L$3))</f>
        <v/>
      </c>
      <c r="R8079" s="366">
        <f>IF(N8079="IBIRAPITANGA FASE 3",IF(P8079="Atraso",M8079,M8079/(1+$J$2)^Q8079),IF(P8079="Atraso",M8079,M8079/(1+$J$1)^Q8079))</f>
        <v/>
      </c>
    </row>
    <row r="8080">
      <c r="A8080" t="inlineStr">
        <is>
          <t>Q07L026</t>
        </is>
      </c>
      <c r="B8080" t="inlineStr">
        <is>
          <t>MARCO AURELIO DE OLIVEIRA  GARCIA</t>
        </is>
      </c>
      <c r="C8080" t="n">
        <v>1</v>
      </c>
      <c r="D8080" t="inlineStr">
        <is>
          <t>IPCA</t>
        </is>
      </c>
      <c r="E8080" t="n">
        <v>0.009488792934583046</v>
      </c>
      <c r="F8080" t="inlineStr">
        <is>
          <t>MENSAL</t>
        </is>
      </c>
      <c r="G8080" t="n">
        <v>47401</v>
      </c>
      <c r="H8080" t="n">
        <v>47401</v>
      </c>
      <c r="I8080" t="inlineStr">
        <is>
          <t>089</t>
        </is>
      </c>
      <c r="J8080" t="inlineStr">
        <is>
          <t>CARTEIRA</t>
        </is>
      </c>
      <c r="K8080" t="inlineStr">
        <is>
          <t>CONTRATO</t>
        </is>
      </c>
      <c r="L8080" t="n">
        <v>682.7412780000001</v>
      </c>
      <c r="M8080" t="inlineStr"/>
      <c r="N8080" t="inlineStr"/>
      <c r="O8080" s="142">
        <f>DATE(YEAR(H8080),MONTH(H8080),1)</f>
        <v/>
      </c>
      <c r="P8080" s="132">
        <f>IF(H8080&gt;$L$3,"Futuro","Atraso")</f>
        <v/>
      </c>
      <c r="Q8080">
        <f>12*(YEAR(H8080)-YEAR($L$3))+(MONTH(H8080)-MONTH($L$3))</f>
        <v/>
      </c>
      <c r="R8080" s="366">
        <f>IF(N8080="IBIRAPITANGA FASE 3",IF(P8080="Atraso",M8080,M8080/(1+$J$2)^Q8080),IF(P8080="Atraso",M8080,M8080/(1+$J$1)^Q8080))</f>
        <v/>
      </c>
    </row>
    <row r="8081">
      <c r="A8081" t="inlineStr">
        <is>
          <t>Q07L026</t>
        </is>
      </c>
      <c r="B8081" t="inlineStr">
        <is>
          <t>MARCO AURELIO DE OLIVEIRA  GARCIA</t>
        </is>
      </c>
      <c r="C8081" t="n">
        <v>1</v>
      </c>
      <c r="D8081" t="inlineStr">
        <is>
          <t>IPCA</t>
        </is>
      </c>
      <c r="E8081" t="n">
        <v>0.009488792934583046</v>
      </c>
      <c r="F8081" t="inlineStr">
        <is>
          <t>MENSAL</t>
        </is>
      </c>
      <c r="G8081" t="n">
        <v>47432</v>
      </c>
      <c r="H8081" t="n">
        <v>47432</v>
      </c>
      <c r="I8081" t="inlineStr">
        <is>
          <t>090</t>
        </is>
      </c>
      <c r="J8081" t="inlineStr">
        <is>
          <t>CARTEIRA</t>
        </is>
      </c>
      <c r="K8081" t="inlineStr">
        <is>
          <t>CONTRATO</t>
        </is>
      </c>
      <c r="L8081" t="n">
        <v>682.7412780000001</v>
      </c>
      <c r="M8081" t="inlineStr"/>
      <c r="N8081" t="inlineStr"/>
      <c r="O8081" s="142">
        <f>DATE(YEAR(H8081),MONTH(H8081),1)</f>
        <v/>
      </c>
      <c r="P8081" s="132">
        <f>IF(H8081&gt;$L$3,"Futuro","Atraso")</f>
        <v/>
      </c>
      <c r="Q8081">
        <f>12*(YEAR(H8081)-YEAR($L$3))+(MONTH(H8081)-MONTH($L$3))</f>
        <v/>
      </c>
      <c r="R8081" s="366">
        <f>IF(N8081="IBIRAPITANGA FASE 3",IF(P8081="Atraso",M8081,M8081/(1+$J$2)^Q8081),IF(P8081="Atraso",M8081,M8081/(1+$J$1)^Q8081))</f>
        <v/>
      </c>
    </row>
    <row r="8082">
      <c r="A8082" t="inlineStr">
        <is>
          <t>Q07L026</t>
        </is>
      </c>
      <c r="B8082" t="inlineStr">
        <is>
          <t>MARCO AURELIO DE OLIVEIRA  GARCIA</t>
        </is>
      </c>
      <c r="C8082" t="n">
        <v>1</v>
      </c>
      <c r="D8082" t="inlineStr">
        <is>
          <t>IPCA</t>
        </is>
      </c>
      <c r="E8082" t="n">
        <v>0.009488792934583046</v>
      </c>
      <c r="F8082" t="inlineStr">
        <is>
          <t>MENSAL</t>
        </is>
      </c>
      <c r="G8082" t="n">
        <v>47462</v>
      </c>
      <c r="H8082" t="n">
        <v>47462</v>
      </c>
      <c r="I8082" t="inlineStr">
        <is>
          <t>091</t>
        </is>
      </c>
      <c r="J8082" t="inlineStr">
        <is>
          <t>CARTEIRA</t>
        </is>
      </c>
      <c r="K8082" t="inlineStr">
        <is>
          <t>CONTRATO</t>
        </is>
      </c>
      <c r="L8082" t="n">
        <v>682.7412780000001</v>
      </c>
      <c r="M8082" t="inlineStr"/>
      <c r="N8082" t="inlineStr"/>
      <c r="O8082" s="142">
        <f>DATE(YEAR(H8082),MONTH(H8082),1)</f>
        <v/>
      </c>
      <c r="P8082" s="132">
        <f>IF(H8082&gt;$L$3,"Futuro","Atraso")</f>
        <v/>
      </c>
      <c r="Q8082">
        <f>12*(YEAR(H8082)-YEAR($L$3))+(MONTH(H8082)-MONTH($L$3))</f>
        <v/>
      </c>
      <c r="R8082" s="366">
        <f>IF(N8082="IBIRAPITANGA FASE 3",IF(P8082="Atraso",M8082,M8082/(1+$J$2)^Q8082),IF(P8082="Atraso",M8082,M8082/(1+$J$1)^Q8082))</f>
        <v/>
      </c>
    </row>
    <row r="8083">
      <c r="A8083" t="inlineStr">
        <is>
          <t>Q07L026</t>
        </is>
      </c>
      <c r="B8083" t="inlineStr">
        <is>
          <t>MARCO AURELIO DE OLIVEIRA  GARCIA</t>
        </is>
      </c>
      <c r="C8083" t="n">
        <v>1</v>
      </c>
      <c r="D8083" t="inlineStr">
        <is>
          <t>IPCA</t>
        </is>
      </c>
      <c r="E8083" t="n">
        <v>0.009488792934583046</v>
      </c>
      <c r="F8083" t="inlineStr">
        <is>
          <t>MENSAL</t>
        </is>
      </c>
      <c r="G8083" t="n">
        <v>47493</v>
      </c>
      <c r="H8083" t="n">
        <v>47493</v>
      </c>
      <c r="I8083" t="inlineStr">
        <is>
          <t>092</t>
        </is>
      </c>
      <c r="J8083" t="inlineStr">
        <is>
          <t>CARTEIRA</t>
        </is>
      </c>
      <c r="K8083" t="inlineStr">
        <is>
          <t>CONTRATO</t>
        </is>
      </c>
      <c r="L8083" t="n">
        <v>682.7412780000001</v>
      </c>
      <c r="M8083" t="inlineStr"/>
      <c r="N8083" t="inlineStr"/>
      <c r="O8083" s="142">
        <f>DATE(YEAR(H8083),MONTH(H8083),1)</f>
        <v/>
      </c>
      <c r="P8083" s="132">
        <f>IF(H8083&gt;$L$3,"Futuro","Atraso")</f>
        <v/>
      </c>
      <c r="Q8083">
        <f>12*(YEAR(H8083)-YEAR($L$3))+(MONTH(H8083)-MONTH($L$3))</f>
        <v/>
      </c>
      <c r="R8083" s="366">
        <f>IF(N8083="IBIRAPITANGA FASE 3",IF(P8083="Atraso",M8083,M8083/(1+$J$2)^Q8083),IF(P8083="Atraso",M8083,M8083/(1+$J$1)^Q8083))</f>
        <v/>
      </c>
    </row>
    <row r="8084">
      <c r="A8084" t="inlineStr">
        <is>
          <t>Q07L026</t>
        </is>
      </c>
      <c r="B8084" t="inlineStr">
        <is>
          <t>MARCO AURELIO DE OLIVEIRA  GARCIA</t>
        </is>
      </c>
      <c r="C8084" t="n">
        <v>1</v>
      </c>
      <c r="D8084" t="inlineStr">
        <is>
          <t>IPCA</t>
        </is>
      </c>
      <c r="E8084" t="n">
        <v>0.009488792934583046</v>
      </c>
      <c r="F8084" t="inlineStr">
        <is>
          <t>MENSAL</t>
        </is>
      </c>
      <c r="G8084" t="n">
        <v>47524</v>
      </c>
      <c r="H8084" t="n">
        <v>47524</v>
      </c>
      <c r="I8084" t="inlineStr">
        <is>
          <t>093</t>
        </is>
      </c>
      <c r="J8084" t="inlineStr">
        <is>
          <t>CARTEIRA</t>
        </is>
      </c>
      <c r="K8084" t="inlineStr">
        <is>
          <t>CONTRATO</t>
        </is>
      </c>
      <c r="L8084" t="n">
        <v>682.7412780000001</v>
      </c>
      <c r="M8084" t="inlineStr"/>
      <c r="N8084" t="inlineStr"/>
      <c r="O8084" s="142">
        <f>DATE(YEAR(H8084),MONTH(H8084),1)</f>
        <v/>
      </c>
      <c r="P8084" s="132">
        <f>IF(H8084&gt;$L$3,"Futuro","Atraso")</f>
        <v/>
      </c>
      <c r="Q8084">
        <f>12*(YEAR(H8084)-YEAR($L$3))+(MONTH(H8084)-MONTH($L$3))</f>
        <v/>
      </c>
      <c r="R8084" s="366">
        <f>IF(N8084="IBIRAPITANGA FASE 3",IF(P8084="Atraso",M8084,M8084/(1+$J$2)^Q8084),IF(P8084="Atraso",M8084,M8084/(1+$J$1)^Q8084))</f>
        <v/>
      </c>
    </row>
    <row r="8085">
      <c r="A8085" t="inlineStr">
        <is>
          <t>Q07L026</t>
        </is>
      </c>
      <c r="B8085" t="inlineStr">
        <is>
          <t>MARCO AURELIO DE OLIVEIRA  GARCIA</t>
        </is>
      </c>
      <c r="C8085" t="n">
        <v>1</v>
      </c>
      <c r="D8085" t="inlineStr">
        <is>
          <t>IPCA</t>
        </is>
      </c>
      <c r="E8085" t="n">
        <v>0.009488792934583046</v>
      </c>
      <c r="F8085" t="inlineStr">
        <is>
          <t>MENSAL</t>
        </is>
      </c>
      <c r="G8085" t="n">
        <v>47552</v>
      </c>
      <c r="H8085" t="n">
        <v>47552</v>
      </c>
      <c r="I8085" t="inlineStr">
        <is>
          <t>094</t>
        </is>
      </c>
      <c r="J8085" t="inlineStr">
        <is>
          <t>CARTEIRA</t>
        </is>
      </c>
      <c r="K8085" t="inlineStr">
        <is>
          <t>CONTRATO</t>
        </is>
      </c>
      <c r="L8085" t="n">
        <v>682.7412780000001</v>
      </c>
      <c r="M8085" t="inlineStr"/>
      <c r="N8085" t="inlineStr"/>
      <c r="O8085" s="142">
        <f>DATE(YEAR(H8085),MONTH(H8085),1)</f>
        <v/>
      </c>
      <c r="P8085" s="132">
        <f>IF(H8085&gt;$L$3,"Futuro","Atraso")</f>
        <v/>
      </c>
      <c r="Q8085">
        <f>12*(YEAR(H8085)-YEAR($L$3))+(MONTH(H8085)-MONTH($L$3))</f>
        <v/>
      </c>
      <c r="R8085" s="366">
        <f>IF(N8085="IBIRAPITANGA FASE 3",IF(P8085="Atraso",M8085,M8085/(1+$J$2)^Q8085),IF(P8085="Atraso",M8085,M8085/(1+$J$1)^Q8085))</f>
        <v/>
      </c>
    </row>
    <row r="8086">
      <c r="A8086" t="inlineStr">
        <is>
          <t>Q07L026</t>
        </is>
      </c>
      <c r="B8086" t="inlineStr">
        <is>
          <t>MARCO AURELIO DE OLIVEIRA  GARCIA</t>
        </is>
      </c>
      <c r="C8086" t="n">
        <v>1</v>
      </c>
      <c r="D8086" t="inlineStr">
        <is>
          <t>IPCA</t>
        </is>
      </c>
      <c r="E8086" t="n">
        <v>0.009488792934583046</v>
      </c>
      <c r="F8086" t="inlineStr">
        <is>
          <t>MENSAL</t>
        </is>
      </c>
      <c r="G8086" t="n">
        <v>47583</v>
      </c>
      <c r="H8086" t="n">
        <v>47583</v>
      </c>
      <c r="I8086" t="inlineStr">
        <is>
          <t>095</t>
        </is>
      </c>
      <c r="J8086" t="inlineStr">
        <is>
          <t>CARTEIRA</t>
        </is>
      </c>
      <c r="K8086" t="inlineStr">
        <is>
          <t>CONTRATO</t>
        </is>
      </c>
      <c r="L8086" t="n">
        <v>682.7412780000001</v>
      </c>
      <c r="M8086" t="inlineStr"/>
      <c r="N8086" t="inlineStr"/>
      <c r="O8086" s="142">
        <f>DATE(YEAR(H8086),MONTH(H8086),1)</f>
        <v/>
      </c>
      <c r="P8086" s="132">
        <f>IF(H8086&gt;$L$3,"Futuro","Atraso")</f>
        <v/>
      </c>
      <c r="Q8086">
        <f>12*(YEAR(H8086)-YEAR($L$3))+(MONTH(H8086)-MONTH($L$3))</f>
        <v/>
      </c>
      <c r="R8086" s="366">
        <f>IF(N8086="IBIRAPITANGA FASE 3",IF(P8086="Atraso",M8086,M8086/(1+$J$2)^Q8086),IF(P8086="Atraso",M8086,M8086/(1+$J$1)^Q8086))</f>
        <v/>
      </c>
    </row>
    <row r="8087">
      <c r="A8087" t="inlineStr">
        <is>
          <t>Q07L026</t>
        </is>
      </c>
      <c r="B8087" t="inlineStr">
        <is>
          <t>MARCO AURELIO DE OLIVEIRA  GARCIA</t>
        </is>
      </c>
      <c r="C8087" t="n">
        <v>1</v>
      </c>
      <c r="D8087" t="inlineStr">
        <is>
          <t>IPCA</t>
        </is>
      </c>
      <c r="E8087" t="n">
        <v>0.009488792934583046</v>
      </c>
      <c r="F8087" t="inlineStr">
        <is>
          <t>MENSAL</t>
        </is>
      </c>
      <c r="G8087" t="n">
        <v>47613</v>
      </c>
      <c r="H8087" t="n">
        <v>47613</v>
      </c>
      <c r="I8087" t="inlineStr">
        <is>
          <t>096</t>
        </is>
      </c>
      <c r="J8087" t="inlineStr">
        <is>
          <t>CARTEIRA</t>
        </is>
      </c>
      <c r="K8087" t="inlineStr">
        <is>
          <t>CONTRATO</t>
        </is>
      </c>
      <c r="L8087" t="n">
        <v>682.7412780000001</v>
      </c>
      <c r="M8087" t="inlineStr"/>
      <c r="N8087" t="inlineStr"/>
      <c r="O8087" s="142">
        <f>DATE(YEAR(H8087),MONTH(H8087),1)</f>
        <v/>
      </c>
      <c r="P8087" s="132">
        <f>IF(H8087&gt;$L$3,"Futuro","Atraso")</f>
        <v/>
      </c>
      <c r="Q8087">
        <f>12*(YEAR(H8087)-YEAR($L$3))+(MONTH(H8087)-MONTH($L$3))</f>
        <v/>
      </c>
      <c r="R8087" s="366">
        <f>IF(N8087="IBIRAPITANGA FASE 3",IF(P8087="Atraso",M8087,M8087/(1+$J$2)^Q8087),IF(P8087="Atraso",M8087,M8087/(1+$J$1)^Q8087))</f>
        <v/>
      </c>
    </row>
    <row r="8088">
      <c r="A8088" t="inlineStr">
        <is>
          <t>Q07L026</t>
        </is>
      </c>
      <c r="B8088" t="inlineStr">
        <is>
          <t>MARCO AURELIO DE OLIVEIRA  GARCIA</t>
        </is>
      </c>
      <c r="C8088" t="n">
        <v>1</v>
      </c>
      <c r="D8088" t="inlineStr">
        <is>
          <t>IPCA</t>
        </is>
      </c>
      <c r="E8088" t="n">
        <v>0.009488792934583046</v>
      </c>
      <c r="F8088" t="inlineStr">
        <is>
          <t>MENSAL</t>
        </is>
      </c>
      <c r="G8088" t="n">
        <v>47644</v>
      </c>
      <c r="H8088" t="n">
        <v>47644</v>
      </c>
      <c r="I8088" t="inlineStr">
        <is>
          <t>097</t>
        </is>
      </c>
      <c r="J8088" t="inlineStr">
        <is>
          <t>CARTEIRA</t>
        </is>
      </c>
      <c r="K8088" t="inlineStr">
        <is>
          <t>CONTRATO</t>
        </is>
      </c>
      <c r="L8088" t="n">
        <v>682.7412780000001</v>
      </c>
      <c r="M8088" t="inlineStr"/>
      <c r="N8088" t="inlineStr"/>
      <c r="O8088" s="142">
        <f>DATE(YEAR(H8088),MONTH(H8088),1)</f>
        <v/>
      </c>
      <c r="P8088" s="132">
        <f>IF(H8088&gt;$L$3,"Futuro","Atraso")</f>
        <v/>
      </c>
      <c r="Q8088">
        <f>12*(YEAR(H8088)-YEAR($L$3))+(MONTH(H8088)-MONTH($L$3))</f>
        <v/>
      </c>
      <c r="R8088" s="366">
        <f>IF(N8088="IBIRAPITANGA FASE 3",IF(P8088="Atraso",M8088,M8088/(1+$J$2)^Q8088),IF(P8088="Atraso",M8088,M8088/(1+$J$1)^Q8088))</f>
        <v/>
      </c>
    </row>
    <row r="8089">
      <c r="A8089" t="inlineStr">
        <is>
          <t>Q07L026</t>
        </is>
      </c>
      <c r="B8089" t="inlineStr">
        <is>
          <t>MARCO AURELIO DE OLIVEIRA  GARCIA</t>
        </is>
      </c>
      <c r="C8089" t="n">
        <v>1</v>
      </c>
      <c r="D8089" t="inlineStr">
        <is>
          <t>IPCA</t>
        </is>
      </c>
      <c r="E8089" t="n">
        <v>0.009488792934583046</v>
      </c>
      <c r="F8089" t="inlineStr">
        <is>
          <t>MENSAL</t>
        </is>
      </c>
      <c r="G8089" t="n">
        <v>47674</v>
      </c>
      <c r="H8089" t="n">
        <v>47674</v>
      </c>
      <c r="I8089" t="inlineStr">
        <is>
          <t>098</t>
        </is>
      </c>
      <c r="J8089" t="inlineStr">
        <is>
          <t>CARTEIRA</t>
        </is>
      </c>
      <c r="K8089" t="inlineStr">
        <is>
          <t>CONTRATO</t>
        </is>
      </c>
      <c r="L8089" t="n">
        <v>682.7412780000001</v>
      </c>
      <c r="M8089" t="inlineStr"/>
      <c r="N8089" t="inlineStr"/>
      <c r="O8089" s="142">
        <f>DATE(YEAR(H8089),MONTH(H8089),1)</f>
        <v/>
      </c>
      <c r="P8089" s="132">
        <f>IF(H8089&gt;$L$3,"Futuro","Atraso")</f>
        <v/>
      </c>
      <c r="Q8089">
        <f>12*(YEAR(H8089)-YEAR($L$3))+(MONTH(H8089)-MONTH($L$3))</f>
        <v/>
      </c>
      <c r="R8089" s="366">
        <f>IF(N8089="IBIRAPITANGA FASE 3",IF(P8089="Atraso",M8089,M8089/(1+$J$2)^Q8089),IF(P8089="Atraso",M8089,M8089/(1+$J$1)^Q8089))</f>
        <v/>
      </c>
    </row>
    <row r="8090">
      <c r="A8090" t="inlineStr">
        <is>
          <t>Q07L026</t>
        </is>
      </c>
      <c r="B8090" t="inlineStr">
        <is>
          <t>MARCO AURELIO DE OLIVEIRA  GARCIA</t>
        </is>
      </c>
      <c r="C8090" t="n">
        <v>1</v>
      </c>
      <c r="D8090" t="inlineStr">
        <is>
          <t>IPCA</t>
        </is>
      </c>
      <c r="E8090" t="n">
        <v>0.009488792934583046</v>
      </c>
      <c r="F8090" t="inlineStr">
        <is>
          <t>MENSAL</t>
        </is>
      </c>
      <c r="G8090" t="n">
        <v>47705</v>
      </c>
      <c r="H8090" t="n">
        <v>47705</v>
      </c>
      <c r="I8090" t="inlineStr">
        <is>
          <t>099</t>
        </is>
      </c>
      <c r="J8090" t="inlineStr">
        <is>
          <t>CARTEIRA</t>
        </is>
      </c>
      <c r="K8090" t="inlineStr">
        <is>
          <t>CONTRATO</t>
        </is>
      </c>
      <c r="L8090" t="n">
        <v>682.7412780000001</v>
      </c>
      <c r="M8090" t="inlineStr"/>
      <c r="N8090" t="inlineStr"/>
      <c r="O8090" s="142">
        <f>DATE(YEAR(H8090),MONTH(H8090),1)</f>
        <v/>
      </c>
      <c r="P8090" s="132">
        <f>IF(H8090&gt;$L$3,"Futuro","Atraso")</f>
        <v/>
      </c>
      <c r="Q8090">
        <f>12*(YEAR(H8090)-YEAR($L$3))+(MONTH(H8090)-MONTH($L$3))</f>
        <v/>
      </c>
      <c r="R8090" s="366">
        <f>IF(N8090="IBIRAPITANGA FASE 3",IF(P8090="Atraso",M8090,M8090/(1+$J$2)^Q8090),IF(P8090="Atraso",M8090,M8090/(1+$J$1)^Q8090))</f>
        <v/>
      </c>
    </row>
    <row r="8091">
      <c r="A8091" t="inlineStr">
        <is>
          <t>Q07L026</t>
        </is>
      </c>
      <c r="B8091" t="inlineStr">
        <is>
          <t>MARCO AURELIO DE OLIVEIRA  GARCIA</t>
        </is>
      </c>
      <c r="C8091" t="n">
        <v>1</v>
      </c>
      <c r="D8091" t="inlineStr">
        <is>
          <t>IPCA</t>
        </is>
      </c>
      <c r="E8091" t="n">
        <v>0.009488792934583046</v>
      </c>
      <c r="F8091" t="inlineStr">
        <is>
          <t>MENSAL</t>
        </is>
      </c>
      <c r="G8091" t="n">
        <v>47736</v>
      </c>
      <c r="H8091" t="n">
        <v>47736</v>
      </c>
      <c r="I8091" t="inlineStr">
        <is>
          <t>100</t>
        </is>
      </c>
      <c r="J8091" t="inlineStr">
        <is>
          <t>CARTEIRA</t>
        </is>
      </c>
      <c r="K8091" t="inlineStr">
        <is>
          <t>CONTRATO</t>
        </is>
      </c>
      <c r="L8091" t="n">
        <v>682.7412780000001</v>
      </c>
      <c r="M8091" t="inlineStr"/>
      <c r="N8091" t="inlineStr"/>
      <c r="O8091" s="142">
        <f>DATE(YEAR(H8091),MONTH(H8091),1)</f>
        <v/>
      </c>
      <c r="P8091" s="132">
        <f>IF(H8091&gt;$L$3,"Futuro","Atraso")</f>
        <v/>
      </c>
      <c r="Q8091">
        <f>12*(YEAR(H8091)-YEAR($L$3))+(MONTH(H8091)-MONTH($L$3))</f>
        <v/>
      </c>
      <c r="R8091" s="366">
        <f>IF(N8091="IBIRAPITANGA FASE 3",IF(P8091="Atraso",M8091,M8091/(1+$J$2)^Q8091),IF(P8091="Atraso",M8091,M8091/(1+$J$1)^Q8091))</f>
        <v/>
      </c>
    </row>
    <row r="8092">
      <c r="A8092" t="inlineStr">
        <is>
          <t>Q07L026</t>
        </is>
      </c>
      <c r="B8092" t="inlineStr">
        <is>
          <t>MARCO AURELIO DE OLIVEIRA  GARCIA</t>
        </is>
      </c>
      <c r="C8092" t="n">
        <v>1</v>
      </c>
      <c r="D8092" t="inlineStr">
        <is>
          <t>IPCA</t>
        </is>
      </c>
      <c r="E8092" t="n">
        <v>0.009488792934583046</v>
      </c>
      <c r="F8092" t="inlineStr">
        <is>
          <t>MENSAL</t>
        </is>
      </c>
      <c r="G8092" t="n">
        <v>47766</v>
      </c>
      <c r="H8092" t="n">
        <v>47766</v>
      </c>
      <c r="I8092" t="inlineStr">
        <is>
          <t>101</t>
        </is>
      </c>
      <c r="J8092" t="inlineStr">
        <is>
          <t>CARTEIRA</t>
        </is>
      </c>
      <c r="K8092" t="inlineStr">
        <is>
          <t>CONTRATO</t>
        </is>
      </c>
      <c r="L8092" t="n">
        <v>682.7412780000001</v>
      </c>
      <c r="M8092" t="inlineStr"/>
      <c r="N8092" t="inlineStr"/>
      <c r="O8092" s="142">
        <f>DATE(YEAR(H8092),MONTH(H8092),1)</f>
        <v/>
      </c>
      <c r="P8092" s="132">
        <f>IF(H8092&gt;$L$3,"Futuro","Atraso")</f>
        <v/>
      </c>
      <c r="Q8092">
        <f>12*(YEAR(H8092)-YEAR($L$3))+(MONTH(H8092)-MONTH($L$3))</f>
        <v/>
      </c>
      <c r="R8092" s="366">
        <f>IF(N8092="IBIRAPITANGA FASE 3",IF(P8092="Atraso",M8092,M8092/(1+$J$2)^Q8092),IF(P8092="Atraso",M8092,M8092/(1+$J$1)^Q8092))</f>
        <v/>
      </c>
    </row>
    <row r="8093">
      <c r="A8093" t="inlineStr">
        <is>
          <t>Q07L026</t>
        </is>
      </c>
      <c r="B8093" t="inlineStr">
        <is>
          <t>MARCO AURELIO DE OLIVEIRA  GARCIA</t>
        </is>
      </c>
      <c r="C8093" t="n">
        <v>1</v>
      </c>
      <c r="D8093" t="inlineStr">
        <is>
          <t>IPCA</t>
        </is>
      </c>
      <c r="E8093" t="n">
        <v>0.009488792934583046</v>
      </c>
      <c r="F8093" t="inlineStr">
        <is>
          <t>MENSAL</t>
        </is>
      </c>
      <c r="G8093" t="n">
        <v>47797</v>
      </c>
      <c r="H8093" t="n">
        <v>47797</v>
      </c>
      <c r="I8093" t="inlineStr">
        <is>
          <t>102</t>
        </is>
      </c>
      <c r="J8093" t="inlineStr">
        <is>
          <t>CARTEIRA</t>
        </is>
      </c>
      <c r="K8093" t="inlineStr">
        <is>
          <t>CONTRATO</t>
        </is>
      </c>
      <c r="L8093" t="n">
        <v>682.7412780000001</v>
      </c>
      <c r="M8093" t="inlineStr"/>
      <c r="N8093" t="inlineStr"/>
      <c r="O8093" s="142">
        <f>DATE(YEAR(H8093),MONTH(H8093),1)</f>
        <v/>
      </c>
      <c r="P8093" s="132">
        <f>IF(H8093&gt;$L$3,"Futuro","Atraso")</f>
        <v/>
      </c>
      <c r="Q8093">
        <f>12*(YEAR(H8093)-YEAR($L$3))+(MONTH(H8093)-MONTH($L$3))</f>
        <v/>
      </c>
      <c r="R8093" s="366">
        <f>IF(N8093="IBIRAPITANGA FASE 3",IF(P8093="Atraso",M8093,M8093/(1+$J$2)^Q8093),IF(P8093="Atraso",M8093,M8093/(1+$J$1)^Q8093))</f>
        <v/>
      </c>
    </row>
    <row r="8094">
      <c r="A8094" t="inlineStr">
        <is>
          <t>Q07L026</t>
        </is>
      </c>
      <c r="B8094" t="inlineStr">
        <is>
          <t>MARCO AURELIO DE OLIVEIRA  GARCIA</t>
        </is>
      </c>
      <c r="C8094" t="n">
        <v>1</v>
      </c>
      <c r="D8094" t="inlineStr">
        <is>
          <t>IPCA</t>
        </is>
      </c>
      <c r="E8094" t="n">
        <v>0.009488792934583046</v>
      </c>
      <c r="F8094" t="inlineStr">
        <is>
          <t>MENSAL</t>
        </is>
      </c>
      <c r="G8094" t="n">
        <v>47827</v>
      </c>
      <c r="H8094" t="n">
        <v>47827</v>
      </c>
      <c r="I8094" t="inlineStr">
        <is>
          <t>103</t>
        </is>
      </c>
      <c r="J8094" t="inlineStr">
        <is>
          <t>CARTEIRA</t>
        </is>
      </c>
      <c r="K8094" t="inlineStr">
        <is>
          <t>CONTRATO</t>
        </is>
      </c>
      <c r="L8094" t="n">
        <v>682.7412780000001</v>
      </c>
      <c r="M8094" t="inlineStr"/>
      <c r="N8094" t="inlineStr"/>
      <c r="O8094" s="142">
        <f>DATE(YEAR(H8094),MONTH(H8094),1)</f>
        <v/>
      </c>
      <c r="P8094" s="132">
        <f>IF(H8094&gt;$L$3,"Futuro","Atraso")</f>
        <v/>
      </c>
      <c r="Q8094">
        <f>12*(YEAR(H8094)-YEAR($L$3))+(MONTH(H8094)-MONTH($L$3))</f>
        <v/>
      </c>
      <c r="R8094" s="366">
        <f>IF(N8094="IBIRAPITANGA FASE 3",IF(P8094="Atraso",M8094,M8094/(1+$J$2)^Q8094),IF(P8094="Atraso",M8094,M8094/(1+$J$1)^Q8094))</f>
        <v/>
      </c>
    </row>
    <row r="8095">
      <c r="A8095" t="inlineStr">
        <is>
          <t>Q07L026</t>
        </is>
      </c>
      <c r="B8095" t="inlineStr">
        <is>
          <t>MARCO AURELIO DE OLIVEIRA  GARCIA</t>
        </is>
      </c>
      <c r="C8095" t="n">
        <v>1</v>
      </c>
      <c r="D8095" t="inlineStr">
        <is>
          <t>IPCA</t>
        </is>
      </c>
      <c r="E8095" t="n">
        <v>0.009488792934583046</v>
      </c>
      <c r="F8095" t="inlineStr">
        <is>
          <t>MENSAL</t>
        </is>
      </c>
      <c r="G8095" t="n">
        <v>47858</v>
      </c>
      <c r="H8095" t="n">
        <v>47858</v>
      </c>
      <c r="I8095" t="inlineStr">
        <is>
          <t>104</t>
        </is>
      </c>
      <c r="J8095" t="inlineStr">
        <is>
          <t>CARTEIRA</t>
        </is>
      </c>
      <c r="K8095" t="inlineStr">
        <is>
          <t>CONTRATO</t>
        </is>
      </c>
      <c r="L8095" t="n">
        <v>682.7412780000001</v>
      </c>
      <c r="M8095" t="inlineStr"/>
      <c r="N8095" t="inlineStr"/>
      <c r="O8095" s="142">
        <f>DATE(YEAR(H8095),MONTH(H8095),1)</f>
        <v/>
      </c>
      <c r="P8095" s="132">
        <f>IF(H8095&gt;$L$3,"Futuro","Atraso")</f>
        <v/>
      </c>
      <c r="Q8095">
        <f>12*(YEAR(H8095)-YEAR($L$3))+(MONTH(H8095)-MONTH($L$3))</f>
        <v/>
      </c>
      <c r="R8095" s="366">
        <f>IF(N8095="IBIRAPITANGA FASE 3",IF(P8095="Atraso",M8095,M8095/(1+$J$2)^Q8095),IF(P8095="Atraso",M8095,M8095/(1+$J$1)^Q8095))</f>
        <v/>
      </c>
    </row>
    <row r="8096">
      <c r="A8096" t="inlineStr">
        <is>
          <t>Q07L026</t>
        </is>
      </c>
      <c r="B8096" t="inlineStr">
        <is>
          <t>MARCO AURELIO DE OLIVEIRA  GARCIA</t>
        </is>
      </c>
      <c r="C8096" t="n">
        <v>1</v>
      </c>
      <c r="D8096" t="inlineStr">
        <is>
          <t>IPCA</t>
        </is>
      </c>
      <c r="E8096" t="n">
        <v>0.009488792934583046</v>
      </c>
      <c r="F8096" t="inlineStr">
        <is>
          <t>MENSAL</t>
        </is>
      </c>
      <c r="G8096" t="n">
        <v>47889</v>
      </c>
      <c r="H8096" t="n">
        <v>47889</v>
      </c>
      <c r="I8096" t="inlineStr">
        <is>
          <t>105</t>
        </is>
      </c>
      <c r="J8096" t="inlineStr">
        <is>
          <t>CARTEIRA</t>
        </is>
      </c>
      <c r="K8096" t="inlineStr">
        <is>
          <t>CONTRATO</t>
        </is>
      </c>
      <c r="L8096" t="n">
        <v>682.7412780000001</v>
      </c>
      <c r="M8096" t="inlineStr"/>
      <c r="N8096" t="inlineStr"/>
      <c r="O8096" s="142">
        <f>DATE(YEAR(H8096),MONTH(H8096),1)</f>
        <v/>
      </c>
      <c r="P8096" s="132">
        <f>IF(H8096&gt;$L$3,"Futuro","Atraso")</f>
        <v/>
      </c>
      <c r="Q8096">
        <f>12*(YEAR(H8096)-YEAR($L$3))+(MONTH(H8096)-MONTH($L$3))</f>
        <v/>
      </c>
      <c r="R8096" s="366">
        <f>IF(N8096="IBIRAPITANGA FASE 3",IF(P8096="Atraso",M8096,M8096/(1+$J$2)^Q8096),IF(P8096="Atraso",M8096,M8096/(1+$J$1)^Q8096))</f>
        <v/>
      </c>
    </row>
    <row r="8097">
      <c r="A8097" t="inlineStr">
        <is>
          <t>Q07L026</t>
        </is>
      </c>
      <c r="B8097" t="inlineStr">
        <is>
          <t>MARCO AURELIO DE OLIVEIRA  GARCIA</t>
        </is>
      </c>
      <c r="C8097" t="n">
        <v>1</v>
      </c>
      <c r="D8097" t="inlineStr">
        <is>
          <t>IPCA</t>
        </is>
      </c>
      <c r="E8097" t="n">
        <v>0.009488792934583046</v>
      </c>
      <c r="F8097" t="inlineStr">
        <is>
          <t>MENSAL</t>
        </is>
      </c>
      <c r="G8097" t="n">
        <v>47917</v>
      </c>
      <c r="H8097" t="n">
        <v>47917</v>
      </c>
      <c r="I8097" t="inlineStr">
        <is>
          <t>106</t>
        </is>
      </c>
      <c r="J8097" t="inlineStr">
        <is>
          <t>CARTEIRA</t>
        </is>
      </c>
      <c r="K8097" t="inlineStr">
        <is>
          <t>CONTRATO</t>
        </is>
      </c>
      <c r="L8097" t="n">
        <v>682.7412780000001</v>
      </c>
      <c r="M8097" t="inlineStr"/>
      <c r="N8097" t="inlineStr"/>
      <c r="O8097" s="142">
        <f>DATE(YEAR(H8097),MONTH(H8097),1)</f>
        <v/>
      </c>
      <c r="P8097" s="132">
        <f>IF(H8097&gt;$L$3,"Futuro","Atraso")</f>
        <v/>
      </c>
      <c r="Q8097">
        <f>12*(YEAR(H8097)-YEAR($L$3))+(MONTH(H8097)-MONTH($L$3))</f>
        <v/>
      </c>
      <c r="R8097" s="366">
        <f>IF(N8097="IBIRAPITANGA FASE 3",IF(P8097="Atraso",M8097,M8097/(1+$J$2)^Q8097),IF(P8097="Atraso",M8097,M8097/(1+$J$1)^Q8097))</f>
        <v/>
      </c>
    </row>
    <row r="8098">
      <c r="A8098" t="inlineStr">
        <is>
          <t>Q07L026</t>
        </is>
      </c>
      <c r="B8098" t="inlineStr">
        <is>
          <t>MARCO AURELIO DE OLIVEIRA  GARCIA</t>
        </is>
      </c>
      <c r="C8098" t="n">
        <v>1</v>
      </c>
      <c r="D8098" t="inlineStr">
        <is>
          <t>IPCA</t>
        </is>
      </c>
      <c r="E8098" t="n">
        <v>0.009488792934583046</v>
      </c>
      <c r="F8098" t="inlineStr">
        <is>
          <t>MENSAL</t>
        </is>
      </c>
      <c r="G8098" t="n">
        <v>47948</v>
      </c>
      <c r="H8098" t="n">
        <v>47948</v>
      </c>
      <c r="I8098" t="inlineStr">
        <is>
          <t>107</t>
        </is>
      </c>
      <c r="J8098" t="inlineStr">
        <is>
          <t>CARTEIRA</t>
        </is>
      </c>
      <c r="K8098" t="inlineStr">
        <is>
          <t>CONTRATO</t>
        </is>
      </c>
      <c r="L8098" t="n">
        <v>682.7412780000001</v>
      </c>
      <c r="M8098" t="inlineStr"/>
      <c r="N8098" t="inlineStr"/>
      <c r="O8098" s="142">
        <f>DATE(YEAR(H8098),MONTH(H8098),1)</f>
        <v/>
      </c>
      <c r="P8098" s="132">
        <f>IF(H8098&gt;$L$3,"Futuro","Atraso")</f>
        <v/>
      </c>
      <c r="Q8098">
        <f>12*(YEAR(H8098)-YEAR($L$3))+(MONTH(H8098)-MONTH($L$3))</f>
        <v/>
      </c>
      <c r="R8098" s="366">
        <f>IF(N8098="IBIRAPITANGA FASE 3",IF(P8098="Atraso",M8098,M8098/(1+$J$2)^Q8098),IF(P8098="Atraso",M8098,M8098/(1+$J$1)^Q8098))</f>
        <v/>
      </c>
    </row>
    <row r="8099">
      <c r="A8099" t="inlineStr">
        <is>
          <t>Q07L026</t>
        </is>
      </c>
      <c r="B8099" t="inlineStr">
        <is>
          <t>MARCO AURELIO DE OLIVEIRA  GARCIA</t>
        </is>
      </c>
      <c r="C8099" t="n">
        <v>1</v>
      </c>
      <c r="D8099" t="inlineStr">
        <is>
          <t>IPCA</t>
        </is>
      </c>
      <c r="E8099" t="n">
        <v>0.009488792934583046</v>
      </c>
      <c r="F8099" t="inlineStr">
        <is>
          <t>MENSAL</t>
        </is>
      </c>
      <c r="G8099" t="n">
        <v>47978</v>
      </c>
      <c r="H8099" t="n">
        <v>47978</v>
      </c>
      <c r="I8099" t="inlineStr">
        <is>
          <t>108</t>
        </is>
      </c>
      <c r="J8099" t="inlineStr">
        <is>
          <t>CARTEIRA</t>
        </is>
      </c>
      <c r="K8099" t="inlineStr">
        <is>
          <t>CONTRATO</t>
        </is>
      </c>
      <c r="L8099" t="n">
        <v>682.7412780000001</v>
      </c>
      <c r="M8099" t="inlineStr"/>
      <c r="N8099" t="inlineStr"/>
      <c r="O8099" s="142">
        <f>DATE(YEAR(H8099),MONTH(H8099),1)</f>
        <v/>
      </c>
      <c r="P8099" s="132">
        <f>IF(H8099&gt;$L$3,"Futuro","Atraso")</f>
        <v/>
      </c>
      <c r="Q8099">
        <f>12*(YEAR(H8099)-YEAR($L$3))+(MONTH(H8099)-MONTH($L$3))</f>
        <v/>
      </c>
      <c r="R8099" s="366">
        <f>IF(N8099="IBIRAPITANGA FASE 3",IF(P8099="Atraso",M8099,M8099/(1+$J$2)^Q8099),IF(P8099="Atraso",M8099,M8099/(1+$J$1)^Q8099))</f>
        <v/>
      </c>
    </row>
    <row r="8100">
      <c r="A8100" t="inlineStr">
        <is>
          <t>Q07L026</t>
        </is>
      </c>
      <c r="B8100" t="inlineStr">
        <is>
          <t>MARCO AURELIO DE OLIVEIRA  GARCIA</t>
        </is>
      </c>
      <c r="C8100" t="n">
        <v>1</v>
      </c>
      <c r="D8100" t="inlineStr">
        <is>
          <t>IPCA</t>
        </is>
      </c>
      <c r="E8100" t="n">
        <v>0.009488792934583046</v>
      </c>
      <c r="F8100" t="inlineStr">
        <is>
          <t>MENSAL</t>
        </is>
      </c>
      <c r="G8100" t="n">
        <v>48009</v>
      </c>
      <c r="H8100" t="n">
        <v>48009</v>
      </c>
      <c r="I8100" t="inlineStr">
        <is>
          <t>109</t>
        </is>
      </c>
      <c r="J8100" t="inlineStr">
        <is>
          <t>CARTEIRA</t>
        </is>
      </c>
      <c r="K8100" t="inlineStr">
        <is>
          <t>CONTRATO</t>
        </is>
      </c>
      <c r="L8100" t="n">
        <v>682.7412780000001</v>
      </c>
      <c r="M8100" t="inlineStr"/>
      <c r="N8100" t="inlineStr"/>
      <c r="O8100" s="142">
        <f>DATE(YEAR(H8100),MONTH(H8100),1)</f>
        <v/>
      </c>
      <c r="P8100" s="132">
        <f>IF(H8100&gt;$L$3,"Futuro","Atraso")</f>
        <v/>
      </c>
      <c r="Q8100">
        <f>12*(YEAR(H8100)-YEAR($L$3))+(MONTH(H8100)-MONTH($L$3))</f>
        <v/>
      </c>
      <c r="R8100" s="366">
        <f>IF(N8100="IBIRAPITANGA FASE 3",IF(P8100="Atraso",M8100,M8100/(1+$J$2)^Q8100),IF(P8100="Atraso",M8100,M8100/(1+$J$1)^Q8100))</f>
        <v/>
      </c>
    </row>
    <row r="8101">
      <c r="A8101" t="inlineStr">
        <is>
          <t>Q07L026</t>
        </is>
      </c>
      <c r="B8101" t="inlineStr">
        <is>
          <t>MARCO AURELIO DE OLIVEIRA  GARCIA</t>
        </is>
      </c>
      <c r="C8101" t="n">
        <v>1</v>
      </c>
      <c r="D8101" t="inlineStr">
        <is>
          <t>IPCA</t>
        </is>
      </c>
      <c r="E8101" t="n">
        <v>0.009488792934583046</v>
      </c>
      <c r="F8101" t="inlineStr">
        <is>
          <t>MENSAL</t>
        </is>
      </c>
      <c r="G8101" t="n">
        <v>48039</v>
      </c>
      <c r="H8101" t="n">
        <v>48039</v>
      </c>
      <c r="I8101" t="inlineStr">
        <is>
          <t>110</t>
        </is>
      </c>
      <c r="J8101" t="inlineStr">
        <is>
          <t>CARTEIRA</t>
        </is>
      </c>
      <c r="K8101" t="inlineStr">
        <is>
          <t>CONTRATO</t>
        </is>
      </c>
      <c r="L8101" t="n">
        <v>682.7412780000001</v>
      </c>
      <c r="M8101" t="inlineStr"/>
      <c r="N8101" t="inlineStr"/>
      <c r="O8101" s="142">
        <f>DATE(YEAR(H8101),MONTH(H8101),1)</f>
        <v/>
      </c>
      <c r="P8101" s="132">
        <f>IF(H8101&gt;$L$3,"Futuro","Atraso")</f>
        <v/>
      </c>
      <c r="Q8101">
        <f>12*(YEAR(H8101)-YEAR($L$3))+(MONTH(H8101)-MONTH($L$3))</f>
        <v/>
      </c>
      <c r="R8101" s="366">
        <f>IF(N8101="IBIRAPITANGA FASE 3",IF(P8101="Atraso",M8101,M8101/(1+$J$2)^Q8101),IF(P8101="Atraso",M8101,M8101/(1+$J$1)^Q8101))</f>
        <v/>
      </c>
    </row>
    <row r="8102">
      <c r="A8102" t="inlineStr">
        <is>
          <t>Q07L026</t>
        </is>
      </c>
      <c r="B8102" t="inlineStr">
        <is>
          <t>MARCO AURELIO DE OLIVEIRA  GARCIA</t>
        </is>
      </c>
      <c r="C8102" t="n">
        <v>1</v>
      </c>
      <c r="D8102" t="inlineStr">
        <is>
          <t>IPCA</t>
        </is>
      </c>
      <c r="E8102" t="n">
        <v>0.009488792934583046</v>
      </c>
      <c r="F8102" t="inlineStr">
        <is>
          <t>MENSAL</t>
        </is>
      </c>
      <c r="G8102" t="n">
        <v>48070</v>
      </c>
      <c r="H8102" t="n">
        <v>48070</v>
      </c>
      <c r="I8102" t="inlineStr">
        <is>
          <t>111</t>
        </is>
      </c>
      <c r="J8102" t="inlineStr">
        <is>
          <t>CARTEIRA</t>
        </is>
      </c>
      <c r="K8102" t="inlineStr">
        <is>
          <t>CONTRATO</t>
        </is>
      </c>
      <c r="L8102" t="n">
        <v>682.7412780000001</v>
      </c>
      <c r="M8102" t="inlineStr"/>
      <c r="N8102" t="inlineStr"/>
      <c r="O8102" s="142">
        <f>DATE(YEAR(H8102),MONTH(H8102),1)</f>
        <v/>
      </c>
      <c r="P8102" s="132">
        <f>IF(H8102&gt;$L$3,"Futuro","Atraso")</f>
        <v/>
      </c>
      <c r="Q8102">
        <f>12*(YEAR(H8102)-YEAR($L$3))+(MONTH(H8102)-MONTH($L$3))</f>
        <v/>
      </c>
      <c r="R8102" s="366">
        <f>IF(N8102="IBIRAPITANGA FASE 3",IF(P8102="Atraso",M8102,M8102/(1+$J$2)^Q8102),IF(P8102="Atraso",M8102,M8102/(1+$J$1)^Q8102))</f>
        <v/>
      </c>
    </row>
    <row r="8103">
      <c r="A8103" t="inlineStr">
        <is>
          <t>Q07L026</t>
        </is>
      </c>
      <c r="B8103" t="inlineStr">
        <is>
          <t>MARCO AURELIO DE OLIVEIRA  GARCIA</t>
        </is>
      </c>
      <c r="C8103" t="n">
        <v>1</v>
      </c>
      <c r="D8103" t="inlineStr">
        <is>
          <t>IPCA</t>
        </is>
      </c>
      <c r="E8103" t="n">
        <v>0.009488792934583046</v>
      </c>
      <c r="F8103" t="inlineStr">
        <is>
          <t>MENSAL</t>
        </is>
      </c>
      <c r="G8103" t="n">
        <v>48101</v>
      </c>
      <c r="H8103" t="n">
        <v>48101</v>
      </c>
      <c r="I8103" t="inlineStr">
        <is>
          <t>112</t>
        </is>
      </c>
      <c r="J8103" t="inlineStr">
        <is>
          <t>CARTEIRA</t>
        </is>
      </c>
      <c r="K8103" t="inlineStr">
        <is>
          <t>CONTRATO</t>
        </is>
      </c>
      <c r="L8103" t="n">
        <v>682.7412780000001</v>
      </c>
      <c r="M8103" t="inlineStr"/>
      <c r="N8103" t="inlineStr"/>
      <c r="O8103" s="142">
        <f>DATE(YEAR(H8103),MONTH(H8103),1)</f>
        <v/>
      </c>
      <c r="P8103" s="132">
        <f>IF(H8103&gt;$L$3,"Futuro","Atraso")</f>
        <v/>
      </c>
      <c r="Q8103">
        <f>12*(YEAR(H8103)-YEAR($L$3))+(MONTH(H8103)-MONTH($L$3))</f>
        <v/>
      </c>
      <c r="R8103" s="366">
        <f>IF(N8103="IBIRAPITANGA FASE 3",IF(P8103="Atraso",M8103,M8103/(1+$J$2)^Q8103),IF(P8103="Atraso",M8103,M8103/(1+$J$1)^Q8103))</f>
        <v/>
      </c>
    </row>
    <row r="8104">
      <c r="A8104" t="inlineStr">
        <is>
          <t>Q07L026</t>
        </is>
      </c>
      <c r="B8104" t="inlineStr">
        <is>
          <t>MARCO AURELIO DE OLIVEIRA  GARCIA</t>
        </is>
      </c>
      <c r="C8104" t="n">
        <v>1</v>
      </c>
      <c r="D8104" t="inlineStr">
        <is>
          <t>IPCA</t>
        </is>
      </c>
      <c r="E8104" t="n">
        <v>0.009488792934583046</v>
      </c>
      <c r="F8104" t="inlineStr">
        <is>
          <t>MENSAL</t>
        </is>
      </c>
      <c r="G8104" t="n">
        <v>48131</v>
      </c>
      <c r="H8104" t="n">
        <v>48131</v>
      </c>
      <c r="I8104" t="inlineStr">
        <is>
          <t>113</t>
        </is>
      </c>
      <c r="J8104" t="inlineStr">
        <is>
          <t>CARTEIRA</t>
        </is>
      </c>
      <c r="K8104" t="inlineStr">
        <is>
          <t>CONTRATO</t>
        </is>
      </c>
      <c r="L8104" t="n">
        <v>682.7412780000001</v>
      </c>
      <c r="M8104" t="inlineStr"/>
      <c r="N8104" t="inlineStr"/>
      <c r="O8104" s="142">
        <f>DATE(YEAR(H8104),MONTH(H8104),1)</f>
        <v/>
      </c>
      <c r="P8104" s="132">
        <f>IF(H8104&gt;$L$3,"Futuro","Atraso")</f>
        <v/>
      </c>
      <c r="Q8104">
        <f>12*(YEAR(H8104)-YEAR($L$3))+(MONTH(H8104)-MONTH($L$3))</f>
        <v/>
      </c>
      <c r="R8104" s="366">
        <f>IF(N8104="IBIRAPITANGA FASE 3",IF(P8104="Atraso",M8104,M8104/(1+$J$2)^Q8104),IF(P8104="Atraso",M8104,M8104/(1+$J$1)^Q8104))</f>
        <v/>
      </c>
    </row>
    <row r="8105">
      <c r="A8105" t="inlineStr">
        <is>
          <t>Q07L026</t>
        </is>
      </c>
      <c r="B8105" t="inlineStr">
        <is>
          <t>MARCO AURELIO DE OLIVEIRA  GARCIA</t>
        </is>
      </c>
      <c r="C8105" t="n">
        <v>1</v>
      </c>
      <c r="D8105" t="inlineStr">
        <is>
          <t>IPCA</t>
        </is>
      </c>
      <c r="E8105" t="n">
        <v>0.009488792934583046</v>
      </c>
      <c r="F8105" t="inlineStr">
        <is>
          <t>MENSAL</t>
        </is>
      </c>
      <c r="G8105" t="n">
        <v>48162</v>
      </c>
      <c r="H8105" t="n">
        <v>48162</v>
      </c>
      <c r="I8105" t="inlineStr">
        <is>
          <t>114</t>
        </is>
      </c>
      <c r="J8105" t="inlineStr">
        <is>
          <t>CARTEIRA</t>
        </is>
      </c>
      <c r="K8105" t="inlineStr">
        <is>
          <t>CONTRATO</t>
        </is>
      </c>
      <c r="L8105" t="n">
        <v>682.7412780000001</v>
      </c>
      <c r="M8105" t="inlineStr"/>
      <c r="N8105" t="inlineStr"/>
      <c r="O8105" s="142">
        <f>DATE(YEAR(H8105),MONTH(H8105),1)</f>
        <v/>
      </c>
      <c r="P8105" s="132">
        <f>IF(H8105&gt;$L$3,"Futuro","Atraso")</f>
        <v/>
      </c>
      <c r="Q8105">
        <f>12*(YEAR(H8105)-YEAR($L$3))+(MONTH(H8105)-MONTH($L$3))</f>
        <v/>
      </c>
      <c r="R8105" s="366">
        <f>IF(N8105="IBIRAPITANGA FASE 3",IF(P8105="Atraso",M8105,M8105/(1+$J$2)^Q8105),IF(P8105="Atraso",M8105,M8105/(1+$J$1)^Q8105))</f>
        <v/>
      </c>
    </row>
    <row r="8106">
      <c r="A8106" t="inlineStr">
        <is>
          <t>Q07L026</t>
        </is>
      </c>
      <c r="B8106" t="inlineStr">
        <is>
          <t>MARCO AURELIO DE OLIVEIRA  GARCIA</t>
        </is>
      </c>
      <c r="C8106" t="n">
        <v>1</v>
      </c>
      <c r="D8106" t="inlineStr">
        <is>
          <t>IPCA</t>
        </is>
      </c>
      <c r="E8106" t="n">
        <v>0.009488792934583046</v>
      </c>
      <c r="F8106" t="inlineStr">
        <is>
          <t>MENSAL</t>
        </is>
      </c>
      <c r="G8106" t="n">
        <v>48192</v>
      </c>
      <c r="H8106" t="n">
        <v>48192</v>
      </c>
      <c r="I8106" t="inlineStr">
        <is>
          <t>115</t>
        </is>
      </c>
      <c r="J8106" t="inlineStr">
        <is>
          <t>CARTEIRA</t>
        </is>
      </c>
      <c r="K8106" t="inlineStr">
        <is>
          <t>CONTRATO</t>
        </is>
      </c>
      <c r="L8106" t="n">
        <v>682.7412780000001</v>
      </c>
      <c r="M8106" t="inlineStr"/>
      <c r="N8106" t="inlineStr"/>
      <c r="O8106" s="142">
        <f>DATE(YEAR(H8106),MONTH(H8106),1)</f>
        <v/>
      </c>
      <c r="P8106" s="132">
        <f>IF(H8106&gt;$L$3,"Futuro","Atraso")</f>
        <v/>
      </c>
      <c r="Q8106">
        <f>12*(YEAR(H8106)-YEAR($L$3))+(MONTH(H8106)-MONTH($L$3))</f>
        <v/>
      </c>
      <c r="R8106" s="366">
        <f>IF(N8106="IBIRAPITANGA FASE 3",IF(P8106="Atraso",M8106,M8106/(1+$J$2)^Q8106),IF(P8106="Atraso",M8106,M8106/(1+$J$1)^Q8106))</f>
        <v/>
      </c>
    </row>
    <row r="8107">
      <c r="A8107" t="inlineStr">
        <is>
          <t>Q07L026</t>
        </is>
      </c>
      <c r="B8107" t="inlineStr">
        <is>
          <t>MARCO AURELIO DE OLIVEIRA  GARCIA</t>
        </is>
      </c>
      <c r="C8107" t="n">
        <v>1</v>
      </c>
      <c r="D8107" t="inlineStr">
        <is>
          <t>IPCA</t>
        </is>
      </c>
      <c r="E8107" t="n">
        <v>0.009488792934583046</v>
      </c>
      <c r="F8107" t="inlineStr">
        <is>
          <t>MENSAL</t>
        </is>
      </c>
      <c r="G8107" t="n">
        <v>48223</v>
      </c>
      <c r="H8107" t="n">
        <v>48223</v>
      </c>
      <c r="I8107" t="inlineStr">
        <is>
          <t>116</t>
        </is>
      </c>
      <c r="J8107" t="inlineStr">
        <is>
          <t>CARTEIRA</t>
        </is>
      </c>
      <c r="K8107" t="inlineStr">
        <is>
          <t>CONTRATO</t>
        </is>
      </c>
      <c r="L8107" t="n">
        <v>682.7412780000001</v>
      </c>
      <c r="M8107" t="inlineStr"/>
      <c r="N8107" t="inlineStr"/>
      <c r="O8107" s="142">
        <f>DATE(YEAR(H8107),MONTH(H8107),1)</f>
        <v/>
      </c>
      <c r="P8107" s="132">
        <f>IF(H8107&gt;$L$3,"Futuro","Atraso")</f>
        <v/>
      </c>
      <c r="Q8107">
        <f>12*(YEAR(H8107)-YEAR($L$3))+(MONTH(H8107)-MONTH($L$3))</f>
        <v/>
      </c>
      <c r="R8107" s="366">
        <f>IF(N8107="IBIRAPITANGA FASE 3",IF(P8107="Atraso",M8107,M8107/(1+$J$2)^Q8107),IF(P8107="Atraso",M8107,M8107/(1+$J$1)^Q8107))</f>
        <v/>
      </c>
    </row>
    <row r="8108">
      <c r="A8108" t="inlineStr">
        <is>
          <t>Q07L026</t>
        </is>
      </c>
      <c r="B8108" t="inlineStr">
        <is>
          <t>MARCO AURELIO DE OLIVEIRA  GARCIA</t>
        </is>
      </c>
      <c r="C8108" t="n">
        <v>1</v>
      </c>
      <c r="D8108" t="inlineStr">
        <is>
          <t>IPCA</t>
        </is>
      </c>
      <c r="E8108" t="n">
        <v>0.009488792934583046</v>
      </c>
      <c r="F8108" t="inlineStr">
        <is>
          <t>MENSAL</t>
        </is>
      </c>
      <c r="G8108" t="n">
        <v>48254</v>
      </c>
      <c r="H8108" t="n">
        <v>48254</v>
      </c>
      <c r="I8108" t="inlineStr">
        <is>
          <t>117</t>
        </is>
      </c>
      <c r="J8108" t="inlineStr">
        <is>
          <t>CARTEIRA</t>
        </is>
      </c>
      <c r="K8108" t="inlineStr">
        <is>
          <t>CONTRATO</t>
        </is>
      </c>
      <c r="L8108" t="n">
        <v>682.7412780000001</v>
      </c>
      <c r="M8108" t="inlineStr"/>
      <c r="N8108" t="inlineStr"/>
      <c r="O8108" s="142">
        <f>DATE(YEAR(H8108),MONTH(H8108),1)</f>
        <v/>
      </c>
      <c r="P8108" s="132">
        <f>IF(H8108&gt;$L$3,"Futuro","Atraso")</f>
        <v/>
      </c>
      <c r="Q8108">
        <f>12*(YEAR(H8108)-YEAR($L$3))+(MONTH(H8108)-MONTH($L$3))</f>
        <v/>
      </c>
      <c r="R8108" s="366">
        <f>IF(N8108="IBIRAPITANGA FASE 3",IF(P8108="Atraso",M8108,M8108/(1+$J$2)^Q8108),IF(P8108="Atraso",M8108,M8108/(1+$J$1)^Q8108))</f>
        <v/>
      </c>
    </row>
    <row r="8109">
      <c r="A8109" t="inlineStr">
        <is>
          <t>Q07L026</t>
        </is>
      </c>
      <c r="B8109" t="inlineStr">
        <is>
          <t>MARCO AURELIO DE OLIVEIRA  GARCIA</t>
        </is>
      </c>
      <c r="C8109" t="n">
        <v>1</v>
      </c>
      <c r="D8109" t="inlineStr">
        <is>
          <t>IPCA</t>
        </is>
      </c>
      <c r="E8109" t="n">
        <v>0.009488792934583046</v>
      </c>
      <c r="F8109" t="inlineStr">
        <is>
          <t>MENSAL</t>
        </is>
      </c>
      <c r="G8109" t="n">
        <v>48283</v>
      </c>
      <c r="H8109" t="n">
        <v>48283</v>
      </c>
      <c r="I8109" t="inlineStr">
        <is>
          <t>118</t>
        </is>
      </c>
      <c r="J8109" t="inlineStr">
        <is>
          <t>CARTEIRA</t>
        </is>
      </c>
      <c r="K8109" t="inlineStr">
        <is>
          <t>CONTRATO</t>
        </is>
      </c>
      <c r="L8109" t="n">
        <v>682.7412780000001</v>
      </c>
      <c r="M8109" t="inlineStr"/>
      <c r="N8109" t="inlineStr"/>
      <c r="O8109" s="142">
        <f>DATE(YEAR(H8109),MONTH(H8109),1)</f>
        <v/>
      </c>
      <c r="P8109" s="132">
        <f>IF(H8109&gt;$L$3,"Futuro","Atraso")</f>
        <v/>
      </c>
      <c r="Q8109">
        <f>12*(YEAR(H8109)-YEAR($L$3))+(MONTH(H8109)-MONTH($L$3))</f>
        <v/>
      </c>
      <c r="R8109" s="366">
        <f>IF(N8109="IBIRAPITANGA FASE 3",IF(P8109="Atraso",M8109,M8109/(1+$J$2)^Q8109),IF(P8109="Atraso",M8109,M8109/(1+$J$1)^Q8109))</f>
        <v/>
      </c>
    </row>
    <row r="8110">
      <c r="A8110" t="inlineStr">
        <is>
          <t>Q07L026</t>
        </is>
      </c>
      <c r="B8110" t="inlineStr">
        <is>
          <t>MARCO AURELIO DE OLIVEIRA  GARCIA</t>
        </is>
      </c>
      <c r="C8110" t="n">
        <v>1</v>
      </c>
      <c r="D8110" t="inlineStr">
        <is>
          <t>IPCA</t>
        </is>
      </c>
      <c r="E8110" t="n">
        <v>0.009488792934583046</v>
      </c>
      <c r="F8110" t="inlineStr">
        <is>
          <t>MENSAL</t>
        </is>
      </c>
      <c r="G8110" t="n">
        <v>48314</v>
      </c>
      <c r="H8110" t="n">
        <v>48314</v>
      </c>
      <c r="I8110" t="inlineStr">
        <is>
          <t>119</t>
        </is>
      </c>
      <c r="J8110" t="inlineStr">
        <is>
          <t>CARTEIRA</t>
        </is>
      </c>
      <c r="K8110" t="inlineStr">
        <is>
          <t>CONTRATO</t>
        </is>
      </c>
      <c r="L8110" t="n">
        <v>682.7412780000001</v>
      </c>
      <c r="M8110" t="inlineStr"/>
      <c r="N8110" t="inlineStr"/>
      <c r="O8110" s="142">
        <f>DATE(YEAR(H8110),MONTH(H8110),1)</f>
        <v/>
      </c>
      <c r="P8110" s="132">
        <f>IF(H8110&gt;$L$3,"Futuro","Atraso")</f>
        <v/>
      </c>
      <c r="Q8110">
        <f>12*(YEAR(H8110)-YEAR($L$3))+(MONTH(H8110)-MONTH($L$3))</f>
        <v/>
      </c>
      <c r="R8110" s="366">
        <f>IF(N8110="IBIRAPITANGA FASE 3",IF(P8110="Atraso",M8110,M8110/(1+$J$2)^Q8110),IF(P8110="Atraso",M8110,M8110/(1+$J$1)^Q8110))</f>
        <v/>
      </c>
    </row>
    <row r="8111">
      <c r="A8111" t="inlineStr">
        <is>
          <t>Q07L026</t>
        </is>
      </c>
      <c r="B8111" t="inlineStr">
        <is>
          <t>MARCO AURELIO DE OLIVEIRA  GARCIA</t>
        </is>
      </c>
      <c r="C8111" t="n">
        <v>1</v>
      </c>
      <c r="D8111" t="inlineStr">
        <is>
          <t>IPCA</t>
        </is>
      </c>
      <c r="E8111" t="n">
        <v>0.009488792934583046</v>
      </c>
      <c r="F8111" t="inlineStr">
        <is>
          <t>MENSAL</t>
        </is>
      </c>
      <c r="G8111" t="n">
        <v>48344</v>
      </c>
      <c r="H8111" t="n">
        <v>48344</v>
      </c>
      <c r="I8111" t="inlineStr">
        <is>
          <t>120</t>
        </is>
      </c>
      <c r="J8111" t="inlineStr">
        <is>
          <t>CARTEIRA</t>
        </is>
      </c>
      <c r="K8111" t="inlineStr">
        <is>
          <t>CONTRATO</t>
        </is>
      </c>
      <c r="L8111" t="n">
        <v>682.7412780000001</v>
      </c>
      <c r="M8111" t="inlineStr"/>
      <c r="N8111" t="inlineStr"/>
      <c r="O8111" s="142">
        <f>DATE(YEAR(H8111),MONTH(H8111),1)</f>
        <v/>
      </c>
      <c r="P8111" s="132">
        <f>IF(H8111&gt;$L$3,"Futuro","Atraso")</f>
        <v/>
      </c>
      <c r="Q8111">
        <f>12*(YEAR(H8111)-YEAR($L$3))+(MONTH(H8111)-MONTH($L$3))</f>
        <v/>
      </c>
      <c r="R8111" s="366">
        <f>IF(N8111="IBIRAPITANGA FASE 3",IF(P8111="Atraso",M8111,M8111/(1+$J$2)^Q8111),IF(P8111="Atraso",M8111,M8111/(1+$J$1)^Q8111))</f>
        <v/>
      </c>
    </row>
    <row r="8112">
      <c r="A8112" t="inlineStr">
        <is>
          <t>Q07L026</t>
        </is>
      </c>
      <c r="B8112" t="inlineStr">
        <is>
          <t>MARCO AURELIO DE OLIVEIRA  GARCIA</t>
        </is>
      </c>
      <c r="C8112" t="n">
        <v>1</v>
      </c>
      <c r="D8112" t="inlineStr">
        <is>
          <t>IPCA</t>
        </is>
      </c>
      <c r="E8112" t="n">
        <v>0.009488792934583046</v>
      </c>
      <c r="F8112" t="inlineStr">
        <is>
          <t>MENSAL</t>
        </is>
      </c>
      <c r="G8112" t="n">
        <v>48375</v>
      </c>
      <c r="H8112" t="n">
        <v>48375</v>
      </c>
      <c r="I8112" t="inlineStr">
        <is>
          <t>121</t>
        </is>
      </c>
      <c r="J8112" t="inlineStr">
        <is>
          <t>CARTEIRA</t>
        </is>
      </c>
      <c r="K8112" t="inlineStr">
        <is>
          <t>CONTRATO</t>
        </is>
      </c>
      <c r="L8112" t="n">
        <v>682.7412780000001</v>
      </c>
      <c r="M8112" t="inlineStr"/>
      <c r="N8112" t="inlineStr"/>
      <c r="O8112" s="142">
        <f>DATE(YEAR(H8112),MONTH(H8112),1)</f>
        <v/>
      </c>
      <c r="P8112" s="132">
        <f>IF(H8112&gt;$L$3,"Futuro","Atraso")</f>
        <v/>
      </c>
      <c r="Q8112">
        <f>12*(YEAR(H8112)-YEAR($L$3))+(MONTH(H8112)-MONTH($L$3))</f>
        <v/>
      </c>
      <c r="R8112" s="366">
        <f>IF(N8112="IBIRAPITANGA FASE 3",IF(P8112="Atraso",M8112,M8112/(1+$J$2)^Q8112),IF(P8112="Atraso",M8112,M8112/(1+$J$1)^Q8112))</f>
        <v/>
      </c>
    </row>
    <row r="8113">
      <c r="A8113" t="inlineStr">
        <is>
          <t>Q07L026</t>
        </is>
      </c>
      <c r="B8113" t="inlineStr">
        <is>
          <t>MARCO AURELIO DE OLIVEIRA  GARCIA</t>
        </is>
      </c>
      <c r="C8113" t="n">
        <v>1</v>
      </c>
      <c r="D8113" t="inlineStr">
        <is>
          <t>IPCA</t>
        </is>
      </c>
      <c r="E8113" t="n">
        <v>0.009488792934583046</v>
      </c>
      <c r="F8113" t="inlineStr">
        <is>
          <t>MENSAL</t>
        </is>
      </c>
      <c r="G8113" t="n">
        <v>48405</v>
      </c>
      <c r="H8113" t="n">
        <v>48405</v>
      </c>
      <c r="I8113" t="inlineStr">
        <is>
          <t>122</t>
        </is>
      </c>
      <c r="J8113" t="inlineStr">
        <is>
          <t>CARTEIRA</t>
        </is>
      </c>
      <c r="K8113" t="inlineStr">
        <is>
          <t>CONTRATO</t>
        </is>
      </c>
      <c r="L8113" t="n">
        <v>682.7412780000001</v>
      </c>
      <c r="M8113" t="inlineStr"/>
      <c r="N8113" t="inlineStr"/>
      <c r="O8113" s="142">
        <f>DATE(YEAR(H8113),MONTH(H8113),1)</f>
        <v/>
      </c>
      <c r="P8113" s="132">
        <f>IF(H8113&gt;$L$3,"Futuro","Atraso")</f>
        <v/>
      </c>
      <c r="Q8113">
        <f>12*(YEAR(H8113)-YEAR($L$3))+(MONTH(H8113)-MONTH($L$3))</f>
        <v/>
      </c>
      <c r="R8113" s="366">
        <f>IF(N8113="IBIRAPITANGA FASE 3",IF(P8113="Atraso",M8113,M8113/(1+$J$2)^Q8113),IF(P8113="Atraso",M8113,M8113/(1+$J$1)^Q8113))</f>
        <v/>
      </c>
    </row>
    <row r="8114">
      <c r="A8114" t="inlineStr">
        <is>
          <t>Q07L026</t>
        </is>
      </c>
      <c r="B8114" t="inlineStr">
        <is>
          <t>MARCO AURELIO DE OLIVEIRA  GARCIA</t>
        </is>
      </c>
      <c r="C8114" t="n">
        <v>1</v>
      </c>
      <c r="D8114" t="inlineStr">
        <is>
          <t>IPCA</t>
        </is>
      </c>
      <c r="E8114" t="n">
        <v>0.009488792934583046</v>
      </c>
      <c r="F8114" t="inlineStr">
        <is>
          <t>MENSAL</t>
        </is>
      </c>
      <c r="G8114" t="n">
        <v>48436</v>
      </c>
      <c r="H8114" t="n">
        <v>48436</v>
      </c>
      <c r="I8114" t="inlineStr">
        <is>
          <t>123</t>
        </is>
      </c>
      <c r="J8114" t="inlineStr">
        <is>
          <t>CARTEIRA</t>
        </is>
      </c>
      <c r="K8114" t="inlineStr">
        <is>
          <t>CONTRATO</t>
        </is>
      </c>
      <c r="L8114" t="n">
        <v>682.7412780000001</v>
      </c>
      <c r="M8114" t="inlineStr"/>
      <c r="N8114" t="inlineStr"/>
      <c r="O8114" s="142">
        <f>DATE(YEAR(H8114),MONTH(H8114),1)</f>
        <v/>
      </c>
      <c r="P8114" s="132">
        <f>IF(H8114&gt;$L$3,"Futuro","Atraso")</f>
        <v/>
      </c>
      <c r="Q8114">
        <f>12*(YEAR(H8114)-YEAR($L$3))+(MONTH(H8114)-MONTH($L$3))</f>
        <v/>
      </c>
      <c r="R8114" s="366">
        <f>IF(N8114="IBIRAPITANGA FASE 3",IF(P8114="Atraso",M8114,M8114/(1+$J$2)^Q8114),IF(P8114="Atraso",M8114,M8114/(1+$J$1)^Q8114))</f>
        <v/>
      </c>
    </row>
    <row r="8115">
      <c r="A8115" t="inlineStr">
        <is>
          <t>Q07L026</t>
        </is>
      </c>
      <c r="B8115" t="inlineStr">
        <is>
          <t>MARCO AURELIO DE OLIVEIRA  GARCIA</t>
        </is>
      </c>
      <c r="C8115" t="n">
        <v>1</v>
      </c>
      <c r="D8115" t="inlineStr">
        <is>
          <t>IPCA</t>
        </is>
      </c>
      <c r="E8115" t="n">
        <v>0.009488792934583046</v>
      </c>
      <c r="F8115" t="inlineStr">
        <is>
          <t>MENSAL</t>
        </is>
      </c>
      <c r="G8115" t="n">
        <v>48467</v>
      </c>
      <c r="H8115" t="n">
        <v>48467</v>
      </c>
      <c r="I8115" t="inlineStr">
        <is>
          <t>124</t>
        </is>
      </c>
      <c r="J8115" t="inlineStr">
        <is>
          <t>CARTEIRA</t>
        </is>
      </c>
      <c r="K8115" t="inlineStr">
        <is>
          <t>CONTRATO</t>
        </is>
      </c>
      <c r="L8115" t="n">
        <v>682.7412780000001</v>
      </c>
      <c r="M8115" t="inlineStr"/>
      <c r="N8115" t="inlineStr"/>
      <c r="O8115" s="142">
        <f>DATE(YEAR(H8115),MONTH(H8115),1)</f>
        <v/>
      </c>
      <c r="P8115" s="132">
        <f>IF(H8115&gt;$L$3,"Futuro","Atraso")</f>
        <v/>
      </c>
      <c r="Q8115">
        <f>12*(YEAR(H8115)-YEAR($L$3))+(MONTH(H8115)-MONTH($L$3))</f>
        <v/>
      </c>
      <c r="R8115" s="366">
        <f>IF(N8115="IBIRAPITANGA FASE 3",IF(P8115="Atraso",M8115,M8115/(1+$J$2)^Q8115),IF(P8115="Atraso",M8115,M8115/(1+$J$1)^Q8115))</f>
        <v/>
      </c>
    </row>
    <row r="8116">
      <c r="A8116" t="inlineStr">
        <is>
          <t>Q07L026</t>
        </is>
      </c>
      <c r="B8116" t="inlineStr">
        <is>
          <t>MARCO AURELIO DE OLIVEIRA  GARCIA</t>
        </is>
      </c>
      <c r="C8116" t="n">
        <v>1</v>
      </c>
      <c r="D8116" t="inlineStr">
        <is>
          <t>IPCA</t>
        </is>
      </c>
      <c r="E8116" t="n">
        <v>0.009488792934583046</v>
      </c>
      <c r="F8116" t="inlineStr">
        <is>
          <t>MENSAL</t>
        </is>
      </c>
      <c r="G8116" t="n">
        <v>48497</v>
      </c>
      <c r="H8116" t="n">
        <v>48497</v>
      </c>
      <c r="I8116" t="inlineStr">
        <is>
          <t>125</t>
        </is>
      </c>
      <c r="J8116" t="inlineStr">
        <is>
          <t>CARTEIRA</t>
        </is>
      </c>
      <c r="K8116" t="inlineStr">
        <is>
          <t>CONTRATO</t>
        </is>
      </c>
      <c r="L8116" t="n">
        <v>682.7412780000001</v>
      </c>
      <c r="M8116" t="inlineStr"/>
      <c r="N8116" t="inlineStr"/>
      <c r="O8116" s="142">
        <f>DATE(YEAR(H8116),MONTH(H8116),1)</f>
        <v/>
      </c>
      <c r="P8116" s="132">
        <f>IF(H8116&gt;$L$3,"Futuro","Atraso")</f>
        <v/>
      </c>
      <c r="Q8116">
        <f>12*(YEAR(H8116)-YEAR($L$3))+(MONTH(H8116)-MONTH($L$3))</f>
        <v/>
      </c>
      <c r="R8116" s="366">
        <f>IF(N8116="IBIRAPITANGA FASE 3",IF(P8116="Atraso",M8116,M8116/(1+$J$2)^Q8116),IF(P8116="Atraso",M8116,M8116/(1+$J$1)^Q8116))</f>
        <v/>
      </c>
    </row>
    <row r="8117">
      <c r="A8117" t="inlineStr">
        <is>
          <t>Q07L026</t>
        </is>
      </c>
      <c r="B8117" t="inlineStr">
        <is>
          <t>MARCO AURELIO DE OLIVEIRA  GARCIA</t>
        </is>
      </c>
      <c r="C8117" t="n">
        <v>1</v>
      </c>
      <c r="D8117" t="inlineStr">
        <is>
          <t>IPCA</t>
        </is>
      </c>
      <c r="E8117" t="n">
        <v>0.009488792934583046</v>
      </c>
      <c r="F8117" t="inlineStr">
        <is>
          <t>MENSAL</t>
        </is>
      </c>
      <c r="G8117" t="n">
        <v>48528</v>
      </c>
      <c r="H8117" t="n">
        <v>48528</v>
      </c>
      <c r="I8117" t="inlineStr">
        <is>
          <t>126</t>
        </is>
      </c>
      <c r="J8117" t="inlineStr">
        <is>
          <t>CARTEIRA</t>
        </is>
      </c>
      <c r="K8117" t="inlineStr">
        <is>
          <t>CONTRATO</t>
        </is>
      </c>
      <c r="L8117" t="n">
        <v>682.7412780000001</v>
      </c>
      <c r="M8117" t="inlineStr"/>
      <c r="N8117" t="inlineStr"/>
      <c r="O8117" s="142">
        <f>DATE(YEAR(H8117),MONTH(H8117),1)</f>
        <v/>
      </c>
      <c r="P8117" s="132">
        <f>IF(H8117&gt;$L$3,"Futuro","Atraso")</f>
        <v/>
      </c>
      <c r="Q8117">
        <f>12*(YEAR(H8117)-YEAR($L$3))+(MONTH(H8117)-MONTH($L$3))</f>
        <v/>
      </c>
      <c r="R8117" s="366">
        <f>IF(N8117="IBIRAPITANGA FASE 3",IF(P8117="Atraso",M8117,M8117/(1+$J$2)^Q8117),IF(P8117="Atraso",M8117,M8117/(1+$J$1)^Q8117))</f>
        <v/>
      </c>
    </row>
    <row r="8118">
      <c r="A8118" t="inlineStr">
        <is>
          <t>Q07L026</t>
        </is>
      </c>
      <c r="B8118" t="inlineStr">
        <is>
          <t>MARCO AURELIO DE OLIVEIRA  GARCIA</t>
        </is>
      </c>
      <c r="C8118" t="n">
        <v>1</v>
      </c>
      <c r="D8118" t="inlineStr">
        <is>
          <t>IPCA</t>
        </is>
      </c>
      <c r="E8118" t="n">
        <v>0.009488792934583046</v>
      </c>
      <c r="F8118" t="inlineStr">
        <is>
          <t>MENSAL</t>
        </is>
      </c>
      <c r="G8118" t="n">
        <v>48558</v>
      </c>
      <c r="H8118" t="n">
        <v>48558</v>
      </c>
      <c r="I8118" t="inlineStr">
        <is>
          <t>127</t>
        </is>
      </c>
      <c r="J8118" t="inlineStr">
        <is>
          <t>CARTEIRA</t>
        </is>
      </c>
      <c r="K8118" t="inlineStr">
        <is>
          <t>CONTRATO</t>
        </is>
      </c>
      <c r="L8118" t="n">
        <v>682.7412780000001</v>
      </c>
      <c r="M8118" t="inlineStr"/>
      <c r="N8118" t="inlineStr"/>
      <c r="O8118" s="142">
        <f>DATE(YEAR(H8118),MONTH(H8118),1)</f>
        <v/>
      </c>
      <c r="P8118" s="132">
        <f>IF(H8118&gt;$L$3,"Futuro","Atraso")</f>
        <v/>
      </c>
      <c r="Q8118">
        <f>12*(YEAR(H8118)-YEAR($L$3))+(MONTH(H8118)-MONTH($L$3))</f>
        <v/>
      </c>
      <c r="R8118" s="366">
        <f>IF(N8118="IBIRAPITANGA FASE 3",IF(P8118="Atraso",M8118,M8118/(1+$J$2)^Q8118),IF(P8118="Atraso",M8118,M8118/(1+$J$1)^Q8118))</f>
        <v/>
      </c>
    </row>
    <row r="8119">
      <c r="A8119" t="inlineStr">
        <is>
          <t>Q07L026</t>
        </is>
      </c>
      <c r="B8119" t="inlineStr">
        <is>
          <t>MARCO AURELIO DE OLIVEIRA  GARCIA</t>
        </is>
      </c>
      <c r="C8119" t="n">
        <v>1</v>
      </c>
      <c r="D8119" t="inlineStr">
        <is>
          <t>IPCA</t>
        </is>
      </c>
      <c r="E8119" t="n">
        <v>0.009488792934583046</v>
      </c>
      <c r="F8119" t="inlineStr">
        <is>
          <t>MENSAL</t>
        </is>
      </c>
      <c r="G8119" t="n">
        <v>48589</v>
      </c>
      <c r="H8119" t="n">
        <v>48589</v>
      </c>
      <c r="I8119" t="inlineStr">
        <is>
          <t>128</t>
        </is>
      </c>
      <c r="J8119" t="inlineStr">
        <is>
          <t>CARTEIRA</t>
        </is>
      </c>
      <c r="K8119" t="inlineStr">
        <is>
          <t>CONTRATO</t>
        </is>
      </c>
      <c r="L8119" t="n">
        <v>682.7412780000001</v>
      </c>
      <c r="M8119" t="inlineStr"/>
      <c r="N8119" t="inlineStr"/>
      <c r="O8119" s="142">
        <f>DATE(YEAR(H8119),MONTH(H8119),1)</f>
        <v/>
      </c>
      <c r="P8119" s="132">
        <f>IF(H8119&gt;$L$3,"Futuro","Atraso")</f>
        <v/>
      </c>
      <c r="Q8119">
        <f>12*(YEAR(H8119)-YEAR($L$3))+(MONTH(H8119)-MONTH($L$3))</f>
        <v/>
      </c>
      <c r="R8119" s="366">
        <f>IF(N8119="IBIRAPITANGA FASE 3",IF(P8119="Atraso",M8119,M8119/(1+$J$2)^Q8119),IF(P8119="Atraso",M8119,M8119/(1+$J$1)^Q8119))</f>
        <v/>
      </c>
    </row>
    <row r="8120">
      <c r="A8120" t="inlineStr">
        <is>
          <t>Q07L026</t>
        </is>
      </c>
      <c r="B8120" t="inlineStr">
        <is>
          <t>MARCO AURELIO DE OLIVEIRA  GARCIA</t>
        </is>
      </c>
      <c r="C8120" t="n">
        <v>1</v>
      </c>
      <c r="D8120" t="inlineStr">
        <is>
          <t>IPCA</t>
        </is>
      </c>
      <c r="E8120" t="n">
        <v>0.009488792934583046</v>
      </c>
      <c r="F8120" t="inlineStr">
        <is>
          <t>MENSAL</t>
        </is>
      </c>
      <c r="G8120" t="n">
        <v>48620</v>
      </c>
      <c r="H8120" t="n">
        <v>48620</v>
      </c>
      <c r="I8120" t="inlineStr">
        <is>
          <t>129</t>
        </is>
      </c>
      <c r="J8120" t="inlineStr">
        <is>
          <t>CARTEIRA</t>
        </is>
      </c>
      <c r="K8120" t="inlineStr">
        <is>
          <t>CONTRATO</t>
        </is>
      </c>
      <c r="L8120" t="n">
        <v>682.7412780000001</v>
      </c>
      <c r="M8120" t="inlineStr"/>
      <c r="N8120" t="inlineStr"/>
      <c r="O8120" s="142">
        <f>DATE(YEAR(H8120),MONTH(H8120),1)</f>
        <v/>
      </c>
      <c r="P8120" s="132">
        <f>IF(H8120&gt;$L$3,"Futuro","Atraso")</f>
        <v/>
      </c>
      <c r="Q8120">
        <f>12*(YEAR(H8120)-YEAR($L$3))+(MONTH(H8120)-MONTH($L$3))</f>
        <v/>
      </c>
      <c r="R8120" s="366">
        <f>IF(N8120="IBIRAPITANGA FASE 3",IF(P8120="Atraso",M8120,M8120/(1+$J$2)^Q8120),IF(P8120="Atraso",M8120,M8120/(1+$J$1)^Q8120))</f>
        <v/>
      </c>
    </row>
    <row r="8121">
      <c r="A8121" t="inlineStr">
        <is>
          <t>Q07L026</t>
        </is>
      </c>
      <c r="B8121" t="inlineStr">
        <is>
          <t>MARCO AURELIO DE OLIVEIRA  GARCIA</t>
        </is>
      </c>
      <c r="C8121" t="n">
        <v>1</v>
      </c>
      <c r="D8121" t="inlineStr">
        <is>
          <t>IPCA</t>
        </is>
      </c>
      <c r="E8121" t="n">
        <v>0.009488792934583046</v>
      </c>
      <c r="F8121" t="inlineStr">
        <is>
          <t>MENSAL</t>
        </is>
      </c>
      <c r="G8121" t="n">
        <v>48648</v>
      </c>
      <c r="H8121" t="n">
        <v>48648</v>
      </c>
      <c r="I8121" t="inlineStr">
        <is>
          <t>130</t>
        </is>
      </c>
      <c r="J8121" t="inlineStr">
        <is>
          <t>CARTEIRA</t>
        </is>
      </c>
      <c r="K8121" t="inlineStr">
        <is>
          <t>CONTRATO</t>
        </is>
      </c>
      <c r="L8121" t="n">
        <v>682.7412780000001</v>
      </c>
      <c r="M8121" t="inlineStr"/>
      <c r="N8121" t="inlineStr"/>
      <c r="O8121" s="142">
        <f>DATE(YEAR(H8121),MONTH(H8121),1)</f>
        <v/>
      </c>
      <c r="P8121" s="132">
        <f>IF(H8121&gt;$L$3,"Futuro","Atraso")</f>
        <v/>
      </c>
      <c r="Q8121">
        <f>12*(YEAR(H8121)-YEAR($L$3))+(MONTH(H8121)-MONTH($L$3))</f>
        <v/>
      </c>
      <c r="R8121" s="366">
        <f>IF(N8121="IBIRAPITANGA FASE 3",IF(P8121="Atraso",M8121,M8121/(1+$J$2)^Q8121),IF(P8121="Atraso",M8121,M8121/(1+$J$1)^Q8121))</f>
        <v/>
      </c>
    </row>
    <row r="8122">
      <c r="A8122" t="inlineStr">
        <is>
          <t>Q07L026</t>
        </is>
      </c>
      <c r="B8122" t="inlineStr">
        <is>
          <t>MARCO AURELIO DE OLIVEIRA  GARCIA</t>
        </is>
      </c>
      <c r="C8122" t="n">
        <v>1</v>
      </c>
      <c r="D8122" t="inlineStr">
        <is>
          <t>IPCA</t>
        </is>
      </c>
      <c r="E8122" t="n">
        <v>0.009488792934583046</v>
      </c>
      <c r="F8122" t="inlineStr">
        <is>
          <t>MENSAL</t>
        </is>
      </c>
      <c r="G8122" t="n">
        <v>48679</v>
      </c>
      <c r="H8122" t="n">
        <v>48679</v>
      </c>
      <c r="I8122" t="inlineStr">
        <is>
          <t>131</t>
        </is>
      </c>
      <c r="J8122" t="inlineStr">
        <is>
          <t>CARTEIRA</t>
        </is>
      </c>
      <c r="K8122" t="inlineStr">
        <is>
          <t>CONTRATO</t>
        </is>
      </c>
      <c r="L8122" t="n">
        <v>682.7412780000001</v>
      </c>
      <c r="M8122" t="inlineStr"/>
      <c r="N8122" t="inlineStr"/>
      <c r="O8122" s="142">
        <f>DATE(YEAR(H8122),MONTH(H8122),1)</f>
        <v/>
      </c>
      <c r="P8122" s="132">
        <f>IF(H8122&gt;$L$3,"Futuro","Atraso")</f>
        <v/>
      </c>
      <c r="Q8122">
        <f>12*(YEAR(H8122)-YEAR($L$3))+(MONTH(H8122)-MONTH($L$3))</f>
        <v/>
      </c>
      <c r="R8122" s="366">
        <f>IF(N8122="IBIRAPITANGA FASE 3",IF(P8122="Atraso",M8122,M8122/(1+$J$2)^Q8122),IF(P8122="Atraso",M8122,M8122/(1+$J$1)^Q8122))</f>
        <v/>
      </c>
    </row>
    <row r="8123">
      <c r="A8123" t="inlineStr">
        <is>
          <t>Q07L026</t>
        </is>
      </c>
      <c r="B8123" t="inlineStr">
        <is>
          <t>MARCO AURELIO DE OLIVEIRA  GARCIA</t>
        </is>
      </c>
      <c r="C8123" t="n">
        <v>1</v>
      </c>
      <c r="D8123" t="inlineStr">
        <is>
          <t>IPCA</t>
        </is>
      </c>
      <c r="E8123" t="n">
        <v>0.009488792934583046</v>
      </c>
      <c r="F8123" t="inlineStr">
        <is>
          <t>MENSAL</t>
        </is>
      </c>
      <c r="G8123" t="n">
        <v>48709</v>
      </c>
      <c r="H8123" t="n">
        <v>48709</v>
      </c>
      <c r="I8123" t="inlineStr">
        <is>
          <t>132</t>
        </is>
      </c>
      <c r="J8123" t="inlineStr">
        <is>
          <t>CARTEIRA</t>
        </is>
      </c>
      <c r="K8123" t="inlineStr">
        <is>
          <t>CONTRATO</t>
        </is>
      </c>
      <c r="L8123" t="n">
        <v>682.7412780000001</v>
      </c>
      <c r="M8123" t="inlineStr"/>
      <c r="N8123" t="inlineStr"/>
      <c r="O8123" s="142">
        <f>DATE(YEAR(H8123),MONTH(H8123),1)</f>
        <v/>
      </c>
      <c r="P8123" s="132">
        <f>IF(H8123&gt;$L$3,"Futuro","Atraso")</f>
        <v/>
      </c>
      <c r="Q8123">
        <f>12*(YEAR(H8123)-YEAR($L$3))+(MONTH(H8123)-MONTH($L$3))</f>
        <v/>
      </c>
      <c r="R8123" s="366">
        <f>IF(N8123="IBIRAPITANGA FASE 3",IF(P8123="Atraso",M8123,M8123/(1+$J$2)^Q8123),IF(P8123="Atraso",M8123,M8123/(1+$J$1)^Q8123))</f>
        <v/>
      </c>
    </row>
    <row r="8124">
      <c r="A8124" t="inlineStr">
        <is>
          <t>Q07L026</t>
        </is>
      </c>
      <c r="B8124" t="inlineStr">
        <is>
          <t>MARCO AURELIO DE OLIVEIRA  GARCIA</t>
        </is>
      </c>
      <c r="C8124" t="n">
        <v>1</v>
      </c>
      <c r="D8124" t="inlineStr">
        <is>
          <t>IPCA</t>
        </is>
      </c>
      <c r="E8124" t="n">
        <v>0.009488792934583046</v>
      </c>
      <c r="F8124" t="inlineStr">
        <is>
          <t>MENSAL</t>
        </is>
      </c>
      <c r="G8124" t="n">
        <v>48740</v>
      </c>
      <c r="H8124" t="n">
        <v>48740</v>
      </c>
      <c r="I8124" t="inlineStr">
        <is>
          <t>133</t>
        </is>
      </c>
      <c r="J8124" t="inlineStr">
        <is>
          <t>CARTEIRA</t>
        </is>
      </c>
      <c r="K8124" t="inlineStr">
        <is>
          <t>CONTRATO</t>
        </is>
      </c>
      <c r="L8124" t="n">
        <v>682.7412780000001</v>
      </c>
      <c r="M8124" t="inlineStr"/>
      <c r="N8124" t="inlineStr"/>
      <c r="O8124" s="142">
        <f>DATE(YEAR(H8124),MONTH(H8124),1)</f>
        <v/>
      </c>
      <c r="P8124" s="132">
        <f>IF(H8124&gt;$L$3,"Futuro","Atraso")</f>
        <v/>
      </c>
      <c r="Q8124">
        <f>12*(YEAR(H8124)-YEAR($L$3))+(MONTH(H8124)-MONTH($L$3))</f>
        <v/>
      </c>
      <c r="R8124" s="366">
        <f>IF(N8124="IBIRAPITANGA FASE 3",IF(P8124="Atraso",M8124,M8124/(1+$J$2)^Q8124),IF(P8124="Atraso",M8124,M8124/(1+$J$1)^Q8124))</f>
        <v/>
      </c>
    </row>
    <row r="8125">
      <c r="A8125" t="inlineStr">
        <is>
          <t>Q07L026</t>
        </is>
      </c>
      <c r="B8125" t="inlineStr">
        <is>
          <t>MARCO AURELIO DE OLIVEIRA  GARCIA</t>
        </is>
      </c>
      <c r="C8125" t="n">
        <v>1</v>
      </c>
      <c r="D8125" t="inlineStr">
        <is>
          <t>IPCA</t>
        </is>
      </c>
      <c r="E8125" t="n">
        <v>0.009488792934583046</v>
      </c>
      <c r="F8125" t="inlineStr">
        <is>
          <t>MENSAL</t>
        </is>
      </c>
      <c r="G8125" t="n">
        <v>48770</v>
      </c>
      <c r="H8125" t="n">
        <v>48770</v>
      </c>
      <c r="I8125" t="inlineStr">
        <is>
          <t>134</t>
        </is>
      </c>
      <c r="J8125" t="inlineStr">
        <is>
          <t>CARTEIRA</t>
        </is>
      </c>
      <c r="K8125" t="inlineStr">
        <is>
          <t>CONTRATO</t>
        </is>
      </c>
      <c r="L8125" t="n">
        <v>682.7412780000001</v>
      </c>
      <c r="M8125" t="inlineStr"/>
      <c r="N8125" t="inlineStr"/>
      <c r="O8125" s="142">
        <f>DATE(YEAR(H8125),MONTH(H8125),1)</f>
        <v/>
      </c>
      <c r="P8125" s="132">
        <f>IF(H8125&gt;$L$3,"Futuro","Atraso")</f>
        <v/>
      </c>
      <c r="Q8125">
        <f>12*(YEAR(H8125)-YEAR($L$3))+(MONTH(H8125)-MONTH($L$3))</f>
        <v/>
      </c>
      <c r="R8125" s="366">
        <f>IF(N8125="IBIRAPITANGA FASE 3",IF(P8125="Atraso",M8125,M8125/(1+$J$2)^Q8125),IF(P8125="Atraso",M8125,M8125/(1+$J$1)^Q8125))</f>
        <v/>
      </c>
    </row>
    <row r="8126">
      <c r="A8126" t="inlineStr">
        <is>
          <t>Q07L026</t>
        </is>
      </c>
      <c r="B8126" t="inlineStr">
        <is>
          <t>MARCO AURELIO DE OLIVEIRA  GARCIA</t>
        </is>
      </c>
      <c r="C8126" t="n">
        <v>1</v>
      </c>
      <c r="D8126" t="inlineStr">
        <is>
          <t>IPCA</t>
        </is>
      </c>
      <c r="E8126" t="n">
        <v>0.009488792934583046</v>
      </c>
      <c r="F8126" t="inlineStr">
        <is>
          <t>MENSAL</t>
        </is>
      </c>
      <c r="G8126" t="n">
        <v>48801</v>
      </c>
      <c r="H8126" t="n">
        <v>48801</v>
      </c>
      <c r="I8126" t="inlineStr">
        <is>
          <t>135</t>
        </is>
      </c>
      <c r="J8126" t="inlineStr">
        <is>
          <t>CARTEIRA</t>
        </is>
      </c>
      <c r="K8126" t="inlineStr">
        <is>
          <t>CONTRATO</t>
        </is>
      </c>
      <c r="L8126" t="n">
        <v>682.7412780000001</v>
      </c>
      <c r="M8126" t="inlineStr"/>
      <c r="N8126" t="inlineStr"/>
      <c r="O8126" s="142">
        <f>DATE(YEAR(H8126),MONTH(H8126),1)</f>
        <v/>
      </c>
      <c r="P8126" s="132">
        <f>IF(H8126&gt;$L$3,"Futuro","Atraso")</f>
        <v/>
      </c>
      <c r="Q8126">
        <f>12*(YEAR(H8126)-YEAR($L$3))+(MONTH(H8126)-MONTH($L$3))</f>
        <v/>
      </c>
      <c r="R8126" s="366">
        <f>IF(N8126="IBIRAPITANGA FASE 3",IF(P8126="Atraso",M8126,M8126/(1+$J$2)^Q8126),IF(P8126="Atraso",M8126,M8126/(1+$J$1)^Q8126))</f>
        <v/>
      </c>
    </row>
    <row r="8127">
      <c r="A8127" t="inlineStr">
        <is>
          <t>Q07L026</t>
        </is>
      </c>
      <c r="B8127" t="inlineStr">
        <is>
          <t>MARCO AURELIO DE OLIVEIRA  GARCIA</t>
        </is>
      </c>
      <c r="C8127" t="n">
        <v>1</v>
      </c>
      <c r="D8127" t="inlineStr">
        <is>
          <t>IPCA</t>
        </is>
      </c>
      <c r="E8127" t="n">
        <v>0.009488792934583046</v>
      </c>
      <c r="F8127" t="inlineStr">
        <is>
          <t>MENSAL</t>
        </is>
      </c>
      <c r="G8127" t="n">
        <v>48832</v>
      </c>
      <c r="H8127" t="n">
        <v>48832</v>
      </c>
      <c r="I8127" t="inlineStr">
        <is>
          <t>136</t>
        </is>
      </c>
      <c r="J8127" t="inlineStr">
        <is>
          <t>CARTEIRA</t>
        </is>
      </c>
      <c r="K8127" t="inlineStr">
        <is>
          <t>CONTRATO</t>
        </is>
      </c>
      <c r="L8127" t="n">
        <v>682.7412780000001</v>
      </c>
      <c r="M8127" t="inlineStr"/>
      <c r="N8127" t="inlineStr"/>
      <c r="O8127" s="142">
        <f>DATE(YEAR(H8127),MONTH(H8127),1)</f>
        <v/>
      </c>
      <c r="P8127" s="132">
        <f>IF(H8127&gt;$L$3,"Futuro","Atraso")</f>
        <v/>
      </c>
      <c r="Q8127">
        <f>12*(YEAR(H8127)-YEAR($L$3))+(MONTH(H8127)-MONTH($L$3))</f>
        <v/>
      </c>
      <c r="R8127" s="366">
        <f>IF(N8127="IBIRAPITANGA FASE 3",IF(P8127="Atraso",M8127,M8127/(1+$J$2)^Q8127),IF(P8127="Atraso",M8127,M8127/(1+$J$1)^Q8127))</f>
        <v/>
      </c>
    </row>
    <row r="8128">
      <c r="A8128" t="inlineStr">
        <is>
          <t>Q07L026</t>
        </is>
      </c>
      <c r="B8128" t="inlineStr">
        <is>
          <t>MARCO AURELIO DE OLIVEIRA  GARCIA</t>
        </is>
      </c>
      <c r="C8128" t="n">
        <v>1</v>
      </c>
      <c r="D8128" t="inlineStr">
        <is>
          <t>IPCA</t>
        </is>
      </c>
      <c r="E8128" t="n">
        <v>0.009488792934583046</v>
      </c>
      <c r="F8128" t="inlineStr">
        <is>
          <t>MENSAL</t>
        </is>
      </c>
      <c r="G8128" t="n">
        <v>48862</v>
      </c>
      <c r="H8128" t="n">
        <v>48862</v>
      </c>
      <c r="I8128" t="inlineStr">
        <is>
          <t>137</t>
        </is>
      </c>
      <c r="J8128" t="inlineStr">
        <is>
          <t>CARTEIRA</t>
        </is>
      </c>
      <c r="K8128" t="inlineStr">
        <is>
          <t>CONTRATO</t>
        </is>
      </c>
      <c r="L8128" t="n">
        <v>682.7412780000001</v>
      </c>
      <c r="M8128" t="inlineStr"/>
      <c r="N8128" t="inlineStr"/>
      <c r="O8128" s="142">
        <f>DATE(YEAR(H8128),MONTH(H8128),1)</f>
        <v/>
      </c>
      <c r="P8128" s="132">
        <f>IF(H8128&gt;$L$3,"Futuro","Atraso")</f>
        <v/>
      </c>
      <c r="Q8128">
        <f>12*(YEAR(H8128)-YEAR($L$3))+(MONTH(H8128)-MONTH($L$3))</f>
        <v/>
      </c>
      <c r="R8128" s="366">
        <f>IF(N8128="IBIRAPITANGA FASE 3",IF(P8128="Atraso",M8128,M8128/(1+$J$2)^Q8128),IF(P8128="Atraso",M8128,M8128/(1+$J$1)^Q8128))</f>
        <v/>
      </c>
    </row>
    <row r="8129">
      <c r="A8129" t="inlineStr">
        <is>
          <t>Q07L026</t>
        </is>
      </c>
      <c r="B8129" t="inlineStr">
        <is>
          <t>MARCO AURELIO DE OLIVEIRA  GARCIA</t>
        </is>
      </c>
      <c r="C8129" t="n">
        <v>1</v>
      </c>
      <c r="D8129" t="inlineStr">
        <is>
          <t>IPCA</t>
        </is>
      </c>
      <c r="E8129" t="n">
        <v>0.009488792934583046</v>
      </c>
      <c r="F8129" t="inlineStr">
        <is>
          <t>MENSAL</t>
        </is>
      </c>
      <c r="G8129" t="n">
        <v>48893</v>
      </c>
      <c r="H8129" t="n">
        <v>48893</v>
      </c>
      <c r="I8129" t="inlineStr">
        <is>
          <t>138</t>
        </is>
      </c>
      <c r="J8129" t="inlineStr">
        <is>
          <t>CARTEIRA</t>
        </is>
      </c>
      <c r="K8129" t="inlineStr">
        <is>
          <t>CONTRATO</t>
        </is>
      </c>
      <c r="L8129" t="n">
        <v>682.7412780000001</v>
      </c>
      <c r="M8129" t="inlineStr"/>
      <c r="N8129" t="inlineStr"/>
      <c r="O8129" s="142">
        <f>DATE(YEAR(H8129),MONTH(H8129),1)</f>
        <v/>
      </c>
      <c r="P8129" s="132">
        <f>IF(H8129&gt;$L$3,"Futuro","Atraso")</f>
        <v/>
      </c>
      <c r="Q8129">
        <f>12*(YEAR(H8129)-YEAR($L$3))+(MONTH(H8129)-MONTH($L$3))</f>
        <v/>
      </c>
      <c r="R8129" s="366">
        <f>IF(N8129="IBIRAPITANGA FASE 3",IF(P8129="Atraso",M8129,M8129/(1+$J$2)^Q8129),IF(P8129="Atraso",M8129,M8129/(1+$J$1)^Q8129))</f>
        <v/>
      </c>
    </row>
    <row r="8130">
      <c r="A8130" t="inlineStr">
        <is>
          <t>Q07L026</t>
        </is>
      </c>
      <c r="B8130" t="inlineStr">
        <is>
          <t>MARCO AURELIO DE OLIVEIRA  GARCIA</t>
        </is>
      </c>
      <c r="C8130" t="n">
        <v>1</v>
      </c>
      <c r="D8130" t="inlineStr">
        <is>
          <t>IPCA</t>
        </is>
      </c>
      <c r="E8130" t="n">
        <v>0.009488792934583046</v>
      </c>
      <c r="F8130" t="inlineStr">
        <is>
          <t>MENSAL</t>
        </is>
      </c>
      <c r="G8130" t="n">
        <v>48923</v>
      </c>
      <c r="H8130" t="n">
        <v>48923</v>
      </c>
      <c r="I8130" t="inlineStr">
        <is>
          <t>139</t>
        </is>
      </c>
      <c r="J8130" t="inlineStr">
        <is>
          <t>CARTEIRA</t>
        </is>
      </c>
      <c r="K8130" t="inlineStr">
        <is>
          <t>CONTRATO</t>
        </is>
      </c>
      <c r="L8130" t="n">
        <v>682.7412780000001</v>
      </c>
      <c r="M8130" t="inlineStr"/>
      <c r="N8130" t="inlineStr"/>
      <c r="O8130" s="142">
        <f>DATE(YEAR(H8130),MONTH(H8130),1)</f>
        <v/>
      </c>
      <c r="P8130" s="132">
        <f>IF(H8130&gt;$L$3,"Futuro","Atraso")</f>
        <v/>
      </c>
      <c r="Q8130">
        <f>12*(YEAR(H8130)-YEAR($L$3))+(MONTH(H8130)-MONTH($L$3))</f>
        <v/>
      </c>
      <c r="R8130" s="366">
        <f>IF(N8130="IBIRAPITANGA FASE 3",IF(P8130="Atraso",M8130,M8130/(1+$J$2)^Q8130),IF(P8130="Atraso",M8130,M8130/(1+$J$1)^Q8130))</f>
        <v/>
      </c>
    </row>
    <row r="8131">
      <c r="A8131" t="inlineStr">
        <is>
          <t>Q07L026</t>
        </is>
      </c>
      <c r="B8131" t="inlineStr">
        <is>
          <t>MARCO AURELIO DE OLIVEIRA  GARCIA</t>
        </is>
      </c>
      <c r="C8131" t="n">
        <v>1</v>
      </c>
      <c r="D8131" t="inlineStr">
        <is>
          <t>IPCA</t>
        </is>
      </c>
      <c r="E8131" t="n">
        <v>0.009488792934583046</v>
      </c>
      <c r="F8131" t="inlineStr">
        <is>
          <t>MENSAL</t>
        </is>
      </c>
      <c r="G8131" t="n">
        <v>48954</v>
      </c>
      <c r="H8131" t="n">
        <v>48954</v>
      </c>
      <c r="I8131" t="inlineStr">
        <is>
          <t>140</t>
        </is>
      </c>
      <c r="J8131" t="inlineStr">
        <is>
          <t>CARTEIRA</t>
        </is>
      </c>
      <c r="K8131" t="inlineStr">
        <is>
          <t>CONTRATO</t>
        </is>
      </c>
      <c r="L8131" t="n">
        <v>682.7412780000001</v>
      </c>
      <c r="M8131" t="inlineStr"/>
      <c r="N8131" t="inlineStr"/>
      <c r="O8131" s="142">
        <f>DATE(YEAR(H8131),MONTH(H8131),1)</f>
        <v/>
      </c>
      <c r="P8131" s="132">
        <f>IF(H8131&gt;$L$3,"Futuro","Atraso")</f>
        <v/>
      </c>
      <c r="Q8131">
        <f>12*(YEAR(H8131)-YEAR($L$3))+(MONTH(H8131)-MONTH($L$3))</f>
        <v/>
      </c>
      <c r="R8131" s="366">
        <f>IF(N8131="IBIRAPITANGA FASE 3",IF(P8131="Atraso",M8131,M8131/(1+$J$2)^Q8131),IF(P8131="Atraso",M8131,M8131/(1+$J$1)^Q8131))</f>
        <v/>
      </c>
    </row>
    <row r="8132">
      <c r="A8132" t="inlineStr">
        <is>
          <t>Q07L026</t>
        </is>
      </c>
      <c r="B8132" t="inlineStr">
        <is>
          <t>MARCO AURELIO DE OLIVEIRA  GARCIA</t>
        </is>
      </c>
      <c r="C8132" t="n">
        <v>1</v>
      </c>
      <c r="D8132" t="inlineStr">
        <is>
          <t>IPCA</t>
        </is>
      </c>
      <c r="E8132" t="n">
        <v>0.009488792934583046</v>
      </c>
      <c r="F8132" t="inlineStr">
        <is>
          <t>MENSAL</t>
        </is>
      </c>
      <c r="G8132" t="n">
        <v>48985</v>
      </c>
      <c r="H8132" t="n">
        <v>48985</v>
      </c>
      <c r="I8132" t="inlineStr">
        <is>
          <t>141</t>
        </is>
      </c>
      <c r="J8132" t="inlineStr">
        <is>
          <t>CARTEIRA</t>
        </is>
      </c>
      <c r="K8132" t="inlineStr">
        <is>
          <t>CONTRATO</t>
        </is>
      </c>
      <c r="L8132" t="n">
        <v>682.7412780000001</v>
      </c>
      <c r="M8132" t="inlineStr"/>
      <c r="N8132" t="inlineStr"/>
      <c r="O8132" s="142">
        <f>DATE(YEAR(H8132),MONTH(H8132),1)</f>
        <v/>
      </c>
      <c r="P8132" s="132">
        <f>IF(H8132&gt;$L$3,"Futuro","Atraso")</f>
        <v/>
      </c>
      <c r="Q8132">
        <f>12*(YEAR(H8132)-YEAR($L$3))+(MONTH(H8132)-MONTH($L$3))</f>
        <v/>
      </c>
      <c r="R8132" s="366">
        <f>IF(N8132="IBIRAPITANGA FASE 3",IF(P8132="Atraso",M8132,M8132/(1+$J$2)^Q8132),IF(P8132="Atraso",M8132,M8132/(1+$J$1)^Q8132))</f>
        <v/>
      </c>
    </row>
    <row r="8133">
      <c r="A8133" t="inlineStr">
        <is>
          <t>Q07L026</t>
        </is>
      </c>
      <c r="B8133" t="inlineStr">
        <is>
          <t>MARCO AURELIO DE OLIVEIRA  GARCIA</t>
        </is>
      </c>
      <c r="C8133" t="n">
        <v>1</v>
      </c>
      <c r="D8133" t="inlineStr">
        <is>
          <t>IPCA</t>
        </is>
      </c>
      <c r="E8133" t="n">
        <v>0.009488792934583046</v>
      </c>
      <c r="F8133" t="inlineStr">
        <is>
          <t>MENSAL</t>
        </is>
      </c>
      <c r="G8133" t="n">
        <v>49013</v>
      </c>
      <c r="H8133" t="n">
        <v>49013</v>
      </c>
      <c r="I8133" t="inlineStr">
        <is>
          <t>142</t>
        </is>
      </c>
      <c r="J8133" t="inlineStr">
        <is>
          <t>CARTEIRA</t>
        </is>
      </c>
      <c r="K8133" t="inlineStr">
        <is>
          <t>CONTRATO</t>
        </is>
      </c>
      <c r="L8133" t="n">
        <v>682.7412780000001</v>
      </c>
      <c r="M8133" t="inlineStr"/>
      <c r="N8133" t="inlineStr"/>
      <c r="O8133" s="142">
        <f>DATE(YEAR(H8133),MONTH(H8133),1)</f>
        <v/>
      </c>
      <c r="P8133" s="132">
        <f>IF(H8133&gt;$L$3,"Futuro","Atraso")</f>
        <v/>
      </c>
      <c r="Q8133">
        <f>12*(YEAR(H8133)-YEAR($L$3))+(MONTH(H8133)-MONTH($L$3))</f>
        <v/>
      </c>
      <c r="R8133" s="366">
        <f>IF(N8133="IBIRAPITANGA FASE 3",IF(P8133="Atraso",M8133,M8133/(1+$J$2)^Q8133),IF(P8133="Atraso",M8133,M8133/(1+$J$1)^Q8133))</f>
        <v/>
      </c>
    </row>
    <row r="8134">
      <c r="A8134" t="inlineStr">
        <is>
          <t>Q07L026</t>
        </is>
      </c>
      <c r="B8134" t="inlineStr">
        <is>
          <t>MARCO AURELIO DE OLIVEIRA  GARCIA</t>
        </is>
      </c>
      <c r="C8134" t="n">
        <v>1</v>
      </c>
      <c r="D8134" t="inlineStr">
        <is>
          <t>IPCA</t>
        </is>
      </c>
      <c r="E8134" t="n">
        <v>0.009488792934583046</v>
      </c>
      <c r="F8134" t="inlineStr">
        <is>
          <t>MENSAL</t>
        </is>
      </c>
      <c r="G8134" t="n">
        <v>49044</v>
      </c>
      <c r="H8134" t="n">
        <v>49044</v>
      </c>
      <c r="I8134" t="inlineStr">
        <is>
          <t>143</t>
        </is>
      </c>
      <c r="J8134" t="inlineStr">
        <is>
          <t>CARTEIRA</t>
        </is>
      </c>
      <c r="K8134" t="inlineStr">
        <is>
          <t>CONTRATO</t>
        </is>
      </c>
      <c r="L8134" t="n">
        <v>682.7412780000001</v>
      </c>
      <c r="M8134" t="inlineStr"/>
      <c r="N8134" t="inlineStr"/>
      <c r="O8134" s="142">
        <f>DATE(YEAR(H8134),MONTH(H8134),1)</f>
        <v/>
      </c>
      <c r="P8134" s="132">
        <f>IF(H8134&gt;$L$3,"Futuro","Atraso")</f>
        <v/>
      </c>
      <c r="Q8134">
        <f>12*(YEAR(H8134)-YEAR($L$3))+(MONTH(H8134)-MONTH($L$3))</f>
        <v/>
      </c>
      <c r="R8134" s="366">
        <f>IF(N8134="IBIRAPITANGA FASE 3",IF(P8134="Atraso",M8134,M8134/(1+$J$2)^Q8134),IF(P8134="Atraso",M8134,M8134/(1+$J$1)^Q8134))</f>
        <v/>
      </c>
    </row>
    <row r="8135">
      <c r="A8135" t="inlineStr">
        <is>
          <t>Q07L026</t>
        </is>
      </c>
      <c r="B8135" t="inlineStr">
        <is>
          <t>MARCO AURELIO DE OLIVEIRA  GARCIA</t>
        </is>
      </c>
      <c r="C8135" t="n">
        <v>1</v>
      </c>
      <c r="D8135" t="inlineStr">
        <is>
          <t>IPCA</t>
        </is>
      </c>
      <c r="E8135" t="n">
        <v>0.009488792934583046</v>
      </c>
      <c r="F8135" t="inlineStr">
        <is>
          <t>MENSAL</t>
        </is>
      </c>
      <c r="G8135" t="n">
        <v>49074</v>
      </c>
      <c r="H8135" t="n">
        <v>49074</v>
      </c>
      <c r="I8135" t="inlineStr">
        <is>
          <t>144</t>
        </is>
      </c>
      <c r="J8135" t="inlineStr">
        <is>
          <t>CARTEIRA</t>
        </is>
      </c>
      <c r="K8135" t="inlineStr">
        <is>
          <t>CONTRATO</t>
        </is>
      </c>
      <c r="L8135" t="n">
        <v>682.7412780000001</v>
      </c>
      <c r="M8135" t="inlineStr"/>
      <c r="N8135" t="inlineStr"/>
      <c r="O8135" s="142">
        <f>DATE(YEAR(H8135),MONTH(H8135),1)</f>
        <v/>
      </c>
      <c r="P8135" s="132">
        <f>IF(H8135&gt;$L$3,"Futuro","Atraso")</f>
        <v/>
      </c>
      <c r="Q8135">
        <f>12*(YEAR(H8135)-YEAR($L$3))+(MONTH(H8135)-MONTH($L$3))</f>
        <v/>
      </c>
      <c r="R8135" s="366">
        <f>IF(N8135="IBIRAPITANGA FASE 3",IF(P8135="Atraso",M8135,M8135/(1+$J$2)^Q8135),IF(P8135="Atraso",M8135,M8135/(1+$J$1)^Q8135))</f>
        <v/>
      </c>
    </row>
    <row r="8136">
      <c r="A8136" t="inlineStr">
        <is>
          <t>Q07L026</t>
        </is>
      </c>
      <c r="B8136" t="inlineStr">
        <is>
          <t>MARCO AURELIO DE OLIVEIRA  GARCIA</t>
        </is>
      </c>
      <c r="C8136" t="n">
        <v>1</v>
      </c>
      <c r="D8136" t="inlineStr">
        <is>
          <t>IPCA</t>
        </is>
      </c>
      <c r="E8136" t="n">
        <v>0.009488792934583046</v>
      </c>
      <c r="F8136" t="inlineStr">
        <is>
          <t>MENSAL</t>
        </is>
      </c>
      <c r="G8136" t="n">
        <v>49105</v>
      </c>
      <c r="H8136" t="n">
        <v>49105</v>
      </c>
      <c r="I8136" t="inlineStr">
        <is>
          <t>145</t>
        </is>
      </c>
      <c r="J8136" t="inlineStr">
        <is>
          <t>CARTEIRA</t>
        </is>
      </c>
      <c r="K8136" t="inlineStr">
        <is>
          <t>CONTRATO</t>
        </is>
      </c>
      <c r="L8136" t="n">
        <v>682.7412780000001</v>
      </c>
      <c r="M8136" t="inlineStr"/>
      <c r="N8136" t="inlineStr"/>
      <c r="O8136" s="142">
        <f>DATE(YEAR(H8136),MONTH(H8136),1)</f>
        <v/>
      </c>
      <c r="P8136" s="132">
        <f>IF(H8136&gt;$L$3,"Futuro","Atraso")</f>
        <v/>
      </c>
      <c r="Q8136">
        <f>12*(YEAR(H8136)-YEAR($L$3))+(MONTH(H8136)-MONTH($L$3))</f>
        <v/>
      </c>
      <c r="R8136" s="366">
        <f>IF(N8136="IBIRAPITANGA FASE 3",IF(P8136="Atraso",M8136,M8136/(1+$J$2)^Q8136),IF(P8136="Atraso",M8136,M8136/(1+$J$1)^Q8136))</f>
        <v/>
      </c>
    </row>
    <row r="8137">
      <c r="A8137" t="inlineStr">
        <is>
          <t>Q07L026</t>
        </is>
      </c>
      <c r="B8137" t="inlineStr">
        <is>
          <t>MARCO AURELIO DE OLIVEIRA  GARCIA</t>
        </is>
      </c>
      <c r="C8137" t="n">
        <v>1</v>
      </c>
      <c r="D8137" t="inlineStr">
        <is>
          <t>IPCA</t>
        </is>
      </c>
      <c r="E8137" t="n">
        <v>0.009488792934583046</v>
      </c>
      <c r="F8137" t="inlineStr">
        <is>
          <t>MENSAL</t>
        </is>
      </c>
      <c r="G8137" t="n">
        <v>49135</v>
      </c>
      <c r="H8137" t="n">
        <v>49135</v>
      </c>
      <c r="I8137" t="inlineStr">
        <is>
          <t>146</t>
        </is>
      </c>
      <c r="J8137" t="inlineStr">
        <is>
          <t>CARTEIRA</t>
        </is>
      </c>
      <c r="K8137" t="inlineStr">
        <is>
          <t>CONTRATO</t>
        </is>
      </c>
      <c r="L8137" t="n">
        <v>682.7412780000001</v>
      </c>
      <c r="M8137" t="inlineStr"/>
      <c r="N8137" t="inlineStr"/>
      <c r="O8137" s="142">
        <f>DATE(YEAR(H8137),MONTH(H8137),1)</f>
        <v/>
      </c>
      <c r="P8137" s="132">
        <f>IF(H8137&gt;$L$3,"Futuro","Atraso")</f>
        <v/>
      </c>
      <c r="Q8137">
        <f>12*(YEAR(H8137)-YEAR($L$3))+(MONTH(H8137)-MONTH($L$3))</f>
        <v/>
      </c>
      <c r="R8137" s="366">
        <f>IF(N8137="IBIRAPITANGA FASE 3",IF(P8137="Atraso",M8137,M8137/(1+$J$2)^Q8137),IF(P8137="Atraso",M8137,M8137/(1+$J$1)^Q8137))</f>
        <v/>
      </c>
    </row>
    <row r="8138">
      <c r="A8138" t="inlineStr">
        <is>
          <t>Q07L026</t>
        </is>
      </c>
      <c r="B8138" t="inlineStr">
        <is>
          <t>MARCO AURELIO DE OLIVEIRA  GARCIA</t>
        </is>
      </c>
      <c r="C8138" t="n">
        <v>1</v>
      </c>
      <c r="D8138" t="inlineStr">
        <is>
          <t>IPCA</t>
        </is>
      </c>
      <c r="E8138" t="n">
        <v>0.009488792934583046</v>
      </c>
      <c r="F8138" t="inlineStr">
        <is>
          <t>MENSAL</t>
        </is>
      </c>
      <c r="G8138" t="n">
        <v>49166</v>
      </c>
      <c r="H8138" t="n">
        <v>49166</v>
      </c>
      <c r="I8138" t="inlineStr">
        <is>
          <t>147</t>
        </is>
      </c>
      <c r="J8138" t="inlineStr">
        <is>
          <t>CARTEIRA</t>
        </is>
      </c>
      <c r="K8138" t="inlineStr">
        <is>
          <t>CONTRATO</t>
        </is>
      </c>
      <c r="L8138" t="n">
        <v>682.7412780000001</v>
      </c>
      <c r="M8138" t="inlineStr"/>
      <c r="N8138" t="inlineStr"/>
      <c r="O8138" s="142">
        <f>DATE(YEAR(H8138),MONTH(H8138),1)</f>
        <v/>
      </c>
      <c r="P8138" s="132">
        <f>IF(H8138&gt;$L$3,"Futuro","Atraso")</f>
        <v/>
      </c>
      <c r="Q8138">
        <f>12*(YEAR(H8138)-YEAR($L$3))+(MONTH(H8138)-MONTH($L$3))</f>
        <v/>
      </c>
      <c r="R8138" s="366">
        <f>IF(N8138="IBIRAPITANGA FASE 3",IF(P8138="Atraso",M8138,M8138/(1+$J$2)^Q8138),IF(P8138="Atraso",M8138,M8138/(1+$J$1)^Q8138))</f>
        <v/>
      </c>
    </row>
    <row r="8139">
      <c r="A8139" t="inlineStr">
        <is>
          <t>Q07L026</t>
        </is>
      </c>
      <c r="B8139" t="inlineStr">
        <is>
          <t>MARCO AURELIO DE OLIVEIRA  GARCIA</t>
        </is>
      </c>
      <c r="C8139" t="n">
        <v>1</v>
      </c>
      <c r="D8139" t="inlineStr">
        <is>
          <t>IPCA</t>
        </is>
      </c>
      <c r="E8139" t="n">
        <v>0.009488792934583046</v>
      </c>
      <c r="F8139" t="inlineStr">
        <is>
          <t>MENSAL</t>
        </is>
      </c>
      <c r="G8139" t="n">
        <v>49197</v>
      </c>
      <c r="H8139" t="n">
        <v>49197</v>
      </c>
      <c r="I8139" t="inlineStr">
        <is>
          <t>148</t>
        </is>
      </c>
      <c r="J8139" t="inlineStr">
        <is>
          <t>CARTEIRA</t>
        </is>
      </c>
      <c r="K8139" t="inlineStr">
        <is>
          <t>CONTRATO</t>
        </is>
      </c>
      <c r="L8139" t="n">
        <v>682.7412780000001</v>
      </c>
      <c r="M8139" t="inlineStr"/>
      <c r="N8139" t="inlineStr"/>
      <c r="O8139" s="142">
        <f>DATE(YEAR(H8139),MONTH(H8139),1)</f>
        <v/>
      </c>
      <c r="P8139" s="132">
        <f>IF(H8139&gt;$L$3,"Futuro","Atraso")</f>
        <v/>
      </c>
      <c r="Q8139">
        <f>12*(YEAR(H8139)-YEAR($L$3))+(MONTH(H8139)-MONTH($L$3))</f>
        <v/>
      </c>
      <c r="R8139" s="366">
        <f>IF(N8139="IBIRAPITANGA FASE 3",IF(P8139="Atraso",M8139,M8139/(1+$J$2)^Q8139),IF(P8139="Atraso",M8139,M8139/(1+$J$1)^Q8139))</f>
        <v/>
      </c>
    </row>
    <row r="8140">
      <c r="A8140" t="inlineStr">
        <is>
          <t>Q07L026</t>
        </is>
      </c>
      <c r="B8140" t="inlineStr">
        <is>
          <t>MARCO AURELIO DE OLIVEIRA  GARCIA</t>
        </is>
      </c>
      <c r="C8140" t="n">
        <v>1</v>
      </c>
      <c r="D8140" t="inlineStr">
        <is>
          <t>IPCA</t>
        </is>
      </c>
      <c r="E8140" t="n">
        <v>0.009488792934583046</v>
      </c>
      <c r="F8140" t="inlineStr">
        <is>
          <t>MENSAL</t>
        </is>
      </c>
      <c r="G8140" t="n">
        <v>49227</v>
      </c>
      <c r="H8140" t="n">
        <v>49227</v>
      </c>
      <c r="I8140" t="inlineStr">
        <is>
          <t>149</t>
        </is>
      </c>
      <c r="J8140" t="inlineStr">
        <is>
          <t>CARTEIRA</t>
        </is>
      </c>
      <c r="K8140" t="inlineStr">
        <is>
          <t>CONTRATO</t>
        </is>
      </c>
      <c r="L8140" t="n">
        <v>682.7412780000001</v>
      </c>
      <c r="M8140" t="inlineStr"/>
      <c r="N8140" t="inlineStr"/>
      <c r="O8140" s="142">
        <f>DATE(YEAR(H8140),MONTH(H8140),1)</f>
        <v/>
      </c>
      <c r="P8140" s="132">
        <f>IF(H8140&gt;$L$3,"Futuro","Atraso")</f>
        <v/>
      </c>
      <c r="Q8140">
        <f>12*(YEAR(H8140)-YEAR($L$3))+(MONTH(H8140)-MONTH($L$3))</f>
        <v/>
      </c>
      <c r="R8140" s="366">
        <f>IF(N8140="IBIRAPITANGA FASE 3",IF(P8140="Atraso",M8140,M8140/(1+$J$2)^Q8140),IF(P8140="Atraso",M8140,M8140/(1+$J$1)^Q8140))</f>
        <v/>
      </c>
    </row>
    <row r="8141">
      <c r="A8141" t="inlineStr">
        <is>
          <t>Q07L026</t>
        </is>
      </c>
      <c r="B8141" t="inlineStr">
        <is>
          <t>MARCO AURELIO DE OLIVEIRA  GARCIA</t>
        </is>
      </c>
      <c r="C8141" t="n">
        <v>1</v>
      </c>
      <c r="D8141" t="inlineStr">
        <is>
          <t>IPCA</t>
        </is>
      </c>
      <c r="E8141" t="n">
        <v>0.009488792934583046</v>
      </c>
      <c r="F8141" t="inlineStr">
        <is>
          <t>MENSAL</t>
        </is>
      </c>
      <c r="G8141" t="n">
        <v>49258</v>
      </c>
      <c r="H8141" t="n">
        <v>49258</v>
      </c>
      <c r="I8141" t="inlineStr">
        <is>
          <t>150</t>
        </is>
      </c>
      <c r="J8141" t="inlineStr">
        <is>
          <t>CARTEIRA</t>
        </is>
      </c>
      <c r="K8141" t="inlineStr">
        <is>
          <t>CONTRATO</t>
        </is>
      </c>
      <c r="L8141" t="n">
        <v>682.7412780000001</v>
      </c>
      <c r="M8141" t="inlineStr"/>
      <c r="N8141" t="inlineStr"/>
      <c r="O8141" s="142">
        <f>DATE(YEAR(H8141),MONTH(H8141),1)</f>
        <v/>
      </c>
      <c r="P8141" s="132">
        <f>IF(H8141&gt;$L$3,"Futuro","Atraso")</f>
        <v/>
      </c>
      <c r="Q8141">
        <f>12*(YEAR(H8141)-YEAR($L$3))+(MONTH(H8141)-MONTH($L$3))</f>
        <v/>
      </c>
      <c r="R8141" s="366">
        <f>IF(N8141="IBIRAPITANGA FASE 3",IF(P8141="Atraso",M8141,M8141/(1+$J$2)^Q8141),IF(P8141="Atraso",M8141,M8141/(1+$J$1)^Q8141))</f>
        <v/>
      </c>
    </row>
    <row r="8142">
      <c r="A8142" t="inlineStr">
        <is>
          <t>Q07L026</t>
        </is>
      </c>
      <c r="B8142" t="inlineStr">
        <is>
          <t>MARCO AURELIO DE OLIVEIRA  GARCIA</t>
        </is>
      </c>
      <c r="C8142" t="n">
        <v>1</v>
      </c>
      <c r="D8142" t="inlineStr">
        <is>
          <t>IPCA</t>
        </is>
      </c>
      <c r="E8142" t="n">
        <v>0.009488792934583046</v>
      </c>
      <c r="F8142" t="inlineStr">
        <is>
          <t>MENSAL</t>
        </is>
      </c>
      <c r="G8142" t="n">
        <v>49288</v>
      </c>
      <c r="H8142" t="n">
        <v>49288</v>
      </c>
      <c r="I8142" t="inlineStr">
        <is>
          <t>151</t>
        </is>
      </c>
      <c r="J8142" t="inlineStr">
        <is>
          <t>CARTEIRA</t>
        </is>
      </c>
      <c r="K8142" t="inlineStr">
        <is>
          <t>CONTRATO</t>
        </is>
      </c>
      <c r="L8142" t="n">
        <v>682.7412780000001</v>
      </c>
      <c r="M8142" t="inlineStr"/>
      <c r="N8142" t="inlineStr"/>
      <c r="O8142" s="142">
        <f>DATE(YEAR(H8142),MONTH(H8142),1)</f>
        <v/>
      </c>
      <c r="P8142" s="132">
        <f>IF(H8142&gt;$L$3,"Futuro","Atraso")</f>
        <v/>
      </c>
      <c r="Q8142">
        <f>12*(YEAR(H8142)-YEAR($L$3))+(MONTH(H8142)-MONTH($L$3))</f>
        <v/>
      </c>
      <c r="R8142" s="366">
        <f>IF(N8142="IBIRAPITANGA FASE 3",IF(P8142="Atraso",M8142,M8142/(1+$J$2)^Q8142),IF(P8142="Atraso",M8142,M8142/(1+$J$1)^Q8142))</f>
        <v/>
      </c>
    </row>
    <row r="8143">
      <c r="A8143" t="inlineStr">
        <is>
          <t>Q07L026</t>
        </is>
      </c>
      <c r="B8143" t="inlineStr">
        <is>
          <t>MARCO AURELIO DE OLIVEIRA  GARCIA</t>
        </is>
      </c>
      <c r="C8143" t="n">
        <v>1</v>
      </c>
      <c r="D8143" t="inlineStr">
        <is>
          <t>IPCA</t>
        </is>
      </c>
      <c r="E8143" t="n">
        <v>0.009488792934583046</v>
      </c>
      <c r="F8143" t="inlineStr">
        <is>
          <t>MENSAL</t>
        </is>
      </c>
      <c r="G8143" t="n">
        <v>49319</v>
      </c>
      <c r="H8143" t="n">
        <v>49319</v>
      </c>
      <c r="I8143" t="inlineStr">
        <is>
          <t>152</t>
        </is>
      </c>
      <c r="J8143" t="inlineStr">
        <is>
          <t>CARTEIRA</t>
        </is>
      </c>
      <c r="K8143" t="inlineStr">
        <is>
          <t>CONTRATO</t>
        </is>
      </c>
      <c r="L8143" t="n">
        <v>682.7412780000001</v>
      </c>
      <c r="M8143" t="inlineStr"/>
      <c r="N8143" t="inlineStr"/>
      <c r="O8143" s="142">
        <f>DATE(YEAR(H8143),MONTH(H8143),1)</f>
        <v/>
      </c>
      <c r="P8143" s="132">
        <f>IF(H8143&gt;$L$3,"Futuro","Atraso")</f>
        <v/>
      </c>
      <c r="Q8143">
        <f>12*(YEAR(H8143)-YEAR($L$3))+(MONTH(H8143)-MONTH($L$3))</f>
        <v/>
      </c>
      <c r="R8143" s="366">
        <f>IF(N8143="IBIRAPITANGA FASE 3",IF(P8143="Atraso",M8143,M8143/(1+$J$2)^Q8143),IF(P8143="Atraso",M8143,M8143/(1+$J$1)^Q8143))</f>
        <v/>
      </c>
    </row>
    <row r="8144">
      <c r="A8144" t="inlineStr">
        <is>
          <t>Q07L026</t>
        </is>
      </c>
      <c r="B8144" t="inlineStr">
        <is>
          <t>MARCO AURELIO DE OLIVEIRA  GARCIA</t>
        </is>
      </c>
      <c r="C8144" t="n">
        <v>1</v>
      </c>
      <c r="D8144" t="inlineStr">
        <is>
          <t>IPCA</t>
        </is>
      </c>
      <c r="E8144" t="n">
        <v>0.009488792934583046</v>
      </c>
      <c r="F8144" t="inlineStr">
        <is>
          <t>MENSAL</t>
        </is>
      </c>
      <c r="G8144" t="n">
        <v>49350</v>
      </c>
      <c r="H8144" t="n">
        <v>49350</v>
      </c>
      <c r="I8144" t="inlineStr">
        <is>
          <t>153</t>
        </is>
      </c>
      <c r="J8144" t="inlineStr">
        <is>
          <t>CARTEIRA</t>
        </is>
      </c>
      <c r="K8144" t="inlineStr">
        <is>
          <t>CONTRATO</t>
        </is>
      </c>
      <c r="L8144" t="n">
        <v>682.7412780000001</v>
      </c>
      <c r="M8144" t="inlineStr"/>
      <c r="N8144" t="inlineStr"/>
      <c r="O8144" s="142">
        <f>DATE(YEAR(H8144),MONTH(H8144),1)</f>
        <v/>
      </c>
      <c r="P8144" s="132">
        <f>IF(H8144&gt;$L$3,"Futuro","Atraso")</f>
        <v/>
      </c>
      <c r="Q8144">
        <f>12*(YEAR(H8144)-YEAR($L$3))+(MONTH(H8144)-MONTH($L$3))</f>
        <v/>
      </c>
      <c r="R8144" s="366">
        <f>IF(N8144="IBIRAPITANGA FASE 3",IF(P8144="Atraso",M8144,M8144/(1+$J$2)^Q8144),IF(P8144="Atraso",M8144,M8144/(1+$J$1)^Q8144))</f>
        <v/>
      </c>
    </row>
    <row r="8145">
      <c r="A8145" t="inlineStr">
        <is>
          <t>Q07L026</t>
        </is>
      </c>
      <c r="B8145" t="inlineStr">
        <is>
          <t>MARCO AURELIO DE OLIVEIRA  GARCIA</t>
        </is>
      </c>
      <c r="C8145" t="n">
        <v>1</v>
      </c>
      <c r="D8145" t="inlineStr">
        <is>
          <t>IPCA</t>
        </is>
      </c>
      <c r="E8145" t="n">
        <v>0.009488792934583046</v>
      </c>
      <c r="F8145" t="inlineStr">
        <is>
          <t>MENSAL</t>
        </is>
      </c>
      <c r="G8145" t="n">
        <v>49378</v>
      </c>
      <c r="H8145" t="n">
        <v>49378</v>
      </c>
      <c r="I8145" t="inlineStr">
        <is>
          <t>154</t>
        </is>
      </c>
      <c r="J8145" t="inlineStr">
        <is>
          <t>CARTEIRA</t>
        </is>
      </c>
      <c r="K8145" t="inlineStr">
        <is>
          <t>CONTRATO</t>
        </is>
      </c>
      <c r="L8145" t="n">
        <v>682.7412780000001</v>
      </c>
      <c r="M8145" t="inlineStr"/>
      <c r="N8145" t="inlineStr"/>
      <c r="O8145" s="142">
        <f>DATE(YEAR(H8145),MONTH(H8145),1)</f>
        <v/>
      </c>
      <c r="P8145" s="132">
        <f>IF(H8145&gt;$L$3,"Futuro","Atraso")</f>
        <v/>
      </c>
      <c r="Q8145">
        <f>12*(YEAR(H8145)-YEAR($L$3))+(MONTH(H8145)-MONTH($L$3))</f>
        <v/>
      </c>
      <c r="R8145" s="366">
        <f>IF(N8145="IBIRAPITANGA FASE 3",IF(P8145="Atraso",M8145,M8145/(1+$J$2)^Q8145),IF(P8145="Atraso",M8145,M8145/(1+$J$1)^Q8145))</f>
        <v/>
      </c>
    </row>
    <row r="8146">
      <c r="A8146" t="inlineStr">
        <is>
          <t>Q07L026</t>
        </is>
      </c>
      <c r="B8146" t="inlineStr">
        <is>
          <t>MARCO AURELIO DE OLIVEIRA  GARCIA</t>
        </is>
      </c>
      <c r="C8146" t="n">
        <v>1</v>
      </c>
      <c r="D8146" t="inlineStr">
        <is>
          <t>IPCA</t>
        </is>
      </c>
      <c r="E8146" t="n">
        <v>0.009488792934583046</v>
      </c>
      <c r="F8146" t="inlineStr">
        <is>
          <t>MENSAL</t>
        </is>
      </c>
      <c r="G8146" t="n">
        <v>49409</v>
      </c>
      <c r="H8146" t="n">
        <v>49409</v>
      </c>
      <c r="I8146" t="inlineStr">
        <is>
          <t>155</t>
        </is>
      </c>
      <c r="J8146" t="inlineStr">
        <is>
          <t>CARTEIRA</t>
        </is>
      </c>
      <c r="K8146" t="inlineStr">
        <is>
          <t>CONTRATO</t>
        </is>
      </c>
      <c r="L8146" t="n">
        <v>682.7412780000001</v>
      </c>
      <c r="M8146" t="inlineStr"/>
      <c r="N8146" t="inlineStr"/>
      <c r="O8146" s="142">
        <f>DATE(YEAR(H8146),MONTH(H8146),1)</f>
        <v/>
      </c>
      <c r="P8146" s="132">
        <f>IF(H8146&gt;$L$3,"Futuro","Atraso")</f>
        <v/>
      </c>
      <c r="Q8146">
        <f>12*(YEAR(H8146)-YEAR($L$3))+(MONTH(H8146)-MONTH($L$3))</f>
        <v/>
      </c>
      <c r="R8146" s="366">
        <f>IF(N8146="IBIRAPITANGA FASE 3",IF(P8146="Atraso",M8146,M8146/(1+$J$2)^Q8146),IF(P8146="Atraso",M8146,M8146/(1+$J$1)^Q8146))</f>
        <v/>
      </c>
    </row>
    <row r="8147">
      <c r="A8147" t="inlineStr">
        <is>
          <t>Q07L026</t>
        </is>
      </c>
      <c r="B8147" t="inlineStr">
        <is>
          <t>MARCO AURELIO DE OLIVEIRA  GARCIA</t>
        </is>
      </c>
      <c r="C8147" t="n">
        <v>1</v>
      </c>
      <c r="D8147" t="inlineStr">
        <is>
          <t>IPCA</t>
        </is>
      </c>
      <c r="E8147" t="n">
        <v>0.009488792934583046</v>
      </c>
      <c r="F8147" t="inlineStr">
        <is>
          <t>MENSAL</t>
        </is>
      </c>
      <c r="G8147" t="n">
        <v>49439</v>
      </c>
      <c r="H8147" t="n">
        <v>49439</v>
      </c>
      <c r="I8147" t="inlineStr">
        <is>
          <t>156</t>
        </is>
      </c>
      <c r="J8147" t="inlineStr">
        <is>
          <t>CARTEIRA</t>
        </is>
      </c>
      <c r="K8147" t="inlineStr">
        <is>
          <t>CONTRATO</t>
        </is>
      </c>
      <c r="L8147" t="n">
        <v>682.7412780000001</v>
      </c>
      <c r="M8147" t="inlineStr"/>
      <c r="N8147" t="inlineStr"/>
      <c r="O8147" s="142">
        <f>DATE(YEAR(H8147),MONTH(H8147),1)</f>
        <v/>
      </c>
      <c r="P8147" s="132">
        <f>IF(H8147&gt;$L$3,"Futuro","Atraso")</f>
        <v/>
      </c>
      <c r="Q8147">
        <f>12*(YEAR(H8147)-YEAR($L$3))+(MONTH(H8147)-MONTH($L$3))</f>
        <v/>
      </c>
      <c r="R8147" s="366">
        <f>IF(N8147="IBIRAPITANGA FASE 3",IF(P8147="Atraso",M8147,M8147/(1+$J$2)^Q8147),IF(P8147="Atraso",M8147,M8147/(1+$J$1)^Q8147))</f>
        <v/>
      </c>
    </row>
    <row r="8148">
      <c r="A8148" t="inlineStr">
        <is>
          <t>Q07L026</t>
        </is>
      </c>
      <c r="B8148" t="inlineStr">
        <is>
          <t>MARCO AURELIO DE OLIVEIRA  GARCIA</t>
        </is>
      </c>
      <c r="C8148" t="n">
        <v>1</v>
      </c>
      <c r="D8148" t="inlineStr">
        <is>
          <t>IPCA</t>
        </is>
      </c>
      <c r="E8148" t="n">
        <v>0.009488792934583046</v>
      </c>
      <c r="F8148" t="inlineStr">
        <is>
          <t>MENSAL</t>
        </is>
      </c>
      <c r="G8148" t="n">
        <v>49470</v>
      </c>
      <c r="H8148" t="n">
        <v>49470</v>
      </c>
      <c r="I8148" t="inlineStr">
        <is>
          <t>157</t>
        </is>
      </c>
      <c r="J8148" t="inlineStr">
        <is>
          <t>CARTEIRA</t>
        </is>
      </c>
      <c r="K8148" t="inlineStr">
        <is>
          <t>CONTRATO</t>
        </is>
      </c>
      <c r="L8148" t="n">
        <v>682.7412780000001</v>
      </c>
      <c r="M8148" t="inlineStr"/>
      <c r="N8148" t="inlineStr"/>
      <c r="O8148" s="142">
        <f>DATE(YEAR(H8148),MONTH(H8148),1)</f>
        <v/>
      </c>
      <c r="P8148" s="132">
        <f>IF(H8148&gt;$L$3,"Futuro","Atraso")</f>
        <v/>
      </c>
      <c r="Q8148">
        <f>12*(YEAR(H8148)-YEAR($L$3))+(MONTH(H8148)-MONTH($L$3))</f>
        <v/>
      </c>
      <c r="R8148" s="366">
        <f>IF(N8148="IBIRAPITANGA FASE 3",IF(P8148="Atraso",M8148,M8148/(1+$J$2)^Q8148),IF(P8148="Atraso",M8148,M8148/(1+$J$1)^Q8148))</f>
        <v/>
      </c>
    </row>
    <row r="8149">
      <c r="A8149" t="inlineStr">
        <is>
          <t>Q07L026</t>
        </is>
      </c>
      <c r="B8149" t="inlineStr">
        <is>
          <t>MARCO AURELIO DE OLIVEIRA  GARCIA</t>
        </is>
      </c>
      <c r="C8149" t="n">
        <v>1</v>
      </c>
      <c r="D8149" t="inlineStr">
        <is>
          <t>IPCA</t>
        </is>
      </c>
      <c r="E8149" t="n">
        <v>0.009488792934583046</v>
      </c>
      <c r="F8149" t="inlineStr">
        <is>
          <t>MENSAL</t>
        </is>
      </c>
      <c r="G8149" t="n">
        <v>49500</v>
      </c>
      <c r="H8149" t="n">
        <v>49500</v>
      </c>
      <c r="I8149" t="inlineStr">
        <is>
          <t>158</t>
        </is>
      </c>
      <c r="J8149" t="inlineStr">
        <is>
          <t>CARTEIRA</t>
        </is>
      </c>
      <c r="K8149" t="inlineStr">
        <is>
          <t>CONTRATO</t>
        </is>
      </c>
      <c r="L8149" t="n">
        <v>682.7412780000001</v>
      </c>
      <c r="M8149" t="inlineStr"/>
      <c r="N8149" t="inlineStr"/>
      <c r="O8149" s="142">
        <f>DATE(YEAR(H8149),MONTH(H8149),1)</f>
        <v/>
      </c>
      <c r="P8149" s="132">
        <f>IF(H8149&gt;$L$3,"Futuro","Atraso")</f>
        <v/>
      </c>
      <c r="Q8149">
        <f>12*(YEAR(H8149)-YEAR($L$3))+(MONTH(H8149)-MONTH($L$3))</f>
        <v/>
      </c>
      <c r="R8149" s="366">
        <f>IF(N8149="IBIRAPITANGA FASE 3",IF(P8149="Atraso",M8149,M8149/(1+$J$2)^Q8149),IF(P8149="Atraso",M8149,M8149/(1+$J$1)^Q8149))</f>
        <v/>
      </c>
    </row>
    <row r="8150">
      <c r="A8150" t="inlineStr">
        <is>
          <t>Q07L026</t>
        </is>
      </c>
      <c r="B8150" t="inlineStr">
        <is>
          <t>MARCO AURELIO DE OLIVEIRA  GARCIA</t>
        </is>
      </c>
      <c r="C8150" t="n">
        <v>1</v>
      </c>
      <c r="D8150" t="inlineStr">
        <is>
          <t>IPCA</t>
        </is>
      </c>
      <c r="E8150" t="n">
        <v>0.009488792934583046</v>
      </c>
      <c r="F8150" t="inlineStr">
        <is>
          <t>MENSAL</t>
        </is>
      </c>
      <c r="G8150" t="n">
        <v>49531</v>
      </c>
      <c r="H8150" t="n">
        <v>49531</v>
      </c>
      <c r="I8150" t="inlineStr">
        <is>
          <t>159</t>
        </is>
      </c>
      <c r="J8150" t="inlineStr">
        <is>
          <t>CARTEIRA</t>
        </is>
      </c>
      <c r="K8150" t="inlineStr">
        <is>
          <t>CONTRATO</t>
        </is>
      </c>
      <c r="L8150" t="n">
        <v>682.7412780000001</v>
      </c>
      <c r="M8150" t="inlineStr"/>
      <c r="N8150" t="inlineStr"/>
      <c r="O8150" s="142">
        <f>DATE(YEAR(H8150),MONTH(H8150),1)</f>
        <v/>
      </c>
      <c r="P8150" s="132">
        <f>IF(H8150&gt;$L$3,"Futuro","Atraso")</f>
        <v/>
      </c>
      <c r="Q8150">
        <f>12*(YEAR(H8150)-YEAR($L$3))+(MONTH(H8150)-MONTH($L$3))</f>
        <v/>
      </c>
      <c r="R8150" s="366">
        <f>IF(N8150="IBIRAPITANGA FASE 3",IF(P8150="Atraso",M8150,M8150/(1+$J$2)^Q8150),IF(P8150="Atraso",M8150,M8150/(1+$J$1)^Q8150))</f>
        <v/>
      </c>
    </row>
    <row r="8151">
      <c r="A8151" t="inlineStr">
        <is>
          <t>Q07L026</t>
        </is>
      </c>
      <c r="B8151" t="inlineStr">
        <is>
          <t>MARCO AURELIO DE OLIVEIRA  GARCIA</t>
        </is>
      </c>
      <c r="C8151" t="n">
        <v>1</v>
      </c>
      <c r="D8151" t="inlineStr">
        <is>
          <t>IPCA</t>
        </is>
      </c>
      <c r="E8151" t="n">
        <v>0.009488792934583046</v>
      </c>
      <c r="F8151" t="inlineStr">
        <is>
          <t>MENSAL</t>
        </is>
      </c>
      <c r="G8151" t="n">
        <v>49562</v>
      </c>
      <c r="H8151" t="n">
        <v>49562</v>
      </c>
      <c r="I8151" t="inlineStr">
        <is>
          <t>160</t>
        </is>
      </c>
      <c r="J8151" t="inlineStr">
        <is>
          <t>CARTEIRA</t>
        </is>
      </c>
      <c r="K8151" t="inlineStr">
        <is>
          <t>CONTRATO</t>
        </is>
      </c>
      <c r="L8151" t="n">
        <v>682.7412780000001</v>
      </c>
      <c r="M8151" t="inlineStr"/>
      <c r="N8151" t="inlineStr"/>
      <c r="O8151" s="142">
        <f>DATE(YEAR(H8151),MONTH(H8151),1)</f>
        <v/>
      </c>
      <c r="P8151" s="132">
        <f>IF(H8151&gt;$L$3,"Futuro","Atraso")</f>
        <v/>
      </c>
      <c r="Q8151">
        <f>12*(YEAR(H8151)-YEAR($L$3))+(MONTH(H8151)-MONTH($L$3))</f>
        <v/>
      </c>
      <c r="R8151" s="366">
        <f>IF(N8151="IBIRAPITANGA FASE 3",IF(P8151="Atraso",M8151,M8151/(1+$J$2)^Q8151),IF(P8151="Atraso",M8151,M8151/(1+$J$1)^Q8151))</f>
        <v/>
      </c>
    </row>
    <row r="8152">
      <c r="A8152" t="inlineStr">
        <is>
          <t>Q07L026</t>
        </is>
      </c>
      <c r="B8152" t="inlineStr">
        <is>
          <t>MARCO AURELIO DE OLIVEIRA  GARCIA</t>
        </is>
      </c>
      <c r="C8152" t="n">
        <v>1</v>
      </c>
      <c r="D8152" t="inlineStr">
        <is>
          <t>IPCA</t>
        </is>
      </c>
      <c r="E8152" t="n">
        <v>0.009488792934583046</v>
      </c>
      <c r="F8152" t="inlineStr">
        <is>
          <t>MENSAL</t>
        </is>
      </c>
      <c r="G8152" t="n">
        <v>49592</v>
      </c>
      <c r="H8152" t="n">
        <v>49592</v>
      </c>
      <c r="I8152" t="inlineStr">
        <is>
          <t>161</t>
        </is>
      </c>
      <c r="J8152" t="inlineStr">
        <is>
          <t>CARTEIRA</t>
        </is>
      </c>
      <c r="K8152" t="inlineStr">
        <is>
          <t>CONTRATO</t>
        </is>
      </c>
      <c r="L8152" t="n">
        <v>682.7412780000001</v>
      </c>
      <c r="M8152" t="inlineStr"/>
      <c r="N8152" t="inlineStr"/>
      <c r="O8152" s="142">
        <f>DATE(YEAR(H8152),MONTH(H8152),1)</f>
        <v/>
      </c>
      <c r="P8152" s="132">
        <f>IF(H8152&gt;$L$3,"Futuro","Atraso")</f>
        <v/>
      </c>
      <c r="Q8152">
        <f>12*(YEAR(H8152)-YEAR($L$3))+(MONTH(H8152)-MONTH($L$3))</f>
        <v/>
      </c>
      <c r="R8152" s="366">
        <f>IF(N8152="IBIRAPITANGA FASE 3",IF(P8152="Atraso",M8152,M8152/(1+$J$2)^Q8152),IF(P8152="Atraso",M8152,M8152/(1+$J$1)^Q8152))</f>
        <v/>
      </c>
    </row>
    <row r="8153">
      <c r="A8153" t="inlineStr">
        <is>
          <t>Q07L026</t>
        </is>
      </c>
      <c r="B8153" t="inlineStr">
        <is>
          <t>MARCO AURELIO DE OLIVEIRA  GARCIA</t>
        </is>
      </c>
      <c r="C8153" t="n">
        <v>1</v>
      </c>
      <c r="D8153" t="inlineStr">
        <is>
          <t>IPCA</t>
        </is>
      </c>
      <c r="E8153" t="n">
        <v>0.009488792934583046</v>
      </c>
      <c r="F8153" t="inlineStr">
        <is>
          <t>MENSAL</t>
        </is>
      </c>
      <c r="G8153" t="n">
        <v>49623</v>
      </c>
      <c r="H8153" t="n">
        <v>49623</v>
      </c>
      <c r="I8153" t="inlineStr">
        <is>
          <t>162</t>
        </is>
      </c>
      <c r="J8153" t="inlineStr">
        <is>
          <t>CARTEIRA</t>
        </is>
      </c>
      <c r="K8153" t="inlineStr">
        <is>
          <t>CONTRATO</t>
        </is>
      </c>
      <c r="L8153" t="n">
        <v>682.7412780000001</v>
      </c>
      <c r="M8153" t="inlineStr"/>
      <c r="N8153" t="inlineStr"/>
      <c r="O8153" s="142">
        <f>DATE(YEAR(H8153),MONTH(H8153),1)</f>
        <v/>
      </c>
      <c r="P8153" s="132">
        <f>IF(H8153&gt;$L$3,"Futuro","Atraso")</f>
        <v/>
      </c>
      <c r="Q8153">
        <f>12*(YEAR(H8153)-YEAR($L$3))+(MONTH(H8153)-MONTH($L$3))</f>
        <v/>
      </c>
      <c r="R8153" s="366">
        <f>IF(N8153="IBIRAPITANGA FASE 3",IF(P8153="Atraso",M8153,M8153/(1+$J$2)^Q8153),IF(P8153="Atraso",M8153,M8153/(1+$J$1)^Q8153))</f>
        <v/>
      </c>
    </row>
    <row r="8154">
      <c r="A8154" t="inlineStr">
        <is>
          <t>Q07L026</t>
        </is>
      </c>
      <c r="B8154" t="inlineStr">
        <is>
          <t>MARCO AURELIO DE OLIVEIRA  GARCIA</t>
        </is>
      </c>
      <c r="C8154" t="n">
        <v>1</v>
      </c>
      <c r="D8154" t="inlineStr">
        <is>
          <t>IPCA</t>
        </is>
      </c>
      <c r="E8154" t="n">
        <v>0.009488792934583046</v>
      </c>
      <c r="F8154" t="inlineStr">
        <is>
          <t>MENSAL</t>
        </is>
      </c>
      <c r="G8154" t="n">
        <v>49653</v>
      </c>
      <c r="H8154" t="n">
        <v>49653</v>
      </c>
      <c r="I8154" t="inlineStr">
        <is>
          <t>163</t>
        </is>
      </c>
      <c r="J8154" t="inlineStr">
        <is>
          <t>CARTEIRA</t>
        </is>
      </c>
      <c r="K8154" t="inlineStr">
        <is>
          <t>CONTRATO</t>
        </is>
      </c>
      <c r="L8154" t="n">
        <v>682.7412780000001</v>
      </c>
      <c r="M8154" t="inlineStr"/>
      <c r="N8154" t="inlineStr"/>
      <c r="O8154" s="142">
        <f>DATE(YEAR(H8154),MONTH(H8154),1)</f>
        <v/>
      </c>
      <c r="P8154" s="132">
        <f>IF(H8154&gt;$L$3,"Futuro","Atraso")</f>
        <v/>
      </c>
      <c r="Q8154">
        <f>12*(YEAR(H8154)-YEAR($L$3))+(MONTH(H8154)-MONTH($L$3))</f>
        <v/>
      </c>
      <c r="R8154" s="366">
        <f>IF(N8154="IBIRAPITANGA FASE 3",IF(P8154="Atraso",M8154,M8154/(1+$J$2)^Q8154),IF(P8154="Atraso",M8154,M8154/(1+$J$1)^Q8154))</f>
        <v/>
      </c>
    </row>
    <row r="8155">
      <c r="A8155" t="inlineStr">
        <is>
          <t>Q07L026</t>
        </is>
      </c>
      <c r="B8155" t="inlineStr">
        <is>
          <t>MARCO AURELIO DE OLIVEIRA  GARCIA</t>
        </is>
      </c>
      <c r="C8155" t="n">
        <v>1</v>
      </c>
      <c r="D8155" t="inlineStr">
        <is>
          <t>IPCA</t>
        </is>
      </c>
      <c r="E8155" t="n">
        <v>0.009488792934583046</v>
      </c>
      <c r="F8155" t="inlineStr">
        <is>
          <t>MENSAL</t>
        </is>
      </c>
      <c r="G8155" t="n">
        <v>49684</v>
      </c>
      <c r="H8155" t="n">
        <v>49684</v>
      </c>
      <c r="I8155" t="inlineStr">
        <is>
          <t>164</t>
        </is>
      </c>
      <c r="J8155" t="inlineStr">
        <is>
          <t>CARTEIRA</t>
        </is>
      </c>
      <c r="K8155" t="inlineStr">
        <is>
          <t>CONTRATO</t>
        </is>
      </c>
      <c r="L8155" t="n">
        <v>682.7412780000001</v>
      </c>
      <c r="M8155" t="inlineStr"/>
      <c r="N8155" t="inlineStr"/>
      <c r="O8155" s="142">
        <f>DATE(YEAR(H8155),MONTH(H8155),1)</f>
        <v/>
      </c>
      <c r="P8155" s="132">
        <f>IF(H8155&gt;$L$3,"Futuro","Atraso")</f>
        <v/>
      </c>
      <c r="Q8155">
        <f>12*(YEAR(H8155)-YEAR($L$3))+(MONTH(H8155)-MONTH($L$3))</f>
        <v/>
      </c>
      <c r="R8155" s="366">
        <f>IF(N8155="IBIRAPITANGA FASE 3",IF(P8155="Atraso",M8155,M8155/(1+$J$2)^Q8155),IF(P8155="Atraso",M8155,M8155/(1+$J$1)^Q8155))</f>
        <v/>
      </c>
    </row>
    <row r="8156">
      <c r="A8156" t="inlineStr">
        <is>
          <t>Q07L026</t>
        </is>
      </c>
      <c r="B8156" t="inlineStr">
        <is>
          <t>MARCO AURELIO DE OLIVEIRA  GARCIA</t>
        </is>
      </c>
      <c r="C8156" t="n">
        <v>1</v>
      </c>
      <c r="D8156" t="inlineStr">
        <is>
          <t>IPCA</t>
        </is>
      </c>
      <c r="E8156" t="n">
        <v>0.009488792934583046</v>
      </c>
      <c r="F8156" t="inlineStr">
        <is>
          <t>MENSAL</t>
        </is>
      </c>
      <c r="G8156" t="n">
        <v>49715</v>
      </c>
      <c r="H8156" t="n">
        <v>49715</v>
      </c>
      <c r="I8156" t="inlineStr">
        <is>
          <t>165</t>
        </is>
      </c>
      <c r="J8156" t="inlineStr">
        <is>
          <t>CARTEIRA</t>
        </is>
      </c>
      <c r="K8156" t="inlineStr">
        <is>
          <t>CONTRATO</t>
        </is>
      </c>
      <c r="L8156" t="n">
        <v>682.7412780000001</v>
      </c>
      <c r="M8156" t="inlineStr"/>
      <c r="N8156" t="inlineStr"/>
      <c r="O8156" s="142">
        <f>DATE(YEAR(H8156),MONTH(H8156),1)</f>
        <v/>
      </c>
      <c r="P8156" s="132">
        <f>IF(H8156&gt;$L$3,"Futuro","Atraso")</f>
        <v/>
      </c>
      <c r="Q8156">
        <f>12*(YEAR(H8156)-YEAR($L$3))+(MONTH(H8156)-MONTH($L$3))</f>
        <v/>
      </c>
      <c r="R8156" s="366">
        <f>IF(N8156="IBIRAPITANGA FASE 3",IF(P8156="Atraso",M8156,M8156/(1+$J$2)^Q8156),IF(P8156="Atraso",M8156,M8156/(1+$J$1)^Q8156))</f>
        <v/>
      </c>
    </row>
    <row r="8157">
      <c r="A8157" t="inlineStr">
        <is>
          <t>Q07L026</t>
        </is>
      </c>
      <c r="B8157" t="inlineStr">
        <is>
          <t>MARCO AURELIO DE OLIVEIRA  GARCIA</t>
        </is>
      </c>
      <c r="C8157" t="n">
        <v>1</v>
      </c>
      <c r="D8157" t="inlineStr">
        <is>
          <t>IPCA</t>
        </is>
      </c>
      <c r="E8157" t="n">
        <v>0.009488792934583046</v>
      </c>
      <c r="F8157" t="inlineStr">
        <is>
          <t>MENSAL</t>
        </is>
      </c>
      <c r="G8157" t="n">
        <v>49744</v>
      </c>
      <c r="H8157" t="n">
        <v>49744</v>
      </c>
      <c r="I8157" t="inlineStr">
        <is>
          <t>166</t>
        </is>
      </c>
      <c r="J8157" t="inlineStr">
        <is>
          <t>CARTEIRA</t>
        </is>
      </c>
      <c r="K8157" t="inlineStr">
        <is>
          <t>CONTRATO</t>
        </is>
      </c>
      <c r="L8157" t="n">
        <v>682.7412780000001</v>
      </c>
      <c r="M8157" t="inlineStr"/>
      <c r="N8157" t="inlineStr"/>
      <c r="O8157" s="142">
        <f>DATE(YEAR(H8157),MONTH(H8157),1)</f>
        <v/>
      </c>
      <c r="P8157" s="132">
        <f>IF(H8157&gt;$L$3,"Futuro","Atraso")</f>
        <v/>
      </c>
      <c r="Q8157">
        <f>12*(YEAR(H8157)-YEAR($L$3))+(MONTH(H8157)-MONTH($L$3))</f>
        <v/>
      </c>
      <c r="R8157" s="366">
        <f>IF(N8157="IBIRAPITANGA FASE 3",IF(P8157="Atraso",M8157,M8157/(1+$J$2)^Q8157),IF(P8157="Atraso",M8157,M8157/(1+$J$1)^Q8157))</f>
        <v/>
      </c>
    </row>
    <row r="8158">
      <c r="A8158" t="inlineStr">
        <is>
          <t>Q07L026</t>
        </is>
      </c>
      <c r="B8158" t="inlineStr">
        <is>
          <t>MARCO AURELIO DE OLIVEIRA  GARCIA</t>
        </is>
      </c>
      <c r="C8158" t="n">
        <v>1</v>
      </c>
      <c r="D8158" t="inlineStr">
        <is>
          <t>IPCA</t>
        </is>
      </c>
      <c r="E8158" t="n">
        <v>0.009488792934583046</v>
      </c>
      <c r="F8158" t="inlineStr">
        <is>
          <t>MENSAL</t>
        </is>
      </c>
      <c r="G8158" t="n">
        <v>49775</v>
      </c>
      <c r="H8158" t="n">
        <v>49775</v>
      </c>
      <c r="I8158" t="inlineStr">
        <is>
          <t>167</t>
        </is>
      </c>
      <c r="J8158" t="inlineStr">
        <is>
          <t>CARTEIRA</t>
        </is>
      </c>
      <c r="K8158" t="inlineStr">
        <is>
          <t>CONTRATO</t>
        </is>
      </c>
      <c r="L8158" t="n">
        <v>682.7412780000001</v>
      </c>
      <c r="M8158" t="inlineStr"/>
      <c r="N8158" t="inlineStr"/>
      <c r="O8158" s="142">
        <f>DATE(YEAR(H8158),MONTH(H8158),1)</f>
        <v/>
      </c>
      <c r="P8158" s="132">
        <f>IF(H8158&gt;$L$3,"Futuro","Atraso")</f>
        <v/>
      </c>
      <c r="Q8158">
        <f>12*(YEAR(H8158)-YEAR($L$3))+(MONTH(H8158)-MONTH($L$3))</f>
        <v/>
      </c>
      <c r="R8158" s="366">
        <f>IF(N8158="IBIRAPITANGA FASE 3",IF(P8158="Atraso",M8158,M8158/(1+$J$2)^Q8158),IF(P8158="Atraso",M8158,M8158/(1+$J$1)^Q8158))</f>
        <v/>
      </c>
    </row>
    <row r="8159">
      <c r="A8159" t="inlineStr">
        <is>
          <t>Q07L026</t>
        </is>
      </c>
      <c r="B8159" t="inlineStr">
        <is>
          <t>MARCO AURELIO DE OLIVEIRA  GARCIA</t>
        </is>
      </c>
      <c r="C8159" t="n">
        <v>1</v>
      </c>
      <c r="D8159" t="inlineStr">
        <is>
          <t>IPCA</t>
        </is>
      </c>
      <c r="E8159" t="n">
        <v>0.009488792934583046</v>
      </c>
      <c r="F8159" t="inlineStr">
        <is>
          <t>MENSAL</t>
        </is>
      </c>
      <c r="G8159" t="n">
        <v>49805</v>
      </c>
      <c r="H8159" t="n">
        <v>49805</v>
      </c>
      <c r="I8159" t="inlineStr">
        <is>
          <t>168</t>
        </is>
      </c>
      <c r="J8159" t="inlineStr">
        <is>
          <t>CARTEIRA</t>
        </is>
      </c>
      <c r="K8159" t="inlineStr">
        <is>
          <t>CONTRATO</t>
        </is>
      </c>
      <c r="L8159" t="n">
        <v>682.7412780000001</v>
      </c>
      <c r="M8159" t="inlineStr"/>
      <c r="N8159" t="inlineStr"/>
      <c r="O8159" s="142">
        <f>DATE(YEAR(H8159),MONTH(H8159),1)</f>
        <v/>
      </c>
      <c r="P8159" s="132">
        <f>IF(H8159&gt;$L$3,"Futuro","Atraso")</f>
        <v/>
      </c>
      <c r="Q8159">
        <f>12*(YEAR(H8159)-YEAR($L$3))+(MONTH(H8159)-MONTH($L$3))</f>
        <v/>
      </c>
      <c r="R8159" s="366">
        <f>IF(N8159="IBIRAPITANGA FASE 3",IF(P8159="Atraso",M8159,M8159/(1+$J$2)^Q8159),IF(P8159="Atraso",M8159,M8159/(1+$J$1)^Q8159))</f>
        <v/>
      </c>
    </row>
    <row r="8160">
      <c r="A8160" t="inlineStr">
        <is>
          <t>Q07L026</t>
        </is>
      </c>
      <c r="B8160" t="inlineStr">
        <is>
          <t>MARCO AURELIO DE OLIVEIRA  GARCIA</t>
        </is>
      </c>
      <c r="C8160" t="n">
        <v>1</v>
      </c>
      <c r="D8160" t="inlineStr">
        <is>
          <t>IPCA</t>
        </is>
      </c>
      <c r="E8160" t="n">
        <v>0.009488792934583046</v>
      </c>
      <c r="F8160" t="inlineStr">
        <is>
          <t>MENSAL</t>
        </is>
      </c>
      <c r="G8160" t="n">
        <v>49836</v>
      </c>
      <c r="H8160" t="n">
        <v>49836</v>
      </c>
      <c r="I8160" t="inlineStr">
        <is>
          <t>169</t>
        </is>
      </c>
      <c r="J8160" t="inlineStr">
        <is>
          <t>CARTEIRA</t>
        </is>
      </c>
      <c r="K8160" t="inlineStr">
        <is>
          <t>CONTRATO</t>
        </is>
      </c>
      <c r="L8160" t="n">
        <v>682.7412780000001</v>
      </c>
      <c r="M8160" t="inlineStr"/>
      <c r="N8160" t="inlineStr"/>
      <c r="O8160" s="142">
        <f>DATE(YEAR(H8160),MONTH(H8160),1)</f>
        <v/>
      </c>
      <c r="P8160" s="132">
        <f>IF(H8160&gt;$L$3,"Futuro","Atraso")</f>
        <v/>
      </c>
      <c r="Q8160">
        <f>12*(YEAR(H8160)-YEAR($L$3))+(MONTH(H8160)-MONTH($L$3))</f>
        <v/>
      </c>
      <c r="R8160" s="366">
        <f>IF(N8160="IBIRAPITANGA FASE 3",IF(P8160="Atraso",M8160,M8160/(1+$J$2)^Q8160),IF(P8160="Atraso",M8160,M8160/(1+$J$1)^Q8160))</f>
        <v/>
      </c>
    </row>
    <row r="8161">
      <c r="A8161" t="inlineStr">
        <is>
          <t>Q07L026</t>
        </is>
      </c>
      <c r="B8161" t="inlineStr">
        <is>
          <t>MARCO AURELIO DE OLIVEIRA  GARCIA</t>
        </is>
      </c>
      <c r="C8161" t="n">
        <v>1</v>
      </c>
      <c r="D8161" t="inlineStr">
        <is>
          <t>IPCA</t>
        </is>
      </c>
      <c r="E8161" t="n">
        <v>0.009488792934583046</v>
      </c>
      <c r="F8161" t="inlineStr">
        <is>
          <t>MENSAL</t>
        </is>
      </c>
      <c r="G8161" t="n">
        <v>49866</v>
      </c>
      <c r="H8161" t="n">
        <v>49866</v>
      </c>
      <c r="I8161" t="inlineStr">
        <is>
          <t>170</t>
        </is>
      </c>
      <c r="J8161" t="inlineStr">
        <is>
          <t>CARTEIRA</t>
        </is>
      </c>
      <c r="K8161" t="inlineStr">
        <is>
          <t>CONTRATO</t>
        </is>
      </c>
      <c r="L8161" t="n">
        <v>682.7412780000001</v>
      </c>
      <c r="M8161" t="inlineStr"/>
      <c r="N8161" t="inlineStr"/>
      <c r="O8161" s="142">
        <f>DATE(YEAR(H8161),MONTH(H8161),1)</f>
        <v/>
      </c>
      <c r="P8161" s="132">
        <f>IF(H8161&gt;$L$3,"Futuro","Atraso")</f>
        <v/>
      </c>
      <c r="Q8161">
        <f>12*(YEAR(H8161)-YEAR($L$3))+(MONTH(H8161)-MONTH($L$3))</f>
        <v/>
      </c>
      <c r="R8161" s="366">
        <f>IF(N8161="IBIRAPITANGA FASE 3",IF(P8161="Atraso",M8161,M8161/(1+$J$2)^Q8161),IF(P8161="Atraso",M8161,M8161/(1+$J$1)^Q8161))</f>
        <v/>
      </c>
    </row>
    <row r="8162">
      <c r="A8162" t="inlineStr">
        <is>
          <t>Q07L026</t>
        </is>
      </c>
      <c r="B8162" t="inlineStr">
        <is>
          <t>MARCO AURELIO DE OLIVEIRA  GARCIA</t>
        </is>
      </c>
      <c r="C8162" t="n">
        <v>1</v>
      </c>
      <c r="D8162" t="inlineStr">
        <is>
          <t>IPCA</t>
        </is>
      </c>
      <c r="E8162" t="n">
        <v>0.009488792934583046</v>
      </c>
      <c r="F8162" t="inlineStr">
        <is>
          <t>MENSAL</t>
        </is>
      </c>
      <c r="G8162" t="n">
        <v>49897</v>
      </c>
      <c r="H8162" t="n">
        <v>49897</v>
      </c>
      <c r="I8162" t="inlineStr">
        <is>
          <t>171</t>
        </is>
      </c>
      <c r="J8162" t="inlineStr">
        <is>
          <t>CARTEIRA</t>
        </is>
      </c>
      <c r="K8162" t="inlineStr">
        <is>
          <t>CONTRATO</t>
        </is>
      </c>
      <c r="L8162" t="n">
        <v>682.7412780000001</v>
      </c>
      <c r="M8162" t="inlineStr"/>
      <c r="N8162" t="inlineStr"/>
      <c r="O8162" s="142">
        <f>DATE(YEAR(H8162),MONTH(H8162),1)</f>
        <v/>
      </c>
      <c r="P8162" s="132">
        <f>IF(H8162&gt;$L$3,"Futuro","Atraso")</f>
        <v/>
      </c>
      <c r="Q8162">
        <f>12*(YEAR(H8162)-YEAR($L$3))+(MONTH(H8162)-MONTH($L$3))</f>
        <v/>
      </c>
      <c r="R8162" s="366">
        <f>IF(N8162="IBIRAPITANGA FASE 3",IF(P8162="Atraso",M8162,M8162/(1+$J$2)^Q8162),IF(P8162="Atraso",M8162,M8162/(1+$J$1)^Q8162))</f>
        <v/>
      </c>
    </row>
    <row r="8163">
      <c r="A8163" t="inlineStr">
        <is>
          <t>Q07L026</t>
        </is>
      </c>
      <c r="B8163" t="inlineStr">
        <is>
          <t>MARCO AURELIO DE OLIVEIRA  GARCIA</t>
        </is>
      </c>
      <c r="C8163" t="n">
        <v>1</v>
      </c>
      <c r="D8163" t="inlineStr">
        <is>
          <t>IPCA</t>
        </is>
      </c>
      <c r="E8163" t="n">
        <v>0.009488792934583046</v>
      </c>
      <c r="F8163" t="inlineStr">
        <is>
          <t>MENSAL</t>
        </is>
      </c>
      <c r="G8163" t="n">
        <v>49928</v>
      </c>
      <c r="H8163" t="n">
        <v>49928</v>
      </c>
      <c r="I8163" t="inlineStr">
        <is>
          <t>172</t>
        </is>
      </c>
      <c r="J8163" t="inlineStr">
        <is>
          <t>CARTEIRA</t>
        </is>
      </c>
      <c r="K8163" t="inlineStr">
        <is>
          <t>CONTRATO</t>
        </is>
      </c>
      <c r="L8163" t="n">
        <v>682.7412780000001</v>
      </c>
      <c r="M8163" t="inlineStr"/>
      <c r="N8163" t="inlineStr"/>
      <c r="O8163" s="142">
        <f>DATE(YEAR(H8163),MONTH(H8163),1)</f>
        <v/>
      </c>
      <c r="P8163" s="132">
        <f>IF(H8163&gt;$L$3,"Futuro","Atraso")</f>
        <v/>
      </c>
      <c r="Q8163">
        <f>12*(YEAR(H8163)-YEAR($L$3))+(MONTH(H8163)-MONTH($L$3))</f>
        <v/>
      </c>
      <c r="R8163" s="366">
        <f>IF(N8163="IBIRAPITANGA FASE 3",IF(P8163="Atraso",M8163,M8163/(1+$J$2)^Q8163),IF(P8163="Atraso",M8163,M8163/(1+$J$1)^Q8163))</f>
        <v/>
      </c>
    </row>
    <row r="8164">
      <c r="A8164" t="inlineStr">
        <is>
          <t>Q07L026</t>
        </is>
      </c>
      <c r="B8164" t="inlineStr">
        <is>
          <t>MARCO AURELIO DE OLIVEIRA  GARCIA</t>
        </is>
      </c>
      <c r="C8164" t="n">
        <v>1</v>
      </c>
      <c r="D8164" t="inlineStr">
        <is>
          <t>IPCA</t>
        </is>
      </c>
      <c r="E8164" t="n">
        <v>0.009488792934583046</v>
      </c>
      <c r="F8164" t="inlineStr">
        <is>
          <t>MENSAL</t>
        </is>
      </c>
      <c r="G8164" t="n">
        <v>49958</v>
      </c>
      <c r="H8164" t="n">
        <v>49958</v>
      </c>
      <c r="I8164" t="inlineStr">
        <is>
          <t>173</t>
        </is>
      </c>
      <c r="J8164" t="inlineStr">
        <is>
          <t>CARTEIRA</t>
        </is>
      </c>
      <c r="K8164" t="inlineStr">
        <is>
          <t>CONTRATO</t>
        </is>
      </c>
      <c r="L8164" t="n">
        <v>682.7412780000001</v>
      </c>
      <c r="M8164" t="inlineStr"/>
      <c r="N8164" t="inlineStr"/>
      <c r="O8164" s="142">
        <f>DATE(YEAR(H8164),MONTH(H8164),1)</f>
        <v/>
      </c>
      <c r="P8164" s="132">
        <f>IF(H8164&gt;$L$3,"Futuro","Atraso")</f>
        <v/>
      </c>
      <c r="Q8164">
        <f>12*(YEAR(H8164)-YEAR($L$3))+(MONTH(H8164)-MONTH($L$3))</f>
        <v/>
      </c>
      <c r="R8164" s="366">
        <f>IF(N8164="IBIRAPITANGA FASE 3",IF(P8164="Atraso",M8164,M8164/(1+$J$2)^Q8164),IF(P8164="Atraso",M8164,M8164/(1+$J$1)^Q8164))</f>
        <v/>
      </c>
    </row>
    <row r="8165">
      <c r="A8165" t="inlineStr">
        <is>
          <t>Q07L026</t>
        </is>
      </c>
      <c r="B8165" t="inlineStr">
        <is>
          <t>MARCO AURELIO DE OLIVEIRA  GARCIA</t>
        </is>
      </c>
      <c r="C8165" t="n">
        <v>1</v>
      </c>
      <c r="D8165" t="inlineStr">
        <is>
          <t>IPCA</t>
        </is>
      </c>
      <c r="E8165" t="n">
        <v>0.009488792934583046</v>
      </c>
      <c r="F8165" t="inlineStr">
        <is>
          <t>MENSAL</t>
        </is>
      </c>
      <c r="G8165" t="n">
        <v>49989</v>
      </c>
      <c r="H8165" t="n">
        <v>49989</v>
      </c>
      <c r="I8165" t="inlineStr">
        <is>
          <t>174</t>
        </is>
      </c>
      <c r="J8165" t="inlineStr">
        <is>
          <t>CARTEIRA</t>
        </is>
      </c>
      <c r="K8165" t="inlineStr">
        <is>
          <t>CONTRATO</t>
        </is>
      </c>
      <c r="L8165" t="n">
        <v>682.7412780000001</v>
      </c>
      <c r="M8165" t="inlineStr"/>
      <c r="N8165" t="inlineStr"/>
      <c r="O8165" s="142">
        <f>DATE(YEAR(H8165),MONTH(H8165),1)</f>
        <v/>
      </c>
      <c r="P8165" s="132">
        <f>IF(H8165&gt;$L$3,"Futuro","Atraso")</f>
        <v/>
      </c>
      <c r="Q8165">
        <f>12*(YEAR(H8165)-YEAR($L$3))+(MONTH(H8165)-MONTH($L$3))</f>
        <v/>
      </c>
      <c r="R8165" s="366">
        <f>IF(N8165="IBIRAPITANGA FASE 3",IF(P8165="Atraso",M8165,M8165/(1+$J$2)^Q8165),IF(P8165="Atraso",M8165,M8165/(1+$J$1)^Q8165))</f>
        <v/>
      </c>
    </row>
    <row r="8166">
      <c r="A8166" t="inlineStr">
        <is>
          <t>Q07L026</t>
        </is>
      </c>
      <c r="B8166" t="inlineStr">
        <is>
          <t>MARCO AURELIO DE OLIVEIRA  GARCIA</t>
        </is>
      </c>
      <c r="C8166" t="n">
        <v>1</v>
      </c>
      <c r="D8166" t="inlineStr">
        <is>
          <t>IPCA</t>
        </is>
      </c>
      <c r="E8166" t="n">
        <v>0.009488792934583046</v>
      </c>
      <c r="F8166" t="inlineStr">
        <is>
          <t>MENSAL</t>
        </is>
      </c>
      <c r="G8166" t="n">
        <v>50019</v>
      </c>
      <c r="H8166" t="n">
        <v>50019</v>
      </c>
      <c r="I8166" t="inlineStr">
        <is>
          <t>175</t>
        </is>
      </c>
      <c r="J8166" t="inlineStr">
        <is>
          <t>CARTEIRA</t>
        </is>
      </c>
      <c r="K8166" t="inlineStr">
        <is>
          <t>CONTRATO</t>
        </is>
      </c>
      <c r="L8166" t="n">
        <v>682.7412780000001</v>
      </c>
      <c r="M8166" t="inlineStr"/>
      <c r="N8166" t="inlineStr"/>
      <c r="O8166" s="142">
        <f>DATE(YEAR(H8166),MONTH(H8166),1)</f>
        <v/>
      </c>
      <c r="P8166" s="132">
        <f>IF(H8166&gt;$L$3,"Futuro","Atraso")</f>
        <v/>
      </c>
      <c r="Q8166">
        <f>12*(YEAR(H8166)-YEAR($L$3))+(MONTH(H8166)-MONTH($L$3))</f>
        <v/>
      </c>
      <c r="R8166" s="366">
        <f>IF(N8166="IBIRAPITANGA FASE 3",IF(P8166="Atraso",M8166,M8166/(1+$J$2)^Q8166),IF(P8166="Atraso",M8166,M8166/(1+$J$1)^Q8166))</f>
        <v/>
      </c>
    </row>
    <row r="8167">
      <c r="A8167" t="inlineStr">
        <is>
          <t>Q07L026</t>
        </is>
      </c>
      <c r="B8167" t="inlineStr">
        <is>
          <t>MARCO AURELIO DE OLIVEIRA  GARCIA</t>
        </is>
      </c>
      <c r="C8167" t="n">
        <v>1</v>
      </c>
      <c r="D8167" t="inlineStr">
        <is>
          <t>IPCA</t>
        </is>
      </c>
      <c r="E8167" t="n">
        <v>0.009488792934583046</v>
      </c>
      <c r="F8167" t="inlineStr">
        <is>
          <t>MENSAL</t>
        </is>
      </c>
      <c r="G8167" t="n">
        <v>50050</v>
      </c>
      <c r="H8167" t="n">
        <v>50050</v>
      </c>
      <c r="I8167" t="inlineStr">
        <is>
          <t>176</t>
        </is>
      </c>
      <c r="J8167" t="inlineStr">
        <is>
          <t>CARTEIRA</t>
        </is>
      </c>
      <c r="K8167" t="inlineStr">
        <is>
          <t>CONTRATO</t>
        </is>
      </c>
      <c r="L8167" t="n">
        <v>682.7412780000001</v>
      </c>
      <c r="M8167" t="inlineStr"/>
      <c r="N8167" t="inlineStr"/>
      <c r="O8167" s="142">
        <f>DATE(YEAR(H8167),MONTH(H8167),1)</f>
        <v/>
      </c>
      <c r="P8167" s="132">
        <f>IF(H8167&gt;$L$3,"Futuro","Atraso")</f>
        <v/>
      </c>
      <c r="Q8167">
        <f>12*(YEAR(H8167)-YEAR($L$3))+(MONTH(H8167)-MONTH($L$3))</f>
        <v/>
      </c>
      <c r="R8167" s="366">
        <f>IF(N8167="IBIRAPITANGA FASE 3",IF(P8167="Atraso",M8167,M8167/(1+$J$2)^Q8167),IF(P8167="Atraso",M8167,M8167/(1+$J$1)^Q8167))</f>
        <v/>
      </c>
    </row>
    <row r="8168">
      <c r="A8168" t="inlineStr">
        <is>
          <t>Q07L026</t>
        </is>
      </c>
      <c r="B8168" t="inlineStr">
        <is>
          <t>MARCO AURELIO DE OLIVEIRA  GARCIA</t>
        </is>
      </c>
      <c r="C8168" t="n">
        <v>1</v>
      </c>
      <c r="D8168" t="inlineStr">
        <is>
          <t>IPCA</t>
        </is>
      </c>
      <c r="E8168" t="n">
        <v>0.009488792934583046</v>
      </c>
      <c r="F8168" t="inlineStr">
        <is>
          <t>MENSAL</t>
        </is>
      </c>
      <c r="G8168" t="n">
        <v>50081</v>
      </c>
      <c r="H8168" t="n">
        <v>50081</v>
      </c>
      <c r="I8168" t="inlineStr">
        <is>
          <t>177</t>
        </is>
      </c>
      <c r="J8168" t="inlineStr">
        <is>
          <t>CARTEIRA</t>
        </is>
      </c>
      <c r="K8168" t="inlineStr">
        <is>
          <t>CONTRATO</t>
        </is>
      </c>
      <c r="L8168" t="n">
        <v>682.7412780000001</v>
      </c>
      <c r="M8168" t="inlineStr"/>
      <c r="N8168" t="inlineStr"/>
      <c r="O8168" s="142">
        <f>DATE(YEAR(H8168),MONTH(H8168),1)</f>
        <v/>
      </c>
      <c r="P8168" s="132">
        <f>IF(H8168&gt;$L$3,"Futuro","Atraso")</f>
        <v/>
      </c>
      <c r="Q8168">
        <f>12*(YEAR(H8168)-YEAR($L$3))+(MONTH(H8168)-MONTH($L$3))</f>
        <v/>
      </c>
      <c r="R8168" s="366">
        <f>IF(N8168="IBIRAPITANGA FASE 3",IF(P8168="Atraso",M8168,M8168/(1+$J$2)^Q8168),IF(P8168="Atraso",M8168,M8168/(1+$J$1)^Q8168))</f>
        <v/>
      </c>
    </row>
    <row r="8169">
      <c r="A8169" t="inlineStr">
        <is>
          <t>Q07L026</t>
        </is>
      </c>
      <c r="B8169" t="inlineStr">
        <is>
          <t>MARCO AURELIO DE OLIVEIRA  GARCIA</t>
        </is>
      </c>
      <c r="C8169" t="n">
        <v>1</v>
      </c>
      <c r="D8169" t="inlineStr">
        <is>
          <t>IPCA</t>
        </is>
      </c>
      <c r="E8169" t="n">
        <v>0.009488792934583046</v>
      </c>
      <c r="F8169" t="inlineStr">
        <is>
          <t>MENSAL</t>
        </is>
      </c>
      <c r="G8169" t="n">
        <v>50109</v>
      </c>
      <c r="H8169" t="n">
        <v>50109</v>
      </c>
      <c r="I8169" t="inlineStr">
        <is>
          <t>178</t>
        </is>
      </c>
      <c r="J8169" t="inlineStr">
        <is>
          <t>CARTEIRA</t>
        </is>
      </c>
      <c r="K8169" t="inlineStr">
        <is>
          <t>CONTRATO</t>
        </is>
      </c>
      <c r="L8169" t="n">
        <v>682.7412780000001</v>
      </c>
      <c r="M8169" t="inlineStr"/>
      <c r="N8169" t="inlineStr"/>
      <c r="O8169" s="142">
        <f>DATE(YEAR(H8169),MONTH(H8169),1)</f>
        <v/>
      </c>
      <c r="P8169" s="132">
        <f>IF(H8169&gt;$L$3,"Futuro","Atraso")</f>
        <v/>
      </c>
      <c r="Q8169">
        <f>12*(YEAR(H8169)-YEAR($L$3))+(MONTH(H8169)-MONTH($L$3))</f>
        <v/>
      </c>
      <c r="R8169" s="366">
        <f>IF(N8169="IBIRAPITANGA FASE 3",IF(P8169="Atraso",M8169,M8169/(1+$J$2)^Q8169),IF(P8169="Atraso",M8169,M8169/(1+$J$1)^Q8169))</f>
        <v/>
      </c>
    </row>
    <row r="8170">
      <c r="A8170" t="inlineStr">
        <is>
          <t>Q07L026</t>
        </is>
      </c>
      <c r="B8170" t="inlineStr">
        <is>
          <t>MARCO AURELIO DE OLIVEIRA  GARCIA</t>
        </is>
      </c>
      <c r="C8170" t="n">
        <v>1</v>
      </c>
      <c r="D8170" t="inlineStr">
        <is>
          <t>IPCA</t>
        </is>
      </c>
      <c r="E8170" t="n">
        <v>0.009488792934583046</v>
      </c>
      <c r="F8170" t="inlineStr">
        <is>
          <t>MENSAL</t>
        </is>
      </c>
      <c r="G8170" t="n">
        <v>50140</v>
      </c>
      <c r="H8170" t="n">
        <v>50140</v>
      </c>
      <c r="I8170" t="inlineStr">
        <is>
          <t>179</t>
        </is>
      </c>
      <c r="J8170" t="inlineStr">
        <is>
          <t>CARTEIRA</t>
        </is>
      </c>
      <c r="K8170" t="inlineStr">
        <is>
          <t>CONTRATO</t>
        </is>
      </c>
      <c r="L8170" t="n">
        <v>682.7412780000001</v>
      </c>
      <c r="M8170" t="inlineStr"/>
      <c r="N8170" t="inlineStr"/>
      <c r="O8170" s="142">
        <f>DATE(YEAR(H8170),MONTH(H8170),1)</f>
        <v/>
      </c>
      <c r="P8170" s="132">
        <f>IF(H8170&gt;$L$3,"Futuro","Atraso")</f>
        <v/>
      </c>
      <c r="Q8170">
        <f>12*(YEAR(H8170)-YEAR($L$3))+(MONTH(H8170)-MONTH($L$3))</f>
        <v/>
      </c>
      <c r="R8170" s="366">
        <f>IF(N8170="IBIRAPITANGA FASE 3",IF(P8170="Atraso",M8170,M8170/(1+$J$2)^Q8170),IF(P8170="Atraso",M8170,M8170/(1+$J$1)^Q8170))</f>
        <v/>
      </c>
    </row>
    <row r="8171">
      <c r="A8171" t="inlineStr">
        <is>
          <t>Q07L026</t>
        </is>
      </c>
      <c r="B8171" t="inlineStr">
        <is>
          <t>MARCO AURELIO DE OLIVEIRA  GARCIA</t>
        </is>
      </c>
      <c r="C8171" t="n">
        <v>1</v>
      </c>
      <c r="D8171" t="inlineStr">
        <is>
          <t>IPCA</t>
        </is>
      </c>
      <c r="E8171" t="n">
        <v>0.009488792934583046</v>
      </c>
      <c r="F8171" t="inlineStr">
        <is>
          <t>MENSAL</t>
        </is>
      </c>
      <c r="G8171" t="n">
        <v>50170</v>
      </c>
      <c r="H8171" t="n">
        <v>50170</v>
      </c>
      <c r="I8171" t="inlineStr">
        <is>
          <t>180</t>
        </is>
      </c>
      <c r="J8171" t="inlineStr">
        <is>
          <t>CARTEIRA</t>
        </is>
      </c>
      <c r="K8171" t="inlineStr">
        <is>
          <t>CONTRATO</t>
        </is>
      </c>
      <c r="L8171" t="n">
        <v>682.7412780000001</v>
      </c>
      <c r="M8171" t="inlineStr"/>
      <c r="N8171" t="inlineStr"/>
      <c r="O8171" s="142">
        <f>DATE(YEAR(H8171),MONTH(H8171),1)</f>
        <v/>
      </c>
      <c r="P8171" s="132">
        <f>IF(H8171&gt;$L$3,"Futuro","Atraso")</f>
        <v/>
      </c>
      <c r="Q8171">
        <f>12*(YEAR(H8171)-YEAR($L$3))+(MONTH(H8171)-MONTH($L$3))</f>
        <v/>
      </c>
      <c r="R8171" s="366">
        <f>IF(N8171="IBIRAPITANGA FASE 3",IF(P8171="Atraso",M8171,M8171/(1+$J$2)^Q8171),IF(P8171="Atraso",M8171,M8171/(1+$J$1)^Q8171))</f>
        <v/>
      </c>
    </row>
    <row r="8172">
      <c r="A8172" t="inlineStr">
        <is>
          <t>Q07L027</t>
        </is>
      </c>
      <c r="B8172" t="inlineStr">
        <is>
          <t>LILIANE RODRIGUES RIBEIRO</t>
        </is>
      </c>
      <c r="C8172" t="n">
        <v>1</v>
      </c>
      <c r="D8172" t="inlineStr">
        <is>
          <t>IPCA</t>
        </is>
      </c>
      <c r="E8172" t="n">
        <v>0.009488792934583046</v>
      </c>
      <c r="F8172" t="inlineStr">
        <is>
          <t>MENSAL</t>
        </is>
      </c>
      <c r="G8172" t="n">
        <v>45219</v>
      </c>
      <c r="H8172" t="n">
        <v>45219</v>
      </c>
      <c r="I8172" t="inlineStr">
        <is>
          <t>015</t>
        </is>
      </c>
      <c r="J8172" t="inlineStr">
        <is>
          <t>CARTEIRA</t>
        </is>
      </c>
      <c r="K8172" t="inlineStr">
        <is>
          <t>CONTRATO</t>
        </is>
      </c>
      <c r="L8172" t="n">
        <v>538.6415940000001</v>
      </c>
      <c r="M8172" t="inlineStr"/>
      <c r="N8172" t="inlineStr"/>
      <c r="O8172" s="142">
        <f>DATE(YEAR(H8172),MONTH(H8172),1)</f>
        <v/>
      </c>
      <c r="P8172" s="132">
        <f>IF(H8172&gt;$L$3,"Futuro","Atraso")</f>
        <v/>
      </c>
      <c r="Q8172">
        <f>12*(YEAR(H8172)-YEAR($L$3))+(MONTH(H8172)-MONTH($L$3))</f>
        <v/>
      </c>
      <c r="R8172" s="366">
        <f>IF(N8172="IBIRAPITANGA FASE 3",IF(P8172="Atraso",M8172,M8172/(1+$J$2)^Q8172),IF(P8172="Atraso",M8172,M8172/(1+$J$1)^Q8172))</f>
        <v/>
      </c>
    </row>
    <row r="8173">
      <c r="A8173" t="inlineStr">
        <is>
          <t>Q07L027</t>
        </is>
      </c>
      <c r="B8173" t="inlineStr">
        <is>
          <t>LILIANE RODRIGUES RIBEIRO</t>
        </is>
      </c>
      <c r="C8173" t="n">
        <v>1</v>
      </c>
      <c r="D8173" t="inlineStr">
        <is>
          <t>IPCA</t>
        </is>
      </c>
      <c r="E8173" t="n">
        <v>0.009488792934583046</v>
      </c>
      <c r="F8173" t="inlineStr">
        <is>
          <t>MENSAL</t>
        </is>
      </c>
      <c r="G8173" t="n">
        <v>45250</v>
      </c>
      <c r="H8173" t="n">
        <v>45250</v>
      </c>
      <c r="I8173" t="inlineStr">
        <is>
          <t>016</t>
        </is>
      </c>
      <c r="J8173" t="inlineStr">
        <is>
          <t>CARTEIRA</t>
        </is>
      </c>
      <c r="K8173" t="inlineStr">
        <is>
          <t>CONTRATO</t>
        </is>
      </c>
      <c r="L8173" t="n">
        <v>538.6415940000001</v>
      </c>
      <c r="M8173" t="inlineStr"/>
      <c r="N8173" t="inlineStr"/>
      <c r="O8173" s="142">
        <f>DATE(YEAR(H8173),MONTH(H8173),1)</f>
        <v/>
      </c>
      <c r="P8173" s="132">
        <f>IF(H8173&gt;$L$3,"Futuro","Atraso")</f>
        <v/>
      </c>
      <c r="Q8173">
        <f>12*(YEAR(H8173)-YEAR($L$3))+(MONTH(H8173)-MONTH($L$3))</f>
        <v/>
      </c>
      <c r="R8173" s="366">
        <f>IF(N8173="IBIRAPITANGA FASE 3",IF(P8173="Atraso",M8173,M8173/(1+$J$2)^Q8173),IF(P8173="Atraso",M8173,M8173/(1+$J$1)^Q8173))</f>
        <v/>
      </c>
    </row>
    <row r="8174">
      <c r="A8174" t="inlineStr">
        <is>
          <t>Q07L027</t>
        </is>
      </c>
      <c r="B8174" t="inlineStr">
        <is>
          <t>LILIANE RODRIGUES RIBEIRO</t>
        </is>
      </c>
      <c r="C8174" t="n">
        <v>1</v>
      </c>
      <c r="D8174" t="inlineStr">
        <is>
          <t>IPCA</t>
        </is>
      </c>
      <c r="E8174" t="n">
        <v>0.009488792934583046</v>
      </c>
      <c r="F8174" t="inlineStr">
        <is>
          <t>MENSAL</t>
        </is>
      </c>
      <c r="G8174" t="n">
        <v>45280</v>
      </c>
      <c r="H8174" t="n">
        <v>45280</v>
      </c>
      <c r="I8174" t="inlineStr">
        <is>
          <t>017</t>
        </is>
      </c>
      <c r="J8174" t="inlineStr">
        <is>
          <t>CARTEIRA</t>
        </is>
      </c>
      <c r="K8174" t="inlineStr">
        <is>
          <t>CONTRATO</t>
        </is>
      </c>
      <c r="L8174" t="n">
        <v>538.6415940000001</v>
      </c>
      <c r="M8174" t="inlineStr"/>
      <c r="N8174" t="inlineStr"/>
      <c r="O8174" s="142">
        <f>DATE(YEAR(H8174),MONTH(H8174),1)</f>
        <v/>
      </c>
      <c r="P8174" s="132">
        <f>IF(H8174&gt;$L$3,"Futuro","Atraso")</f>
        <v/>
      </c>
      <c r="Q8174">
        <f>12*(YEAR(H8174)-YEAR($L$3))+(MONTH(H8174)-MONTH($L$3))</f>
        <v/>
      </c>
      <c r="R8174" s="366">
        <f>IF(N8174="IBIRAPITANGA FASE 3",IF(P8174="Atraso",M8174,M8174/(1+$J$2)^Q8174),IF(P8174="Atraso",M8174,M8174/(1+$J$1)^Q8174))</f>
        <v/>
      </c>
    </row>
    <row r="8175">
      <c r="A8175" t="inlineStr">
        <is>
          <t>Q07L027</t>
        </is>
      </c>
      <c r="B8175" t="inlineStr">
        <is>
          <t>LILIANE RODRIGUES RIBEIRO</t>
        </is>
      </c>
      <c r="C8175" t="n">
        <v>1</v>
      </c>
      <c r="D8175" t="inlineStr">
        <is>
          <t>IPCA</t>
        </is>
      </c>
      <c r="E8175" t="n">
        <v>0.009488792934583046</v>
      </c>
      <c r="F8175" t="inlineStr">
        <is>
          <t>MENSAL</t>
        </is>
      </c>
      <c r="G8175" t="n">
        <v>45311</v>
      </c>
      <c r="H8175" t="n">
        <v>45311</v>
      </c>
      <c r="I8175" t="inlineStr">
        <is>
          <t>018</t>
        </is>
      </c>
      <c r="J8175" t="inlineStr">
        <is>
          <t>CARTEIRA</t>
        </is>
      </c>
      <c r="K8175" t="inlineStr">
        <is>
          <t>CONTRATO</t>
        </is>
      </c>
      <c r="L8175" t="n">
        <v>538.6415940000001</v>
      </c>
      <c r="M8175" t="inlineStr"/>
      <c r="N8175" t="inlineStr"/>
      <c r="O8175" s="142">
        <f>DATE(YEAR(H8175),MONTH(H8175),1)</f>
        <v/>
      </c>
      <c r="P8175" s="132">
        <f>IF(H8175&gt;$L$3,"Futuro","Atraso")</f>
        <v/>
      </c>
      <c r="Q8175">
        <f>12*(YEAR(H8175)-YEAR($L$3))+(MONTH(H8175)-MONTH($L$3))</f>
        <v/>
      </c>
      <c r="R8175" s="366">
        <f>IF(N8175="IBIRAPITANGA FASE 3",IF(P8175="Atraso",M8175,M8175/(1+$J$2)^Q8175),IF(P8175="Atraso",M8175,M8175/(1+$J$1)^Q8175))</f>
        <v/>
      </c>
    </row>
    <row r="8176">
      <c r="A8176" t="inlineStr">
        <is>
          <t>Q07L027</t>
        </is>
      </c>
      <c r="B8176" t="inlineStr">
        <is>
          <t>LILIANE RODRIGUES RIBEIRO</t>
        </is>
      </c>
      <c r="C8176" t="n">
        <v>1</v>
      </c>
      <c r="D8176" t="inlineStr">
        <is>
          <t>IPCA</t>
        </is>
      </c>
      <c r="E8176" t="n">
        <v>0.009488792934583046</v>
      </c>
      <c r="F8176" t="inlineStr">
        <is>
          <t>MENSAL</t>
        </is>
      </c>
      <c r="G8176" t="n">
        <v>45342</v>
      </c>
      <c r="H8176" t="n">
        <v>45342</v>
      </c>
      <c r="I8176" t="inlineStr">
        <is>
          <t>019</t>
        </is>
      </c>
      <c r="J8176" t="inlineStr">
        <is>
          <t>CARTEIRA</t>
        </is>
      </c>
      <c r="K8176" t="inlineStr">
        <is>
          <t>CONTRATO</t>
        </is>
      </c>
      <c r="L8176" t="n">
        <v>538.6415940000001</v>
      </c>
      <c r="M8176" t="inlineStr"/>
      <c r="N8176" t="inlineStr"/>
      <c r="O8176" s="142">
        <f>DATE(YEAR(H8176),MONTH(H8176),1)</f>
        <v/>
      </c>
      <c r="P8176" s="132">
        <f>IF(H8176&gt;$L$3,"Futuro","Atraso")</f>
        <v/>
      </c>
      <c r="Q8176">
        <f>12*(YEAR(H8176)-YEAR($L$3))+(MONTH(H8176)-MONTH($L$3))</f>
        <v/>
      </c>
      <c r="R8176" s="366">
        <f>IF(N8176="IBIRAPITANGA FASE 3",IF(P8176="Atraso",M8176,M8176/(1+$J$2)^Q8176),IF(P8176="Atraso",M8176,M8176/(1+$J$1)^Q8176))</f>
        <v/>
      </c>
    </row>
    <row r="8177">
      <c r="A8177" t="inlineStr">
        <is>
          <t>Q07L027</t>
        </is>
      </c>
      <c r="B8177" t="inlineStr">
        <is>
          <t>LILIANE RODRIGUES RIBEIRO</t>
        </is>
      </c>
      <c r="C8177" t="n">
        <v>1</v>
      </c>
      <c r="D8177" t="inlineStr">
        <is>
          <t>IPCA</t>
        </is>
      </c>
      <c r="E8177" t="n">
        <v>0.009488792934583046</v>
      </c>
      <c r="F8177" t="inlineStr">
        <is>
          <t>MENSAL</t>
        </is>
      </c>
      <c r="G8177" t="n">
        <v>45371</v>
      </c>
      <c r="H8177" t="n">
        <v>45371</v>
      </c>
      <c r="I8177" t="inlineStr">
        <is>
          <t>020</t>
        </is>
      </c>
      <c r="J8177" t="inlineStr">
        <is>
          <t>CARTEIRA</t>
        </is>
      </c>
      <c r="K8177" t="inlineStr">
        <is>
          <t>CONTRATO</t>
        </is>
      </c>
      <c r="L8177" t="n">
        <v>538.6415940000001</v>
      </c>
      <c r="M8177" t="inlineStr"/>
      <c r="N8177" t="inlineStr"/>
      <c r="O8177" s="142">
        <f>DATE(YEAR(H8177),MONTH(H8177),1)</f>
        <v/>
      </c>
      <c r="P8177" s="132">
        <f>IF(H8177&gt;$L$3,"Futuro","Atraso")</f>
        <v/>
      </c>
      <c r="Q8177">
        <f>12*(YEAR(H8177)-YEAR($L$3))+(MONTH(H8177)-MONTH($L$3))</f>
        <v/>
      </c>
      <c r="R8177" s="366">
        <f>IF(N8177="IBIRAPITANGA FASE 3",IF(P8177="Atraso",M8177,M8177/(1+$J$2)^Q8177),IF(P8177="Atraso",M8177,M8177/(1+$J$1)^Q8177))</f>
        <v/>
      </c>
    </row>
    <row r="8178">
      <c r="A8178" t="inlineStr">
        <is>
          <t>Q07L027</t>
        </is>
      </c>
      <c r="B8178" t="inlineStr">
        <is>
          <t>LILIANE RODRIGUES RIBEIRO</t>
        </is>
      </c>
      <c r="C8178" t="n">
        <v>1</v>
      </c>
      <c r="D8178" t="inlineStr">
        <is>
          <t>IPCA</t>
        </is>
      </c>
      <c r="E8178" t="n">
        <v>0.009488792934583046</v>
      </c>
      <c r="F8178" t="inlineStr">
        <is>
          <t>MENSAL</t>
        </is>
      </c>
      <c r="G8178" t="n">
        <v>45402</v>
      </c>
      <c r="H8178" t="n">
        <v>45402</v>
      </c>
      <c r="I8178" t="inlineStr">
        <is>
          <t>021</t>
        </is>
      </c>
      <c r="J8178" t="inlineStr">
        <is>
          <t>CARTEIRA</t>
        </is>
      </c>
      <c r="K8178" t="inlineStr">
        <is>
          <t>CONTRATO</t>
        </is>
      </c>
      <c r="L8178" t="n">
        <v>538.6415940000001</v>
      </c>
      <c r="M8178" t="inlineStr"/>
      <c r="N8178" t="inlineStr"/>
      <c r="O8178" s="142">
        <f>DATE(YEAR(H8178),MONTH(H8178),1)</f>
        <v/>
      </c>
      <c r="P8178" s="132">
        <f>IF(H8178&gt;$L$3,"Futuro","Atraso")</f>
        <v/>
      </c>
      <c r="Q8178">
        <f>12*(YEAR(H8178)-YEAR($L$3))+(MONTH(H8178)-MONTH($L$3))</f>
        <v/>
      </c>
      <c r="R8178" s="366">
        <f>IF(N8178="IBIRAPITANGA FASE 3",IF(P8178="Atraso",M8178,M8178/(1+$J$2)^Q8178),IF(P8178="Atraso",M8178,M8178/(1+$J$1)^Q8178))</f>
        <v/>
      </c>
    </row>
    <row r="8179">
      <c r="A8179" t="inlineStr">
        <is>
          <t>Q07L027</t>
        </is>
      </c>
      <c r="B8179" t="inlineStr">
        <is>
          <t>LILIANE RODRIGUES RIBEIRO</t>
        </is>
      </c>
      <c r="C8179" t="n">
        <v>1</v>
      </c>
      <c r="D8179" t="inlineStr">
        <is>
          <t>IPCA</t>
        </is>
      </c>
      <c r="E8179" t="n">
        <v>0.009488792934583046</v>
      </c>
      <c r="F8179" t="inlineStr">
        <is>
          <t>MENSAL</t>
        </is>
      </c>
      <c r="G8179" t="n">
        <v>45432</v>
      </c>
      <c r="H8179" t="n">
        <v>45432</v>
      </c>
      <c r="I8179" t="inlineStr">
        <is>
          <t>022</t>
        </is>
      </c>
      <c r="J8179" t="inlineStr">
        <is>
          <t>CARTEIRA</t>
        </is>
      </c>
      <c r="K8179" t="inlineStr">
        <is>
          <t>CONTRATO</t>
        </is>
      </c>
      <c r="L8179" t="n">
        <v>538.6415940000001</v>
      </c>
      <c r="M8179" t="inlineStr"/>
      <c r="N8179" t="inlineStr"/>
      <c r="O8179" s="142">
        <f>DATE(YEAR(H8179),MONTH(H8179),1)</f>
        <v/>
      </c>
      <c r="P8179" s="132">
        <f>IF(H8179&gt;$L$3,"Futuro","Atraso")</f>
        <v/>
      </c>
      <c r="Q8179">
        <f>12*(YEAR(H8179)-YEAR($L$3))+(MONTH(H8179)-MONTH($L$3))</f>
        <v/>
      </c>
      <c r="R8179" s="366">
        <f>IF(N8179="IBIRAPITANGA FASE 3",IF(P8179="Atraso",M8179,M8179/(1+$J$2)^Q8179),IF(P8179="Atraso",M8179,M8179/(1+$J$1)^Q8179))</f>
        <v/>
      </c>
    </row>
    <row r="8180">
      <c r="A8180" t="inlineStr">
        <is>
          <t>Q07L027</t>
        </is>
      </c>
      <c r="B8180" t="inlineStr">
        <is>
          <t>LILIANE RODRIGUES RIBEIRO</t>
        </is>
      </c>
      <c r="C8180" t="n">
        <v>1</v>
      </c>
      <c r="D8180" t="inlineStr">
        <is>
          <t>IPCA</t>
        </is>
      </c>
      <c r="E8180" t="n">
        <v>0.009488792934583046</v>
      </c>
      <c r="F8180" t="inlineStr">
        <is>
          <t>MENSAL</t>
        </is>
      </c>
      <c r="G8180" t="n">
        <v>45432</v>
      </c>
      <c r="H8180" t="n">
        <v>45432</v>
      </c>
      <c r="I8180" t="inlineStr">
        <is>
          <t>002</t>
        </is>
      </c>
      <c r="J8180" t="inlineStr">
        <is>
          <t>CARTEIRA</t>
        </is>
      </c>
      <c r="K8180" t="inlineStr">
        <is>
          <t>CONTRATO</t>
        </is>
      </c>
      <c r="L8180" t="n">
        <v>1565.82813</v>
      </c>
      <c r="M8180" t="inlineStr"/>
      <c r="N8180" t="inlineStr"/>
      <c r="O8180" s="142">
        <f>DATE(YEAR(H8180),MONTH(H8180),1)</f>
        <v/>
      </c>
      <c r="P8180" s="132">
        <f>IF(H8180&gt;$L$3,"Futuro","Atraso")</f>
        <v/>
      </c>
      <c r="Q8180">
        <f>12*(YEAR(H8180)-YEAR($L$3))+(MONTH(H8180)-MONTH($L$3))</f>
        <v/>
      </c>
      <c r="R8180" s="366">
        <f>IF(N8180="IBIRAPITANGA FASE 3",IF(P8180="Atraso",M8180,M8180/(1+$J$2)^Q8180),IF(P8180="Atraso",M8180,M8180/(1+$J$1)^Q8180))</f>
        <v/>
      </c>
    </row>
    <row r="8181">
      <c r="A8181" t="inlineStr">
        <is>
          <t>Q07L027</t>
        </is>
      </c>
      <c r="B8181" t="inlineStr">
        <is>
          <t>LILIANE RODRIGUES RIBEIRO</t>
        </is>
      </c>
      <c r="C8181" t="n">
        <v>1</v>
      </c>
      <c r="D8181" t="inlineStr">
        <is>
          <t>IPCA</t>
        </is>
      </c>
      <c r="E8181" t="n">
        <v>0.009488792934583046</v>
      </c>
      <c r="F8181" t="inlineStr">
        <is>
          <t>MENSAL</t>
        </is>
      </c>
      <c r="G8181" t="n">
        <v>45463</v>
      </c>
      <c r="H8181" t="n">
        <v>45463</v>
      </c>
      <c r="I8181" t="inlineStr">
        <is>
          <t>023</t>
        </is>
      </c>
      <c r="J8181" t="inlineStr">
        <is>
          <t>CARTEIRA</t>
        </is>
      </c>
      <c r="K8181" t="inlineStr">
        <is>
          <t>CONTRATO</t>
        </is>
      </c>
      <c r="L8181" t="n">
        <v>538.6415940000001</v>
      </c>
      <c r="M8181" t="inlineStr"/>
      <c r="N8181" t="inlineStr"/>
      <c r="O8181" s="142">
        <f>DATE(YEAR(H8181),MONTH(H8181),1)</f>
        <v/>
      </c>
      <c r="P8181" s="132">
        <f>IF(H8181&gt;$L$3,"Futuro","Atraso")</f>
        <v/>
      </c>
      <c r="Q8181">
        <f>12*(YEAR(H8181)-YEAR($L$3))+(MONTH(H8181)-MONTH($L$3))</f>
        <v/>
      </c>
      <c r="R8181" s="366">
        <f>IF(N8181="IBIRAPITANGA FASE 3",IF(P8181="Atraso",M8181,M8181/(1+$J$2)^Q8181),IF(P8181="Atraso",M8181,M8181/(1+$J$1)^Q8181))</f>
        <v/>
      </c>
    </row>
    <row r="8182">
      <c r="A8182" t="inlineStr">
        <is>
          <t>Q07L027</t>
        </is>
      </c>
      <c r="B8182" t="inlineStr">
        <is>
          <t>LILIANE RODRIGUES RIBEIRO</t>
        </is>
      </c>
      <c r="C8182" t="n">
        <v>1</v>
      </c>
      <c r="D8182" t="inlineStr">
        <is>
          <t>IPCA</t>
        </is>
      </c>
      <c r="E8182" t="n">
        <v>0.009488792934583046</v>
      </c>
      <c r="F8182" t="inlineStr">
        <is>
          <t>MENSAL</t>
        </is>
      </c>
      <c r="G8182" t="n">
        <v>45493</v>
      </c>
      <c r="H8182" t="n">
        <v>45493</v>
      </c>
      <c r="I8182" t="inlineStr">
        <is>
          <t>024</t>
        </is>
      </c>
      <c r="J8182" t="inlineStr">
        <is>
          <t>CARTEIRA</t>
        </is>
      </c>
      <c r="K8182" t="inlineStr">
        <is>
          <t>CONTRATO</t>
        </is>
      </c>
      <c r="L8182" t="n">
        <v>538.6415940000001</v>
      </c>
      <c r="M8182" t="inlineStr"/>
      <c r="N8182" t="inlineStr"/>
      <c r="O8182" s="142">
        <f>DATE(YEAR(H8182),MONTH(H8182),1)</f>
        <v/>
      </c>
      <c r="P8182" s="132">
        <f>IF(H8182&gt;$L$3,"Futuro","Atraso")</f>
        <v/>
      </c>
      <c r="Q8182">
        <f>12*(YEAR(H8182)-YEAR($L$3))+(MONTH(H8182)-MONTH($L$3))</f>
        <v/>
      </c>
      <c r="R8182" s="366">
        <f>IF(N8182="IBIRAPITANGA FASE 3",IF(P8182="Atraso",M8182,M8182/(1+$J$2)^Q8182),IF(P8182="Atraso",M8182,M8182/(1+$J$1)^Q8182))</f>
        <v/>
      </c>
    </row>
    <row r="8183">
      <c r="A8183" t="inlineStr">
        <is>
          <t>Q07L027</t>
        </is>
      </c>
      <c r="B8183" t="inlineStr">
        <is>
          <t>LILIANE RODRIGUES RIBEIRO</t>
        </is>
      </c>
      <c r="C8183" t="n">
        <v>1</v>
      </c>
      <c r="D8183" t="inlineStr">
        <is>
          <t>IPCA</t>
        </is>
      </c>
      <c r="E8183" t="n">
        <v>0.009488792934583046</v>
      </c>
      <c r="F8183" t="inlineStr">
        <is>
          <t>MENSAL</t>
        </is>
      </c>
      <c r="G8183" t="n">
        <v>45524</v>
      </c>
      <c r="H8183" t="n">
        <v>45524</v>
      </c>
      <c r="I8183" t="inlineStr">
        <is>
          <t>025</t>
        </is>
      </c>
      <c r="J8183" t="inlineStr">
        <is>
          <t>CARTEIRA</t>
        </is>
      </c>
      <c r="K8183" t="inlineStr">
        <is>
          <t>CONTRATO</t>
        </is>
      </c>
      <c r="L8183" t="n">
        <v>538.6415940000001</v>
      </c>
      <c r="M8183" t="inlineStr"/>
      <c r="N8183" t="inlineStr"/>
      <c r="O8183" s="142">
        <f>DATE(YEAR(H8183),MONTH(H8183),1)</f>
        <v/>
      </c>
      <c r="P8183" s="132">
        <f>IF(H8183&gt;$L$3,"Futuro","Atraso")</f>
        <v/>
      </c>
      <c r="Q8183">
        <f>12*(YEAR(H8183)-YEAR($L$3))+(MONTH(H8183)-MONTH($L$3))</f>
        <v/>
      </c>
      <c r="R8183" s="366">
        <f>IF(N8183="IBIRAPITANGA FASE 3",IF(P8183="Atraso",M8183,M8183/(1+$J$2)^Q8183),IF(P8183="Atraso",M8183,M8183/(1+$J$1)^Q8183))</f>
        <v/>
      </c>
    </row>
    <row r="8184">
      <c r="A8184" t="inlineStr">
        <is>
          <t>Q07L027</t>
        </is>
      </c>
      <c r="B8184" t="inlineStr">
        <is>
          <t>LILIANE RODRIGUES RIBEIRO</t>
        </is>
      </c>
      <c r="C8184" t="n">
        <v>1</v>
      </c>
      <c r="D8184" t="inlineStr">
        <is>
          <t>IPCA</t>
        </is>
      </c>
      <c r="E8184" t="n">
        <v>0.009488792934583046</v>
      </c>
      <c r="F8184" t="inlineStr">
        <is>
          <t>MENSAL</t>
        </is>
      </c>
      <c r="G8184" t="n">
        <v>45555</v>
      </c>
      <c r="H8184" t="n">
        <v>45555</v>
      </c>
      <c r="I8184" t="inlineStr">
        <is>
          <t>026</t>
        </is>
      </c>
      <c r="J8184" t="inlineStr">
        <is>
          <t>CARTEIRA</t>
        </is>
      </c>
      <c r="K8184" t="inlineStr">
        <is>
          <t>CONTRATO</t>
        </is>
      </c>
      <c r="L8184" t="n">
        <v>538.6415940000001</v>
      </c>
      <c r="M8184" t="inlineStr"/>
      <c r="N8184" t="inlineStr"/>
      <c r="O8184" s="142">
        <f>DATE(YEAR(H8184),MONTH(H8184),1)</f>
        <v/>
      </c>
      <c r="P8184" s="132">
        <f>IF(H8184&gt;$L$3,"Futuro","Atraso")</f>
        <v/>
      </c>
      <c r="Q8184">
        <f>12*(YEAR(H8184)-YEAR($L$3))+(MONTH(H8184)-MONTH($L$3))</f>
        <v/>
      </c>
      <c r="R8184" s="366">
        <f>IF(N8184="IBIRAPITANGA FASE 3",IF(P8184="Atraso",M8184,M8184/(1+$J$2)^Q8184),IF(P8184="Atraso",M8184,M8184/(1+$J$1)^Q8184))</f>
        <v/>
      </c>
    </row>
    <row r="8185">
      <c r="A8185" t="inlineStr">
        <is>
          <t>Q07L027</t>
        </is>
      </c>
      <c r="B8185" t="inlineStr">
        <is>
          <t>LILIANE RODRIGUES RIBEIRO</t>
        </is>
      </c>
      <c r="C8185" t="n">
        <v>1</v>
      </c>
      <c r="D8185" t="inlineStr">
        <is>
          <t>IPCA</t>
        </is>
      </c>
      <c r="E8185" t="n">
        <v>0.009488792934583046</v>
      </c>
      <c r="F8185" t="inlineStr">
        <is>
          <t>MENSAL</t>
        </is>
      </c>
      <c r="G8185" t="n">
        <v>45585</v>
      </c>
      <c r="H8185" t="n">
        <v>45585</v>
      </c>
      <c r="I8185" t="inlineStr">
        <is>
          <t>027</t>
        </is>
      </c>
      <c r="J8185" t="inlineStr">
        <is>
          <t>CARTEIRA</t>
        </is>
      </c>
      <c r="K8185" t="inlineStr">
        <is>
          <t>CONTRATO</t>
        </is>
      </c>
      <c r="L8185" t="n">
        <v>538.6415940000001</v>
      </c>
      <c r="M8185" t="inlineStr"/>
      <c r="N8185" t="inlineStr"/>
      <c r="O8185" s="142">
        <f>DATE(YEAR(H8185),MONTH(H8185),1)</f>
        <v/>
      </c>
      <c r="P8185" s="132">
        <f>IF(H8185&gt;$L$3,"Futuro","Atraso")</f>
        <v/>
      </c>
      <c r="Q8185">
        <f>12*(YEAR(H8185)-YEAR($L$3))+(MONTH(H8185)-MONTH($L$3))</f>
        <v/>
      </c>
      <c r="R8185" s="366">
        <f>IF(N8185="IBIRAPITANGA FASE 3",IF(P8185="Atraso",M8185,M8185/(1+$J$2)^Q8185),IF(P8185="Atraso",M8185,M8185/(1+$J$1)^Q8185))</f>
        <v/>
      </c>
    </row>
    <row r="8186">
      <c r="A8186" t="inlineStr">
        <is>
          <t>Q07L027</t>
        </is>
      </c>
      <c r="B8186" t="inlineStr">
        <is>
          <t>LILIANE RODRIGUES RIBEIRO</t>
        </is>
      </c>
      <c r="C8186" t="n">
        <v>1</v>
      </c>
      <c r="D8186" t="inlineStr">
        <is>
          <t>IPCA</t>
        </is>
      </c>
      <c r="E8186" t="n">
        <v>0.009488792934583046</v>
      </c>
      <c r="F8186" t="inlineStr">
        <is>
          <t>MENSAL</t>
        </is>
      </c>
      <c r="G8186" t="n">
        <v>45616</v>
      </c>
      <c r="H8186" t="n">
        <v>45616</v>
      </c>
      <c r="I8186" t="inlineStr">
        <is>
          <t>028</t>
        </is>
      </c>
      <c r="J8186" t="inlineStr">
        <is>
          <t>CARTEIRA</t>
        </is>
      </c>
      <c r="K8186" t="inlineStr">
        <is>
          <t>CONTRATO</t>
        </is>
      </c>
      <c r="L8186" t="n">
        <v>538.6415940000001</v>
      </c>
      <c r="M8186" t="inlineStr"/>
      <c r="N8186" t="inlineStr"/>
      <c r="O8186" s="142">
        <f>DATE(YEAR(H8186),MONTH(H8186),1)</f>
        <v/>
      </c>
      <c r="P8186" s="132">
        <f>IF(H8186&gt;$L$3,"Futuro","Atraso")</f>
        <v/>
      </c>
      <c r="Q8186">
        <f>12*(YEAR(H8186)-YEAR($L$3))+(MONTH(H8186)-MONTH($L$3))</f>
        <v/>
      </c>
      <c r="R8186" s="366">
        <f>IF(N8186="IBIRAPITANGA FASE 3",IF(P8186="Atraso",M8186,M8186/(1+$J$2)^Q8186),IF(P8186="Atraso",M8186,M8186/(1+$J$1)^Q8186))</f>
        <v/>
      </c>
    </row>
    <row r="8187">
      <c r="A8187" t="inlineStr">
        <is>
          <t>Q07L027</t>
        </is>
      </c>
      <c r="B8187" t="inlineStr">
        <is>
          <t>LILIANE RODRIGUES RIBEIRO</t>
        </is>
      </c>
      <c r="C8187" t="n">
        <v>1</v>
      </c>
      <c r="D8187" t="inlineStr">
        <is>
          <t>IPCA</t>
        </is>
      </c>
      <c r="E8187" t="n">
        <v>0.009488792934583046</v>
      </c>
      <c r="F8187" t="inlineStr">
        <is>
          <t>MENSAL</t>
        </is>
      </c>
      <c r="G8187" t="n">
        <v>45646</v>
      </c>
      <c r="H8187" t="n">
        <v>45646</v>
      </c>
      <c r="I8187" t="inlineStr">
        <is>
          <t>029</t>
        </is>
      </c>
      <c r="J8187" t="inlineStr">
        <is>
          <t>CARTEIRA</t>
        </is>
      </c>
      <c r="K8187" t="inlineStr">
        <is>
          <t>CONTRATO</t>
        </is>
      </c>
      <c r="L8187" t="n">
        <v>538.6415940000001</v>
      </c>
      <c r="M8187" t="inlineStr"/>
      <c r="N8187" t="inlineStr"/>
      <c r="O8187" s="142">
        <f>DATE(YEAR(H8187),MONTH(H8187),1)</f>
        <v/>
      </c>
      <c r="P8187" s="132">
        <f>IF(H8187&gt;$L$3,"Futuro","Atraso")</f>
        <v/>
      </c>
      <c r="Q8187">
        <f>12*(YEAR(H8187)-YEAR($L$3))+(MONTH(H8187)-MONTH($L$3))</f>
        <v/>
      </c>
      <c r="R8187" s="366">
        <f>IF(N8187="IBIRAPITANGA FASE 3",IF(P8187="Atraso",M8187,M8187/(1+$J$2)^Q8187),IF(P8187="Atraso",M8187,M8187/(1+$J$1)^Q8187))</f>
        <v/>
      </c>
    </row>
    <row r="8188">
      <c r="A8188" t="inlineStr">
        <is>
          <t>Q07L027</t>
        </is>
      </c>
      <c r="B8188" t="inlineStr">
        <is>
          <t>LILIANE RODRIGUES RIBEIRO</t>
        </is>
      </c>
      <c r="C8188" t="n">
        <v>1</v>
      </c>
      <c r="D8188" t="inlineStr">
        <is>
          <t>IPCA</t>
        </is>
      </c>
      <c r="E8188" t="n">
        <v>0.009488792934583046</v>
      </c>
      <c r="F8188" t="inlineStr">
        <is>
          <t>MENSAL</t>
        </is>
      </c>
      <c r="G8188" t="n">
        <v>45677</v>
      </c>
      <c r="H8188" t="n">
        <v>45677</v>
      </c>
      <c r="I8188" t="inlineStr">
        <is>
          <t>030</t>
        </is>
      </c>
      <c r="J8188" t="inlineStr">
        <is>
          <t>CARTEIRA</t>
        </is>
      </c>
      <c r="K8188" t="inlineStr">
        <is>
          <t>CONTRATO</t>
        </is>
      </c>
      <c r="L8188" t="n">
        <v>538.6415940000001</v>
      </c>
      <c r="M8188" t="inlineStr"/>
      <c r="N8188" t="inlineStr"/>
      <c r="O8188" s="142">
        <f>DATE(YEAR(H8188),MONTH(H8188),1)</f>
        <v/>
      </c>
      <c r="P8188" s="132">
        <f>IF(H8188&gt;$L$3,"Futuro","Atraso")</f>
        <v/>
      </c>
      <c r="Q8188">
        <f>12*(YEAR(H8188)-YEAR($L$3))+(MONTH(H8188)-MONTH($L$3))</f>
        <v/>
      </c>
      <c r="R8188" s="366">
        <f>IF(N8188="IBIRAPITANGA FASE 3",IF(P8188="Atraso",M8188,M8188/(1+$J$2)^Q8188),IF(P8188="Atraso",M8188,M8188/(1+$J$1)^Q8188))</f>
        <v/>
      </c>
    </row>
    <row r="8189">
      <c r="A8189" t="inlineStr">
        <is>
          <t>Q07L027</t>
        </is>
      </c>
      <c r="B8189" t="inlineStr">
        <is>
          <t>LILIANE RODRIGUES RIBEIRO</t>
        </is>
      </c>
      <c r="C8189" t="n">
        <v>1</v>
      </c>
      <c r="D8189" t="inlineStr">
        <is>
          <t>IPCA</t>
        </is>
      </c>
      <c r="E8189" t="n">
        <v>0.009488792934583046</v>
      </c>
      <c r="F8189" t="inlineStr">
        <is>
          <t>MENSAL</t>
        </is>
      </c>
      <c r="G8189" t="n">
        <v>45708</v>
      </c>
      <c r="H8189" t="n">
        <v>45708</v>
      </c>
      <c r="I8189" t="inlineStr">
        <is>
          <t>031</t>
        </is>
      </c>
      <c r="J8189" t="inlineStr">
        <is>
          <t>CARTEIRA</t>
        </is>
      </c>
      <c r="K8189" t="inlineStr">
        <is>
          <t>CONTRATO</t>
        </is>
      </c>
      <c r="L8189" t="n">
        <v>538.6415940000001</v>
      </c>
      <c r="M8189" t="inlineStr"/>
      <c r="N8189" t="inlineStr"/>
      <c r="O8189" s="142">
        <f>DATE(YEAR(H8189),MONTH(H8189),1)</f>
        <v/>
      </c>
      <c r="P8189" s="132">
        <f>IF(H8189&gt;$L$3,"Futuro","Atraso")</f>
        <v/>
      </c>
      <c r="Q8189">
        <f>12*(YEAR(H8189)-YEAR($L$3))+(MONTH(H8189)-MONTH($L$3))</f>
        <v/>
      </c>
      <c r="R8189" s="366">
        <f>IF(N8189="IBIRAPITANGA FASE 3",IF(P8189="Atraso",M8189,M8189/(1+$J$2)^Q8189),IF(P8189="Atraso",M8189,M8189/(1+$J$1)^Q8189))</f>
        <v/>
      </c>
    </row>
    <row r="8190">
      <c r="A8190" t="inlineStr">
        <is>
          <t>Q07L027</t>
        </is>
      </c>
      <c r="B8190" t="inlineStr">
        <is>
          <t>LILIANE RODRIGUES RIBEIRO</t>
        </is>
      </c>
      <c r="C8190" t="n">
        <v>1</v>
      </c>
      <c r="D8190" t="inlineStr">
        <is>
          <t>IPCA</t>
        </is>
      </c>
      <c r="E8190" t="n">
        <v>0.009488792934583046</v>
      </c>
      <c r="F8190" t="inlineStr">
        <is>
          <t>MENSAL</t>
        </is>
      </c>
      <c r="G8190" t="n">
        <v>45736</v>
      </c>
      <c r="H8190" t="n">
        <v>45736</v>
      </c>
      <c r="I8190" t="inlineStr">
        <is>
          <t>032</t>
        </is>
      </c>
      <c r="J8190" t="inlineStr">
        <is>
          <t>CARTEIRA</t>
        </is>
      </c>
      <c r="K8190" t="inlineStr">
        <is>
          <t>CONTRATO</t>
        </is>
      </c>
      <c r="L8190" t="n">
        <v>538.6415940000001</v>
      </c>
      <c r="M8190" t="inlineStr"/>
      <c r="N8190" t="inlineStr"/>
      <c r="O8190" s="142">
        <f>DATE(YEAR(H8190),MONTH(H8190),1)</f>
        <v/>
      </c>
      <c r="P8190" s="132">
        <f>IF(H8190&gt;$L$3,"Futuro","Atraso")</f>
        <v/>
      </c>
      <c r="Q8190">
        <f>12*(YEAR(H8190)-YEAR($L$3))+(MONTH(H8190)-MONTH($L$3))</f>
        <v/>
      </c>
      <c r="R8190" s="366">
        <f>IF(N8190="IBIRAPITANGA FASE 3",IF(P8190="Atraso",M8190,M8190/(1+$J$2)^Q8190),IF(P8190="Atraso",M8190,M8190/(1+$J$1)^Q8190))</f>
        <v/>
      </c>
    </row>
    <row r="8191">
      <c r="A8191" t="inlineStr">
        <is>
          <t>Q07L027</t>
        </is>
      </c>
      <c r="B8191" t="inlineStr">
        <is>
          <t>LILIANE RODRIGUES RIBEIRO</t>
        </is>
      </c>
      <c r="C8191" t="n">
        <v>1</v>
      </c>
      <c r="D8191" t="inlineStr">
        <is>
          <t>IPCA</t>
        </is>
      </c>
      <c r="E8191" t="n">
        <v>0.009488792934583046</v>
      </c>
      <c r="F8191" t="inlineStr">
        <is>
          <t>MENSAL</t>
        </is>
      </c>
      <c r="G8191" t="n">
        <v>45767</v>
      </c>
      <c r="H8191" t="n">
        <v>45767</v>
      </c>
      <c r="I8191" t="inlineStr">
        <is>
          <t>033</t>
        </is>
      </c>
      <c r="J8191" t="inlineStr">
        <is>
          <t>CARTEIRA</t>
        </is>
      </c>
      <c r="K8191" t="inlineStr">
        <is>
          <t>CONTRATO</t>
        </is>
      </c>
      <c r="L8191" t="n">
        <v>538.6415940000001</v>
      </c>
      <c r="M8191" t="inlineStr"/>
      <c r="N8191" t="inlineStr"/>
      <c r="O8191" s="142">
        <f>DATE(YEAR(H8191),MONTH(H8191),1)</f>
        <v/>
      </c>
      <c r="P8191" s="132">
        <f>IF(H8191&gt;$L$3,"Futuro","Atraso")</f>
        <v/>
      </c>
      <c r="Q8191">
        <f>12*(YEAR(H8191)-YEAR($L$3))+(MONTH(H8191)-MONTH($L$3))</f>
        <v/>
      </c>
      <c r="R8191" s="366">
        <f>IF(N8191="IBIRAPITANGA FASE 3",IF(P8191="Atraso",M8191,M8191/(1+$J$2)^Q8191),IF(P8191="Atraso",M8191,M8191/(1+$J$1)^Q8191))</f>
        <v/>
      </c>
    </row>
    <row r="8192">
      <c r="A8192" t="inlineStr">
        <is>
          <t>Q07L027</t>
        </is>
      </c>
      <c r="B8192" t="inlineStr">
        <is>
          <t>LILIANE RODRIGUES RIBEIRO</t>
        </is>
      </c>
      <c r="C8192" t="n">
        <v>1</v>
      </c>
      <c r="D8192" t="inlineStr">
        <is>
          <t>IPCA</t>
        </is>
      </c>
      <c r="E8192" t="n">
        <v>0.009488792934583046</v>
      </c>
      <c r="F8192" t="inlineStr">
        <is>
          <t>MENSAL</t>
        </is>
      </c>
      <c r="G8192" t="n">
        <v>45797</v>
      </c>
      <c r="H8192" t="n">
        <v>45797</v>
      </c>
      <c r="I8192" t="inlineStr">
        <is>
          <t>034</t>
        </is>
      </c>
      <c r="J8192" t="inlineStr">
        <is>
          <t>CARTEIRA</t>
        </is>
      </c>
      <c r="K8192" t="inlineStr">
        <is>
          <t>CONTRATO</t>
        </is>
      </c>
      <c r="L8192" t="n">
        <v>538.6415940000001</v>
      </c>
      <c r="M8192" t="inlineStr"/>
      <c r="N8192" t="inlineStr"/>
      <c r="O8192" s="142">
        <f>DATE(YEAR(H8192),MONTH(H8192),1)</f>
        <v/>
      </c>
      <c r="P8192" s="132">
        <f>IF(H8192&gt;$L$3,"Futuro","Atraso")</f>
        <v/>
      </c>
      <c r="Q8192">
        <f>12*(YEAR(H8192)-YEAR($L$3))+(MONTH(H8192)-MONTH($L$3))</f>
        <v/>
      </c>
      <c r="R8192" s="366">
        <f>IF(N8192="IBIRAPITANGA FASE 3",IF(P8192="Atraso",M8192,M8192/(1+$J$2)^Q8192),IF(P8192="Atraso",M8192,M8192/(1+$J$1)^Q8192))</f>
        <v/>
      </c>
    </row>
    <row r="8193">
      <c r="A8193" t="inlineStr">
        <is>
          <t>Q07L027</t>
        </is>
      </c>
      <c r="B8193" t="inlineStr">
        <is>
          <t>LILIANE RODRIGUES RIBEIRO</t>
        </is>
      </c>
      <c r="C8193" t="n">
        <v>1</v>
      </c>
      <c r="D8193" t="inlineStr">
        <is>
          <t>IPCA</t>
        </is>
      </c>
      <c r="E8193" t="n">
        <v>0.009488792934583046</v>
      </c>
      <c r="F8193" t="inlineStr">
        <is>
          <t>MENSAL</t>
        </is>
      </c>
      <c r="G8193" t="n">
        <v>45797</v>
      </c>
      <c r="H8193" t="n">
        <v>45797</v>
      </c>
      <c r="I8193" t="inlineStr">
        <is>
          <t>003</t>
        </is>
      </c>
      <c r="J8193" t="inlineStr">
        <is>
          <t>CARTEIRA</t>
        </is>
      </c>
      <c r="K8193" t="inlineStr">
        <is>
          <t>CONTRATO</t>
        </is>
      </c>
      <c r="L8193" t="n">
        <v>1565.82813</v>
      </c>
      <c r="M8193" t="inlineStr"/>
      <c r="N8193" t="inlineStr"/>
      <c r="O8193" s="142">
        <f>DATE(YEAR(H8193),MONTH(H8193),1)</f>
        <v/>
      </c>
      <c r="P8193" s="132">
        <f>IF(H8193&gt;$L$3,"Futuro","Atraso")</f>
        <v/>
      </c>
      <c r="Q8193">
        <f>12*(YEAR(H8193)-YEAR($L$3))+(MONTH(H8193)-MONTH($L$3))</f>
        <v/>
      </c>
      <c r="R8193" s="366">
        <f>IF(N8193="IBIRAPITANGA FASE 3",IF(P8193="Atraso",M8193,M8193/(1+$J$2)^Q8193),IF(P8193="Atraso",M8193,M8193/(1+$J$1)^Q8193))</f>
        <v/>
      </c>
    </row>
    <row r="8194">
      <c r="A8194" t="inlineStr">
        <is>
          <t>Q07L027</t>
        </is>
      </c>
      <c r="B8194" t="inlineStr">
        <is>
          <t>LILIANE RODRIGUES RIBEIRO</t>
        </is>
      </c>
      <c r="C8194" t="n">
        <v>1</v>
      </c>
      <c r="D8194" t="inlineStr">
        <is>
          <t>IPCA</t>
        </is>
      </c>
      <c r="E8194" t="n">
        <v>0.009488792934583046</v>
      </c>
      <c r="F8194" t="inlineStr">
        <is>
          <t>MENSAL</t>
        </is>
      </c>
      <c r="G8194" t="n">
        <v>45828</v>
      </c>
      <c r="H8194" t="n">
        <v>45828</v>
      </c>
      <c r="I8194" t="inlineStr">
        <is>
          <t>035</t>
        </is>
      </c>
      <c r="J8194" t="inlineStr">
        <is>
          <t>CARTEIRA</t>
        </is>
      </c>
      <c r="K8194" t="inlineStr">
        <is>
          <t>CONTRATO</t>
        </is>
      </c>
      <c r="L8194" t="n">
        <v>538.6415940000001</v>
      </c>
      <c r="M8194" t="inlineStr"/>
      <c r="N8194" t="inlineStr"/>
      <c r="O8194" s="142">
        <f>DATE(YEAR(H8194),MONTH(H8194),1)</f>
        <v/>
      </c>
      <c r="P8194" s="132">
        <f>IF(H8194&gt;$L$3,"Futuro","Atraso")</f>
        <v/>
      </c>
      <c r="Q8194">
        <f>12*(YEAR(H8194)-YEAR($L$3))+(MONTH(H8194)-MONTH($L$3))</f>
        <v/>
      </c>
      <c r="R8194" s="366">
        <f>IF(N8194="IBIRAPITANGA FASE 3",IF(P8194="Atraso",M8194,M8194/(1+$J$2)^Q8194),IF(P8194="Atraso",M8194,M8194/(1+$J$1)^Q8194))</f>
        <v/>
      </c>
    </row>
    <row r="8195">
      <c r="A8195" t="inlineStr">
        <is>
          <t>Q07L027</t>
        </is>
      </c>
      <c r="B8195" t="inlineStr">
        <is>
          <t>LILIANE RODRIGUES RIBEIRO</t>
        </is>
      </c>
      <c r="C8195" t="n">
        <v>1</v>
      </c>
      <c r="D8195" t="inlineStr">
        <is>
          <t>IPCA</t>
        </is>
      </c>
      <c r="E8195" t="n">
        <v>0.009488792934583046</v>
      </c>
      <c r="F8195" t="inlineStr">
        <is>
          <t>MENSAL</t>
        </is>
      </c>
      <c r="G8195" t="n">
        <v>45858</v>
      </c>
      <c r="H8195" t="n">
        <v>45858</v>
      </c>
      <c r="I8195" t="inlineStr">
        <is>
          <t>036</t>
        </is>
      </c>
      <c r="J8195" t="inlineStr">
        <is>
          <t>CARTEIRA</t>
        </is>
      </c>
      <c r="K8195" t="inlineStr">
        <is>
          <t>CONTRATO</t>
        </is>
      </c>
      <c r="L8195" t="n">
        <v>538.6415940000001</v>
      </c>
      <c r="M8195" t="inlineStr"/>
      <c r="N8195" t="inlineStr"/>
      <c r="O8195" s="142">
        <f>DATE(YEAR(H8195),MONTH(H8195),1)</f>
        <v/>
      </c>
      <c r="P8195" s="132">
        <f>IF(H8195&gt;$L$3,"Futuro","Atraso")</f>
        <v/>
      </c>
      <c r="Q8195">
        <f>12*(YEAR(H8195)-YEAR($L$3))+(MONTH(H8195)-MONTH($L$3))</f>
        <v/>
      </c>
      <c r="R8195" s="366">
        <f>IF(N8195="IBIRAPITANGA FASE 3",IF(P8195="Atraso",M8195,M8195/(1+$J$2)^Q8195),IF(P8195="Atraso",M8195,M8195/(1+$J$1)^Q8195))</f>
        <v/>
      </c>
    </row>
    <row r="8196">
      <c r="A8196" t="inlineStr">
        <is>
          <t>Q07L027</t>
        </is>
      </c>
      <c r="B8196" t="inlineStr">
        <is>
          <t>LILIANE RODRIGUES RIBEIRO</t>
        </is>
      </c>
      <c r="C8196" t="n">
        <v>1</v>
      </c>
      <c r="D8196" t="inlineStr">
        <is>
          <t>IPCA</t>
        </is>
      </c>
      <c r="E8196" t="n">
        <v>0.009488792934583046</v>
      </c>
      <c r="F8196" t="inlineStr">
        <is>
          <t>MENSAL</t>
        </is>
      </c>
      <c r="G8196" t="n">
        <v>45889</v>
      </c>
      <c r="H8196" t="n">
        <v>45889</v>
      </c>
      <c r="I8196" t="inlineStr">
        <is>
          <t>037</t>
        </is>
      </c>
      <c r="J8196" t="inlineStr">
        <is>
          <t>CARTEIRA</t>
        </is>
      </c>
      <c r="K8196" t="inlineStr">
        <is>
          <t>CONTRATO</t>
        </is>
      </c>
      <c r="L8196" t="n">
        <v>538.6415940000001</v>
      </c>
      <c r="M8196" t="inlineStr"/>
      <c r="N8196" t="inlineStr"/>
      <c r="O8196" s="142">
        <f>DATE(YEAR(H8196),MONTH(H8196),1)</f>
        <v/>
      </c>
      <c r="P8196" s="132">
        <f>IF(H8196&gt;$L$3,"Futuro","Atraso")</f>
        <v/>
      </c>
      <c r="Q8196">
        <f>12*(YEAR(H8196)-YEAR($L$3))+(MONTH(H8196)-MONTH($L$3))</f>
        <v/>
      </c>
      <c r="R8196" s="366">
        <f>IF(N8196="IBIRAPITANGA FASE 3",IF(P8196="Atraso",M8196,M8196/(1+$J$2)^Q8196),IF(P8196="Atraso",M8196,M8196/(1+$J$1)^Q8196))</f>
        <v/>
      </c>
    </row>
    <row r="8197">
      <c r="A8197" t="inlineStr">
        <is>
          <t>Q07L027</t>
        </is>
      </c>
      <c r="B8197" t="inlineStr">
        <is>
          <t>LILIANE RODRIGUES RIBEIRO</t>
        </is>
      </c>
      <c r="C8197" t="n">
        <v>1</v>
      </c>
      <c r="D8197" t="inlineStr">
        <is>
          <t>IPCA</t>
        </is>
      </c>
      <c r="E8197" t="n">
        <v>0.009488792934583046</v>
      </c>
      <c r="F8197" t="inlineStr">
        <is>
          <t>MENSAL</t>
        </is>
      </c>
      <c r="G8197" t="n">
        <v>45920</v>
      </c>
      <c r="H8197" t="n">
        <v>45920</v>
      </c>
      <c r="I8197" t="inlineStr">
        <is>
          <t>038</t>
        </is>
      </c>
      <c r="J8197" t="inlineStr">
        <is>
          <t>CARTEIRA</t>
        </is>
      </c>
      <c r="K8197" t="inlineStr">
        <is>
          <t>CONTRATO</t>
        </is>
      </c>
      <c r="L8197" t="n">
        <v>538.6415940000001</v>
      </c>
      <c r="M8197" t="inlineStr"/>
      <c r="N8197" t="inlineStr"/>
      <c r="O8197" s="142">
        <f>DATE(YEAR(H8197),MONTH(H8197),1)</f>
        <v/>
      </c>
      <c r="P8197" s="132">
        <f>IF(H8197&gt;$L$3,"Futuro","Atraso")</f>
        <v/>
      </c>
      <c r="Q8197">
        <f>12*(YEAR(H8197)-YEAR($L$3))+(MONTH(H8197)-MONTH($L$3))</f>
        <v/>
      </c>
      <c r="R8197" s="366">
        <f>IF(N8197="IBIRAPITANGA FASE 3",IF(P8197="Atraso",M8197,M8197/(1+$J$2)^Q8197),IF(P8197="Atraso",M8197,M8197/(1+$J$1)^Q8197))</f>
        <v/>
      </c>
    </row>
    <row r="8198">
      <c r="A8198" t="inlineStr">
        <is>
          <t>Q07L027</t>
        </is>
      </c>
      <c r="B8198" t="inlineStr">
        <is>
          <t>LILIANE RODRIGUES RIBEIRO</t>
        </is>
      </c>
      <c r="C8198" t="n">
        <v>1</v>
      </c>
      <c r="D8198" t="inlineStr">
        <is>
          <t>IPCA</t>
        </is>
      </c>
      <c r="E8198" t="n">
        <v>0.009488792934583046</v>
      </c>
      <c r="F8198" t="inlineStr">
        <is>
          <t>MENSAL</t>
        </is>
      </c>
      <c r="G8198" t="n">
        <v>45950</v>
      </c>
      <c r="H8198" t="n">
        <v>45950</v>
      </c>
      <c r="I8198" t="inlineStr">
        <is>
          <t>039</t>
        </is>
      </c>
      <c r="J8198" t="inlineStr">
        <is>
          <t>CARTEIRA</t>
        </is>
      </c>
      <c r="K8198" t="inlineStr">
        <is>
          <t>CONTRATO</t>
        </is>
      </c>
      <c r="L8198" t="n">
        <v>538.6415940000001</v>
      </c>
      <c r="M8198" t="inlineStr"/>
      <c r="N8198" t="inlineStr"/>
      <c r="O8198" s="142">
        <f>DATE(YEAR(H8198),MONTH(H8198),1)</f>
        <v/>
      </c>
      <c r="P8198" s="132">
        <f>IF(H8198&gt;$L$3,"Futuro","Atraso")</f>
        <v/>
      </c>
      <c r="Q8198">
        <f>12*(YEAR(H8198)-YEAR($L$3))+(MONTH(H8198)-MONTH($L$3))</f>
        <v/>
      </c>
      <c r="R8198" s="366">
        <f>IF(N8198="IBIRAPITANGA FASE 3",IF(P8198="Atraso",M8198,M8198/(1+$J$2)^Q8198),IF(P8198="Atraso",M8198,M8198/(1+$J$1)^Q8198))</f>
        <v/>
      </c>
    </row>
    <row r="8199">
      <c r="A8199" t="inlineStr">
        <is>
          <t>Q07L027</t>
        </is>
      </c>
      <c r="B8199" t="inlineStr">
        <is>
          <t>LILIANE RODRIGUES RIBEIRO</t>
        </is>
      </c>
      <c r="C8199" t="n">
        <v>1</v>
      </c>
      <c r="D8199" t="inlineStr">
        <is>
          <t>IPCA</t>
        </is>
      </c>
      <c r="E8199" t="n">
        <v>0.009488792934583046</v>
      </c>
      <c r="F8199" t="inlineStr">
        <is>
          <t>MENSAL</t>
        </is>
      </c>
      <c r="G8199" t="n">
        <v>45981</v>
      </c>
      <c r="H8199" t="n">
        <v>45981</v>
      </c>
      <c r="I8199" t="inlineStr">
        <is>
          <t>040</t>
        </is>
      </c>
      <c r="J8199" t="inlineStr">
        <is>
          <t>CARTEIRA</t>
        </is>
      </c>
      <c r="K8199" t="inlineStr">
        <is>
          <t>CONTRATO</t>
        </is>
      </c>
      <c r="L8199" t="n">
        <v>538.6415940000001</v>
      </c>
      <c r="M8199" t="inlineStr"/>
      <c r="N8199" t="inlineStr"/>
      <c r="O8199" s="142">
        <f>DATE(YEAR(H8199),MONTH(H8199),1)</f>
        <v/>
      </c>
      <c r="P8199" s="132">
        <f>IF(H8199&gt;$L$3,"Futuro","Atraso")</f>
        <v/>
      </c>
      <c r="Q8199">
        <f>12*(YEAR(H8199)-YEAR($L$3))+(MONTH(H8199)-MONTH($L$3))</f>
        <v/>
      </c>
      <c r="R8199" s="366">
        <f>IF(N8199="IBIRAPITANGA FASE 3",IF(P8199="Atraso",M8199,M8199/(1+$J$2)^Q8199),IF(P8199="Atraso",M8199,M8199/(1+$J$1)^Q8199))</f>
        <v/>
      </c>
    </row>
    <row r="8200">
      <c r="A8200" t="inlineStr">
        <is>
          <t>Q07L027</t>
        </is>
      </c>
      <c r="B8200" t="inlineStr">
        <is>
          <t>LILIANE RODRIGUES RIBEIRO</t>
        </is>
      </c>
      <c r="C8200" t="n">
        <v>1</v>
      </c>
      <c r="D8200" t="inlineStr">
        <is>
          <t>IPCA</t>
        </is>
      </c>
      <c r="E8200" t="n">
        <v>0.009488792934583046</v>
      </c>
      <c r="F8200" t="inlineStr">
        <is>
          <t>MENSAL</t>
        </is>
      </c>
      <c r="G8200" t="n">
        <v>46011</v>
      </c>
      <c r="H8200" t="n">
        <v>46011</v>
      </c>
      <c r="I8200" t="inlineStr">
        <is>
          <t>041</t>
        </is>
      </c>
      <c r="J8200" t="inlineStr">
        <is>
          <t>CARTEIRA</t>
        </is>
      </c>
      <c r="K8200" t="inlineStr">
        <is>
          <t>CONTRATO</t>
        </is>
      </c>
      <c r="L8200" t="n">
        <v>538.6415940000001</v>
      </c>
      <c r="M8200" t="inlineStr"/>
      <c r="N8200" t="inlineStr"/>
      <c r="O8200" s="142">
        <f>DATE(YEAR(H8200),MONTH(H8200),1)</f>
        <v/>
      </c>
      <c r="P8200" s="132">
        <f>IF(H8200&gt;$L$3,"Futuro","Atraso")</f>
        <v/>
      </c>
      <c r="Q8200">
        <f>12*(YEAR(H8200)-YEAR($L$3))+(MONTH(H8200)-MONTH($L$3))</f>
        <v/>
      </c>
      <c r="R8200" s="366">
        <f>IF(N8200="IBIRAPITANGA FASE 3",IF(P8200="Atraso",M8200,M8200/(1+$J$2)^Q8200),IF(P8200="Atraso",M8200,M8200/(1+$J$1)^Q8200))</f>
        <v/>
      </c>
    </row>
    <row r="8201">
      <c r="A8201" t="inlineStr">
        <is>
          <t>Q07L027</t>
        </is>
      </c>
      <c r="B8201" t="inlineStr">
        <is>
          <t>LILIANE RODRIGUES RIBEIRO</t>
        </is>
      </c>
      <c r="C8201" t="n">
        <v>1</v>
      </c>
      <c r="D8201" t="inlineStr">
        <is>
          <t>IPCA</t>
        </is>
      </c>
      <c r="E8201" t="n">
        <v>0.009488792934583046</v>
      </c>
      <c r="F8201" t="inlineStr">
        <is>
          <t>MENSAL</t>
        </is>
      </c>
      <c r="G8201" t="n">
        <v>46042</v>
      </c>
      <c r="H8201" t="n">
        <v>46042</v>
      </c>
      <c r="I8201" t="inlineStr">
        <is>
          <t>042</t>
        </is>
      </c>
      <c r="J8201" t="inlineStr">
        <is>
          <t>CARTEIRA</t>
        </is>
      </c>
      <c r="K8201" t="inlineStr">
        <is>
          <t>CONTRATO</t>
        </is>
      </c>
      <c r="L8201" t="n">
        <v>538.6415940000001</v>
      </c>
      <c r="M8201" t="inlineStr"/>
      <c r="N8201" t="inlineStr"/>
      <c r="O8201" s="142">
        <f>DATE(YEAR(H8201),MONTH(H8201),1)</f>
        <v/>
      </c>
      <c r="P8201" s="132">
        <f>IF(H8201&gt;$L$3,"Futuro","Atraso")</f>
        <v/>
      </c>
      <c r="Q8201">
        <f>12*(YEAR(H8201)-YEAR($L$3))+(MONTH(H8201)-MONTH($L$3))</f>
        <v/>
      </c>
      <c r="R8201" s="366">
        <f>IF(N8201="IBIRAPITANGA FASE 3",IF(P8201="Atraso",M8201,M8201/(1+$J$2)^Q8201),IF(P8201="Atraso",M8201,M8201/(1+$J$1)^Q8201))</f>
        <v/>
      </c>
    </row>
    <row r="8202">
      <c r="A8202" t="inlineStr">
        <is>
          <t>Q07L027</t>
        </is>
      </c>
      <c r="B8202" t="inlineStr">
        <is>
          <t>LILIANE RODRIGUES RIBEIRO</t>
        </is>
      </c>
      <c r="C8202" t="n">
        <v>1</v>
      </c>
      <c r="D8202" t="inlineStr">
        <is>
          <t>IPCA</t>
        </is>
      </c>
      <c r="E8202" t="n">
        <v>0.009488792934583046</v>
      </c>
      <c r="F8202" t="inlineStr">
        <is>
          <t>MENSAL</t>
        </is>
      </c>
      <c r="G8202" t="n">
        <v>46073</v>
      </c>
      <c r="H8202" t="n">
        <v>46073</v>
      </c>
      <c r="I8202" t="inlineStr">
        <is>
          <t>043</t>
        </is>
      </c>
      <c r="J8202" t="inlineStr">
        <is>
          <t>CARTEIRA</t>
        </is>
      </c>
      <c r="K8202" t="inlineStr">
        <is>
          <t>CONTRATO</t>
        </is>
      </c>
      <c r="L8202" t="n">
        <v>538.6415940000001</v>
      </c>
      <c r="M8202" t="inlineStr"/>
      <c r="N8202" t="inlineStr"/>
      <c r="O8202" s="142">
        <f>DATE(YEAR(H8202),MONTH(H8202),1)</f>
        <v/>
      </c>
      <c r="P8202" s="132">
        <f>IF(H8202&gt;$L$3,"Futuro","Atraso")</f>
        <v/>
      </c>
      <c r="Q8202">
        <f>12*(YEAR(H8202)-YEAR($L$3))+(MONTH(H8202)-MONTH($L$3))</f>
        <v/>
      </c>
      <c r="R8202" s="366">
        <f>IF(N8202="IBIRAPITANGA FASE 3",IF(P8202="Atraso",M8202,M8202/(1+$J$2)^Q8202),IF(P8202="Atraso",M8202,M8202/(1+$J$1)^Q8202))</f>
        <v/>
      </c>
    </row>
    <row r="8203">
      <c r="A8203" t="inlineStr">
        <is>
          <t>Q07L027</t>
        </is>
      </c>
      <c r="B8203" t="inlineStr">
        <is>
          <t>LILIANE RODRIGUES RIBEIRO</t>
        </is>
      </c>
      <c r="C8203" t="n">
        <v>1</v>
      </c>
      <c r="D8203" t="inlineStr">
        <is>
          <t>IPCA</t>
        </is>
      </c>
      <c r="E8203" t="n">
        <v>0.009488792934583046</v>
      </c>
      <c r="F8203" t="inlineStr">
        <is>
          <t>MENSAL</t>
        </is>
      </c>
      <c r="G8203" t="n">
        <v>46101</v>
      </c>
      <c r="H8203" t="n">
        <v>46101</v>
      </c>
      <c r="I8203" t="inlineStr">
        <is>
          <t>044</t>
        </is>
      </c>
      <c r="J8203" t="inlineStr">
        <is>
          <t>CARTEIRA</t>
        </is>
      </c>
      <c r="K8203" t="inlineStr">
        <is>
          <t>CONTRATO</t>
        </is>
      </c>
      <c r="L8203" t="n">
        <v>538.6415940000001</v>
      </c>
      <c r="M8203" t="inlineStr"/>
      <c r="N8203" t="inlineStr"/>
      <c r="O8203" s="142">
        <f>DATE(YEAR(H8203),MONTH(H8203),1)</f>
        <v/>
      </c>
      <c r="P8203" s="132">
        <f>IF(H8203&gt;$L$3,"Futuro","Atraso")</f>
        <v/>
      </c>
      <c r="Q8203">
        <f>12*(YEAR(H8203)-YEAR($L$3))+(MONTH(H8203)-MONTH($L$3))</f>
        <v/>
      </c>
      <c r="R8203" s="366">
        <f>IF(N8203="IBIRAPITANGA FASE 3",IF(P8203="Atraso",M8203,M8203/(1+$J$2)^Q8203),IF(P8203="Atraso",M8203,M8203/(1+$J$1)^Q8203))</f>
        <v/>
      </c>
    </row>
    <row r="8204">
      <c r="A8204" t="inlineStr">
        <is>
          <t>Q07L027</t>
        </is>
      </c>
      <c r="B8204" t="inlineStr">
        <is>
          <t>LILIANE RODRIGUES RIBEIRO</t>
        </is>
      </c>
      <c r="C8204" t="n">
        <v>1</v>
      </c>
      <c r="D8204" t="inlineStr">
        <is>
          <t>IPCA</t>
        </is>
      </c>
      <c r="E8204" t="n">
        <v>0.009488792934583046</v>
      </c>
      <c r="F8204" t="inlineStr">
        <is>
          <t>MENSAL</t>
        </is>
      </c>
      <c r="G8204" t="n">
        <v>46132</v>
      </c>
      <c r="H8204" t="n">
        <v>46132</v>
      </c>
      <c r="I8204" t="inlineStr">
        <is>
          <t>045</t>
        </is>
      </c>
      <c r="J8204" t="inlineStr">
        <is>
          <t>CARTEIRA</t>
        </is>
      </c>
      <c r="K8204" t="inlineStr">
        <is>
          <t>CONTRATO</t>
        </is>
      </c>
      <c r="L8204" t="n">
        <v>538.6415940000001</v>
      </c>
      <c r="M8204" t="inlineStr"/>
      <c r="N8204" t="inlineStr"/>
      <c r="O8204" s="142">
        <f>DATE(YEAR(H8204),MONTH(H8204),1)</f>
        <v/>
      </c>
      <c r="P8204" s="132">
        <f>IF(H8204&gt;$L$3,"Futuro","Atraso")</f>
        <v/>
      </c>
      <c r="Q8204">
        <f>12*(YEAR(H8204)-YEAR($L$3))+(MONTH(H8204)-MONTH($L$3))</f>
        <v/>
      </c>
      <c r="R8204" s="366">
        <f>IF(N8204="IBIRAPITANGA FASE 3",IF(P8204="Atraso",M8204,M8204/(1+$J$2)^Q8204),IF(P8204="Atraso",M8204,M8204/(1+$J$1)^Q8204))</f>
        <v/>
      </c>
    </row>
    <row r="8205">
      <c r="A8205" t="inlineStr">
        <is>
          <t>Q07L027</t>
        </is>
      </c>
      <c r="B8205" t="inlineStr">
        <is>
          <t>LILIANE RODRIGUES RIBEIRO</t>
        </is>
      </c>
      <c r="C8205" t="n">
        <v>1</v>
      </c>
      <c r="D8205" t="inlineStr">
        <is>
          <t>IPCA</t>
        </is>
      </c>
      <c r="E8205" t="n">
        <v>0.009488792934583046</v>
      </c>
      <c r="F8205" t="inlineStr">
        <is>
          <t>MENSAL</t>
        </is>
      </c>
      <c r="G8205" t="n">
        <v>46162</v>
      </c>
      <c r="H8205" t="n">
        <v>46162</v>
      </c>
      <c r="I8205" t="inlineStr">
        <is>
          <t>046</t>
        </is>
      </c>
      <c r="J8205" t="inlineStr">
        <is>
          <t>CARTEIRA</t>
        </is>
      </c>
      <c r="K8205" t="inlineStr">
        <is>
          <t>CONTRATO</t>
        </is>
      </c>
      <c r="L8205" t="n">
        <v>538.6415940000001</v>
      </c>
      <c r="M8205" t="inlineStr"/>
      <c r="N8205" t="inlineStr"/>
      <c r="O8205" s="142">
        <f>DATE(YEAR(H8205),MONTH(H8205),1)</f>
        <v/>
      </c>
      <c r="P8205" s="132">
        <f>IF(H8205&gt;$L$3,"Futuro","Atraso")</f>
        <v/>
      </c>
      <c r="Q8205">
        <f>12*(YEAR(H8205)-YEAR($L$3))+(MONTH(H8205)-MONTH($L$3))</f>
        <v/>
      </c>
      <c r="R8205" s="366">
        <f>IF(N8205="IBIRAPITANGA FASE 3",IF(P8205="Atraso",M8205,M8205/(1+$J$2)^Q8205),IF(P8205="Atraso",M8205,M8205/(1+$J$1)^Q8205))</f>
        <v/>
      </c>
    </row>
    <row r="8206">
      <c r="A8206" t="inlineStr">
        <is>
          <t>Q07L027</t>
        </is>
      </c>
      <c r="B8206" t="inlineStr">
        <is>
          <t>LILIANE RODRIGUES RIBEIRO</t>
        </is>
      </c>
      <c r="C8206" t="n">
        <v>1</v>
      </c>
      <c r="D8206" t="inlineStr">
        <is>
          <t>IPCA</t>
        </is>
      </c>
      <c r="E8206" t="n">
        <v>0.009488792934583046</v>
      </c>
      <c r="F8206" t="inlineStr">
        <is>
          <t>MENSAL</t>
        </is>
      </c>
      <c r="G8206" t="n">
        <v>46162</v>
      </c>
      <c r="H8206" t="n">
        <v>46162</v>
      </c>
      <c r="I8206" t="inlineStr">
        <is>
          <t>004</t>
        </is>
      </c>
      <c r="J8206" t="inlineStr">
        <is>
          <t>CARTEIRA</t>
        </is>
      </c>
      <c r="K8206" t="inlineStr">
        <is>
          <t>CONTRATO</t>
        </is>
      </c>
      <c r="L8206" t="n">
        <v>1565.82813</v>
      </c>
      <c r="M8206" t="inlineStr"/>
      <c r="N8206" t="inlineStr"/>
      <c r="O8206" s="142">
        <f>DATE(YEAR(H8206),MONTH(H8206),1)</f>
        <v/>
      </c>
      <c r="P8206" s="132">
        <f>IF(H8206&gt;$L$3,"Futuro","Atraso")</f>
        <v/>
      </c>
      <c r="Q8206">
        <f>12*(YEAR(H8206)-YEAR($L$3))+(MONTH(H8206)-MONTH($L$3))</f>
        <v/>
      </c>
      <c r="R8206" s="366">
        <f>IF(N8206="IBIRAPITANGA FASE 3",IF(P8206="Atraso",M8206,M8206/(1+$J$2)^Q8206),IF(P8206="Atraso",M8206,M8206/(1+$J$1)^Q8206))</f>
        <v/>
      </c>
    </row>
    <row r="8207">
      <c r="A8207" t="inlineStr">
        <is>
          <t>Q07L027</t>
        </is>
      </c>
      <c r="B8207" t="inlineStr">
        <is>
          <t>LILIANE RODRIGUES RIBEIRO</t>
        </is>
      </c>
      <c r="C8207" t="n">
        <v>1</v>
      </c>
      <c r="D8207" t="inlineStr">
        <is>
          <t>IPCA</t>
        </is>
      </c>
      <c r="E8207" t="n">
        <v>0.009488792934583046</v>
      </c>
      <c r="F8207" t="inlineStr">
        <is>
          <t>MENSAL</t>
        </is>
      </c>
      <c r="G8207" t="n">
        <v>46193</v>
      </c>
      <c r="H8207" t="n">
        <v>46193</v>
      </c>
      <c r="I8207" t="inlineStr">
        <is>
          <t>047</t>
        </is>
      </c>
      <c r="J8207" t="inlineStr">
        <is>
          <t>CARTEIRA</t>
        </is>
      </c>
      <c r="K8207" t="inlineStr">
        <is>
          <t>CONTRATO</t>
        </is>
      </c>
      <c r="L8207" t="n">
        <v>538.6415940000001</v>
      </c>
      <c r="M8207" t="inlineStr"/>
      <c r="N8207" t="inlineStr"/>
      <c r="O8207" s="142">
        <f>DATE(YEAR(H8207),MONTH(H8207),1)</f>
        <v/>
      </c>
      <c r="P8207" s="132">
        <f>IF(H8207&gt;$L$3,"Futuro","Atraso")</f>
        <v/>
      </c>
      <c r="Q8207">
        <f>12*(YEAR(H8207)-YEAR($L$3))+(MONTH(H8207)-MONTH($L$3))</f>
        <v/>
      </c>
      <c r="R8207" s="366">
        <f>IF(N8207="IBIRAPITANGA FASE 3",IF(P8207="Atraso",M8207,M8207/(1+$J$2)^Q8207),IF(P8207="Atraso",M8207,M8207/(1+$J$1)^Q8207))</f>
        <v/>
      </c>
    </row>
    <row r="8208">
      <c r="A8208" t="inlineStr">
        <is>
          <t>Q07L027</t>
        </is>
      </c>
      <c r="B8208" t="inlineStr">
        <is>
          <t>LILIANE RODRIGUES RIBEIRO</t>
        </is>
      </c>
      <c r="C8208" t="n">
        <v>1</v>
      </c>
      <c r="D8208" t="inlineStr">
        <is>
          <t>IPCA</t>
        </is>
      </c>
      <c r="E8208" t="n">
        <v>0.009488792934583046</v>
      </c>
      <c r="F8208" t="inlineStr">
        <is>
          <t>MENSAL</t>
        </is>
      </c>
      <c r="G8208" t="n">
        <v>46223</v>
      </c>
      <c r="H8208" t="n">
        <v>46223</v>
      </c>
      <c r="I8208" t="inlineStr">
        <is>
          <t>048</t>
        </is>
      </c>
      <c r="J8208" t="inlineStr">
        <is>
          <t>CARTEIRA</t>
        </is>
      </c>
      <c r="K8208" t="inlineStr">
        <is>
          <t>CONTRATO</t>
        </is>
      </c>
      <c r="L8208" t="n">
        <v>538.6415940000001</v>
      </c>
      <c r="M8208" t="inlineStr"/>
      <c r="N8208" t="inlineStr"/>
      <c r="O8208" s="142">
        <f>DATE(YEAR(H8208),MONTH(H8208),1)</f>
        <v/>
      </c>
      <c r="P8208" s="132">
        <f>IF(H8208&gt;$L$3,"Futuro","Atraso")</f>
        <v/>
      </c>
      <c r="Q8208">
        <f>12*(YEAR(H8208)-YEAR($L$3))+(MONTH(H8208)-MONTH($L$3))</f>
        <v/>
      </c>
      <c r="R8208" s="366">
        <f>IF(N8208="IBIRAPITANGA FASE 3",IF(P8208="Atraso",M8208,M8208/(1+$J$2)^Q8208),IF(P8208="Atraso",M8208,M8208/(1+$J$1)^Q8208))</f>
        <v/>
      </c>
    </row>
    <row r="8209">
      <c r="A8209" t="inlineStr">
        <is>
          <t>Q07L027</t>
        </is>
      </c>
      <c r="B8209" t="inlineStr">
        <is>
          <t>LILIANE RODRIGUES RIBEIRO</t>
        </is>
      </c>
      <c r="C8209" t="n">
        <v>1</v>
      </c>
      <c r="D8209" t="inlineStr">
        <is>
          <t>IPCA</t>
        </is>
      </c>
      <c r="E8209" t="n">
        <v>0.009488792934583046</v>
      </c>
      <c r="F8209" t="inlineStr">
        <is>
          <t>MENSAL</t>
        </is>
      </c>
      <c r="G8209" t="n">
        <v>46254</v>
      </c>
      <c r="H8209" t="n">
        <v>46254</v>
      </c>
      <c r="I8209" t="inlineStr">
        <is>
          <t>049</t>
        </is>
      </c>
      <c r="J8209" t="inlineStr">
        <is>
          <t>CARTEIRA</t>
        </is>
      </c>
      <c r="K8209" t="inlineStr">
        <is>
          <t>CONTRATO</t>
        </is>
      </c>
      <c r="L8209" t="n">
        <v>538.6415940000001</v>
      </c>
      <c r="M8209" t="inlineStr"/>
      <c r="N8209" t="inlineStr"/>
      <c r="O8209" s="142">
        <f>DATE(YEAR(H8209),MONTH(H8209),1)</f>
        <v/>
      </c>
      <c r="P8209" s="132">
        <f>IF(H8209&gt;$L$3,"Futuro","Atraso")</f>
        <v/>
      </c>
      <c r="Q8209">
        <f>12*(YEAR(H8209)-YEAR($L$3))+(MONTH(H8209)-MONTH($L$3))</f>
        <v/>
      </c>
      <c r="R8209" s="366">
        <f>IF(N8209="IBIRAPITANGA FASE 3",IF(P8209="Atraso",M8209,M8209/(1+$J$2)^Q8209),IF(P8209="Atraso",M8209,M8209/(1+$J$1)^Q8209))</f>
        <v/>
      </c>
    </row>
    <row r="8210">
      <c r="A8210" t="inlineStr">
        <is>
          <t>Q07L027</t>
        </is>
      </c>
      <c r="B8210" t="inlineStr">
        <is>
          <t>LILIANE RODRIGUES RIBEIRO</t>
        </is>
      </c>
      <c r="C8210" t="n">
        <v>1</v>
      </c>
      <c r="D8210" t="inlineStr">
        <is>
          <t>IPCA</t>
        </is>
      </c>
      <c r="E8210" t="n">
        <v>0.009488792934583046</v>
      </c>
      <c r="F8210" t="inlineStr">
        <is>
          <t>MENSAL</t>
        </is>
      </c>
      <c r="G8210" t="n">
        <v>46285</v>
      </c>
      <c r="H8210" t="n">
        <v>46285</v>
      </c>
      <c r="I8210" t="inlineStr">
        <is>
          <t>050</t>
        </is>
      </c>
      <c r="J8210" t="inlineStr">
        <is>
          <t>CARTEIRA</t>
        </is>
      </c>
      <c r="K8210" t="inlineStr">
        <is>
          <t>CONTRATO</t>
        </is>
      </c>
      <c r="L8210" t="n">
        <v>538.6415940000001</v>
      </c>
      <c r="M8210" t="inlineStr"/>
      <c r="N8210" t="inlineStr"/>
      <c r="O8210" s="142">
        <f>DATE(YEAR(H8210),MONTH(H8210),1)</f>
        <v/>
      </c>
      <c r="P8210" s="132">
        <f>IF(H8210&gt;$L$3,"Futuro","Atraso")</f>
        <v/>
      </c>
      <c r="Q8210">
        <f>12*(YEAR(H8210)-YEAR($L$3))+(MONTH(H8210)-MONTH($L$3))</f>
        <v/>
      </c>
      <c r="R8210" s="366">
        <f>IF(N8210="IBIRAPITANGA FASE 3",IF(P8210="Atraso",M8210,M8210/(1+$J$2)^Q8210),IF(P8210="Atraso",M8210,M8210/(1+$J$1)^Q8210))</f>
        <v/>
      </c>
    </row>
    <row r="8211">
      <c r="A8211" t="inlineStr">
        <is>
          <t>Q07L027</t>
        </is>
      </c>
      <c r="B8211" t="inlineStr">
        <is>
          <t>LILIANE RODRIGUES RIBEIRO</t>
        </is>
      </c>
      <c r="C8211" t="n">
        <v>1</v>
      </c>
      <c r="D8211" t="inlineStr">
        <is>
          <t>IPCA</t>
        </is>
      </c>
      <c r="E8211" t="n">
        <v>0.009488792934583046</v>
      </c>
      <c r="F8211" t="inlineStr">
        <is>
          <t>MENSAL</t>
        </is>
      </c>
      <c r="G8211" t="n">
        <v>46315</v>
      </c>
      <c r="H8211" t="n">
        <v>46315</v>
      </c>
      <c r="I8211" t="inlineStr">
        <is>
          <t>051</t>
        </is>
      </c>
      <c r="J8211" t="inlineStr">
        <is>
          <t>CARTEIRA</t>
        </is>
      </c>
      <c r="K8211" t="inlineStr">
        <is>
          <t>CONTRATO</t>
        </is>
      </c>
      <c r="L8211" t="n">
        <v>538.6415940000001</v>
      </c>
      <c r="M8211" t="inlineStr"/>
      <c r="N8211" t="inlineStr"/>
      <c r="O8211" s="142">
        <f>DATE(YEAR(H8211),MONTH(H8211),1)</f>
        <v/>
      </c>
      <c r="P8211" s="132">
        <f>IF(H8211&gt;$L$3,"Futuro","Atraso")</f>
        <v/>
      </c>
      <c r="Q8211">
        <f>12*(YEAR(H8211)-YEAR($L$3))+(MONTH(H8211)-MONTH($L$3))</f>
        <v/>
      </c>
      <c r="R8211" s="366">
        <f>IF(N8211="IBIRAPITANGA FASE 3",IF(P8211="Atraso",M8211,M8211/(1+$J$2)^Q8211),IF(P8211="Atraso",M8211,M8211/(1+$J$1)^Q8211))</f>
        <v/>
      </c>
    </row>
    <row r="8212">
      <c r="A8212" t="inlineStr">
        <is>
          <t>Q07L027</t>
        </is>
      </c>
      <c r="B8212" t="inlineStr">
        <is>
          <t>LILIANE RODRIGUES RIBEIRO</t>
        </is>
      </c>
      <c r="C8212" t="n">
        <v>1</v>
      </c>
      <c r="D8212" t="inlineStr">
        <is>
          <t>IPCA</t>
        </is>
      </c>
      <c r="E8212" t="n">
        <v>0.009488792934583046</v>
      </c>
      <c r="F8212" t="inlineStr">
        <is>
          <t>MENSAL</t>
        </is>
      </c>
      <c r="G8212" t="n">
        <v>46346</v>
      </c>
      <c r="H8212" t="n">
        <v>46346</v>
      </c>
      <c r="I8212" t="inlineStr">
        <is>
          <t>052</t>
        </is>
      </c>
      <c r="J8212" t="inlineStr">
        <is>
          <t>CARTEIRA</t>
        </is>
      </c>
      <c r="K8212" t="inlineStr">
        <is>
          <t>CONTRATO</t>
        </is>
      </c>
      <c r="L8212" t="n">
        <v>538.6415940000001</v>
      </c>
      <c r="M8212" t="inlineStr"/>
      <c r="N8212" t="inlineStr"/>
      <c r="O8212" s="142">
        <f>DATE(YEAR(H8212),MONTH(H8212),1)</f>
        <v/>
      </c>
      <c r="P8212" s="132">
        <f>IF(H8212&gt;$L$3,"Futuro","Atraso")</f>
        <v/>
      </c>
      <c r="Q8212">
        <f>12*(YEAR(H8212)-YEAR($L$3))+(MONTH(H8212)-MONTH($L$3))</f>
        <v/>
      </c>
      <c r="R8212" s="366">
        <f>IF(N8212="IBIRAPITANGA FASE 3",IF(P8212="Atraso",M8212,M8212/(1+$J$2)^Q8212),IF(P8212="Atraso",M8212,M8212/(1+$J$1)^Q8212))</f>
        <v/>
      </c>
    </row>
    <row r="8213">
      <c r="A8213" t="inlineStr">
        <is>
          <t>Q07L027</t>
        </is>
      </c>
      <c r="B8213" t="inlineStr">
        <is>
          <t>LILIANE RODRIGUES RIBEIRO</t>
        </is>
      </c>
      <c r="C8213" t="n">
        <v>1</v>
      </c>
      <c r="D8213" t="inlineStr">
        <is>
          <t>IPCA</t>
        </is>
      </c>
      <c r="E8213" t="n">
        <v>0.009488792934583046</v>
      </c>
      <c r="F8213" t="inlineStr">
        <is>
          <t>MENSAL</t>
        </is>
      </c>
      <c r="G8213" t="n">
        <v>46376</v>
      </c>
      <c r="H8213" t="n">
        <v>46376</v>
      </c>
      <c r="I8213" t="inlineStr">
        <is>
          <t>053</t>
        </is>
      </c>
      <c r="J8213" t="inlineStr">
        <is>
          <t>CARTEIRA</t>
        </is>
      </c>
      <c r="K8213" t="inlineStr">
        <is>
          <t>CONTRATO</t>
        </is>
      </c>
      <c r="L8213" t="n">
        <v>538.6415940000001</v>
      </c>
      <c r="M8213" t="inlineStr"/>
      <c r="N8213" t="inlineStr"/>
      <c r="O8213" s="142">
        <f>DATE(YEAR(H8213),MONTH(H8213),1)</f>
        <v/>
      </c>
      <c r="P8213" s="132">
        <f>IF(H8213&gt;$L$3,"Futuro","Atraso")</f>
        <v/>
      </c>
      <c r="Q8213">
        <f>12*(YEAR(H8213)-YEAR($L$3))+(MONTH(H8213)-MONTH($L$3))</f>
        <v/>
      </c>
      <c r="R8213" s="366">
        <f>IF(N8213="IBIRAPITANGA FASE 3",IF(P8213="Atraso",M8213,M8213/(1+$J$2)^Q8213),IF(P8213="Atraso",M8213,M8213/(1+$J$1)^Q8213))</f>
        <v/>
      </c>
    </row>
    <row r="8214">
      <c r="A8214" t="inlineStr">
        <is>
          <t>Q07L027</t>
        </is>
      </c>
      <c r="B8214" t="inlineStr">
        <is>
          <t>LILIANE RODRIGUES RIBEIRO</t>
        </is>
      </c>
      <c r="C8214" t="n">
        <v>1</v>
      </c>
      <c r="D8214" t="inlineStr">
        <is>
          <t>IPCA</t>
        </is>
      </c>
      <c r="E8214" t="n">
        <v>0.009488792934583046</v>
      </c>
      <c r="F8214" t="inlineStr">
        <is>
          <t>MENSAL</t>
        </is>
      </c>
      <c r="G8214" t="n">
        <v>46407</v>
      </c>
      <c r="H8214" t="n">
        <v>46407</v>
      </c>
      <c r="I8214" t="inlineStr">
        <is>
          <t>054</t>
        </is>
      </c>
      <c r="J8214" t="inlineStr">
        <is>
          <t>CARTEIRA</t>
        </is>
      </c>
      <c r="K8214" t="inlineStr">
        <is>
          <t>CONTRATO</t>
        </is>
      </c>
      <c r="L8214" t="n">
        <v>538.6415940000001</v>
      </c>
      <c r="M8214" t="inlineStr"/>
      <c r="N8214" t="inlineStr"/>
      <c r="O8214" s="142">
        <f>DATE(YEAR(H8214),MONTH(H8214),1)</f>
        <v/>
      </c>
      <c r="P8214" s="132">
        <f>IF(H8214&gt;$L$3,"Futuro","Atraso")</f>
        <v/>
      </c>
      <c r="Q8214">
        <f>12*(YEAR(H8214)-YEAR($L$3))+(MONTH(H8214)-MONTH($L$3))</f>
        <v/>
      </c>
      <c r="R8214" s="366">
        <f>IF(N8214="IBIRAPITANGA FASE 3",IF(P8214="Atraso",M8214,M8214/(1+$J$2)^Q8214),IF(P8214="Atraso",M8214,M8214/(1+$J$1)^Q8214))</f>
        <v/>
      </c>
    </row>
    <row r="8215">
      <c r="A8215" t="inlineStr">
        <is>
          <t>Q07L027</t>
        </is>
      </c>
      <c r="B8215" t="inlineStr">
        <is>
          <t>LILIANE RODRIGUES RIBEIRO</t>
        </is>
      </c>
      <c r="C8215" t="n">
        <v>1</v>
      </c>
      <c r="D8215" t="inlineStr">
        <is>
          <t>IPCA</t>
        </is>
      </c>
      <c r="E8215" t="n">
        <v>0.009488792934583046</v>
      </c>
      <c r="F8215" t="inlineStr">
        <is>
          <t>MENSAL</t>
        </is>
      </c>
      <c r="G8215" t="n">
        <v>46438</v>
      </c>
      <c r="H8215" t="n">
        <v>46438</v>
      </c>
      <c r="I8215" t="inlineStr">
        <is>
          <t>055</t>
        </is>
      </c>
      <c r="J8215" t="inlineStr">
        <is>
          <t>CARTEIRA</t>
        </is>
      </c>
      <c r="K8215" t="inlineStr">
        <is>
          <t>CONTRATO</t>
        </is>
      </c>
      <c r="L8215" t="n">
        <v>538.6415940000001</v>
      </c>
      <c r="M8215" t="inlineStr"/>
      <c r="N8215" t="inlineStr"/>
      <c r="O8215" s="142">
        <f>DATE(YEAR(H8215),MONTH(H8215),1)</f>
        <v/>
      </c>
      <c r="P8215" s="132">
        <f>IF(H8215&gt;$L$3,"Futuro","Atraso")</f>
        <v/>
      </c>
      <c r="Q8215">
        <f>12*(YEAR(H8215)-YEAR($L$3))+(MONTH(H8215)-MONTH($L$3))</f>
        <v/>
      </c>
      <c r="R8215" s="366">
        <f>IF(N8215="IBIRAPITANGA FASE 3",IF(P8215="Atraso",M8215,M8215/(1+$J$2)^Q8215),IF(P8215="Atraso",M8215,M8215/(1+$J$1)^Q8215))</f>
        <v/>
      </c>
    </row>
    <row r="8216">
      <c r="A8216" t="inlineStr">
        <is>
          <t>Q07L027</t>
        </is>
      </c>
      <c r="B8216" t="inlineStr">
        <is>
          <t>LILIANE RODRIGUES RIBEIRO</t>
        </is>
      </c>
      <c r="C8216" t="n">
        <v>1</v>
      </c>
      <c r="D8216" t="inlineStr">
        <is>
          <t>IPCA</t>
        </is>
      </c>
      <c r="E8216" t="n">
        <v>0.009488792934583046</v>
      </c>
      <c r="F8216" t="inlineStr">
        <is>
          <t>MENSAL</t>
        </is>
      </c>
      <c r="G8216" t="n">
        <v>46466</v>
      </c>
      <c r="H8216" t="n">
        <v>46466</v>
      </c>
      <c r="I8216" t="inlineStr">
        <is>
          <t>056</t>
        </is>
      </c>
      <c r="J8216" t="inlineStr">
        <is>
          <t>CARTEIRA</t>
        </is>
      </c>
      <c r="K8216" t="inlineStr">
        <is>
          <t>CONTRATO</t>
        </is>
      </c>
      <c r="L8216" t="n">
        <v>538.6415940000001</v>
      </c>
      <c r="M8216" t="inlineStr"/>
      <c r="N8216" t="inlineStr"/>
      <c r="O8216" s="142">
        <f>DATE(YEAR(H8216),MONTH(H8216),1)</f>
        <v/>
      </c>
      <c r="P8216" s="132">
        <f>IF(H8216&gt;$L$3,"Futuro","Atraso")</f>
        <v/>
      </c>
      <c r="Q8216">
        <f>12*(YEAR(H8216)-YEAR($L$3))+(MONTH(H8216)-MONTH($L$3))</f>
        <v/>
      </c>
      <c r="R8216" s="366">
        <f>IF(N8216="IBIRAPITANGA FASE 3",IF(P8216="Atraso",M8216,M8216/(1+$J$2)^Q8216),IF(P8216="Atraso",M8216,M8216/(1+$J$1)^Q8216))</f>
        <v/>
      </c>
    </row>
    <row r="8217">
      <c r="A8217" t="inlineStr">
        <is>
          <t>Q07L027</t>
        </is>
      </c>
      <c r="B8217" t="inlineStr">
        <is>
          <t>LILIANE RODRIGUES RIBEIRO</t>
        </is>
      </c>
      <c r="C8217" t="n">
        <v>1</v>
      </c>
      <c r="D8217" t="inlineStr">
        <is>
          <t>IPCA</t>
        </is>
      </c>
      <c r="E8217" t="n">
        <v>0.009488792934583046</v>
      </c>
      <c r="F8217" t="inlineStr">
        <is>
          <t>MENSAL</t>
        </is>
      </c>
      <c r="G8217" t="n">
        <v>46497</v>
      </c>
      <c r="H8217" t="n">
        <v>46497</v>
      </c>
      <c r="I8217" t="inlineStr">
        <is>
          <t>057</t>
        </is>
      </c>
      <c r="J8217" t="inlineStr">
        <is>
          <t>CARTEIRA</t>
        </is>
      </c>
      <c r="K8217" t="inlineStr">
        <is>
          <t>CONTRATO</t>
        </is>
      </c>
      <c r="L8217" t="n">
        <v>538.6415940000001</v>
      </c>
      <c r="M8217" t="inlineStr"/>
      <c r="N8217" t="inlineStr"/>
      <c r="O8217" s="142">
        <f>DATE(YEAR(H8217),MONTH(H8217),1)</f>
        <v/>
      </c>
      <c r="P8217" s="132">
        <f>IF(H8217&gt;$L$3,"Futuro","Atraso")</f>
        <v/>
      </c>
      <c r="Q8217">
        <f>12*(YEAR(H8217)-YEAR($L$3))+(MONTH(H8217)-MONTH($L$3))</f>
        <v/>
      </c>
      <c r="R8217" s="366">
        <f>IF(N8217="IBIRAPITANGA FASE 3",IF(P8217="Atraso",M8217,M8217/(1+$J$2)^Q8217),IF(P8217="Atraso",M8217,M8217/(1+$J$1)^Q8217))</f>
        <v/>
      </c>
    </row>
    <row r="8218">
      <c r="A8218" t="inlineStr">
        <is>
          <t>Q07L027</t>
        </is>
      </c>
      <c r="B8218" t="inlineStr">
        <is>
          <t>LILIANE RODRIGUES RIBEIRO</t>
        </is>
      </c>
      <c r="C8218" t="n">
        <v>1</v>
      </c>
      <c r="D8218" t="inlineStr">
        <is>
          <t>IPCA</t>
        </is>
      </c>
      <c r="E8218" t="n">
        <v>0.009488792934583046</v>
      </c>
      <c r="F8218" t="inlineStr">
        <is>
          <t>MENSAL</t>
        </is>
      </c>
      <c r="G8218" t="n">
        <v>46527</v>
      </c>
      <c r="H8218" t="n">
        <v>46527</v>
      </c>
      <c r="I8218" t="inlineStr">
        <is>
          <t>058</t>
        </is>
      </c>
      <c r="J8218" t="inlineStr">
        <is>
          <t>CARTEIRA</t>
        </is>
      </c>
      <c r="K8218" t="inlineStr">
        <is>
          <t>CONTRATO</t>
        </is>
      </c>
      <c r="L8218" t="n">
        <v>538.6415940000001</v>
      </c>
      <c r="M8218" t="inlineStr"/>
      <c r="N8218" t="inlineStr"/>
      <c r="O8218" s="142">
        <f>DATE(YEAR(H8218),MONTH(H8218),1)</f>
        <v/>
      </c>
      <c r="P8218" s="132">
        <f>IF(H8218&gt;$L$3,"Futuro","Atraso")</f>
        <v/>
      </c>
      <c r="Q8218">
        <f>12*(YEAR(H8218)-YEAR($L$3))+(MONTH(H8218)-MONTH($L$3))</f>
        <v/>
      </c>
      <c r="R8218" s="366">
        <f>IF(N8218="IBIRAPITANGA FASE 3",IF(P8218="Atraso",M8218,M8218/(1+$J$2)^Q8218),IF(P8218="Atraso",M8218,M8218/(1+$J$1)^Q8218))</f>
        <v/>
      </c>
    </row>
    <row r="8219">
      <c r="A8219" t="inlineStr">
        <is>
          <t>Q07L027</t>
        </is>
      </c>
      <c r="B8219" t="inlineStr">
        <is>
          <t>LILIANE RODRIGUES RIBEIRO</t>
        </is>
      </c>
      <c r="C8219" t="n">
        <v>1</v>
      </c>
      <c r="D8219" t="inlineStr">
        <is>
          <t>IPCA</t>
        </is>
      </c>
      <c r="E8219" t="n">
        <v>0.009488792934583046</v>
      </c>
      <c r="F8219" t="inlineStr">
        <is>
          <t>MENSAL</t>
        </is>
      </c>
      <c r="G8219" t="n">
        <v>46527</v>
      </c>
      <c r="H8219" t="n">
        <v>46527</v>
      </c>
      <c r="I8219" t="inlineStr">
        <is>
          <t>005</t>
        </is>
      </c>
      <c r="J8219" t="inlineStr">
        <is>
          <t>CARTEIRA</t>
        </is>
      </c>
      <c r="K8219" t="inlineStr">
        <is>
          <t>CONTRATO</t>
        </is>
      </c>
      <c r="L8219" t="n">
        <v>1565.82813</v>
      </c>
      <c r="M8219" t="inlineStr"/>
      <c r="N8219" t="inlineStr"/>
      <c r="O8219" s="142">
        <f>DATE(YEAR(H8219),MONTH(H8219),1)</f>
        <v/>
      </c>
      <c r="P8219" s="132">
        <f>IF(H8219&gt;$L$3,"Futuro","Atraso")</f>
        <v/>
      </c>
      <c r="Q8219">
        <f>12*(YEAR(H8219)-YEAR($L$3))+(MONTH(H8219)-MONTH($L$3))</f>
        <v/>
      </c>
      <c r="R8219" s="366">
        <f>IF(N8219="IBIRAPITANGA FASE 3",IF(P8219="Atraso",M8219,M8219/(1+$J$2)^Q8219),IF(P8219="Atraso",M8219,M8219/(1+$J$1)^Q8219))</f>
        <v/>
      </c>
    </row>
    <row r="8220">
      <c r="A8220" t="inlineStr">
        <is>
          <t>Q07L027</t>
        </is>
      </c>
      <c r="B8220" t="inlineStr">
        <is>
          <t>LILIANE RODRIGUES RIBEIRO</t>
        </is>
      </c>
      <c r="C8220" t="n">
        <v>1</v>
      </c>
      <c r="D8220" t="inlineStr">
        <is>
          <t>IPCA</t>
        </is>
      </c>
      <c r="E8220" t="n">
        <v>0.009488792934583046</v>
      </c>
      <c r="F8220" t="inlineStr">
        <is>
          <t>MENSAL</t>
        </is>
      </c>
      <c r="G8220" t="n">
        <v>46558</v>
      </c>
      <c r="H8220" t="n">
        <v>46558</v>
      </c>
      <c r="I8220" t="inlineStr">
        <is>
          <t>059</t>
        </is>
      </c>
      <c r="J8220" t="inlineStr">
        <is>
          <t>CARTEIRA</t>
        </is>
      </c>
      <c r="K8220" t="inlineStr">
        <is>
          <t>CONTRATO</t>
        </is>
      </c>
      <c r="L8220" t="n">
        <v>538.6415940000001</v>
      </c>
      <c r="M8220" t="inlineStr"/>
      <c r="N8220" t="inlineStr"/>
      <c r="O8220" s="142">
        <f>DATE(YEAR(H8220),MONTH(H8220),1)</f>
        <v/>
      </c>
      <c r="P8220" s="132">
        <f>IF(H8220&gt;$L$3,"Futuro","Atraso")</f>
        <v/>
      </c>
      <c r="Q8220">
        <f>12*(YEAR(H8220)-YEAR($L$3))+(MONTH(H8220)-MONTH($L$3))</f>
        <v/>
      </c>
      <c r="R8220" s="366">
        <f>IF(N8220="IBIRAPITANGA FASE 3",IF(P8220="Atraso",M8220,M8220/(1+$J$2)^Q8220),IF(P8220="Atraso",M8220,M8220/(1+$J$1)^Q8220))</f>
        <v/>
      </c>
    </row>
    <row r="8221">
      <c r="A8221" t="inlineStr">
        <is>
          <t>Q07L027</t>
        </is>
      </c>
      <c r="B8221" t="inlineStr">
        <is>
          <t>LILIANE RODRIGUES RIBEIRO</t>
        </is>
      </c>
      <c r="C8221" t="n">
        <v>1</v>
      </c>
      <c r="D8221" t="inlineStr">
        <is>
          <t>IPCA</t>
        </is>
      </c>
      <c r="E8221" t="n">
        <v>0.009488792934583046</v>
      </c>
      <c r="F8221" t="inlineStr">
        <is>
          <t>MENSAL</t>
        </is>
      </c>
      <c r="G8221" t="n">
        <v>46588</v>
      </c>
      <c r="H8221" t="n">
        <v>46588</v>
      </c>
      <c r="I8221" t="inlineStr">
        <is>
          <t>060</t>
        </is>
      </c>
      <c r="J8221" t="inlineStr">
        <is>
          <t>CARTEIRA</t>
        </is>
      </c>
      <c r="K8221" t="inlineStr">
        <is>
          <t>CONTRATO</t>
        </is>
      </c>
      <c r="L8221" t="n">
        <v>538.6415940000001</v>
      </c>
      <c r="M8221" t="inlineStr"/>
      <c r="N8221" t="inlineStr"/>
      <c r="O8221" s="142">
        <f>DATE(YEAR(H8221),MONTH(H8221),1)</f>
        <v/>
      </c>
      <c r="P8221" s="132">
        <f>IF(H8221&gt;$L$3,"Futuro","Atraso")</f>
        <v/>
      </c>
      <c r="Q8221">
        <f>12*(YEAR(H8221)-YEAR($L$3))+(MONTH(H8221)-MONTH($L$3))</f>
        <v/>
      </c>
      <c r="R8221" s="366">
        <f>IF(N8221="IBIRAPITANGA FASE 3",IF(P8221="Atraso",M8221,M8221/(1+$J$2)^Q8221),IF(P8221="Atraso",M8221,M8221/(1+$J$1)^Q8221))</f>
        <v/>
      </c>
    </row>
    <row r="8222">
      <c r="A8222" t="inlineStr">
        <is>
          <t>Q07L027</t>
        </is>
      </c>
      <c r="B8222" t="inlineStr">
        <is>
          <t>LILIANE RODRIGUES RIBEIRO</t>
        </is>
      </c>
      <c r="C8222" t="n">
        <v>1</v>
      </c>
      <c r="D8222" t="inlineStr">
        <is>
          <t>IPCA</t>
        </is>
      </c>
      <c r="E8222" t="n">
        <v>0.009488792934583046</v>
      </c>
      <c r="F8222" t="inlineStr">
        <is>
          <t>MENSAL</t>
        </is>
      </c>
      <c r="G8222" t="n">
        <v>46619</v>
      </c>
      <c r="H8222" t="n">
        <v>46619</v>
      </c>
      <c r="I8222" t="inlineStr">
        <is>
          <t>061</t>
        </is>
      </c>
      <c r="J8222" t="inlineStr">
        <is>
          <t>CARTEIRA</t>
        </is>
      </c>
      <c r="K8222" t="inlineStr">
        <is>
          <t>CONTRATO</t>
        </is>
      </c>
      <c r="L8222" t="n">
        <v>538.6415940000001</v>
      </c>
      <c r="M8222" t="inlineStr"/>
      <c r="N8222" t="inlineStr"/>
      <c r="O8222" s="142">
        <f>DATE(YEAR(H8222),MONTH(H8222),1)</f>
        <v/>
      </c>
      <c r="P8222" s="132">
        <f>IF(H8222&gt;$L$3,"Futuro","Atraso")</f>
        <v/>
      </c>
      <c r="Q8222">
        <f>12*(YEAR(H8222)-YEAR($L$3))+(MONTH(H8222)-MONTH($L$3))</f>
        <v/>
      </c>
      <c r="R8222" s="366">
        <f>IF(N8222="IBIRAPITANGA FASE 3",IF(P8222="Atraso",M8222,M8222/(1+$J$2)^Q8222),IF(P8222="Atraso",M8222,M8222/(1+$J$1)^Q8222))</f>
        <v/>
      </c>
    </row>
    <row r="8223">
      <c r="A8223" t="inlineStr">
        <is>
          <t>Q07L027</t>
        </is>
      </c>
      <c r="B8223" t="inlineStr">
        <is>
          <t>LILIANE RODRIGUES RIBEIRO</t>
        </is>
      </c>
      <c r="C8223" t="n">
        <v>1</v>
      </c>
      <c r="D8223" t="inlineStr">
        <is>
          <t>IPCA</t>
        </is>
      </c>
      <c r="E8223" t="n">
        <v>0.009488792934583046</v>
      </c>
      <c r="F8223" t="inlineStr">
        <is>
          <t>MENSAL</t>
        </is>
      </c>
      <c r="G8223" t="n">
        <v>46650</v>
      </c>
      <c r="H8223" t="n">
        <v>46650</v>
      </c>
      <c r="I8223" t="inlineStr">
        <is>
          <t>062</t>
        </is>
      </c>
      <c r="J8223" t="inlineStr">
        <is>
          <t>CARTEIRA</t>
        </is>
      </c>
      <c r="K8223" t="inlineStr">
        <is>
          <t>CONTRATO</t>
        </is>
      </c>
      <c r="L8223" t="n">
        <v>538.6415940000001</v>
      </c>
      <c r="M8223" t="inlineStr"/>
      <c r="N8223" t="inlineStr"/>
      <c r="O8223" s="142">
        <f>DATE(YEAR(H8223),MONTH(H8223),1)</f>
        <v/>
      </c>
      <c r="P8223" s="132">
        <f>IF(H8223&gt;$L$3,"Futuro","Atraso")</f>
        <v/>
      </c>
      <c r="Q8223">
        <f>12*(YEAR(H8223)-YEAR($L$3))+(MONTH(H8223)-MONTH($L$3))</f>
        <v/>
      </c>
      <c r="R8223" s="366">
        <f>IF(N8223="IBIRAPITANGA FASE 3",IF(P8223="Atraso",M8223,M8223/(1+$J$2)^Q8223),IF(P8223="Atraso",M8223,M8223/(1+$J$1)^Q8223))</f>
        <v/>
      </c>
    </row>
    <row r="8224">
      <c r="A8224" t="inlineStr">
        <is>
          <t>Q07L027</t>
        </is>
      </c>
      <c r="B8224" t="inlineStr">
        <is>
          <t>LILIANE RODRIGUES RIBEIRO</t>
        </is>
      </c>
      <c r="C8224" t="n">
        <v>1</v>
      </c>
      <c r="D8224" t="inlineStr">
        <is>
          <t>IPCA</t>
        </is>
      </c>
      <c r="E8224" t="n">
        <v>0.009488792934583046</v>
      </c>
      <c r="F8224" t="inlineStr">
        <is>
          <t>MENSAL</t>
        </is>
      </c>
      <c r="G8224" t="n">
        <v>46680</v>
      </c>
      <c r="H8224" t="n">
        <v>46680</v>
      </c>
      <c r="I8224" t="inlineStr">
        <is>
          <t>063</t>
        </is>
      </c>
      <c r="J8224" t="inlineStr">
        <is>
          <t>CARTEIRA</t>
        </is>
      </c>
      <c r="K8224" t="inlineStr">
        <is>
          <t>CONTRATO</t>
        </is>
      </c>
      <c r="L8224" t="n">
        <v>538.6415940000001</v>
      </c>
      <c r="M8224" t="inlineStr"/>
      <c r="N8224" t="inlineStr"/>
      <c r="O8224" s="142">
        <f>DATE(YEAR(H8224),MONTH(H8224),1)</f>
        <v/>
      </c>
      <c r="P8224" s="132">
        <f>IF(H8224&gt;$L$3,"Futuro","Atraso")</f>
        <v/>
      </c>
      <c r="Q8224">
        <f>12*(YEAR(H8224)-YEAR($L$3))+(MONTH(H8224)-MONTH($L$3))</f>
        <v/>
      </c>
      <c r="R8224" s="366">
        <f>IF(N8224="IBIRAPITANGA FASE 3",IF(P8224="Atraso",M8224,M8224/(1+$J$2)^Q8224),IF(P8224="Atraso",M8224,M8224/(1+$J$1)^Q8224))</f>
        <v/>
      </c>
    </row>
    <row r="8225">
      <c r="A8225" t="inlineStr">
        <is>
          <t>Q07L027</t>
        </is>
      </c>
      <c r="B8225" t="inlineStr">
        <is>
          <t>LILIANE RODRIGUES RIBEIRO</t>
        </is>
      </c>
      <c r="C8225" t="n">
        <v>1</v>
      </c>
      <c r="D8225" t="inlineStr">
        <is>
          <t>IPCA</t>
        </is>
      </c>
      <c r="E8225" t="n">
        <v>0.009488792934583046</v>
      </c>
      <c r="F8225" t="inlineStr">
        <is>
          <t>MENSAL</t>
        </is>
      </c>
      <c r="G8225" t="n">
        <v>46711</v>
      </c>
      <c r="H8225" t="n">
        <v>46711</v>
      </c>
      <c r="I8225" t="inlineStr">
        <is>
          <t>064</t>
        </is>
      </c>
      <c r="J8225" t="inlineStr">
        <is>
          <t>CARTEIRA</t>
        </is>
      </c>
      <c r="K8225" t="inlineStr">
        <is>
          <t>CONTRATO</t>
        </is>
      </c>
      <c r="L8225" t="n">
        <v>538.6415940000001</v>
      </c>
      <c r="M8225" t="inlineStr"/>
      <c r="N8225" t="inlineStr"/>
      <c r="O8225" s="142">
        <f>DATE(YEAR(H8225),MONTH(H8225),1)</f>
        <v/>
      </c>
      <c r="P8225" s="132">
        <f>IF(H8225&gt;$L$3,"Futuro","Atraso")</f>
        <v/>
      </c>
      <c r="Q8225">
        <f>12*(YEAR(H8225)-YEAR($L$3))+(MONTH(H8225)-MONTH($L$3))</f>
        <v/>
      </c>
      <c r="R8225" s="366">
        <f>IF(N8225="IBIRAPITANGA FASE 3",IF(P8225="Atraso",M8225,M8225/(1+$J$2)^Q8225),IF(P8225="Atraso",M8225,M8225/(1+$J$1)^Q8225))</f>
        <v/>
      </c>
    </row>
    <row r="8226">
      <c r="A8226" t="inlineStr">
        <is>
          <t>Q07L027</t>
        </is>
      </c>
      <c r="B8226" t="inlineStr">
        <is>
          <t>LILIANE RODRIGUES RIBEIRO</t>
        </is>
      </c>
      <c r="C8226" t="n">
        <v>1</v>
      </c>
      <c r="D8226" t="inlineStr">
        <is>
          <t>IPCA</t>
        </is>
      </c>
      <c r="E8226" t="n">
        <v>0.009488792934583046</v>
      </c>
      <c r="F8226" t="inlineStr">
        <is>
          <t>MENSAL</t>
        </is>
      </c>
      <c r="G8226" t="n">
        <v>46741</v>
      </c>
      <c r="H8226" t="n">
        <v>46741</v>
      </c>
      <c r="I8226" t="inlineStr">
        <is>
          <t>065</t>
        </is>
      </c>
      <c r="J8226" t="inlineStr">
        <is>
          <t>CARTEIRA</t>
        </is>
      </c>
      <c r="K8226" t="inlineStr">
        <is>
          <t>CONTRATO</t>
        </is>
      </c>
      <c r="L8226" t="n">
        <v>538.6415940000001</v>
      </c>
      <c r="M8226" t="inlineStr"/>
      <c r="N8226" t="inlineStr"/>
      <c r="O8226" s="142">
        <f>DATE(YEAR(H8226),MONTH(H8226),1)</f>
        <v/>
      </c>
      <c r="P8226" s="132">
        <f>IF(H8226&gt;$L$3,"Futuro","Atraso")</f>
        <v/>
      </c>
      <c r="Q8226">
        <f>12*(YEAR(H8226)-YEAR($L$3))+(MONTH(H8226)-MONTH($L$3))</f>
        <v/>
      </c>
      <c r="R8226" s="366">
        <f>IF(N8226="IBIRAPITANGA FASE 3",IF(P8226="Atraso",M8226,M8226/(1+$J$2)^Q8226),IF(P8226="Atraso",M8226,M8226/(1+$J$1)^Q8226))</f>
        <v/>
      </c>
    </row>
    <row r="8227">
      <c r="A8227" t="inlineStr">
        <is>
          <t>Q07L027</t>
        </is>
      </c>
      <c r="B8227" t="inlineStr">
        <is>
          <t>LILIANE RODRIGUES RIBEIRO</t>
        </is>
      </c>
      <c r="C8227" t="n">
        <v>1</v>
      </c>
      <c r="D8227" t="inlineStr">
        <is>
          <t>IPCA</t>
        </is>
      </c>
      <c r="E8227" t="n">
        <v>0.009488792934583046</v>
      </c>
      <c r="F8227" t="inlineStr">
        <is>
          <t>MENSAL</t>
        </is>
      </c>
      <c r="G8227" t="n">
        <v>46772</v>
      </c>
      <c r="H8227" t="n">
        <v>46772</v>
      </c>
      <c r="I8227" t="inlineStr">
        <is>
          <t>066</t>
        </is>
      </c>
      <c r="J8227" t="inlineStr">
        <is>
          <t>CARTEIRA</t>
        </is>
      </c>
      <c r="K8227" t="inlineStr">
        <is>
          <t>CONTRATO</t>
        </is>
      </c>
      <c r="L8227" t="n">
        <v>538.6415940000001</v>
      </c>
      <c r="M8227" t="inlineStr"/>
      <c r="N8227" t="inlineStr"/>
      <c r="O8227" s="142">
        <f>DATE(YEAR(H8227),MONTH(H8227),1)</f>
        <v/>
      </c>
      <c r="P8227" s="132">
        <f>IF(H8227&gt;$L$3,"Futuro","Atraso")</f>
        <v/>
      </c>
      <c r="Q8227">
        <f>12*(YEAR(H8227)-YEAR($L$3))+(MONTH(H8227)-MONTH($L$3))</f>
        <v/>
      </c>
      <c r="R8227" s="366">
        <f>IF(N8227="IBIRAPITANGA FASE 3",IF(P8227="Atraso",M8227,M8227/(1+$J$2)^Q8227),IF(P8227="Atraso",M8227,M8227/(1+$J$1)^Q8227))</f>
        <v/>
      </c>
    </row>
    <row r="8228">
      <c r="A8228" t="inlineStr">
        <is>
          <t>Q07L027</t>
        </is>
      </c>
      <c r="B8228" t="inlineStr">
        <is>
          <t>LILIANE RODRIGUES RIBEIRO</t>
        </is>
      </c>
      <c r="C8228" t="n">
        <v>1</v>
      </c>
      <c r="D8228" t="inlineStr">
        <is>
          <t>IPCA</t>
        </is>
      </c>
      <c r="E8228" t="n">
        <v>0.009488792934583046</v>
      </c>
      <c r="F8228" t="inlineStr">
        <is>
          <t>MENSAL</t>
        </is>
      </c>
      <c r="G8228" t="n">
        <v>46803</v>
      </c>
      <c r="H8228" t="n">
        <v>46803</v>
      </c>
      <c r="I8228" t="inlineStr">
        <is>
          <t>067</t>
        </is>
      </c>
      <c r="J8228" t="inlineStr">
        <is>
          <t>CARTEIRA</t>
        </is>
      </c>
      <c r="K8228" t="inlineStr">
        <is>
          <t>CONTRATO</t>
        </is>
      </c>
      <c r="L8228" t="n">
        <v>538.6415940000001</v>
      </c>
      <c r="M8228" t="inlineStr"/>
      <c r="N8228" t="inlineStr"/>
      <c r="O8228" s="142">
        <f>DATE(YEAR(H8228),MONTH(H8228),1)</f>
        <v/>
      </c>
      <c r="P8228" s="132">
        <f>IF(H8228&gt;$L$3,"Futuro","Atraso")</f>
        <v/>
      </c>
      <c r="Q8228">
        <f>12*(YEAR(H8228)-YEAR($L$3))+(MONTH(H8228)-MONTH($L$3))</f>
        <v/>
      </c>
      <c r="R8228" s="366">
        <f>IF(N8228="IBIRAPITANGA FASE 3",IF(P8228="Atraso",M8228,M8228/(1+$J$2)^Q8228),IF(P8228="Atraso",M8228,M8228/(1+$J$1)^Q8228))</f>
        <v/>
      </c>
    </row>
    <row r="8229">
      <c r="A8229" t="inlineStr">
        <is>
          <t>Q07L027</t>
        </is>
      </c>
      <c r="B8229" t="inlineStr">
        <is>
          <t>LILIANE RODRIGUES RIBEIRO</t>
        </is>
      </c>
      <c r="C8229" t="n">
        <v>1</v>
      </c>
      <c r="D8229" t="inlineStr">
        <is>
          <t>IPCA</t>
        </is>
      </c>
      <c r="E8229" t="n">
        <v>0.009488792934583046</v>
      </c>
      <c r="F8229" t="inlineStr">
        <is>
          <t>MENSAL</t>
        </is>
      </c>
      <c r="G8229" t="n">
        <v>46832</v>
      </c>
      <c r="H8229" t="n">
        <v>46832</v>
      </c>
      <c r="I8229" t="inlineStr">
        <is>
          <t>068</t>
        </is>
      </c>
      <c r="J8229" t="inlineStr">
        <is>
          <t>CARTEIRA</t>
        </is>
      </c>
      <c r="K8229" t="inlineStr">
        <is>
          <t>CONTRATO</t>
        </is>
      </c>
      <c r="L8229" t="n">
        <v>538.6415940000001</v>
      </c>
      <c r="M8229" t="inlineStr"/>
      <c r="N8229" t="inlineStr"/>
      <c r="O8229" s="142">
        <f>DATE(YEAR(H8229),MONTH(H8229),1)</f>
        <v/>
      </c>
      <c r="P8229" s="132">
        <f>IF(H8229&gt;$L$3,"Futuro","Atraso")</f>
        <v/>
      </c>
      <c r="Q8229">
        <f>12*(YEAR(H8229)-YEAR($L$3))+(MONTH(H8229)-MONTH($L$3))</f>
        <v/>
      </c>
      <c r="R8229" s="366">
        <f>IF(N8229="IBIRAPITANGA FASE 3",IF(P8229="Atraso",M8229,M8229/(1+$J$2)^Q8229),IF(P8229="Atraso",M8229,M8229/(1+$J$1)^Q8229))</f>
        <v/>
      </c>
    </row>
    <row r="8230">
      <c r="A8230" t="inlineStr">
        <is>
          <t>Q07L027</t>
        </is>
      </c>
      <c r="B8230" t="inlineStr">
        <is>
          <t>LILIANE RODRIGUES RIBEIRO</t>
        </is>
      </c>
      <c r="C8230" t="n">
        <v>1</v>
      </c>
      <c r="D8230" t="inlineStr">
        <is>
          <t>IPCA</t>
        </is>
      </c>
      <c r="E8230" t="n">
        <v>0.009488792934583046</v>
      </c>
      <c r="F8230" t="inlineStr">
        <is>
          <t>MENSAL</t>
        </is>
      </c>
      <c r="G8230" t="n">
        <v>46863</v>
      </c>
      <c r="H8230" t="n">
        <v>46863</v>
      </c>
      <c r="I8230" t="inlineStr">
        <is>
          <t>069</t>
        </is>
      </c>
      <c r="J8230" t="inlineStr">
        <is>
          <t>CARTEIRA</t>
        </is>
      </c>
      <c r="K8230" t="inlineStr">
        <is>
          <t>CONTRATO</t>
        </is>
      </c>
      <c r="L8230" t="n">
        <v>538.6415940000001</v>
      </c>
      <c r="M8230" t="inlineStr"/>
      <c r="N8230" t="inlineStr"/>
      <c r="O8230" s="142">
        <f>DATE(YEAR(H8230),MONTH(H8230),1)</f>
        <v/>
      </c>
      <c r="P8230" s="132">
        <f>IF(H8230&gt;$L$3,"Futuro","Atraso")</f>
        <v/>
      </c>
      <c r="Q8230">
        <f>12*(YEAR(H8230)-YEAR($L$3))+(MONTH(H8230)-MONTH($L$3))</f>
        <v/>
      </c>
      <c r="R8230" s="366">
        <f>IF(N8230="IBIRAPITANGA FASE 3",IF(P8230="Atraso",M8230,M8230/(1+$J$2)^Q8230),IF(P8230="Atraso",M8230,M8230/(1+$J$1)^Q8230))</f>
        <v/>
      </c>
    </row>
    <row r="8231">
      <c r="A8231" t="inlineStr">
        <is>
          <t>Q07L027</t>
        </is>
      </c>
      <c r="B8231" t="inlineStr">
        <is>
          <t>LILIANE RODRIGUES RIBEIRO</t>
        </is>
      </c>
      <c r="C8231" t="n">
        <v>1</v>
      </c>
      <c r="D8231" t="inlineStr">
        <is>
          <t>IPCA</t>
        </is>
      </c>
      <c r="E8231" t="n">
        <v>0.009488792934583046</v>
      </c>
      <c r="F8231" t="inlineStr">
        <is>
          <t>MENSAL</t>
        </is>
      </c>
      <c r="G8231" t="n">
        <v>46893</v>
      </c>
      <c r="H8231" t="n">
        <v>46893</v>
      </c>
      <c r="I8231" t="inlineStr">
        <is>
          <t>070</t>
        </is>
      </c>
      <c r="J8231" t="inlineStr">
        <is>
          <t>CARTEIRA</t>
        </is>
      </c>
      <c r="K8231" t="inlineStr">
        <is>
          <t>CONTRATO</t>
        </is>
      </c>
      <c r="L8231" t="n">
        <v>538.6415940000001</v>
      </c>
      <c r="M8231" t="inlineStr"/>
      <c r="N8231" t="inlineStr"/>
      <c r="O8231" s="142">
        <f>DATE(YEAR(H8231),MONTH(H8231),1)</f>
        <v/>
      </c>
      <c r="P8231" s="132">
        <f>IF(H8231&gt;$L$3,"Futuro","Atraso")</f>
        <v/>
      </c>
      <c r="Q8231">
        <f>12*(YEAR(H8231)-YEAR($L$3))+(MONTH(H8231)-MONTH($L$3))</f>
        <v/>
      </c>
      <c r="R8231" s="366">
        <f>IF(N8231="IBIRAPITANGA FASE 3",IF(P8231="Atraso",M8231,M8231/(1+$J$2)^Q8231),IF(P8231="Atraso",M8231,M8231/(1+$J$1)^Q8231))</f>
        <v/>
      </c>
    </row>
    <row r="8232">
      <c r="A8232" t="inlineStr">
        <is>
          <t>Q07L027</t>
        </is>
      </c>
      <c r="B8232" t="inlineStr">
        <is>
          <t>LILIANE RODRIGUES RIBEIRO</t>
        </is>
      </c>
      <c r="C8232" t="n">
        <v>1</v>
      </c>
      <c r="D8232" t="inlineStr">
        <is>
          <t>IPCA</t>
        </is>
      </c>
      <c r="E8232" t="n">
        <v>0.009488792934583046</v>
      </c>
      <c r="F8232" t="inlineStr">
        <is>
          <t>MENSAL</t>
        </is>
      </c>
      <c r="G8232" t="n">
        <v>46893</v>
      </c>
      <c r="H8232" t="n">
        <v>46893</v>
      </c>
      <c r="I8232" t="inlineStr">
        <is>
          <t>006</t>
        </is>
      </c>
      <c r="J8232" t="inlineStr">
        <is>
          <t>CARTEIRA</t>
        </is>
      </c>
      <c r="K8232" t="inlineStr">
        <is>
          <t>CONTRATO</t>
        </is>
      </c>
      <c r="L8232" t="n">
        <v>1565.82813</v>
      </c>
      <c r="M8232" t="inlineStr"/>
      <c r="N8232" t="inlineStr"/>
      <c r="O8232" s="142">
        <f>DATE(YEAR(H8232),MONTH(H8232),1)</f>
        <v/>
      </c>
      <c r="P8232" s="132">
        <f>IF(H8232&gt;$L$3,"Futuro","Atraso")</f>
        <v/>
      </c>
      <c r="Q8232">
        <f>12*(YEAR(H8232)-YEAR($L$3))+(MONTH(H8232)-MONTH($L$3))</f>
        <v/>
      </c>
      <c r="R8232" s="366">
        <f>IF(N8232="IBIRAPITANGA FASE 3",IF(P8232="Atraso",M8232,M8232/(1+$J$2)^Q8232),IF(P8232="Atraso",M8232,M8232/(1+$J$1)^Q8232))</f>
        <v/>
      </c>
    </row>
    <row r="8233">
      <c r="A8233" t="inlineStr">
        <is>
          <t>Q07L027</t>
        </is>
      </c>
      <c r="B8233" t="inlineStr">
        <is>
          <t>LILIANE RODRIGUES RIBEIRO</t>
        </is>
      </c>
      <c r="C8233" t="n">
        <v>1</v>
      </c>
      <c r="D8233" t="inlineStr">
        <is>
          <t>IPCA</t>
        </is>
      </c>
      <c r="E8233" t="n">
        <v>0.009488792934583046</v>
      </c>
      <c r="F8233" t="inlineStr">
        <is>
          <t>MENSAL</t>
        </is>
      </c>
      <c r="G8233" t="n">
        <v>46924</v>
      </c>
      <c r="H8233" t="n">
        <v>46924</v>
      </c>
      <c r="I8233" t="inlineStr">
        <is>
          <t>071</t>
        </is>
      </c>
      <c r="J8233" t="inlineStr">
        <is>
          <t>CARTEIRA</t>
        </is>
      </c>
      <c r="K8233" t="inlineStr">
        <is>
          <t>CONTRATO</t>
        </is>
      </c>
      <c r="L8233" t="n">
        <v>538.6415940000001</v>
      </c>
      <c r="M8233" t="inlineStr"/>
      <c r="N8233" t="inlineStr"/>
      <c r="O8233" s="142">
        <f>DATE(YEAR(H8233),MONTH(H8233),1)</f>
        <v/>
      </c>
      <c r="P8233" s="132">
        <f>IF(H8233&gt;$L$3,"Futuro","Atraso")</f>
        <v/>
      </c>
      <c r="Q8233">
        <f>12*(YEAR(H8233)-YEAR($L$3))+(MONTH(H8233)-MONTH($L$3))</f>
        <v/>
      </c>
      <c r="R8233" s="366">
        <f>IF(N8233="IBIRAPITANGA FASE 3",IF(P8233="Atraso",M8233,M8233/(1+$J$2)^Q8233),IF(P8233="Atraso",M8233,M8233/(1+$J$1)^Q8233))</f>
        <v/>
      </c>
    </row>
    <row r="8234">
      <c r="A8234" t="inlineStr">
        <is>
          <t>Q07L027</t>
        </is>
      </c>
      <c r="B8234" t="inlineStr">
        <is>
          <t>LILIANE RODRIGUES RIBEIRO</t>
        </is>
      </c>
      <c r="C8234" t="n">
        <v>1</v>
      </c>
      <c r="D8234" t="inlineStr">
        <is>
          <t>IPCA</t>
        </is>
      </c>
      <c r="E8234" t="n">
        <v>0.009488792934583046</v>
      </c>
      <c r="F8234" t="inlineStr">
        <is>
          <t>MENSAL</t>
        </is>
      </c>
      <c r="G8234" t="n">
        <v>46954</v>
      </c>
      <c r="H8234" t="n">
        <v>46954</v>
      </c>
      <c r="I8234" t="inlineStr">
        <is>
          <t>072</t>
        </is>
      </c>
      <c r="J8234" t="inlineStr">
        <is>
          <t>CARTEIRA</t>
        </is>
      </c>
      <c r="K8234" t="inlineStr">
        <is>
          <t>CONTRATO</t>
        </is>
      </c>
      <c r="L8234" t="n">
        <v>538.6415940000001</v>
      </c>
      <c r="M8234" t="inlineStr"/>
      <c r="N8234" t="inlineStr"/>
      <c r="O8234" s="142">
        <f>DATE(YEAR(H8234),MONTH(H8234),1)</f>
        <v/>
      </c>
      <c r="P8234" s="132">
        <f>IF(H8234&gt;$L$3,"Futuro","Atraso")</f>
        <v/>
      </c>
      <c r="Q8234">
        <f>12*(YEAR(H8234)-YEAR($L$3))+(MONTH(H8234)-MONTH($L$3))</f>
        <v/>
      </c>
      <c r="R8234" s="366">
        <f>IF(N8234="IBIRAPITANGA FASE 3",IF(P8234="Atraso",M8234,M8234/(1+$J$2)^Q8234),IF(P8234="Atraso",M8234,M8234/(1+$J$1)^Q8234))</f>
        <v/>
      </c>
    </row>
    <row r="8235">
      <c r="A8235" t="inlineStr">
        <is>
          <t>Q07L027</t>
        </is>
      </c>
      <c r="B8235" t="inlineStr">
        <is>
          <t>LILIANE RODRIGUES RIBEIRO</t>
        </is>
      </c>
      <c r="C8235" t="n">
        <v>1</v>
      </c>
      <c r="D8235" t="inlineStr">
        <is>
          <t>IPCA</t>
        </is>
      </c>
      <c r="E8235" t="n">
        <v>0.009488792934583046</v>
      </c>
      <c r="F8235" t="inlineStr">
        <is>
          <t>MENSAL</t>
        </is>
      </c>
      <c r="G8235" t="n">
        <v>46985</v>
      </c>
      <c r="H8235" t="n">
        <v>46985</v>
      </c>
      <c r="I8235" t="inlineStr">
        <is>
          <t>073</t>
        </is>
      </c>
      <c r="J8235" t="inlineStr">
        <is>
          <t>CARTEIRA</t>
        </is>
      </c>
      <c r="K8235" t="inlineStr">
        <is>
          <t>CONTRATO</t>
        </is>
      </c>
      <c r="L8235" t="n">
        <v>538.6415940000001</v>
      </c>
      <c r="M8235" t="inlineStr"/>
      <c r="N8235" t="inlineStr"/>
      <c r="O8235" s="142">
        <f>DATE(YEAR(H8235),MONTH(H8235),1)</f>
        <v/>
      </c>
      <c r="P8235" s="132">
        <f>IF(H8235&gt;$L$3,"Futuro","Atraso")</f>
        <v/>
      </c>
      <c r="Q8235">
        <f>12*(YEAR(H8235)-YEAR($L$3))+(MONTH(H8235)-MONTH($L$3))</f>
        <v/>
      </c>
      <c r="R8235" s="366">
        <f>IF(N8235="IBIRAPITANGA FASE 3",IF(P8235="Atraso",M8235,M8235/(1+$J$2)^Q8235),IF(P8235="Atraso",M8235,M8235/(1+$J$1)^Q8235))</f>
        <v/>
      </c>
    </row>
    <row r="8236">
      <c r="A8236" t="inlineStr">
        <is>
          <t>Q07L027</t>
        </is>
      </c>
      <c r="B8236" t="inlineStr">
        <is>
          <t>LILIANE RODRIGUES RIBEIRO</t>
        </is>
      </c>
      <c r="C8236" t="n">
        <v>1</v>
      </c>
      <c r="D8236" t="inlineStr">
        <is>
          <t>IPCA</t>
        </is>
      </c>
      <c r="E8236" t="n">
        <v>0.009488792934583046</v>
      </c>
      <c r="F8236" t="inlineStr">
        <is>
          <t>MENSAL</t>
        </is>
      </c>
      <c r="G8236" t="n">
        <v>47016</v>
      </c>
      <c r="H8236" t="n">
        <v>47016</v>
      </c>
      <c r="I8236" t="inlineStr">
        <is>
          <t>074</t>
        </is>
      </c>
      <c r="J8236" t="inlineStr">
        <is>
          <t>CARTEIRA</t>
        </is>
      </c>
      <c r="K8236" t="inlineStr">
        <is>
          <t>CONTRATO</t>
        </is>
      </c>
      <c r="L8236" t="n">
        <v>538.6415940000001</v>
      </c>
      <c r="M8236" t="inlineStr"/>
      <c r="N8236" t="inlineStr"/>
      <c r="O8236" s="142">
        <f>DATE(YEAR(H8236),MONTH(H8236),1)</f>
        <v/>
      </c>
      <c r="P8236" s="132">
        <f>IF(H8236&gt;$L$3,"Futuro","Atraso")</f>
        <v/>
      </c>
      <c r="Q8236">
        <f>12*(YEAR(H8236)-YEAR($L$3))+(MONTH(H8236)-MONTH($L$3))</f>
        <v/>
      </c>
      <c r="R8236" s="366">
        <f>IF(N8236="IBIRAPITANGA FASE 3",IF(P8236="Atraso",M8236,M8236/(1+$J$2)^Q8236),IF(P8236="Atraso",M8236,M8236/(1+$J$1)^Q8236))</f>
        <v/>
      </c>
    </row>
    <row r="8237">
      <c r="A8237" t="inlineStr">
        <is>
          <t>Q07L027</t>
        </is>
      </c>
      <c r="B8237" t="inlineStr">
        <is>
          <t>LILIANE RODRIGUES RIBEIRO</t>
        </is>
      </c>
      <c r="C8237" t="n">
        <v>1</v>
      </c>
      <c r="D8237" t="inlineStr">
        <is>
          <t>IPCA</t>
        </is>
      </c>
      <c r="E8237" t="n">
        <v>0.009488792934583046</v>
      </c>
      <c r="F8237" t="inlineStr">
        <is>
          <t>MENSAL</t>
        </is>
      </c>
      <c r="G8237" t="n">
        <v>47046</v>
      </c>
      <c r="H8237" t="n">
        <v>47046</v>
      </c>
      <c r="I8237" t="inlineStr">
        <is>
          <t>075</t>
        </is>
      </c>
      <c r="J8237" t="inlineStr">
        <is>
          <t>CARTEIRA</t>
        </is>
      </c>
      <c r="K8237" t="inlineStr">
        <is>
          <t>CONTRATO</t>
        </is>
      </c>
      <c r="L8237" t="n">
        <v>538.6415940000001</v>
      </c>
      <c r="M8237" t="inlineStr"/>
      <c r="N8237" t="inlineStr"/>
      <c r="O8237" s="142">
        <f>DATE(YEAR(H8237),MONTH(H8237),1)</f>
        <v/>
      </c>
      <c r="P8237" s="132">
        <f>IF(H8237&gt;$L$3,"Futuro","Atraso")</f>
        <v/>
      </c>
      <c r="Q8237">
        <f>12*(YEAR(H8237)-YEAR($L$3))+(MONTH(H8237)-MONTH($L$3))</f>
        <v/>
      </c>
      <c r="R8237" s="366">
        <f>IF(N8237="IBIRAPITANGA FASE 3",IF(P8237="Atraso",M8237,M8237/(1+$J$2)^Q8237),IF(P8237="Atraso",M8237,M8237/(1+$J$1)^Q8237))</f>
        <v/>
      </c>
    </row>
    <row r="8238">
      <c r="A8238" t="inlineStr">
        <is>
          <t>Q07L027</t>
        </is>
      </c>
      <c r="B8238" t="inlineStr">
        <is>
          <t>LILIANE RODRIGUES RIBEIRO</t>
        </is>
      </c>
      <c r="C8238" t="n">
        <v>1</v>
      </c>
      <c r="D8238" t="inlineStr">
        <is>
          <t>IPCA</t>
        </is>
      </c>
      <c r="E8238" t="n">
        <v>0.009488792934583046</v>
      </c>
      <c r="F8238" t="inlineStr">
        <is>
          <t>MENSAL</t>
        </is>
      </c>
      <c r="G8238" t="n">
        <v>47077</v>
      </c>
      <c r="H8238" t="n">
        <v>47077</v>
      </c>
      <c r="I8238" t="inlineStr">
        <is>
          <t>076</t>
        </is>
      </c>
      <c r="J8238" t="inlineStr">
        <is>
          <t>CARTEIRA</t>
        </is>
      </c>
      <c r="K8238" t="inlineStr">
        <is>
          <t>CONTRATO</t>
        </is>
      </c>
      <c r="L8238" t="n">
        <v>538.6415940000001</v>
      </c>
      <c r="M8238" t="inlineStr"/>
      <c r="N8238" t="inlineStr"/>
      <c r="O8238" s="142">
        <f>DATE(YEAR(H8238),MONTH(H8238),1)</f>
        <v/>
      </c>
      <c r="P8238" s="132">
        <f>IF(H8238&gt;$L$3,"Futuro","Atraso")</f>
        <v/>
      </c>
      <c r="Q8238">
        <f>12*(YEAR(H8238)-YEAR($L$3))+(MONTH(H8238)-MONTH($L$3))</f>
        <v/>
      </c>
      <c r="R8238" s="366">
        <f>IF(N8238="IBIRAPITANGA FASE 3",IF(P8238="Atraso",M8238,M8238/(1+$J$2)^Q8238),IF(P8238="Atraso",M8238,M8238/(1+$J$1)^Q8238))</f>
        <v/>
      </c>
    </row>
    <row r="8239">
      <c r="A8239" t="inlineStr">
        <is>
          <t>Q07L027</t>
        </is>
      </c>
      <c r="B8239" t="inlineStr">
        <is>
          <t>LILIANE RODRIGUES RIBEIRO</t>
        </is>
      </c>
      <c r="C8239" t="n">
        <v>1</v>
      </c>
      <c r="D8239" t="inlineStr">
        <is>
          <t>IPCA</t>
        </is>
      </c>
      <c r="E8239" t="n">
        <v>0.009488792934583046</v>
      </c>
      <c r="F8239" t="inlineStr">
        <is>
          <t>MENSAL</t>
        </is>
      </c>
      <c r="G8239" t="n">
        <v>47107</v>
      </c>
      <c r="H8239" t="n">
        <v>47107</v>
      </c>
      <c r="I8239" t="inlineStr">
        <is>
          <t>077</t>
        </is>
      </c>
      <c r="J8239" t="inlineStr">
        <is>
          <t>CARTEIRA</t>
        </is>
      </c>
      <c r="K8239" t="inlineStr">
        <is>
          <t>CONTRATO</t>
        </is>
      </c>
      <c r="L8239" t="n">
        <v>538.6415940000001</v>
      </c>
      <c r="M8239" t="inlineStr"/>
      <c r="N8239" t="inlineStr"/>
      <c r="O8239" s="142">
        <f>DATE(YEAR(H8239),MONTH(H8239),1)</f>
        <v/>
      </c>
      <c r="P8239" s="132">
        <f>IF(H8239&gt;$L$3,"Futuro","Atraso")</f>
        <v/>
      </c>
      <c r="Q8239">
        <f>12*(YEAR(H8239)-YEAR($L$3))+(MONTH(H8239)-MONTH($L$3))</f>
        <v/>
      </c>
      <c r="R8239" s="366">
        <f>IF(N8239="IBIRAPITANGA FASE 3",IF(P8239="Atraso",M8239,M8239/(1+$J$2)^Q8239),IF(P8239="Atraso",M8239,M8239/(1+$J$1)^Q8239))</f>
        <v/>
      </c>
    </row>
    <row r="8240">
      <c r="A8240" t="inlineStr">
        <is>
          <t>Q07L027</t>
        </is>
      </c>
      <c r="B8240" t="inlineStr">
        <is>
          <t>LILIANE RODRIGUES RIBEIRO</t>
        </is>
      </c>
      <c r="C8240" t="n">
        <v>1</v>
      </c>
      <c r="D8240" t="inlineStr">
        <is>
          <t>IPCA</t>
        </is>
      </c>
      <c r="E8240" t="n">
        <v>0.009488792934583046</v>
      </c>
      <c r="F8240" t="inlineStr">
        <is>
          <t>MENSAL</t>
        </is>
      </c>
      <c r="G8240" t="n">
        <v>47138</v>
      </c>
      <c r="H8240" t="n">
        <v>47138</v>
      </c>
      <c r="I8240" t="inlineStr">
        <is>
          <t>078</t>
        </is>
      </c>
      <c r="J8240" t="inlineStr">
        <is>
          <t>CARTEIRA</t>
        </is>
      </c>
      <c r="K8240" t="inlineStr">
        <is>
          <t>CONTRATO</t>
        </is>
      </c>
      <c r="L8240" t="n">
        <v>538.6415940000001</v>
      </c>
      <c r="M8240" t="inlineStr"/>
      <c r="N8240" t="inlineStr"/>
      <c r="O8240" s="142">
        <f>DATE(YEAR(H8240),MONTH(H8240),1)</f>
        <v/>
      </c>
      <c r="P8240" s="132">
        <f>IF(H8240&gt;$L$3,"Futuro","Atraso")</f>
        <v/>
      </c>
      <c r="Q8240">
        <f>12*(YEAR(H8240)-YEAR($L$3))+(MONTH(H8240)-MONTH($L$3))</f>
        <v/>
      </c>
      <c r="R8240" s="366">
        <f>IF(N8240="IBIRAPITANGA FASE 3",IF(P8240="Atraso",M8240,M8240/(1+$J$2)^Q8240),IF(P8240="Atraso",M8240,M8240/(1+$J$1)^Q8240))</f>
        <v/>
      </c>
    </row>
    <row r="8241">
      <c r="A8241" t="inlineStr">
        <is>
          <t>Q07L027</t>
        </is>
      </c>
      <c r="B8241" t="inlineStr">
        <is>
          <t>LILIANE RODRIGUES RIBEIRO</t>
        </is>
      </c>
      <c r="C8241" t="n">
        <v>1</v>
      </c>
      <c r="D8241" t="inlineStr">
        <is>
          <t>IPCA</t>
        </is>
      </c>
      <c r="E8241" t="n">
        <v>0.009488792934583046</v>
      </c>
      <c r="F8241" t="inlineStr">
        <is>
          <t>MENSAL</t>
        </is>
      </c>
      <c r="G8241" t="n">
        <v>47169</v>
      </c>
      <c r="H8241" t="n">
        <v>47169</v>
      </c>
      <c r="I8241" t="inlineStr">
        <is>
          <t>079</t>
        </is>
      </c>
      <c r="J8241" t="inlineStr">
        <is>
          <t>CARTEIRA</t>
        </is>
      </c>
      <c r="K8241" t="inlineStr">
        <is>
          <t>CONTRATO</t>
        </is>
      </c>
      <c r="L8241" t="n">
        <v>538.6415940000001</v>
      </c>
      <c r="M8241" t="inlineStr"/>
      <c r="N8241" t="inlineStr"/>
      <c r="O8241" s="142">
        <f>DATE(YEAR(H8241),MONTH(H8241),1)</f>
        <v/>
      </c>
      <c r="P8241" s="132">
        <f>IF(H8241&gt;$L$3,"Futuro","Atraso")</f>
        <v/>
      </c>
      <c r="Q8241">
        <f>12*(YEAR(H8241)-YEAR($L$3))+(MONTH(H8241)-MONTH($L$3))</f>
        <v/>
      </c>
      <c r="R8241" s="366">
        <f>IF(N8241="IBIRAPITANGA FASE 3",IF(P8241="Atraso",M8241,M8241/(1+$J$2)^Q8241),IF(P8241="Atraso",M8241,M8241/(1+$J$1)^Q8241))</f>
        <v/>
      </c>
    </row>
    <row r="8242">
      <c r="A8242" t="inlineStr">
        <is>
          <t>Q07L027</t>
        </is>
      </c>
      <c r="B8242" t="inlineStr">
        <is>
          <t>LILIANE RODRIGUES RIBEIRO</t>
        </is>
      </c>
      <c r="C8242" t="n">
        <v>1</v>
      </c>
      <c r="D8242" t="inlineStr">
        <is>
          <t>IPCA</t>
        </is>
      </c>
      <c r="E8242" t="n">
        <v>0.009488792934583046</v>
      </c>
      <c r="F8242" t="inlineStr">
        <is>
          <t>MENSAL</t>
        </is>
      </c>
      <c r="G8242" t="n">
        <v>47197</v>
      </c>
      <c r="H8242" t="n">
        <v>47197</v>
      </c>
      <c r="I8242" t="inlineStr">
        <is>
          <t>080</t>
        </is>
      </c>
      <c r="J8242" t="inlineStr">
        <is>
          <t>CARTEIRA</t>
        </is>
      </c>
      <c r="K8242" t="inlineStr">
        <is>
          <t>CONTRATO</t>
        </is>
      </c>
      <c r="L8242" t="n">
        <v>538.6415940000001</v>
      </c>
      <c r="M8242" t="inlineStr"/>
      <c r="N8242" t="inlineStr"/>
      <c r="O8242" s="142">
        <f>DATE(YEAR(H8242),MONTH(H8242),1)</f>
        <v/>
      </c>
      <c r="P8242" s="132">
        <f>IF(H8242&gt;$L$3,"Futuro","Atraso")</f>
        <v/>
      </c>
      <c r="Q8242">
        <f>12*(YEAR(H8242)-YEAR($L$3))+(MONTH(H8242)-MONTH($L$3))</f>
        <v/>
      </c>
      <c r="R8242" s="366">
        <f>IF(N8242="IBIRAPITANGA FASE 3",IF(P8242="Atraso",M8242,M8242/(1+$J$2)^Q8242),IF(P8242="Atraso",M8242,M8242/(1+$J$1)^Q8242))</f>
        <v/>
      </c>
    </row>
    <row r="8243">
      <c r="A8243" t="inlineStr">
        <is>
          <t>Q07L027</t>
        </is>
      </c>
      <c r="B8243" t="inlineStr">
        <is>
          <t>LILIANE RODRIGUES RIBEIRO</t>
        </is>
      </c>
      <c r="C8243" t="n">
        <v>1</v>
      </c>
      <c r="D8243" t="inlineStr">
        <is>
          <t>IPCA</t>
        </is>
      </c>
      <c r="E8243" t="n">
        <v>0.009488792934583046</v>
      </c>
      <c r="F8243" t="inlineStr">
        <is>
          <t>MENSAL</t>
        </is>
      </c>
      <c r="G8243" t="n">
        <v>47228</v>
      </c>
      <c r="H8243" t="n">
        <v>47228</v>
      </c>
      <c r="I8243" t="inlineStr">
        <is>
          <t>081</t>
        </is>
      </c>
      <c r="J8243" t="inlineStr">
        <is>
          <t>CARTEIRA</t>
        </is>
      </c>
      <c r="K8243" t="inlineStr">
        <is>
          <t>CONTRATO</t>
        </is>
      </c>
      <c r="L8243" t="n">
        <v>538.6415940000001</v>
      </c>
      <c r="M8243" t="inlineStr"/>
      <c r="N8243" t="inlineStr"/>
      <c r="O8243" s="142">
        <f>DATE(YEAR(H8243),MONTH(H8243),1)</f>
        <v/>
      </c>
      <c r="P8243" s="132">
        <f>IF(H8243&gt;$L$3,"Futuro","Atraso")</f>
        <v/>
      </c>
      <c r="Q8243">
        <f>12*(YEAR(H8243)-YEAR($L$3))+(MONTH(H8243)-MONTH($L$3))</f>
        <v/>
      </c>
      <c r="R8243" s="366">
        <f>IF(N8243="IBIRAPITANGA FASE 3",IF(P8243="Atraso",M8243,M8243/(1+$J$2)^Q8243),IF(P8243="Atraso",M8243,M8243/(1+$J$1)^Q8243))</f>
        <v/>
      </c>
    </row>
    <row r="8244">
      <c r="A8244" t="inlineStr">
        <is>
          <t>Q07L027</t>
        </is>
      </c>
      <c r="B8244" t="inlineStr">
        <is>
          <t>LILIANE RODRIGUES RIBEIRO</t>
        </is>
      </c>
      <c r="C8244" t="n">
        <v>1</v>
      </c>
      <c r="D8244" t="inlineStr">
        <is>
          <t>IPCA</t>
        </is>
      </c>
      <c r="E8244" t="n">
        <v>0.009488792934583046</v>
      </c>
      <c r="F8244" t="inlineStr">
        <is>
          <t>MENSAL</t>
        </is>
      </c>
      <c r="G8244" t="n">
        <v>47258</v>
      </c>
      <c r="H8244" t="n">
        <v>47258</v>
      </c>
      <c r="I8244" t="inlineStr">
        <is>
          <t>082</t>
        </is>
      </c>
      <c r="J8244" t="inlineStr">
        <is>
          <t>CARTEIRA</t>
        </is>
      </c>
      <c r="K8244" t="inlineStr">
        <is>
          <t>CONTRATO</t>
        </is>
      </c>
      <c r="L8244" t="n">
        <v>538.6415940000001</v>
      </c>
      <c r="M8244" t="inlineStr"/>
      <c r="N8244" t="inlineStr"/>
      <c r="O8244" s="142">
        <f>DATE(YEAR(H8244),MONTH(H8244),1)</f>
        <v/>
      </c>
      <c r="P8244" s="132">
        <f>IF(H8244&gt;$L$3,"Futuro","Atraso")</f>
        <v/>
      </c>
      <c r="Q8244">
        <f>12*(YEAR(H8244)-YEAR($L$3))+(MONTH(H8244)-MONTH($L$3))</f>
        <v/>
      </c>
      <c r="R8244" s="366">
        <f>IF(N8244="IBIRAPITANGA FASE 3",IF(P8244="Atraso",M8244,M8244/(1+$J$2)^Q8244),IF(P8244="Atraso",M8244,M8244/(1+$J$1)^Q8244))</f>
        <v/>
      </c>
    </row>
    <row r="8245">
      <c r="A8245" t="inlineStr">
        <is>
          <t>Q07L027</t>
        </is>
      </c>
      <c r="B8245" t="inlineStr">
        <is>
          <t>LILIANE RODRIGUES RIBEIRO</t>
        </is>
      </c>
      <c r="C8245" t="n">
        <v>1</v>
      </c>
      <c r="D8245" t="inlineStr">
        <is>
          <t>IPCA</t>
        </is>
      </c>
      <c r="E8245" t="n">
        <v>0.009488792934583046</v>
      </c>
      <c r="F8245" t="inlineStr">
        <is>
          <t>MENSAL</t>
        </is>
      </c>
      <c r="G8245" t="n">
        <v>47258</v>
      </c>
      <c r="H8245" t="n">
        <v>47258</v>
      </c>
      <c r="I8245" t="inlineStr">
        <is>
          <t>007</t>
        </is>
      </c>
      <c r="J8245" t="inlineStr">
        <is>
          <t>CARTEIRA</t>
        </is>
      </c>
      <c r="K8245" t="inlineStr">
        <is>
          <t>CONTRATO</t>
        </is>
      </c>
      <c r="L8245" t="n">
        <v>1565.82813</v>
      </c>
      <c r="M8245" t="inlineStr"/>
      <c r="N8245" t="inlineStr"/>
      <c r="O8245" s="142">
        <f>DATE(YEAR(H8245),MONTH(H8245),1)</f>
        <v/>
      </c>
      <c r="P8245" s="132">
        <f>IF(H8245&gt;$L$3,"Futuro","Atraso")</f>
        <v/>
      </c>
      <c r="Q8245">
        <f>12*(YEAR(H8245)-YEAR($L$3))+(MONTH(H8245)-MONTH($L$3))</f>
        <v/>
      </c>
      <c r="R8245" s="366">
        <f>IF(N8245="IBIRAPITANGA FASE 3",IF(P8245="Atraso",M8245,M8245/(1+$J$2)^Q8245),IF(P8245="Atraso",M8245,M8245/(1+$J$1)^Q8245))</f>
        <v/>
      </c>
    </row>
    <row r="8246">
      <c r="A8246" t="inlineStr">
        <is>
          <t>Q07L027</t>
        </is>
      </c>
      <c r="B8246" t="inlineStr">
        <is>
          <t>LILIANE RODRIGUES RIBEIRO</t>
        </is>
      </c>
      <c r="C8246" t="n">
        <v>1</v>
      </c>
      <c r="D8246" t="inlineStr">
        <is>
          <t>IPCA</t>
        </is>
      </c>
      <c r="E8246" t="n">
        <v>0.009488792934583046</v>
      </c>
      <c r="F8246" t="inlineStr">
        <is>
          <t>MENSAL</t>
        </is>
      </c>
      <c r="G8246" t="n">
        <v>47289</v>
      </c>
      <c r="H8246" t="n">
        <v>47289</v>
      </c>
      <c r="I8246" t="inlineStr">
        <is>
          <t>083</t>
        </is>
      </c>
      <c r="J8246" t="inlineStr">
        <is>
          <t>CARTEIRA</t>
        </is>
      </c>
      <c r="K8246" t="inlineStr">
        <is>
          <t>CONTRATO</t>
        </is>
      </c>
      <c r="L8246" t="n">
        <v>538.6415940000001</v>
      </c>
      <c r="M8246" t="inlineStr"/>
      <c r="N8246" t="inlineStr"/>
      <c r="O8246" s="142">
        <f>DATE(YEAR(H8246),MONTH(H8246),1)</f>
        <v/>
      </c>
      <c r="P8246" s="132">
        <f>IF(H8246&gt;$L$3,"Futuro","Atraso")</f>
        <v/>
      </c>
      <c r="Q8246">
        <f>12*(YEAR(H8246)-YEAR($L$3))+(MONTH(H8246)-MONTH($L$3))</f>
        <v/>
      </c>
      <c r="R8246" s="366">
        <f>IF(N8246="IBIRAPITANGA FASE 3",IF(P8246="Atraso",M8246,M8246/(1+$J$2)^Q8246),IF(P8246="Atraso",M8246,M8246/(1+$J$1)^Q8246))</f>
        <v/>
      </c>
    </row>
    <row r="8247">
      <c r="A8247" t="inlineStr">
        <is>
          <t>Q07L027</t>
        </is>
      </c>
      <c r="B8247" t="inlineStr">
        <is>
          <t>LILIANE RODRIGUES RIBEIRO</t>
        </is>
      </c>
      <c r="C8247" t="n">
        <v>1</v>
      </c>
      <c r="D8247" t="inlineStr">
        <is>
          <t>IPCA</t>
        </is>
      </c>
      <c r="E8247" t="n">
        <v>0.009488792934583046</v>
      </c>
      <c r="F8247" t="inlineStr">
        <is>
          <t>MENSAL</t>
        </is>
      </c>
      <c r="G8247" t="n">
        <v>47319</v>
      </c>
      <c r="H8247" t="n">
        <v>47319</v>
      </c>
      <c r="I8247" t="inlineStr">
        <is>
          <t>084</t>
        </is>
      </c>
      <c r="J8247" t="inlineStr">
        <is>
          <t>CARTEIRA</t>
        </is>
      </c>
      <c r="K8247" t="inlineStr">
        <is>
          <t>CONTRATO</t>
        </is>
      </c>
      <c r="L8247" t="n">
        <v>538.6415940000001</v>
      </c>
      <c r="M8247" t="inlineStr"/>
      <c r="N8247" t="inlineStr"/>
      <c r="O8247" s="142">
        <f>DATE(YEAR(H8247),MONTH(H8247),1)</f>
        <v/>
      </c>
      <c r="P8247" s="132">
        <f>IF(H8247&gt;$L$3,"Futuro","Atraso")</f>
        <v/>
      </c>
      <c r="Q8247">
        <f>12*(YEAR(H8247)-YEAR($L$3))+(MONTH(H8247)-MONTH($L$3))</f>
        <v/>
      </c>
      <c r="R8247" s="366">
        <f>IF(N8247="IBIRAPITANGA FASE 3",IF(P8247="Atraso",M8247,M8247/(1+$J$2)^Q8247),IF(P8247="Atraso",M8247,M8247/(1+$J$1)^Q8247))</f>
        <v/>
      </c>
    </row>
    <row r="8248">
      <c r="A8248" t="inlineStr">
        <is>
          <t>Q07L027</t>
        </is>
      </c>
      <c r="B8248" t="inlineStr">
        <is>
          <t>LILIANE RODRIGUES RIBEIRO</t>
        </is>
      </c>
      <c r="C8248" t="n">
        <v>1</v>
      </c>
      <c r="D8248" t="inlineStr">
        <is>
          <t>IPCA</t>
        </is>
      </c>
      <c r="E8248" t="n">
        <v>0.009488792934583046</v>
      </c>
      <c r="F8248" t="inlineStr">
        <is>
          <t>MENSAL</t>
        </is>
      </c>
      <c r="G8248" t="n">
        <v>47350</v>
      </c>
      <c r="H8248" t="n">
        <v>47350</v>
      </c>
      <c r="I8248" t="inlineStr">
        <is>
          <t>085</t>
        </is>
      </c>
      <c r="J8248" t="inlineStr">
        <is>
          <t>CARTEIRA</t>
        </is>
      </c>
      <c r="K8248" t="inlineStr">
        <is>
          <t>CONTRATO</t>
        </is>
      </c>
      <c r="L8248" t="n">
        <v>538.6415940000001</v>
      </c>
      <c r="M8248" t="inlineStr"/>
      <c r="N8248" t="inlineStr"/>
      <c r="O8248" s="142">
        <f>DATE(YEAR(H8248),MONTH(H8248),1)</f>
        <v/>
      </c>
      <c r="P8248" s="132">
        <f>IF(H8248&gt;$L$3,"Futuro","Atraso")</f>
        <v/>
      </c>
      <c r="Q8248">
        <f>12*(YEAR(H8248)-YEAR($L$3))+(MONTH(H8248)-MONTH($L$3))</f>
        <v/>
      </c>
      <c r="R8248" s="366">
        <f>IF(N8248="IBIRAPITANGA FASE 3",IF(P8248="Atraso",M8248,M8248/(1+$J$2)^Q8248),IF(P8248="Atraso",M8248,M8248/(1+$J$1)^Q8248))</f>
        <v/>
      </c>
    </row>
    <row r="8249">
      <c r="A8249" t="inlineStr">
        <is>
          <t>Q07L027</t>
        </is>
      </c>
      <c r="B8249" t="inlineStr">
        <is>
          <t>LILIANE RODRIGUES RIBEIRO</t>
        </is>
      </c>
      <c r="C8249" t="n">
        <v>1</v>
      </c>
      <c r="D8249" t="inlineStr">
        <is>
          <t>IPCA</t>
        </is>
      </c>
      <c r="E8249" t="n">
        <v>0.009488792934583046</v>
      </c>
      <c r="F8249" t="inlineStr">
        <is>
          <t>MENSAL</t>
        </is>
      </c>
      <c r="G8249" t="n">
        <v>47381</v>
      </c>
      <c r="H8249" t="n">
        <v>47381</v>
      </c>
      <c r="I8249" t="inlineStr">
        <is>
          <t>086</t>
        </is>
      </c>
      <c r="J8249" t="inlineStr">
        <is>
          <t>CARTEIRA</t>
        </is>
      </c>
      <c r="K8249" t="inlineStr">
        <is>
          <t>CONTRATO</t>
        </is>
      </c>
      <c r="L8249" t="n">
        <v>538.6415940000001</v>
      </c>
      <c r="M8249" t="inlineStr"/>
      <c r="N8249" t="inlineStr"/>
      <c r="O8249" s="142">
        <f>DATE(YEAR(H8249),MONTH(H8249),1)</f>
        <v/>
      </c>
      <c r="P8249" s="132">
        <f>IF(H8249&gt;$L$3,"Futuro","Atraso")</f>
        <v/>
      </c>
      <c r="Q8249">
        <f>12*(YEAR(H8249)-YEAR($L$3))+(MONTH(H8249)-MONTH($L$3))</f>
        <v/>
      </c>
      <c r="R8249" s="366">
        <f>IF(N8249="IBIRAPITANGA FASE 3",IF(P8249="Atraso",M8249,M8249/(1+$J$2)^Q8249),IF(P8249="Atraso",M8249,M8249/(1+$J$1)^Q8249))</f>
        <v/>
      </c>
    </row>
    <row r="8250">
      <c r="A8250" t="inlineStr">
        <is>
          <t>Q07L027</t>
        </is>
      </c>
      <c r="B8250" t="inlineStr">
        <is>
          <t>LILIANE RODRIGUES RIBEIRO</t>
        </is>
      </c>
      <c r="C8250" t="n">
        <v>1</v>
      </c>
      <c r="D8250" t="inlineStr">
        <is>
          <t>IPCA</t>
        </is>
      </c>
      <c r="E8250" t="n">
        <v>0.009488792934583046</v>
      </c>
      <c r="F8250" t="inlineStr">
        <is>
          <t>MENSAL</t>
        </is>
      </c>
      <c r="G8250" t="n">
        <v>47411</v>
      </c>
      <c r="H8250" t="n">
        <v>47411</v>
      </c>
      <c r="I8250" t="inlineStr">
        <is>
          <t>087</t>
        </is>
      </c>
      <c r="J8250" t="inlineStr">
        <is>
          <t>CARTEIRA</t>
        </is>
      </c>
      <c r="K8250" t="inlineStr">
        <is>
          <t>CONTRATO</t>
        </is>
      </c>
      <c r="L8250" t="n">
        <v>538.6415940000001</v>
      </c>
      <c r="M8250" t="inlineStr"/>
      <c r="N8250" t="inlineStr"/>
      <c r="O8250" s="142">
        <f>DATE(YEAR(H8250),MONTH(H8250),1)</f>
        <v/>
      </c>
      <c r="P8250" s="132">
        <f>IF(H8250&gt;$L$3,"Futuro","Atraso")</f>
        <v/>
      </c>
      <c r="Q8250">
        <f>12*(YEAR(H8250)-YEAR($L$3))+(MONTH(H8250)-MONTH($L$3))</f>
        <v/>
      </c>
      <c r="R8250" s="366">
        <f>IF(N8250="IBIRAPITANGA FASE 3",IF(P8250="Atraso",M8250,M8250/(1+$J$2)^Q8250),IF(P8250="Atraso",M8250,M8250/(1+$J$1)^Q8250))</f>
        <v/>
      </c>
    </row>
    <row r="8251">
      <c r="A8251" t="inlineStr">
        <is>
          <t>Q07L027</t>
        </is>
      </c>
      <c r="B8251" t="inlineStr">
        <is>
          <t>LILIANE RODRIGUES RIBEIRO</t>
        </is>
      </c>
      <c r="C8251" t="n">
        <v>1</v>
      </c>
      <c r="D8251" t="inlineStr">
        <is>
          <t>IPCA</t>
        </is>
      </c>
      <c r="E8251" t="n">
        <v>0.009488792934583046</v>
      </c>
      <c r="F8251" t="inlineStr">
        <is>
          <t>MENSAL</t>
        </is>
      </c>
      <c r="G8251" t="n">
        <v>47442</v>
      </c>
      <c r="H8251" t="n">
        <v>47442</v>
      </c>
      <c r="I8251" t="inlineStr">
        <is>
          <t>088</t>
        </is>
      </c>
      <c r="J8251" t="inlineStr">
        <is>
          <t>CARTEIRA</t>
        </is>
      </c>
      <c r="K8251" t="inlineStr">
        <is>
          <t>CONTRATO</t>
        </is>
      </c>
      <c r="L8251" t="n">
        <v>538.6415940000001</v>
      </c>
      <c r="M8251" t="inlineStr"/>
      <c r="N8251" t="inlineStr"/>
      <c r="O8251" s="142">
        <f>DATE(YEAR(H8251),MONTH(H8251),1)</f>
        <v/>
      </c>
      <c r="P8251" s="132">
        <f>IF(H8251&gt;$L$3,"Futuro","Atraso")</f>
        <v/>
      </c>
      <c r="Q8251">
        <f>12*(YEAR(H8251)-YEAR($L$3))+(MONTH(H8251)-MONTH($L$3))</f>
        <v/>
      </c>
      <c r="R8251" s="366">
        <f>IF(N8251="IBIRAPITANGA FASE 3",IF(P8251="Atraso",M8251,M8251/(1+$J$2)^Q8251),IF(P8251="Atraso",M8251,M8251/(1+$J$1)^Q8251))</f>
        <v/>
      </c>
    </row>
    <row r="8252">
      <c r="A8252" t="inlineStr">
        <is>
          <t>Q07L027</t>
        </is>
      </c>
      <c r="B8252" t="inlineStr">
        <is>
          <t>LILIANE RODRIGUES RIBEIRO</t>
        </is>
      </c>
      <c r="C8252" t="n">
        <v>1</v>
      </c>
      <c r="D8252" t="inlineStr">
        <is>
          <t>IPCA</t>
        </is>
      </c>
      <c r="E8252" t="n">
        <v>0.009488792934583046</v>
      </c>
      <c r="F8252" t="inlineStr">
        <is>
          <t>MENSAL</t>
        </is>
      </c>
      <c r="G8252" t="n">
        <v>47472</v>
      </c>
      <c r="H8252" t="n">
        <v>47472</v>
      </c>
      <c r="I8252" t="inlineStr">
        <is>
          <t>089</t>
        </is>
      </c>
      <c r="J8252" t="inlineStr">
        <is>
          <t>CARTEIRA</t>
        </is>
      </c>
      <c r="K8252" t="inlineStr">
        <is>
          <t>CONTRATO</t>
        </is>
      </c>
      <c r="L8252" t="n">
        <v>538.6415940000001</v>
      </c>
      <c r="M8252" t="inlineStr"/>
      <c r="N8252" t="inlineStr"/>
      <c r="O8252" s="142">
        <f>DATE(YEAR(H8252),MONTH(H8252),1)</f>
        <v/>
      </c>
      <c r="P8252" s="132">
        <f>IF(H8252&gt;$L$3,"Futuro","Atraso")</f>
        <v/>
      </c>
      <c r="Q8252">
        <f>12*(YEAR(H8252)-YEAR($L$3))+(MONTH(H8252)-MONTH($L$3))</f>
        <v/>
      </c>
      <c r="R8252" s="366">
        <f>IF(N8252="IBIRAPITANGA FASE 3",IF(P8252="Atraso",M8252,M8252/(1+$J$2)^Q8252),IF(P8252="Atraso",M8252,M8252/(1+$J$1)^Q8252))</f>
        <v/>
      </c>
    </row>
    <row r="8253">
      <c r="A8253" t="inlineStr">
        <is>
          <t>Q07L027</t>
        </is>
      </c>
      <c r="B8253" t="inlineStr">
        <is>
          <t>LILIANE RODRIGUES RIBEIRO</t>
        </is>
      </c>
      <c r="C8253" t="n">
        <v>1</v>
      </c>
      <c r="D8253" t="inlineStr">
        <is>
          <t>IPCA</t>
        </is>
      </c>
      <c r="E8253" t="n">
        <v>0.009488792934583046</v>
      </c>
      <c r="F8253" t="inlineStr">
        <is>
          <t>MENSAL</t>
        </is>
      </c>
      <c r="G8253" t="n">
        <v>47503</v>
      </c>
      <c r="H8253" t="n">
        <v>47503</v>
      </c>
      <c r="I8253" t="inlineStr">
        <is>
          <t>090</t>
        </is>
      </c>
      <c r="J8253" t="inlineStr">
        <is>
          <t>CARTEIRA</t>
        </is>
      </c>
      <c r="K8253" t="inlineStr">
        <is>
          <t>CONTRATO</t>
        </is>
      </c>
      <c r="L8253" t="n">
        <v>538.6415940000001</v>
      </c>
      <c r="M8253" t="inlineStr"/>
      <c r="N8253" t="inlineStr"/>
      <c r="O8253" s="142">
        <f>DATE(YEAR(H8253),MONTH(H8253),1)</f>
        <v/>
      </c>
      <c r="P8253" s="132">
        <f>IF(H8253&gt;$L$3,"Futuro","Atraso")</f>
        <v/>
      </c>
      <c r="Q8253">
        <f>12*(YEAR(H8253)-YEAR($L$3))+(MONTH(H8253)-MONTH($L$3))</f>
        <v/>
      </c>
      <c r="R8253" s="366">
        <f>IF(N8253="IBIRAPITANGA FASE 3",IF(P8253="Atraso",M8253,M8253/(1+$J$2)^Q8253),IF(P8253="Atraso",M8253,M8253/(1+$J$1)^Q8253))</f>
        <v/>
      </c>
    </row>
    <row r="8254">
      <c r="A8254" t="inlineStr">
        <is>
          <t>Q07L027</t>
        </is>
      </c>
      <c r="B8254" t="inlineStr">
        <is>
          <t>LILIANE RODRIGUES RIBEIRO</t>
        </is>
      </c>
      <c r="C8254" t="n">
        <v>1</v>
      </c>
      <c r="D8254" t="inlineStr">
        <is>
          <t>IPCA</t>
        </is>
      </c>
      <c r="E8254" t="n">
        <v>0.009488792934583046</v>
      </c>
      <c r="F8254" t="inlineStr">
        <is>
          <t>MENSAL</t>
        </is>
      </c>
      <c r="G8254" t="n">
        <v>47534</v>
      </c>
      <c r="H8254" t="n">
        <v>47534</v>
      </c>
      <c r="I8254" t="inlineStr">
        <is>
          <t>091</t>
        </is>
      </c>
      <c r="J8254" t="inlineStr">
        <is>
          <t>CARTEIRA</t>
        </is>
      </c>
      <c r="K8254" t="inlineStr">
        <is>
          <t>CONTRATO</t>
        </is>
      </c>
      <c r="L8254" t="n">
        <v>538.6415940000001</v>
      </c>
      <c r="M8254" t="inlineStr"/>
      <c r="N8254" t="inlineStr"/>
      <c r="O8254" s="142">
        <f>DATE(YEAR(H8254),MONTH(H8254),1)</f>
        <v/>
      </c>
      <c r="P8254" s="132">
        <f>IF(H8254&gt;$L$3,"Futuro","Atraso")</f>
        <v/>
      </c>
      <c r="Q8254">
        <f>12*(YEAR(H8254)-YEAR($L$3))+(MONTH(H8254)-MONTH($L$3))</f>
        <v/>
      </c>
      <c r="R8254" s="366">
        <f>IF(N8254="IBIRAPITANGA FASE 3",IF(P8254="Atraso",M8254,M8254/(1+$J$2)^Q8254),IF(P8254="Atraso",M8254,M8254/(1+$J$1)^Q8254))</f>
        <v/>
      </c>
    </row>
    <row r="8255">
      <c r="A8255" t="inlineStr">
        <is>
          <t>Q07L027</t>
        </is>
      </c>
      <c r="B8255" t="inlineStr">
        <is>
          <t>LILIANE RODRIGUES RIBEIRO</t>
        </is>
      </c>
      <c r="C8255" t="n">
        <v>1</v>
      </c>
      <c r="D8255" t="inlineStr">
        <is>
          <t>IPCA</t>
        </is>
      </c>
      <c r="E8255" t="n">
        <v>0.009488792934583046</v>
      </c>
      <c r="F8255" t="inlineStr">
        <is>
          <t>MENSAL</t>
        </is>
      </c>
      <c r="G8255" t="n">
        <v>47562</v>
      </c>
      <c r="H8255" t="n">
        <v>47562</v>
      </c>
      <c r="I8255" t="inlineStr">
        <is>
          <t>092</t>
        </is>
      </c>
      <c r="J8255" t="inlineStr">
        <is>
          <t>CARTEIRA</t>
        </is>
      </c>
      <c r="K8255" t="inlineStr">
        <is>
          <t>CONTRATO</t>
        </is>
      </c>
      <c r="L8255" t="n">
        <v>538.6415940000001</v>
      </c>
      <c r="M8255" t="inlineStr"/>
      <c r="N8255" t="inlineStr"/>
      <c r="O8255" s="142">
        <f>DATE(YEAR(H8255),MONTH(H8255),1)</f>
        <v/>
      </c>
      <c r="P8255" s="132">
        <f>IF(H8255&gt;$L$3,"Futuro","Atraso")</f>
        <v/>
      </c>
      <c r="Q8255">
        <f>12*(YEAR(H8255)-YEAR($L$3))+(MONTH(H8255)-MONTH($L$3))</f>
        <v/>
      </c>
      <c r="R8255" s="366">
        <f>IF(N8255="IBIRAPITANGA FASE 3",IF(P8255="Atraso",M8255,M8255/(1+$J$2)^Q8255),IF(P8255="Atraso",M8255,M8255/(1+$J$1)^Q8255))</f>
        <v/>
      </c>
    </row>
    <row r="8256">
      <c r="A8256" t="inlineStr">
        <is>
          <t>Q07L027</t>
        </is>
      </c>
      <c r="B8256" t="inlineStr">
        <is>
          <t>LILIANE RODRIGUES RIBEIRO</t>
        </is>
      </c>
      <c r="C8256" t="n">
        <v>1</v>
      </c>
      <c r="D8256" t="inlineStr">
        <is>
          <t>IPCA</t>
        </is>
      </c>
      <c r="E8256" t="n">
        <v>0.009488792934583046</v>
      </c>
      <c r="F8256" t="inlineStr">
        <is>
          <t>MENSAL</t>
        </is>
      </c>
      <c r="G8256" t="n">
        <v>47593</v>
      </c>
      <c r="H8256" t="n">
        <v>47593</v>
      </c>
      <c r="I8256" t="inlineStr">
        <is>
          <t>093</t>
        </is>
      </c>
      <c r="J8256" t="inlineStr">
        <is>
          <t>CARTEIRA</t>
        </is>
      </c>
      <c r="K8256" t="inlineStr">
        <is>
          <t>CONTRATO</t>
        </is>
      </c>
      <c r="L8256" t="n">
        <v>538.6415940000001</v>
      </c>
      <c r="M8256" t="inlineStr"/>
      <c r="N8256" t="inlineStr"/>
      <c r="O8256" s="142">
        <f>DATE(YEAR(H8256),MONTH(H8256),1)</f>
        <v/>
      </c>
      <c r="P8256" s="132">
        <f>IF(H8256&gt;$L$3,"Futuro","Atraso")</f>
        <v/>
      </c>
      <c r="Q8256">
        <f>12*(YEAR(H8256)-YEAR($L$3))+(MONTH(H8256)-MONTH($L$3))</f>
        <v/>
      </c>
      <c r="R8256" s="366">
        <f>IF(N8256="IBIRAPITANGA FASE 3",IF(P8256="Atraso",M8256,M8256/(1+$J$2)^Q8256),IF(P8256="Atraso",M8256,M8256/(1+$J$1)^Q8256))</f>
        <v/>
      </c>
    </row>
    <row r="8257">
      <c r="A8257" t="inlineStr">
        <is>
          <t>Q07L027</t>
        </is>
      </c>
      <c r="B8257" t="inlineStr">
        <is>
          <t>LILIANE RODRIGUES RIBEIRO</t>
        </is>
      </c>
      <c r="C8257" t="n">
        <v>1</v>
      </c>
      <c r="D8257" t="inlineStr">
        <is>
          <t>IPCA</t>
        </is>
      </c>
      <c r="E8257" t="n">
        <v>0.009488792934583046</v>
      </c>
      <c r="F8257" t="inlineStr">
        <is>
          <t>MENSAL</t>
        </is>
      </c>
      <c r="G8257" t="n">
        <v>47623</v>
      </c>
      <c r="H8257" t="n">
        <v>47623</v>
      </c>
      <c r="I8257" t="inlineStr">
        <is>
          <t>094</t>
        </is>
      </c>
      <c r="J8257" t="inlineStr">
        <is>
          <t>CARTEIRA</t>
        </is>
      </c>
      <c r="K8257" t="inlineStr">
        <is>
          <t>CONTRATO</t>
        </is>
      </c>
      <c r="L8257" t="n">
        <v>538.6415940000001</v>
      </c>
      <c r="M8257" t="inlineStr"/>
      <c r="N8257" t="inlineStr"/>
      <c r="O8257" s="142">
        <f>DATE(YEAR(H8257),MONTH(H8257),1)</f>
        <v/>
      </c>
      <c r="P8257" s="132">
        <f>IF(H8257&gt;$L$3,"Futuro","Atraso")</f>
        <v/>
      </c>
      <c r="Q8257">
        <f>12*(YEAR(H8257)-YEAR($L$3))+(MONTH(H8257)-MONTH($L$3))</f>
        <v/>
      </c>
      <c r="R8257" s="366">
        <f>IF(N8257="IBIRAPITANGA FASE 3",IF(P8257="Atraso",M8257,M8257/(1+$J$2)^Q8257),IF(P8257="Atraso",M8257,M8257/(1+$J$1)^Q8257))</f>
        <v/>
      </c>
    </row>
    <row r="8258">
      <c r="A8258" t="inlineStr">
        <is>
          <t>Q07L027</t>
        </is>
      </c>
      <c r="B8258" t="inlineStr">
        <is>
          <t>LILIANE RODRIGUES RIBEIRO</t>
        </is>
      </c>
      <c r="C8258" t="n">
        <v>1</v>
      </c>
      <c r="D8258" t="inlineStr">
        <is>
          <t>IPCA</t>
        </is>
      </c>
      <c r="E8258" t="n">
        <v>0.009488792934583046</v>
      </c>
      <c r="F8258" t="inlineStr">
        <is>
          <t>MENSAL</t>
        </is>
      </c>
      <c r="G8258" t="n">
        <v>47623</v>
      </c>
      <c r="H8258" t="n">
        <v>47623</v>
      </c>
      <c r="I8258" t="inlineStr">
        <is>
          <t>008</t>
        </is>
      </c>
      <c r="J8258" t="inlineStr">
        <is>
          <t>CARTEIRA</t>
        </is>
      </c>
      <c r="K8258" t="inlineStr">
        <is>
          <t>CONTRATO</t>
        </is>
      </c>
      <c r="L8258" t="n">
        <v>1565.82813</v>
      </c>
      <c r="M8258" t="inlineStr"/>
      <c r="N8258" t="inlineStr"/>
      <c r="O8258" s="142">
        <f>DATE(YEAR(H8258),MONTH(H8258),1)</f>
        <v/>
      </c>
      <c r="P8258" s="132">
        <f>IF(H8258&gt;$L$3,"Futuro","Atraso")</f>
        <v/>
      </c>
      <c r="Q8258">
        <f>12*(YEAR(H8258)-YEAR($L$3))+(MONTH(H8258)-MONTH($L$3))</f>
        <v/>
      </c>
      <c r="R8258" s="366">
        <f>IF(N8258="IBIRAPITANGA FASE 3",IF(P8258="Atraso",M8258,M8258/(1+$J$2)^Q8258),IF(P8258="Atraso",M8258,M8258/(1+$J$1)^Q8258))</f>
        <v/>
      </c>
    </row>
    <row r="8259">
      <c r="A8259" t="inlineStr">
        <is>
          <t>Q07L027</t>
        </is>
      </c>
      <c r="B8259" t="inlineStr">
        <is>
          <t>LILIANE RODRIGUES RIBEIRO</t>
        </is>
      </c>
      <c r="C8259" t="n">
        <v>1</v>
      </c>
      <c r="D8259" t="inlineStr">
        <is>
          <t>IPCA</t>
        </is>
      </c>
      <c r="E8259" t="n">
        <v>0.009488792934583046</v>
      </c>
      <c r="F8259" t="inlineStr">
        <is>
          <t>MENSAL</t>
        </is>
      </c>
      <c r="G8259" t="n">
        <v>47654</v>
      </c>
      <c r="H8259" t="n">
        <v>47654</v>
      </c>
      <c r="I8259" t="inlineStr">
        <is>
          <t>095</t>
        </is>
      </c>
      <c r="J8259" t="inlineStr">
        <is>
          <t>CARTEIRA</t>
        </is>
      </c>
      <c r="K8259" t="inlineStr">
        <is>
          <t>CONTRATO</t>
        </is>
      </c>
      <c r="L8259" t="n">
        <v>538.6415940000001</v>
      </c>
      <c r="M8259" t="inlineStr"/>
      <c r="N8259" t="inlineStr"/>
      <c r="O8259" s="142">
        <f>DATE(YEAR(H8259),MONTH(H8259),1)</f>
        <v/>
      </c>
      <c r="P8259" s="132">
        <f>IF(H8259&gt;$L$3,"Futuro","Atraso")</f>
        <v/>
      </c>
      <c r="Q8259">
        <f>12*(YEAR(H8259)-YEAR($L$3))+(MONTH(H8259)-MONTH($L$3))</f>
        <v/>
      </c>
      <c r="R8259" s="366">
        <f>IF(N8259="IBIRAPITANGA FASE 3",IF(P8259="Atraso",M8259,M8259/(1+$J$2)^Q8259),IF(P8259="Atraso",M8259,M8259/(1+$J$1)^Q8259))</f>
        <v/>
      </c>
    </row>
    <row r="8260">
      <c r="A8260" t="inlineStr">
        <is>
          <t>Q07L027</t>
        </is>
      </c>
      <c r="B8260" t="inlineStr">
        <is>
          <t>LILIANE RODRIGUES RIBEIRO</t>
        </is>
      </c>
      <c r="C8260" t="n">
        <v>1</v>
      </c>
      <c r="D8260" t="inlineStr">
        <is>
          <t>IPCA</t>
        </is>
      </c>
      <c r="E8260" t="n">
        <v>0.009488792934583046</v>
      </c>
      <c r="F8260" t="inlineStr">
        <is>
          <t>MENSAL</t>
        </is>
      </c>
      <c r="G8260" t="n">
        <v>47684</v>
      </c>
      <c r="H8260" t="n">
        <v>47684</v>
      </c>
      <c r="I8260" t="inlineStr">
        <is>
          <t>096</t>
        </is>
      </c>
      <c r="J8260" t="inlineStr">
        <is>
          <t>CARTEIRA</t>
        </is>
      </c>
      <c r="K8260" t="inlineStr">
        <is>
          <t>CONTRATO</t>
        </is>
      </c>
      <c r="L8260" t="n">
        <v>538.6415940000001</v>
      </c>
      <c r="M8260" t="inlineStr"/>
      <c r="N8260" t="inlineStr"/>
      <c r="O8260" s="142">
        <f>DATE(YEAR(H8260),MONTH(H8260),1)</f>
        <v/>
      </c>
      <c r="P8260" s="132">
        <f>IF(H8260&gt;$L$3,"Futuro","Atraso")</f>
        <v/>
      </c>
      <c r="Q8260">
        <f>12*(YEAR(H8260)-YEAR($L$3))+(MONTH(H8260)-MONTH($L$3))</f>
        <v/>
      </c>
      <c r="R8260" s="366">
        <f>IF(N8260="IBIRAPITANGA FASE 3",IF(P8260="Atraso",M8260,M8260/(1+$J$2)^Q8260),IF(P8260="Atraso",M8260,M8260/(1+$J$1)^Q8260))</f>
        <v/>
      </c>
    </row>
    <row r="8261">
      <c r="A8261" t="inlineStr">
        <is>
          <t>Q07L027</t>
        </is>
      </c>
      <c r="B8261" t="inlineStr">
        <is>
          <t>LILIANE RODRIGUES RIBEIRO</t>
        </is>
      </c>
      <c r="C8261" t="n">
        <v>1</v>
      </c>
      <c r="D8261" t="inlineStr">
        <is>
          <t>IPCA</t>
        </is>
      </c>
      <c r="E8261" t="n">
        <v>0.009488792934583046</v>
      </c>
      <c r="F8261" t="inlineStr">
        <is>
          <t>MENSAL</t>
        </is>
      </c>
      <c r="G8261" t="n">
        <v>47715</v>
      </c>
      <c r="H8261" t="n">
        <v>47715</v>
      </c>
      <c r="I8261" t="inlineStr">
        <is>
          <t>097</t>
        </is>
      </c>
      <c r="J8261" t="inlineStr">
        <is>
          <t>CARTEIRA</t>
        </is>
      </c>
      <c r="K8261" t="inlineStr">
        <is>
          <t>CONTRATO</t>
        </is>
      </c>
      <c r="L8261" t="n">
        <v>538.6415940000001</v>
      </c>
      <c r="M8261" t="inlineStr"/>
      <c r="N8261" t="inlineStr"/>
      <c r="O8261" s="142">
        <f>DATE(YEAR(H8261),MONTH(H8261),1)</f>
        <v/>
      </c>
      <c r="P8261" s="132">
        <f>IF(H8261&gt;$L$3,"Futuro","Atraso")</f>
        <v/>
      </c>
      <c r="Q8261">
        <f>12*(YEAR(H8261)-YEAR($L$3))+(MONTH(H8261)-MONTH($L$3))</f>
        <v/>
      </c>
      <c r="R8261" s="366">
        <f>IF(N8261="IBIRAPITANGA FASE 3",IF(P8261="Atraso",M8261,M8261/(1+$J$2)^Q8261),IF(P8261="Atraso",M8261,M8261/(1+$J$1)^Q8261))</f>
        <v/>
      </c>
    </row>
    <row r="8262">
      <c r="A8262" t="inlineStr">
        <is>
          <t>Q07L027</t>
        </is>
      </c>
      <c r="B8262" t="inlineStr">
        <is>
          <t>LILIANE RODRIGUES RIBEIRO</t>
        </is>
      </c>
      <c r="C8262" t="n">
        <v>1</v>
      </c>
      <c r="D8262" t="inlineStr">
        <is>
          <t>IPCA</t>
        </is>
      </c>
      <c r="E8262" t="n">
        <v>0.009488792934583046</v>
      </c>
      <c r="F8262" t="inlineStr">
        <is>
          <t>MENSAL</t>
        </is>
      </c>
      <c r="G8262" t="n">
        <v>47746</v>
      </c>
      <c r="H8262" t="n">
        <v>47746</v>
      </c>
      <c r="I8262" t="inlineStr">
        <is>
          <t>098</t>
        </is>
      </c>
      <c r="J8262" t="inlineStr">
        <is>
          <t>CARTEIRA</t>
        </is>
      </c>
      <c r="K8262" t="inlineStr">
        <is>
          <t>CONTRATO</t>
        </is>
      </c>
      <c r="L8262" t="n">
        <v>538.6415940000001</v>
      </c>
      <c r="M8262" t="inlineStr"/>
      <c r="N8262" t="inlineStr"/>
      <c r="O8262" s="142">
        <f>DATE(YEAR(H8262),MONTH(H8262),1)</f>
        <v/>
      </c>
      <c r="P8262" s="132">
        <f>IF(H8262&gt;$L$3,"Futuro","Atraso")</f>
        <v/>
      </c>
      <c r="Q8262">
        <f>12*(YEAR(H8262)-YEAR($L$3))+(MONTH(H8262)-MONTH($L$3))</f>
        <v/>
      </c>
      <c r="R8262" s="366">
        <f>IF(N8262="IBIRAPITANGA FASE 3",IF(P8262="Atraso",M8262,M8262/(1+$J$2)^Q8262),IF(P8262="Atraso",M8262,M8262/(1+$J$1)^Q8262))</f>
        <v/>
      </c>
    </row>
    <row r="8263">
      <c r="A8263" t="inlineStr">
        <is>
          <t>Q07L027</t>
        </is>
      </c>
      <c r="B8263" t="inlineStr">
        <is>
          <t>LILIANE RODRIGUES RIBEIRO</t>
        </is>
      </c>
      <c r="C8263" t="n">
        <v>1</v>
      </c>
      <c r="D8263" t="inlineStr">
        <is>
          <t>IPCA</t>
        </is>
      </c>
      <c r="E8263" t="n">
        <v>0.009488792934583046</v>
      </c>
      <c r="F8263" t="inlineStr">
        <is>
          <t>MENSAL</t>
        </is>
      </c>
      <c r="G8263" t="n">
        <v>47776</v>
      </c>
      <c r="H8263" t="n">
        <v>47776</v>
      </c>
      <c r="I8263" t="inlineStr">
        <is>
          <t>099</t>
        </is>
      </c>
      <c r="J8263" t="inlineStr">
        <is>
          <t>CARTEIRA</t>
        </is>
      </c>
      <c r="K8263" t="inlineStr">
        <is>
          <t>CONTRATO</t>
        </is>
      </c>
      <c r="L8263" t="n">
        <v>538.6415940000001</v>
      </c>
      <c r="M8263" t="inlineStr"/>
      <c r="N8263" t="inlineStr"/>
      <c r="O8263" s="142">
        <f>DATE(YEAR(H8263),MONTH(H8263),1)</f>
        <v/>
      </c>
      <c r="P8263" s="132">
        <f>IF(H8263&gt;$L$3,"Futuro","Atraso")</f>
        <v/>
      </c>
      <c r="Q8263">
        <f>12*(YEAR(H8263)-YEAR($L$3))+(MONTH(H8263)-MONTH($L$3))</f>
        <v/>
      </c>
      <c r="R8263" s="366">
        <f>IF(N8263="IBIRAPITANGA FASE 3",IF(P8263="Atraso",M8263,M8263/(1+$J$2)^Q8263),IF(P8263="Atraso",M8263,M8263/(1+$J$1)^Q8263))</f>
        <v/>
      </c>
    </row>
    <row r="8264">
      <c r="A8264" t="inlineStr">
        <is>
          <t>Q07L027</t>
        </is>
      </c>
      <c r="B8264" t="inlineStr">
        <is>
          <t>LILIANE RODRIGUES RIBEIRO</t>
        </is>
      </c>
      <c r="C8264" t="n">
        <v>1</v>
      </c>
      <c r="D8264" t="inlineStr">
        <is>
          <t>IPCA</t>
        </is>
      </c>
      <c r="E8264" t="n">
        <v>0.009488792934583046</v>
      </c>
      <c r="F8264" t="inlineStr">
        <is>
          <t>MENSAL</t>
        </is>
      </c>
      <c r="G8264" t="n">
        <v>47807</v>
      </c>
      <c r="H8264" t="n">
        <v>47807</v>
      </c>
      <c r="I8264" t="inlineStr">
        <is>
          <t>100</t>
        </is>
      </c>
      <c r="J8264" t="inlineStr">
        <is>
          <t>CARTEIRA</t>
        </is>
      </c>
      <c r="K8264" t="inlineStr">
        <is>
          <t>CONTRATO</t>
        </is>
      </c>
      <c r="L8264" t="n">
        <v>538.6415940000001</v>
      </c>
      <c r="M8264" t="inlineStr"/>
      <c r="N8264" t="inlineStr"/>
      <c r="O8264" s="142">
        <f>DATE(YEAR(H8264),MONTH(H8264),1)</f>
        <v/>
      </c>
      <c r="P8264" s="132">
        <f>IF(H8264&gt;$L$3,"Futuro","Atraso")</f>
        <v/>
      </c>
      <c r="Q8264">
        <f>12*(YEAR(H8264)-YEAR($L$3))+(MONTH(H8264)-MONTH($L$3))</f>
        <v/>
      </c>
      <c r="R8264" s="366">
        <f>IF(N8264="IBIRAPITANGA FASE 3",IF(P8264="Atraso",M8264,M8264/(1+$J$2)^Q8264),IF(P8264="Atraso",M8264,M8264/(1+$J$1)^Q8264))</f>
        <v/>
      </c>
    </row>
    <row r="8265">
      <c r="A8265" t="inlineStr">
        <is>
          <t>Q07L027</t>
        </is>
      </c>
      <c r="B8265" t="inlineStr">
        <is>
          <t>LILIANE RODRIGUES RIBEIRO</t>
        </is>
      </c>
      <c r="C8265" t="n">
        <v>1</v>
      </c>
      <c r="D8265" t="inlineStr">
        <is>
          <t>IPCA</t>
        </is>
      </c>
      <c r="E8265" t="n">
        <v>0.009488792934583046</v>
      </c>
      <c r="F8265" t="inlineStr">
        <is>
          <t>MENSAL</t>
        </is>
      </c>
      <c r="G8265" t="n">
        <v>47837</v>
      </c>
      <c r="H8265" t="n">
        <v>47837</v>
      </c>
      <c r="I8265" t="inlineStr">
        <is>
          <t>101</t>
        </is>
      </c>
      <c r="J8265" t="inlineStr">
        <is>
          <t>CARTEIRA</t>
        </is>
      </c>
      <c r="K8265" t="inlineStr">
        <is>
          <t>CONTRATO</t>
        </is>
      </c>
      <c r="L8265" t="n">
        <v>538.6415940000001</v>
      </c>
      <c r="M8265" t="inlineStr"/>
      <c r="N8265" t="inlineStr"/>
      <c r="O8265" s="142">
        <f>DATE(YEAR(H8265),MONTH(H8265),1)</f>
        <v/>
      </c>
      <c r="P8265" s="132">
        <f>IF(H8265&gt;$L$3,"Futuro","Atraso")</f>
        <v/>
      </c>
      <c r="Q8265">
        <f>12*(YEAR(H8265)-YEAR($L$3))+(MONTH(H8265)-MONTH($L$3))</f>
        <v/>
      </c>
      <c r="R8265" s="366">
        <f>IF(N8265="IBIRAPITANGA FASE 3",IF(P8265="Atraso",M8265,M8265/(1+$J$2)^Q8265),IF(P8265="Atraso",M8265,M8265/(1+$J$1)^Q8265))</f>
        <v/>
      </c>
    </row>
    <row r="8266">
      <c r="A8266" t="inlineStr">
        <is>
          <t>Q07L027</t>
        </is>
      </c>
      <c r="B8266" t="inlineStr">
        <is>
          <t>LILIANE RODRIGUES RIBEIRO</t>
        </is>
      </c>
      <c r="C8266" t="n">
        <v>1</v>
      </c>
      <c r="D8266" t="inlineStr">
        <is>
          <t>IPCA</t>
        </is>
      </c>
      <c r="E8266" t="n">
        <v>0.009488792934583046</v>
      </c>
      <c r="F8266" t="inlineStr">
        <is>
          <t>MENSAL</t>
        </is>
      </c>
      <c r="G8266" t="n">
        <v>47868</v>
      </c>
      <c r="H8266" t="n">
        <v>47868</v>
      </c>
      <c r="I8266" t="inlineStr">
        <is>
          <t>102</t>
        </is>
      </c>
      <c r="J8266" t="inlineStr">
        <is>
          <t>CARTEIRA</t>
        </is>
      </c>
      <c r="K8266" t="inlineStr">
        <is>
          <t>CONTRATO</t>
        </is>
      </c>
      <c r="L8266" t="n">
        <v>538.6415940000001</v>
      </c>
      <c r="M8266" t="inlineStr"/>
      <c r="N8266" t="inlineStr"/>
      <c r="O8266" s="142">
        <f>DATE(YEAR(H8266),MONTH(H8266),1)</f>
        <v/>
      </c>
      <c r="P8266" s="132">
        <f>IF(H8266&gt;$L$3,"Futuro","Atraso")</f>
        <v/>
      </c>
      <c r="Q8266">
        <f>12*(YEAR(H8266)-YEAR($L$3))+(MONTH(H8266)-MONTH($L$3))</f>
        <v/>
      </c>
      <c r="R8266" s="366">
        <f>IF(N8266="IBIRAPITANGA FASE 3",IF(P8266="Atraso",M8266,M8266/(1+$J$2)^Q8266),IF(P8266="Atraso",M8266,M8266/(1+$J$1)^Q8266))</f>
        <v/>
      </c>
    </row>
    <row r="8267">
      <c r="A8267" t="inlineStr">
        <is>
          <t>Q07L027</t>
        </is>
      </c>
      <c r="B8267" t="inlineStr">
        <is>
          <t>LILIANE RODRIGUES RIBEIRO</t>
        </is>
      </c>
      <c r="C8267" t="n">
        <v>1</v>
      </c>
      <c r="D8267" t="inlineStr">
        <is>
          <t>IPCA</t>
        </is>
      </c>
      <c r="E8267" t="n">
        <v>0.009488792934583046</v>
      </c>
      <c r="F8267" t="inlineStr">
        <is>
          <t>MENSAL</t>
        </is>
      </c>
      <c r="G8267" t="n">
        <v>47899</v>
      </c>
      <c r="H8267" t="n">
        <v>47899</v>
      </c>
      <c r="I8267" t="inlineStr">
        <is>
          <t>103</t>
        </is>
      </c>
      <c r="J8267" t="inlineStr">
        <is>
          <t>CARTEIRA</t>
        </is>
      </c>
      <c r="K8267" t="inlineStr">
        <is>
          <t>CONTRATO</t>
        </is>
      </c>
      <c r="L8267" t="n">
        <v>538.6415940000001</v>
      </c>
      <c r="M8267" t="inlineStr"/>
      <c r="N8267" t="inlineStr"/>
      <c r="O8267" s="142">
        <f>DATE(YEAR(H8267),MONTH(H8267),1)</f>
        <v/>
      </c>
      <c r="P8267" s="132">
        <f>IF(H8267&gt;$L$3,"Futuro","Atraso")</f>
        <v/>
      </c>
      <c r="Q8267">
        <f>12*(YEAR(H8267)-YEAR($L$3))+(MONTH(H8267)-MONTH($L$3))</f>
        <v/>
      </c>
      <c r="R8267" s="366">
        <f>IF(N8267="IBIRAPITANGA FASE 3",IF(P8267="Atraso",M8267,M8267/(1+$J$2)^Q8267),IF(P8267="Atraso",M8267,M8267/(1+$J$1)^Q8267))</f>
        <v/>
      </c>
    </row>
    <row r="8268">
      <c r="A8268" t="inlineStr">
        <is>
          <t>Q07L027</t>
        </is>
      </c>
      <c r="B8268" t="inlineStr">
        <is>
          <t>LILIANE RODRIGUES RIBEIRO</t>
        </is>
      </c>
      <c r="C8268" t="n">
        <v>1</v>
      </c>
      <c r="D8268" t="inlineStr">
        <is>
          <t>IPCA</t>
        </is>
      </c>
      <c r="E8268" t="n">
        <v>0.009488792934583046</v>
      </c>
      <c r="F8268" t="inlineStr">
        <is>
          <t>MENSAL</t>
        </is>
      </c>
      <c r="G8268" t="n">
        <v>47927</v>
      </c>
      <c r="H8268" t="n">
        <v>47927</v>
      </c>
      <c r="I8268" t="inlineStr">
        <is>
          <t>104</t>
        </is>
      </c>
      <c r="J8268" t="inlineStr">
        <is>
          <t>CARTEIRA</t>
        </is>
      </c>
      <c r="K8268" t="inlineStr">
        <is>
          <t>CONTRATO</t>
        </is>
      </c>
      <c r="L8268" t="n">
        <v>538.6415940000001</v>
      </c>
      <c r="M8268" t="inlineStr"/>
      <c r="N8268" t="inlineStr"/>
      <c r="O8268" s="142">
        <f>DATE(YEAR(H8268),MONTH(H8268),1)</f>
        <v/>
      </c>
      <c r="P8268" s="132">
        <f>IF(H8268&gt;$L$3,"Futuro","Atraso")</f>
        <v/>
      </c>
      <c r="Q8268">
        <f>12*(YEAR(H8268)-YEAR($L$3))+(MONTH(H8268)-MONTH($L$3))</f>
        <v/>
      </c>
      <c r="R8268" s="366">
        <f>IF(N8268="IBIRAPITANGA FASE 3",IF(P8268="Atraso",M8268,M8268/(1+$J$2)^Q8268),IF(P8268="Atraso",M8268,M8268/(1+$J$1)^Q8268))</f>
        <v/>
      </c>
    </row>
    <row r="8269">
      <c r="A8269" t="inlineStr">
        <is>
          <t>Q07L027</t>
        </is>
      </c>
      <c r="B8269" t="inlineStr">
        <is>
          <t>LILIANE RODRIGUES RIBEIRO</t>
        </is>
      </c>
      <c r="C8269" t="n">
        <v>1</v>
      </c>
      <c r="D8269" t="inlineStr">
        <is>
          <t>IPCA</t>
        </is>
      </c>
      <c r="E8269" t="n">
        <v>0.009488792934583046</v>
      </c>
      <c r="F8269" t="inlineStr">
        <is>
          <t>MENSAL</t>
        </is>
      </c>
      <c r="G8269" t="n">
        <v>47958</v>
      </c>
      <c r="H8269" t="n">
        <v>47958</v>
      </c>
      <c r="I8269" t="inlineStr">
        <is>
          <t>105</t>
        </is>
      </c>
      <c r="J8269" t="inlineStr">
        <is>
          <t>CARTEIRA</t>
        </is>
      </c>
      <c r="K8269" t="inlineStr">
        <is>
          <t>CONTRATO</t>
        </is>
      </c>
      <c r="L8269" t="n">
        <v>538.6415940000001</v>
      </c>
      <c r="M8269" t="inlineStr"/>
      <c r="N8269" t="inlineStr"/>
      <c r="O8269" s="142">
        <f>DATE(YEAR(H8269),MONTH(H8269),1)</f>
        <v/>
      </c>
      <c r="P8269" s="132">
        <f>IF(H8269&gt;$L$3,"Futuro","Atraso")</f>
        <v/>
      </c>
      <c r="Q8269">
        <f>12*(YEAR(H8269)-YEAR($L$3))+(MONTH(H8269)-MONTH($L$3))</f>
        <v/>
      </c>
      <c r="R8269" s="366">
        <f>IF(N8269="IBIRAPITANGA FASE 3",IF(P8269="Atraso",M8269,M8269/(1+$J$2)^Q8269),IF(P8269="Atraso",M8269,M8269/(1+$J$1)^Q8269))</f>
        <v/>
      </c>
    </row>
    <row r="8270">
      <c r="A8270" t="inlineStr">
        <is>
          <t>Q07L027</t>
        </is>
      </c>
      <c r="B8270" t="inlineStr">
        <is>
          <t>LILIANE RODRIGUES RIBEIRO</t>
        </is>
      </c>
      <c r="C8270" t="n">
        <v>1</v>
      </c>
      <c r="D8270" t="inlineStr">
        <is>
          <t>IPCA</t>
        </is>
      </c>
      <c r="E8270" t="n">
        <v>0.009488792934583046</v>
      </c>
      <c r="F8270" t="inlineStr">
        <is>
          <t>MENSAL</t>
        </is>
      </c>
      <c r="G8270" t="n">
        <v>47988</v>
      </c>
      <c r="H8270" t="n">
        <v>47988</v>
      </c>
      <c r="I8270" t="inlineStr">
        <is>
          <t>106</t>
        </is>
      </c>
      <c r="J8270" t="inlineStr">
        <is>
          <t>CARTEIRA</t>
        </is>
      </c>
      <c r="K8270" t="inlineStr">
        <is>
          <t>CONTRATO</t>
        </is>
      </c>
      <c r="L8270" t="n">
        <v>538.6415940000001</v>
      </c>
      <c r="M8270" t="inlineStr"/>
      <c r="N8270" t="inlineStr"/>
      <c r="O8270" s="142">
        <f>DATE(YEAR(H8270),MONTH(H8270),1)</f>
        <v/>
      </c>
      <c r="P8270" s="132">
        <f>IF(H8270&gt;$L$3,"Futuro","Atraso")</f>
        <v/>
      </c>
      <c r="Q8270">
        <f>12*(YEAR(H8270)-YEAR($L$3))+(MONTH(H8270)-MONTH($L$3))</f>
        <v/>
      </c>
      <c r="R8270" s="366">
        <f>IF(N8270="IBIRAPITANGA FASE 3",IF(P8270="Atraso",M8270,M8270/(1+$J$2)^Q8270),IF(P8270="Atraso",M8270,M8270/(1+$J$1)^Q8270))</f>
        <v/>
      </c>
    </row>
    <row r="8271">
      <c r="A8271" t="inlineStr">
        <is>
          <t>Q07L027</t>
        </is>
      </c>
      <c r="B8271" t="inlineStr">
        <is>
          <t>LILIANE RODRIGUES RIBEIRO</t>
        </is>
      </c>
      <c r="C8271" t="n">
        <v>1</v>
      </c>
      <c r="D8271" t="inlineStr">
        <is>
          <t>IPCA</t>
        </is>
      </c>
      <c r="E8271" t="n">
        <v>0.009488792934583046</v>
      </c>
      <c r="F8271" t="inlineStr">
        <is>
          <t>MENSAL</t>
        </is>
      </c>
      <c r="G8271" t="n">
        <v>47988</v>
      </c>
      <c r="H8271" t="n">
        <v>47988</v>
      </c>
      <c r="I8271" t="inlineStr">
        <is>
          <t>009</t>
        </is>
      </c>
      <c r="J8271" t="inlineStr">
        <is>
          <t>CARTEIRA</t>
        </is>
      </c>
      <c r="K8271" t="inlineStr">
        <is>
          <t>CONTRATO</t>
        </is>
      </c>
      <c r="L8271" t="n">
        <v>1565.82813</v>
      </c>
      <c r="M8271" t="inlineStr"/>
      <c r="N8271" t="inlineStr"/>
      <c r="O8271" s="142">
        <f>DATE(YEAR(H8271),MONTH(H8271),1)</f>
        <v/>
      </c>
      <c r="P8271" s="132">
        <f>IF(H8271&gt;$L$3,"Futuro","Atraso")</f>
        <v/>
      </c>
      <c r="Q8271">
        <f>12*(YEAR(H8271)-YEAR($L$3))+(MONTH(H8271)-MONTH($L$3))</f>
        <v/>
      </c>
      <c r="R8271" s="366">
        <f>IF(N8271="IBIRAPITANGA FASE 3",IF(P8271="Atraso",M8271,M8271/(1+$J$2)^Q8271),IF(P8271="Atraso",M8271,M8271/(1+$J$1)^Q8271))</f>
        <v/>
      </c>
    </row>
    <row r="8272">
      <c r="A8272" t="inlineStr">
        <is>
          <t>Q07L027</t>
        </is>
      </c>
      <c r="B8272" t="inlineStr">
        <is>
          <t>LILIANE RODRIGUES RIBEIRO</t>
        </is>
      </c>
      <c r="C8272" t="n">
        <v>1</v>
      </c>
      <c r="D8272" t="inlineStr">
        <is>
          <t>IPCA</t>
        </is>
      </c>
      <c r="E8272" t="n">
        <v>0.009488792934583046</v>
      </c>
      <c r="F8272" t="inlineStr">
        <is>
          <t>MENSAL</t>
        </is>
      </c>
      <c r="G8272" t="n">
        <v>48019</v>
      </c>
      <c r="H8272" t="n">
        <v>48019</v>
      </c>
      <c r="I8272" t="inlineStr">
        <is>
          <t>107</t>
        </is>
      </c>
      <c r="J8272" t="inlineStr">
        <is>
          <t>CARTEIRA</t>
        </is>
      </c>
      <c r="K8272" t="inlineStr">
        <is>
          <t>CONTRATO</t>
        </is>
      </c>
      <c r="L8272" t="n">
        <v>538.6415940000001</v>
      </c>
      <c r="M8272" t="inlineStr"/>
      <c r="N8272" t="inlineStr"/>
      <c r="O8272" s="142">
        <f>DATE(YEAR(H8272),MONTH(H8272),1)</f>
        <v/>
      </c>
      <c r="P8272" s="132">
        <f>IF(H8272&gt;$L$3,"Futuro","Atraso")</f>
        <v/>
      </c>
      <c r="Q8272">
        <f>12*(YEAR(H8272)-YEAR($L$3))+(MONTH(H8272)-MONTH($L$3))</f>
        <v/>
      </c>
      <c r="R8272" s="366">
        <f>IF(N8272="IBIRAPITANGA FASE 3",IF(P8272="Atraso",M8272,M8272/(1+$J$2)^Q8272),IF(P8272="Atraso",M8272,M8272/(1+$J$1)^Q8272))</f>
        <v/>
      </c>
    </row>
    <row r="8273">
      <c r="A8273" t="inlineStr">
        <is>
          <t>Q07L027</t>
        </is>
      </c>
      <c r="B8273" t="inlineStr">
        <is>
          <t>LILIANE RODRIGUES RIBEIRO</t>
        </is>
      </c>
      <c r="C8273" t="n">
        <v>1</v>
      </c>
      <c r="D8273" t="inlineStr">
        <is>
          <t>IPCA</t>
        </is>
      </c>
      <c r="E8273" t="n">
        <v>0.009488792934583046</v>
      </c>
      <c r="F8273" t="inlineStr">
        <is>
          <t>MENSAL</t>
        </is>
      </c>
      <c r="G8273" t="n">
        <v>48049</v>
      </c>
      <c r="H8273" t="n">
        <v>48049</v>
      </c>
      <c r="I8273" t="inlineStr">
        <is>
          <t>108</t>
        </is>
      </c>
      <c r="J8273" t="inlineStr">
        <is>
          <t>CARTEIRA</t>
        </is>
      </c>
      <c r="K8273" t="inlineStr">
        <is>
          <t>CONTRATO</t>
        </is>
      </c>
      <c r="L8273" t="n">
        <v>538.6415940000001</v>
      </c>
      <c r="M8273" t="inlineStr"/>
      <c r="N8273" t="inlineStr"/>
      <c r="O8273" s="142">
        <f>DATE(YEAR(H8273),MONTH(H8273),1)</f>
        <v/>
      </c>
      <c r="P8273" s="132">
        <f>IF(H8273&gt;$L$3,"Futuro","Atraso")</f>
        <v/>
      </c>
      <c r="Q8273">
        <f>12*(YEAR(H8273)-YEAR($L$3))+(MONTH(H8273)-MONTH($L$3))</f>
        <v/>
      </c>
      <c r="R8273" s="366">
        <f>IF(N8273="IBIRAPITANGA FASE 3",IF(P8273="Atraso",M8273,M8273/(1+$J$2)^Q8273),IF(P8273="Atraso",M8273,M8273/(1+$J$1)^Q8273))</f>
        <v/>
      </c>
    </row>
    <row r="8274">
      <c r="A8274" t="inlineStr">
        <is>
          <t>Q07L027</t>
        </is>
      </c>
      <c r="B8274" t="inlineStr">
        <is>
          <t>LILIANE RODRIGUES RIBEIRO</t>
        </is>
      </c>
      <c r="C8274" t="n">
        <v>1</v>
      </c>
      <c r="D8274" t="inlineStr">
        <is>
          <t>IPCA</t>
        </is>
      </c>
      <c r="E8274" t="n">
        <v>0.009488792934583046</v>
      </c>
      <c r="F8274" t="inlineStr">
        <is>
          <t>MENSAL</t>
        </is>
      </c>
      <c r="G8274" t="n">
        <v>48080</v>
      </c>
      <c r="H8274" t="n">
        <v>48080</v>
      </c>
      <c r="I8274" t="inlineStr">
        <is>
          <t>109</t>
        </is>
      </c>
      <c r="J8274" t="inlineStr">
        <is>
          <t>CARTEIRA</t>
        </is>
      </c>
      <c r="K8274" t="inlineStr">
        <is>
          <t>CONTRATO</t>
        </is>
      </c>
      <c r="L8274" t="n">
        <v>538.6415940000001</v>
      </c>
      <c r="M8274" t="inlineStr"/>
      <c r="N8274" t="inlineStr"/>
      <c r="O8274" s="142">
        <f>DATE(YEAR(H8274),MONTH(H8274),1)</f>
        <v/>
      </c>
      <c r="P8274" s="132">
        <f>IF(H8274&gt;$L$3,"Futuro","Atraso")</f>
        <v/>
      </c>
      <c r="Q8274">
        <f>12*(YEAR(H8274)-YEAR($L$3))+(MONTH(H8274)-MONTH($L$3))</f>
        <v/>
      </c>
      <c r="R8274" s="366">
        <f>IF(N8274="IBIRAPITANGA FASE 3",IF(P8274="Atraso",M8274,M8274/(1+$J$2)^Q8274),IF(P8274="Atraso",M8274,M8274/(1+$J$1)^Q8274))</f>
        <v/>
      </c>
    </row>
    <row r="8275">
      <c r="A8275" t="inlineStr">
        <is>
          <t>Q07L027</t>
        </is>
      </c>
      <c r="B8275" t="inlineStr">
        <is>
          <t>LILIANE RODRIGUES RIBEIRO</t>
        </is>
      </c>
      <c r="C8275" t="n">
        <v>1</v>
      </c>
      <c r="D8275" t="inlineStr">
        <is>
          <t>IPCA</t>
        </is>
      </c>
      <c r="E8275" t="n">
        <v>0.009488792934583046</v>
      </c>
      <c r="F8275" t="inlineStr">
        <is>
          <t>MENSAL</t>
        </is>
      </c>
      <c r="G8275" t="n">
        <v>48111</v>
      </c>
      <c r="H8275" t="n">
        <v>48111</v>
      </c>
      <c r="I8275" t="inlineStr">
        <is>
          <t>110</t>
        </is>
      </c>
      <c r="J8275" t="inlineStr">
        <is>
          <t>CARTEIRA</t>
        </is>
      </c>
      <c r="K8275" t="inlineStr">
        <is>
          <t>CONTRATO</t>
        </is>
      </c>
      <c r="L8275" t="n">
        <v>538.6415940000001</v>
      </c>
      <c r="M8275" t="inlineStr"/>
      <c r="N8275" t="inlineStr"/>
      <c r="O8275" s="142">
        <f>DATE(YEAR(H8275),MONTH(H8275),1)</f>
        <v/>
      </c>
      <c r="P8275" s="132">
        <f>IF(H8275&gt;$L$3,"Futuro","Atraso")</f>
        <v/>
      </c>
      <c r="Q8275">
        <f>12*(YEAR(H8275)-YEAR($L$3))+(MONTH(H8275)-MONTH($L$3))</f>
        <v/>
      </c>
      <c r="R8275" s="366">
        <f>IF(N8275="IBIRAPITANGA FASE 3",IF(P8275="Atraso",M8275,M8275/(1+$J$2)^Q8275),IF(P8275="Atraso",M8275,M8275/(1+$J$1)^Q8275))</f>
        <v/>
      </c>
    </row>
    <row r="8276">
      <c r="A8276" t="inlineStr">
        <is>
          <t>Q07L027</t>
        </is>
      </c>
      <c r="B8276" t="inlineStr">
        <is>
          <t>LILIANE RODRIGUES RIBEIRO</t>
        </is>
      </c>
      <c r="C8276" t="n">
        <v>1</v>
      </c>
      <c r="D8276" t="inlineStr">
        <is>
          <t>IPCA</t>
        </is>
      </c>
      <c r="E8276" t="n">
        <v>0.009488792934583046</v>
      </c>
      <c r="F8276" t="inlineStr">
        <is>
          <t>MENSAL</t>
        </is>
      </c>
      <c r="G8276" t="n">
        <v>48141</v>
      </c>
      <c r="H8276" t="n">
        <v>48141</v>
      </c>
      <c r="I8276" t="inlineStr">
        <is>
          <t>111</t>
        </is>
      </c>
      <c r="J8276" t="inlineStr">
        <is>
          <t>CARTEIRA</t>
        </is>
      </c>
      <c r="K8276" t="inlineStr">
        <is>
          <t>CONTRATO</t>
        </is>
      </c>
      <c r="L8276" t="n">
        <v>538.6415940000001</v>
      </c>
      <c r="M8276" t="inlineStr"/>
      <c r="N8276" t="inlineStr"/>
      <c r="O8276" s="142">
        <f>DATE(YEAR(H8276),MONTH(H8276),1)</f>
        <v/>
      </c>
      <c r="P8276" s="132">
        <f>IF(H8276&gt;$L$3,"Futuro","Atraso")</f>
        <v/>
      </c>
      <c r="Q8276">
        <f>12*(YEAR(H8276)-YEAR($L$3))+(MONTH(H8276)-MONTH($L$3))</f>
        <v/>
      </c>
      <c r="R8276" s="366">
        <f>IF(N8276="IBIRAPITANGA FASE 3",IF(P8276="Atraso",M8276,M8276/(1+$J$2)^Q8276),IF(P8276="Atraso",M8276,M8276/(1+$J$1)^Q8276))</f>
        <v/>
      </c>
    </row>
    <row r="8277">
      <c r="A8277" t="inlineStr">
        <is>
          <t>Q07L027</t>
        </is>
      </c>
      <c r="B8277" t="inlineStr">
        <is>
          <t>LILIANE RODRIGUES RIBEIRO</t>
        </is>
      </c>
      <c r="C8277" t="n">
        <v>1</v>
      </c>
      <c r="D8277" t="inlineStr">
        <is>
          <t>IPCA</t>
        </is>
      </c>
      <c r="E8277" t="n">
        <v>0.009488792934583046</v>
      </c>
      <c r="F8277" t="inlineStr">
        <is>
          <t>MENSAL</t>
        </is>
      </c>
      <c r="G8277" t="n">
        <v>48172</v>
      </c>
      <c r="H8277" t="n">
        <v>48172</v>
      </c>
      <c r="I8277" t="inlineStr">
        <is>
          <t>112</t>
        </is>
      </c>
      <c r="J8277" t="inlineStr">
        <is>
          <t>CARTEIRA</t>
        </is>
      </c>
      <c r="K8277" t="inlineStr">
        <is>
          <t>CONTRATO</t>
        </is>
      </c>
      <c r="L8277" t="n">
        <v>538.6415940000001</v>
      </c>
      <c r="M8277" t="inlineStr"/>
      <c r="N8277" t="inlineStr"/>
      <c r="O8277" s="142">
        <f>DATE(YEAR(H8277),MONTH(H8277),1)</f>
        <v/>
      </c>
      <c r="P8277" s="132">
        <f>IF(H8277&gt;$L$3,"Futuro","Atraso")</f>
        <v/>
      </c>
      <c r="Q8277">
        <f>12*(YEAR(H8277)-YEAR($L$3))+(MONTH(H8277)-MONTH($L$3))</f>
        <v/>
      </c>
      <c r="R8277" s="366">
        <f>IF(N8277="IBIRAPITANGA FASE 3",IF(P8277="Atraso",M8277,M8277/(1+$J$2)^Q8277),IF(P8277="Atraso",M8277,M8277/(1+$J$1)^Q8277))</f>
        <v/>
      </c>
    </row>
    <row r="8278">
      <c r="A8278" t="inlineStr">
        <is>
          <t>Q07L027</t>
        </is>
      </c>
      <c r="B8278" t="inlineStr">
        <is>
          <t>LILIANE RODRIGUES RIBEIRO</t>
        </is>
      </c>
      <c r="C8278" t="n">
        <v>1</v>
      </c>
      <c r="D8278" t="inlineStr">
        <is>
          <t>IPCA</t>
        </is>
      </c>
      <c r="E8278" t="n">
        <v>0.009488792934583046</v>
      </c>
      <c r="F8278" t="inlineStr">
        <is>
          <t>MENSAL</t>
        </is>
      </c>
      <c r="G8278" t="n">
        <v>48202</v>
      </c>
      <c r="H8278" t="n">
        <v>48202</v>
      </c>
      <c r="I8278" t="inlineStr">
        <is>
          <t>113</t>
        </is>
      </c>
      <c r="J8278" t="inlineStr">
        <is>
          <t>CARTEIRA</t>
        </is>
      </c>
      <c r="K8278" t="inlineStr">
        <is>
          <t>CONTRATO</t>
        </is>
      </c>
      <c r="L8278" t="n">
        <v>538.6415940000001</v>
      </c>
      <c r="M8278" t="inlineStr"/>
      <c r="N8278" t="inlineStr"/>
      <c r="O8278" s="142">
        <f>DATE(YEAR(H8278),MONTH(H8278),1)</f>
        <v/>
      </c>
      <c r="P8278" s="132">
        <f>IF(H8278&gt;$L$3,"Futuro","Atraso")</f>
        <v/>
      </c>
      <c r="Q8278">
        <f>12*(YEAR(H8278)-YEAR($L$3))+(MONTH(H8278)-MONTH($L$3))</f>
        <v/>
      </c>
      <c r="R8278" s="366">
        <f>IF(N8278="IBIRAPITANGA FASE 3",IF(P8278="Atraso",M8278,M8278/(1+$J$2)^Q8278),IF(P8278="Atraso",M8278,M8278/(1+$J$1)^Q8278))</f>
        <v/>
      </c>
    </row>
    <row r="8279">
      <c r="A8279" t="inlineStr">
        <is>
          <t>Q07L027</t>
        </is>
      </c>
      <c r="B8279" t="inlineStr">
        <is>
          <t>LILIANE RODRIGUES RIBEIRO</t>
        </is>
      </c>
      <c r="C8279" t="n">
        <v>1</v>
      </c>
      <c r="D8279" t="inlineStr">
        <is>
          <t>IPCA</t>
        </is>
      </c>
      <c r="E8279" t="n">
        <v>0.009488792934583046</v>
      </c>
      <c r="F8279" t="inlineStr">
        <is>
          <t>MENSAL</t>
        </is>
      </c>
      <c r="G8279" t="n">
        <v>48233</v>
      </c>
      <c r="H8279" t="n">
        <v>48233</v>
      </c>
      <c r="I8279" t="inlineStr">
        <is>
          <t>114</t>
        </is>
      </c>
      <c r="J8279" t="inlineStr">
        <is>
          <t>CARTEIRA</t>
        </is>
      </c>
      <c r="K8279" t="inlineStr">
        <is>
          <t>CONTRATO</t>
        </is>
      </c>
      <c r="L8279" t="n">
        <v>538.6415940000001</v>
      </c>
      <c r="M8279" t="inlineStr"/>
      <c r="N8279" t="inlineStr"/>
      <c r="O8279" s="142">
        <f>DATE(YEAR(H8279),MONTH(H8279),1)</f>
        <v/>
      </c>
      <c r="P8279" s="132">
        <f>IF(H8279&gt;$L$3,"Futuro","Atraso")</f>
        <v/>
      </c>
      <c r="Q8279">
        <f>12*(YEAR(H8279)-YEAR($L$3))+(MONTH(H8279)-MONTH($L$3))</f>
        <v/>
      </c>
      <c r="R8279" s="366">
        <f>IF(N8279="IBIRAPITANGA FASE 3",IF(P8279="Atraso",M8279,M8279/(1+$J$2)^Q8279),IF(P8279="Atraso",M8279,M8279/(1+$J$1)^Q8279))</f>
        <v/>
      </c>
    </row>
    <row r="8280">
      <c r="A8280" t="inlineStr">
        <is>
          <t>Q07L027</t>
        </is>
      </c>
      <c r="B8280" t="inlineStr">
        <is>
          <t>LILIANE RODRIGUES RIBEIRO</t>
        </is>
      </c>
      <c r="C8280" t="n">
        <v>1</v>
      </c>
      <c r="D8280" t="inlineStr">
        <is>
          <t>IPCA</t>
        </is>
      </c>
      <c r="E8280" t="n">
        <v>0.009488792934583046</v>
      </c>
      <c r="F8280" t="inlineStr">
        <is>
          <t>MENSAL</t>
        </is>
      </c>
      <c r="G8280" t="n">
        <v>48264</v>
      </c>
      <c r="H8280" t="n">
        <v>48264</v>
      </c>
      <c r="I8280" t="inlineStr">
        <is>
          <t>115</t>
        </is>
      </c>
      <c r="J8280" t="inlineStr">
        <is>
          <t>CARTEIRA</t>
        </is>
      </c>
      <c r="K8280" t="inlineStr">
        <is>
          <t>CONTRATO</t>
        </is>
      </c>
      <c r="L8280" t="n">
        <v>538.6415940000001</v>
      </c>
      <c r="M8280" t="inlineStr"/>
      <c r="N8280" t="inlineStr"/>
      <c r="O8280" s="142">
        <f>DATE(YEAR(H8280),MONTH(H8280),1)</f>
        <v/>
      </c>
      <c r="P8280" s="132">
        <f>IF(H8280&gt;$L$3,"Futuro","Atraso")</f>
        <v/>
      </c>
      <c r="Q8280">
        <f>12*(YEAR(H8280)-YEAR($L$3))+(MONTH(H8280)-MONTH($L$3))</f>
        <v/>
      </c>
      <c r="R8280" s="366">
        <f>IF(N8280="IBIRAPITANGA FASE 3",IF(P8280="Atraso",M8280,M8280/(1+$J$2)^Q8280),IF(P8280="Atraso",M8280,M8280/(1+$J$1)^Q8280))</f>
        <v/>
      </c>
    </row>
    <row r="8281">
      <c r="A8281" t="inlineStr">
        <is>
          <t>Q07L027</t>
        </is>
      </c>
      <c r="B8281" t="inlineStr">
        <is>
          <t>LILIANE RODRIGUES RIBEIRO</t>
        </is>
      </c>
      <c r="C8281" t="n">
        <v>1</v>
      </c>
      <c r="D8281" t="inlineStr">
        <is>
          <t>IPCA</t>
        </is>
      </c>
      <c r="E8281" t="n">
        <v>0.009488792934583046</v>
      </c>
      <c r="F8281" t="inlineStr">
        <is>
          <t>MENSAL</t>
        </is>
      </c>
      <c r="G8281" t="n">
        <v>48293</v>
      </c>
      <c r="H8281" t="n">
        <v>48293</v>
      </c>
      <c r="I8281" t="inlineStr">
        <is>
          <t>116</t>
        </is>
      </c>
      <c r="J8281" t="inlineStr">
        <is>
          <t>CARTEIRA</t>
        </is>
      </c>
      <c r="K8281" t="inlineStr">
        <is>
          <t>CONTRATO</t>
        </is>
      </c>
      <c r="L8281" t="n">
        <v>538.6415940000001</v>
      </c>
      <c r="M8281" t="inlineStr"/>
      <c r="N8281" t="inlineStr"/>
      <c r="O8281" s="142">
        <f>DATE(YEAR(H8281),MONTH(H8281),1)</f>
        <v/>
      </c>
      <c r="P8281" s="132">
        <f>IF(H8281&gt;$L$3,"Futuro","Atraso")</f>
        <v/>
      </c>
      <c r="Q8281">
        <f>12*(YEAR(H8281)-YEAR($L$3))+(MONTH(H8281)-MONTH($L$3))</f>
        <v/>
      </c>
      <c r="R8281" s="366">
        <f>IF(N8281="IBIRAPITANGA FASE 3",IF(P8281="Atraso",M8281,M8281/(1+$J$2)^Q8281),IF(P8281="Atraso",M8281,M8281/(1+$J$1)^Q8281))</f>
        <v/>
      </c>
    </row>
    <row r="8282">
      <c r="A8282" t="inlineStr">
        <is>
          <t>Q07L027</t>
        </is>
      </c>
      <c r="B8282" t="inlineStr">
        <is>
          <t>LILIANE RODRIGUES RIBEIRO</t>
        </is>
      </c>
      <c r="C8282" t="n">
        <v>1</v>
      </c>
      <c r="D8282" t="inlineStr">
        <is>
          <t>IPCA</t>
        </is>
      </c>
      <c r="E8282" t="n">
        <v>0.009488792934583046</v>
      </c>
      <c r="F8282" t="inlineStr">
        <is>
          <t>MENSAL</t>
        </is>
      </c>
      <c r="G8282" t="n">
        <v>48324</v>
      </c>
      <c r="H8282" t="n">
        <v>48324</v>
      </c>
      <c r="I8282" t="inlineStr">
        <is>
          <t>117</t>
        </is>
      </c>
      <c r="J8282" t="inlineStr">
        <is>
          <t>CARTEIRA</t>
        </is>
      </c>
      <c r="K8282" t="inlineStr">
        <is>
          <t>CONTRATO</t>
        </is>
      </c>
      <c r="L8282" t="n">
        <v>538.6415940000001</v>
      </c>
      <c r="M8282" t="inlineStr"/>
      <c r="N8282" t="inlineStr"/>
      <c r="O8282" s="142">
        <f>DATE(YEAR(H8282),MONTH(H8282),1)</f>
        <v/>
      </c>
      <c r="P8282" s="132">
        <f>IF(H8282&gt;$L$3,"Futuro","Atraso")</f>
        <v/>
      </c>
      <c r="Q8282">
        <f>12*(YEAR(H8282)-YEAR($L$3))+(MONTH(H8282)-MONTH($L$3))</f>
        <v/>
      </c>
      <c r="R8282" s="366">
        <f>IF(N8282="IBIRAPITANGA FASE 3",IF(P8282="Atraso",M8282,M8282/(1+$J$2)^Q8282),IF(P8282="Atraso",M8282,M8282/(1+$J$1)^Q8282))</f>
        <v/>
      </c>
    </row>
    <row r="8283">
      <c r="A8283" t="inlineStr">
        <is>
          <t>Q07L027</t>
        </is>
      </c>
      <c r="B8283" t="inlineStr">
        <is>
          <t>LILIANE RODRIGUES RIBEIRO</t>
        </is>
      </c>
      <c r="C8283" t="n">
        <v>1</v>
      </c>
      <c r="D8283" t="inlineStr">
        <is>
          <t>IPCA</t>
        </is>
      </c>
      <c r="E8283" t="n">
        <v>0.009488792934583046</v>
      </c>
      <c r="F8283" t="inlineStr">
        <is>
          <t>MENSAL</t>
        </is>
      </c>
      <c r="G8283" t="n">
        <v>48354</v>
      </c>
      <c r="H8283" t="n">
        <v>48354</v>
      </c>
      <c r="I8283" t="inlineStr">
        <is>
          <t>118</t>
        </is>
      </c>
      <c r="J8283" t="inlineStr">
        <is>
          <t>CARTEIRA</t>
        </is>
      </c>
      <c r="K8283" t="inlineStr">
        <is>
          <t>CONTRATO</t>
        </is>
      </c>
      <c r="L8283" t="n">
        <v>538.6415940000001</v>
      </c>
      <c r="M8283" t="inlineStr"/>
      <c r="N8283" t="inlineStr"/>
      <c r="O8283" s="142">
        <f>DATE(YEAR(H8283),MONTH(H8283),1)</f>
        <v/>
      </c>
      <c r="P8283" s="132">
        <f>IF(H8283&gt;$L$3,"Futuro","Atraso")</f>
        <v/>
      </c>
      <c r="Q8283">
        <f>12*(YEAR(H8283)-YEAR($L$3))+(MONTH(H8283)-MONTH($L$3))</f>
        <v/>
      </c>
      <c r="R8283" s="366">
        <f>IF(N8283="IBIRAPITANGA FASE 3",IF(P8283="Atraso",M8283,M8283/(1+$J$2)^Q8283),IF(P8283="Atraso",M8283,M8283/(1+$J$1)^Q8283))</f>
        <v/>
      </c>
    </row>
    <row r="8284">
      <c r="A8284" t="inlineStr">
        <is>
          <t>Q07L027</t>
        </is>
      </c>
      <c r="B8284" t="inlineStr">
        <is>
          <t>LILIANE RODRIGUES RIBEIRO</t>
        </is>
      </c>
      <c r="C8284" t="n">
        <v>1</v>
      </c>
      <c r="D8284" t="inlineStr">
        <is>
          <t>IPCA</t>
        </is>
      </c>
      <c r="E8284" t="n">
        <v>0.009488792934583046</v>
      </c>
      <c r="F8284" t="inlineStr">
        <is>
          <t>MENSAL</t>
        </is>
      </c>
      <c r="G8284" t="n">
        <v>48354</v>
      </c>
      <c r="H8284" t="n">
        <v>48354</v>
      </c>
      <c r="I8284" t="inlineStr">
        <is>
          <t>010</t>
        </is>
      </c>
      <c r="J8284" t="inlineStr">
        <is>
          <t>CARTEIRA</t>
        </is>
      </c>
      <c r="K8284" t="inlineStr">
        <is>
          <t>CONTRATO</t>
        </is>
      </c>
      <c r="L8284" t="n">
        <v>1565.82813</v>
      </c>
      <c r="M8284" t="inlineStr"/>
      <c r="N8284" t="inlineStr"/>
      <c r="O8284" s="142">
        <f>DATE(YEAR(H8284),MONTH(H8284),1)</f>
        <v/>
      </c>
      <c r="P8284" s="132">
        <f>IF(H8284&gt;$L$3,"Futuro","Atraso")</f>
        <v/>
      </c>
      <c r="Q8284">
        <f>12*(YEAR(H8284)-YEAR($L$3))+(MONTH(H8284)-MONTH($L$3))</f>
        <v/>
      </c>
      <c r="R8284" s="366">
        <f>IF(N8284="IBIRAPITANGA FASE 3",IF(P8284="Atraso",M8284,M8284/(1+$J$2)^Q8284),IF(P8284="Atraso",M8284,M8284/(1+$J$1)^Q8284))</f>
        <v/>
      </c>
    </row>
    <row r="8285">
      <c r="A8285" t="inlineStr">
        <is>
          <t>Q07L027</t>
        </is>
      </c>
      <c r="B8285" t="inlineStr">
        <is>
          <t>LILIANE RODRIGUES RIBEIRO</t>
        </is>
      </c>
      <c r="C8285" t="n">
        <v>1</v>
      </c>
      <c r="D8285" t="inlineStr">
        <is>
          <t>IPCA</t>
        </is>
      </c>
      <c r="E8285" t="n">
        <v>0.009488792934583046</v>
      </c>
      <c r="F8285" t="inlineStr">
        <is>
          <t>MENSAL</t>
        </is>
      </c>
      <c r="G8285" t="n">
        <v>48385</v>
      </c>
      <c r="H8285" t="n">
        <v>48385</v>
      </c>
      <c r="I8285" t="inlineStr">
        <is>
          <t>119</t>
        </is>
      </c>
      <c r="J8285" t="inlineStr">
        <is>
          <t>CARTEIRA</t>
        </is>
      </c>
      <c r="K8285" t="inlineStr">
        <is>
          <t>CONTRATO</t>
        </is>
      </c>
      <c r="L8285" t="n">
        <v>538.6415940000001</v>
      </c>
      <c r="M8285" t="inlineStr"/>
      <c r="N8285" t="inlineStr"/>
      <c r="O8285" s="142">
        <f>DATE(YEAR(H8285),MONTH(H8285),1)</f>
        <v/>
      </c>
      <c r="P8285" s="132">
        <f>IF(H8285&gt;$L$3,"Futuro","Atraso")</f>
        <v/>
      </c>
      <c r="Q8285">
        <f>12*(YEAR(H8285)-YEAR($L$3))+(MONTH(H8285)-MONTH($L$3))</f>
        <v/>
      </c>
      <c r="R8285" s="366">
        <f>IF(N8285="IBIRAPITANGA FASE 3",IF(P8285="Atraso",M8285,M8285/(1+$J$2)^Q8285),IF(P8285="Atraso",M8285,M8285/(1+$J$1)^Q8285))</f>
        <v/>
      </c>
    </row>
    <row r="8286">
      <c r="A8286" t="inlineStr">
        <is>
          <t>Q07L027</t>
        </is>
      </c>
      <c r="B8286" t="inlineStr">
        <is>
          <t>LILIANE RODRIGUES RIBEIRO</t>
        </is>
      </c>
      <c r="C8286" t="n">
        <v>1</v>
      </c>
      <c r="D8286" t="inlineStr">
        <is>
          <t>IPCA</t>
        </is>
      </c>
      <c r="E8286" t="n">
        <v>0.009488792934583046</v>
      </c>
      <c r="F8286" t="inlineStr">
        <is>
          <t>MENSAL</t>
        </is>
      </c>
      <c r="G8286" t="n">
        <v>48415</v>
      </c>
      <c r="H8286" t="n">
        <v>48415</v>
      </c>
      <c r="I8286" t="inlineStr">
        <is>
          <t>120</t>
        </is>
      </c>
      <c r="J8286" t="inlineStr">
        <is>
          <t>CARTEIRA</t>
        </is>
      </c>
      <c r="K8286" t="inlineStr">
        <is>
          <t>CONTRATO</t>
        </is>
      </c>
      <c r="L8286" t="n">
        <v>538.6415940000001</v>
      </c>
      <c r="M8286" t="inlineStr"/>
      <c r="N8286" t="inlineStr"/>
      <c r="O8286" s="142">
        <f>DATE(YEAR(H8286),MONTH(H8286),1)</f>
        <v/>
      </c>
      <c r="P8286" s="132">
        <f>IF(H8286&gt;$L$3,"Futuro","Atraso")</f>
        <v/>
      </c>
      <c r="Q8286">
        <f>12*(YEAR(H8286)-YEAR($L$3))+(MONTH(H8286)-MONTH($L$3))</f>
        <v/>
      </c>
      <c r="R8286" s="366">
        <f>IF(N8286="IBIRAPITANGA FASE 3",IF(P8286="Atraso",M8286,M8286/(1+$J$2)^Q8286),IF(P8286="Atraso",M8286,M8286/(1+$J$1)^Q8286))</f>
        <v/>
      </c>
    </row>
    <row r="8287">
      <c r="A8287" t="inlineStr">
        <is>
          <t>Q07L027</t>
        </is>
      </c>
      <c r="B8287" t="inlineStr">
        <is>
          <t>LILIANE RODRIGUES RIBEIRO</t>
        </is>
      </c>
      <c r="C8287" t="n">
        <v>1</v>
      </c>
      <c r="D8287" t="inlineStr">
        <is>
          <t>IPCA</t>
        </is>
      </c>
      <c r="E8287" t="n">
        <v>0.009488792934583046</v>
      </c>
      <c r="F8287" t="inlineStr">
        <is>
          <t>MENSAL</t>
        </is>
      </c>
      <c r="G8287" t="n">
        <v>48446</v>
      </c>
      <c r="H8287" t="n">
        <v>48446</v>
      </c>
      <c r="I8287" t="inlineStr">
        <is>
          <t>121</t>
        </is>
      </c>
      <c r="J8287" t="inlineStr">
        <is>
          <t>CARTEIRA</t>
        </is>
      </c>
      <c r="K8287" t="inlineStr">
        <is>
          <t>CONTRATO</t>
        </is>
      </c>
      <c r="L8287" t="n">
        <v>538.6415940000001</v>
      </c>
      <c r="M8287" t="inlineStr"/>
      <c r="N8287" t="inlineStr"/>
      <c r="O8287" s="142">
        <f>DATE(YEAR(H8287),MONTH(H8287),1)</f>
        <v/>
      </c>
      <c r="P8287" s="132">
        <f>IF(H8287&gt;$L$3,"Futuro","Atraso")</f>
        <v/>
      </c>
      <c r="Q8287">
        <f>12*(YEAR(H8287)-YEAR($L$3))+(MONTH(H8287)-MONTH($L$3))</f>
        <v/>
      </c>
      <c r="R8287" s="366">
        <f>IF(N8287="IBIRAPITANGA FASE 3",IF(P8287="Atraso",M8287,M8287/(1+$J$2)^Q8287),IF(P8287="Atraso",M8287,M8287/(1+$J$1)^Q8287))</f>
        <v/>
      </c>
    </row>
    <row r="8288">
      <c r="A8288" t="inlineStr">
        <is>
          <t>Q07L027</t>
        </is>
      </c>
      <c r="B8288" t="inlineStr">
        <is>
          <t>LILIANE RODRIGUES RIBEIRO</t>
        </is>
      </c>
      <c r="C8288" t="n">
        <v>1</v>
      </c>
      <c r="D8288" t="inlineStr">
        <is>
          <t>IPCA</t>
        </is>
      </c>
      <c r="E8288" t="n">
        <v>0.009488792934583046</v>
      </c>
      <c r="F8288" t="inlineStr">
        <is>
          <t>MENSAL</t>
        </is>
      </c>
      <c r="G8288" t="n">
        <v>48477</v>
      </c>
      <c r="H8288" t="n">
        <v>48477</v>
      </c>
      <c r="I8288" t="inlineStr">
        <is>
          <t>122</t>
        </is>
      </c>
      <c r="J8288" t="inlineStr">
        <is>
          <t>CARTEIRA</t>
        </is>
      </c>
      <c r="K8288" t="inlineStr">
        <is>
          <t>CONTRATO</t>
        </is>
      </c>
      <c r="L8288" t="n">
        <v>538.6415940000001</v>
      </c>
      <c r="M8288" t="inlineStr"/>
      <c r="N8288" t="inlineStr"/>
      <c r="O8288" s="142">
        <f>DATE(YEAR(H8288),MONTH(H8288),1)</f>
        <v/>
      </c>
      <c r="P8288" s="132">
        <f>IF(H8288&gt;$L$3,"Futuro","Atraso")</f>
        <v/>
      </c>
      <c r="Q8288">
        <f>12*(YEAR(H8288)-YEAR($L$3))+(MONTH(H8288)-MONTH($L$3))</f>
        <v/>
      </c>
      <c r="R8288" s="366">
        <f>IF(N8288="IBIRAPITANGA FASE 3",IF(P8288="Atraso",M8288,M8288/(1+$J$2)^Q8288),IF(P8288="Atraso",M8288,M8288/(1+$J$1)^Q8288))</f>
        <v/>
      </c>
    </row>
    <row r="8289">
      <c r="A8289" t="inlineStr">
        <is>
          <t>Q07L027</t>
        </is>
      </c>
      <c r="B8289" t="inlineStr">
        <is>
          <t>LILIANE RODRIGUES RIBEIRO</t>
        </is>
      </c>
      <c r="C8289" t="n">
        <v>1</v>
      </c>
      <c r="D8289" t="inlineStr">
        <is>
          <t>IPCA</t>
        </is>
      </c>
      <c r="E8289" t="n">
        <v>0.009488792934583046</v>
      </c>
      <c r="F8289" t="inlineStr">
        <is>
          <t>MENSAL</t>
        </is>
      </c>
      <c r="G8289" t="n">
        <v>48507</v>
      </c>
      <c r="H8289" t="n">
        <v>48507</v>
      </c>
      <c r="I8289" t="inlineStr">
        <is>
          <t>123</t>
        </is>
      </c>
      <c r="J8289" t="inlineStr">
        <is>
          <t>CARTEIRA</t>
        </is>
      </c>
      <c r="K8289" t="inlineStr">
        <is>
          <t>CONTRATO</t>
        </is>
      </c>
      <c r="L8289" t="n">
        <v>538.6415940000001</v>
      </c>
      <c r="M8289" t="inlineStr"/>
      <c r="N8289" t="inlineStr"/>
      <c r="O8289" s="142">
        <f>DATE(YEAR(H8289),MONTH(H8289),1)</f>
        <v/>
      </c>
      <c r="P8289" s="132">
        <f>IF(H8289&gt;$L$3,"Futuro","Atraso")</f>
        <v/>
      </c>
      <c r="Q8289">
        <f>12*(YEAR(H8289)-YEAR($L$3))+(MONTH(H8289)-MONTH($L$3))</f>
        <v/>
      </c>
      <c r="R8289" s="366">
        <f>IF(N8289="IBIRAPITANGA FASE 3",IF(P8289="Atraso",M8289,M8289/(1+$J$2)^Q8289),IF(P8289="Atraso",M8289,M8289/(1+$J$1)^Q8289))</f>
        <v/>
      </c>
    </row>
    <row r="8290">
      <c r="A8290" t="inlineStr">
        <is>
          <t>Q07L027</t>
        </is>
      </c>
      <c r="B8290" t="inlineStr">
        <is>
          <t>LILIANE RODRIGUES RIBEIRO</t>
        </is>
      </c>
      <c r="C8290" t="n">
        <v>1</v>
      </c>
      <c r="D8290" t="inlineStr">
        <is>
          <t>IPCA</t>
        </is>
      </c>
      <c r="E8290" t="n">
        <v>0.009488792934583046</v>
      </c>
      <c r="F8290" t="inlineStr">
        <is>
          <t>MENSAL</t>
        </is>
      </c>
      <c r="G8290" t="n">
        <v>48538</v>
      </c>
      <c r="H8290" t="n">
        <v>48538</v>
      </c>
      <c r="I8290" t="inlineStr">
        <is>
          <t>124</t>
        </is>
      </c>
      <c r="J8290" t="inlineStr">
        <is>
          <t>CARTEIRA</t>
        </is>
      </c>
      <c r="K8290" t="inlineStr">
        <is>
          <t>CONTRATO</t>
        </is>
      </c>
      <c r="L8290" t="n">
        <v>538.6415940000001</v>
      </c>
      <c r="M8290" t="inlineStr"/>
      <c r="N8290" t="inlineStr"/>
      <c r="O8290" s="142">
        <f>DATE(YEAR(H8290),MONTH(H8290),1)</f>
        <v/>
      </c>
      <c r="P8290" s="132">
        <f>IF(H8290&gt;$L$3,"Futuro","Atraso")</f>
        <v/>
      </c>
      <c r="Q8290">
        <f>12*(YEAR(H8290)-YEAR($L$3))+(MONTH(H8290)-MONTH($L$3))</f>
        <v/>
      </c>
      <c r="R8290" s="366">
        <f>IF(N8290="IBIRAPITANGA FASE 3",IF(P8290="Atraso",M8290,M8290/(1+$J$2)^Q8290),IF(P8290="Atraso",M8290,M8290/(1+$J$1)^Q8290))</f>
        <v/>
      </c>
    </row>
    <row r="8291">
      <c r="A8291" t="inlineStr">
        <is>
          <t>Q07L027</t>
        </is>
      </c>
      <c r="B8291" t="inlineStr">
        <is>
          <t>LILIANE RODRIGUES RIBEIRO</t>
        </is>
      </c>
      <c r="C8291" t="n">
        <v>1</v>
      </c>
      <c r="D8291" t="inlineStr">
        <is>
          <t>IPCA</t>
        </is>
      </c>
      <c r="E8291" t="n">
        <v>0.009488792934583046</v>
      </c>
      <c r="F8291" t="inlineStr">
        <is>
          <t>MENSAL</t>
        </is>
      </c>
      <c r="G8291" t="n">
        <v>48568</v>
      </c>
      <c r="H8291" t="n">
        <v>48568</v>
      </c>
      <c r="I8291" t="inlineStr">
        <is>
          <t>125</t>
        </is>
      </c>
      <c r="J8291" t="inlineStr">
        <is>
          <t>CARTEIRA</t>
        </is>
      </c>
      <c r="K8291" t="inlineStr">
        <is>
          <t>CONTRATO</t>
        </is>
      </c>
      <c r="L8291" t="n">
        <v>538.6415940000001</v>
      </c>
      <c r="M8291" t="inlineStr"/>
      <c r="N8291" t="inlineStr"/>
      <c r="O8291" s="142">
        <f>DATE(YEAR(H8291),MONTH(H8291),1)</f>
        <v/>
      </c>
      <c r="P8291" s="132">
        <f>IF(H8291&gt;$L$3,"Futuro","Atraso")</f>
        <v/>
      </c>
      <c r="Q8291">
        <f>12*(YEAR(H8291)-YEAR($L$3))+(MONTH(H8291)-MONTH($L$3))</f>
        <v/>
      </c>
      <c r="R8291" s="366">
        <f>IF(N8291="IBIRAPITANGA FASE 3",IF(P8291="Atraso",M8291,M8291/(1+$J$2)^Q8291),IF(P8291="Atraso",M8291,M8291/(1+$J$1)^Q8291))</f>
        <v/>
      </c>
    </row>
    <row r="8292">
      <c r="A8292" t="inlineStr">
        <is>
          <t>Q07L027</t>
        </is>
      </c>
      <c r="B8292" t="inlineStr">
        <is>
          <t>LILIANE RODRIGUES RIBEIRO</t>
        </is>
      </c>
      <c r="C8292" t="n">
        <v>1</v>
      </c>
      <c r="D8292" t="inlineStr">
        <is>
          <t>IPCA</t>
        </is>
      </c>
      <c r="E8292" t="n">
        <v>0.009488792934583046</v>
      </c>
      <c r="F8292" t="inlineStr">
        <is>
          <t>MENSAL</t>
        </is>
      </c>
      <c r="G8292" t="n">
        <v>48599</v>
      </c>
      <c r="H8292" t="n">
        <v>48599</v>
      </c>
      <c r="I8292" t="inlineStr">
        <is>
          <t>126</t>
        </is>
      </c>
      <c r="J8292" t="inlineStr">
        <is>
          <t>CARTEIRA</t>
        </is>
      </c>
      <c r="K8292" t="inlineStr">
        <is>
          <t>CONTRATO</t>
        </is>
      </c>
      <c r="L8292" t="n">
        <v>538.6415940000001</v>
      </c>
      <c r="M8292" t="inlineStr"/>
      <c r="N8292" t="inlineStr"/>
      <c r="O8292" s="142">
        <f>DATE(YEAR(H8292),MONTH(H8292),1)</f>
        <v/>
      </c>
      <c r="P8292" s="132">
        <f>IF(H8292&gt;$L$3,"Futuro","Atraso")</f>
        <v/>
      </c>
      <c r="Q8292">
        <f>12*(YEAR(H8292)-YEAR($L$3))+(MONTH(H8292)-MONTH($L$3))</f>
        <v/>
      </c>
      <c r="R8292" s="366">
        <f>IF(N8292="IBIRAPITANGA FASE 3",IF(P8292="Atraso",M8292,M8292/(1+$J$2)^Q8292),IF(P8292="Atraso",M8292,M8292/(1+$J$1)^Q8292))</f>
        <v/>
      </c>
    </row>
    <row r="8293">
      <c r="A8293" t="inlineStr">
        <is>
          <t>Q07L027</t>
        </is>
      </c>
      <c r="B8293" t="inlineStr">
        <is>
          <t>LILIANE RODRIGUES RIBEIRO</t>
        </is>
      </c>
      <c r="C8293" t="n">
        <v>1</v>
      </c>
      <c r="D8293" t="inlineStr">
        <is>
          <t>IPCA</t>
        </is>
      </c>
      <c r="E8293" t="n">
        <v>0.009488792934583046</v>
      </c>
      <c r="F8293" t="inlineStr">
        <is>
          <t>MENSAL</t>
        </is>
      </c>
      <c r="G8293" t="n">
        <v>48630</v>
      </c>
      <c r="H8293" t="n">
        <v>48630</v>
      </c>
      <c r="I8293" t="inlineStr">
        <is>
          <t>127</t>
        </is>
      </c>
      <c r="J8293" t="inlineStr">
        <is>
          <t>CARTEIRA</t>
        </is>
      </c>
      <c r="K8293" t="inlineStr">
        <is>
          <t>CONTRATO</t>
        </is>
      </c>
      <c r="L8293" t="n">
        <v>538.6415940000001</v>
      </c>
      <c r="M8293" t="inlineStr"/>
      <c r="N8293" t="inlineStr"/>
      <c r="O8293" s="142">
        <f>DATE(YEAR(H8293),MONTH(H8293),1)</f>
        <v/>
      </c>
      <c r="P8293" s="132">
        <f>IF(H8293&gt;$L$3,"Futuro","Atraso")</f>
        <v/>
      </c>
      <c r="Q8293">
        <f>12*(YEAR(H8293)-YEAR($L$3))+(MONTH(H8293)-MONTH($L$3))</f>
        <v/>
      </c>
      <c r="R8293" s="366">
        <f>IF(N8293="IBIRAPITANGA FASE 3",IF(P8293="Atraso",M8293,M8293/(1+$J$2)^Q8293),IF(P8293="Atraso",M8293,M8293/(1+$J$1)^Q8293))</f>
        <v/>
      </c>
    </row>
    <row r="8294">
      <c r="A8294" t="inlineStr">
        <is>
          <t>Q07L027</t>
        </is>
      </c>
      <c r="B8294" t="inlineStr">
        <is>
          <t>LILIANE RODRIGUES RIBEIRO</t>
        </is>
      </c>
      <c r="C8294" t="n">
        <v>1</v>
      </c>
      <c r="D8294" t="inlineStr">
        <is>
          <t>IPCA</t>
        </is>
      </c>
      <c r="E8294" t="n">
        <v>0.009488792934583046</v>
      </c>
      <c r="F8294" t="inlineStr">
        <is>
          <t>MENSAL</t>
        </is>
      </c>
      <c r="G8294" t="n">
        <v>48658</v>
      </c>
      <c r="H8294" t="n">
        <v>48658</v>
      </c>
      <c r="I8294" t="inlineStr">
        <is>
          <t>128</t>
        </is>
      </c>
      <c r="J8294" t="inlineStr">
        <is>
          <t>CARTEIRA</t>
        </is>
      </c>
      <c r="K8294" t="inlineStr">
        <is>
          <t>CONTRATO</t>
        </is>
      </c>
      <c r="L8294" t="n">
        <v>538.6415940000001</v>
      </c>
      <c r="M8294" t="inlineStr"/>
      <c r="N8294" t="inlineStr"/>
      <c r="O8294" s="142">
        <f>DATE(YEAR(H8294),MONTH(H8294),1)</f>
        <v/>
      </c>
      <c r="P8294" s="132">
        <f>IF(H8294&gt;$L$3,"Futuro","Atraso")</f>
        <v/>
      </c>
      <c r="Q8294">
        <f>12*(YEAR(H8294)-YEAR($L$3))+(MONTH(H8294)-MONTH($L$3))</f>
        <v/>
      </c>
      <c r="R8294" s="366">
        <f>IF(N8294="IBIRAPITANGA FASE 3",IF(P8294="Atraso",M8294,M8294/(1+$J$2)^Q8294),IF(P8294="Atraso",M8294,M8294/(1+$J$1)^Q8294))</f>
        <v/>
      </c>
    </row>
    <row r="8295">
      <c r="A8295" t="inlineStr">
        <is>
          <t>Q07L027</t>
        </is>
      </c>
      <c r="B8295" t="inlineStr">
        <is>
          <t>LILIANE RODRIGUES RIBEIRO</t>
        </is>
      </c>
      <c r="C8295" t="n">
        <v>1</v>
      </c>
      <c r="D8295" t="inlineStr">
        <is>
          <t>IPCA</t>
        </is>
      </c>
      <c r="E8295" t="n">
        <v>0.009488792934583046</v>
      </c>
      <c r="F8295" t="inlineStr">
        <is>
          <t>MENSAL</t>
        </is>
      </c>
      <c r="G8295" t="n">
        <v>48689</v>
      </c>
      <c r="H8295" t="n">
        <v>48689</v>
      </c>
      <c r="I8295" t="inlineStr">
        <is>
          <t>129</t>
        </is>
      </c>
      <c r="J8295" t="inlineStr">
        <is>
          <t>CARTEIRA</t>
        </is>
      </c>
      <c r="K8295" t="inlineStr">
        <is>
          <t>CONTRATO</t>
        </is>
      </c>
      <c r="L8295" t="n">
        <v>538.6415940000001</v>
      </c>
      <c r="M8295" t="inlineStr"/>
      <c r="N8295" t="inlineStr"/>
      <c r="O8295" s="142">
        <f>DATE(YEAR(H8295),MONTH(H8295),1)</f>
        <v/>
      </c>
      <c r="P8295" s="132">
        <f>IF(H8295&gt;$L$3,"Futuro","Atraso")</f>
        <v/>
      </c>
      <c r="Q8295">
        <f>12*(YEAR(H8295)-YEAR($L$3))+(MONTH(H8295)-MONTH($L$3))</f>
        <v/>
      </c>
      <c r="R8295" s="366">
        <f>IF(N8295="IBIRAPITANGA FASE 3",IF(P8295="Atraso",M8295,M8295/(1+$J$2)^Q8295),IF(P8295="Atraso",M8295,M8295/(1+$J$1)^Q8295))</f>
        <v/>
      </c>
    </row>
    <row r="8296">
      <c r="A8296" t="inlineStr">
        <is>
          <t>Q07L027</t>
        </is>
      </c>
      <c r="B8296" t="inlineStr">
        <is>
          <t>LILIANE RODRIGUES RIBEIRO</t>
        </is>
      </c>
      <c r="C8296" t="n">
        <v>1</v>
      </c>
      <c r="D8296" t="inlineStr">
        <is>
          <t>IPCA</t>
        </is>
      </c>
      <c r="E8296" t="n">
        <v>0.009488792934583046</v>
      </c>
      <c r="F8296" t="inlineStr">
        <is>
          <t>MENSAL</t>
        </is>
      </c>
      <c r="G8296" t="n">
        <v>48719</v>
      </c>
      <c r="H8296" t="n">
        <v>48719</v>
      </c>
      <c r="I8296" t="inlineStr">
        <is>
          <t>130</t>
        </is>
      </c>
      <c r="J8296" t="inlineStr">
        <is>
          <t>CARTEIRA</t>
        </is>
      </c>
      <c r="K8296" t="inlineStr">
        <is>
          <t>CONTRATO</t>
        </is>
      </c>
      <c r="L8296" t="n">
        <v>538.6415940000001</v>
      </c>
      <c r="M8296" t="inlineStr"/>
      <c r="N8296" t="inlineStr"/>
      <c r="O8296" s="142">
        <f>DATE(YEAR(H8296),MONTH(H8296),1)</f>
        <v/>
      </c>
      <c r="P8296" s="132">
        <f>IF(H8296&gt;$L$3,"Futuro","Atraso")</f>
        <v/>
      </c>
      <c r="Q8296">
        <f>12*(YEAR(H8296)-YEAR($L$3))+(MONTH(H8296)-MONTH($L$3))</f>
        <v/>
      </c>
      <c r="R8296" s="366">
        <f>IF(N8296="IBIRAPITANGA FASE 3",IF(P8296="Atraso",M8296,M8296/(1+$J$2)^Q8296),IF(P8296="Atraso",M8296,M8296/(1+$J$1)^Q8296))</f>
        <v/>
      </c>
    </row>
    <row r="8297">
      <c r="A8297" t="inlineStr">
        <is>
          <t>Q07L027</t>
        </is>
      </c>
      <c r="B8297" t="inlineStr">
        <is>
          <t>LILIANE RODRIGUES RIBEIRO</t>
        </is>
      </c>
      <c r="C8297" t="n">
        <v>1</v>
      </c>
      <c r="D8297" t="inlineStr">
        <is>
          <t>IPCA</t>
        </is>
      </c>
      <c r="E8297" t="n">
        <v>0.009488792934583046</v>
      </c>
      <c r="F8297" t="inlineStr">
        <is>
          <t>MENSAL</t>
        </is>
      </c>
      <c r="G8297" t="n">
        <v>48719</v>
      </c>
      <c r="H8297" t="n">
        <v>48719</v>
      </c>
      <c r="I8297" t="inlineStr">
        <is>
          <t>011</t>
        </is>
      </c>
      <c r="J8297" t="inlineStr">
        <is>
          <t>CARTEIRA</t>
        </is>
      </c>
      <c r="K8297" t="inlineStr">
        <is>
          <t>CONTRATO</t>
        </is>
      </c>
      <c r="L8297" t="n">
        <v>1565.82813</v>
      </c>
      <c r="M8297" t="inlineStr"/>
      <c r="N8297" t="inlineStr"/>
      <c r="O8297" s="142">
        <f>DATE(YEAR(H8297),MONTH(H8297),1)</f>
        <v/>
      </c>
      <c r="P8297" s="132">
        <f>IF(H8297&gt;$L$3,"Futuro","Atraso")</f>
        <v/>
      </c>
      <c r="Q8297">
        <f>12*(YEAR(H8297)-YEAR($L$3))+(MONTH(H8297)-MONTH($L$3))</f>
        <v/>
      </c>
      <c r="R8297" s="366">
        <f>IF(N8297="IBIRAPITANGA FASE 3",IF(P8297="Atraso",M8297,M8297/(1+$J$2)^Q8297),IF(P8297="Atraso",M8297,M8297/(1+$J$1)^Q8297))</f>
        <v/>
      </c>
    </row>
    <row r="8298">
      <c r="A8298" t="inlineStr">
        <is>
          <t>Q07L027</t>
        </is>
      </c>
      <c r="B8298" t="inlineStr">
        <is>
          <t>LILIANE RODRIGUES RIBEIRO</t>
        </is>
      </c>
      <c r="C8298" t="n">
        <v>1</v>
      </c>
      <c r="D8298" t="inlineStr">
        <is>
          <t>IPCA</t>
        </is>
      </c>
      <c r="E8298" t="n">
        <v>0.009488792934583046</v>
      </c>
      <c r="F8298" t="inlineStr">
        <is>
          <t>MENSAL</t>
        </is>
      </c>
      <c r="G8298" t="n">
        <v>48750</v>
      </c>
      <c r="H8298" t="n">
        <v>48750</v>
      </c>
      <c r="I8298" t="inlineStr">
        <is>
          <t>131</t>
        </is>
      </c>
      <c r="J8298" t="inlineStr">
        <is>
          <t>CARTEIRA</t>
        </is>
      </c>
      <c r="K8298" t="inlineStr">
        <is>
          <t>CONTRATO</t>
        </is>
      </c>
      <c r="L8298" t="n">
        <v>538.6415940000001</v>
      </c>
      <c r="M8298" t="inlineStr"/>
      <c r="N8298" t="inlineStr"/>
      <c r="O8298" s="142">
        <f>DATE(YEAR(H8298),MONTH(H8298),1)</f>
        <v/>
      </c>
      <c r="P8298" s="132">
        <f>IF(H8298&gt;$L$3,"Futuro","Atraso")</f>
        <v/>
      </c>
      <c r="Q8298">
        <f>12*(YEAR(H8298)-YEAR($L$3))+(MONTH(H8298)-MONTH($L$3))</f>
        <v/>
      </c>
      <c r="R8298" s="366">
        <f>IF(N8298="IBIRAPITANGA FASE 3",IF(P8298="Atraso",M8298,M8298/(1+$J$2)^Q8298),IF(P8298="Atraso",M8298,M8298/(1+$J$1)^Q8298))</f>
        <v/>
      </c>
    </row>
    <row r="8299">
      <c r="A8299" t="inlineStr">
        <is>
          <t>Q07L027</t>
        </is>
      </c>
      <c r="B8299" t="inlineStr">
        <is>
          <t>LILIANE RODRIGUES RIBEIRO</t>
        </is>
      </c>
      <c r="C8299" t="n">
        <v>1</v>
      </c>
      <c r="D8299" t="inlineStr">
        <is>
          <t>IPCA</t>
        </is>
      </c>
      <c r="E8299" t="n">
        <v>0.009488792934583046</v>
      </c>
      <c r="F8299" t="inlineStr">
        <is>
          <t>MENSAL</t>
        </is>
      </c>
      <c r="G8299" t="n">
        <v>48780</v>
      </c>
      <c r="H8299" t="n">
        <v>48780</v>
      </c>
      <c r="I8299" t="inlineStr">
        <is>
          <t>132</t>
        </is>
      </c>
      <c r="J8299" t="inlineStr">
        <is>
          <t>CARTEIRA</t>
        </is>
      </c>
      <c r="K8299" t="inlineStr">
        <is>
          <t>CONTRATO</t>
        </is>
      </c>
      <c r="L8299" t="n">
        <v>538.6415940000001</v>
      </c>
      <c r="M8299" t="inlineStr"/>
      <c r="N8299" t="inlineStr"/>
      <c r="O8299" s="142">
        <f>DATE(YEAR(H8299),MONTH(H8299),1)</f>
        <v/>
      </c>
      <c r="P8299" s="132">
        <f>IF(H8299&gt;$L$3,"Futuro","Atraso")</f>
        <v/>
      </c>
      <c r="Q8299">
        <f>12*(YEAR(H8299)-YEAR($L$3))+(MONTH(H8299)-MONTH($L$3))</f>
        <v/>
      </c>
      <c r="R8299" s="366">
        <f>IF(N8299="IBIRAPITANGA FASE 3",IF(P8299="Atraso",M8299,M8299/(1+$J$2)^Q8299),IF(P8299="Atraso",M8299,M8299/(1+$J$1)^Q8299))</f>
        <v/>
      </c>
    </row>
    <row r="8300">
      <c r="A8300" t="inlineStr">
        <is>
          <t>Q07L027</t>
        </is>
      </c>
      <c r="B8300" t="inlineStr">
        <is>
          <t>LILIANE RODRIGUES RIBEIRO</t>
        </is>
      </c>
      <c r="C8300" t="n">
        <v>1</v>
      </c>
      <c r="D8300" t="inlineStr">
        <is>
          <t>IPCA</t>
        </is>
      </c>
      <c r="E8300" t="n">
        <v>0.009488792934583046</v>
      </c>
      <c r="F8300" t="inlineStr">
        <is>
          <t>MENSAL</t>
        </is>
      </c>
      <c r="G8300" t="n">
        <v>48811</v>
      </c>
      <c r="H8300" t="n">
        <v>48811</v>
      </c>
      <c r="I8300" t="inlineStr">
        <is>
          <t>133</t>
        </is>
      </c>
      <c r="J8300" t="inlineStr">
        <is>
          <t>CARTEIRA</t>
        </is>
      </c>
      <c r="K8300" t="inlineStr">
        <is>
          <t>CONTRATO</t>
        </is>
      </c>
      <c r="L8300" t="n">
        <v>538.6415940000001</v>
      </c>
      <c r="M8300" t="inlineStr"/>
      <c r="N8300" t="inlineStr"/>
      <c r="O8300" s="142">
        <f>DATE(YEAR(H8300),MONTH(H8300),1)</f>
        <v/>
      </c>
      <c r="P8300" s="132">
        <f>IF(H8300&gt;$L$3,"Futuro","Atraso")</f>
        <v/>
      </c>
      <c r="Q8300">
        <f>12*(YEAR(H8300)-YEAR($L$3))+(MONTH(H8300)-MONTH($L$3))</f>
        <v/>
      </c>
      <c r="R8300" s="366">
        <f>IF(N8300="IBIRAPITANGA FASE 3",IF(P8300="Atraso",M8300,M8300/(1+$J$2)^Q8300),IF(P8300="Atraso",M8300,M8300/(1+$J$1)^Q8300))</f>
        <v/>
      </c>
    </row>
    <row r="8301">
      <c r="A8301" t="inlineStr">
        <is>
          <t>Q07L027</t>
        </is>
      </c>
      <c r="B8301" t="inlineStr">
        <is>
          <t>LILIANE RODRIGUES RIBEIRO</t>
        </is>
      </c>
      <c r="C8301" t="n">
        <v>1</v>
      </c>
      <c r="D8301" t="inlineStr">
        <is>
          <t>IPCA</t>
        </is>
      </c>
      <c r="E8301" t="n">
        <v>0.009488792934583046</v>
      </c>
      <c r="F8301" t="inlineStr">
        <is>
          <t>MENSAL</t>
        </is>
      </c>
      <c r="G8301" t="n">
        <v>48842</v>
      </c>
      <c r="H8301" t="n">
        <v>48842</v>
      </c>
      <c r="I8301" t="inlineStr">
        <is>
          <t>134</t>
        </is>
      </c>
      <c r="J8301" t="inlineStr">
        <is>
          <t>CARTEIRA</t>
        </is>
      </c>
      <c r="K8301" t="inlineStr">
        <is>
          <t>CONTRATO</t>
        </is>
      </c>
      <c r="L8301" t="n">
        <v>538.6415940000001</v>
      </c>
      <c r="M8301" t="inlineStr"/>
      <c r="N8301" t="inlineStr"/>
      <c r="O8301" s="142">
        <f>DATE(YEAR(H8301),MONTH(H8301),1)</f>
        <v/>
      </c>
      <c r="P8301" s="132">
        <f>IF(H8301&gt;$L$3,"Futuro","Atraso")</f>
        <v/>
      </c>
      <c r="Q8301">
        <f>12*(YEAR(H8301)-YEAR($L$3))+(MONTH(H8301)-MONTH($L$3))</f>
        <v/>
      </c>
      <c r="R8301" s="366">
        <f>IF(N8301="IBIRAPITANGA FASE 3",IF(P8301="Atraso",M8301,M8301/(1+$J$2)^Q8301),IF(P8301="Atraso",M8301,M8301/(1+$J$1)^Q8301))</f>
        <v/>
      </c>
    </row>
    <row r="8302">
      <c r="A8302" t="inlineStr">
        <is>
          <t>Q07L027</t>
        </is>
      </c>
      <c r="B8302" t="inlineStr">
        <is>
          <t>LILIANE RODRIGUES RIBEIRO</t>
        </is>
      </c>
      <c r="C8302" t="n">
        <v>1</v>
      </c>
      <c r="D8302" t="inlineStr">
        <is>
          <t>IPCA</t>
        </is>
      </c>
      <c r="E8302" t="n">
        <v>0.009488792934583046</v>
      </c>
      <c r="F8302" t="inlineStr">
        <is>
          <t>MENSAL</t>
        </is>
      </c>
      <c r="G8302" t="n">
        <v>48872</v>
      </c>
      <c r="H8302" t="n">
        <v>48872</v>
      </c>
      <c r="I8302" t="inlineStr">
        <is>
          <t>135</t>
        </is>
      </c>
      <c r="J8302" t="inlineStr">
        <is>
          <t>CARTEIRA</t>
        </is>
      </c>
      <c r="K8302" t="inlineStr">
        <is>
          <t>CONTRATO</t>
        </is>
      </c>
      <c r="L8302" t="n">
        <v>538.6415940000001</v>
      </c>
      <c r="M8302" t="inlineStr"/>
      <c r="N8302" t="inlineStr"/>
      <c r="O8302" s="142">
        <f>DATE(YEAR(H8302),MONTH(H8302),1)</f>
        <v/>
      </c>
      <c r="P8302" s="132">
        <f>IF(H8302&gt;$L$3,"Futuro","Atraso")</f>
        <v/>
      </c>
      <c r="Q8302">
        <f>12*(YEAR(H8302)-YEAR($L$3))+(MONTH(H8302)-MONTH($L$3))</f>
        <v/>
      </c>
      <c r="R8302" s="366">
        <f>IF(N8302="IBIRAPITANGA FASE 3",IF(P8302="Atraso",M8302,M8302/(1+$J$2)^Q8302),IF(P8302="Atraso",M8302,M8302/(1+$J$1)^Q8302))</f>
        <v/>
      </c>
    </row>
    <row r="8303">
      <c r="A8303" t="inlineStr">
        <is>
          <t>Q07L027</t>
        </is>
      </c>
      <c r="B8303" t="inlineStr">
        <is>
          <t>LILIANE RODRIGUES RIBEIRO</t>
        </is>
      </c>
      <c r="C8303" t="n">
        <v>1</v>
      </c>
      <c r="D8303" t="inlineStr">
        <is>
          <t>IPCA</t>
        </is>
      </c>
      <c r="E8303" t="n">
        <v>0.009488792934583046</v>
      </c>
      <c r="F8303" t="inlineStr">
        <is>
          <t>MENSAL</t>
        </is>
      </c>
      <c r="G8303" t="n">
        <v>48903</v>
      </c>
      <c r="H8303" t="n">
        <v>48903</v>
      </c>
      <c r="I8303" t="inlineStr">
        <is>
          <t>136</t>
        </is>
      </c>
      <c r="J8303" t="inlineStr">
        <is>
          <t>CARTEIRA</t>
        </is>
      </c>
      <c r="K8303" t="inlineStr">
        <is>
          <t>CONTRATO</t>
        </is>
      </c>
      <c r="L8303" t="n">
        <v>538.6415940000001</v>
      </c>
      <c r="M8303" t="inlineStr"/>
      <c r="N8303" t="inlineStr"/>
      <c r="O8303" s="142">
        <f>DATE(YEAR(H8303),MONTH(H8303),1)</f>
        <v/>
      </c>
      <c r="P8303" s="132">
        <f>IF(H8303&gt;$L$3,"Futuro","Atraso")</f>
        <v/>
      </c>
      <c r="Q8303">
        <f>12*(YEAR(H8303)-YEAR($L$3))+(MONTH(H8303)-MONTH($L$3))</f>
        <v/>
      </c>
      <c r="R8303" s="366">
        <f>IF(N8303="IBIRAPITANGA FASE 3",IF(P8303="Atraso",M8303,M8303/(1+$J$2)^Q8303),IF(P8303="Atraso",M8303,M8303/(1+$J$1)^Q8303))</f>
        <v/>
      </c>
    </row>
    <row r="8304">
      <c r="A8304" t="inlineStr">
        <is>
          <t>Q07L027</t>
        </is>
      </c>
      <c r="B8304" t="inlineStr">
        <is>
          <t>LILIANE RODRIGUES RIBEIRO</t>
        </is>
      </c>
      <c r="C8304" t="n">
        <v>1</v>
      </c>
      <c r="D8304" t="inlineStr">
        <is>
          <t>IPCA</t>
        </is>
      </c>
      <c r="E8304" t="n">
        <v>0.009488792934583046</v>
      </c>
      <c r="F8304" t="inlineStr">
        <is>
          <t>MENSAL</t>
        </is>
      </c>
      <c r="G8304" t="n">
        <v>48933</v>
      </c>
      <c r="H8304" t="n">
        <v>48933</v>
      </c>
      <c r="I8304" t="inlineStr">
        <is>
          <t>137</t>
        </is>
      </c>
      <c r="J8304" t="inlineStr">
        <is>
          <t>CARTEIRA</t>
        </is>
      </c>
      <c r="K8304" t="inlineStr">
        <is>
          <t>CONTRATO</t>
        </is>
      </c>
      <c r="L8304" t="n">
        <v>538.6415940000001</v>
      </c>
      <c r="M8304" t="inlineStr"/>
      <c r="N8304" t="inlineStr"/>
      <c r="O8304" s="142">
        <f>DATE(YEAR(H8304),MONTH(H8304),1)</f>
        <v/>
      </c>
      <c r="P8304" s="132">
        <f>IF(H8304&gt;$L$3,"Futuro","Atraso")</f>
        <v/>
      </c>
      <c r="Q8304">
        <f>12*(YEAR(H8304)-YEAR($L$3))+(MONTH(H8304)-MONTH($L$3))</f>
        <v/>
      </c>
      <c r="R8304" s="366">
        <f>IF(N8304="IBIRAPITANGA FASE 3",IF(P8304="Atraso",M8304,M8304/(1+$J$2)^Q8304),IF(P8304="Atraso",M8304,M8304/(1+$J$1)^Q8304))</f>
        <v/>
      </c>
    </row>
    <row r="8305">
      <c r="A8305" t="inlineStr">
        <is>
          <t>Q07L027</t>
        </is>
      </c>
      <c r="B8305" t="inlineStr">
        <is>
          <t>LILIANE RODRIGUES RIBEIRO</t>
        </is>
      </c>
      <c r="C8305" t="n">
        <v>1</v>
      </c>
      <c r="D8305" t="inlineStr">
        <is>
          <t>IPCA</t>
        </is>
      </c>
      <c r="E8305" t="n">
        <v>0.009488792934583046</v>
      </c>
      <c r="F8305" t="inlineStr">
        <is>
          <t>MENSAL</t>
        </is>
      </c>
      <c r="G8305" t="n">
        <v>48964</v>
      </c>
      <c r="H8305" t="n">
        <v>48964</v>
      </c>
      <c r="I8305" t="inlineStr">
        <is>
          <t>138</t>
        </is>
      </c>
      <c r="J8305" t="inlineStr">
        <is>
          <t>CARTEIRA</t>
        </is>
      </c>
      <c r="K8305" t="inlineStr">
        <is>
          <t>CONTRATO</t>
        </is>
      </c>
      <c r="L8305" t="n">
        <v>538.6415940000001</v>
      </c>
      <c r="M8305" t="inlineStr"/>
      <c r="N8305" t="inlineStr"/>
      <c r="O8305" s="142">
        <f>DATE(YEAR(H8305),MONTH(H8305),1)</f>
        <v/>
      </c>
      <c r="P8305" s="132">
        <f>IF(H8305&gt;$L$3,"Futuro","Atraso")</f>
        <v/>
      </c>
      <c r="Q8305">
        <f>12*(YEAR(H8305)-YEAR($L$3))+(MONTH(H8305)-MONTH($L$3))</f>
        <v/>
      </c>
      <c r="R8305" s="366">
        <f>IF(N8305="IBIRAPITANGA FASE 3",IF(P8305="Atraso",M8305,M8305/(1+$J$2)^Q8305),IF(P8305="Atraso",M8305,M8305/(1+$J$1)^Q8305))</f>
        <v/>
      </c>
    </row>
    <row r="8306">
      <c r="A8306" t="inlineStr">
        <is>
          <t>Q07L027</t>
        </is>
      </c>
      <c r="B8306" t="inlineStr">
        <is>
          <t>LILIANE RODRIGUES RIBEIRO</t>
        </is>
      </c>
      <c r="C8306" t="n">
        <v>1</v>
      </c>
      <c r="D8306" t="inlineStr">
        <is>
          <t>IPCA</t>
        </is>
      </c>
      <c r="E8306" t="n">
        <v>0.009488792934583046</v>
      </c>
      <c r="F8306" t="inlineStr">
        <is>
          <t>MENSAL</t>
        </is>
      </c>
      <c r="G8306" t="n">
        <v>48995</v>
      </c>
      <c r="H8306" t="n">
        <v>48995</v>
      </c>
      <c r="I8306" t="inlineStr">
        <is>
          <t>139</t>
        </is>
      </c>
      <c r="J8306" t="inlineStr">
        <is>
          <t>CARTEIRA</t>
        </is>
      </c>
      <c r="K8306" t="inlineStr">
        <is>
          <t>CONTRATO</t>
        </is>
      </c>
      <c r="L8306" t="n">
        <v>538.6415940000001</v>
      </c>
      <c r="M8306" t="inlineStr"/>
      <c r="N8306" t="inlineStr"/>
      <c r="O8306" s="142">
        <f>DATE(YEAR(H8306),MONTH(H8306),1)</f>
        <v/>
      </c>
      <c r="P8306" s="132">
        <f>IF(H8306&gt;$L$3,"Futuro","Atraso")</f>
        <v/>
      </c>
      <c r="Q8306">
        <f>12*(YEAR(H8306)-YEAR($L$3))+(MONTH(H8306)-MONTH($L$3))</f>
        <v/>
      </c>
      <c r="R8306" s="366">
        <f>IF(N8306="IBIRAPITANGA FASE 3",IF(P8306="Atraso",M8306,M8306/(1+$J$2)^Q8306),IF(P8306="Atraso",M8306,M8306/(1+$J$1)^Q8306))</f>
        <v/>
      </c>
    </row>
    <row r="8307">
      <c r="A8307" t="inlineStr">
        <is>
          <t>Q07L027</t>
        </is>
      </c>
      <c r="B8307" t="inlineStr">
        <is>
          <t>LILIANE RODRIGUES RIBEIRO</t>
        </is>
      </c>
      <c r="C8307" t="n">
        <v>1</v>
      </c>
      <c r="D8307" t="inlineStr">
        <is>
          <t>IPCA</t>
        </is>
      </c>
      <c r="E8307" t="n">
        <v>0.009488792934583046</v>
      </c>
      <c r="F8307" t="inlineStr">
        <is>
          <t>MENSAL</t>
        </is>
      </c>
      <c r="G8307" t="n">
        <v>49023</v>
      </c>
      <c r="H8307" t="n">
        <v>49023</v>
      </c>
      <c r="I8307" t="inlineStr">
        <is>
          <t>140</t>
        </is>
      </c>
      <c r="J8307" t="inlineStr">
        <is>
          <t>CARTEIRA</t>
        </is>
      </c>
      <c r="K8307" t="inlineStr">
        <is>
          <t>CONTRATO</t>
        </is>
      </c>
      <c r="L8307" t="n">
        <v>538.6415940000001</v>
      </c>
      <c r="M8307" t="inlineStr"/>
      <c r="N8307" t="inlineStr"/>
      <c r="O8307" s="142">
        <f>DATE(YEAR(H8307),MONTH(H8307),1)</f>
        <v/>
      </c>
      <c r="P8307" s="132">
        <f>IF(H8307&gt;$L$3,"Futuro","Atraso")</f>
        <v/>
      </c>
      <c r="Q8307">
        <f>12*(YEAR(H8307)-YEAR($L$3))+(MONTH(H8307)-MONTH($L$3))</f>
        <v/>
      </c>
      <c r="R8307" s="366">
        <f>IF(N8307="IBIRAPITANGA FASE 3",IF(P8307="Atraso",M8307,M8307/(1+$J$2)^Q8307),IF(P8307="Atraso",M8307,M8307/(1+$J$1)^Q8307))</f>
        <v/>
      </c>
    </row>
    <row r="8308">
      <c r="A8308" t="inlineStr">
        <is>
          <t>Q07L027</t>
        </is>
      </c>
      <c r="B8308" t="inlineStr">
        <is>
          <t>LILIANE RODRIGUES RIBEIRO</t>
        </is>
      </c>
      <c r="C8308" t="n">
        <v>1</v>
      </c>
      <c r="D8308" t="inlineStr">
        <is>
          <t>IPCA</t>
        </is>
      </c>
      <c r="E8308" t="n">
        <v>0.009488792934583046</v>
      </c>
      <c r="F8308" t="inlineStr">
        <is>
          <t>MENSAL</t>
        </is>
      </c>
      <c r="G8308" t="n">
        <v>49054</v>
      </c>
      <c r="H8308" t="n">
        <v>49054</v>
      </c>
      <c r="I8308" t="inlineStr">
        <is>
          <t>141</t>
        </is>
      </c>
      <c r="J8308" t="inlineStr">
        <is>
          <t>CARTEIRA</t>
        </is>
      </c>
      <c r="K8308" t="inlineStr">
        <is>
          <t>CONTRATO</t>
        </is>
      </c>
      <c r="L8308" t="n">
        <v>538.6415940000001</v>
      </c>
      <c r="M8308" t="inlineStr"/>
      <c r="N8308" t="inlineStr"/>
      <c r="O8308" s="142">
        <f>DATE(YEAR(H8308),MONTH(H8308),1)</f>
        <v/>
      </c>
      <c r="P8308" s="132">
        <f>IF(H8308&gt;$L$3,"Futuro","Atraso")</f>
        <v/>
      </c>
      <c r="Q8308">
        <f>12*(YEAR(H8308)-YEAR($L$3))+(MONTH(H8308)-MONTH($L$3))</f>
        <v/>
      </c>
      <c r="R8308" s="366">
        <f>IF(N8308="IBIRAPITANGA FASE 3",IF(P8308="Atraso",M8308,M8308/(1+$J$2)^Q8308),IF(P8308="Atraso",M8308,M8308/(1+$J$1)^Q8308))</f>
        <v/>
      </c>
    </row>
    <row r="8309">
      <c r="A8309" t="inlineStr">
        <is>
          <t>Q07L027</t>
        </is>
      </c>
      <c r="B8309" t="inlineStr">
        <is>
          <t>LILIANE RODRIGUES RIBEIRO</t>
        </is>
      </c>
      <c r="C8309" t="n">
        <v>1</v>
      </c>
      <c r="D8309" t="inlineStr">
        <is>
          <t>IPCA</t>
        </is>
      </c>
      <c r="E8309" t="n">
        <v>0.009488792934583046</v>
      </c>
      <c r="F8309" t="inlineStr">
        <is>
          <t>MENSAL</t>
        </is>
      </c>
      <c r="G8309" t="n">
        <v>49084</v>
      </c>
      <c r="H8309" t="n">
        <v>49084</v>
      </c>
      <c r="I8309" t="inlineStr">
        <is>
          <t>142</t>
        </is>
      </c>
      <c r="J8309" t="inlineStr">
        <is>
          <t>CARTEIRA</t>
        </is>
      </c>
      <c r="K8309" t="inlineStr">
        <is>
          <t>CONTRATO</t>
        </is>
      </c>
      <c r="L8309" t="n">
        <v>538.6415940000001</v>
      </c>
      <c r="M8309" t="inlineStr"/>
      <c r="N8309" t="inlineStr"/>
      <c r="O8309" s="142">
        <f>DATE(YEAR(H8309),MONTH(H8309),1)</f>
        <v/>
      </c>
      <c r="P8309" s="132">
        <f>IF(H8309&gt;$L$3,"Futuro","Atraso")</f>
        <v/>
      </c>
      <c r="Q8309">
        <f>12*(YEAR(H8309)-YEAR($L$3))+(MONTH(H8309)-MONTH($L$3))</f>
        <v/>
      </c>
      <c r="R8309" s="366">
        <f>IF(N8309="IBIRAPITANGA FASE 3",IF(P8309="Atraso",M8309,M8309/(1+$J$2)^Q8309),IF(P8309="Atraso",M8309,M8309/(1+$J$1)^Q8309))</f>
        <v/>
      </c>
    </row>
    <row r="8310">
      <c r="A8310" t="inlineStr">
        <is>
          <t>Q07L027</t>
        </is>
      </c>
      <c r="B8310" t="inlineStr">
        <is>
          <t>LILIANE RODRIGUES RIBEIRO</t>
        </is>
      </c>
      <c r="C8310" t="n">
        <v>1</v>
      </c>
      <c r="D8310" t="inlineStr">
        <is>
          <t>IPCA</t>
        </is>
      </c>
      <c r="E8310" t="n">
        <v>0.009488792934583046</v>
      </c>
      <c r="F8310" t="inlineStr">
        <is>
          <t>MENSAL</t>
        </is>
      </c>
      <c r="G8310" t="n">
        <v>49084</v>
      </c>
      <c r="H8310" t="n">
        <v>49084</v>
      </c>
      <c r="I8310" t="inlineStr">
        <is>
          <t>012</t>
        </is>
      </c>
      <c r="J8310" t="inlineStr">
        <is>
          <t>CARTEIRA</t>
        </is>
      </c>
      <c r="K8310" t="inlineStr">
        <is>
          <t>CONTRATO</t>
        </is>
      </c>
      <c r="L8310" t="n">
        <v>1565.82813</v>
      </c>
      <c r="M8310" t="inlineStr"/>
      <c r="N8310" t="inlineStr"/>
      <c r="O8310" s="142">
        <f>DATE(YEAR(H8310),MONTH(H8310),1)</f>
        <v/>
      </c>
      <c r="P8310" s="132">
        <f>IF(H8310&gt;$L$3,"Futuro","Atraso")</f>
        <v/>
      </c>
      <c r="Q8310">
        <f>12*(YEAR(H8310)-YEAR($L$3))+(MONTH(H8310)-MONTH($L$3))</f>
        <v/>
      </c>
      <c r="R8310" s="366">
        <f>IF(N8310="IBIRAPITANGA FASE 3",IF(P8310="Atraso",M8310,M8310/(1+$J$2)^Q8310),IF(P8310="Atraso",M8310,M8310/(1+$J$1)^Q8310))</f>
        <v/>
      </c>
    </row>
    <row r="8311">
      <c r="A8311" t="inlineStr">
        <is>
          <t>Q07L027</t>
        </is>
      </c>
      <c r="B8311" t="inlineStr">
        <is>
          <t>LILIANE RODRIGUES RIBEIRO</t>
        </is>
      </c>
      <c r="C8311" t="n">
        <v>1</v>
      </c>
      <c r="D8311" t="inlineStr">
        <is>
          <t>IPCA</t>
        </is>
      </c>
      <c r="E8311" t="n">
        <v>0.009488792934583046</v>
      </c>
      <c r="F8311" t="inlineStr">
        <is>
          <t>MENSAL</t>
        </is>
      </c>
      <c r="G8311" t="n">
        <v>49115</v>
      </c>
      <c r="H8311" t="n">
        <v>49115</v>
      </c>
      <c r="I8311" t="inlineStr">
        <is>
          <t>143</t>
        </is>
      </c>
      <c r="J8311" t="inlineStr">
        <is>
          <t>CARTEIRA</t>
        </is>
      </c>
      <c r="K8311" t="inlineStr">
        <is>
          <t>CONTRATO</t>
        </is>
      </c>
      <c r="L8311" t="n">
        <v>538.6415940000001</v>
      </c>
      <c r="M8311" t="inlineStr"/>
      <c r="N8311" t="inlineStr"/>
      <c r="O8311" s="142">
        <f>DATE(YEAR(H8311),MONTH(H8311),1)</f>
        <v/>
      </c>
      <c r="P8311" s="132">
        <f>IF(H8311&gt;$L$3,"Futuro","Atraso")</f>
        <v/>
      </c>
      <c r="Q8311">
        <f>12*(YEAR(H8311)-YEAR($L$3))+(MONTH(H8311)-MONTH($L$3))</f>
        <v/>
      </c>
      <c r="R8311" s="366">
        <f>IF(N8311="IBIRAPITANGA FASE 3",IF(P8311="Atraso",M8311,M8311/(1+$J$2)^Q8311),IF(P8311="Atraso",M8311,M8311/(1+$J$1)^Q8311))</f>
        <v/>
      </c>
    </row>
    <row r="8312">
      <c r="A8312" t="inlineStr">
        <is>
          <t>Q07L027</t>
        </is>
      </c>
      <c r="B8312" t="inlineStr">
        <is>
          <t>LILIANE RODRIGUES RIBEIRO</t>
        </is>
      </c>
      <c r="C8312" t="n">
        <v>1</v>
      </c>
      <c r="D8312" t="inlineStr">
        <is>
          <t>IPCA</t>
        </is>
      </c>
      <c r="E8312" t="n">
        <v>0.009488792934583046</v>
      </c>
      <c r="F8312" t="inlineStr">
        <is>
          <t>MENSAL</t>
        </is>
      </c>
      <c r="G8312" t="n">
        <v>49145</v>
      </c>
      <c r="H8312" t="n">
        <v>49145</v>
      </c>
      <c r="I8312" t="inlineStr">
        <is>
          <t>144</t>
        </is>
      </c>
      <c r="J8312" t="inlineStr">
        <is>
          <t>CARTEIRA</t>
        </is>
      </c>
      <c r="K8312" t="inlineStr">
        <is>
          <t>CONTRATO</t>
        </is>
      </c>
      <c r="L8312" t="n">
        <v>538.6415940000001</v>
      </c>
      <c r="M8312" t="inlineStr"/>
      <c r="N8312" t="inlineStr"/>
      <c r="O8312" s="142">
        <f>DATE(YEAR(H8312),MONTH(H8312),1)</f>
        <v/>
      </c>
      <c r="P8312" s="132">
        <f>IF(H8312&gt;$L$3,"Futuro","Atraso")</f>
        <v/>
      </c>
      <c r="Q8312">
        <f>12*(YEAR(H8312)-YEAR($L$3))+(MONTH(H8312)-MONTH($L$3))</f>
        <v/>
      </c>
      <c r="R8312" s="366">
        <f>IF(N8312="IBIRAPITANGA FASE 3",IF(P8312="Atraso",M8312,M8312/(1+$J$2)^Q8312),IF(P8312="Atraso",M8312,M8312/(1+$J$1)^Q8312))</f>
        <v/>
      </c>
    </row>
    <row r="8313">
      <c r="A8313" t="inlineStr">
        <is>
          <t>Q07L027</t>
        </is>
      </c>
      <c r="B8313" t="inlineStr">
        <is>
          <t>LILIANE RODRIGUES RIBEIRO</t>
        </is>
      </c>
      <c r="C8313" t="n">
        <v>1</v>
      </c>
      <c r="D8313" t="inlineStr">
        <is>
          <t>IPCA</t>
        </is>
      </c>
      <c r="E8313" t="n">
        <v>0.009488792934583046</v>
      </c>
      <c r="F8313" t="inlineStr">
        <is>
          <t>MENSAL</t>
        </is>
      </c>
      <c r="G8313" t="n">
        <v>49176</v>
      </c>
      <c r="H8313" t="n">
        <v>49176</v>
      </c>
      <c r="I8313" t="inlineStr">
        <is>
          <t>145</t>
        </is>
      </c>
      <c r="J8313" t="inlineStr">
        <is>
          <t>CARTEIRA</t>
        </is>
      </c>
      <c r="K8313" t="inlineStr">
        <is>
          <t>CONTRATO</t>
        </is>
      </c>
      <c r="L8313" t="n">
        <v>538.6415940000001</v>
      </c>
      <c r="M8313" t="inlineStr"/>
      <c r="N8313" t="inlineStr"/>
      <c r="O8313" s="142">
        <f>DATE(YEAR(H8313),MONTH(H8313),1)</f>
        <v/>
      </c>
      <c r="P8313" s="132">
        <f>IF(H8313&gt;$L$3,"Futuro","Atraso")</f>
        <v/>
      </c>
      <c r="Q8313">
        <f>12*(YEAR(H8313)-YEAR($L$3))+(MONTH(H8313)-MONTH($L$3))</f>
        <v/>
      </c>
      <c r="R8313" s="366">
        <f>IF(N8313="IBIRAPITANGA FASE 3",IF(P8313="Atraso",M8313,M8313/(1+$J$2)^Q8313),IF(P8313="Atraso",M8313,M8313/(1+$J$1)^Q8313))</f>
        <v/>
      </c>
    </row>
    <row r="8314">
      <c r="A8314" t="inlineStr">
        <is>
          <t>Q07L027</t>
        </is>
      </c>
      <c r="B8314" t="inlineStr">
        <is>
          <t>LILIANE RODRIGUES RIBEIRO</t>
        </is>
      </c>
      <c r="C8314" t="n">
        <v>1</v>
      </c>
      <c r="D8314" t="inlineStr">
        <is>
          <t>IPCA</t>
        </is>
      </c>
      <c r="E8314" t="n">
        <v>0.009488792934583046</v>
      </c>
      <c r="F8314" t="inlineStr">
        <is>
          <t>MENSAL</t>
        </is>
      </c>
      <c r="G8314" t="n">
        <v>49207</v>
      </c>
      <c r="H8314" t="n">
        <v>49207</v>
      </c>
      <c r="I8314" t="inlineStr">
        <is>
          <t>146</t>
        </is>
      </c>
      <c r="J8314" t="inlineStr">
        <is>
          <t>CARTEIRA</t>
        </is>
      </c>
      <c r="K8314" t="inlineStr">
        <is>
          <t>CONTRATO</t>
        </is>
      </c>
      <c r="L8314" t="n">
        <v>538.6415940000001</v>
      </c>
      <c r="M8314" t="inlineStr"/>
      <c r="N8314" t="inlineStr"/>
      <c r="O8314" s="142">
        <f>DATE(YEAR(H8314),MONTH(H8314),1)</f>
        <v/>
      </c>
      <c r="P8314" s="132">
        <f>IF(H8314&gt;$L$3,"Futuro","Atraso")</f>
        <v/>
      </c>
      <c r="Q8314">
        <f>12*(YEAR(H8314)-YEAR($L$3))+(MONTH(H8314)-MONTH($L$3))</f>
        <v/>
      </c>
      <c r="R8314" s="366">
        <f>IF(N8314="IBIRAPITANGA FASE 3",IF(P8314="Atraso",M8314,M8314/(1+$J$2)^Q8314),IF(P8314="Atraso",M8314,M8314/(1+$J$1)^Q8314))</f>
        <v/>
      </c>
    </row>
    <row r="8315">
      <c r="A8315" t="inlineStr">
        <is>
          <t>Q07L027</t>
        </is>
      </c>
      <c r="B8315" t="inlineStr">
        <is>
          <t>LILIANE RODRIGUES RIBEIRO</t>
        </is>
      </c>
      <c r="C8315" t="n">
        <v>1</v>
      </c>
      <c r="D8315" t="inlineStr">
        <is>
          <t>IPCA</t>
        </is>
      </c>
      <c r="E8315" t="n">
        <v>0.009488792934583046</v>
      </c>
      <c r="F8315" t="inlineStr">
        <is>
          <t>MENSAL</t>
        </is>
      </c>
      <c r="G8315" t="n">
        <v>49237</v>
      </c>
      <c r="H8315" t="n">
        <v>49237</v>
      </c>
      <c r="I8315" t="inlineStr">
        <is>
          <t>147</t>
        </is>
      </c>
      <c r="J8315" t="inlineStr">
        <is>
          <t>CARTEIRA</t>
        </is>
      </c>
      <c r="K8315" t="inlineStr">
        <is>
          <t>CONTRATO</t>
        </is>
      </c>
      <c r="L8315" t="n">
        <v>538.6415940000001</v>
      </c>
      <c r="M8315" t="inlineStr"/>
      <c r="N8315" t="inlineStr"/>
      <c r="O8315" s="142">
        <f>DATE(YEAR(H8315),MONTH(H8315),1)</f>
        <v/>
      </c>
      <c r="P8315" s="132">
        <f>IF(H8315&gt;$L$3,"Futuro","Atraso")</f>
        <v/>
      </c>
      <c r="Q8315">
        <f>12*(YEAR(H8315)-YEAR($L$3))+(MONTH(H8315)-MONTH($L$3))</f>
        <v/>
      </c>
      <c r="R8315" s="366">
        <f>IF(N8315="IBIRAPITANGA FASE 3",IF(P8315="Atraso",M8315,M8315/(1+$J$2)^Q8315),IF(P8315="Atraso",M8315,M8315/(1+$J$1)^Q8315))</f>
        <v/>
      </c>
    </row>
    <row r="8316">
      <c r="A8316" t="inlineStr">
        <is>
          <t>Q07L027</t>
        </is>
      </c>
      <c r="B8316" t="inlineStr">
        <is>
          <t>LILIANE RODRIGUES RIBEIRO</t>
        </is>
      </c>
      <c r="C8316" t="n">
        <v>1</v>
      </c>
      <c r="D8316" t="inlineStr">
        <is>
          <t>IPCA</t>
        </is>
      </c>
      <c r="E8316" t="n">
        <v>0.009488792934583046</v>
      </c>
      <c r="F8316" t="inlineStr">
        <is>
          <t>MENSAL</t>
        </is>
      </c>
      <c r="G8316" t="n">
        <v>49268</v>
      </c>
      <c r="H8316" t="n">
        <v>49268</v>
      </c>
      <c r="I8316" t="inlineStr">
        <is>
          <t>148</t>
        </is>
      </c>
      <c r="J8316" t="inlineStr">
        <is>
          <t>CARTEIRA</t>
        </is>
      </c>
      <c r="K8316" t="inlineStr">
        <is>
          <t>CONTRATO</t>
        </is>
      </c>
      <c r="L8316" t="n">
        <v>538.6415940000001</v>
      </c>
      <c r="M8316" t="inlineStr"/>
      <c r="N8316" t="inlineStr"/>
      <c r="O8316" s="142">
        <f>DATE(YEAR(H8316),MONTH(H8316),1)</f>
        <v/>
      </c>
      <c r="P8316" s="132">
        <f>IF(H8316&gt;$L$3,"Futuro","Atraso")</f>
        <v/>
      </c>
      <c r="Q8316">
        <f>12*(YEAR(H8316)-YEAR($L$3))+(MONTH(H8316)-MONTH($L$3))</f>
        <v/>
      </c>
      <c r="R8316" s="366">
        <f>IF(N8316="IBIRAPITANGA FASE 3",IF(P8316="Atraso",M8316,M8316/(1+$J$2)^Q8316),IF(P8316="Atraso",M8316,M8316/(1+$J$1)^Q8316))</f>
        <v/>
      </c>
    </row>
    <row r="8317">
      <c r="A8317" t="inlineStr">
        <is>
          <t>Q07L027</t>
        </is>
      </c>
      <c r="B8317" t="inlineStr">
        <is>
          <t>LILIANE RODRIGUES RIBEIRO</t>
        </is>
      </c>
      <c r="C8317" t="n">
        <v>1</v>
      </c>
      <c r="D8317" t="inlineStr">
        <is>
          <t>IPCA</t>
        </is>
      </c>
      <c r="E8317" t="n">
        <v>0.009488792934583046</v>
      </c>
      <c r="F8317" t="inlineStr">
        <is>
          <t>MENSAL</t>
        </is>
      </c>
      <c r="G8317" t="n">
        <v>49298</v>
      </c>
      <c r="H8317" t="n">
        <v>49298</v>
      </c>
      <c r="I8317" t="inlineStr">
        <is>
          <t>149</t>
        </is>
      </c>
      <c r="J8317" t="inlineStr">
        <is>
          <t>CARTEIRA</t>
        </is>
      </c>
      <c r="K8317" t="inlineStr">
        <is>
          <t>CONTRATO</t>
        </is>
      </c>
      <c r="L8317" t="n">
        <v>538.6415940000001</v>
      </c>
      <c r="M8317" t="inlineStr"/>
      <c r="N8317" t="inlineStr"/>
      <c r="O8317" s="142">
        <f>DATE(YEAR(H8317),MONTH(H8317),1)</f>
        <v/>
      </c>
      <c r="P8317" s="132">
        <f>IF(H8317&gt;$L$3,"Futuro","Atraso")</f>
        <v/>
      </c>
      <c r="Q8317">
        <f>12*(YEAR(H8317)-YEAR($L$3))+(MONTH(H8317)-MONTH($L$3))</f>
        <v/>
      </c>
      <c r="R8317" s="366">
        <f>IF(N8317="IBIRAPITANGA FASE 3",IF(P8317="Atraso",M8317,M8317/(1+$J$2)^Q8317),IF(P8317="Atraso",M8317,M8317/(1+$J$1)^Q8317))</f>
        <v/>
      </c>
    </row>
    <row r="8318">
      <c r="A8318" t="inlineStr">
        <is>
          <t>Q07L027</t>
        </is>
      </c>
      <c r="B8318" t="inlineStr">
        <is>
          <t>LILIANE RODRIGUES RIBEIRO</t>
        </is>
      </c>
      <c r="C8318" t="n">
        <v>1</v>
      </c>
      <c r="D8318" t="inlineStr">
        <is>
          <t>IPCA</t>
        </is>
      </c>
      <c r="E8318" t="n">
        <v>0.009488792934583046</v>
      </c>
      <c r="F8318" t="inlineStr">
        <is>
          <t>MENSAL</t>
        </is>
      </c>
      <c r="G8318" t="n">
        <v>49329</v>
      </c>
      <c r="H8318" t="n">
        <v>49329</v>
      </c>
      <c r="I8318" t="inlineStr">
        <is>
          <t>150</t>
        </is>
      </c>
      <c r="J8318" t="inlineStr">
        <is>
          <t>CARTEIRA</t>
        </is>
      </c>
      <c r="K8318" t="inlineStr">
        <is>
          <t>CONTRATO</t>
        </is>
      </c>
      <c r="L8318" t="n">
        <v>538.6415940000001</v>
      </c>
      <c r="M8318" t="inlineStr"/>
      <c r="N8318" t="inlineStr"/>
      <c r="O8318" s="142">
        <f>DATE(YEAR(H8318),MONTH(H8318),1)</f>
        <v/>
      </c>
      <c r="P8318" s="132">
        <f>IF(H8318&gt;$L$3,"Futuro","Atraso")</f>
        <v/>
      </c>
      <c r="Q8318">
        <f>12*(YEAR(H8318)-YEAR($L$3))+(MONTH(H8318)-MONTH($L$3))</f>
        <v/>
      </c>
      <c r="R8318" s="366">
        <f>IF(N8318="IBIRAPITANGA FASE 3",IF(P8318="Atraso",M8318,M8318/(1+$J$2)^Q8318),IF(P8318="Atraso",M8318,M8318/(1+$J$1)^Q8318))</f>
        <v/>
      </c>
    </row>
    <row r="8319">
      <c r="A8319" t="inlineStr">
        <is>
          <t>Q07L027</t>
        </is>
      </c>
      <c r="B8319" t="inlineStr">
        <is>
          <t>LILIANE RODRIGUES RIBEIRO</t>
        </is>
      </c>
      <c r="C8319" t="n">
        <v>1</v>
      </c>
      <c r="D8319" t="inlineStr">
        <is>
          <t>IPCA</t>
        </is>
      </c>
      <c r="E8319" t="n">
        <v>0.009488792934583046</v>
      </c>
      <c r="F8319" t="inlineStr">
        <is>
          <t>MENSAL</t>
        </is>
      </c>
      <c r="G8319" t="n">
        <v>49360</v>
      </c>
      <c r="H8319" t="n">
        <v>49360</v>
      </c>
      <c r="I8319" t="inlineStr">
        <is>
          <t>151</t>
        </is>
      </c>
      <c r="J8319" t="inlineStr">
        <is>
          <t>CARTEIRA</t>
        </is>
      </c>
      <c r="K8319" t="inlineStr">
        <is>
          <t>CONTRATO</t>
        </is>
      </c>
      <c r="L8319" t="n">
        <v>538.6415940000001</v>
      </c>
      <c r="M8319" t="inlineStr"/>
      <c r="N8319" t="inlineStr"/>
      <c r="O8319" s="142">
        <f>DATE(YEAR(H8319),MONTH(H8319),1)</f>
        <v/>
      </c>
      <c r="P8319" s="132">
        <f>IF(H8319&gt;$L$3,"Futuro","Atraso")</f>
        <v/>
      </c>
      <c r="Q8319">
        <f>12*(YEAR(H8319)-YEAR($L$3))+(MONTH(H8319)-MONTH($L$3))</f>
        <v/>
      </c>
      <c r="R8319" s="366">
        <f>IF(N8319="IBIRAPITANGA FASE 3",IF(P8319="Atraso",M8319,M8319/(1+$J$2)^Q8319),IF(P8319="Atraso",M8319,M8319/(1+$J$1)^Q8319))</f>
        <v/>
      </c>
    </row>
    <row r="8320">
      <c r="A8320" t="inlineStr">
        <is>
          <t>Q07L027</t>
        </is>
      </c>
      <c r="B8320" t="inlineStr">
        <is>
          <t>LILIANE RODRIGUES RIBEIRO</t>
        </is>
      </c>
      <c r="C8320" t="n">
        <v>1</v>
      </c>
      <c r="D8320" t="inlineStr">
        <is>
          <t>IPCA</t>
        </is>
      </c>
      <c r="E8320" t="n">
        <v>0.009488792934583046</v>
      </c>
      <c r="F8320" t="inlineStr">
        <is>
          <t>MENSAL</t>
        </is>
      </c>
      <c r="G8320" t="n">
        <v>49388</v>
      </c>
      <c r="H8320" t="n">
        <v>49388</v>
      </c>
      <c r="I8320" t="inlineStr">
        <is>
          <t>152</t>
        </is>
      </c>
      <c r="J8320" t="inlineStr">
        <is>
          <t>CARTEIRA</t>
        </is>
      </c>
      <c r="K8320" t="inlineStr">
        <is>
          <t>CONTRATO</t>
        </is>
      </c>
      <c r="L8320" t="n">
        <v>538.6415940000001</v>
      </c>
      <c r="M8320" t="inlineStr"/>
      <c r="N8320" t="inlineStr"/>
      <c r="O8320" s="142">
        <f>DATE(YEAR(H8320),MONTH(H8320),1)</f>
        <v/>
      </c>
      <c r="P8320" s="132">
        <f>IF(H8320&gt;$L$3,"Futuro","Atraso")</f>
        <v/>
      </c>
      <c r="Q8320">
        <f>12*(YEAR(H8320)-YEAR($L$3))+(MONTH(H8320)-MONTH($L$3))</f>
        <v/>
      </c>
      <c r="R8320" s="366">
        <f>IF(N8320="IBIRAPITANGA FASE 3",IF(P8320="Atraso",M8320,M8320/(1+$J$2)^Q8320),IF(P8320="Atraso",M8320,M8320/(1+$J$1)^Q8320))</f>
        <v/>
      </c>
    </row>
    <row r="8321">
      <c r="A8321" t="inlineStr">
        <is>
          <t>Q07L027</t>
        </is>
      </c>
      <c r="B8321" t="inlineStr">
        <is>
          <t>LILIANE RODRIGUES RIBEIRO</t>
        </is>
      </c>
      <c r="C8321" t="n">
        <v>1</v>
      </c>
      <c r="D8321" t="inlineStr">
        <is>
          <t>IPCA</t>
        </is>
      </c>
      <c r="E8321" t="n">
        <v>0.009488792934583046</v>
      </c>
      <c r="F8321" t="inlineStr">
        <is>
          <t>MENSAL</t>
        </is>
      </c>
      <c r="G8321" t="n">
        <v>49419</v>
      </c>
      <c r="H8321" t="n">
        <v>49419</v>
      </c>
      <c r="I8321" t="inlineStr">
        <is>
          <t>153</t>
        </is>
      </c>
      <c r="J8321" t="inlineStr">
        <is>
          <t>CARTEIRA</t>
        </is>
      </c>
      <c r="K8321" t="inlineStr">
        <is>
          <t>CONTRATO</t>
        </is>
      </c>
      <c r="L8321" t="n">
        <v>538.6415940000001</v>
      </c>
      <c r="M8321" t="inlineStr"/>
      <c r="N8321" t="inlineStr"/>
      <c r="O8321" s="142">
        <f>DATE(YEAR(H8321),MONTH(H8321),1)</f>
        <v/>
      </c>
      <c r="P8321" s="132">
        <f>IF(H8321&gt;$L$3,"Futuro","Atraso")</f>
        <v/>
      </c>
      <c r="Q8321">
        <f>12*(YEAR(H8321)-YEAR($L$3))+(MONTH(H8321)-MONTH($L$3))</f>
        <v/>
      </c>
      <c r="R8321" s="366">
        <f>IF(N8321="IBIRAPITANGA FASE 3",IF(P8321="Atraso",M8321,M8321/(1+$J$2)^Q8321),IF(P8321="Atraso",M8321,M8321/(1+$J$1)^Q8321))</f>
        <v/>
      </c>
    </row>
    <row r="8322">
      <c r="A8322" t="inlineStr">
        <is>
          <t>Q07L027</t>
        </is>
      </c>
      <c r="B8322" t="inlineStr">
        <is>
          <t>LILIANE RODRIGUES RIBEIRO</t>
        </is>
      </c>
      <c r="C8322" t="n">
        <v>1</v>
      </c>
      <c r="D8322" t="inlineStr">
        <is>
          <t>IPCA</t>
        </is>
      </c>
      <c r="E8322" t="n">
        <v>0.009488792934583046</v>
      </c>
      <c r="F8322" t="inlineStr">
        <is>
          <t>MENSAL</t>
        </is>
      </c>
      <c r="G8322" t="n">
        <v>49449</v>
      </c>
      <c r="H8322" t="n">
        <v>49449</v>
      </c>
      <c r="I8322" t="inlineStr">
        <is>
          <t>154</t>
        </is>
      </c>
      <c r="J8322" t="inlineStr">
        <is>
          <t>CARTEIRA</t>
        </is>
      </c>
      <c r="K8322" t="inlineStr">
        <is>
          <t>CONTRATO</t>
        </is>
      </c>
      <c r="L8322" t="n">
        <v>538.6415940000001</v>
      </c>
      <c r="M8322" t="inlineStr"/>
      <c r="N8322" t="inlineStr"/>
      <c r="O8322" s="142">
        <f>DATE(YEAR(H8322),MONTH(H8322),1)</f>
        <v/>
      </c>
      <c r="P8322" s="132">
        <f>IF(H8322&gt;$L$3,"Futuro","Atraso")</f>
        <v/>
      </c>
      <c r="Q8322">
        <f>12*(YEAR(H8322)-YEAR($L$3))+(MONTH(H8322)-MONTH($L$3))</f>
        <v/>
      </c>
      <c r="R8322" s="366">
        <f>IF(N8322="IBIRAPITANGA FASE 3",IF(P8322="Atraso",M8322,M8322/(1+$J$2)^Q8322),IF(P8322="Atraso",M8322,M8322/(1+$J$1)^Q8322))</f>
        <v/>
      </c>
    </row>
    <row r="8323">
      <c r="A8323" t="inlineStr">
        <is>
          <t>Q07L027</t>
        </is>
      </c>
      <c r="B8323" t="inlineStr">
        <is>
          <t>LILIANE RODRIGUES RIBEIRO</t>
        </is>
      </c>
      <c r="C8323" t="n">
        <v>1</v>
      </c>
      <c r="D8323" t="inlineStr">
        <is>
          <t>IPCA</t>
        </is>
      </c>
      <c r="E8323" t="n">
        <v>0.009488792934583046</v>
      </c>
      <c r="F8323" t="inlineStr">
        <is>
          <t>MENSAL</t>
        </is>
      </c>
      <c r="G8323" t="n">
        <v>49449</v>
      </c>
      <c r="H8323" t="n">
        <v>49449</v>
      </c>
      <c r="I8323" t="inlineStr">
        <is>
          <t>013</t>
        </is>
      </c>
      <c r="J8323" t="inlineStr">
        <is>
          <t>CARTEIRA</t>
        </is>
      </c>
      <c r="K8323" t="inlineStr">
        <is>
          <t>CONTRATO</t>
        </is>
      </c>
      <c r="L8323" t="n">
        <v>1565.82813</v>
      </c>
      <c r="M8323" t="inlineStr"/>
      <c r="N8323" t="inlineStr"/>
      <c r="O8323" s="142">
        <f>DATE(YEAR(H8323),MONTH(H8323),1)</f>
        <v/>
      </c>
      <c r="P8323" s="132">
        <f>IF(H8323&gt;$L$3,"Futuro","Atraso")</f>
        <v/>
      </c>
      <c r="Q8323">
        <f>12*(YEAR(H8323)-YEAR($L$3))+(MONTH(H8323)-MONTH($L$3))</f>
        <v/>
      </c>
      <c r="R8323" s="366">
        <f>IF(N8323="IBIRAPITANGA FASE 3",IF(P8323="Atraso",M8323,M8323/(1+$J$2)^Q8323),IF(P8323="Atraso",M8323,M8323/(1+$J$1)^Q8323))</f>
        <v/>
      </c>
    </row>
    <row r="8324">
      <c r="A8324" t="inlineStr">
        <is>
          <t>Q07L027</t>
        </is>
      </c>
      <c r="B8324" t="inlineStr">
        <is>
          <t>LILIANE RODRIGUES RIBEIRO</t>
        </is>
      </c>
      <c r="C8324" t="n">
        <v>1</v>
      </c>
      <c r="D8324" t="inlineStr">
        <is>
          <t>IPCA</t>
        </is>
      </c>
      <c r="E8324" t="n">
        <v>0.009488792934583046</v>
      </c>
      <c r="F8324" t="inlineStr">
        <is>
          <t>MENSAL</t>
        </is>
      </c>
      <c r="G8324" t="n">
        <v>49480</v>
      </c>
      <c r="H8324" t="n">
        <v>49480</v>
      </c>
      <c r="I8324" t="inlineStr">
        <is>
          <t>155</t>
        </is>
      </c>
      <c r="J8324" t="inlineStr">
        <is>
          <t>CARTEIRA</t>
        </is>
      </c>
      <c r="K8324" t="inlineStr">
        <is>
          <t>CONTRATO</t>
        </is>
      </c>
      <c r="L8324" t="n">
        <v>538.6415940000001</v>
      </c>
      <c r="M8324" t="inlineStr"/>
      <c r="N8324" t="inlineStr"/>
      <c r="O8324" s="142">
        <f>DATE(YEAR(H8324),MONTH(H8324),1)</f>
        <v/>
      </c>
      <c r="P8324" s="132">
        <f>IF(H8324&gt;$L$3,"Futuro","Atraso")</f>
        <v/>
      </c>
      <c r="Q8324">
        <f>12*(YEAR(H8324)-YEAR($L$3))+(MONTH(H8324)-MONTH($L$3))</f>
        <v/>
      </c>
      <c r="R8324" s="366">
        <f>IF(N8324="IBIRAPITANGA FASE 3",IF(P8324="Atraso",M8324,M8324/(1+$J$2)^Q8324),IF(P8324="Atraso",M8324,M8324/(1+$J$1)^Q8324))</f>
        <v/>
      </c>
    </row>
    <row r="8325">
      <c r="A8325" t="inlineStr">
        <is>
          <t>Q07L027</t>
        </is>
      </c>
      <c r="B8325" t="inlineStr">
        <is>
          <t>LILIANE RODRIGUES RIBEIRO</t>
        </is>
      </c>
      <c r="C8325" t="n">
        <v>1</v>
      </c>
      <c r="D8325" t="inlineStr">
        <is>
          <t>IPCA</t>
        </is>
      </c>
      <c r="E8325" t="n">
        <v>0.009488792934583046</v>
      </c>
      <c r="F8325" t="inlineStr">
        <is>
          <t>MENSAL</t>
        </is>
      </c>
      <c r="G8325" t="n">
        <v>49510</v>
      </c>
      <c r="H8325" t="n">
        <v>49510</v>
      </c>
      <c r="I8325" t="inlineStr">
        <is>
          <t>156</t>
        </is>
      </c>
      <c r="J8325" t="inlineStr">
        <is>
          <t>CARTEIRA</t>
        </is>
      </c>
      <c r="K8325" t="inlineStr">
        <is>
          <t>CONTRATO</t>
        </is>
      </c>
      <c r="L8325" t="n">
        <v>538.6415940000001</v>
      </c>
      <c r="M8325" t="inlineStr"/>
      <c r="N8325" t="inlineStr"/>
      <c r="O8325" s="142">
        <f>DATE(YEAR(H8325),MONTH(H8325),1)</f>
        <v/>
      </c>
      <c r="P8325" s="132">
        <f>IF(H8325&gt;$L$3,"Futuro","Atraso")</f>
        <v/>
      </c>
      <c r="Q8325">
        <f>12*(YEAR(H8325)-YEAR($L$3))+(MONTH(H8325)-MONTH($L$3))</f>
        <v/>
      </c>
      <c r="R8325" s="366">
        <f>IF(N8325="IBIRAPITANGA FASE 3",IF(P8325="Atraso",M8325,M8325/(1+$J$2)^Q8325),IF(P8325="Atraso",M8325,M8325/(1+$J$1)^Q8325))</f>
        <v/>
      </c>
    </row>
    <row r="8326">
      <c r="A8326" t="inlineStr">
        <is>
          <t>Q07L027</t>
        </is>
      </c>
      <c r="B8326" t="inlineStr">
        <is>
          <t>LILIANE RODRIGUES RIBEIRO</t>
        </is>
      </c>
      <c r="C8326" t="n">
        <v>1</v>
      </c>
      <c r="D8326" t="inlineStr">
        <is>
          <t>IPCA</t>
        </is>
      </c>
      <c r="E8326" t="n">
        <v>0.009488792934583046</v>
      </c>
      <c r="F8326" t="inlineStr">
        <is>
          <t>MENSAL</t>
        </is>
      </c>
      <c r="G8326" t="n">
        <v>49541</v>
      </c>
      <c r="H8326" t="n">
        <v>49541</v>
      </c>
      <c r="I8326" t="inlineStr">
        <is>
          <t>157</t>
        </is>
      </c>
      <c r="J8326" t="inlineStr">
        <is>
          <t>CARTEIRA</t>
        </is>
      </c>
      <c r="K8326" t="inlineStr">
        <is>
          <t>CONTRATO</t>
        </is>
      </c>
      <c r="L8326" t="n">
        <v>538.6415940000001</v>
      </c>
      <c r="M8326" t="inlineStr"/>
      <c r="N8326" t="inlineStr"/>
      <c r="O8326" s="142">
        <f>DATE(YEAR(H8326),MONTH(H8326),1)</f>
        <v/>
      </c>
      <c r="P8326" s="132">
        <f>IF(H8326&gt;$L$3,"Futuro","Atraso")</f>
        <v/>
      </c>
      <c r="Q8326">
        <f>12*(YEAR(H8326)-YEAR($L$3))+(MONTH(H8326)-MONTH($L$3))</f>
        <v/>
      </c>
      <c r="R8326" s="366">
        <f>IF(N8326="IBIRAPITANGA FASE 3",IF(P8326="Atraso",M8326,M8326/(1+$J$2)^Q8326),IF(P8326="Atraso",M8326,M8326/(1+$J$1)^Q8326))</f>
        <v/>
      </c>
    </row>
    <row r="8327">
      <c r="A8327" t="inlineStr">
        <is>
          <t>Q07L027</t>
        </is>
      </c>
      <c r="B8327" t="inlineStr">
        <is>
          <t>LILIANE RODRIGUES RIBEIRO</t>
        </is>
      </c>
      <c r="C8327" t="n">
        <v>1</v>
      </c>
      <c r="D8327" t="inlineStr">
        <is>
          <t>IPCA</t>
        </is>
      </c>
      <c r="E8327" t="n">
        <v>0.009488792934583046</v>
      </c>
      <c r="F8327" t="inlineStr">
        <is>
          <t>MENSAL</t>
        </is>
      </c>
      <c r="G8327" t="n">
        <v>49572</v>
      </c>
      <c r="H8327" t="n">
        <v>49572</v>
      </c>
      <c r="I8327" t="inlineStr">
        <is>
          <t>158</t>
        </is>
      </c>
      <c r="J8327" t="inlineStr">
        <is>
          <t>CARTEIRA</t>
        </is>
      </c>
      <c r="K8327" t="inlineStr">
        <is>
          <t>CONTRATO</t>
        </is>
      </c>
      <c r="L8327" t="n">
        <v>538.6415940000001</v>
      </c>
      <c r="M8327" t="inlineStr"/>
      <c r="N8327" t="inlineStr"/>
      <c r="O8327" s="142">
        <f>DATE(YEAR(H8327),MONTH(H8327),1)</f>
        <v/>
      </c>
      <c r="P8327" s="132">
        <f>IF(H8327&gt;$L$3,"Futuro","Atraso")</f>
        <v/>
      </c>
      <c r="Q8327">
        <f>12*(YEAR(H8327)-YEAR($L$3))+(MONTH(H8327)-MONTH($L$3))</f>
        <v/>
      </c>
      <c r="R8327" s="366">
        <f>IF(N8327="IBIRAPITANGA FASE 3",IF(P8327="Atraso",M8327,M8327/(1+$J$2)^Q8327),IF(P8327="Atraso",M8327,M8327/(1+$J$1)^Q8327))</f>
        <v/>
      </c>
    </row>
    <row r="8328">
      <c r="A8328" t="inlineStr">
        <is>
          <t>Q07L027</t>
        </is>
      </c>
      <c r="B8328" t="inlineStr">
        <is>
          <t>LILIANE RODRIGUES RIBEIRO</t>
        </is>
      </c>
      <c r="C8328" t="n">
        <v>1</v>
      </c>
      <c r="D8328" t="inlineStr">
        <is>
          <t>IPCA</t>
        </is>
      </c>
      <c r="E8328" t="n">
        <v>0.009488792934583046</v>
      </c>
      <c r="F8328" t="inlineStr">
        <is>
          <t>MENSAL</t>
        </is>
      </c>
      <c r="G8328" t="n">
        <v>49602</v>
      </c>
      <c r="H8328" t="n">
        <v>49602</v>
      </c>
      <c r="I8328" t="inlineStr">
        <is>
          <t>159</t>
        </is>
      </c>
      <c r="J8328" t="inlineStr">
        <is>
          <t>CARTEIRA</t>
        </is>
      </c>
      <c r="K8328" t="inlineStr">
        <is>
          <t>CONTRATO</t>
        </is>
      </c>
      <c r="L8328" t="n">
        <v>538.6415940000001</v>
      </c>
      <c r="M8328" t="inlineStr"/>
      <c r="N8328" t="inlineStr"/>
      <c r="O8328" s="142">
        <f>DATE(YEAR(H8328),MONTH(H8328),1)</f>
        <v/>
      </c>
      <c r="P8328" s="132">
        <f>IF(H8328&gt;$L$3,"Futuro","Atraso")</f>
        <v/>
      </c>
      <c r="Q8328">
        <f>12*(YEAR(H8328)-YEAR($L$3))+(MONTH(H8328)-MONTH($L$3))</f>
        <v/>
      </c>
      <c r="R8328" s="366">
        <f>IF(N8328="IBIRAPITANGA FASE 3",IF(P8328="Atraso",M8328,M8328/(1+$J$2)^Q8328),IF(P8328="Atraso",M8328,M8328/(1+$J$1)^Q8328))</f>
        <v/>
      </c>
    </row>
    <row r="8329">
      <c r="A8329" t="inlineStr">
        <is>
          <t>Q07L027</t>
        </is>
      </c>
      <c r="B8329" t="inlineStr">
        <is>
          <t>LILIANE RODRIGUES RIBEIRO</t>
        </is>
      </c>
      <c r="C8329" t="n">
        <v>1</v>
      </c>
      <c r="D8329" t="inlineStr">
        <is>
          <t>IPCA</t>
        </is>
      </c>
      <c r="E8329" t="n">
        <v>0.009488792934583046</v>
      </c>
      <c r="F8329" t="inlineStr">
        <is>
          <t>MENSAL</t>
        </is>
      </c>
      <c r="G8329" t="n">
        <v>49633</v>
      </c>
      <c r="H8329" t="n">
        <v>49633</v>
      </c>
      <c r="I8329" t="inlineStr">
        <is>
          <t>160</t>
        </is>
      </c>
      <c r="J8329" t="inlineStr">
        <is>
          <t>CARTEIRA</t>
        </is>
      </c>
      <c r="K8329" t="inlineStr">
        <is>
          <t>CONTRATO</t>
        </is>
      </c>
      <c r="L8329" t="n">
        <v>538.6415940000001</v>
      </c>
      <c r="M8329" t="inlineStr"/>
      <c r="N8329" t="inlineStr"/>
      <c r="O8329" s="142">
        <f>DATE(YEAR(H8329),MONTH(H8329),1)</f>
        <v/>
      </c>
      <c r="P8329" s="132">
        <f>IF(H8329&gt;$L$3,"Futuro","Atraso")</f>
        <v/>
      </c>
      <c r="Q8329">
        <f>12*(YEAR(H8329)-YEAR($L$3))+(MONTH(H8329)-MONTH($L$3))</f>
        <v/>
      </c>
      <c r="R8329" s="366">
        <f>IF(N8329="IBIRAPITANGA FASE 3",IF(P8329="Atraso",M8329,M8329/(1+$J$2)^Q8329),IF(P8329="Atraso",M8329,M8329/(1+$J$1)^Q8329))</f>
        <v/>
      </c>
    </row>
    <row r="8330">
      <c r="A8330" t="inlineStr">
        <is>
          <t>Q07L027</t>
        </is>
      </c>
      <c r="B8330" t="inlineStr">
        <is>
          <t>LILIANE RODRIGUES RIBEIRO</t>
        </is>
      </c>
      <c r="C8330" t="n">
        <v>1</v>
      </c>
      <c r="D8330" t="inlineStr">
        <is>
          <t>IPCA</t>
        </is>
      </c>
      <c r="E8330" t="n">
        <v>0.009488792934583046</v>
      </c>
      <c r="F8330" t="inlineStr">
        <is>
          <t>MENSAL</t>
        </is>
      </c>
      <c r="G8330" t="n">
        <v>49663</v>
      </c>
      <c r="H8330" t="n">
        <v>49663</v>
      </c>
      <c r="I8330" t="inlineStr">
        <is>
          <t>161</t>
        </is>
      </c>
      <c r="J8330" t="inlineStr">
        <is>
          <t>CARTEIRA</t>
        </is>
      </c>
      <c r="K8330" t="inlineStr">
        <is>
          <t>CONTRATO</t>
        </is>
      </c>
      <c r="L8330" t="n">
        <v>538.6415940000001</v>
      </c>
      <c r="M8330" t="inlineStr"/>
      <c r="N8330" t="inlineStr"/>
      <c r="O8330" s="142">
        <f>DATE(YEAR(H8330),MONTH(H8330),1)</f>
        <v/>
      </c>
      <c r="P8330" s="132">
        <f>IF(H8330&gt;$L$3,"Futuro","Atraso")</f>
        <v/>
      </c>
      <c r="Q8330">
        <f>12*(YEAR(H8330)-YEAR($L$3))+(MONTH(H8330)-MONTH($L$3))</f>
        <v/>
      </c>
      <c r="R8330" s="366">
        <f>IF(N8330="IBIRAPITANGA FASE 3",IF(P8330="Atraso",M8330,M8330/(1+$J$2)^Q8330),IF(P8330="Atraso",M8330,M8330/(1+$J$1)^Q8330))</f>
        <v/>
      </c>
    </row>
    <row r="8331">
      <c r="A8331" t="inlineStr">
        <is>
          <t>Q07L027</t>
        </is>
      </c>
      <c r="B8331" t="inlineStr">
        <is>
          <t>LILIANE RODRIGUES RIBEIRO</t>
        </is>
      </c>
      <c r="C8331" t="n">
        <v>1</v>
      </c>
      <c r="D8331" t="inlineStr">
        <is>
          <t>IPCA</t>
        </is>
      </c>
      <c r="E8331" t="n">
        <v>0.009488792934583046</v>
      </c>
      <c r="F8331" t="inlineStr">
        <is>
          <t>MENSAL</t>
        </is>
      </c>
      <c r="G8331" t="n">
        <v>49694</v>
      </c>
      <c r="H8331" t="n">
        <v>49694</v>
      </c>
      <c r="I8331" t="inlineStr">
        <is>
          <t>162</t>
        </is>
      </c>
      <c r="J8331" t="inlineStr">
        <is>
          <t>CARTEIRA</t>
        </is>
      </c>
      <c r="K8331" t="inlineStr">
        <is>
          <t>CONTRATO</t>
        </is>
      </c>
      <c r="L8331" t="n">
        <v>538.6415940000001</v>
      </c>
      <c r="M8331" t="inlineStr"/>
      <c r="N8331" t="inlineStr"/>
      <c r="O8331" s="142">
        <f>DATE(YEAR(H8331),MONTH(H8331),1)</f>
        <v/>
      </c>
      <c r="P8331" s="132">
        <f>IF(H8331&gt;$L$3,"Futuro","Atraso")</f>
        <v/>
      </c>
      <c r="Q8331">
        <f>12*(YEAR(H8331)-YEAR($L$3))+(MONTH(H8331)-MONTH($L$3))</f>
        <v/>
      </c>
      <c r="R8331" s="366">
        <f>IF(N8331="IBIRAPITANGA FASE 3",IF(P8331="Atraso",M8331,M8331/(1+$J$2)^Q8331),IF(P8331="Atraso",M8331,M8331/(1+$J$1)^Q8331))</f>
        <v/>
      </c>
    </row>
    <row r="8332">
      <c r="A8332" t="inlineStr">
        <is>
          <t>Q07L027</t>
        </is>
      </c>
      <c r="B8332" t="inlineStr">
        <is>
          <t>LILIANE RODRIGUES RIBEIRO</t>
        </is>
      </c>
      <c r="C8332" t="n">
        <v>1</v>
      </c>
      <c r="D8332" t="inlineStr">
        <is>
          <t>IPCA</t>
        </is>
      </c>
      <c r="E8332" t="n">
        <v>0.009488792934583046</v>
      </c>
      <c r="F8332" t="inlineStr">
        <is>
          <t>MENSAL</t>
        </is>
      </c>
      <c r="G8332" t="n">
        <v>49725</v>
      </c>
      <c r="H8332" t="n">
        <v>49725</v>
      </c>
      <c r="I8332" t="inlineStr">
        <is>
          <t>163</t>
        </is>
      </c>
      <c r="J8332" t="inlineStr">
        <is>
          <t>CARTEIRA</t>
        </is>
      </c>
      <c r="K8332" t="inlineStr">
        <is>
          <t>CONTRATO</t>
        </is>
      </c>
      <c r="L8332" t="n">
        <v>538.6415940000001</v>
      </c>
      <c r="M8332" t="inlineStr"/>
      <c r="N8332" t="inlineStr"/>
      <c r="O8332" s="142">
        <f>DATE(YEAR(H8332),MONTH(H8332),1)</f>
        <v/>
      </c>
      <c r="P8332" s="132">
        <f>IF(H8332&gt;$L$3,"Futuro","Atraso")</f>
        <v/>
      </c>
      <c r="Q8332">
        <f>12*(YEAR(H8332)-YEAR($L$3))+(MONTH(H8332)-MONTH($L$3))</f>
        <v/>
      </c>
      <c r="R8332" s="366">
        <f>IF(N8332="IBIRAPITANGA FASE 3",IF(P8332="Atraso",M8332,M8332/(1+$J$2)^Q8332),IF(P8332="Atraso",M8332,M8332/(1+$J$1)^Q8332))</f>
        <v/>
      </c>
    </row>
    <row r="8333">
      <c r="A8333" t="inlineStr">
        <is>
          <t>Q07L027</t>
        </is>
      </c>
      <c r="B8333" t="inlineStr">
        <is>
          <t>LILIANE RODRIGUES RIBEIRO</t>
        </is>
      </c>
      <c r="C8333" t="n">
        <v>1</v>
      </c>
      <c r="D8333" t="inlineStr">
        <is>
          <t>IPCA</t>
        </is>
      </c>
      <c r="E8333" t="n">
        <v>0.009488792934583046</v>
      </c>
      <c r="F8333" t="inlineStr">
        <is>
          <t>MENSAL</t>
        </is>
      </c>
      <c r="G8333" t="n">
        <v>49754</v>
      </c>
      <c r="H8333" t="n">
        <v>49754</v>
      </c>
      <c r="I8333" t="inlineStr">
        <is>
          <t>164</t>
        </is>
      </c>
      <c r="J8333" t="inlineStr">
        <is>
          <t>CARTEIRA</t>
        </is>
      </c>
      <c r="K8333" t="inlineStr">
        <is>
          <t>CONTRATO</t>
        </is>
      </c>
      <c r="L8333" t="n">
        <v>538.6415940000001</v>
      </c>
      <c r="M8333" t="inlineStr"/>
      <c r="N8333" t="inlineStr"/>
      <c r="O8333" s="142">
        <f>DATE(YEAR(H8333),MONTH(H8333),1)</f>
        <v/>
      </c>
      <c r="P8333" s="132">
        <f>IF(H8333&gt;$L$3,"Futuro","Atraso")</f>
        <v/>
      </c>
      <c r="Q8333">
        <f>12*(YEAR(H8333)-YEAR($L$3))+(MONTH(H8333)-MONTH($L$3))</f>
        <v/>
      </c>
      <c r="R8333" s="366">
        <f>IF(N8333="IBIRAPITANGA FASE 3",IF(P8333="Atraso",M8333,M8333/(1+$J$2)^Q8333),IF(P8333="Atraso",M8333,M8333/(1+$J$1)^Q8333))</f>
        <v/>
      </c>
    </row>
    <row r="8334">
      <c r="A8334" t="inlineStr">
        <is>
          <t>Q07L027</t>
        </is>
      </c>
      <c r="B8334" t="inlineStr">
        <is>
          <t>LILIANE RODRIGUES RIBEIRO</t>
        </is>
      </c>
      <c r="C8334" t="n">
        <v>1</v>
      </c>
      <c r="D8334" t="inlineStr">
        <is>
          <t>IPCA</t>
        </is>
      </c>
      <c r="E8334" t="n">
        <v>0.009488792934583046</v>
      </c>
      <c r="F8334" t="inlineStr">
        <is>
          <t>MENSAL</t>
        </is>
      </c>
      <c r="G8334" t="n">
        <v>49785</v>
      </c>
      <c r="H8334" t="n">
        <v>49785</v>
      </c>
      <c r="I8334" t="inlineStr">
        <is>
          <t>165</t>
        </is>
      </c>
      <c r="J8334" t="inlineStr">
        <is>
          <t>CARTEIRA</t>
        </is>
      </c>
      <c r="K8334" t="inlineStr">
        <is>
          <t>CONTRATO</t>
        </is>
      </c>
      <c r="L8334" t="n">
        <v>538.6415940000001</v>
      </c>
      <c r="M8334" t="inlineStr"/>
      <c r="N8334" t="inlineStr"/>
      <c r="O8334" s="142">
        <f>DATE(YEAR(H8334),MONTH(H8334),1)</f>
        <v/>
      </c>
      <c r="P8334" s="132">
        <f>IF(H8334&gt;$L$3,"Futuro","Atraso")</f>
        <v/>
      </c>
      <c r="Q8334">
        <f>12*(YEAR(H8334)-YEAR($L$3))+(MONTH(H8334)-MONTH($L$3))</f>
        <v/>
      </c>
      <c r="R8334" s="366">
        <f>IF(N8334="IBIRAPITANGA FASE 3",IF(P8334="Atraso",M8334,M8334/(1+$J$2)^Q8334),IF(P8334="Atraso",M8334,M8334/(1+$J$1)^Q8334))</f>
        <v/>
      </c>
    </row>
    <row r="8335">
      <c r="A8335" t="inlineStr">
        <is>
          <t>Q07L027</t>
        </is>
      </c>
      <c r="B8335" t="inlineStr">
        <is>
          <t>LILIANE RODRIGUES RIBEIRO</t>
        </is>
      </c>
      <c r="C8335" t="n">
        <v>1</v>
      </c>
      <c r="D8335" t="inlineStr">
        <is>
          <t>IPCA</t>
        </is>
      </c>
      <c r="E8335" t="n">
        <v>0.009488792934583046</v>
      </c>
      <c r="F8335" t="inlineStr">
        <is>
          <t>MENSAL</t>
        </is>
      </c>
      <c r="G8335" t="n">
        <v>49815</v>
      </c>
      <c r="H8335" t="n">
        <v>49815</v>
      </c>
      <c r="I8335" t="inlineStr">
        <is>
          <t>166</t>
        </is>
      </c>
      <c r="J8335" t="inlineStr">
        <is>
          <t>CARTEIRA</t>
        </is>
      </c>
      <c r="K8335" t="inlineStr">
        <is>
          <t>CONTRATO</t>
        </is>
      </c>
      <c r="L8335" t="n">
        <v>538.6415940000001</v>
      </c>
      <c r="M8335" t="inlineStr"/>
      <c r="N8335" t="inlineStr"/>
      <c r="O8335" s="142">
        <f>DATE(YEAR(H8335),MONTH(H8335),1)</f>
        <v/>
      </c>
      <c r="P8335" s="132">
        <f>IF(H8335&gt;$L$3,"Futuro","Atraso")</f>
        <v/>
      </c>
      <c r="Q8335">
        <f>12*(YEAR(H8335)-YEAR($L$3))+(MONTH(H8335)-MONTH($L$3))</f>
        <v/>
      </c>
      <c r="R8335" s="366">
        <f>IF(N8335="IBIRAPITANGA FASE 3",IF(P8335="Atraso",M8335,M8335/(1+$J$2)^Q8335),IF(P8335="Atraso",M8335,M8335/(1+$J$1)^Q8335))</f>
        <v/>
      </c>
    </row>
    <row r="8336">
      <c r="A8336" t="inlineStr">
        <is>
          <t>Q07L027</t>
        </is>
      </c>
      <c r="B8336" t="inlineStr">
        <is>
          <t>LILIANE RODRIGUES RIBEIRO</t>
        </is>
      </c>
      <c r="C8336" t="n">
        <v>1</v>
      </c>
      <c r="D8336" t="inlineStr">
        <is>
          <t>IPCA</t>
        </is>
      </c>
      <c r="E8336" t="n">
        <v>0.009488792934583046</v>
      </c>
      <c r="F8336" t="inlineStr">
        <is>
          <t>MENSAL</t>
        </is>
      </c>
      <c r="G8336" t="n">
        <v>49815</v>
      </c>
      <c r="H8336" t="n">
        <v>49815</v>
      </c>
      <c r="I8336" t="inlineStr">
        <is>
          <t>014</t>
        </is>
      </c>
      <c r="J8336" t="inlineStr">
        <is>
          <t>CARTEIRA</t>
        </is>
      </c>
      <c r="K8336" t="inlineStr">
        <is>
          <t>CONTRATO</t>
        </is>
      </c>
      <c r="L8336" t="n">
        <v>1565.82813</v>
      </c>
      <c r="M8336" t="inlineStr"/>
      <c r="N8336" t="inlineStr"/>
      <c r="O8336" s="142">
        <f>DATE(YEAR(H8336),MONTH(H8336),1)</f>
        <v/>
      </c>
      <c r="P8336" s="132">
        <f>IF(H8336&gt;$L$3,"Futuro","Atraso")</f>
        <v/>
      </c>
      <c r="Q8336">
        <f>12*(YEAR(H8336)-YEAR($L$3))+(MONTH(H8336)-MONTH($L$3))</f>
        <v/>
      </c>
      <c r="R8336" s="366">
        <f>IF(N8336="IBIRAPITANGA FASE 3",IF(P8336="Atraso",M8336,M8336/(1+$J$2)^Q8336),IF(P8336="Atraso",M8336,M8336/(1+$J$1)^Q8336))</f>
        <v/>
      </c>
    </row>
    <row r="8337">
      <c r="A8337" t="inlineStr">
        <is>
          <t>Q07L027</t>
        </is>
      </c>
      <c r="B8337" t="inlineStr">
        <is>
          <t>LILIANE RODRIGUES RIBEIRO</t>
        </is>
      </c>
      <c r="C8337" t="n">
        <v>1</v>
      </c>
      <c r="D8337" t="inlineStr">
        <is>
          <t>IPCA</t>
        </is>
      </c>
      <c r="E8337" t="n">
        <v>0.009488792934583046</v>
      </c>
      <c r="F8337" t="inlineStr">
        <is>
          <t>MENSAL</t>
        </is>
      </c>
      <c r="G8337" t="n">
        <v>49846</v>
      </c>
      <c r="H8337" t="n">
        <v>49846</v>
      </c>
      <c r="I8337" t="inlineStr">
        <is>
          <t>167</t>
        </is>
      </c>
      <c r="J8337" t="inlineStr">
        <is>
          <t>CARTEIRA</t>
        </is>
      </c>
      <c r="K8337" t="inlineStr">
        <is>
          <t>CONTRATO</t>
        </is>
      </c>
      <c r="L8337" t="n">
        <v>538.6415940000001</v>
      </c>
      <c r="M8337" t="inlineStr"/>
      <c r="N8337" t="inlineStr"/>
      <c r="O8337" s="142">
        <f>DATE(YEAR(H8337),MONTH(H8337),1)</f>
        <v/>
      </c>
      <c r="P8337" s="132">
        <f>IF(H8337&gt;$L$3,"Futuro","Atraso")</f>
        <v/>
      </c>
      <c r="Q8337">
        <f>12*(YEAR(H8337)-YEAR($L$3))+(MONTH(H8337)-MONTH($L$3))</f>
        <v/>
      </c>
      <c r="R8337" s="366">
        <f>IF(N8337="IBIRAPITANGA FASE 3",IF(P8337="Atraso",M8337,M8337/(1+$J$2)^Q8337),IF(P8337="Atraso",M8337,M8337/(1+$J$1)^Q8337))</f>
        <v/>
      </c>
    </row>
    <row r="8338">
      <c r="A8338" t="inlineStr">
        <is>
          <t>Q07L027</t>
        </is>
      </c>
      <c r="B8338" t="inlineStr">
        <is>
          <t>LILIANE RODRIGUES RIBEIRO</t>
        </is>
      </c>
      <c r="C8338" t="n">
        <v>1</v>
      </c>
      <c r="D8338" t="inlineStr">
        <is>
          <t>IPCA</t>
        </is>
      </c>
      <c r="E8338" t="n">
        <v>0.009488792934583046</v>
      </c>
      <c r="F8338" t="inlineStr">
        <is>
          <t>MENSAL</t>
        </is>
      </c>
      <c r="G8338" t="n">
        <v>49876</v>
      </c>
      <c r="H8338" t="n">
        <v>49876</v>
      </c>
      <c r="I8338" t="inlineStr">
        <is>
          <t>168</t>
        </is>
      </c>
      <c r="J8338" t="inlineStr">
        <is>
          <t>CARTEIRA</t>
        </is>
      </c>
      <c r="K8338" t="inlineStr">
        <is>
          <t>CONTRATO</t>
        </is>
      </c>
      <c r="L8338" t="n">
        <v>538.6415940000001</v>
      </c>
      <c r="M8338" t="inlineStr"/>
      <c r="N8338" t="inlineStr"/>
      <c r="O8338" s="142">
        <f>DATE(YEAR(H8338),MONTH(H8338),1)</f>
        <v/>
      </c>
      <c r="P8338" s="132">
        <f>IF(H8338&gt;$L$3,"Futuro","Atraso")</f>
        <v/>
      </c>
      <c r="Q8338">
        <f>12*(YEAR(H8338)-YEAR($L$3))+(MONTH(H8338)-MONTH($L$3))</f>
        <v/>
      </c>
      <c r="R8338" s="366">
        <f>IF(N8338="IBIRAPITANGA FASE 3",IF(P8338="Atraso",M8338,M8338/(1+$J$2)^Q8338),IF(P8338="Atraso",M8338,M8338/(1+$J$1)^Q8338))</f>
        <v/>
      </c>
    </row>
    <row r="8339">
      <c r="A8339" t="inlineStr">
        <is>
          <t>Q07L027</t>
        </is>
      </c>
      <c r="B8339" t="inlineStr">
        <is>
          <t>LILIANE RODRIGUES RIBEIRO</t>
        </is>
      </c>
      <c r="C8339" t="n">
        <v>1</v>
      </c>
      <c r="D8339" t="inlineStr">
        <is>
          <t>IPCA</t>
        </is>
      </c>
      <c r="E8339" t="n">
        <v>0.009488792934583046</v>
      </c>
      <c r="F8339" t="inlineStr">
        <is>
          <t>MENSAL</t>
        </is>
      </c>
      <c r="G8339" t="n">
        <v>49907</v>
      </c>
      <c r="H8339" t="n">
        <v>49907</v>
      </c>
      <c r="I8339" t="inlineStr">
        <is>
          <t>169</t>
        </is>
      </c>
      <c r="J8339" t="inlineStr">
        <is>
          <t>CARTEIRA</t>
        </is>
      </c>
      <c r="K8339" t="inlineStr">
        <is>
          <t>CONTRATO</t>
        </is>
      </c>
      <c r="L8339" t="n">
        <v>538.6415940000001</v>
      </c>
      <c r="M8339" t="inlineStr"/>
      <c r="N8339" t="inlineStr"/>
      <c r="O8339" s="142">
        <f>DATE(YEAR(H8339),MONTH(H8339),1)</f>
        <v/>
      </c>
      <c r="P8339" s="132">
        <f>IF(H8339&gt;$L$3,"Futuro","Atraso")</f>
        <v/>
      </c>
      <c r="Q8339">
        <f>12*(YEAR(H8339)-YEAR($L$3))+(MONTH(H8339)-MONTH($L$3))</f>
        <v/>
      </c>
      <c r="R8339" s="366">
        <f>IF(N8339="IBIRAPITANGA FASE 3",IF(P8339="Atraso",M8339,M8339/(1+$J$2)^Q8339),IF(P8339="Atraso",M8339,M8339/(1+$J$1)^Q8339))</f>
        <v/>
      </c>
    </row>
    <row r="8340">
      <c r="A8340" t="inlineStr">
        <is>
          <t>Q07L027</t>
        </is>
      </c>
      <c r="B8340" t="inlineStr">
        <is>
          <t>LILIANE RODRIGUES RIBEIRO</t>
        </is>
      </c>
      <c r="C8340" t="n">
        <v>1</v>
      </c>
      <c r="D8340" t="inlineStr">
        <is>
          <t>IPCA</t>
        </is>
      </c>
      <c r="E8340" t="n">
        <v>0.009488792934583046</v>
      </c>
      <c r="F8340" t="inlineStr">
        <is>
          <t>MENSAL</t>
        </is>
      </c>
      <c r="G8340" t="n">
        <v>49938</v>
      </c>
      <c r="H8340" t="n">
        <v>49938</v>
      </c>
      <c r="I8340" t="inlineStr">
        <is>
          <t>170</t>
        </is>
      </c>
      <c r="J8340" t="inlineStr">
        <is>
          <t>CARTEIRA</t>
        </is>
      </c>
      <c r="K8340" t="inlineStr">
        <is>
          <t>CONTRATO</t>
        </is>
      </c>
      <c r="L8340" t="n">
        <v>538.6415940000001</v>
      </c>
      <c r="M8340" t="inlineStr"/>
      <c r="N8340" t="inlineStr"/>
      <c r="O8340" s="142">
        <f>DATE(YEAR(H8340),MONTH(H8340),1)</f>
        <v/>
      </c>
      <c r="P8340" s="132">
        <f>IF(H8340&gt;$L$3,"Futuro","Atraso")</f>
        <v/>
      </c>
      <c r="Q8340">
        <f>12*(YEAR(H8340)-YEAR($L$3))+(MONTH(H8340)-MONTH($L$3))</f>
        <v/>
      </c>
      <c r="R8340" s="366">
        <f>IF(N8340="IBIRAPITANGA FASE 3",IF(P8340="Atraso",M8340,M8340/(1+$J$2)^Q8340),IF(P8340="Atraso",M8340,M8340/(1+$J$1)^Q8340))</f>
        <v/>
      </c>
    </row>
    <row r="8341">
      <c r="A8341" t="inlineStr">
        <is>
          <t>Q07L027</t>
        </is>
      </c>
      <c r="B8341" t="inlineStr">
        <is>
          <t>LILIANE RODRIGUES RIBEIRO</t>
        </is>
      </c>
      <c r="C8341" t="n">
        <v>1</v>
      </c>
      <c r="D8341" t="inlineStr">
        <is>
          <t>IPCA</t>
        </is>
      </c>
      <c r="E8341" t="n">
        <v>0.009488792934583046</v>
      </c>
      <c r="F8341" t="inlineStr">
        <is>
          <t>MENSAL</t>
        </is>
      </c>
      <c r="G8341" t="n">
        <v>49968</v>
      </c>
      <c r="H8341" t="n">
        <v>49968</v>
      </c>
      <c r="I8341" t="inlineStr">
        <is>
          <t>171</t>
        </is>
      </c>
      <c r="J8341" t="inlineStr">
        <is>
          <t>CARTEIRA</t>
        </is>
      </c>
      <c r="K8341" t="inlineStr">
        <is>
          <t>CONTRATO</t>
        </is>
      </c>
      <c r="L8341" t="n">
        <v>538.6415940000001</v>
      </c>
      <c r="M8341" t="inlineStr"/>
      <c r="N8341" t="inlineStr"/>
      <c r="O8341" s="142">
        <f>DATE(YEAR(H8341),MONTH(H8341),1)</f>
        <v/>
      </c>
      <c r="P8341" s="132">
        <f>IF(H8341&gt;$L$3,"Futuro","Atraso")</f>
        <v/>
      </c>
      <c r="Q8341">
        <f>12*(YEAR(H8341)-YEAR($L$3))+(MONTH(H8341)-MONTH($L$3))</f>
        <v/>
      </c>
      <c r="R8341" s="366">
        <f>IF(N8341="IBIRAPITANGA FASE 3",IF(P8341="Atraso",M8341,M8341/(1+$J$2)^Q8341),IF(P8341="Atraso",M8341,M8341/(1+$J$1)^Q8341))</f>
        <v/>
      </c>
    </row>
    <row r="8342">
      <c r="A8342" t="inlineStr">
        <is>
          <t>Q07L027</t>
        </is>
      </c>
      <c r="B8342" t="inlineStr">
        <is>
          <t>LILIANE RODRIGUES RIBEIRO</t>
        </is>
      </c>
      <c r="C8342" t="n">
        <v>1</v>
      </c>
      <c r="D8342" t="inlineStr">
        <is>
          <t>IPCA</t>
        </is>
      </c>
      <c r="E8342" t="n">
        <v>0.009488792934583046</v>
      </c>
      <c r="F8342" t="inlineStr">
        <is>
          <t>MENSAL</t>
        </is>
      </c>
      <c r="G8342" t="n">
        <v>49999</v>
      </c>
      <c r="H8342" t="n">
        <v>49999</v>
      </c>
      <c r="I8342" t="inlineStr">
        <is>
          <t>172</t>
        </is>
      </c>
      <c r="J8342" t="inlineStr">
        <is>
          <t>CARTEIRA</t>
        </is>
      </c>
      <c r="K8342" t="inlineStr">
        <is>
          <t>CONTRATO</t>
        </is>
      </c>
      <c r="L8342" t="n">
        <v>538.6415940000001</v>
      </c>
      <c r="M8342" t="inlineStr"/>
      <c r="N8342" t="inlineStr"/>
      <c r="O8342" s="142">
        <f>DATE(YEAR(H8342),MONTH(H8342),1)</f>
        <v/>
      </c>
      <c r="P8342" s="132">
        <f>IF(H8342&gt;$L$3,"Futuro","Atraso")</f>
        <v/>
      </c>
      <c r="Q8342">
        <f>12*(YEAR(H8342)-YEAR($L$3))+(MONTH(H8342)-MONTH($L$3))</f>
        <v/>
      </c>
      <c r="R8342" s="366">
        <f>IF(N8342="IBIRAPITANGA FASE 3",IF(P8342="Atraso",M8342,M8342/(1+$J$2)^Q8342),IF(P8342="Atraso",M8342,M8342/(1+$J$1)^Q8342))</f>
        <v/>
      </c>
    </row>
    <row r="8343">
      <c r="A8343" t="inlineStr">
        <is>
          <t>Q07L027</t>
        </is>
      </c>
      <c r="B8343" t="inlineStr">
        <is>
          <t>LILIANE RODRIGUES RIBEIRO</t>
        </is>
      </c>
      <c r="C8343" t="n">
        <v>1</v>
      </c>
      <c r="D8343" t="inlineStr">
        <is>
          <t>IPCA</t>
        </is>
      </c>
      <c r="E8343" t="n">
        <v>0.009488792934583046</v>
      </c>
      <c r="F8343" t="inlineStr">
        <is>
          <t>MENSAL</t>
        </is>
      </c>
      <c r="G8343" t="n">
        <v>50029</v>
      </c>
      <c r="H8343" t="n">
        <v>50029</v>
      </c>
      <c r="I8343" t="inlineStr">
        <is>
          <t>173</t>
        </is>
      </c>
      <c r="J8343" t="inlineStr">
        <is>
          <t>CARTEIRA</t>
        </is>
      </c>
      <c r="K8343" t="inlineStr">
        <is>
          <t>CONTRATO</t>
        </is>
      </c>
      <c r="L8343" t="n">
        <v>538.6415940000001</v>
      </c>
      <c r="M8343" t="inlineStr"/>
      <c r="N8343" t="inlineStr"/>
      <c r="O8343" s="142">
        <f>DATE(YEAR(H8343),MONTH(H8343),1)</f>
        <v/>
      </c>
      <c r="P8343" s="132">
        <f>IF(H8343&gt;$L$3,"Futuro","Atraso")</f>
        <v/>
      </c>
      <c r="Q8343">
        <f>12*(YEAR(H8343)-YEAR($L$3))+(MONTH(H8343)-MONTH($L$3))</f>
        <v/>
      </c>
      <c r="R8343" s="366">
        <f>IF(N8343="IBIRAPITANGA FASE 3",IF(P8343="Atraso",M8343,M8343/(1+$J$2)^Q8343),IF(P8343="Atraso",M8343,M8343/(1+$J$1)^Q8343))</f>
        <v/>
      </c>
    </row>
    <row r="8344">
      <c r="A8344" t="inlineStr">
        <is>
          <t>Q07L027</t>
        </is>
      </c>
      <c r="B8344" t="inlineStr">
        <is>
          <t>LILIANE RODRIGUES RIBEIRO</t>
        </is>
      </c>
      <c r="C8344" t="n">
        <v>1</v>
      </c>
      <c r="D8344" t="inlineStr">
        <is>
          <t>IPCA</t>
        </is>
      </c>
      <c r="E8344" t="n">
        <v>0.009488792934583046</v>
      </c>
      <c r="F8344" t="inlineStr">
        <is>
          <t>MENSAL</t>
        </is>
      </c>
      <c r="G8344" t="n">
        <v>50060</v>
      </c>
      <c r="H8344" t="n">
        <v>50060</v>
      </c>
      <c r="I8344" t="inlineStr">
        <is>
          <t>174</t>
        </is>
      </c>
      <c r="J8344" t="inlineStr">
        <is>
          <t>CARTEIRA</t>
        </is>
      </c>
      <c r="K8344" t="inlineStr">
        <is>
          <t>CONTRATO</t>
        </is>
      </c>
      <c r="L8344" t="n">
        <v>538.6415940000001</v>
      </c>
      <c r="M8344" t="inlineStr"/>
      <c r="N8344" t="inlineStr"/>
      <c r="O8344" s="142">
        <f>DATE(YEAR(H8344),MONTH(H8344),1)</f>
        <v/>
      </c>
      <c r="P8344" s="132">
        <f>IF(H8344&gt;$L$3,"Futuro","Atraso")</f>
        <v/>
      </c>
      <c r="Q8344">
        <f>12*(YEAR(H8344)-YEAR($L$3))+(MONTH(H8344)-MONTH($L$3))</f>
        <v/>
      </c>
      <c r="R8344" s="366">
        <f>IF(N8344="IBIRAPITANGA FASE 3",IF(P8344="Atraso",M8344,M8344/(1+$J$2)^Q8344),IF(P8344="Atraso",M8344,M8344/(1+$J$1)^Q8344))</f>
        <v/>
      </c>
    </row>
    <row r="8345">
      <c r="A8345" t="inlineStr">
        <is>
          <t>Q07L027</t>
        </is>
      </c>
      <c r="B8345" t="inlineStr">
        <is>
          <t>LILIANE RODRIGUES RIBEIRO</t>
        </is>
      </c>
      <c r="C8345" t="n">
        <v>1</v>
      </c>
      <c r="D8345" t="inlineStr">
        <is>
          <t>IPCA</t>
        </is>
      </c>
      <c r="E8345" t="n">
        <v>0.009488792934583046</v>
      </c>
      <c r="F8345" t="inlineStr">
        <is>
          <t>MENSAL</t>
        </is>
      </c>
      <c r="G8345" t="n">
        <v>50091</v>
      </c>
      <c r="H8345" t="n">
        <v>50091</v>
      </c>
      <c r="I8345" t="inlineStr">
        <is>
          <t>175</t>
        </is>
      </c>
      <c r="J8345" t="inlineStr">
        <is>
          <t>CARTEIRA</t>
        </is>
      </c>
      <c r="K8345" t="inlineStr">
        <is>
          <t>CONTRATO</t>
        </is>
      </c>
      <c r="L8345" t="n">
        <v>538.6415940000001</v>
      </c>
      <c r="M8345" t="inlineStr"/>
      <c r="N8345" t="inlineStr"/>
      <c r="O8345" s="142">
        <f>DATE(YEAR(H8345),MONTH(H8345),1)</f>
        <v/>
      </c>
      <c r="P8345" s="132">
        <f>IF(H8345&gt;$L$3,"Futuro","Atraso")</f>
        <v/>
      </c>
      <c r="Q8345">
        <f>12*(YEAR(H8345)-YEAR($L$3))+(MONTH(H8345)-MONTH($L$3))</f>
        <v/>
      </c>
      <c r="R8345" s="366">
        <f>IF(N8345="IBIRAPITANGA FASE 3",IF(P8345="Atraso",M8345,M8345/(1+$J$2)^Q8345),IF(P8345="Atraso",M8345,M8345/(1+$J$1)^Q8345))</f>
        <v/>
      </c>
    </row>
    <row r="8346">
      <c r="A8346" t="inlineStr">
        <is>
          <t>Q07L027</t>
        </is>
      </c>
      <c r="B8346" t="inlineStr">
        <is>
          <t>LILIANE RODRIGUES RIBEIRO</t>
        </is>
      </c>
      <c r="C8346" t="n">
        <v>1</v>
      </c>
      <c r="D8346" t="inlineStr">
        <is>
          <t>IPCA</t>
        </is>
      </c>
      <c r="E8346" t="n">
        <v>0.009488792934583046</v>
      </c>
      <c r="F8346" t="inlineStr">
        <is>
          <t>MENSAL</t>
        </is>
      </c>
      <c r="G8346" t="n">
        <v>50119</v>
      </c>
      <c r="H8346" t="n">
        <v>50119</v>
      </c>
      <c r="I8346" t="inlineStr">
        <is>
          <t>176</t>
        </is>
      </c>
      <c r="J8346" t="inlineStr">
        <is>
          <t>CARTEIRA</t>
        </is>
      </c>
      <c r="K8346" t="inlineStr">
        <is>
          <t>CONTRATO</t>
        </is>
      </c>
      <c r="L8346" t="n">
        <v>538.6415940000001</v>
      </c>
      <c r="M8346" t="inlineStr"/>
      <c r="N8346" t="inlineStr"/>
      <c r="O8346" s="142">
        <f>DATE(YEAR(H8346),MONTH(H8346),1)</f>
        <v/>
      </c>
      <c r="P8346" s="132">
        <f>IF(H8346&gt;$L$3,"Futuro","Atraso")</f>
        <v/>
      </c>
      <c r="Q8346">
        <f>12*(YEAR(H8346)-YEAR($L$3))+(MONTH(H8346)-MONTH($L$3))</f>
        <v/>
      </c>
      <c r="R8346" s="366">
        <f>IF(N8346="IBIRAPITANGA FASE 3",IF(P8346="Atraso",M8346,M8346/(1+$J$2)^Q8346),IF(P8346="Atraso",M8346,M8346/(1+$J$1)^Q8346))</f>
        <v/>
      </c>
    </row>
    <row r="8347">
      <c r="A8347" t="inlineStr">
        <is>
          <t>Q07L027</t>
        </is>
      </c>
      <c r="B8347" t="inlineStr">
        <is>
          <t>LILIANE RODRIGUES RIBEIRO</t>
        </is>
      </c>
      <c r="C8347" t="n">
        <v>1</v>
      </c>
      <c r="D8347" t="inlineStr">
        <is>
          <t>IPCA</t>
        </is>
      </c>
      <c r="E8347" t="n">
        <v>0.009488792934583046</v>
      </c>
      <c r="F8347" t="inlineStr">
        <is>
          <t>MENSAL</t>
        </is>
      </c>
      <c r="G8347" t="n">
        <v>50150</v>
      </c>
      <c r="H8347" t="n">
        <v>50150</v>
      </c>
      <c r="I8347" t="inlineStr">
        <is>
          <t>177</t>
        </is>
      </c>
      <c r="J8347" t="inlineStr">
        <is>
          <t>CARTEIRA</t>
        </is>
      </c>
      <c r="K8347" t="inlineStr">
        <is>
          <t>CONTRATO</t>
        </is>
      </c>
      <c r="L8347" t="n">
        <v>538.6415940000001</v>
      </c>
      <c r="M8347" t="inlineStr"/>
      <c r="N8347" t="inlineStr"/>
      <c r="O8347" s="142">
        <f>DATE(YEAR(H8347),MONTH(H8347),1)</f>
        <v/>
      </c>
      <c r="P8347" s="132">
        <f>IF(H8347&gt;$L$3,"Futuro","Atraso")</f>
        <v/>
      </c>
      <c r="Q8347">
        <f>12*(YEAR(H8347)-YEAR($L$3))+(MONTH(H8347)-MONTH($L$3))</f>
        <v/>
      </c>
      <c r="R8347" s="366">
        <f>IF(N8347="IBIRAPITANGA FASE 3",IF(P8347="Atraso",M8347,M8347/(1+$J$2)^Q8347),IF(P8347="Atraso",M8347,M8347/(1+$J$1)^Q8347))</f>
        <v/>
      </c>
    </row>
    <row r="8348">
      <c r="A8348" t="inlineStr">
        <is>
          <t>Q07L027</t>
        </is>
      </c>
      <c r="B8348" t="inlineStr">
        <is>
          <t>LILIANE RODRIGUES RIBEIRO</t>
        </is>
      </c>
      <c r="C8348" t="n">
        <v>1</v>
      </c>
      <c r="D8348" t="inlineStr">
        <is>
          <t>IPCA</t>
        </is>
      </c>
      <c r="E8348" t="n">
        <v>0.009488792934583046</v>
      </c>
      <c r="F8348" t="inlineStr">
        <is>
          <t>MENSAL</t>
        </is>
      </c>
      <c r="G8348" t="n">
        <v>50180</v>
      </c>
      <c r="H8348" t="n">
        <v>50180</v>
      </c>
      <c r="I8348" t="inlineStr">
        <is>
          <t>178</t>
        </is>
      </c>
      <c r="J8348" t="inlineStr">
        <is>
          <t>CARTEIRA</t>
        </is>
      </c>
      <c r="K8348" t="inlineStr">
        <is>
          <t>CONTRATO</t>
        </is>
      </c>
      <c r="L8348" t="n">
        <v>538.6415940000001</v>
      </c>
      <c r="M8348" t="inlineStr"/>
      <c r="N8348" t="inlineStr"/>
      <c r="O8348" s="142">
        <f>DATE(YEAR(H8348),MONTH(H8348),1)</f>
        <v/>
      </c>
      <c r="P8348" s="132">
        <f>IF(H8348&gt;$L$3,"Futuro","Atraso")</f>
        <v/>
      </c>
      <c r="Q8348">
        <f>12*(YEAR(H8348)-YEAR($L$3))+(MONTH(H8348)-MONTH($L$3))</f>
        <v/>
      </c>
      <c r="R8348" s="366">
        <f>IF(N8348="IBIRAPITANGA FASE 3",IF(P8348="Atraso",M8348,M8348/(1+$J$2)^Q8348),IF(P8348="Atraso",M8348,M8348/(1+$J$1)^Q8348))</f>
        <v/>
      </c>
    </row>
    <row r="8349">
      <c r="A8349" t="inlineStr">
        <is>
          <t>Q07L027</t>
        </is>
      </c>
      <c r="B8349" t="inlineStr">
        <is>
          <t>LILIANE RODRIGUES RIBEIRO</t>
        </is>
      </c>
      <c r="C8349" t="n">
        <v>1</v>
      </c>
      <c r="D8349" t="inlineStr">
        <is>
          <t>IPCA</t>
        </is>
      </c>
      <c r="E8349" t="n">
        <v>0.009488792934583046</v>
      </c>
      <c r="F8349" t="inlineStr">
        <is>
          <t>MENSAL</t>
        </is>
      </c>
      <c r="G8349" t="n">
        <v>50180</v>
      </c>
      <c r="H8349" t="n">
        <v>50180</v>
      </c>
      <c r="I8349" t="inlineStr">
        <is>
          <t>015</t>
        </is>
      </c>
      <c r="J8349" t="inlineStr">
        <is>
          <t>CARTEIRA</t>
        </is>
      </c>
      <c r="K8349" t="inlineStr">
        <is>
          <t>CONTRATO</t>
        </is>
      </c>
      <c r="L8349" t="n">
        <v>1565.82813</v>
      </c>
      <c r="M8349" t="inlineStr"/>
      <c r="N8349" t="inlineStr"/>
      <c r="O8349" s="142">
        <f>DATE(YEAR(H8349),MONTH(H8349),1)</f>
        <v/>
      </c>
      <c r="P8349" s="132">
        <f>IF(H8349&gt;$L$3,"Futuro","Atraso")</f>
        <v/>
      </c>
      <c r="Q8349">
        <f>12*(YEAR(H8349)-YEAR($L$3))+(MONTH(H8349)-MONTH($L$3))</f>
        <v/>
      </c>
      <c r="R8349" s="366">
        <f>IF(N8349="IBIRAPITANGA FASE 3",IF(P8349="Atraso",M8349,M8349/(1+$J$2)^Q8349),IF(P8349="Atraso",M8349,M8349/(1+$J$1)^Q8349))</f>
        <v/>
      </c>
    </row>
    <row r="8350">
      <c r="A8350" t="inlineStr">
        <is>
          <t>Q07L027</t>
        </is>
      </c>
      <c r="B8350" t="inlineStr">
        <is>
          <t>LILIANE RODRIGUES RIBEIRO</t>
        </is>
      </c>
      <c r="C8350" t="n">
        <v>1</v>
      </c>
      <c r="D8350" t="inlineStr">
        <is>
          <t>IPCA</t>
        </is>
      </c>
      <c r="E8350" t="n">
        <v>0.009488792934583046</v>
      </c>
      <c r="F8350" t="inlineStr">
        <is>
          <t>MENSAL</t>
        </is>
      </c>
      <c r="G8350" t="n">
        <v>50211</v>
      </c>
      <c r="H8350" t="n">
        <v>50211</v>
      </c>
      <c r="I8350" t="inlineStr">
        <is>
          <t>179</t>
        </is>
      </c>
      <c r="J8350" t="inlineStr">
        <is>
          <t>CARTEIRA</t>
        </is>
      </c>
      <c r="K8350" t="inlineStr">
        <is>
          <t>CONTRATO</t>
        </is>
      </c>
      <c r="L8350" t="n">
        <v>538.6415940000001</v>
      </c>
      <c r="M8350" t="inlineStr"/>
      <c r="N8350" t="inlineStr"/>
      <c r="O8350" s="142">
        <f>DATE(YEAR(H8350),MONTH(H8350),1)</f>
        <v/>
      </c>
      <c r="P8350" s="132">
        <f>IF(H8350&gt;$L$3,"Futuro","Atraso")</f>
        <v/>
      </c>
      <c r="Q8350">
        <f>12*(YEAR(H8350)-YEAR($L$3))+(MONTH(H8350)-MONTH($L$3))</f>
        <v/>
      </c>
      <c r="R8350" s="366">
        <f>IF(N8350="IBIRAPITANGA FASE 3",IF(P8350="Atraso",M8350,M8350/(1+$J$2)^Q8350),IF(P8350="Atraso",M8350,M8350/(1+$J$1)^Q8350))</f>
        <v/>
      </c>
    </row>
    <row r="8351">
      <c r="A8351" t="inlineStr">
        <is>
          <t>Q07L027</t>
        </is>
      </c>
      <c r="B8351" t="inlineStr">
        <is>
          <t>LILIANE RODRIGUES RIBEIRO</t>
        </is>
      </c>
      <c r="C8351" t="n">
        <v>1</v>
      </c>
      <c r="D8351" t="inlineStr">
        <is>
          <t>IPCA</t>
        </is>
      </c>
      <c r="E8351" t="n">
        <v>0.009488792934583046</v>
      </c>
      <c r="F8351" t="inlineStr">
        <is>
          <t>MENSAL</t>
        </is>
      </c>
      <c r="G8351" t="n">
        <v>50241</v>
      </c>
      <c r="H8351" t="n">
        <v>50241</v>
      </c>
      <c r="I8351" t="inlineStr">
        <is>
          <t>180</t>
        </is>
      </c>
      <c r="J8351" t="inlineStr">
        <is>
          <t>CARTEIRA</t>
        </is>
      </c>
      <c r="K8351" t="inlineStr">
        <is>
          <t>CONTRATO</t>
        </is>
      </c>
      <c r="L8351" t="n">
        <v>538.6415940000001</v>
      </c>
      <c r="M8351" t="inlineStr"/>
      <c r="N8351" t="inlineStr"/>
      <c r="O8351" s="142">
        <f>DATE(YEAR(H8351),MONTH(H8351),1)</f>
        <v/>
      </c>
      <c r="P8351" s="132">
        <f>IF(H8351&gt;$L$3,"Futuro","Atraso")</f>
        <v/>
      </c>
      <c r="Q8351">
        <f>12*(YEAR(H8351)-YEAR($L$3))+(MONTH(H8351)-MONTH($L$3))</f>
        <v/>
      </c>
      <c r="R8351" s="366">
        <f>IF(N8351="IBIRAPITANGA FASE 3",IF(P8351="Atraso",M8351,M8351/(1+$J$2)^Q8351),IF(P8351="Atraso",M8351,M8351/(1+$J$1)^Q8351))</f>
        <v/>
      </c>
    </row>
    <row r="8352">
      <c r="A8352" t="inlineStr">
        <is>
          <t>Q08L02</t>
        </is>
      </c>
      <c r="B8352" t="inlineStr">
        <is>
          <t>ALEXANDRE RODRIGUES DA CUNHA</t>
        </is>
      </c>
      <c r="C8352" t="n">
        <v>1</v>
      </c>
      <c r="D8352" t="inlineStr">
        <is>
          <t>IPCA</t>
        </is>
      </c>
      <c r="E8352" t="n">
        <v>0</v>
      </c>
      <c r="F8352" t="inlineStr">
        <is>
          <t>MENSAL</t>
        </is>
      </c>
      <c r="G8352" t="n">
        <v>45209</v>
      </c>
      <c r="H8352" t="n">
        <v>45209</v>
      </c>
      <c r="I8352" t="inlineStr">
        <is>
          <t>005</t>
        </is>
      </c>
      <c r="J8352" t="inlineStr">
        <is>
          <t>CARTEIRA</t>
        </is>
      </c>
      <c r="K8352" t="inlineStr">
        <is>
          <t>CONTRATO</t>
        </is>
      </c>
      <c r="L8352" t="n">
        <v>1108.586268</v>
      </c>
      <c r="M8352" t="inlineStr"/>
      <c r="N8352" t="inlineStr"/>
      <c r="O8352" s="142">
        <f>DATE(YEAR(H8352),MONTH(H8352),1)</f>
        <v/>
      </c>
      <c r="P8352" s="132">
        <f>IF(H8352&gt;$L$3,"Futuro","Atraso")</f>
        <v/>
      </c>
      <c r="Q8352">
        <f>12*(YEAR(H8352)-YEAR($L$3))+(MONTH(H8352)-MONTH($L$3))</f>
        <v/>
      </c>
      <c r="R8352" s="366">
        <f>IF(N8352="IBIRAPITANGA FASE 3",IF(P8352="Atraso",M8352,M8352/(1+$J$2)^Q8352),IF(P8352="Atraso",M8352,M8352/(1+$J$1)^Q8352))</f>
        <v/>
      </c>
    </row>
    <row r="8353">
      <c r="A8353" t="inlineStr">
        <is>
          <t>Q08L02</t>
        </is>
      </c>
      <c r="B8353" t="inlineStr">
        <is>
          <t>ALEXANDRE RODRIGUES DA CUNHA</t>
        </is>
      </c>
      <c r="C8353" t="n">
        <v>1</v>
      </c>
      <c r="D8353" t="inlineStr">
        <is>
          <t>IPCA</t>
        </is>
      </c>
      <c r="E8353" t="n">
        <v>0</v>
      </c>
      <c r="F8353" t="inlineStr">
        <is>
          <t>MENSAL</t>
        </is>
      </c>
      <c r="G8353" t="n">
        <v>45240</v>
      </c>
      <c r="H8353" t="n">
        <v>45240</v>
      </c>
      <c r="I8353" t="inlineStr">
        <is>
          <t>006</t>
        </is>
      </c>
      <c r="J8353" t="inlineStr">
        <is>
          <t>CARTEIRA</t>
        </is>
      </c>
      <c r="K8353" t="inlineStr">
        <is>
          <t>CONTRATO</t>
        </is>
      </c>
      <c r="L8353" t="n">
        <v>1108.586268</v>
      </c>
      <c r="M8353" t="inlineStr"/>
      <c r="N8353" t="inlineStr"/>
      <c r="O8353" s="142">
        <f>DATE(YEAR(H8353),MONTH(H8353),1)</f>
        <v/>
      </c>
      <c r="P8353" s="132">
        <f>IF(H8353&gt;$L$3,"Futuro","Atraso")</f>
        <v/>
      </c>
      <c r="Q8353">
        <f>12*(YEAR(H8353)-YEAR($L$3))+(MONTH(H8353)-MONTH($L$3))</f>
        <v/>
      </c>
      <c r="R8353" s="366">
        <f>IF(N8353="IBIRAPITANGA FASE 3",IF(P8353="Atraso",M8353,M8353/(1+$J$2)^Q8353),IF(P8353="Atraso",M8353,M8353/(1+$J$1)^Q8353))</f>
        <v/>
      </c>
    </row>
    <row r="8354">
      <c r="A8354" t="inlineStr">
        <is>
          <t>Q08L02</t>
        </is>
      </c>
      <c r="B8354" t="inlineStr">
        <is>
          <t>ALEXANDRE RODRIGUES DA CUNHA</t>
        </is>
      </c>
      <c r="C8354" t="n">
        <v>1</v>
      </c>
      <c r="D8354" t="inlineStr">
        <is>
          <t>IPCA</t>
        </is>
      </c>
      <c r="E8354" t="n">
        <v>0</v>
      </c>
      <c r="F8354" t="inlineStr">
        <is>
          <t>MENSAL</t>
        </is>
      </c>
      <c r="G8354" t="n">
        <v>45270</v>
      </c>
      <c r="H8354" t="n">
        <v>45270</v>
      </c>
      <c r="I8354" t="inlineStr">
        <is>
          <t>007</t>
        </is>
      </c>
      <c r="J8354" t="inlineStr">
        <is>
          <t>CARTEIRA</t>
        </is>
      </c>
      <c r="K8354" t="inlineStr">
        <is>
          <t>CONTRATO</t>
        </is>
      </c>
      <c r="L8354" t="n">
        <v>1108.586268</v>
      </c>
      <c r="M8354" t="inlineStr"/>
      <c r="N8354" t="inlineStr"/>
      <c r="O8354" s="142">
        <f>DATE(YEAR(H8354),MONTH(H8354),1)</f>
        <v/>
      </c>
      <c r="P8354" s="132">
        <f>IF(H8354&gt;$L$3,"Futuro","Atraso")</f>
        <v/>
      </c>
      <c r="Q8354">
        <f>12*(YEAR(H8354)-YEAR($L$3))+(MONTH(H8354)-MONTH($L$3))</f>
        <v/>
      </c>
      <c r="R8354" s="366">
        <f>IF(N8354="IBIRAPITANGA FASE 3",IF(P8354="Atraso",M8354,M8354/(1+$J$2)^Q8354),IF(P8354="Atraso",M8354,M8354/(1+$J$1)^Q8354))</f>
        <v/>
      </c>
    </row>
    <row r="8355">
      <c r="A8355" t="inlineStr">
        <is>
          <t>Q08L02</t>
        </is>
      </c>
      <c r="B8355" t="inlineStr">
        <is>
          <t>ALEXANDRE RODRIGUES DA CUNHA</t>
        </is>
      </c>
      <c r="C8355" t="n">
        <v>1</v>
      </c>
      <c r="D8355" t="inlineStr">
        <is>
          <t>IPCA</t>
        </is>
      </c>
      <c r="E8355" t="n">
        <v>0</v>
      </c>
      <c r="F8355" t="inlineStr">
        <is>
          <t>MENSAL</t>
        </is>
      </c>
      <c r="G8355" t="n">
        <v>45301</v>
      </c>
      <c r="H8355" t="n">
        <v>45301</v>
      </c>
      <c r="I8355" t="inlineStr">
        <is>
          <t>008</t>
        </is>
      </c>
      <c r="J8355" t="inlineStr">
        <is>
          <t>CARTEIRA</t>
        </is>
      </c>
      <c r="K8355" t="inlineStr">
        <is>
          <t>CONTRATO</t>
        </is>
      </c>
      <c r="L8355" t="n">
        <v>1108.586268</v>
      </c>
      <c r="M8355" t="inlineStr"/>
      <c r="N8355" t="inlineStr"/>
      <c r="O8355" s="142">
        <f>DATE(YEAR(H8355),MONTH(H8355),1)</f>
        <v/>
      </c>
      <c r="P8355" s="132">
        <f>IF(H8355&gt;$L$3,"Futuro","Atraso")</f>
        <v/>
      </c>
      <c r="Q8355">
        <f>12*(YEAR(H8355)-YEAR($L$3))+(MONTH(H8355)-MONTH($L$3))</f>
        <v/>
      </c>
      <c r="R8355" s="366">
        <f>IF(N8355="IBIRAPITANGA FASE 3",IF(P8355="Atraso",M8355,M8355/(1+$J$2)^Q8355),IF(P8355="Atraso",M8355,M8355/(1+$J$1)^Q8355))</f>
        <v/>
      </c>
    </row>
    <row r="8356">
      <c r="A8356" t="inlineStr">
        <is>
          <t>Q08L02</t>
        </is>
      </c>
      <c r="B8356" t="inlineStr">
        <is>
          <t>ALEXANDRE RODRIGUES DA CUNHA</t>
        </is>
      </c>
      <c r="C8356" t="n">
        <v>1</v>
      </c>
      <c r="D8356" t="inlineStr">
        <is>
          <t>IPCA</t>
        </is>
      </c>
      <c r="E8356" t="n">
        <v>0</v>
      </c>
      <c r="F8356" t="inlineStr">
        <is>
          <t>MENSAL</t>
        </is>
      </c>
      <c r="G8356" t="n">
        <v>45332</v>
      </c>
      <c r="H8356" t="n">
        <v>45332</v>
      </c>
      <c r="I8356" t="inlineStr">
        <is>
          <t>009</t>
        </is>
      </c>
      <c r="J8356" t="inlineStr">
        <is>
          <t>CARTEIRA</t>
        </is>
      </c>
      <c r="K8356" t="inlineStr">
        <is>
          <t>CONTRATO</t>
        </is>
      </c>
      <c r="L8356" t="n">
        <v>1108.586268</v>
      </c>
      <c r="M8356" t="inlineStr"/>
      <c r="N8356" t="inlineStr"/>
      <c r="O8356" s="142">
        <f>DATE(YEAR(H8356),MONTH(H8356),1)</f>
        <v/>
      </c>
      <c r="P8356" s="132">
        <f>IF(H8356&gt;$L$3,"Futuro","Atraso")</f>
        <v/>
      </c>
      <c r="Q8356">
        <f>12*(YEAR(H8356)-YEAR($L$3))+(MONTH(H8356)-MONTH($L$3))</f>
        <v/>
      </c>
      <c r="R8356" s="366">
        <f>IF(N8356="IBIRAPITANGA FASE 3",IF(P8356="Atraso",M8356,M8356/(1+$J$2)^Q8356),IF(P8356="Atraso",M8356,M8356/(1+$J$1)^Q8356))</f>
        <v/>
      </c>
    </row>
    <row r="8357">
      <c r="A8357" t="inlineStr">
        <is>
          <t>Q08L02</t>
        </is>
      </c>
      <c r="B8357" t="inlineStr">
        <is>
          <t>ALEXANDRE RODRIGUES DA CUNHA</t>
        </is>
      </c>
      <c r="C8357" t="n">
        <v>1</v>
      </c>
      <c r="D8357" t="inlineStr">
        <is>
          <t>IPCA</t>
        </is>
      </c>
      <c r="E8357" t="n">
        <v>0</v>
      </c>
      <c r="F8357" t="inlineStr">
        <is>
          <t>MENSAL</t>
        </is>
      </c>
      <c r="G8357" t="n">
        <v>45361</v>
      </c>
      <c r="H8357" t="n">
        <v>45361</v>
      </c>
      <c r="I8357" t="inlineStr">
        <is>
          <t>010</t>
        </is>
      </c>
      <c r="J8357" t="inlineStr">
        <is>
          <t>CARTEIRA</t>
        </is>
      </c>
      <c r="K8357" t="inlineStr">
        <is>
          <t>CONTRATO</t>
        </is>
      </c>
      <c r="L8357" t="n">
        <v>1108.586268</v>
      </c>
      <c r="M8357" t="inlineStr"/>
      <c r="N8357" t="inlineStr"/>
      <c r="O8357" s="142">
        <f>DATE(YEAR(H8357),MONTH(H8357),1)</f>
        <v/>
      </c>
      <c r="P8357" s="132">
        <f>IF(H8357&gt;$L$3,"Futuro","Atraso")</f>
        <v/>
      </c>
      <c r="Q8357">
        <f>12*(YEAR(H8357)-YEAR($L$3))+(MONTH(H8357)-MONTH($L$3))</f>
        <v/>
      </c>
      <c r="R8357" s="366">
        <f>IF(N8357="IBIRAPITANGA FASE 3",IF(P8357="Atraso",M8357,M8357/(1+$J$2)^Q8357),IF(P8357="Atraso",M8357,M8357/(1+$J$1)^Q8357))</f>
        <v/>
      </c>
    </row>
    <row r="8358">
      <c r="A8358" t="inlineStr">
        <is>
          <t>Q08L02</t>
        </is>
      </c>
      <c r="B8358" t="inlineStr">
        <is>
          <t>ALEXANDRE RODRIGUES DA CUNHA</t>
        </is>
      </c>
      <c r="C8358" t="n">
        <v>1</v>
      </c>
      <c r="D8358" t="inlineStr">
        <is>
          <t>IPCA</t>
        </is>
      </c>
      <c r="E8358" t="n">
        <v>0</v>
      </c>
      <c r="F8358" t="inlineStr">
        <is>
          <t>MENSAL</t>
        </is>
      </c>
      <c r="G8358" t="n">
        <v>45392</v>
      </c>
      <c r="H8358" t="n">
        <v>45392</v>
      </c>
      <c r="I8358" t="inlineStr">
        <is>
          <t>011</t>
        </is>
      </c>
      <c r="J8358" t="inlineStr">
        <is>
          <t>CARTEIRA</t>
        </is>
      </c>
      <c r="K8358" t="inlineStr">
        <is>
          <t>CONTRATO</t>
        </is>
      </c>
      <c r="L8358" t="n">
        <v>1108.586268</v>
      </c>
      <c r="M8358" t="inlineStr"/>
      <c r="N8358" t="inlineStr"/>
      <c r="O8358" s="142">
        <f>DATE(YEAR(H8358),MONTH(H8358),1)</f>
        <v/>
      </c>
      <c r="P8358" s="132">
        <f>IF(H8358&gt;$L$3,"Futuro","Atraso")</f>
        <v/>
      </c>
      <c r="Q8358">
        <f>12*(YEAR(H8358)-YEAR($L$3))+(MONTH(H8358)-MONTH($L$3))</f>
        <v/>
      </c>
      <c r="R8358" s="366">
        <f>IF(N8358="IBIRAPITANGA FASE 3",IF(P8358="Atraso",M8358,M8358/(1+$J$2)^Q8358),IF(P8358="Atraso",M8358,M8358/(1+$J$1)^Q8358))</f>
        <v/>
      </c>
    </row>
    <row r="8359">
      <c r="A8359" t="inlineStr">
        <is>
          <t>Q08L02</t>
        </is>
      </c>
      <c r="B8359" t="inlineStr">
        <is>
          <t>ALEXANDRE RODRIGUES DA CUNHA</t>
        </is>
      </c>
      <c r="C8359" t="n">
        <v>1</v>
      </c>
      <c r="D8359" t="inlineStr">
        <is>
          <t>IPCA</t>
        </is>
      </c>
      <c r="E8359" t="n">
        <v>0</v>
      </c>
      <c r="F8359" t="inlineStr">
        <is>
          <t>MENSAL</t>
        </is>
      </c>
      <c r="G8359" t="n">
        <v>45422</v>
      </c>
      <c r="H8359" t="n">
        <v>45422</v>
      </c>
      <c r="I8359" t="inlineStr">
        <is>
          <t>012</t>
        </is>
      </c>
      <c r="J8359" t="inlineStr">
        <is>
          <t>CARTEIRA</t>
        </is>
      </c>
      <c r="K8359" t="inlineStr">
        <is>
          <t>CONTRATO</t>
        </is>
      </c>
      <c r="L8359" t="n">
        <v>1108.586268</v>
      </c>
      <c r="M8359" t="inlineStr"/>
      <c r="N8359" t="inlineStr"/>
      <c r="O8359" s="142">
        <f>DATE(YEAR(H8359),MONTH(H8359),1)</f>
        <v/>
      </c>
      <c r="P8359" s="132">
        <f>IF(H8359&gt;$L$3,"Futuro","Atraso")</f>
        <v/>
      </c>
      <c r="Q8359">
        <f>12*(YEAR(H8359)-YEAR($L$3))+(MONTH(H8359)-MONTH($L$3))</f>
        <v/>
      </c>
      <c r="R8359" s="366">
        <f>IF(N8359="IBIRAPITANGA FASE 3",IF(P8359="Atraso",M8359,M8359/(1+$J$2)^Q8359),IF(P8359="Atraso",M8359,M8359/(1+$J$1)^Q8359))</f>
        <v/>
      </c>
    </row>
    <row r="8360">
      <c r="A8360" t="inlineStr">
        <is>
          <t>Q08L02</t>
        </is>
      </c>
      <c r="B8360" t="inlineStr">
        <is>
          <t>ALEXANDRE RODRIGUES DA CUNHA</t>
        </is>
      </c>
      <c r="C8360" t="n">
        <v>1</v>
      </c>
      <c r="D8360" t="inlineStr">
        <is>
          <t>IPCA</t>
        </is>
      </c>
      <c r="E8360" t="n">
        <v>0</v>
      </c>
      <c r="F8360" t="inlineStr">
        <is>
          <t>MENSAL</t>
        </is>
      </c>
      <c r="G8360" t="n">
        <v>45453</v>
      </c>
      <c r="H8360" t="n">
        <v>45453</v>
      </c>
      <c r="I8360" t="inlineStr">
        <is>
          <t>013</t>
        </is>
      </c>
      <c r="J8360" t="inlineStr">
        <is>
          <t>CARTEIRA</t>
        </is>
      </c>
      <c r="K8360" t="inlineStr">
        <is>
          <t>CONTRATO</t>
        </is>
      </c>
      <c r="L8360" t="n">
        <v>1108.586268</v>
      </c>
      <c r="M8360" t="inlineStr"/>
      <c r="N8360" t="inlineStr"/>
      <c r="O8360" s="142">
        <f>DATE(YEAR(H8360),MONTH(H8360),1)</f>
        <v/>
      </c>
      <c r="P8360" s="132">
        <f>IF(H8360&gt;$L$3,"Futuro","Atraso")</f>
        <v/>
      </c>
      <c r="Q8360">
        <f>12*(YEAR(H8360)-YEAR($L$3))+(MONTH(H8360)-MONTH($L$3))</f>
        <v/>
      </c>
      <c r="R8360" s="366">
        <f>IF(N8360="IBIRAPITANGA FASE 3",IF(P8360="Atraso",M8360,M8360/(1+$J$2)^Q8360),IF(P8360="Atraso",M8360,M8360/(1+$J$1)^Q8360))</f>
        <v/>
      </c>
    </row>
    <row r="8361">
      <c r="A8361" t="inlineStr">
        <is>
          <t>Q08L02</t>
        </is>
      </c>
      <c r="B8361" t="inlineStr">
        <is>
          <t>ALEXANDRE RODRIGUES DA CUNHA</t>
        </is>
      </c>
      <c r="C8361" t="n">
        <v>1</v>
      </c>
      <c r="D8361" t="inlineStr">
        <is>
          <t>IPCA</t>
        </is>
      </c>
      <c r="E8361" t="n">
        <v>0</v>
      </c>
      <c r="F8361" t="inlineStr">
        <is>
          <t>MENSAL</t>
        </is>
      </c>
      <c r="G8361" t="n">
        <v>45483</v>
      </c>
      <c r="H8361" t="n">
        <v>45483</v>
      </c>
      <c r="I8361" t="inlineStr">
        <is>
          <t>014</t>
        </is>
      </c>
      <c r="J8361" t="inlineStr">
        <is>
          <t>CARTEIRA</t>
        </is>
      </c>
      <c r="K8361" t="inlineStr">
        <is>
          <t>CONTRATO</t>
        </is>
      </c>
      <c r="L8361" t="n">
        <v>1108.586268</v>
      </c>
      <c r="M8361" t="inlineStr"/>
      <c r="N8361" t="inlineStr"/>
      <c r="O8361" s="142">
        <f>DATE(YEAR(H8361),MONTH(H8361),1)</f>
        <v/>
      </c>
      <c r="P8361" s="132">
        <f>IF(H8361&gt;$L$3,"Futuro","Atraso")</f>
        <v/>
      </c>
      <c r="Q8361">
        <f>12*(YEAR(H8361)-YEAR($L$3))+(MONTH(H8361)-MONTH($L$3))</f>
        <v/>
      </c>
      <c r="R8361" s="366">
        <f>IF(N8361="IBIRAPITANGA FASE 3",IF(P8361="Atraso",M8361,M8361/(1+$J$2)^Q8361),IF(P8361="Atraso",M8361,M8361/(1+$J$1)^Q8361))</f>
        <v/>
      </c>
    </row>
    <row r="8362">
      <c r="A8362" t="inlineStr">
        <is>
          <t>Q08L02</t>
        </is>
      </c>
      <c r="B8362" t="inlineStr">
        <is>
          <t>ALEXANDRE RODRIGUES DA CUNHA</t>
        </is>
      </c>
      <c r="C8362" t="n">
        <v>1</v>
      </c>
      <c r="D8362" t="inlineStr">
        <is>
          <t>IPCA</t>
        </is>
      </c>
      <c r="E8362" t="n">
        <v>0</v>
      </c>
      <c r="F8362" t="inlineStr">
        <is>
          <t>MENSAL</t>
        </is>
      </c>
      <c r="G8362" t="n">
        <v>45514</v>
      </c>
      <c r="H8362" t="n">
        <v>45514</v>
      </c>
      <c r="I8362" t="inlineStr">
        <is>
          <t>015</t>
        </is>
      </c>
      <c r="J8362" t="inlineStr">
        <is>
          <t>CARTEIRA</t>
        </is>
      </c>
      <c r="K8362" t="inlineStr">
        <is>
          <t>CONTRATO</t>
        </is>
      </c>
      <c r="L8362" t="n">
        <v>1108.586268</v>
      </c>
      <c r="M8362" t="inlineStr"/>
      <c r="N8362" t="inlineStr"/>
      <c r="O8362" s="142">
        <f>DATE(YEAR(H8362),MONTH(H8362),1)</f>
        <v/>
      </c>
      <c r="P8362" s="132">
        <f>IF(H8362&gt;$L$3,"Futuro","Atraso")</f>
        <v/>
      </c>
      <c r="Q8362">
        <f>12*(YEAR(H8362)-YEAR($L$3))+(MONTH(H8362)-MONTH($L$3))</f>
        <v/>
      </c>
      <c r="R8362" s="366">
        <f>IF(N8362="IBIRAPITANGA FASE 3",IF(P8362="Atraso",M8362,M8362/(1+$J$2)^Q8362),IF(P8362="Atraso",M8362,M8362/(1+$J$1)^Q8362))</f>
        <v/>
      </c>
    </row>
    <row r="8363">
      <c r="A8363" t="inlineStr">
        <is>
          <t>Q08L02</t>
        </is>
      </c>
      <c r="B8363" t="inlineStr">
        <is>
          <t>ALEXANDRE RODRIGUES DA CUNHA</t>
        </is>
      </c>
      <c r="C8363" t="n">
        <v>1</v>
      </c>
      <c r="D8363" t="inlineStr">
        <is>
          <t>IPCA</t>
        </is>
      </c>
      <c r="E8363" t="n">
        <v>0</v>
      </c>
      <c r="F8363" t="inlineStr">
        <is>
          <t>MENSAL</t>
        </is>
      </c>
      <c r="G8363" t="n">
        <v>45545</v>
      </c>
      <c r="H8363" t="n">
        <v>45545</v>
      </c>
      <c r="I8363" t="inlineStr">
        <is>
          <t>016</t>
        </is>
      </c>
      <c r="J8363" t="inlineStr">
        <is>
          <t>CARTEIRA</t>
        </is>
      </c>
      <c r="K8363" t="inlineStr">
        <is>
          <t>CONTRATO</t>
        </is>
      </c>
      <c r="L8363" t="n">
        <v>1108.586268</v>
      </c>
      <c r="M8363" t="inlineStr"/>
      <c r="N8363" t="inlineStr"/>
      <c r="O8363" s="142">
        <f>DATE(YEAR(H8363),MONTH(H8363),1)</f>
        <v/>
      </c>
      <c r="P8363" s="132">
        <f>IF(H8363&gt;$L$3,"Futuro","Atraso")</f>
        <v/>
      </c>
      <c r="Q8363">
        <f>12*(YEAR(H8363)-YEAR($L$3))+(MONTH(H8363)-MONTH($L$3))</f>
        <v/>
      </c>
      <c r="R8363" s="366">
        <f>IF(N8363="IBIRAPITANGA FASE 3",IF(P8363="Atraso",M8363,M8363/(1+$J$2)^Q8363),IF(P8363="Atraso",M8363,M8363/(1+$J$1)^Q8363))</f>
        <v/>
      </c>
    </row>
    <row r="8364">
      <c r="A8364" t="inlineStr">
        <is>
          <t>Q08L02</t>
        </is>
      </c>
      <c r="B8364" t="inlineStr">
        <is>
          <t>ALEXANDRE RODRIGUES DA CUNHA</t>
        </is>
      </c>
      <c r="C8364" t="n">
        <v>1</v>
      </c>
      <c r="D8364" t="inlineStr">
        <is>
          <t>IPCA</t>
        </is>
      </c>
      <c r="E8364" t="n">
        <v>0</v>
      </c>
      <c r="F8364" t="inlineStr">
        <is>
          <t>MENSAL</t>
        </is>
      </c>
      <c r="G8364" t="n">
        <v>45575</v>
      </c>
      <c r="H8364" t="n">
        <v>45575</v>
      </c>
      <c r="I8364" t="inlineStr">
        <is>
          <t>017</t>
        </is>
      </c>
      <c r="J8364" t="inlineStr">
        <is>
          <t>CARTEIRA</t>
        </is>
      </c>
      <c r="K8364" t="inlineStr">
        <is>
          <t>CONTRATO</t>
        </is>
      </c>
      <c r="L8364" t="n">
        <v>1108.586268</v>
      </c>
      <c r="M8364" t="inlineStr"/>
      <c r="N8364" t="inlineStr"/>
      <c r="O8364" s="142">
        <f>DATE(YEAR(H8364),MONTH(H8364),1)</f>
        <v/>
      </c>
      <c r="P8364" s="132">
        <f>IF(H8364&gt;$L$3,"Futuro","Atraso")</f>
        <v/>
      </c>
      <c r="Q8364">
        <f>12*(YEAR(H8364)-YEAR($L$3))+(MONTH(H8364)-MONTH($L$3))</f>
        <v/>
      </c>
      <c r="R8364" s="366">
        <f>IF(N8364="IBIRAPITANGA FASE 3",IF(P8364="Atraso",M8364,M8364/(1+$J$2)^Q8364),IF(P8364="Atraso",M8364,M8364/(1+$J$1)^Q8364))</f>
        <v/>
      </c>
    </row>
    <row r="8365">
      <c r="A8365" t="inlineStr">
        <is>
          <t>Q08L02</t>
        </is>
      </c>
      <c r="B8365" t="inlineStr">
        <is>
          <t>ALEXANDRE RODRIGUES DA CUNHA</t>
        </is>
      </c>
      <c r="C8365" t="n">
        <v>1</v>
      </c>
      <c r="D8365" t="inlineStr">
        <is>
          <t>IPCA</t>
        </is>
      </c>
      <c r="E8365" t="n">
        <v>0</v>
      </c>
      <c r="F8365" t="inlineStr">
        <is>
          <t>MENSAL</t>
        </is>
      </c>
      <c r="G8365" t="n">
        <v>45606</v>
      </c>
      <c r="H8365" t="n">
        <v>45606</v>
      </c>
      <c r="I8365" t="inlineStr">
        <is>
          <t>018</t>
        </is>
      </c>
      <c r="J8365" t="inlineStr">
        <is>
          <t>CARTEIRA</t>
        </is>
      </c>
      <c r="K8365" t="inlineStr">
        <is>
          <t>CONTRATO</t>
        </is>
      </c>
      <c r="L8365" t="n">
        <v>1108.586268</v>
      </c>
      <c r="M8365" t="inlineStr"/>
      <c r="N8365" t="inlineStr"/>
      <c r="O8365" s="142">
        <f>DATE(YEAR(H8365),MONTH(H8365),1)</f>
        <v/>
      </c>
      <c r="P8365" s="132">
        <f>IF(H8365&gt;$L$3,"Futuro","Atraso")</f>
        <v/>
      </c>
      <c r="Q8365">
        <f>12*(YEAR(H8365)-YEAR($L$3))+(MONTH(H8365)-MONTH($L$3))</f>
        <v/>
      </c>
      <c r="R8365" s="366">
        <f>IF(N8365="IBIRAPITANGA FASE 3",IF(P8365="Atraso",M8365,M8365/(1+$J$2)^Q8365),IF(P8365="Atraso",M8365,M8365/(1+$J$1)^Q8365))</f>
        <v/>
      </c>
    </row>
    <row r="8366">
      <c r="A8366" t="inlineStr">
        <is>
          <t>Q08L02</t>
        </is>
      </c>
      <c r="B8366" t="inlineStr">
        <is>
          <t>ALEXANDRE RODRIGUES DA CUNHA</t>
        </is>
      </c>
      <c r="C8366" t="n">
        <v>1</v>
      </c>
      <c r="D8366" t="inlineStr">
        <is>
          <t>IPCA</t>
        </is>
      </c>
      <c r="E8366" t="n">
        <v>0</v>
      </c>
      <c r="F8366" t="inlineStr">
        <is>
          <t>MENSAL</t>
        </is>
      </c>
      <c r="G8366" t="n">
        <v>45636</v>
      </c>
      <c r="H8366" t="n">
        <v>45636</v>
      </c>
      <c r="I8366" t="inlineStr">
        <is>
          <t>019</t>
        </is>
      </c>
      <c r="J8366" t="inlineStr">
        <is>
          <t>CARTEIRA</t>
        </is>
      </c>
      <c r="K8366" t="inlineStr">
        <is>
          <t>CONTRATO</t>
        </is>
      </c>
      <c r="L8366" t="n">
        <v>1108.586268</v>
      </c>
      <c r="M8366" t="inlineStr"/>
      <c r="N8366" t="inlineStr"/>
      <c r="O8366" s="142">
        <f>DATE(YEAR(H8366),MONTH(H8366),1)</f>
        <v/>
      </c>
      <c r="P8366" s="132">
        <f>IF(H8366&gt;$L$3,"Futuro","Atraso")</f>
        <v/>
      </c>
      <c r="Q8366">
        <f>12*(YEAR(H8366)-YEAR($L$3))+(MONTH(H8366)-MONTH($L$3))</f>
        <v/>
      </c>
      <c r="R8366" s="366">
        <f>IF(N8366="IBIRAPITANGA FASE 3",IF(P8366="Atraso",M8366,M8366/(1+$J$2)^Q8366),IF(P8366="Atraso",M8366,M8366/(1+$J$1)^Q8366))</f>
        <v/>
      </c>
    </row>
    <row r="8367">
      <c r="A8367" t="inlineStr">
        <is>
          <t>Q08L02</t>
        </is>
      </c>
      <c r="B8367" t="inlineStr">
        <is>
          <t>ALEXANDRE RODRIGUES DA CUNHA</t>
        </is>
      </c>
      <c r="C8367" t="n">
        <v>1</v>
      </c>
      <c r="D8367" t="inlineStr">
        <is>
          <t>IPCA</t>
        </is>
      </c>
      <c r="E8367" t="n">
        <v>0</v>
      </c>
      <c r="F8367" t="inlineStr">
        <is>
          <t>MENSAL</t>
        </is>
      </c>
      <c r="G8367" t="n">
        <v>45667</v>
      </c>
      <c r="H8367" t="n">
        <v>45667</v>
      </c>
      <c r="I8367" t="inlineStr">
        <is>
          <t>020</t>
        </is>
      </c>
      <c r="J8367" t="inlineStr">
        <is>
          <t>CARTEIRA</t>
        </is>
      </c>
      <c r="K8367" t="inlineStr">
        <is>
          <t>CONTRATO</t>
        </is>
      </c>
      <c r="L8367" t="n">
        <v>1108.586268</v>
      </c>
      <c r="M8367" t="inlineStr"/>
      <c r="N8367" t="inlineStr"/>
      <c r="O8367" s="142">
        <f>DATE(YEAR(H8367),MONTH(H8367),1)</f>
        <v/>
      </c>
      <c r="P8367" s="132">
        <f>IF(H8367&gt;$L$3,"Futuro","Atraso")</f>
        <v/>
      </c>
      <c r="Q8367">
        <f>12*(YEAR(H8367)-YEAR($L$3))+(MONTH(H8367)-MONTH($L$3))</f>
        <v/>
      </c>
      <c r="R8367" s="366">
        <f>IF(N8367="IBIRAPITANGA FASE 3",IF(P8367="Atraso",M8367,M8367/(1+$J$2)^Q8367),IF(P8367="Atraso",M8367,M8367/(1+$J$1)^Q8367))</f>
        <v/>
      </c>
    </row>
    <row r="8368">
      <c r="A8368" t="inlineStr">
        <is>
          <t>Q08L02</t>
        </is>
      </c>
      <c r="B8368" t="inlineStr">
        <is>
          <t>ALEXANDRE RODRIGUES DA CUNHA</t>
        </is>
      </c>
      <c r="C8368" t="n">
        <v>1</v>
      </c>
      <c r="D8368" t="inlineStr">
        <is>
          <t>IPCA</t>
        </is>
      </c>
      <c r="E8368" t="n">
        <v>0</v>
      </c>
      <c r="F8368" t="inlineStr">
        <is>
          <t>MENSAL</t>
        </is>
      </c>
      <c r="G8368" t="n">
        <v>45698</v>
      </c>
      <c r="H8368" t="n">
        <v>45698</v>
      </c>
      <c r="I8368" t="inlineStr">
        <is>
          <t>021</t>
        </is>
      </c>
      <c r="J8368" t="inlineStr">
        <is>
          <t>CARTEIRA</t>
        </is>
      </c>
      <c r="K8368" t="inlineStr">
        <is>
          <t>CONTRATO</t>
        </is>
      </c>
      <c r="L8368" t="n">
        <v>1108.586268</v>
      </c>
      <c r="M8368" t="inlineStr"/>
      <c r="N8368" t="inlineStr"/>
      <c r="O8368" s="142">
        <f>DATE(YEAR(H8368),MONTH(H8368),1)</f>
        <v/>
      </c>
      <c r="P8368" s="132">
        <f>IF(H8368&gt;$L$3,"Futuro","Atraso")</f>
        <v/>
      </c>
      <c r="Q8368">
        <f>12*(YEAR(H8368)-YEAR($L$3))+(MONTH(H8368)-MONTH($L$3))</f>
        <v/>
      </c>
      <c r="R8368" s="366">
        <f>IF(N8368="IBIRAPITANGA FASE 3",IF(P8368="Atraso",M8368,M8368/(1+$J$2)^Q8368),IF(P8368="Atraso",M8368,M8368/(1+$J$1)^Q8368))</f>
        <v/>
      </c>
    </row>
    <row r="8369">
      <c r="A8369" t="inlineStr">
        <is>
          <t>Q08L02</t>
        </is>
      </c>
      <c r="B8369" t="inlineStr">
        <is>
          <t>ALEXANDRE RODRIGUES DA CUNHA</t>
        </is>
      </c>
      <c r="C8369" t="n">
        <v>1</v>
      </c>
      <c r="D8369" t="inlineStr">
        <is>
          <t>IPCA</t>
        </is>
      </c>
      <c r="E8369" t="n">
        <v>0</v>
      </c>
      <c r="F8369" t="inlineStr">
        <is>
          <t>MENSAL</t>
        </is>
      </c>
      <c r="G8369" t="n">
        <v>45726</v>
      </c>
      <c r="H8369" t="n">
        <v>45726</v>
      </c>
      <c r="I8369" t="inlineStr">
        <is>
          <t>022</t>
        </is>
      </c>
      <c r="J8369" t="inlineStr">
        <is>
          <t>CARTEIRA</t>
        </is>
      </c>
      <c r="K8369" t="inlineStr">
        <is>
          <t>CONTRATO</t>
        </is>
      </c>
      <c r="L8369" t="n">
        <v>1108.586268</v>
      </c>
      <c r="M8369" t="inlineStr"/>
      <c r="N8369" t="inlineStr"/>
      <c r="O8369" s="142">
        <f>DATE(YEAR(H8369),MONTH(H8369),1)</f>
        <v/>
      </c>
      <c r="P8369" s="132">
        <f>IF(H8369&gt;$L$3,"Futuro","Atraso")</f>
        <v/>
      </c>
      <c r="Q8369">
        <f>12*(YEAR(H8369)-YEAR($L$3))+(MONTH(H8369)-MONTH($L$3))</f>
        <v/>
      </c>
      <c r="R8369" s="366">
        <f>IF(N8369="IBIRAPITANGA FASE 3",IF(P8369="Atraso",M8369,M8369/(1+$J$2)^Q8369),IF(P8369="Atraso",M8369,M8369/(1+$J$1)^Q8369))</f>
        <v/>
      </c>
    </row>
    <row r="8370">
      <c r="A8370" t="inlineStr">
        <is>
          <t>Q08L02</t>
        </is>
      </c>
      <c r="B8370" t="inlineStr">
        <is>
          <t>ALEXANDRE RODRIGUES DA CUNHA</t>
        </is>
      </c>
      <c r="C8370" t="n">
        <v>1</v>
      </c>
      <c r="D8370" t="inlineStr">
        <is>
          <t>IPCA</t>
        </is>
      </c>
      <c r="E8370" t="n">
        <v>0</v>
      </c>
      <c r="F8370" t="inlineStr">
        <is>
          <t>MENSAL</t>
        </is>
      </c>
      <c r="G8370" t="n">
        <v>45757</v>
      </c>
      <c r="H8370" t="n">
        <v>45757</v>
      </c>
      <c r="I8370" t="inlineStr">
        <is>
          <t>023</t>
        </is>
      </c>
      <c r="J8370" t="inlineStr">
        <is>
          <t>CARTEIRA</t>
        </is>
      </c>
      <c r="K8370" t="inlineStr">
        <is>
          <t>CONTRATO</t>
        </is>
      </c>
      <c r="L8370" t="n">
        <v>1108.586268</v>
      </c>
      <c r="M8370" t="inlineStr"/>
      <c r="N8370" t="inlineStr"/>
      <c r="O8370" s="142">
        <f>DATE(YEAR(H8370),MONTH(H8370),1)</f>
        <v/>
      </c>
      <c r="P8370" s="132">
        <f>IF(H8370&gt;$L$3,"Futuro","Atraso")</f>
        <v/>
      </c>
      <c r="Q8370">
        <f>12*(YEAR(H8370)-YEAR($L$3))+(MONTH(H8370)-MONTH($L$3))</f>
        <v/>
      </c>
      <c r="R8370" s="366">
        <f>IF(N8370="IBIRAPITANGA FASE 3",IF(P8370="Atraso",M8370,M8370/(1+$J$2)^Q8370),IF(P8370="Atraso",M8370,M8370/(1+$J$1)^Q8370))</f>
        <v/>
      </c>
    </row>
    <row r="8371">
      <c r="A8371" t="inlineStr">
        <is>
          <t>Q08L02</t>
        </is>
      </c>
      <c r="B8371" t="inlineStr">
        <is>
          <t>ALEXANDRE RODRIGUES DA CUNHA</t>
        </is>
      </c>
      <c r="C8371" t="n">
        <v>1</v>
      </c>
      <c r="D8371" t="inlineStr">
        <is>
          <t>IPCA</t>
        </is>
      </c>
      <c r="E8371" t="n">
        <v>0</v>
      </c>
      <c r="F8371" t="inlineStr">
        <is>
          <t>MENSAL</t>
        </is>
      </c>
      <c r="G8371" t="n">
        <v>45787</v>
      </c>
      <c r="H8371" t="n">
        <v>45787</v>
      </c>
      <c r="I8371" t="inlineStr">
        <is>
          <t>024</t>
        </is>
      </c>
      <c r="J8371" t="inlineStr">
        <is>
          <t>CARTEIRA</t>
        </is>
      </c>
      <c r="K8371" t="inlineStr">
        <is>
          <t>CONTRATO</t>
        </is>
      </c>
      <c r="L8371" t="n">
        <v>1108.586268</v>
      </c>
      <c r="M8371" t="inlineStr"/>
      <c r="N8371" t="inlineStr"/>
      <c r="O8371" s="142">
        <f>DATE(YEAR(H8371),MONTH(H8371),1)</f>
        <v/>
      </c>
      <c r="P8371" s="132">
        <f>IF(H8371&gt;$L$3,"Futuro","Atraso")</f>
        <v/>
      </c>
      <c r="Q8371">
        <f>12*(YEAR(H8371)-YEAR($L$3))+(MONTH(H8371)-MONTH($L$3))</f>
        <v/>
      </c>
      <c r="R8371" s="366">
        <f>IF(N8371="IBIRAPITANGA FASE 3",IF(P8371="Atraso",M8371,M8371/(1+$J$2)^Q8371),IF(P8371="Atraso",M8371,M8371/(1+$J$1)^Q8371))</f>
        <v/>
      </c>
    </row>
    <row r="8372">
      <c r="A8372" t="inlineStr">
        <is>
          <t>Q08L02</t>
        </is>
      </c>
      <c r="B8372" t="inlineStr">
        <is>
          <t>ALEXANDRE RODRIGUES DA CUNHA</t>
        </is>
      </c>
      <c r="C8372" t="n">
        <v>1</v>
      </c>
      <c r="D8372" t="inlineStr">
        <is>
          <t>IPCA</t>
        </is>
      </c>
      <c r="E8372" t="n">
        <v>0</v>
      </c>
      <c r="F8372" t="inlineStr">
        <is>
          <t>MENSAL</t>
        </is>
      </c>
      <c r="G8372" t="n">
        <v>45818</v>
      </c>
      <c r="H8372" t="n">
        <v>45818</v>
      </c>
      <c r="I8372" t="inlineStr">
        <is>
          <t>025</t>
        </is>
      </c>
      <c r="J8372" t="inlineStr">
        <is>
          <t>CARTEIRA</t>
        </is>
      </c>
      <c r="K8372" t="inlineStr">
        <is>
          <t>CONTRATO</t>
        </is>
      </c>
      <c r="L8372" t="n">
        <v>1108.586268</v>
      </c>
      <c r="M8372" t="inlineStr"/>
      <c r="N8372" t="inlineStr"/>
      <c r="O8372" s="142">
        <f>DATE(YEAR(H8372),MONTH(H8372),1)</f>
        <v/>
      </c>
      <c r="P8372" s="132">
        <f>IF(H8372&gt;$L$3,"Futuro","Atraso")</f>
        <v/>
      </c>
      <c r="Q8372">
        <f>12*(YEAR(H8372)-YEAR($L$3))+(MONTH(H8372)-MONTH($L$3))</f>
        <v/>
      </c>
      <c r="R8372" s="366">
        <f>IF(N8372="IBIRAPITANGA FASE 3",IF(P8372="Atraso",M8372,M8372/(1+$J$2)^Q8372),IF(P8372="Atraso",M8372,M8372/(1+$J$1)^Q8372))</f>
        <v/>
      </c>
    </row>
    <row r="8373">
      <c r="A8373" t="inlineStr">
        <is>
          <t>Q08L02</t>
        </is>
      </c>
      <c r="B8373" t="inlineStr">
        <is>
          <t>ALEXANDRE RODRIGUES DA CUNHA</t>
        </is>
      </c>
      <c r="C8373" t="n">
        <v>1</v>
      </c>
      <c r="D8373" t="inlineStr">
        <is>
          <t>IPCA</t>
        </is>
      </c>
      <c r="E8373" t="n">
        <v>0</v>
      </c>
      <c r="F8373" t="inlineStr">
        <is>
          <t>MENSAL</t>
        </is>
      </c>
      <c r="G8373" t="n">
        <v>45848</v>
      </c>
      <c r="H8373" t="n">
        <v>45848</v>
      </c>
      <c r="I8373" t="inlineStr">
        <is>
          <t>026</t>
        </is>
      </c>
      <c r="J8373" t="inlineStr">
        <is>
          <t>CARTEIRA</t>
        </is>
      </c>
      <c r="K8373" t="inlineStr">
        <is>
          <t>CONTRATO</t>
        </is>
      </c>
      <c r="L8373" t="n">
        <v>1108.586268</v>
      </c>
      <c r="M8373" t="inlineStr"/>
      <c r="N8373" t="inlineStr"/>
      <c r="O8373" s="142">
        <f>DATE(YEAR(H8373),MONTH(H8373),1)</f>
        <v/>
      </c>
      <c r="P8373" s="132">
        <f>IF(H8373&gt;$L$3,"Futuro","Atraso")</f>
        <v/>
      </c>
      <c r="Q8373">
        <f>12*(YEAR(H8373)-YEAR($L$3))+(MONTH(H8373)-MONTH($L$3))</f>
        <v/>
      </c>
      <c r="R8373" s="366">
        <f>IF(N8373="IBIRAPITANGA FASE 3",IF(P8373="Atraso",M8373,M8373/(1+$J$2)^Q8373),IF(P8373="Atraso",M8373,M8373/(1+$J$1)^Q8373))</f>
        <v/>
      </c>
    </row>
    <row r="8374">
      <c r="A8374" t="inlineStr">
        <is>
          <t>Q08L02</t>
        </is>
      </c>
      <c r="B8374" t="inlineStr">
        <is>
          <t>ALEXANDRE RODRIGUES DA CUNHA</t>
        </is>
      </c>
      <c r="C8374" t="n">
        <v>1</v>
      </c>
      <c r="D8374" t="inlineStr">
        <is>
          <t>IPCA</t>
        </is>
      </c>
      <c r="E8374" t="n">
        <v>0</v>
      </c>
      <c r="F8374" t="inlineStr">
        <is>
          <t>MENSAL</t>
        </is>
      </c>
      <c r="G8374" t="n">
        <v>45879</v>
      </c>
      <c r="H8374" t="n">
        <v>45879</v>
      </c>
      <c r="I8374" t="inlineStr">
        <is>
          <t>027</t>
        </is>
      </c>
      <c r="J8374" t="inlineStr">
        <is>
          <t>CARTEIRA</t>
        </is>
      </c>
      <c r="K8374" t="inlineStr">
        <is>
          <t>CONTRATO</t>
        </is>
      </c>
      <c r="L8374" t="n">
        <v>1108.586268</v>
      </c>
      <c r="M8374" t="inlineStr"/>
      <c r="N8374" t="inlineStr"/>
      <c r="O8374" s="142">
        <f>DATE(YEAR(H8374),MONTH(H8374),1)</f>
        <v/>
      </c>
      <c r="P8374" s="132">
        <f>IF(H8374&gt;$L$3,"Futuro","Atraso")</f>
        <v/>
      </c>
      <c r="Q8374">
        <f>12*(YEAR(H8374)-YEAR($L$3))+(MONTH(H8374)-MONTH($L$3))</f>
        <v/>
      </c>
      <c r="R8374" s="366">
        <f>IF(N8374="IBIRAPITANGA FASE 3",IF(P8374="Atraso",M8374,M8374/(1+$J$2)^Q8374),IF(P8374="Atraso",M8374,M8374/(1+$J$1)^Q8374))</f>
        <v/>
      </c>
    </row>
    <row r="8375">
      <c r="A8375" t="inlineStr">
        <is>
          <t>Q08L02</t>
        </is>
      </c>
      <c r="B8375" t="inlineStr">
        <is>
          <t>ALEXANDRE RODRIGUES DA CUNHA</t>
        </is>
      </c>
      <c r="C8375" t="n">
        <v>1</v>
      </c>
      <c r="D8375" t="inlineStr">
        <is>
          <t>IPCA</t>
        </is>
      </c>
      <c r="E8375" t="n">
        <v>0</v>
      </c>
      <c r="F8375" t="inlineStr">
        <is>
          <t>MENSAL</t>
        </is>
      </c>
      <c r="G8375" t="n">
        <v>45910</v>
      </c>
      <c r="H8375" t="n">
        <v>45910</v>
      </c>
      <c r="I8375" t="inlineStr">
        <is>
          <t>028</t>
        </is>
      </c>
      <c r="J8375" t="inlineStr">
        <is>
          <t>CARTEIRA</t>
        </is>
      </c>
      <c r="K8375" t="inlineStr">
        <is>
          <t>CONTRATO</t>
        </is>
      </c>
      <c r="L8375" t="n">
        <v>1108.586268</v>
      </c>
      <c r="M8375" t="inlineStr"/>
      <c r="N8375" t="inlineStr"/>
      <c r="O8375" s="142">
        <f>DATE(YEAR(H8375),MONTH(H8375),1)</f>
        <v/>
      </c>
      <c r="P8375" s="132">
        <f>IF(H8375&gt;$L$3,"Futuro","Atraso")</f>
        <v/>
      </c>
      <c r="Q8375">
        <f>12*(YEAR(H8375)-YEAR($L$3))+(MONTH(H8375)-MONTH($L$3))</f>
        <v/>
      </c>
      <c r="R8375" s="366">
        <f>IF(N8375="IBIRAPITANGA FASE 3",IF(P8375="Atraso",M8375,M8375/(1+$J$2)^Q8375),IF(P8375="Atraso",M8375,M8375/(1+$J$1)^Q8375))</f>
        <v/>
      </c>
    </row>
    <row r="8376">
      <c r="A8376" t="inlineStr">
        <is>
          <t>Q08L02</t>
        </is>
      </c>
      <c r="B8376" t="inlineStr">
        <is>
          <t>ALEXANDRE RODRIGUES DA CUNHA</t>
        </is>
      </c>
      <c r="C8376" t="n">
        <v>1</v>
      </c>
      <c r="D8376" t="inlineStr">
        <is>
          <t>IPCA</t>
        </is>
      </c>
      <c r="E8376" t="n">
        <v>0</v>
      </c>
      <c r="F8376" t="inlineStr">
        <is>
          <t>MENSAL</t>
        </is>
      </c>
      <c r="G8376" t="n">
        <v>45940</v>
      </c>
      <c r="H8376" t="n">
        <v>45940</v>
      </c>
      <c r="I8376" t="inlineStr">
        <is>
          <t>029</t>
        </is>
      </c>
      <c r="J8376" t="inlineStr">
        <is>
          <t>CARTEIRA</t>
        </is>
      </c>
      <c r="K8376" t="inlineStr">
        <is>
          <t>CONTRATO</t>
        </is>
      </c>
      <c r="L8376" t="n">
        <v>1108.586268</v>
      </c>
      <c r="M8376" t="inlineStr"/>
      <c r="N8376" t="inlineStr"/>
      <c r="O8376" s="142">
        <f>DATE(YEAR(H8376),MONTH(H8376),1)</f>
        <v/>
      </c>
      <c r="P8376" s="132">
        <f>IF(H8376&gt;$L$3,"Futuro","Atraso")</f>
        <v/>
      </c>
      <c r="Q8376">
        <f>12*(YEAR(H8376)-YEAR($L$3))+(MONTH(H8376)-MONTH($L$3))</f>
        <v/>
      </c>
      <c r="R8376" s="366">
        <f>IF(N8376="IBIRAPITANGA FASE 3",IF(P8376="Atraso",M8376,M8376/(1+$J$2)^Q8376),IF(P8376="Atraso",M8376,M8376/(1+$J$1)^Q8376))</f>
        <v/>
      </c>
    </row>
    <row r="8377">
      <c r="A8377" t="inlineStr">
        <is>
          <t>Q08L02</t>
        </is>
      </c>
      <c r="B8377" t="inlineStr">
        <is>
          <t>ALEXANDRE RODRIGUES DA CUNHA</t>
        </is>
      </c>
      <c r="C8377" t="n">
        <v>1</v>
      </c>
      <c r="D8377" t="inlineStr">
        <is>
          <t>IPCA</t>
        </is>
      </c>
      <c r="E8377" t="n">
        <v>0</v>
      </c>
      <c r="F8377" t="inlineStr">
        <is>
          <t>MENSAL</t>
        </is>
      </c>
      <c r="G8377" t="n">
        <v>45971</v>
      </c>
      <c r="H8377" t="n">
        <v>45971</v>
      </c>
      <c r="I8377" t="inlineStr">
        <is>
          <t>030</t>
        </is>
      </c>
      <c r="J8377" t="inlineStr">
        <is>
          <t>CARTEIRA</t>
        </is>
      </c>
      <c r="K8377" t="inlineStr">
        <is>
          <t>CONTRATO</t>
        </is>
      </c>
      <c r="L8377" t="n">
        <v>1108.586268</v>
      </c>
      <c r="M8377" t="inlineStr"/>
      <c r="N8377" t="inlineStr"/>
      <c r="O8377" s="142">
        <f>DATE(YEAR(H8377),MONTH(H8377),1)</f>
        <v/>
      </c>
      <c r="P8377" s="132">
        <f>IF(H8377&gt;$L$3,"Futuro","Atraso")</f>
        <v/>
      </c>
      <c r="Q8377">
        <f>12*(YEAR(H8377)-YEAR($L$3))+(MONTH(H8377)-MONTH($L$3))</f>
        <v/>
      </c>
      <c r="R8377" s="366">
        <f>IF(N8377="IBIRAPITANGA FASE 3",IF(P8377="Atraso",M8377,M8377/(1+$J$2)^Q8377),IF(P8377="Atraso",M8377,M8377/(1+$J$1)^Q8377))</f>
        <v/>
      </c>
    </row>
    <row r="8378">
      <c r="A8378" t="inlineStr">
        <is>
          <t>Q08L02</t>
        </is>
      </c>
      <c r="B8378" t="inlineStr">
        <is>
          <t>ALEXANDRE RODRIGUES DA CUNHA</t>
        </is>
      </c>
      <c r="C8378" t="n">
        <v>1</v>
      </c>
      <c r="D8378" t="inlineStr">
        <is>
          <t>IPCA</t>
        </is>
      </c>
      <c r="E8378" t="n">
        <v>0</v>
      </c>
      <c r="F8378" t="inlineStr">
        <is>
          <t>MENSAL</t>
        </is>
      </c>
      <c r="G8378" t="n">
        <v>46001</v>
      </c>
      <c r="H8378" t="n">
        <v>46001</v>
      </c>
      <c r="I8378" t="inlineStr">
        <is>
          <t>031</t>
        </is>
      </c>
      <c r="J8378" t="inlineStr">
        <is>
          <t>CARTEIRA</t>
        </is>
      </c>
      <c r="K8378" t="inlineStr">
        <is>
          <t>CONTRATO</t>
        </is>
      </c>
      <c r="L8378" t="n">
        <v>1108.586268</v>
      </c>
      <c r="M8378" t="inlineStr"/>
      <c r="N8378" t="inlineStr"/>
      <c r="O8378" s="142">
        <f>DATE(YEAR(H8378),MONTH(H8378),1)</f>
        <v/>
      </c>
      <c r="P8378" s="132">
        <f>IF(H8378&gt;$L$3,"Futuro","Atraso")</f>
        <v/>
      </c>
      <c r="Q8378">
        <f>12*(YEAR(H8378)-YEAR($L$3))+(MONTH(H8378)-MONTH($L$3))</f>
        <v/>
      </c>
      <c r="R8378" s="366">
        <f>IF(N8378="IBIRAPITANGA FASE 3",IF(P8378="Atraso",M8378,M8378/(1+$J$2)^Q8378),IF(P8378="Atraso",M8378,M8378/(1+$J$1)^Q8378))</f>
        <v/>
      </c>
    </row>
    <row r="8379">
      <c r="A8379" t="inlineStr">
        <is>
          <t>Q08L02</t>
        </is>
      </c>
      <c r="B8379" t="inlineStr">
        <is>
          <t>ALEXANDRE RODRIGUES DA CUNHA</t>
        </is>
      </c>
      <c r="C8379" t="n">
        <v>1</v>
      </c>
      <c r="D8379" t="inlineStr">
        <is>
          <t>IPCA</t>
        </is>
      </c>
      <c r="E8379" t="n">
        <v>0</v>
      </c>
      <c r="F8379" t="inlineStr">
        <is>
          <t>MENSAL</t>
        </is>
      </c>
      <c r="G8379" t="n">
        <v>46032</v>
      </c>
      <c r="H8379" t="n">
        <v>46032</v>
      </c>
      <c r="I8379" t="inlineStr">
        <is>
          <t>032</t>
        </is>
      </c>
      <c r="J8379" t="inlineStr">
        <is>
          <t>CARTEIRA</t>
        </is>
      </c>
      <c r="K8379" t="inlineStr">
        <is>
          <t>CONTRATO</t>
        </is>
      </c>
      <c r="L8379" t="n">
        <v>1108.586268</v>
      </c>
      <c r="M8379" t="inlineStr"/>
      <c r="N8379" t="inlineStr"/>
      <c r="O8379" s="142">
        <f>DATE(YEAR(H8379),MONTH(H8379),1)</f>
        <v/>
      </c>
      <c r="P8379" s="132">
        <f>IF(H8379&gt;$L$3,"Futuro","Atraso")</f>
        <v/>
      </c>
      <c r="Q8379">
        <f>12*(YEAR(H8379)-YEAR($L$3))+(MONTH(H8379)-MONTH($L$3))</f>
        <v/>
      </c>
      <c r="R8379" s="366">
        <f>IF(N8379="IBIRAPITANGA FASE 3",IF(P8379="Atraso",M8379,M8379/(1+$J$2)^Q8379),IF(P8379="Atraso",M8379,M8379/(1+$J$1)^Q8379))</f>
        <v/>
      </c>
    </row>
    <row r="8380">
      <c r="A8380" t="inlineStr">
        <is>
          <t>Q08L02</t>
        </is>
      </c>
      <c r="B8380" t="inlineStr">
        <is>
          <t>ALEXANDRE RODRIGUES DA CUNHA</t>
        </is>
      </c>
      <c r="C8380" t="n">
        <v>1</v>
      </c>
      <c r="D8380" t="inlineStr">
        <is>
          <t>IPCA</t>
        </is>
      </c>
      <c r="E8380" t="n">
        <v>0</v>
      </c>
      <c r="F8380" t="inlineStr">
        <is>
          <t>MENSAL</t>
        </is>
      </c>
      <c r="G8380" t="n">
        <v>46063</v>
      </c>
      <c r="H8380" t="n">
        <v>46063</v>
      </c>
      <c r="I8380" t="inlineStr">
        <is>
          <t>033</t>
        </is>
      </c>
      <c r="J8380" t="inlineStr">
        <is>
          <t>CARTEIRA</t>
        </is>
      </c>
      <c r="K8380" t="inlineStr">
        <is>
          <t>CONTRATO</t>
        </is>
      </c>
      <c r="L8380" t="n">
        <v>1108.586268</v>
      </c>
      <c r="M8380" t="inlineStr"/>
      <c r="N8380" t="inlineStr"/>
      <c r="O8380" s="142">
        <f>DATE(YEAR(H8380),MONTH(H8380),1)</f>
        <v/>
      </c>
      <c r="P8380" s="132">
        <f>IF(H8380&gt;$L$3,"Futuro","Atraso")</f>
        <v/>
      </c>
      <c r="Q8380">
        <f>12*(YEAR(H8380)-YEAR($L$3))+(MONTH(H8380)-MONTH($L$3))</f>
        <v/>
      </c>
      <c r="R8380" s="366">
        <f>IF(N8380="IBIRAPITANGA FASE 3",IF(P8380="Atraso",M8380,M8380/(1+$J$2)^Q8380),IF(P8380="Atraso",M8380,M8380/(1+$J$1)^Q8380))</f>
        <v/>
      </c>
    </row>
    <row r="8381">
      <c r="A8381" t="inlineStr">
        <is>
          <t>Q08L02</t>
        </is>
      </c>
      <c r="B8381" t="inlineStr">
        <is>
          <t>ALEXANDRE RODRIGUES DA CUNHA</t>
        </is>
      </c>
      <c r="C8381" t="n">
        <v>1</v>
      </c>
      <c r="D8381" t="inlineStr">
        <is>
          <t>IPCA</t>
        </is>
      </c>
      <c r="E8381" t="n">
        <v>0</v>
      </c>
      <c r="F8381" t="inlineStr">
        <is>
          <t>MENSAL</t>
        </is>
      </c>
      <c r="G8381" t="n">
        <v>46091</v>
      </c>
      <c r="H8381" t="n">
        <v>46091</v>
      </c>
      <c r="I8381" t="inlineStr">
        <is>
          <t>034</t>
        </is>
      </c>
      <c r="J8381" t="inlineStr">
        <is>
          <t>CARTEIRA</t>
        </is>
      </c>
      <c r="K8381" t="inlineStr">
        <is>
          <t>CONTRATO</t>
        </is>
      </c>
      <c r="L8381" t="n">
        <v>1108.586268</v>
      </c>
      <c r="M8381" t="inlineStr"/>
      <c r="N8381" t="inlineStr"/>
      <c r="O8381" s="142">
        <f>DATE(YEAR(H8381),MONTH(H8381),1)</f>
        <v/>
      </c>
      <c r="P8381" s="132">
        <f>IF(H8381&gt;$L$3,"Futuro","Atraso")</f>
        <v/>
      </c>
      <c r="Q8381">
        <f>12*(YEAR(H8381)-YEAR($L$3))+(MONTH(H8381)-MONTH($L$3))</f>
        <v/>
      </c>
      <c r="R8381" s="366">
        <f>IF(N8381="IBIRAPITANGA FASE 3",IF(P8381="Atraso",M8381,M8381/(1+$J$2)^Q8381),IF(P8381="Atraso",M8381,M8381/(1+$J$1)^Q8381))</f>
        <v/>
      </c>
    </row>
    <row r="8382">
      <c r="A8382" t="inlineStr">
        <is>
          <t>Q08L02</t>
        </is>
      </c>
      <c r="B8382" t="inlineStr">
        <is>
          <t>ALEXANDRE RODRIGUES DA CUNHA</t>
        </is>
      </c>
      <c r="C8382" t="n">
        <v>1</v>
      </c>
      <c r="D8382" t="inlineStr">
        <is>
          <t>IPCA</t>
        </is>
      </c>
      <c r="E8382" t="n">
        <v>0</v>
      </c>
      <c r="F8382" t="inlineStr">
        <is>
          <t>MENSAL</t>
        </is>
      </c>
      <c r="G8382" t="n">
        <v>46122</v>
      </c>
      <c r="H8382" t="n">
        <v>46122</v>
      </c>
      <c r="I8382" t="inlineStr">
        <is>
          <t>035</t>
        </is>
      </c>
      <c r="J8382" t="inlineStr">
        <is>
          <t>CARTEIRA</t>
        </is>
      </c>
      <c r="K8382" t="inlineStr">
        <is>
          <t>CONTRATO</t>
        </is>
      </c>
      <c r="L8382" t="n">
        <v>1108.586268</v>
      </c>
      <c r="M8382" t="inlineStr"/>
      <c r="N8382" t="inlineStr"/>
      <c r="O8382" s="142">
        <f>DATE(YEAR(H8382),MONTH(H8382),1)</f>
        <v/>
      </c>
      <c r="P8382" s="132">
        <f>IF(H8382&gt;$L$3,"Futuro","Atraso")</f>
        <v/>
      </c>
      <c r="Q8382">
        <f>12*(YEAR(H8382)-YEAR($L$3))+(MONTH(H8382)-MONTH($L$3))</f>
        <v/>
      </c>
      <c r="R8382" s="366">
        <f>IF(N8382="IBIRAPITANGA FASE 3",IF(P8382="Atraso",M8382,M8382/(1+$J$2)^Q8382),IF(P8382="Atraso",M8382,M8382/(1+$J$1)^Q8382))</f>
        <v/>
      </c>
    </row>
    <row r="8383">
      <c r="A8383" t="inlineStr">
        <is>
          <t>Q08L02</t>
        </is>
      </c>
      <c r="B8383" t="inlineStr">
        <is>
          <t>ALEXANDRE RODRIGUES DA CUNHA</t>
        </is>
      </c>
      <c r="C8383" t="n">
        <v>1</v>
      </c>
      <c r="D8383" t="inlineStr">
        <is>
          <t>IPCA</t>
        </is>
      </c>
      <c r="E8383" t="n">
        <v>0</v>
      </c>
      <c r="F8383" t="inlineStr">
        <is>
          <t>MENSAL</t>
        </is>
      </c>
      <c r="G8383" t="n">
        <v>46152</v>
      </c>
      <c r="H8383" t="n">
        <v>46152</v>
      </c>
      <c r="I8383" t="inlineStr">
        <is>
          <t>036</t>
        </is>
      </c>
      <c r="J8383" t="inlineStr">
        <is>
          <t>CARTEIRA</t>
        </is>
      </c>
      <c r="K8383" t="inlineStr">
        <is>
          <t>CONTRATO</t>
        </is>
      </c>
      <c r="L8383" t="n">
        <v>1108.586268</v>
      </c>
      <c r="M8383" t="inlineStr"/>
      <c r="N8383" t="inlineStr"/>
      <c r="O8383" s="142">
        <f>DATE(YEAR(H8383),MONTH(H8383),1)</f>
        <v/>
      </c>
      <c r="P8383" s="132">
        <f>IF(H8383&gt;$L$3,"Futuro","Atraso")</f>
        <v/>
      </c>
      <c r="Q8383">
        <f>12*(YEAR(H8383)-YEAR($L$3))+(MONTH(H8383)-MONTH($L$3))</f>
        <v/>
      </c>
      <c r="R8383" s="366">
        <f>IF(N8383="IBIRAPITANGA FASE 3",IF(P8383="Atraso",M8383,M8383/(1+$J$2)^Q8383),IF(P8383="Atraso",M8383,M8383/(1+$J$1)^Q8383))</f>
        <v/>
      </c>
    </row>
    <row r="8384">
      <c r="A8384" t="inlineStr">
        <is>
          <t>Q08L02</t>
        </is>
      </c>
      <c r="B8384" t="inlineStr">
        <is>
          <t>ALEXANDRE RODRIGUES DA CUNHA</t>
        </is>
      </c>
      <c r="C8384" t="n">
        <v>1</v>
      </c>
      <c r="D8384" t="inlineStr">
        <is>
          <t>IPCA</t>
        </is>
      </c>
      <c r="E8384" t="n">
        <v>0</v>
      </c>
      <c r="F8384" t="inlineStr">
        <is>
          <t>MENSAL</t>
        </is>
      </c>
      <c r="G8384" t="n">
        <v>46183</v>
      </c>
      <c r="H8384" t="n">
        <v>46183</v>
      </c>
      <c r="I8384" t="inlineStr">
        <is>
          <t>037</t>
        </is>
      </c>
      <c r="J8384" t="inlineStr">
        <is>
          <t>CARTEIRA</t>
        </is>
      </c>
      <c r="K8384" t="inlineStr">
        <is>
          <t>CONTRATO</t>
        </is>
      </c>
      <c r="L8384" t="n">
        <v>1108.586268</v>
      </c>
      <c r="M8384" t="inlineStr"/>
      <c r="N8384" t="inlineStr"/>
      <c r="O8384" s="142">
        <f>DATE(YEAR(H8384),MONTH(H8384),1)</f>
        <v/>
      </c>
      <c r="P8384" s="132">
        <f>IF(H8384&gt;$L$3,"Futuro","Atraso")</f>
        <v/>
      </c>
      <c r="Q8384">
        <f>12*(YEAR(H8384)-YEAR($L$3))+(MONTH(H8384)-MONTH($L$3))</f>
        <v/>
      </c>
      <c r="R8384" s="366">
        <f>IF(N8384="IBIRAPITANGA FASE 3",IF(P8384="Atraso",M8384,M8384/(1+$J$2)^Q8384),IF(P8384="Atraso",M8384,M8384/(1+$J$1)^Q8384))</f>
        <v/>
      </c>
    </row>
    <row r="8385">
      <c r="A8385" t="inlineStr">
        <is>
          <t>Q08L02</t>
        </is>
      </c>
      <c r="B8385" t="inlineStr">
        <is>
          <t>ALEXANDRE RODRIGUES DA CUNHA</t>
        </is>
      </c>
      <c r="C8385" t="n">
        <v>1</v>
      </c>
      <c r="D8385" t="inlineStr">
        <is>
          <t>IPCA</t>
        </is>
      </c>
      <c r="E8385" t="n">
        <v>0</v>
      </c>
      <c r="F8385" t="inlineStr">
        <is>
          <t>MENSAL</t>
        </is>
      </c>
      <c r="G8385" t="n">
        <v>46213</v>
      </c>
      <c r="H8385" t="n">
        <v>46213</v>
      </c>
      <c r="I8385" t="inlineStr">
        <is>
          <t>038</t>
        </is>
      </c>
      <c r="J8385" t="inlineStr">
        <is>
          <t>CARTEIRA</t>
        </is>
      </c>
      <c r="K8385" t="inlineStr">
        <is>
          <t>CONTRATO</t>
        </is>
      </c>
      <c r="L8385" t="n">
        <v>1108.586268</v>
      </c>
      <c r="M8385" t="inlineStr"/>
      <c r="N8385" t="inlineStr"/>
      <c r="O8385" s="142">
        <f>DATE(YEAR(H8385),MONTH(H8385),1)</f>
        <v/>
      </c>
      <c r="P8385" s="132">
        <f>IF(H8385&gt;$L$3,"Futuro","Atraso")</f>
        <v/>
      </c>
      <c r="Q8385">
        <f>12*(YEAR(H8385)-YEAR($L$3))+(MONTH(H8385)-MONTH($L$3))</f>
        <v/>
      </c>
      <c r="R8385" s="366">
        <f>IF(N8385="IBIRAPITANGA FASE 3",IF(P8385="Atraso",M8385,M8385/(1+$J$2)^Q8385),IF(P8385="Atraso",M8385,M8385/(1+$J$1)^Q8385))</f>
        <v/>
      </c>
    </row>
    <row r="8386">
      <c r="A8386" t="inlineStr">
        <is>
          <t>Q08L02</t>
        </is>
      </c>
      <c r="B8386" t="inlineStr">
        <is>
          <t>ALEXANDRE RODRIGUES DA CUNHA</t>
        </is>
      </c>
      <c r="C8386" t="n">
        <v>1</v>
      </c>
      <c r="D8386" t="inlineStr">
        <is>
          <t>IPCA</t>
        </is>
      </c>
      <c r="E8386" t="n">
        <v>0</v>
      </c>
      <c r="F8386" t="inlineStr">
        <is>
          <t>MENSAL</t>
        </is>
      </c>
      <c r="G8386" t="n">
        <v>46244</v>
      </c>
      <c r="H8386" t="n">
        <v>46244</v>
      </c>
      <c r="I8386" t="inlineStr">
        <is>
          <t>039</t>
        </is>
      </c>
      <c r="J8386" t="inlineStr">
        <is>
          <t>CARTEIRA</t>
        </is>
      </c>
      <c r="K8386" t="inlineStr">
        <is>
          <t>CONTRATO</t>
        </is>
      </c>
      <c r="L8386" t="n">
        <v>1108.586268</v>
      </c>
      <c r="M8386" t="inlineStr"/>
      <c r="N8386" t="inlineStr"/>
      <c r="O8386" s="142">
        <f>DATE(YEAR(H8386),MONTH(H8386),1)</f>
        <v/>
      </c>
      <c r="P8386" s="132">
        <f>IF(H8386&gt;$L$3,"Futuro","Atraso")</f>
        <v/>
      </c>
      <c r="Q8386">
        <f>12*(YEAR(H8386)-YEAR($L$3))+(MONTH(H8386)-MONTH($L$3))</f>
        <v/>
      </c>
      <c r="R8386" s="366">
        <f>IF(N8386="IBIRAPITANGA FASE 3",IF(P8386="Atraso",M8386,M8386/(1+$J$2)^Q8386),IF(P8386="Atraso",M8386,M8386/(1+$J$1)^Q8386))</f>
        <v/>
      </c>
    </row>
    <row r="8387">
      <c r="A8387" t="inlineStr">
        <is>
          <t>Q08L02</t>
        </is>
      </c>
      <c r="B8387" t="inlineStr">
        <is>
          <t>ALEXANDRE RODRIGUES DA CUNHA</t>
        </is>
      </c>
      <c r="C8387" t="n">
        <v>1</v>
      </c>
      <c r="D8387" t="inlineStr">
        <is>
          <t>IPCA</t>
        </is>
      </c>
      <c r="E8387" t="n">
        <v>0</v>
      </c>
      <c r="F8387" t="inlineStr">
        <is>
          <t>MENSAL</t>
        </is>
      </c>
      <c r="G8387" t="n">
        <v>46275</v>
      </c>
      <c r="H8387" t="n">
        <v>46275</v>
      </c>
      <c r="I8387" t="inlineStr">
        <is>
          <t>040</t>
        </is>
      </c>
      <c r="J8387" t="inlineStr">
        <is>
          <t>CARTEIRA</t>
        </is>
      </c>
      <c r="K8387" t="inlineStr">
        <is>
          <t>CONTRATO</t>
        </is>
      </c>
      <c r="L8387" t="n">
        <v>1108.586268</v>
      </c>
      <c r="M8387" t="inlineStr"/>
      <c r="N8387" t="inlineStr"/>
      <c r="O8387" s="142">
        <f>DATE(YEAR(H8387),MONTH(H8387),1)</f>
        <v/>
      </c>
      <c r="P8387" s="132">
        <f>IF(H8387&gt;$L$3,"Futuro","Atraso")</f>
        <v/>
      </c>
      <c r="Q8387">
        <f>12*(YEAR(H8387)-YEAR($L$3))+(MONTH(H8387)-MONTH($L$3))</f>
        <v/>
      </c>
      <c r="R8387" s="366">
        <f>IF(N8387="IBIRAPITANGA FASE 3",IF(P8387="Atraso",M8387,M8387/(1+$J$2)^Q8387),IF(P8387="Atraso",M8387,M8387/(1+$J$1)^Q8387))</f>
        <v/>
      </c>
    </row>
    <row r="8388">
      <c r="A8388" t="inlineStr">
        <is>
          <t>Q08L02</t>
        </is>
      </c>
      <c r="B8388" t="inlineStr">
        <is>
          <t>ALEXANDRE RODRIGUES DA CUNHA</t>
        </is>
      </c>
      <c r="C8388" t="n">
        <v>1</v>
      </c>
      <c r="D8388" t="inlineStr">
        <is>
          <t>IPCA</t>
        </is>
      </c>
      <c r="E8388" t="n">
        <v>0</v>
      </c>
      <c r="F8388" t="inlineStr">
        <is>
          <t>MENSAL</t>
        </is>
      </c>
      <c r="G8388" t="n">
        <v>46305</v>
      </c>
      <c r="H8388" t="n">
        <v>46305</v>
      </c>
      <c r="I8388" t="inlineStr">
        <is>
          <t>041</t>
        </is>
      </c>
      <c r="J8388" t="inlineStr">
        <is>
          <t>CARTEIRA</t>
        </is>
      </c>
      <c r="K8388" t="inlineStr">
        <is>
          <t>CONTRATO</t>
        </is>
      </c>
      <c r="L8388" t="n">
        <v>1108.586268</v>
      </c>
      <c r="M8388" t="inlineStr"/>
      <c r="N8388" t="inlineStr"/>
      <c r="O8388" s="142">
        <f>DATE(YEAR(H8388),MONTH(H8388),1)</f>
        <v/>
      </c>
      <c r="P8388" s="132">
        <f>IF(H8388&gt;$L$3,"Futuro","Atraso")</f>
        <v/>
      </c>
      <c r="Q8388">
        <f>12*(YEAR(H8388)-YEAR($L$3))+(MONTH(H8388)-MONTH($L$3))</f>
        <v/>
      </c>
      <c r="R8388" s="366">
        <f>IF(N8388="IBIRAPITANGA FASE 3",IF(P8388="Atraso",M8388,M8388/(1+$J$2)^Q8388),IF(P8388="Atraso",M8388,M8388/(1+$J$1)^Q8388))</f>
        <v/>
      </c>
    </row>
    <row r="8389">
      <c r="A8389" t="inlineStr">
        <is>
          <t>Q08L02</t>
        </is>
      </c>
      <c r="B8389" t="inlineStr">
        <is>
          <t>ALEXANDRE RODRIGUES DA CUNHA</t>
        </is>
      </c>
      <c r="C8389" t="n">
        <v>1</v>
      </c>
      <c r="D8389" t="inlineStr">
        <is>
          <t>IPCA</t>
        </is>
      </c>
      <c r="E8389" t="n">
        <v>0</v>
      </c>
      <c r="F8389" t="inlineStr">
        <is>
          <t>MENSAL</t>
        </is>
      </c>
      <c r="G8389" t="n">
        <v>46336</v>
      </c>
      <c r="H8389" t="n">
        <v>46336</v>
      </c>
      <c r="I8389" t="inlineStr">
        <is>
          <t>042</t>
        </is>
      </c>
      <c r="J8389" t="inlineStr">
        <is>
          <t>CARTEIRA</t>
        </is>
      </c>
      <c r="K8389" t="inlineStr">
        <is>
          <t>CONTRATO</t>
        </is>
      </c>
      <c r="L8389" t="n">
        <v>1108.586268</v>
      </c>
      <c r="M8389" t="inlineStr"/>
      <c r="N8389" t="inlineStr"/>
      <c r="O8389" s="142">
        <f>DATE(YEAR(H8389),MONTH(H8389),1)</f>
        <v/>
      </c>
      <c r="P8389" s="132">
        <f>IF(H8389&gt;$L$3,"Futuro","Atraso")</f>
        <v/>
      </c>
      <c r="Q8389">
        <f>12*(YEAR(H8389)-YEAR($L$3))+(MONTH(H8389)-MONTH($L$3))</f>
        <v/>
      </c>
      <c r="R8389" s="366">
        <f>IF(N8389="IBIRAPITANGA FASE 3",IF(P8389="Atraso",M8389,M8389/(1+$J$2)^Q8389),IF(P8389="Atraso",M8389,M8389/(1+$J$1)^Q8389))</f>
        <v/>
      </c>
    </row>
    <row r="8390">
      <c r="A8390" t="inlineStr">
        <is>
          <t>Q08L02</t>
        </is>
      </c>
      <c r="B8390" t="inlineStr">
        <is>
          <t>ALEXANDRE RODRIGUES DA CUNHA</t>
        </is>
      </c>
      <c r="C8390" t="n">
        <v>1</v>
      </c>
      <c r="D8390" t="inlineStr">
        <is>
          <t>IPCA</t>
        </is>
      </c>
      <c r="E8390" t="n">
        <v>0</v>
      </c>
      <c r="F8390" t="inlineStr">
        <is>
          <t>MENSAL</t>
        </is>
      </c>
      <c r="G8390" t="n">
        <v>46366</v>
      </c>
      <c r="H8390" t="n">
        <v>46366</v>
      </c>
      <c r="I8390" t="inlineStr">
        <is>
          <t>043</t>
        </is>
      </c>
      <c r="J8390" t="inlineStr">
        <is>
          <t>CARTEIRA</t>
        </is>
      </c>
      <c r="K8390" t="inlineStr">
        <is>
          <t>CONTRATO</t>
        </is>
      </c>
      <c r="L8390" t="n">
        <v>1108.586268</v>
      </c>
      <c r="M8390" t="inlineStr"/>
      <c r="N8390" t="inlineStr"/>
      <c r="O8390" s="142">
        <f>DATE(YEAR(H8390),MONTH(H8390),1)</f>
        <v/>
      </c>
      <c r="P8390" s="132">
        <f>IF(H8390&gt;$L$3,"Futuro","Atraso")</f>
        <v/>
      </c>
      <c r="Q8390">
        <f>12*(YEAR(H8390)-YEAR($L$3))+(MONTH(H8390)-MONTH($L$3))</f>
        <v/>
      </c>
      <c r="R8390" s="366">
        <f>IF(N8390="IBIRAPITANGA FASE 3",IF(P8390="Atraso",M8390,M8390/(1+$J$2)^Q8390),IF(P8390="Atraso",M8390,M8390/(1+$J$1)^Q8390))</f>
        <v/>
      </c>
    </row>
    <row r="8391">
      <c r="A8391" t="inlineStr">
        <is>
          <t>Q08L05</t>
        </is>
      </c>
      <c r="B8391" t="inlineStr">
        <is>
          <t>REYNALDO FERREIRA ALVES</t>
        </is>
      </c>
      <c r="C8391" t="n">
        <v>1</v>
      </c>
      <c r="D8391" t="inlineStr">
        <is>
          <t>IPCA</t>
        </is>
      </c>
      <c r="E8391" t="n">
        <v>0</v>
      </c>
      <c r="F8391" t="inlineStr">
        <is>
          <t>MENSAL</t>
        </is>
      </c>
      <c r="G8391" t="n">
        <v>45219</v>
      </c>
      <c r="H8391" t="n">
        <v>45219</v>
      </c>
      <c r="I8391" t="inlineStr">
        <is>
          <t>003</t>
        </is>
      </c>
      <c r="J8391" t="inlineStr">
        <is>
          <t>CARTEIRA</t>
        </is>
      </c>
      <c r="K8391" t="inlineStr">
        <is>
          <t>CONTRATO</t>
        </is>
      </c>
      <c r="L8391" t="n">
        <v>1244.82501</v>
      </c>
      <c r="M8391" t="inlineStr"/>
      <c r="N8391" t="inlineStr"/>
      <c r="O8391" s="142">
        <f>DATE(YEAR(H8391),MONTH(H8391),1)</f>
        <v/>
      </c>
      <c r="P8391" s="132">
        <f>IF(H8391&gt;$L$3,"Futuro","Atraso")</f>
        <v/>
      </c>
      <c r="Q8391">
        <f>12*(YEAR(H8391)-YEAR($L$3))+(MONTH(H8391)-MONTH($L$3))</f>
        <v/>
      </c>
      <c r="R8391" s="366">
        <f>IF(N8391="IBIRAPITANGA FASE 3",IF(P8391="Atraso",M8391,M8391/(1+$J$2)^Q8391),IF(P8391="Atraso",M8391,M8391/(1+$J$1)^Q8391))</f>
        <v/>
      </c>
    </row>
    <row r="8392">
      <c r="A8392" t="inlineStr">
        <is>
          <t>Q08L05</t>
        </is>
      </c>
      <c r="B8392" t="inlineStr">
        <is>
          <t>REYNALDO FERREIRA ALVES</t>
        </is>
      </c>
      <c r="C8392" t="n">
        <v>1</v>
      </c>
      <c r="D8392" t="inlineStr">
        <is>
          <t>IPCA</t>
        </is>
      </c>
      <c r="E8392" t="n">
        <v>0</v>
      </c>
      <c r="F8392" t="inlineStr">
        <is>
          <t>MENSAL</t>
        </is>
      </c>
      <c r="G8392" t="n">
        <v>45250</v>
      </c>
      <c r="H8392" t="n">
        <v>45250</v>
      </c>
      <c r="I8392" t="inlineStr">
        <is>
          <t>004</t>
        </is>
      </c>
      <c r="J8392" t="inlineStr">
        <is>
          <t>CARTEIRA</t>
        </is>
      </c>
      <c r="K8392" t="inlineStr">
        <is>
          <t>CONTRATO</t>
        </is>
      </c>
      <c r="L8392" t="n">
        <v>1217.783604</v>
      </c>
      <c r="M8392" t="inlineStr"/>
      <c r="N8392" t="inlineStr"/>
      <c r="O8392" s="142">
        <f>DATE(YEAR(H8392),MONTH(H8392),1)</f>
        <v/>
      </c>
      <c r="P8392" s="132">
        <f>IF(H8392&gt;$L$3,"Futuro","Atraso")</f>
        <v/>
      </c>
      <c r="Q8392">
        <f>12*(YEAR(H8392)-YEAR($L$3))+(MONTH(H8392)-MONTH($L$3))</f>
        <v/>
      </c>
      <c r="R8392" s="366">
        <f>IF(N8392="IBIRAPITANGA FASE 3",IF(P8392="Atraso",M8392,M8392/(1+$J$2)^Q8392),IF(P8392="Atraso",M8392,M8392/(1+$J$1)^Q8392))</f>
        <v/>
      </c>
    </row>
    <row r="8393">
      <c r="A8393" t="inlineStr">
        <is>
          <t>Q08L05</t>
        </is>
      </c>
      <c r="B8393" t="inlineStr">
        <is>
          <t>REYNALDO FERREIRA ALVES</t>
        </is>
      </c>
      <c r="C8393" t="n">
        <v>1</v>
      </c>
      <c r="D8393" t="inlineStr">
        <is>
          <t>IPCA</t>
        </is>
      </c>
      <c r="E8393" t="n">
        <v>0</v>
      </c>
      <c r="F8393" t="inlineStr">
        <is>
          <t>MENSAL</t>
        </is>
      </c>
      <c r="G8393" t="n">
        <v>45280</v>
      </c>
      <c r="H8393" t="n">
        <v>45280</v>
      </c>
      <c r="I8393" t="inlineStr">
        <is>
          <t>005</t>
        </is>
      </c>
      <c r="J8393" t="inlineStr">
        <is>
          <t>CARTEIRA</t>
        </is>
      </c>
      <c r="K8393" t="inlineStr">
        <is>
          <t>CONTRATO</t>
        </is>
      </c>
      <c r="L8393" t="n">
        <v>1217.783604</v>
      </c>
      <c r="M8393" t="inlineStr"/>
      <c r="N8393" t="inlineStr"/>
      <c r="O8393" s="142">
        <f>DATE(YEAR(H8393),MONTH(H8393),1)</f>
        <v/>
      </c>
      <c r="P8393" s="132">
        <f>IF(H8393&gt;$L$3,"Futuro","Atraso")</f>
        <v/>
      </c>
      <c r="Q8393">
        <f>12*(YEAR(H8393)-YEAR($L$3))+(MONTH(H8393)-MONTH($L$3))</f>
        <v/>
      </c>
      <c r="R8393" s="366">
        <f>IF(N8393="IBIRAPITANGA FASE 3",IF(P8393="Atraso",M8393,M8393/(1+$J$2)^Q8393),IF(P8393="Atraso",M8393,M8393/(1+$J$1)^Q8393))</f>
        <v/>
      </c>
    </row>
    <row r="8394">
      <c r="A8394" t="inlineStr">
        <is>
          <t>Q08L05</t>
        </is>
      </c>
      <c r="B8394" t="inlineStr">
        <is>
          <t>REYNALDO FERREIRA ALVES</t>
        </is>
      </c>
      <c r="C8394" t="n">
        <v>1</v>
      </c>
      <c r="D8394" t="inlineStr">
        <is>
          <t>IPCA</t>
        </is>
      </c>
      <c r="E8394" t="n">
        <v>0</v>
      </c>
      <c r="F8394" t="inlineStr">
        <is>
          <t>MENSAL</t>
        </is>
      </c>
      <c r="G8394" t="n">
        <v>45311</v>
      </c>
      <c r="H8394" t="n">
        <v>45311</v>
      </c>
      <c r="I8394" t="inlineStr">
        <is>
          <t>006</t>
        </is>
      </c>
      <c r="J8394" t="inlineStr">
        <is>
          <t>CARTEIRA</t>
        </is>
      </c>
      <c r="K8394" t="inlineStr">
        <is>
          <t>CONTRATO</t>
        </is>
      </c>
      <c r="L8394" t="n">
        <v>1217.783604</v>
      </c>
      <c r="M8394" t="inlineStr"/>
      <c r="N8394" t="inlineStr"/>
      <c r="O8394" s="142">
        <f>DATE(YEAR(H8394),MONTH(H8394),1)</f>
        <v/>
      </c>
      <c r="P8394" s="132">
        <f>IF(H8394&gt;$L$3,"Futuro","Atraso")</f>
        <v/>
      </c>
      <c r="Q8394">
        <f>12*(YEAR(H8394)-YEAR($L$3))+(MONTH(H8394)-MONTH($L$3))</f>
        <v/>
      </c>
      <c r="R8394" s="366">
        <f>IF(N8394="IBIRAPITANGA FASE 3",IF(P8394="Atraso",M8394,M8394/(1+$J$2)^Q8394),IF(P8394="Atraso",M8394,M8394/(1+$J$1)^Q8394))</f>
        <v/>
      </c>
    </row>
    <row r="8395">
      <c r="A8395" t="inlineStr">
        <is>
          <t>Q08L05</t>
        </is>
      </c>
      <c r="B8395" t="inlineStr">
        <is>
          <t>REYNALDO FERREIRA ALVES</t>
        </is>
      </c>
      <c r="C8395" t="n">
        <v>1</v>
      </c>
      <c r="D8395" t="inlineStr">
        <is>
          <t>IPCA</t>
        </is>
      </c>
      <c r="E8395" t="n">
        <v>0</v>
      </c>
      <c r="F8395" t="inlineStr">
        <is>
          <t>MENSAL</t>
        </is>
      </c>
      <c r="G8395" t="n">
        <v>45311</v>
      </c>
      <c r="H8395" t="n">
        <v>45311</v>
      </c>
      <c r="I8395" t="inlineStr">
        <is>
          <t>001</t>
        </is>
      </c>
      <c r="J8395" t="inlineStr">
        <is>
          <t>CARTEIRA</t>
        </is>
      </c>
      <c r="K8395" t="inlineStr">
        <is>
          <t>CONTRATO</t>
        </is>
      </c>
      <c r="L8395" t="n">
        <v>4201.365744000001</v>
      </c>
      <c r="M8395" t="inlineStr"/>
      <c r="N8395" t="inlineStr"/>
      <c r="O8395" s="142">
        <f>DATE(YEAR(H8395),MONTH(H8395),1)</f>
        <v/>
      </c>
      <c r="P8395" s="132">
        <f>IF(H8395&gt;$L$3,"Futuro","Atraso")</f>
        <v/>
      </c>
      <c r="Q8395">
        <f>12*(YEAR(H8395)-YEAR($L$3))+(MONTH(H8395)-MONTH($L$3))</f>
        <v/>
      </c>
      <c r="R8395" s="366">
        <f>IF(N8395="IBIRAPITANGA FASE 3",IF(P8395="Atraso",M8395,M8395/(1+$J$2)^Q8395),IF(P8395="Atraso",M8395,M8395/(1+$J$1)^Q8395))</f>
        <v/>
      </c>
    </row>
    <row r="8396">
      <c r="A8396" t="inlineStr">
        <is>
          <t>Q08L05</t>
        </is>
      </c>
      <c r="B8396" t="inlineStr">
        <is>
          <t>REYNALDO FERREIRA ALVES</t>
        </is>
      </c>
      <c r="C8396" t="n">
        <v>1</v>
      </c>
      <c r="D8396" t="inlineStr">
        <is>
          <t>IPCA</t>
        </is>
      </c>
      <c r="E8396" t="n">
        <v>0</v>
      </c>
      <c r="F8396" t="inlineStr">
        <is>
          <t>MENSAL</t>
        </is>
      </c>
      <c r="G8396" t="n">
        <v>45342</v>
      </c>
      <c r="H8396" t="n">
        <v>45342</v>
      </c>
      <c r="I8396" t="inlineStr">
        <is>
          <t>007</t>
        </is>
      </c>
      <c r="J8396" t="inlineStr">
        <is>
          <t>CARTEIRA</t>
        </is>
      </c>
      <c r="K8396" t="inlineStr">
        <is>
          <t>CONTRATO</t>
        </is>
      </c>
      <c r="L8396" t="n">
        <v>1217.783604</v>
      </c>
      <c r="M8396" t="inlineStr"/>
      <c r="N8396" t="inlineStr"/>
      <c r="O8396" s="142">
        <f>DATE(YEAR(H8396),MONTH(H8396),1)</f>
        <v/>
      </c>
      <c r="P8396" s="132">
        <f>IF(H8396&gt;$L$3,"Futuro","Atraso")</f>
        <v/>
      </c>
      <c r="Q8396">
        <f>12*(YEAR(H8396)-YEAR($L$3))+(MONTH(H8396)-MONTH($L$3))</f>
        <v/>
      </c>
      <c r="R8396" s="366">
        <f>IF(N8396="IBIRAPITANGA FASE 3",IF(P8396="Atraso",M8396,M8396/(1+$J$2)^Q8396),IF(P8396="Atraso",M8396,M8396/(1+$J$1)^Q8396))</f>
        <v/>
      </c>
    </row>
    <row r="8397">
      <c r="A8397" t="inlineStr">
        <is>
          <t>Q08L05</t>
        </is>
      </c>
      <c r="B8397" t="inlineStr">
        <is>
          <t>REYNALDO FERREIRA ALVES</t>
        </is>
      </c>
      <c r="C8397" t="n">
        <v>1</v>
      </c>
      <c r="D8397" t="inlineStr">
        <is>
          <t>IPCA</t>
        </is>
      </c>
      <c r="E8397" t="n">
        <v>0</v>
      </c>
      <c r="F8397" t="inlineStr">
        <is>
          <t>MENSAL</t>
        </is>
      </c>
      <c r="G8397" t="n">
        <v>45371</v>
      </c>
      <c r="H8397" t="n">
        <v>45371</v>
      </c>
      <c r="I8397" t="inlineStr">
        <is>
          <t>008</t>
        </is>
      </c>
      <c r="J8397" t="inlineStr">
        <is>
          <t>CARTEIRA</t>
        </is>
      </c>
      <c r="K8397" t="inlineStr">
        <is>
          <t>CONTRATO</t>
        </is>
      </c>
      <c r="L8397" t="n">
        <v>1217.783604</v>
      </c>
      <c r="M8397" t="inlineStr"/>
      <c r="N8397" t="inlineStr"/>
      <c r="O8397" s="142">
        <f>DATE(YEAR(H8397),MONTH(H8397),1)</f>
        <v/>
      </c>
      <c r="P8397" s="132">
        <f>IF(H8397&gt;$L$3,"Futuro","Atraso")</f>
        <v/>
      </c>
      <c r="Q8397">
        <f>12*(YEAR(H8397)-YEAR($L$3))+(MONTH(H8397)-MONTH($L$3))</f>
        <v/>
      </c>
      <c r="R8397" s="366">
        <f>IF(N8397="IBIRAPITANGA FASE 3",IF(P8397="Atraso",M8397,M8397/(1+$J$2)^Q8397),IF(P8397="Atraso",M8397,M8397/(1+$J$1)^Q8397))</f>
        <v/>
      </c>
    </row>
    <row r="8398">
      <c r="A8398" t="inlineStr">
        <is>
          <t>Q08L05</t>
        </is>
      </c>
      <c r="B8398" t="inlineStr">
        <is>
          <t>REYNALDO FERREIRA ALVES</t>
        </is>
      </c>
      <c r="C8398" t="n">
        <v>1</v>
      </c>
      <c r="D8398" t="inlineStr">
        <is>
          <t>IPCA</t>
        </is>
      </c>
      <c r="E8398" t="n">
        <v>0</v>
      </c>
      <c r="F8398" t="inlineStr">
        <is>
          <t>MENSAL</t>
        </is>
      </c>
      <c r="G8398" t="n">
        <v>45402</v>
      </c>
      <c r="H8398" t="n">
        <v>45402</v>
      </c>
      <c r="I8398" t="inlineStr">
        <is>
          <t>009</t>
        </is>
      </c>
      <c r="J8398" t="inlineStr">
        <is>
          <t>CARTEIRA</t>
        </is>
      </c>
      <c r="K8398" t="inlineStr">
        <is>
          <t>CONTRATO</t>
        </is>
      </c>
      <c r="L8398" t="n">
        <v>1217.783604</v>
      </c>
      <c r="M8398" t="inlineStr"/>
      <c r="N8398" t="inlineStr"/>
      <c r="O8398" s="142">
        <f>DATE(YEAR(H8398),MONTH(H8398),1)</f>
        <v/>
      </c>
      <c r="P8398" s="132">
        <f>IF(H8398&gt;$L$3,"Futuro","Atraso")</f>
        <v/>
      </c>
      <c r="Q8398">
        <f>12*(YEAR(H8398)-YEAR($L$3))+(MONTH(H8398)-MONTH($L$3))</f>
        <v/>
      </c>
      <c r="R8398" s="366">
        <f>IF(N8398="IBIRAPITANGA FASE 3",IF(P8398="Atraso",M8398,M8398/(1+$J$2)^Q8398),IF(P8398="Atraso",M8398,M8398/(1+$J$1)^Q8398))</f>
        <v/>
      </c>
    </row>
    <row r="8399">
      <c r="A8399" t="inlineStr">
        <is>
          <t>Q08L05</t>
        </is>
      </c>
      <c r="B8399" t="inlineStr">
        <is>
          <t>REYNALDO FERREIRA ALVES</t>
        </is>
      </c>
      <c r="C8399" t="n">
        <v>1</v>
      </c>
      <c r="D8399" t="inlineStr">
        <is>
          <t>IPCA</t>
        </is>
      </c>
      <c r="E8399" t="n">
        <v>0</v>
      </c>
      <c r="F8399" t="inlineStr">
        <is>
          <t>MENSAL</t>
        </is>
      </c>
      <c r="G8399" t="n">
        <v>45432</v>
      </c>
      <c r="H8399" t="n">
        <v>45432</v>
      </c>
      <c r="I8399" t="inlineStr">
        <is>
          <t>010</t>
        </is>
      </c>
      <c r="J8399" t="inlineStr">
        <is>
          <t>CARTEIRA</t>
        </is>
      </c>
      <c r="K8399" t="inlineStr">
        <is>
          <t>CONTRATO</t>
        </is>
      </c>
      <c r="L8399" t="n">
        <v>1217.783604</v>
      </c>
      <c r="M8399" t="inlineStr"/>
      <c r="N8399" t="inlineStr"/>
      <c r="O8399" s="142">
        <f>DATE(YEAR(H8399),MONTH(H8399),1)</f>
        <v/>
      </c>
      <c r="P8399" s="132">
        <f>IF(H8399&gt;$L$3,"Futuro","Atraso")</f>
        <v/>
      </c>
      <c r="Q8399">
        <f>12*(YEAR(H8399)-YEAR($L$3))+(MONTH(H8399)-MONTH($L$3))</f>
        <v/>
      </c>
      <c r="R8399" s="366">
        <f>IF(N8399="IBIRAPITANGA FASE 3",IF(P8399="Atraso",M8399,M8399/(1+$J$2)^Q8399),IF(P8399="Atraso",M8399,M8399/(1+$J$1)^Q8399))</f>
        <v/>
      </c>
    </row>
    <row r="8400">
      <c r="A8400" t="inlineStr">
        <is>
          <t>Q08L05</t>
        </is>
      </c>
      <c r="B8400" t="inlineStr">
        <is>
          <t>REYNALDO FERREIRA ALVES</t>
        </is>
      </c>
      <c r="C8400" t="n">
        <v>1</v>
      </c>
      <c r="D8400" t="inlineStr">
        <is>
          <t>IPCA</t>
        </is>
      </c>
      <c r="E8400" t="n">
        <v>0</v>
      </c>
      <c r="F8400" t="inlineStr">
        <is>
          <t>MENSAL</t>
        </is>
      </c>
      <c r="G8400" t="n">
        <v>45463</v>
      </c>
      <c r="H8400" t="n">
        <v>45463</v>
      </c>
      <c r="I8400" t="inlineStr">
        <is>
          <t>011</t>
        </is>
      </c>
      <c r="J8400" t="inlineStr">
        <is>
          <t>CARTEIRA</t>
        </is>
      </c>
      <c r="K8400" t="inlineStr">
        <is>
          <t>CONTRATO</t>
        </is>
      </c>
      <c r="L8400" t="n">
        <v>1217.783604</v>
      </c>
      <c r="M8400" t="inlineStr"/>
      <c r="N8400" t="inlineStr"/>
      <c r="O8400" s="142">
        <f>DATE(YEAR(H8400),MONTH(H8400),1)</f>
        <v/>
      </c>
      <c r="P8400" s="132">
        <f>IF(H8400&gt;$L$3,"Futuro","Atraso")</f>
        <v/>
      </c>
      <c r="Q8400">
        <f>12*(YEAR(H8400)-YEAR($L$3))+(MONTH(H8400)-MONTH($L$3))</f>
        <v/>
      </c>
      <c r="R8400" s="366">
        <f>IF(N8400="IBIRAPITANGA FASE 3",IF(P8400="Atraso",M8400,M8400/(1+$J$2)^Q8400),IF(P8400="Atraso",M8400,M8400/(1+$J$1)^Q8400))</f>
        <v/>
      </c>
    </row>
    <row r="8401">
      <c r="A8401" t="inlineStr">
        <is>
          <t>Q08L05</t>
        </is>
      </c>
      <c r="B8401" t="inlineStr">
        <is>
          <t>REYNALDO FERREIRA ALVES</t>
        </is>
      </c>
      <c r="C8401" t="n">
        <v>1</v>
      </c>
      <c r="D8401" t="inlineStr">
        <is>
          <t>IPCA</t>
        </is>
      </c>
      <c r="E8401" t="n">
        <v>0</v>
      </c>
      <c r="F8401" t="inlineStr">
        <is>
          <t>MENSAL</t>
        </is>
      </c>
      <c r="G8401" t="n">
        <v>45493</v>
      </c>
      <c r="H8401" t="n">
        <v>45493</v>
      </c>
      <c r="I8401" t="inlineStr">
        <is>
          <t>012</t>
        </is>
      </c>
      <c r="J8401" t="inlineStr">
        <is>
          <t>CARTEIRA</t>
        </is>
      </c>
      <c r="K8401" t="inlineStr">
        <is>
          <t>CONTRATO</t>
        </is>
      </c>
      <c r="L8401" t="n">
        <v>1217.783604</v>
      </c>
      <c r="M8401" t="inlineStr"/>
      <c r="N8401" t="inlineStr"/>
      <c r="O8401" s="142">
        <f>DATE(YEAR(H8401),MONTH(H8401),1)</f>
        <v/>
      </c>
      <c r="P8401" s="132">
        <f>IF(H8401&gt;$L$3,"Futuro","Atraso")</f>
        <v/>
      </c>
      <c r="Q8401">
        <f>12*(YEAR(H8401)-YEAR($L$3))+(MONTH(H8401)-MONTH($L$3))</f>
        <v/>
      </c>
      <c r="R8401" s="366">
        <f>IF(N8401="IBIRAPITANGA FASE 3",IF(P8401="Atraso",M8401,M8401/(1+$J$2)^Q8401),IF(P8401="Atraso",M8401,M8401/(1+$J$1)^Q8401))</f>
        <v/>
      </c>
    </row>
    <row r="8402">
      <c r="A8402" t="inlineStr">
        <is>
          <t>Q08L05</t>
        </is>
      </c>
      <c r="B8402" t="inlineStr">
        <is>
          <t>REYNALDO FERREIRA ALVES</t>
        </is>
      </c>
      <c r="C8402" t="n">
        <v>1</v>
      </c>
      <c r="D8402" t="inlineStr">
        <is>
          <t>IPCA</t>
        </is>
      </c>
      <c r="E8402" t="n">
        <v>0</v>
      </c>
      <c r="F8402" t="inlineStr">
        <is>
          <t>MENSAL</t>
        </is>
      </c>
      <c r="G8402" t="n">
        <v>45524</v>
      </c>
      <c r="H8402" t="n">
        <v>45524</v>
      </c>
      <c r="I8402" t="inlineStr">
        <is>
          <t>013</t>
        </is>
      </c>
      <c r="J8402" t="inlineStr">
        <is>
          <t>CARTEIRA</t>
        </is>
      </c>
      <c r="K8402" t="inlineStr">
        <is>
          <t>CONTRATO</t>
        </is>
      </c>
      <c r="L8402" t="n">
        <v>1217.783604</v>
      </c>
      <c r="M8402" t="inlineStr"/>
      <c r="N8402" t="inlineStr"/>
      <c r="O8402" s="142">
        <f>DATE(YEAR(H8402),MONTH(H8402),1)</f>
        <v/>
      </c>
      <c r="P8402" s="132">
        <f>IF(H8402&gt;$L$3,"Futuro","Atraso")</f>
        <v/>
      </c>
      <c r="Q8402">
        <f>12*(YEAR(H8402)-YEAR($L$3))+(MONTH(H8402)-MONTH($L$3))</f>
        <v/>
      </c>
      <c r="R8402" s="366">
        <f>IF(N8402="IBIRAPITANGA FASE 3",IF(P8402="Atraso",M8402,M8402/(1+$J$2)^Q8402),IF(P8402="Atraso",M8402,M8402/(1+$J$1)^Q8402))</f>
        <v/>
      </c>
    </row>
    <row r="8403">
      <c r="A8403" t="inlineStr">
        <is>
          <t>Q08L05</t>
        </is>
      </c>
      <c r="B8403" t="inlineStr">
        <is>
          <t>REYNALDO FERREIRA ALVES</t>
        </is>
      </c>
      <c r="C8403" t="n">
        <v>1</v>
      </c>
      <c r="D8403" t="inlineStr">
        <is>
          <t>IPCA</t>
        </is>
      </c>
      <c r="E8403" t="n">
        <v>0</v>
      </c>
      <c r="F8403" t="inlineStr">
        <is>
          <t>MENSAL</t>
        </is>
      </c>
      <c r="G8403" t="n">
        <v>45555</v>
      </c>
      <c r="H8403" t="n">
        <v>45555</v>
      </c>
      <c r="I8403" t="inlineStr">
        <is>
          <t>014</t>
        </is>
      </c>
      <c r="J8403" t="inlineStr">
        <is>
          <t>CARTEIRA</t>
        </is>
      </c>
      <c r="K8403" t="inlineStr">
        <is>
          <t>CONTRATO</t>
        </is>
      </c>
      <c r="L8403" t="n">
        <v>1217.783604</v>
      </c>
      <c r="M8403" t="inlineStr"/>
      <c r="N8403" t="inlineStr"/>
      <c r="O8403" s="142">
        <f>DATE(YEAR(H8403),MONTH(H8403),1)</f>
        <v/>
      </c>
      <c r="P8403" s="132">
        <f>IF(H8403&gt;$L$3,"Futuro","Atraso")</f>
        <v/>
      </c>
      <c r="Q8403">
        <f>12*(YEAR(H8403)-YEAR($L$3))+(MONTH(H8403)-MONTH($L$3))</f>
        <v/>
      </c>
      <c r="R8403" s="366">
        <f>IF(N8403="IBIRAPITANGA FASE 3",IF(P8403="Atraso",M8403,M8403/(1+$J$2)^Q8403),IF(P8403="Atraso",M8403,M8403/(1+$J$1)^Q8403))</f>
        <v/>
      </c>
    </row>
    <row r="8404">
      <c r="A8404" t="inlineStr">
        <is>
          <t>Q08L05</t>
        </is>
      </c>
      <c r="B8404" t="inlineStr">
        <is>
          <t>REYNALDO FERREIRA ALVES</t>
        </is>
      </c>
      <c r="C8404" t="n">
        <v>1</v>
      </c>
      <c r="D8404" t="inlineStr">
        <is>
          <t>IPCA</t>
        </is>
      </c>
      <c r="E8404" t="n">
        <v>0</v>
      </c>
      <c r="F8404" t="inlineStr">
        <is>
          <t>MENSAL</t>
        </is>
      </c>
      <c r="G8404" t="n">
        <v>45585</v>
      </c>
      <c r="H8404" t="n">
        <v>45585</v>
      </c>
      <c r="I8404" t="inlineStr">
        <is>
          <t>015</t>
        </is>
      </c>
      <c r="J8404" t="inlineStr">
        <is>
          <t>CARTEIRA</t>
        </is>
      </c>
      <c r="K8404" t="inlineStr">
        <is>
          <t>CONTRATO</t>
        </is>
      </c>
      <c r="L8404" t="n">
        <v>1217.783604</v>
      </c>
      <c r="M8404" t="inlineStr"/>
      <c r="N8404" t="inlineStr"/>
      <c r="O8404" s="142">
        <f>DATE(YEAR(H8404),MONTH(H8404),1)</f>
        <v/>
      </c>
      <c r="P8404" s="132">
        <f>IF(H8404&gt;$L$3,"Futuro","Atraso")</f>
        <v/>
      </c>
      <c r="Q8404">
        <f>12*(YEAR(H8404)-YEAR($L$3))+(MONTH(H8404)-MONTH($L$3))</f>
        <v/>
      </c>
      <c r="R8404" s="366">
        <f>IF(N8404="IBIRAPITANGA FASE 3",IF(P8404="Atraso",M8404,M8404/(1+$J$2)^Q8404),IF(P8404="Atraso",M8404,M8404/(1+$J$1)^Q8404))</f>
        <v/>
      </c>
    </row>
    <row r="8405">
      <c r="A8405" t="inlineStr">
        <is>
          <t>Q08L05</t>
        </is>
      </c>
      <c r="B8405" t="inlineStr">
        <is>
          <t>REYNALDO FERREIRA ALVES</t>
        </is>
      </c>
      <c r="C8405" t="n">
        <v>1</v>
      </c>
      <c r="D8405" t="inlineStr">
        <is>
          <t>IPCA</t>
        </is>
      </c>
      <c r="E8405" t="n">
        <v>0</v>
      </c>
      <c r="F8405" t="inlineStr">
        <is>
          <t>MENSAL</t>
        </is>
      </c>
      <c r="G8405" t="n">
        <v>45616</v>
      </c>
      <c r="H8405" t="n">
        <v>45616</v>
      </c>
      <c r="I8405" t="inlineStr">
        <is>
          <t>016</t>
        </is>
      </c>
      <c r="J8405" t="inlineStr">
        <is>
          <t>CARTEIRA</t>
        </is>
      </c>
      <c r="K8405" t="inlineStr">
        <is>
          <t>CONTRATO</t>
        </is>
      </c>
      <c r="L8405" t="n">
        <v>1217.783604</v>
      </c>
      <c r="M8405" t="inlineStr"/>
      <c r="N8405" t="inlineStr"/>
      <c r="O8405" s="142">
        <f>DATE(YEAR(H8405),MONTH(H8405),1)</f>
        <v/>
      </c>
      <c r="P8405" s="132">
        <f>IF(H8405&gt;$L$3,"Futuro","Atraso")</f>
        <v/>
      </c>
      <c r="Q8405">
        <f>12*(YEAR(H8405)-YEAR($L$3))+(MONTH(H8405)-MONTH($L$3))</f>
        <v/>
      </c>
      <c r="R8405" s="366">
        <f>IF(N8405="IBIRAPITANGA FASE 3",IF(P8405="Atraso",M8405,M8405/(1+$J$2)^Q8405),IF(P8405="Atraso",M8405,M8405/(1+$J$1)^Q8405))</f>
        <v/>
      </c>
    </row>
    <row r="8406">
      <c r="A8406" t="inlineStr">
        <is>
          <t>Q08L05</t>
        </is>
      </c>
      <c r="B8406" t="inlineStr">
        <is>
          <t>REYNALDO FERREIRA ALVES</t>
        </is>
      </c>
      <c r="C8406" t="n">
        <v>1</v>
      </c>
      <c r="D8406" t="inlineStr">
        <is>
          <t>IPCA</t>
        </is>
      </c>
      <c r="E8406" t="n">
        <v>0</v>
      </c>
      <c r="F8406" t="inlineStr">
        <is>
          <t>MENSAL</t>
        </is>
      </c>
      <c r="G8406" t="n">
        <v>45646</v>
      </c>
      <c r="H8406" t="n">
        <v>45646</v>
      </c>
      <c r="I8406" t="inlineStr">
        <is>
          <t>017</t>
        </is>
      </c>
      <c r="J8406" t="inlineStr">
        <is>
          <t>CARTEIRA</t>
        </is>
      </c>
      <c r="K8406" t="inlineStr">
        <is>
          <t>CONTRATO</t>
        </is>
      </c>
      <c r="L8406" t="n">
        <v>1217.783604</v>
      </c>
      <c r="M8406" t="inlineStr"/>
      <c r="N8406" t="inlineStr"/>
      <c r="O8406" s="142">
        <f>DATE(YEAR(H8406),MONTH(H8406),1)</f>
        <v/>
      </c>
      <c r="P8406" s="132">
        <f>IF(H8406&gt;$L$3,"Futuro","Atraso")</f>
        <v/>
      </c>
      <c r="Q8406">
        <f>12*(YEAR(H8406)-YEAR($L$3))+(MONTH(H8406)-MONTH($L$3))</f>
        <v/>
      </c>
      <c r="R8406" s="366">
        <f>IF(N8406="IBIRAPITANGA FASE 3",IF(P8406="Atraso",M8406,M8406/(1+$J$2)^Q8406),IF(P8406="Atraso",M8406,M8406/(1+$J$1)^Q8406))</f>
        <v/>
      </c>
    </row>
    <row r="8407">
      <c r="A8407" t="inlineStr">
        <is>
          <t>Q08L05</t>
        </is>
      </c>
      <c r="B8407" t="inlineStr">
        <is>
          <t>REYNALDO FERREIRA ALVES</t>
        </is>
      </c>
      <c r="C8407" t="n">
        <v>1</v>
      </c>
      <c r="D8407" t="inlineStr">
        <is>
          <t>IPCA</t>
        </is>
      </c>
      <c r="E8407" t="n">
        <v>0</v>
      </c>
      <c r="F8407" t="inlineStr">
        <is>
          <t>MENSAL</t>
        </is>
      </c>
      <c r="G8407" t="n">
        <v>45677</v>
      </c>
      <c r="H8407" t="n">
        <v>45677</v>
      </c>
      <c r="I8407" t="inlineStr">
        <is>
          <t>018</t>
        </is>
      </c>
      <c r="J8407" t="inlineStr">
        <is>
          <t>CARTEIRA</t>
        </is>
      </c>
      <c r="K8407" t="inlineStr">
        <is>
          <t>CONTRATO</t>
        </is>
      </c>
      <c r="L8407" t="n">
        <v>1217.783604</v>
      </c>
      <c r="M8407" t="inlineStr"/>
      <c r="N8407" t="inlineStr"/>
      <c r="O8407" s="142">
        <f>DATE(YEAR(H8407),MONTH(H8407),1)</f>
        <v/>
      </c>
      <c r="P8407" s="132">
        <f>IF(H8407&gt;$L$3,"Futuro","Atraso")</f>
        <v/>
      </c>
      <c r="Q8407">
        <f>12*(YEAR(H8407)-YEAR($L$3))+(MONTH(H8407)-MONTH($L$3))</f>
        <v/>
      </c>
      <c r="R8407" s="366">
        <f>IF(N8407="IBIRAPITANGA FASE 3",IF(P8407="Atraso",M8407,M8407/(1+$J$2)^Q8407),IF(P8407="Atraso",M8407,M8407/(1+$J$1)^Q8407))</f>
        <v/>
      </c>
    </row>
    <row r="8408">
      <c r="A8408" t="inlineStr">
        <is>
          <t>Q08L05</t>
        </is>
      </c>
      <c r="B8408" t="inlineStr">
        <is>
          <t>REYNALDO FERREIRA ALVES</t>
        </is>
      </c>
      <c r="C8408" t="n">
        <v>1</v>
      </c>
      <c r="D8408" t="inlineStr">
        <is>
          <t>IPCA</t>
        </is>
      </c>
      <c r="E8408" t="n">
        <v>0</v>
      </c>
      <c r="F8408" t="inlineStr">
        <is>
          <t>MENSAL</t>
        </is>
      </c>
      <c r="G8408" t="n">
        <v>45677</v>
      </c>
      <c r="H8408" t="n">
        <v>45677</v>
      </c>
      <c r="I8408" t="inlineStr">
        <is>
          <t>002</t>
        </is>
      </c>
      <c r="J8408" t="inlineStr">
        <is>
          <t>CARTEIRA</t>
        </is>
      </c>
      <c r="K8408" t="inlineStr">
        <is>
          <t>CONTRATO</t>
        </is>
      </c>
      <c r="L8408" t="n">
        <v>4201.365744000001</v>
      </c>
      <c r="M8408" t="inlineStr"/>
      <c r="N8408" t="inlineStr"/>
      <c r="O8408" s="142">
        <f>DATE(YEAR(H8408),MONTH(H8408),1)</f>
        <v/>
      </c>
      <c r="P8408" s="132">
        <f>IF(H8408&gt;$L$3,"Futuro","Atraso")</f>
        <v/>
      </c>
      <c r="Q8408">
        <f>12*(YEAR(H8408)-YEAR($L$3))+(MONTH(H8408)-MONTH($L$3))</f>
        <v/>
      </c>
      <c r="R8408" s="366">
        <f>IF(N8408="IBIRAPITANGA FASE 3",IF(P8408="Atraso",M8408,M8408/(1+$J$2)^Q8408),IF(P8408="Atraso",M8408,M8408/(1+$J$1)^Q8408))</f>
        <v/>
      </c>
    </row>
    <row r="8409">
      <c r="A8409" t="inlineStr">
        <is>
          <t>Q08L05</t>
        </is>
      </c>
      <c r="B8409" t="inlineStr">
        <is>
          <t>REYNALDO FERREIRA ALVES</t>
        </is>
      </c>
      <c r="C8409" t="n">
        <v>1</v>
      </c>
      <c r="D8409" t="inlineStr">
        <is>
          <t>IPCA</t>
        </is>
      </c>
      <c r="E8409" t="n">
        <v>0</v>
      </c>
      <c r="F8409" t="inlineStr">
        <is>
          <t>MENSAL</t>
        </is>
      </c>
      <c r="G8409" t="n">
        <v>45708</v>
      </c>
      <c r="H8409" t="n">
        <v>45708</v>
      </c>
      <c r="I8409" t="inlineStr">
        <is>
          <t>019</t>
        </is>
      </c>
      <c r="J8409" t="inlineStr">
        <is>
          <t>CARTEIRA</t>
        </is>
      </c>
      <c r="K8409" t="inlineStr">
        <is>
          <t>CONTRATO</t>
        </is>
      </c>
      <c r="L8409" t="n">
        <v>1217.783604</v>
      </c>
      <c r="M8409" t="inlineStr"/>
      <c r="N8409" t="inlineStr"/>
      <c r="O8409" s="142">
        <f>DATE(YEAR(H8409),MONTH(H8409),1)</f>
        <v/>
      </c>
      <c r="P8409" s="132">
        <f>IF(H8409&gt;$L$3,"Futuro","Atraso")</f>
        <v/>
      </c>
      <c r="Q8409">
        <f>12*(YEAR(H8409)-YEAR($L$3))+(MONTH(H8409)-MONTH($L$3))</f>
        <v/>
      </c>
      <c r="R8409" s="366">
        <f>IF(N8409="IBIRAPITANGA FASE 3",IF(P8409="Atraso",M8409,M8409/(1+$J$2)^Q8409),IF(P8409="Atraso",M8409,M8409/(1+$J$1)^Q8409))</f>
        <v/>
      </c>
    </row>
    <row r="8410">
      <c r="A8410" t="inlineStr">
        <is>
          <t>Q08L05</t>
        </is>
      </c>
      <c r="B8410" t="inlineStr">
        <is>
          <t>REYNALDO FERREIRA ALVES</t>
        </is>
      </c>
      <c r="C8410" t="n">
        <v>1</v>
      </c>
      <c r="D8410" t="inlineStr">
        <is>
          <t>IPCA</t>
        </is>
      </c>
      <c r="E8410" t="n">
        <v>0</v>
      </c>
      <c r="F8410" t="inlineStr">
        <is>
          <t>MENSAL</t>
        </is>
      </c>
      <c r="G8410" t="n">
        <v>45736</v>
      </c>
      <c r="H8410" t="n">
        <v>45736</v>
      </c>
      <c r="I8410" t="inlineStr">
        <is>
          <t>020</t>
        </is>
      </c>
      <c r="J8410" t="inlineStr">
        <is>
          <t>CARTEIRA</t>
        </is>
      </c>
      <c r="K8410" t="inlineStr">
        <is>
          <t>CONTRATO</t>
        </is>
      </c>
      <c r="L8410" t="n">
        <v>1217.783604</v>
      </c>
      <c r="M8410" t="inlineStr"/>
      <c r="N8410" t="inlineStr"/>
      <c r="O8410" s="142">
        <f>DATE(YEAR(H8410),MONTH(H8410),1)</f>
        <v/>
      </c>
      <c r="P8410" s="132">
        <f>IF(H8410&gt;$L$3,"Futuro","Atraso")</f>
        <v/>
      </c>
      <c r="Q8410">
        <f>12*(YEAR(H8410)-YEAR($L$3))+(MONTH(H8410)-MONTH($L$3))</f>
        <v/>
      </c>
      <c r="R8410" s="366">
        <f>IF(N8410="IBIRAPITANGA FASE 3",IF(P8410="Atraso",M8410,M8410/(1+$J$2)^Q8410),IF(P8410="Atraso",M8410,M8410/(1+$J$1)^Q8410))</f>
        <v/>
      </c>
    </row>
    <row r="8411">
      <c r="A8411" t="inlineStr">
        <is>
          <t>Q08L05</t>
        </is>
      </c>
      <c r="B8411" t="inlineStr">
        <is>
          <t>REYNALDO FERREIRA ALVES</t>
        </is>
      </c>
      <c r="C8411" t="n">
        <v>1</v>
      </c>
      <c r="D8411" t="inlineStr">
        <is>
          <t>IPCA</t>
        </is>
      </c>
      <c r="E8411" t="n">
        <v>0</v>
      </c>
      <c r="F8411" t="inlineStr">
        <is>
          <t>MENSAL</t>
        </is>
      </c>
      <c r="G8411" t="n">
        <v>45767</v>
      </c>
      <c r="H8411" t="n">
        <v>45767</v>
      </c>
      <c r="I8411" t="inlineStr">
        <is>
          <t>021</t>
        </is>
      </c>
      <c r="J8411" t="inlineStr">
        <is>
          <t>CARTEIRA</t>
        </is>
      </c>
      <c r="K8411" t="inlineStr">
        <is>
          <t>CONTRATO</t>
        </is>
      </c>
      <c r="L8411" t="n">
        <v>1217.783604</v>
      </c>
      <c r="M8411" t="inlineStr"/>
      <c r="N8411" t="inlineStr"/>
      <c r="O8411" s="142">
        <f>DATE(YEAR(H8411),MONTH(H8411),1)</f>
        <v/>
      </c>
      <c r="P8411" s="132">
        <f>IF(H8411&gt;$L$3,"Futuro","Atraso")</f>
        <v/>
      </c>
      <c r="Q8411">
        <f>12*(YEAR(H8411)-YEAR($L$3))+(MONTH(H8411)-MONTH($L$3))</f>
        <v/>
      </c>
      <c r="R8411" s="366">
        <f>IF(N8411="IBIRAPITANGA FASE 3",IF(P8411="Atraso",M8411,M8411/(1+$J$2)^Q8411),IF(P8411="Atraso",M8411,M8411/(1+$J$1)^Q8411))</f>
        <v/>
      </c>
    </row>
    <row r="8412">
      <c r="A8412" t="inlineStr">
        <is>
          <t>Q08L05</t>
        </is>
      </c>
      <c r="B8412" t="inlineStr">
        <is>
          <t>REYNALDO FERREIRA ALVES</t>
        </is>
      </c>
      <c r="C8412" t="n">
        <v>1</v>
      </c>
      <c r="D8412" t="inlineStr">
        <is>
          <t>IPCA</t>
        </is>
      </c>
      <c r="E8412" t="n">
        <v>0</v>
      </c>
      <c r="F8412" t="inlineStr">
        <is>
          <t>MENSAL</t>
        </is>
      </c>
      <c r="G8412" t="n">
        <v>45797</v>
      </c>
      <c r="H8412" t="n">
        <v>45797</v>
      </c>
      <c r="I8412" t="inlineStr">
        <is>
          <t>022</t>
        </is>
      </c>
      <c r="J8412" t="inlineStr">
        <is>
          <t>CARTEIRA</t>
        </is>
      </c>
      <c r="K8412" t="inlineStr">
        <is>
          <t>CONTRATO</t>
        </is>
      </c>
      <c r="L8412" t="n">
        <v>1217.783604</v>
      </c>
      <c r="M8412" t="inlineStr"/>
      <c r="N8412" t="inlineStr"/>
      <c r="O8412" s="142">
        <f>DATE(YEAR(H8412),MONTH(H8412),1)</f>
        <v/>
      </c>
      <c r="P8412" s="132">
        <f>IF(H8412&gt;$L$3,"Futuro","Atraso")</f>
        <v/>
      </c>
      <c r="Q8412">
        <f>12*(YEAR(H8412)-YEAR($L$3))+(MONTH(H8412)-MONTH($L$3))</f>
        <v/>
      </c>
      <c r="R8412" s="366">
        <f>IF(N8412="IBIRAPITANGA FASE 3",IF(P8412="Atraso",M8412,M8412/(1+$J$2)^Q8412),IF(P8412="Atraso",M8412,M8412/(1+$J$1)^Q8412))</f>
        <v/>
      </c>
    </row>
    <row r="8413">
      <c r="A8413" t="inlineStr">
        <is>
          <t>Q08L05</t>
        </is>
      </c>
      <c r="B8413" t="inlineStr">
        <is>
          <t>REYNALDO FERREIRA ALVES</t>
        </is>
      </c>
      <c r="C8413" t="n">
        <v>1</v>
      </c>
      <c r="D8413" t="inlineStr">
        <is>
          <t>IPCA</t>
        </is>
      </c>
      <c r="E8413" t="n">
        <v>0</v>
      </c>
      <c r="F8413" t="inlineStr">
        <is>
          <t>MENSAL</t>
        </is>
      </c>
      <c r="G8413" t="n">
        <v>45828</v>
      </c>
      <c r="H8413" t="n">
        <v>45828</v>
      </c>
      <c r="I8413" t="inlineStr">
        <is>
          <t>023</t>
        </is>
      </c>
      <c r="J8413" t="inlineStr">
        <is>
          <t>CARTEIRA</t>
        </is>
      </c>
      <c r="K8413" t="inlineStr">
        <is>
          <t>CONTRATO</t>
        </is>
      </c>
      <c r="L8413" t="n">
        <v>1217.783604</v>
      </c>
      <c r="M8413" t="inlineStr"/>
      <c r="N8413" t="inlineStr"/>
      <c r="O8413" s="142">
        <f>DATE(YEAR(H8413),MONTH(H8413),1)</f>
        <v/>
      </c>
      <c r="P8413" s="132">
        <f>IF(H8413&gt;$L$3,"Futuro","Atraso")</f>
        <v/>
      </c>
      <c r="Q8413">
        <f>12*(YEAR(H8413)-YEAR($L$3))+(MONTH(H8413)-MONTH($L$3))</f>
        <v/>
      </c>
      <c r="R8413" s="366">
        <f>IF(N8413="IBIRAPITANGA FASE 3",IF(P8413="Atraso",M8413,M8413/(1+$J$2)^Q8413),IF(P8413="Atraso",M8413,M8413/(1+$J$1)^Q8413))</f>
        <v/>
      </c>
    </row>
    <row r="8414">
      <c r="A8414" t="inlineStr">
        <is>
          <t>Q08L05</t>
        </is>
      </c>
      <c r="B8414" t="inlineStr">
        <is>
          <t>REYNALDO FERREIRA ALVES</t>
        </is>
      </c>
      <c r="C8414" t="n">
        <v>1</v>
      </c>
      <c r="D8414" t="inlineStr">
        <is>
          <t>IPCA</t>
        </is>
      </c>
      <c r="E8414" t="n">
        <v>0</v>
      </c>
      <c r="F8414" t="inlineStr">
        <is>
          <t>MENSAL</t>
        </is>
      </c>
      <c r="G8414" t="n">
        <v>45858</v>
      </c>
      <c r="H8414" t="n">
        <v>45858</v>
      </c>
      <c r="I8414" t="inlineStr">
        <is>
          <t>024</t>
        </is>
      </c>
      <c r="J8414" t="inlineStr">
        <is>
          <t>CARTEIRA</t>
        </is>
      </c>
      <c r="K8414" t="inlineStr">
        <is>
          <t>CONTRATO</t>
        </is>
      </c>
      <c r="L8414" t="n">
        <v>1217.783604</v>
      </c>
      <c r="M8414" t="inlineStr"/>
      <c r="N8414" t="inlineStr"/>
      <c r="O8414" s="142">
        <f>DATE(YEAR(H8414),MONTH(H8414),1)</f>
        <v/>
      </c>
      <c r="P8414" s="132">
        <f>IF(H8414&gt;$L$3,"Futuro","Atraso")</f>
        <v/>
      </c>
      <c r="Q8414">
        <f>12*(YEAR(H8414)-YEAR($L$3))+(MONTH(H8414)-MONTH($L$3))</f>
        <v/>
      </c>
      <c r="R8414" s="366">
        <f>IF(N8414="IBIRAPITANGA FASE 3",IF(P8414="Atraso",M8414,M8414/(1+$J$2)^Q8414),IF(P8414="Atraso",M8414,M8414/(1+$J$1)^Q8414))</f>
        <v/>
      </c>
    </row>
    <row r="8415">
      <c r="A8415" t="inlineStr">
        <is>
          <t>Q08L05</t>
        </is>
      </c>
      <c r="B8415" t="inlineStr">
        <is>
          <t>REYNALDO FERREIRA ALVES</t>
        </is>
      </c>
      <c r="C8415" t="n">
        <v>1</v>
      </c>
      <c r="D8415" t="inlineStr">
        <is>
          <t>IPCA</t>
        </is>
      </c>
      <c r="E8415" t="n">
        <v>0</v>
      </c>
      <c r="F8415" t="inlineStr">
        <is>
          <t>MENSAL</t>
        </is>
      </c>
      <c r="G8415" t="n">
        <v>45889</v>
      </c>
      <c r="H8415" t="n">
        <v>45889</v>
      </c>
      <c r="I8415" t="inlineStr">
        <is>
          <t>025</t>
        </is>
      </c>
      <c r="J8415" t="inlineStr">
        <is>
          <t>CARTEIRA</t>
        </is>
      </c>
      <c r="K8415" t="inlineStr">
        <is>
          <t>CONTRATO</t>
        </is>
      </c>
      <c r="L8415" t="n">
        <v>1217.783604</v>
      </c>
      <c r="M8415" t="inlineStr"/>
      <c r="N8415" t="inlineStr"/>
      <c r="O8415" s="142">
        <f>DATE(YEAR(H8415),MONTH(H8415),1)</f>
        <v/>
      </c>
      <c r="P8415" s="132">
        <f>IF(H8415&gt;$L$3,"Futuro","Atraso")</f>
        <v/>
      </c>
      <c r="Q8415">
        <f>12*(YEAR(H8415)-YEAR($L$3))+(MONTH(H8415)-MONTH($L$3))</f>
        <v/>
      </c>
      <c r="R8415" s="366">
        <f>IF(N8415="IBIRAPITANGA FASE 3",IF(P8415="Atraso",M8415,M8415/(1+$J$2)^Q8415),IF(P8415="Atraso",M8415,M8415/(1+$J$1)^Q8415))</f>
        <v/>
      </c>
    </row>
    <row r="8416">
      <c r="A8416" t="inlineStr">
        <is>
          <t>Q08L05</t>
        </is>
      </c>
      <c r="B8416" t="inlineStr">
        <is>
          <t>REYNALDO FERREIRA ALVES</t>
        </is>
      </c>
      <c r="C8416" t="n">
        <v>1</v>
      </c>
      <c r="D8416" t="inlineStr">
        <is>
          <t>IPCA</t>
        </is>
      </c>
      <c r="E8416" t="n">
        <v>0</v>
      </c>
      <c r="F8416" t="inlineStr">
        <is>
          <t>MENSAL</t>
        </is>
      </c>
      <c r="G8416" t="n">
        <v>45920</v>
      </c>
      <c r="H8416" t="n">
        <v>45920</v>
      </c>
      <c r="I8416" t="inlineStr">
        <is>
          <t>026</t>
        </is>
      </c>
      <c r="J8416" t="inlineStr">
        <is>
          <t>CARTEIRA</t>
        </is>
      </c>
      <c r="K8416" t="inlineStr">
        <is>
          <t>CONTRATO</t>
        </is>
      </c>
      <c r="L8416" t="n">
        <v>1217.783604</v>
      </c>
      <c r="M8416" t="inlineStr"/>
      <c r="N8416" t="inlineStr"/>
      <c r="O8416" s="142">
        <f>DATE(YEAR(H8416),MONTH(H8416),1)</f>
        <v/>
      </c>
      <c r="P8416" s="132">
        <f>IF(H8416&gt;$L$3,"Futuro","Atraso")</f>
        <v/>
      </c>
      <c r="Q8416">
        <f>12*(YEAR(H8416)-YEAR($L$3))+(MONTH(H8416)-MONTH($L$3))</f>
        <v/>
      </c>
      <c r="R8416" s="366">
        <f>IF(N8416="IBIRAPITANGA FASE 3",IF(P8416="Atraso",M8416,M8416/(1+$J$2)^Q8416),IF(P8416="Atraso",M8416,M8416/(1+$J$1)^Q8416))</f>
        <v/>
      </c>
    </row>
    <row r="8417">
      <c r="A8417" t="inlineStr">
        <is>
          <t>Q08L05</t>
        </is>
      </c>
      <c r="B8417" t="inlineStr">
        <is>
          <t>REYNALDO FERREIRA ALVES</t>
        </is>
      </c>
      <c r="C8417" t="n">
        <v>1</v>
      </c>
      <c r="D8417" t="inlineStr">
        <is>
          <t>IPCA</t>
        </is>
      </c>
      <c r="E8417" t="n">
        <v>0</v>
      </c>
      <c r="F8417" t="inlineStr">
        <is>
          <t>MENSAL</t>
        </is>
      </c>
      <c r="G8417" t="n">
        <v>45950</v>
      </c>
      <c r="H8417" t="n">
        <v>45950</v>
      </c>
      <c r="I8417" t="inlineStr">
        <is>
          <t>027</t>
        </is>
      </c>
      <c r="J8417" t="inlineStr">
        <is>
          <t>CARTEIRA</t>
        </is>
      </c>
      <c r="K8417" t="inlineStr">
        <is>
          <t>CONTRATO</t>
        </is>
      </c>
      <c r="L8417" t="n">
        <v>1217.783604</v>
      </c>
      <c r="M8417" t="inlineStr"/>
      <c r="N8417" t="inlineStr"/>
      <c r="O8417" s="142">
        <f>DATE(YEAR(H8417),MONTH(H8417),1)</f>
        <v/>
      </c>
      <c r="P8417" s="132">
        <f>IF(H8417&gt;$L$3,"Futuro","Atraso")</f>
        <v/>
      </c>
      <c r="Q8417">
        <f>12*(YEAR(H8417)-YEAR($L$3))+(MONTH(H8417)-MONTH($L$3))</f>
        <v/>
      </c>
      <c r="R8417" s="366">
        <f>IF(N8417="IBIRAPITANGA FASE 3",IF(P8417="Atraso",M8417,M8417/(1+$J$2)^Q8417),IF(P8417="Atraso",M8417,M8417/(1+$J$1)^Q8417))</f>
        <v/>
      </c>
    </row>
    <row r="8418">
      <c r="A8418" t="inlineStr">
        <is>
          <t>Q08L05</t>
        </is>
      </c>
      <c r="B8418" t="inlineStr">
        <is>
          <t>REYNALDO FERREIRA ALVES</t>
        </is>
      </c>
      <c r="C8418" t="n">
        <v>1</v>
      </c>
      <c r="D8418" t="inlineStr">
        <is>
          <t>IPCA</t>
        </is>
      </c>
      <c r="E8418" t="n">
        <v>0</v>
      </c>
      <c r="F8418" t="inlineStr">
        <is>
          <t>MENSAL</t>
        </is>
      </c>
      <c r="G8418" t="n">
        <v>45981</v>
      </c>
      <c r="H8418" t="n">
        <v>45981</v>
      </c>
      <c r="I8418" t="inlineStr">
        <is>
          <t>028</t>
        </is>
      </c>
      <c r="J8418" t="inlineStr">
        <is>
          <t>CARTEIRA</t>
        </is>
      </c>
      <c r="K8418" t="inlineStr">
        <is>
          <t>CONTRATO</t>
        </is>
      </c>
      <c r="L8418" t="n">
        <v>1217.783604</v>
      </c>
      <c r="M8418" t="inlineStr"/>
      <c r="N8418" t="inlineStr"/>
      <c r="O8418" s="142">
        <f>DATE(YEAR(H8418),MONTH(H8418),1)</f>
        <v/>
      </c>
      <c r="P8418" s="132">
        <f>IF(H8418&gt;$L$3,"Futuro","Atraso")</f>
        <v/>
      </c>
      <c r="Q8418">
        <f>12*(YEAR(H8418)-YEAR($L$3))+(MONTH(H8418)-MONTH($L$3))</f>
        <v/>
      </c>
      <c r="R8418" s="366">
        <f>IF(N8418="IBIRAPITANGA FASE 3",IF(P8418="Atraso",M8418,M8418/(1+$J$2)^Q8418),IF(P8418="Atraso",M8418,M8418/(1+$J$1)^Q8418))</f>
        <v/>
      </c>
    </row>
    <row r="8419">
      <c r="A8419" t="inlineStr">
        <is>
          <t>Q08L05</t>
        </is>
      </c>
      <c r="B8419" t="inlineStr">
        <is>
          <t>REYNALDO FERREIRA ALVES</t>
        </is>
      </c>
      <c r="C8419" t="n">
        <v>1</v>
      </c>
      <c r="D8419" t="inlineStr">
        <is>
          <t>IPCA</t>
        </is>
      </c>
      <c r="E8419" t="n">
        <v>0</v>
      </c>
      <c r="F8419" t="inlineStr">
        <is>
          <t>MENSAL</t>
        </is>
      </c>
      <c r="G8419" t="n">
        <v>46011</v>
      </c>
      <c r="H8419" t="n">
        <v>46011</v>
      </c>
      <c r="I8419" t="inlineStr">
        <is>
          <t>029</t>
        </is>
      </c>
      <c r="J8419" t="inlineStr">
        <is>
          <t>CARTEIRA</t>
        </is>
      </c>
      <c r="K8419" t="inlineStr">
        <is>
          <t>CONTRATO</t>
        </is>
      </c>
      <c r="L8419" t="n">
        <v>1217.783604</v>
      </c>
      <c r="M8419" t="inlineStr"/>
      <c r="N8419" t="inlineStr"/>
      <c r="O8419" s="142">
        <f>DATE(YEAR(H8419),MONTH(H8419),1)</f>
        <v/>
      </c>
      <c r="P8419" s="132">
        <f>IF(H8419&gt;$L$3,"Futuro","Atraso")</f>
        <v/>
      </c>
      <c r="Q8419">
        <f>12*(YEAR(H8419)-YEAR($L$3))+(MONTH(H8419)-MONTH($L$3))</f>
        <v/>
      </c>
      <c r="R8419" s="366">
        <f>IF(N8419="IBIRAPITANGA FASE 3",IF(P8419="Atraso",M8419,M8419/(1+$J$2)^Q8419),IF(P8419="Atraso",M8419,M8419/(1+$J$1)^Q8419))</f>
        <v/>
      </c>
    </row>
    <row r="8420">
      <c r="A8420" t="inlineStr">
        <is>
          <t>Q08L05</t>
        </is>
      </c>
      <c r="B8420" t="inlineStr">
        <is>
          <t>REYNALDO FERREIRA ALVES</t>
        </is>
      </c>
      <c r="C8420" t="n">
        <v>1</v>
      </c>
      <c r="D8420" t="inlineStr">
        <is>
          <t>IPCA</t>
        </is>
      </c>
      <c r="E8420" t="n">
        <v>0</v>
      </c>
      <c r="F8420" t="inlineStr">
        <is>
          <t>MENSAL</t>
        </is>
      </c>
      <c r="G8420" t="n">
        <v>46042</v>
      </c>
      <c r="H8420" t="n">
        <v>46042</v>
      </c>
      <c r="I8420" t="inlineStr">
        <is>
          <t>030</t>
        </is>
      </c>
      <c r="J8420" t="inlineStr">
        <is>
          <t>CARTEIRA</t>
        </is>
      </c>
      <c r="K8420" t="inlineStr">
        <is>
          <t>CONTRATO</t>
        </is>
      </c>
      <c r="L8420" t="n">
        <v>1217.783604</v>
      </c>
      <c r="M8420" t="inlineStr"/>
      <c r="N8420" t="inlineStr"/>
      <c r="O8420" s="142">
        <f>DATE(YEAR(H8420),MONTH(H8420),1)</f>
        <v/>
      </c>
      <c r="P8420" s="132">
        <f>IF(H8420&gt;$L$3,"Futuro","Atraso")</f>
        <v/>
      </c>
      <c r="Q8420">
        <f>12*(YEAR(H8420)-YEAR($L$3))+(MONTH(H8420)-MONTH($L$3))</f>
        <v/>
      </c>
      <c r="R8420" s="366">
        <f>IF(N8420="IBIRAPITANGA FASE 3",IF(P8420="Atraso",M8420,M8420/(1+$J$2)^Q8420),IF(P8420="Atraso",M8420,M8420/(1+$J$1)^Q8420))</f>
        <v/>
      </c>
    </row>
    <row r="8421">
      <c r="A8421" t="inlineStr">
        <is>
          <t>Q08L05</t>
        </is>
      </c>
      <c r="B8421" t="inlineStr">
        <is>
          <t>REYNALDO FERREIRA ALVES</t>
        </is>
      </c>
      <c r="C8421" t="n">
        <v>1</v>
      </c>
      <c r="D8421" t="inlineStr">
        <is>
          <t>IPCA</t>
        </is>
      </c>
      <c r="E8421" t="n">
        <v>0</v>
      </c>
      <c r="F8421" t="inlineStr">
        <is>
          <t>MENSAL</t>
        </is>
      </c>
      <c r="G8421" t="n">
        <v>46042</v>
      </c>
      <c r="H8421" t="n">
        <v>46042</v>
      </c>
      <c r="I8421" t="inlineStr">
        <is>
          <t>003</t>
        </is>
      </c>
      <c r="J8421" t="inlineStr">
        <is>
          <t>CARTEIRA</t>
        </is>
      </c>
      <c r="K8421" t="inlineStr">
        <is>
          <t>CONTRATO</t>
        </is>
      </c>
      <c r="L8421" t="n">
        <v>4201.365744000001</v>
      </c>
      <c r="M8421" t="inlineStr"/>
      <c r="N8421" t="inlineStr"/>
      <c r="O8421" s="142">
        <f>DATE(YEAR(H8421),MONTH(H8421),1)</f>
        <v/>
      </c>
      <c r="P8421" s="132">
        <f>IF(H8421&gt;$L$3,"Futuro","Atraso")</f>
        <v/>
      </c>
      <c r="Q8421">
        <f>12*(YEAR(H8421)-YEAR($L$3))+(MONTH(H8421)-MONTH($L$3))</f>
        <v/>
      </c>
      <c r="R8421" s="366">
        <f>IF(N8421="IBIRAPITANGA FASE 3",IF(P8421="Atraso",M8421,M8421/(1+$J$2)^Q8421),IF(P8421="Atraso",M8421,M8421/(1+$J$1)^Q8421))</f>
        <v/>
      </c>
    </row>
    <row r="8422">
      <c r="A8422" t="inlineStr">
        <is>
          <t>Q08L05</t>
        </is>
      </c>
      <c r="B8422" t="inlineStr">
        <is>
          <t>REYNALDO FERREIRA ALVES</t>
        </is>
      </c>
      <c r="C8422" t="n">
        <v>1</v>
      </c>
      <c r="D8422" t="inlineStr">
        <is>
          <t>IPCA</t>
        </is>
      </c>
      <c r="E8422" t="n">
        <v>0</v>
      </c>
      <c r="F8422" t="inlineStr">
        <is>
          <t>MENSAL</t>
        </is>
      </c>
      <c r="G8422" t="n">
        <v>46073</v>
      </c>
      <c r="H8422" t="n">
        <v>46073</v>
      </c>
      <c r="I8422" t="inlineStr">
        <is>
          <t>031</t>
        </is>
      </c>
      <c r="J8422" t="inlineStr">
        <is>
          <t>CARTEIRA</t>
        </is>
      </c>
      <c r="K8422" t="inlineStr">
        <is>
          <t>CONTRATO</t>
        </is>
      </c>
      <c r="L8422" t="n">
        <v>1217.783604</v>
      </c>
      <c r="M8422" t="inlineStr"/>
      <c r="N8422" t="inlineStr"/>
      <c r="O8422" s="142">
        <f>DATE(YEAR(H8422),MONTH(H8422),1)</f>
        <v/>
      </c>
      <c r="P8422" s="132">
        <f>IF(H8422&gt;$L$3,"Futuro","Atraso")</f>
        <v/>
      </c>
      <c r="Q8422">
        <f>12*(YEAR(H8422)-YEAR($L$3))+(MONTH(H8422)-MONTH($L$3))</f>
        <v/>
      </c>
      <c r="R8422" s="366">
        <f>IF(N8422="IBIRAPITANGA FASE 3",IF(P8422="Atraso",M8422,M8422/(1+$J$2)^Q8422),IF(P8422="Atraso",M8422,M8422/(1+$J$1)^Q8422))</f>
        <v/>
      </c>
    </row>
    <row r="8423">
      <c r="A8423" t="inlineStr">
        <is>
          <t>Q08L05</t>
        </is>
      </c>
      <c r="B8423" t="inlineStr">
        <is>
          <t>REYNALDO FERREIRA ALVES</t>
        </is>
      </c>
      <c r="C8423" t="n">
        <v>1</v>
      </c>
      <c r="D8423" t="inlineStr">
        <is>
          <t>IPCA</t>
        </is>
      </c>
      <c r="E8423" t="n">
        <v>0</v>
      </c>
      <c r="F8423" t="inlineStr">
        <is>
          <t>MENSAL</t>
        </is>
      </c>
      <c r="G8423" t="n">
        <v>46101</v>
      </c>
      <c r="H8423" t="n">
        <v>46101</v>
      </c>
      <c r="I8423" t="inlineStr">
        <is>
          <t>032</t>
        </is>
      </c>
      <c r="J8423" t="inlineStr">
        <is>
          <t>CARTEIRA</t>
        </is>
      </c>
      <c r="K8423" t="inlineStr">
        <is>
          <t>CONTRATO</t>
        </is>
      </c>
      <c r="L8423" t="n">
        <v>1217.783604</v>
      </c>
      <c r="M8423" t="inlineStr"/>
      <c r="N8423" t="inlineStr"/>
      <c r="O8423" s="142">
        <f>DATE(YEAR(H8423),MONTH(H8423),1)</f>
        <v/>
      </c>
      <c r="P8423" s="132">
        <f>IF(H8423&gt;$L$3,"Futuro","Atraso")</f>
        <v/>
      </c>
      <c r="Q8423">
        <f>12*(YEAR(H8423)-YEAR($L$3))+(MONTH(H8423)-MONTH($L$3))</f>
        <v/>
      </c>
      <c r="R8423" s="366">
        <f>IF(N8423="IBIRAPITANGA FASE 3",IF(P8423="Atraso",M8423,M8423/(1+$J$2)^Q8423),IF(P8423="Atraso",M8423,M8423/(1+$J$1)^Q8423))</f>
        <v/>
      </c>
    </row>
    <row r="8424">
      <c r="A8424" t="inlineStr">
        <is>
          <t>Q08L05</t>
        </is>
      </c>
      <c r="B8424" t="inlineStr">
        <is>
          <t>REYNALDO FERREIRA ALVES</t>
        </is>
      </c>
      <c r="C8424" t="n">
        <v>1</v>
      </c>
      <c r="D8424" t="inlineStr">
        <is>
          <t>IPCA</t>
        </is>
      </c>
      <c r="E8424" t="n">
        <v>0</v>
      </c>
      <c r="F8424" t="inlineStr">
        <is>
          <t>MENSAL</t>
        </is>
      </c>
      <c r="G8424" t="n">
        <v>46132</v>
      </c>
      <c r="H8424" t="n">
        <v>46132</v>
      </c>
      <c r="I8424" t="inlineStr">
        <is>
          <t>033</t>
        </is>
      </c>
      <c r="J8424" t="inlineStr">
        <is>
          <t>CARTEIRA</t>
        </is>
      </c>
      <c r="K8424" t="inlineStr">
        <is>
          <t>CONTRATO</t>
        </is>
      </c>
      <c r="L8424" t="n">
        <v>1217.783604</v>
      </c>
      <c r="M8424" t="inlineStr"/>
      <c r="N8424" t="inlineStr"/>
      <c r="O8424" s="142">
        <f>DATE(YEAR(H8424),MONTH(H8424),1)</f>
        <v/>
      </c>
      <c r="P8424" s="132">
        <f>IF(H8424&gt;$L$3,"Futuro","Atraso")</f>
        <v/>
      </c>
      <c r="Q8424">
        <f>12*(YEAR(H8424)-YEAR($L$3))+(MONTH(H8424)-MONTH($L$3))</f>
        <v/>
      </c>
      <c r="R8424" s="366">
        <f>IF(N8424="IBIRAPITANGA FASE 3",IF(P8424="Atraso",M8424,M8424/(1+$J$2)^Q8424),IF(P8424="Atraso",M8424,M8424/(1+$J$1)^Q8424))</f>
        <v/>
      </c>
    </row>
    <row r="8425">
      <c r="A8425" t="inlineStr">
        <is>
          <t>Q08L05</t>
        </is>
      </c>
      <c r="B8425" t="inlineStr">
        <is>
          <t>REYNALDO FERREIRA ALVES</t>
        </is>
      </c>
      <c r="C8425" t="n">
        <v>1</v>
      </c>
      <c r="D8425" t="inlineStr">
        <is>
          <t>IPCA</t>
        </is>
      </c>
      <c r="E8425" t="n">
        <v>0</v>
      </c>
      <c r="F8425" t="inlineStr">
        <is>
          <t>MENSAL</t>
        </is>
      </c>
      <c r="G8425" t="n">
        <v>46162</v>
      </c>
      <c r="H8425" t="n">
        <v>46162</v>
      </c>
      <c r="I8425" t="inlineStr">
        <is>
          <t>034</t>
        </is>
      </c>
      <c r="J8425" t="inlineStr">
        <is>
          <t>CARTEIRA</t>
        </is>
      </c>
      <c r="K8425" t="inlineStr">
        <is>
          <t>CONTRATO</t>
        </is>
      </c>
      <c r="L8425" t="n">
        <v>1217.783604</v>
      </c>
      <c r="M8425" t="inlineStr"/>
      <c r="N8425" t="inlineStr"/>
      <c r="O8425" s="142">
        <f>DATE(YEAR(H8425),MONTH(H8425),1)</f>
        <v/>
      </c>
      <c r="P8425" s="132">
        <f>IF(H8425&gt;$L$3,"Futuro","Atraso")</f>
        <v/>
      </c>
      <c r="Q8425">
        <f>12*(YEAR(H8425)-YEAR($L$3))+(MONTH(H8425)-MONTH($L$3))</f>
        <v/>
      </c>
      <c r="R8425" s="366">
        <f>IF(N8425="IBIRAPITANGA FASE 3",IF(P8425="Atraso",M8425,M8425/(1+$J$2)^Q8425),IF(P8425="Atraso",M8425,M8425/(1+$J$1)^Q8425))</f>
        <v/>
      </c>
    </row>
    <row r="8426">
      <c r="A8426" t="inlineStr">
        <is>
          <t>Q08L05</t>
        </is>
      </c>
      <c r="B8426" t="inlineStr">
        <is>
          <t>REYNALDO FERREIRA ALVES</t>
        </is>
      </c>
      <c r="C8426" t="n">
        <v>1</v>
      </c>
      <c r="D8426" t="inlineStr">
        <is>
          <t>IPCA</t>
        </is>
      </c>
      <c r="E8426" t="n">
        <v>0</v>
      </c>
      <c r="F8426" t="inlineStr">
        <is>
          <t>MENSAL</t>
        </is>
      </c>
      <c r="G8426" t="n">
        <v>46193</v>
      </c>
      <c r="H8426" t="n">
        <v>46193</v>
      </c>
      <c r="I8426" t="inlineStr">
        <is>
          <t>035</t>
        </is>
      </c>
      <c r="J8426" t="inlineStr">
        <is>
          <t>CARTEIRA</t>
        </is>
      </c>
      <c r="K8426" t="inlineStr">
        <is>
          <t>CONTRATO</t>
        </is>
      </c>
      <c r="L8426" t="n">
        <v>1217.783604</v>
      </c>
      <c r="M8426" t="inlineStr"/>
      <c r="N8426" t="inlineStr"/>
      <c r="O8426" s="142">
        <f>DATE(YEAR(H8426),MONTH(H8426),1)</f>
        <v/>
      </c>
      <c r="P8426" s="132">
        <f>IF(H8426&gt;$L$3,"Futuro","Atraso")</f>
        <v/>
      </c>
      <c r="Q8426">
        <f>12*(YEAR(H8426)-YEAR($L$3))+(MONTH(H8426)-MONTH($L$3))</f>
        <v/>
      </c>
      <c r="R8426" s="366">
        <f>IF(N8426="IBIRAPITANGA FASE 3",IF(P8426="Atraso",M8426,M8426/(1+$J$2)^Q8426),IF(P8426="Atraso",M8426,M8426/(1+$J$1)^Q8426))</f>
        <v/>
      </c>
    </row>
    <row r="8427">
      <c r="A8427" t="inlineStr">
        <is>
          <t>Q08L05</t>
        </is>
      </c>
      <c r="B8427" t="inlineStr">
        <is>
          <t>REYNALDO FERREIRA ALVES</t>
        </is>
      </c>
      <c r="C8427" t="n">
        <v>1</v>
      </c>
      <c r="D8427" t="inlineStr">
        <is>
          <t>IPCA</t>
        </is>
      </c>
      <c r="E8427" t="n">
        <v>0</v>
      </c>
      <c r="F8427" t="inlineStr">
        <is>
          <t>MENSAL</t>
        </is>
      </c>
      <c r="G8427" t="n">
        <v>46223</v>
      </c>
      <c r="H8427" t="n">
        <v>46223</v>
      </c>
      <c r="I8427" t="inlineStr">
        <is>
          <t>036</t>
        </is>
      </c>
      <c r="J8427" t="inlineStr">
        <is>
          <t>CARTEIRA</t>
        </is>
      </c>
      <c r="K8427" t="inlineStr">
        <is>
          <t>CONTRATO</t>
        </is>
      </c>
      <c r="L8427" t="n">
        <v>1217.783604</v>
      </c>
      <c r="M8427" t="inlineStr"/>
      <c r="N8427" t="inlineStr"/>
      <c r="O8427" s="142">
        <f>DATE(YEAR(H8427),MONTH(H8427),1)</f>
        <v/>
      </c>
      <c r="P8427" s="132">
        <f>IF(H8427&gt;$L$3,"Futuro","Atraso")</f>
        <v/>
      </c>
      <c r="Q8427">
        <f>12*(YEAR(H8427)-YEAR($L$3))+(MONTH(H8427)-MONTH($L$3))</f>
        <v/>
      </c>
      <c r="R8427" s="366">
        <f>IF(N8427="IBIRAPITANGA FASE 3",IF(P8427="Atraso",M8427,M8427/(1+$J$2)^Q8427),IF(P8427="Atraso",M8427,M8427/(1+$J$1)^Q8427))</f>
        <v/>
      </c>
    </row>
    <row r="8428">
      <c r="A8428" t="inlineStr">
        <is>
          <t>Q08L05</t>
        </is>
      </c>
      <c r="B8428" t="inlineStr">
        <is>
          <t>REYNALDO FERREIRA ALVES</t>
        </is>
      </c>
      <c r="C8428" t="n">
        <v>1</v>
      </c>
      <c r="D8428" t="inlineStr">
        <is>
          <t>IPCA</t>
        </is>
      </c>
      <c r="E8428" t="n">
        <v>0</v>
      </c>
      <c r="F8428" t="inlineStr">
        <is>
          <t>MENSAL</t>
        </is>
      </c>
      <c r="G8428" t="n">
        <v>46254</v>
      </c>
      <c r="H8428" t="n">
        <v>46254</v>
      </c>
      <c r="I8428" t="inlineStr">
        <is>
          <t>037</t>
        </is>
      </c>
      <c r="J8428" t="inlineStr">
        <is>
          <t>CARTEIRA</t>
        </is>
      </c>
      <c r="K8428" t="inlineStr">
        <is>
          <t>CONTRATO</t>
        </is>
      </c>
      <c r="L8428" t="n">
        <v>1217.783604</v>
      </c>
      <c r="M8428" t="inlineStr"/>
      <c r="N8428" t="inlineStr"/>
      <c r="O8428" s="142">
        <f>DATE(YEAR(H8428),MONTH(H8428),1)</f>
        <v/>
      </c>
      <c r="P8428" s="132">
        <f>IF(H8428&gt;$L$3,"Futuro","Atraso")</f>
        <v/>
      </c>
      <c r="Q8428">
        <f>12*(YEAR(H8428)-YEAR($L$3))+(MONTH(H8428)-MONTH($L$3))</f>
        <v/>
      </c>
      <c r="R8428" s="366">
        <f>IF(N8428="IBIRAPITANGA FASE 3",IF(P8428="Atraso",M8428,M8428/(1+$J$2)^Q8428),IF(P8428="Atraso",M8428,M8428/(1+$J$1)^Q8428))</f>
        <v/>
      </c>
    </row>
    <row r="8429">
      <c r="A8429" t="inlineStr">
        <is>
          <t>Q08L05</t>
        </is>
      </c>
      <c r="B8429" t="inlineStr">
        <is>
          <t>REYNALDO FERREIRA ALVES</t>
        </is>
      </c>
      <c r="C8429" t="n">
        <v>1</v>
      </c>
      <c r="D8429" t="inlineStr">
        <is>
          <t>IPCA</t>
        </is>
      </c>
      <c r="E8429" t="n">
        <v>0</v>
      </c>
      <c r="F8429" t="inlineStr">
        <is>
          <t>MENSAL</t>
        </is>
      </c>
      <c r="G8429" t="n">
        <v>46285</v>
      </c>
      <c r="H8429" t="n">
        <v>46285</v>
      </c>
      <c r="I8429" t="inlineStr">
        <is>
          <t>038</t>
        </is>
      </c>
      <c r="J8429" t="inlineStr">
        <is>
          <t>CARTEIRA</t>
        </is>
      </c>
      <c r="K8429" t="inlineStr">
        <is>
          <t>CONTRATO</t>
        </is>
      </c>
      <c r="L8429" t="n">
        <v>1217.783604</v>
      </c>
      <c r="M8429" t="inlineStr"/>
      <c r="N8429" t="inlineStr"/>
      <c r="O8429" s="142">
        <f>DATE(YEAR(H8429),MONTH(H8429),1)</f>
        <v/>
      </c>
      <c r="P8429" s="132">
        <f>IF(H8429&gt;$L$3,"Futuro","Atraso")</f>
        <v/>
      </c>
      <c r="Q8429">
        <f>12*(YEAR(H8429)-YEAR($L$3))+(MONTH(H8429)-MONTH($L$3))</f>
        <v/>
      </c>
      <c r="R8429" s="366">
        <f>IF(N8429="IBIRAPITANGA FASE 3",IF(P8429="Atraso",M8429,M8429/(1+$J$2)^Q8429),IF(P8429="Atraso",M8429,M8429/(1+$J$1)^Q8429))</f>
        <v/>
      </c>
    </row>
    <row r="8430">
      <c r="A8430" t="inlineStr">
        <is>
          <t>Q08L05</t>
        </is>
      </c>
      <c r="B8430" t="inlineStr">
        <is>
          <t>REYNALDO FERREIRA ALVES</t>
        </is>
      </c>
      <c r="C8430" t="n">
        <v>1</v>
      </c>
      <c r="D8430" t="inlineStr">
        <is>
          <t>IPCA</t>
        </is>
      </c>
      <c r="E8430" t="n">
        <v>0</v>
      </c>
      <c r="F8430" t="inlineStr">
        <is>
          <t>MENSAL</t>
        </is>
      </c>
      <c r="G8430" t="n">
        <v>46315</v>
      </c>
      <c r="H8430" t="n">
        <v>46315</v>
      </c>
      <c r="I8430" t="inlineStr">
        <is>
          <t>039</t>
        </is>
      </c>
      <c r="J8430" t="inlineStr">
        <is>
          <t>CARTEIRA</t>
        </is>
      </c>
      <c r="K8430" t="inlineStr">
        <is>
          <t>CONTRATO</t>
        </is>
      </c>
      <c r="L8430" t="n">
        <v>1217.783604</v>
      </c>
      <c r="M8430" t="inlineStr"/>
      <c r="N8430" t="inlineStr"/>
      <c r="O8430" s="142">
        <f>DATE(YEAR(H8430),MONTH(H8430),1)</f>
        <v/>
      </c>
      <c r="P8430" s="132">
        <f>IF(H8430&gt;$L$3,"Futuro","Atraso")</f>
        <v/>
      </c>
      <c r="Q8430">
        <f>12*(YEAR(H8430)-YEAR($L$3))+(MONTH(H8430)-MONTH($L$3))</f>
        <v/>
      </c>
      <c r="R8430" s="366">
        <f>IF(N8430="IBIRAPITANGA FASE 3",IF(P8430="Atraso",M8430,M8430/(1+$J$2)^Q8430),IF(P8430="Atraso",M8430,M8430/(1+$J$1)^Q8430))</f>
        <v/>
      </c>
    </row>
    <row r="8431">
      <c r="A8431" t="inlineStr">
        <is>
          <t>Q08L05</t>
        </is>
      </c>
      <c r="B8431" t="inlineStr">
        <is>
          <t>REYNALDO FERREIRA ALVES</t>
        </is>
      </c>
      <c r="C8431" t="n">
        <v>1</v>
      </c>
      <c r="D8431" t="inlineStr">
        <is>
          <t>IPCA</t>
        </is>
      </c>
      <c r="E8431" t="n">
        <v>0</v>
      </c>
      <c r="F8431" t="inlineStr">
        <is>
          <t>MENSAL</t>
        </is>
      </c>
      <c r="G8431" t="n">
        <v>46346</v>
      </c>
      <c r="H8431" t="n">
        <v>46346</v>
      </c>
      <c r="I8431" t="inlineStr">
        <is>
          <t>040</t>
        </is>
      </c>
      <c r="J8431" t="inlineStr">
        <is>
          <t>CARTEIRA</t>
        </is>
      </c>
      <c r="K8431" t="inlineStr">
        <is>
          <t>CONTRATO</t>
        </is>
      </c>
      <c r="L8431" t="n">
        <v>1217.783604</v>
      </c>
      <c r="M8431" t="inlineStr"/>
      <c r="N8431" t="inlineStr"/>
      <c r="O8431" s="142">
        <f>DATE(YEAR(H8431),MONTH(H8431),1)</f>
        <v/>
      </c>
      <c r="P8431" s="132">
        <f>IF(H8431&gt;$L$3,"Futuro","Atraso")</f>
        <v/>
      </c>
      <c r="Q8431">
        <f>12*(YEAR(H8431)-YEAR($L$3))+(MONTH(H8431)-MONTH($L$3))</f>
        <v/>
      </c>
      <c r="R8431" s="366">
        <f>IF(N8431="IBIRAPITANGA FASE 3",IF(P8431="Atraso",M8431,M8431/(1+$J$2)^Q8431),IF(P8431="Atraso",M8431,M8431/(1+$J$1)^Q8431))</f>
        <v/>
      </c>
    </row>
    <row r="8432">
      <c r="A8432" t="inlineStr">
        <is>
          <t>Q08L05</t>
        </is>
      </c>
      <c r="B8432" t="inlineStr">
        <is>
          <t>REYNALDO FERREIRA ALVES</t>
        </is>
      </c>
      <c r="C8432" t="n">
        <v>1</v>
      </c>
      <c r="D8432" t="inlineStr">
        <is>
          <t>IPCA</t>
        </is>
      </c>
      <c r="E8432" t="n">
        <v>0</v>
      </c>
      <c r="F8432" t="inlineStr">
        <is>
          <t>MENSAL</t>
        </is>
      </c>
      <c r="G8432" t="n">
        <v>46376</v>
      </c>
      <c r="H8432" t="n">
        <v>46376</v>
      </c>
      <c r="I8432" t="inlineStr">
        <is>
          <t>041</t>
        </is>
      </c>
      <c r="J8432" t="inlineStr">
        <is>
          <t>CARTEIRA</t>
        </is>
      </c>
      <c r="K8432" t="inlineStr">
        <is>
          <t>CONTRATO</t>
        </is>
      </c>
      <c r="L8432" t="n">
        <v>1217.783604</v>
      </c>
      <c r="M8432" t="inlineStr"/>
      <c r="N8432" t="inlineStr"/>
      <c r="O8432" s="142">
        <f>DATE(YEAR(H8432),MONTH(H8432),1)</f>
        <v/>
      </c>
      <c r="P8432" s="132">
        <f>IF(H8432&gt;$L$3,"Futuro","Atraso")</f>
        <v/>
      </c>
      <c r="Q8432">
        <f>12*(YEAR(H8432)-YEAR($L$3))+(MONTH(H8432)-MONTH($L$3))</f>
        <v/>
      </c>
      <c r="R8432" s="366">
        <f>IF(N8432="IBIRAPITANGA FASE 3",IF(P8432="Atraso",M8432,M8432/(1+$J$2)^Q8432),IF(P8432="Atraso",M8432,M8432/(1+$J$1)^Q8432))</f>
        <v/>
      </c>
    </row>
    <row r="8433">
      <c r="A8433" t="inlineStr">
        <is>
          <t>Q08L05</t>
        </is>
      </c>
      <c r="B8433" t="inlineStr">
        <is>
          <t>REYNALDO FERREIRA ALVES</t>
        </is>
      </c>
      <c r="C8433" t="n">
        <v>1</v>
      </c>
      <c r="D8433" t="inlineStr">
        <is>
          <t>IPCA</t>
        </is>
      </c>
      <c r="E8433" t="n">
        <v>0</v>
      </c>
      <c r="F8433" t="inlineStr">
        <is>
          <t>MENSAL</t>
        </is>
      </c>
      <c r="G8433" t="n">
        <v>46407</v>
      </c>
      <c r="H8433" t="n">
        <v>46407</v>
      </c>
      <c r="I8433" t="inlineStr">
        <is>
          <t>042</t>
        </is>
      </c>
      <c r="J8433" t="inlineStr">
        <is>
          <t>CARTEIRA</t>
        </is>
      </c>
      <c r="K8433" t="inlineStr">
        <is>
          <t>CONTRATO</t>
        </is>
      </c>
      <c r="L8433" t="n">
        <v>1217.783604</v>
      </c>
      <c r="M8433" t="inlineStr"/>
      <c r="N8433" t="inlineStr"/>
      <c r="O8433" s="142">
        <f>DATE(YEAR(H8433),MONTH(H8433),1)</f>
        <v/>
      </c>
      <c r="P8433" s="132">
        <f>IF(H8433&gt;$L$3,"Futuro","Atraso")</f>
        <v/>
      </c>
      <c r="Q8433">
        <f>12*(YEAR(H8433)-YEAR($L$3))+(MONTH(H8433)-MONTH($L$3))</f>
        <v/>
      </c>
      <c r="R8433" s="366">
        <f>IF(N8433="IBIRAPITANGA FASE 3",IF(P8433="Atraso",M8433,M8433/(1+$J$2)^Q8433),IF(P8433="Atraso",M8433,M8433/(1+$J$1)^Q8433))</f>
        <v/>
      </c>
    </row>
    <row r="8434">
      <c r="A8434" t="inlineStr">
        <is>
          <t>Q08L05</t>
        </is>
      </c>
      <c r="B8434" t="inlineStr">
        <is>
          <t>REYNALDO FERREIRA ALVES</t>
        </is>
      </c>
      <c r="C8434" t="n">
        <v>1</v>
      </c>
      <c r="D8434" t="inlineStr">
        <is>
          <t>IPCA</t>
        </is>
      </c>
      <c r="E8434" t="n">
        <v>0</v>
      </c>
      <c r="F8434" t="inlineStr">
        <is>
          <t>MENSAL</t>
        </is>
      </c>
      <c r="G8434" t="n">
        <v>46407</v>
      </c>
      <c r="H8434" t="n">
        <v>46407</v>
      </c>
      <c r="I8434" t="inlineStr">
        <is>
          <t>004</t>
        </is>
      </c>
      <c r="J8434" t="inlineStr">
        <is>
          <t>CARTEIRA</t>
        </is>
      </c>
      <c r="K8434" t="inlineStr">
        <is>
          <t>CONTRATO</t>
        </is>
      </c>
      <c r="L8434" t="n">
        <v>4201.365744000001</v>
      </c>
      <c r="M8434" t="inlineStr"/>
      <c r="N8434" t="inlineStr"/>
      <c r="O8434" s="142">
        <f>DATE(YEAR(H8434),MONTH(H8434),1)</f>
        <v/>
      </c>
      <c r="P8434" s="132">
        <f>IF(H8434&gt;$L$3,"Futuro","Atraso")</f>
        <v/>
      </c>
      <c r="Q8434">
        <f>12*(YEAR(H8434)-YEAR($L$3))+(MONTH(H8434)-MONTH($L$3))</f>
        <v/>
      </c>
      <c r="R8434" s="366">
        <f>IF(N8434="IBIRAPITANGA FASE 3",IF(P8434="Atraso",M8434,M8434/(1+$J$2)^Q8434),IF(P8434="Atraso",M8434,M8434/(1+$J$1)^Q8434))</f>
        <v/>
      </c>
    </row>
    <row r="8435">
      <c r="A8435" t="inlineStr">
        <is>
          <t>Q08L010</t>
        </is>
      </c>
      <c r="B8435" t="inlineStr">
        <is>
          <t>MARCELO PACHECO OLIVEIRA</t>
        </is>
      </c>
      <c r="C8435" t="n">
        <v>1</v>
      </c>
      <c r="D8435" t="inlineStr">
        <is>
          <t>IPCA</t>
        </is>
      </c>
      <c r="E8435" t="n">
        <v>0.009488792934583046</v>
      </c>
      <c r="F8435" t="inlineStr">
        <is>
          <t>MENSAL</t>
        </is>
      </c>
      <c r="G8435" t="n">
        <v>45204</v>
      </c>
      <c r="H8435" t="n">
        <v>45204</v>
      </c>
      <c r="I8435" t="inlineStr">
        <is>
          <t>016</t>
        </is>
      </c>
      <c r="J8435" t="inlineStr">
        <is>
          <t>CARTEIRA</t>
        </is>
      </c>
      <c r="K8435" t="inlineStr">
        <is>
          <t>CONTRATO</t>
        </is>
      </c>
      <c r="L8435" t="n">
        <v>600.2981100000001</v>
      </c>
      <c r="M8435" t="inlineStr"/>
      <c r="N8435" t="inlineStr"/>
      <c r="O8435" s="142">
        <f>DATE(YEAR(H8435),MONTH(H8435),1)</f>
        <v/>
      </c>
      <c r="P8435" s="132">
        <f>IF(H8435&gt;$L$3,"Futuro","Atraso")</f>
        <v/>
      </c>
      <c r="Q8435">
        <f>12*(YEAR(H8435)-YEAR($L$3))+(MONTH(H8435)-MONTH($L$3))</f>
        <v/>
      </c>
      <c r="R8435" s="366">
        <f>IF(N8435="IBIRAPITANGA FASE 3",IF(P8435="Atraso",M8435,M8435/(1+$J$2)^Q8435),IF(P8435="Atraso",M8435,M8435/(1+$J$1)^Q8435))</f>
        <v/>
      </c>
    </row>
    <row r="8436">
      <c r="A8436" t="inlineStr">
        <is>
          <t>Q08L010</t>
        </is>
      </c>
      <c r="B8436" t="inlineStr">
        <is>
          <t>MARCELO PACHECO OLIVEIRA</t>
        </is>
      </c>
      <c r="C8436" t="n">
        <v>1</v>
      </c>
      <c r="D8436" t="inlineStr">
        <is>
          <t>IPCA</t>
        </is>
      </c>
      <c r="E8436" t="n">
        <v>0.009488792934583046</v>
      </c>
      <c r="F8436" t="inlineStr">
        <is>
          <t>MENSAL</t>
        </is>
      </c>
      <c r="G8436" t="n">
        <v>45235</v>
      </c>
      <c r="H8436" t="n">
        <v>45235</v>
      </c>
      <c r="I8436" t="inlineStr">
        <is>
          <t>017</t>
        </is>
      </c>
      <c r="J8436" t="inlineStr">
        <is>
          <t>CARTEIRA</t>
        </is>
      </c>
      <c r="K8436" t="inlineStr">
        <is>
          <t>CONTRATO</t>
        </is>
      </c>
      <c r="L8436" t="n">
        <v>600.2981100000001</v>
      </c>
      <c r="M8436" t="inlineStr"/>
      <c r="N8436" t="inlineStr"/>
      <c r="O8436" s="142">
        <f>DATE(YEAR(H8436),MONTH(H8436),1)</f>
        <v/>
      </c>
      <c r="P8436" s="132">
        <f>IF(H8436&gt;$L$3,"Futuro","Atraso")</f>
        <v/>
      </c>
      <c r="Q8436">
        <f>12*(YEAR(H8436)-YEAR($L$3))+(MONTH(H8436)-MONTH($L$3))</f>
        <v/>
      </c>
      <c r="R8436" s="366">
        <f>IF(N8436="IBIRAPITANGA FASE 3",IF(P8436="Atraso",M8436,M8436/(1+$J$2)^Q8436),IF(P8436="Atraso",M8436,M8436/(1+$J$1)^Q8436))</f>
        <v/>
      </c>
    </row>
    <row r="8437">
      <c r="A8437" t="inlineStr">
        <is>
          <t>Q08L010</t>
        </is>
      </c>
      <c r="B8437" t="inlineStr">
        <is>
          <t>MARCELO PACHECO OLIVEIRA</t>
        </is>
      </c>
      <c r="C8437" t="n">
        <v>1</v>
      </c>
      <c r="D8437" t="inlineStr">
        <is>
          <t>IPCA</t>
        </is>
      </c>
      <c r="E8437" t="n">
        <v>0.009488792934583046</v>
      </c>
      <c r="F8437" t="inlineStr">
        <is>
          <t>MENSAL</t>
        </is>
      </c>
      <c r="G8437" t="n">
        <v>45265</v>
      </c>
      <c r="H8437" t="n">
        <v>45265</v>
      </c>
      <c r="I8437" t="inlineStr">
        <is>
          <t>018</t>
        </is>
      </c>
      <c r="J8437" t="inlineStr">
        <is>
          <t>CARTEIRA</t>
        </is>
      </c>
      <c r="K8437" t="inlineStr">
        <is>
          <t>CONTRATO</t>
        </is>
      </c>
      <c r="L8437" t="n">
        <v>600.2981100000001</v>
      </c>
      <c r="M8437" t="inlineStr"/>
      <c r="N8437" t="inlineStr"/>
      <c r="O8437" s="142">
        <f>DATE(YEAR(H8437),MONTH(H8437),1)</f>
        <v/>
      </c>
      <c r="P8437" s="132">
        <f>IF(H8437&gt;$L$3,"Futuro","Atraso")</f>
        <v/>
      </c>
      <c r="Q8437">
        <f>12*(YEAR(H8437)-YEAR($L$3))+(MONTH(H8437)-MONTH($L$3))</f>
        <v/>
      </c>
      <c r="R8437" s="366">
        <f>IF(N8437="IBIRAPITANGA FASE 3",IF(P8437="Atraso",M8437,M8437/(1+$J$2)^Q8437),IF(P8437="Atraso",M8437,M8437/(1+$J$1)^Q8437))</f>
        <v/>
      </c>
    </row>
    <row r="8438">
      <c r="A8438" t="inlineStr">
        <is>
          <t>Q08L010</t>
        </is>
      </c>
      <c r="B8438" t="inlineStr">
        <is>
          <t>MARCELO PACHECO OLIVEIRA</t>
        </is>
      </c>
      <c r="C8438" t="n">
        <v>1</v>
      </c>
      <c r="D8438" t="inlineStr">
        <is>
          <t>IPCA</t>
        </is>
      </c>
      <c r="E8438" t="n">
        <v>0.009488792934583046</v>
      </c>
      <c r="F8438" t="inlineStr">
        <is>
          <t>MENSAL</t>
        </is>
      </c>
      <c r="G8438" t="n">
        <v>45296</v>
      </c>
      <c r="H8438" t="n">
        <v>45296</v>
      </c>
      <c r="I8438" t="inlineStr">
        <is>
          <t>019</t>
        </is>
      </c>
      <c r="J8438" t="inlineStr">
        <is>
          <t>CARTEIRA</t>
        </is>
      </c>
      <c r="K8438" t="inlineStr">
        <is>
          <t>CONTRATO</t>
        </is>
      </c>
      <c r="L8438" t="n">
        <v>600.2981100000001</v>
      </c>
      <c r="M8438" t="inlineStr"/>
      <c r="N8438" t="inlineStr"/>
      <c r="O8438" s="142">
        <f>DATE(YEAR(H8438),MONTH(H8438),1)</f>
        <v/>
      </c>
      <c r="P8438" s="132">
        <f>IF(H8438&gt;$L$3,"Futuro","Atraso")</f>
        <v/>
      </c>
      <c r="Q8438">
        <f>12*(YEAR(H8438)-YEAR($L$3))+(MONTH(H8438)-MONTH($L$3))</f>
        <v/>
      </c>
      <c r="R8438" s="366">
        <f>IF(N8438="IBIRAPITANGA FASE 3",IF(P8438="Atraso",M8438,M8438/(1+$J$2)^Q8438),IF(P8438="Atraso",M8438,M8438/(1+$J$1)^Q8438))</f>
        <v/>
      </c>
    </row>
    <row r="8439">
      <c r="A8439" t="inlineStr">
        <is>
          <t>Q08L010</t>
        </is>
      </c>
      <c r="B8439" t="inlineStr">
        <is>
          <t>MARCELO PACHECO OLIVEIRA</t>
        </is>
      </c>
      <c r="C8439" t="n">
        <v>1</v>
      </c>
      <c r="D8439" t="inlineStr">
        <is>
          <t>IPCA</t>
        </is>
      </c>
      <c r="E8439" t="n">
        <v>0.009488792934583046</v>
      </c>
      <c r="F8439" t="inlineStr">
        <is>
          <t>MENSAL</t>
        </is>
      </c>
      <c r="G8439" t="n">
        <v>45327</v>
      </c>
      <c r="H8439" t="n">
        <v>45327</v>
      </c>
      <c r="I8439" t="inlineStr">
        <is>
          <t>020</t>
        </is>
      </c>
      <c r="J8439" t="inlineStr">
        <is>
          <t>CARTEIRA</t>
        </is>
      </c>
      <c r="K8439" t="inlineStr">
        <is>
          <t>CONTRATO</t>
        </is>
      </c>
      <c r="L8439" t="n">
        <v>600.2981100000001</v>
      </c>
      <c r="M8439" t="inlineStr"/>
      <c r="N8439" t="inlineStr"/>
      <c r="O8439" s="142">
        <f>DATE(YEAR(H8439),MONTH(H8439),1)</f>
        <v/>
      </c>
      <c r="P8439" s="132">
        <f>IF(H8439&gt;$L$3,"Futuro","Atraso")</f>
        <v/>
      </c>
      <c r="Q8439">
        <f>12*(YEAR(H8439)-YEAR($L$3))+(MONTH(H8439)-MONTH($L$3))</f>
        <v/>
      </c>
      <c r="R8439" s="366">
        <f>IF(N8439="IBIRAPITANGA FASE 3",IF(P8439="Atraso",M8439,M8439/(1+$J$2)^Q8439),IF(P8439="Atraso",M8439,M8439/(1+$J$1)^Q8439))</f>
        <v/>
      </c>
    </row>
    <row r="8440">
      <c r="A8440" t="inlineStr">
        <is>
          <t>Q08L010</t>
        </is>
      </c>
      <c r="B8440" t="inlineStr">
        <is>
          <t>MARCELO PACHECO OLIVEIRA</t>
        </is>
      </c>
      <c r="C8440" t="n">
        <v>1</v>
      </c>
      <c r="D8440" t="inlineStr">
        <is>
          <t>IPCA</t>
        </is>
      </c>
      <c r="E8440" t="n">
        <v>0.009488792934583046</v>
      </c>
      <c r="F8440" t="inlineStr">
        <is>
          <t>MENSAL</t>
        </is>
      </c>
      <c r="G8440" t="n">
        <v>45356</v>
      </c>
      <c r="H8440" t="n">
        <v>45356</v>
      </c>
      <c r="I8440" t="inlineStr">
        <is>
          <t>021</t>
        </is>
      </c>
      <c r="J8440" t="inlineStr">
        <is>
          <t>CARTEIRA</t>
        </is>
      </c>
      <c r="K8440" t="inlineStr">
        <is>
          <t>CONTRATO</t>
        </is>
      </c>
      <c r="L8440" t="n">
        <v>600.2981100000001</v>
      </c>
      <c r="M8440" t="inlineStr"/>
      <c r="N8440" t="inlineStr"/>
      <c r="O8440" s="142">
        <f>DATE(YEAR(H8440),MONTH(H8440),1)</f>
        <v/>
      </c>
      <c r="P8440" s="132">
        <f>IF(H8440&gt;$L$3,"Futuro","Atraso")</f>
        <v/>
      </c>
      <c r="Q8440">
        <f>12*(YEAR(H8440)-YEAR($L$3))+(MONTH(H8440)-MONTH($L$3))</f>
        <v/>
      </c>
      <c r="R8440" s="366">
        <f>IF(N8440="IBIRAPITANGA FASE 3",IF(P8440="Atraso",M8440,M8440/(1+$J$2)^Q8440),IF(P8440="Atraso",M8440,M8440/(1+$J$1)^Q8440))</f>
        <v/>
      </c>
    </row>
    <row r="8441">
      <c r="A8441" t="inlineStr">
        <is>
          <t>Q08L010</t>
        </is>
      </c>
      <c r="B8441" t="inlineStr">
        <is>
          <t>MARCELO PACHECO OLIVEIRA</t>
        </is>
      </c>
      <c r="C8441" t="n">
        <v>1</v>
      </c>
      <c r="D8441" t="inlineStr">
        <is>
          <t>IPCA</t>
        </is>
      </c>
      <c r="E8441" t="n">
        <v>0.009488792934583046</v>
      </c>
      <c r="F8441" t="inlineStr">
        <is>
          <t>MENSAL</t>
        </is>
      </c>
      <c r="G8441" t="n">
        <v>45387</v>
      </c>
      <c r="H8441" t="n">
        <v>45387</v>
      </c>
      <c r="I8441" t="inlineStr">
        <is>
          <t>022</t>
        </is>
      </c>
      <c r="J8441" t="inlineStr">
        <is>
          <t>CARTEIRA</t>
        </is>
      </c>
      <c r="K8441" t="inlineStr">
        <is>
          <t>CONTRATO</t>
        </is>
      </c>
      <c r="L8441" t="n">
        <v>600.2981100000001</v>
      </c>
      <c r="M8441" t="inlineStr"/>
      <c r="N8441" t="inlineStr"/>
      <c r="O8441" s="142">
        <f>DATE(YEAR(H8441),MONTH(H8441),1)</f>
        <v/>
      </c>
      <c r="P8441" s="132">
        <f>IF(H8441&gt;$L$3,"Futuro","Atraso")</f>
        <v/>
      </c>
      <c r="Q8441">
        <f>12*(YEAR(H8441)-YEAR($L$3))+(MONTH(H8441)-MONTH($L$3))</f>
        <v/>
      </c>
      <c r="R8441" s="366">
        <f>IF(N8441="IBIRAPITANGA FASE 3",IF(P8441="Atraso",M8441,M8441/(1+$J$2)^Q8441),IF(P8441="Atraso",M8441,M8441/(1+$J$1)^Q8441))</f>
        <v/>
      </c>
    </row>
    <row r="8442">
      <c r="A8442" t="inlineStr">
        <is>
          <t>Q08L010</t>
        </is>
      </c>
      <c r="B8442" t="inlineStr">
        <is>
          <t>MARCELO PACHECO OLIVEIRA</t>
        </is>
      </c>
      <c r="C8442" t="n">
        <v>1</v>
      </c>
      <c r="D8442" t="inlineStr">
        <is>
          <t>IPCA</t>
        </is>
      </c>
      <c r="E8442" t="n">
        <v>0.009488792934583046</v>
      </c>
      <c r="F8442" t="inlineStr">
        <is>
          <t>MENSAL</t>
        </is>
      </c>
      <c r="G8442" t="n">
        <v>45417</v>
      </c>
      <c r="H8442" t="n">
        <v>45417</v>
      </c>
      <c r="I8442" t="inlineStr">
        <is>
          <t>023</t>
        </is>
      </c>
      <c r="J8442" t="inlineStr">
        <is>
          <t>CARTEIRA</t>
        </is>
      </c>
      <c r="K8442" t="inlineStr">
        <is>
          <t>CONTRATO</t>
        </is>
      </c>
      <c r="L8442" t="n">
        <v>600.2981100000001</v>
      </c>
      <c r="M8442" t="inlineStr"/>
      <c r="N8442" t="inlineStr"/>
      <c r="O8442" s="142">
        <f>DATE(YEAR(H8442),MONTH(H8442),1)</f>
        <v/>
      </c>
      <c r="P8442" s="132">
        <f>IF(H8442&gt;$L$3,"Futuro","Atraso")</f>
        <v/>
      </c>
      <c r="Q8442">
        <f>12*(YEAR(H8442)-YEAR($L$3))+(MONTH(H8442)-MONTH($L$3))</f>
        <v/>
      </c>
      <c r="R8442" s="366">
        <f>IF(N8442="IBIRAPITANGA FASE 3",IF(P8442="Atraso",M8442,M8442/(1+$J$2)^Q8442),IF(P8442="Atraso",M8442,M8442/(1+$J$1)^Q8442))</f>
        <v/>
      </c>
    </row>
    <row r="8443">
      <c r="A8443" t="inlineStr">
        <is>
          <t>Q08L010</t>
        </is>
      </c>
      <c r="B8443" t="inlineStr">
        <is>
          <t>MARCELO PACHECO OLIVEIRA</t>
        </is>
      </c>
      <c r="C8443" t="n">
        <v>1</v>
      </c>
      <c r="D8443" t="inlineStr">
        <is>
          <t>IPCA</t>
        </is>
      </c>
      <c r="E8443" t="n">
        <v>0.009488792934583046</v>
      </c>
      <c r="F8443" t="inlineStr">
        <is>
          <t>MENSAL</t>
        </is>
      </c>
      <c r="G8443" t="n">
        <v>45448</v>
      </c>
      <c r="H8443" t="n">
        <v>45448</v>
      </c>
      <c r="I8443" t="inlineStr">
        <is>
          <t>024</t>
        </is>
      </c>
      <c r="J8443" t="inlineStr">
        <is>
          <t>CARTEIRA</t>
        </is>
      </c>
      <c r="K8443" t="inlineStr">
        <is>
          <t>CONTRATO</t>
        </is>
      </c>
      <c r="L8443" t="n">
        <v>600.2981100000001</v>
      </c>
      <c r="M8443" t="inlineStr"/>
      <c r="N8443" t="inlineStr"/>
      <c r="O8443" s="142">
        <f>DATE(YEAR(H8443),MONTH(H8443),1)</f>
        <v/>
      </c>
      <c r="P8443" s="132">
        <f>IF(H8443&gt;$L$3,"Futuro","Atraso")</f>
        <v/>
      </c>
      <c r="Q8443">
        <f>12*(YEAR(H8443)-YEAR($L$3))+(MONTH(H8443)-MONTH($L$3))</f>
        <v/>
      </c>
      <c r="R8443" s="366">
        <f>IF(N8443="IBIRAPITANGA FASE 3",IF(P8443="Atraso",M8443,M8443/(1+$J$2)^Q8443),IF(P8443="Atraso",M8443,M8443/(1+$J$1)^Q8443))</f>
        <v/>
      </c>
    </row>
    <row r="8444">
      <c r="A8444" t="inlineStr">
        <is>
          <t>Q08L010</t>
        </is>
      </c>
      <c r="B8444" t="inlineStr">
        <is>
          <t>MARCELO PACHECO OLIVEIRA</t>
        </is>
      </c>
      <c r="C8444" t="n">
        <v>1</v>
      </c>
      <c r="D8444" t="inlineStr">
        <is>
          <t>IPCA</t>
        </is>
      </c>
      <c r="E8444" t="n">
        <v>0.009488792934583046</v>
      </c>
      <c r="F8444" t="inlineStr">
        <is>
          <t>MENSAL</t>
        </is>
      </c>
      <c r="G8444" t="n">
        <v>45448</v>
      </c>
      <c r="H8444" t="n">
        <v>45448</v>
      </c>
      <c r="I8444" t="inlineStr">
        <is>
          <t>002</t>
        </is>
      </c>
      <c r="J8444" t="inlineStr">
        <is>
          <t>CARTEIRA</t>
        </is>
      </c>
      <c r="K8444" t="inlineStr">
        <is>
          <t>CONTRATO</t>
        </is>
      </c>
      <c r="L8444" t="n">
        <v>1897.904568</v>
      </c>
      <c r="M8444" t="inlineStr"/>
      <c r="N8444" t="inlineStr"/>
      <c r="O8444" s="142">
        <f>DATE(YEAR(H8444),MONTH(H8444),1)</f>
        <v/>
      </c>
      <c r="P8444" s="132">
        <f>IF(H8444&gt;$L$3,"Futuro","Atraso")</f>
        <v/>
      </c>
      <c r="Q8444">
        <f>12*(YEAR(H8444)-YEAR($L$3))+(MONTH(H8444)-MONTH($L$3))</f>
        <v/>
      </c>
      <c r="R8444" s="366">
        <f>IF(N8444="IBIRAPITANGA FASE 3",IF(P8444="Atraso",M8444,M8444/(1+$J$2)^Q8444),IF(P8444="Atraso",M8444,M8444/(1+$J$1)^Q8444))</f>
        <v/>
      </c>
    </row>
    <row r="8445">
      <c r="A8445" t="inlineStr">
        <is>
          <t>Q08L010</t>
        </is>
      </c>
      <c r="B8445" t="inlineStr">
        <is>
          <t>MARCELO PACHECO OLIVEIRA</t>
        </is>
      </c>
      <c r="C8445" t="n">
        <v>1</v>
      </c>
      <c r="D8445" t="inlineStr">
        <is>
          <t>IPCA</t>
        </is>
      </c>
      <c r="E8445" t="n">
        <v>0.009488792934583046</v>
      </c>
      <c r="F8445" t="inlineStr">
        <is>
          <t>MENSAL</t>
        </is>
      </c>
      <c r="G8445" t="n">
        <v>45478</v>
      </c>
      <c r="H8445" t="n">
        <v>45478</v>
      </c>
      <c r="I8445" t="inlineStr">
        <is>
          <t>025</t>
        </is>
      </c>
      <c r="J8445" t="inlineStr">
        <is>
          <t>CARTEIRA</t>
        </is>
      </c>
      <c r="K8445" t="inlineStr">
        <is>
          <t>CONTRATO</t>
        </is>
      </c>
      <c r="L8445" t="n">
        <v>600.2981100000001</v>
      </c>
      <c r="M8445" t="inlineStr"/>
      <c r="N8445" t="inlineStr"/>
      <c r="O8445" s="142">
        <f>DATE(YEAR(H8445),MONTH(H8445),1)</f>
        <v/>
      </c>
      <c r="P8445" s="132">
        <f>IF(H8445&gt;$L$3,"Futuro","Atraso")</f>
        <v/>
      </c>
      <c r="Q8445">
        <f>12*(YEAR(H8445)-YEAR($L$3))+(MONTH(H8445)-MONTH($L$3))</f>
        <v/>
      </c>
      <c r="R8445" s="366">
        <f>IF(N8445="IBIRAPITANGA FASE 3",IF(P8445="Atraso",M8445,M8445/(1+$J$2)^Q8445),IF(P8445="Atraso",M8445,M8445/(1+$J$1)^Q8445))</f>
        <v/>
      </c>
    </row>
    <row r="8446">
      <c r="A8446" t="inlineStr">
        <is>
          <t>Q08L010</t>
        </is>
      </c>
      <c r="B8446" t="inlineStr">
        <is>
          <t>MARCELO PACHECO OLIVEIRA</t>
        </is>
      </c>
      <c r="C8446" t="n">
        <v>1</v>
      </c>
      <c r="D8446" t="inlineStr">
        <is>
          <t>IPCA</t>
        </is>
      </c>
      <c r="E8446" t="n">
        <v>0.009488792934583046</v>
      </c>
      <c r="F8446" t="inlineStr">
        <is>
          <t>MENSAL</t>
        </is>
      </c>
      <c r="G8446" t="n">
        <v>45509</v>
      </c>
      <c r="H8446" t="n">
        <v>45509</v>
      </c>
      <c r="I8446" t="inlineStr">
        <is>
          <t>026</t>
        </is>
      </c>
      <c r="J8446" t="inlineStr">
        <is>
          <t>CARTEIRA</t>
        </is>
      </c>
      <c r="K8446" t="inlineStr">
        <is>
          <t>CONTRATO</t>
        </is>
      </c>
      <c r="L8446" t="n">
        <v>600.2981100000001</v>
      </c>
      <c r="M8446" t="inlineStr"/>
      <c r="N8446" t="inlineStr"/>
      <c r="O8446" s="142">
        <f>DATE(YEAR(H8446),MONTH(H8446),1)</f>
        <v/>
      </c>
      <c r="P8446" s="132">
        <f>IF(H8446&gt;$L$3,"Futuro","Atraso")</f>
        <v/>
      </c>
      <c r="Q8446">
        <f>12*(YEAR(H8446)-YEAR($L$3))+(MONTH(H8446)-MONTH($L$3))</f>
        <v/>
      </c>
      <c r="R8446" s="366">
        <f>IF(N8446="IBIRAPITANGA FASE 3",IF(P8446="Atraso",M8446,M8446/(1+$J$2)^Q8446),IF(P8446="Atraso",M8446,M8446/(1+$J$1)^Q8446))</f>
        <v/>
      </c>
    </row>
    <row r="8447">
      <c r="A8447" t="inlineStr">
        <is>
          <t>Q08L010</t>
        </is>
      </c>
      <c r="B8447" t="inlineStr">
        <is>
          <t>MARCELO PACHECO OLIVEIRA</t>
        </is>
      </c>
      <c r="C8447" t="n">
        <v>1</v>
      </c>
      <c r="D8447" t="inlineStr">
        <is>
          <t>IPCA</t>
        </is>
      </c>
      <c r="E8447" t="n">
        <v>0.009488792934583046</v>
      </c>
      <c r="F8447" t="inlineStr">
        <is>
          <t>MENSAL</t>
        </is>
      </c>
      <c r="G8447" t="n">
        <v>45540</v>
      </c>
      <c r="H8447" t="n">
        <v>45540</v>
      </c>
      <c r="I8447" t="inlineStr">
        <is>
          <t>027</t>
        </is>
      </c>
      <c r="J8447" t="inlineStr">
        <is>
          <t>CARTEIRA</t>
        </is>
      </c>
      <c r="K8447" t="inlineStr">
        <is>
          <t>CONTRATO</t>
        </is>
      </c>
      <c r="L8447" t="n">
        <v>600.2981100000001</v>
      </c>
      <c r="M8447" t="inlineStr"/>
      <c r="N8447" t="inlineStr"/>
      <c r="O8447" s="142">
        <f>DATE(YEAR(H8447),MONTH(H8447),1)</f>
        <v/>
      </c>
      <c r="P8447" s="132">
        <f>IF(H8447&gt;$L$3,"Futuro","Atraso")</f>
        <v/>
      </c>
      <c r="Q8447">
        <f>12*(YEAR(H8447)-YEAR($L$3))+(MONTH(H8447)-MONTH($L$3))</f>
        <v/>
      </c>
      <c r="R8447" s="366">
        <f>IF(N8447="IBIRAPITANGA FASE 3",IF(P8447="Atraso",M8447,M8447/(1+$J$2)^Q8447),IF(P8447="Atraso",M8447,M8447/(1+$J$1)^Q8447))</f>
        <v/>
      </c>
    </row>
    <row r="8448">
      <c r="A8448" t="inlineStr">
        <is>
          <t>Q08L010</t>
        </is>
      </c>
      <c r="B8448" t="inlineStr">
        <is>
          <t>MARCELO PACHECO OLIVEIRA</t>
        </is>
      </c>
      <c r="C8448" t="n">
        <v>1</v>
      </c>
      <c r="D8448" t="inlineStr">
        <is>
          <t>IPCA</t>
        </is>
      </c>
      <c r="E8448" t="n">
        <v>0.009488792934583046</v>
      </c>
      <c r="F8448" t="inlineStr">
        <is>
          <t>MENSAL</t>
        </is>
      </c>
      <c r="G8448" t="n">
        <v>45570</v>
      </c>
      <c r="H8448" t="n">
        <v>45570</v>
      </c>
      <c r="I8448" t="inlineStr">
        <is>
          <t>028</t>
        </is>
      </c>
      <c r="J8448" t="inlineStr">
        <is>
          <t>CARTEIRA</t>
        </is>
      </c>
      <c r="K8448" t="inlineStr">
        <is>
          <t>CONTRATO</t>
        </is>
      </c>
      <c r="L8448" t="n">
        <v>600.2981100000001</v>
      </c>
      <c r="M8448" t="inlineStr"/>
      <c r="N8448" t="inlineStr"/>
      <c r="O8448" s="142">
        <f>DATE(YEAR(H8448),MONTH(H8448),1)</f>
        <v/>
      </c>
      <c r="P8448" s="132">
        <f>IF(H8448&gt;$L$3,"Futuro","Atraso")</f>
        <v/>
      </c>
      <c r="Q8448">
        <f>12*(YEAR(H8448)-YEAR($L$3))+(MONTH(H8448)-MONTH($L$3))</f>
        <v/>
      </c>
      <c r="R8448" s="366">
        <f>IF(N8448="IBIRAPITANGA FASE 3",IF(P8448="Atraso",M8448,M8448/(1+$J$2)^Q8448),IF(P8448="Atraso",M8448,M8448/(1+$J$1)^Q8448))</f>
        <v/>
      </c>
    </row>
    <row r="8449">
      <c r="A8449" t="inlineStr">
        <is>
          <t>Q08L010</t>
        </is>
      </c>
      <c r="B8449" t="inlineStr">
        <is>
          <t>MARCELO PACHECO OLIVEIRA</t>
        </is>
      </c>
      <c r="C8449" t="n">
        <v>1</v>
      </c>
      <c r="D8449" t="inlineStr">
        <is>
          <t>IPCA</t>
        </is>
      </c>
      <c r="E8449" t="n">
        <v>0.009488792934583046</v>
      </c>
      <c r="F8449" t="inlineStr">
        <is>
          <t>MENSAL</t>
        </is>
      </c>
      <c r="G8449" t="n">
        <v>45601</v>
      </c>
      <c r="H8449" t="n">
        <v>45601</v>
      </c>
      <c r="I8449" t="inlineStr">
        <is>
          <t>029</t>
        </is>
      </c>
      <c r="J8449" t="inlineStr">
        <is>
          <t>CARTEIRA</t>
        </is>
      </c>
      <c r="K8449" t="inlineStr">
        <is>
          <t>CONTRATO</t>
        </is>
      </c>
      <c r="L8449" t="n">
        <v>600.2981100000001</v>
      </c>
      <c r="M8449" t="inlineStr"/>
      <c r="N8449" t="inlineStr"/>
      <c r="O8449" s="142">
        <f>DATE(YEAR(H8449),MONTH(H8449),1)</f>
        <v/>
      </c>
      <c r="P8449" s="132">
        <f>IF(H8449&gt;$L$3,"Futuro","Atraso")</f>
        <v/>
      </c>
      <c r="Q8449">
        <f>12*(YEAR(H8449)-YEAR($L$3))+(MONTH(H8449)-MONTH($L$3))</f>
        <v/>
      </c>
      <c r="R8449" s="366">
        <f>IF(N8449="IBIRAPITANGA FASE 3",IF(P8449="Atraso",M8449,M8449/(1+$J$2)^Q8449),IF(P8449="Atraso",M8449,M8449/(1+$J$1)^Q8449))</f>
        <v/>
      </c>
    </row>
    <row r="8450">
      <c r="A8450" t="inlineStr">
        <is>
          <t>Q08L010</t>
        </is>
      </c>
      <c r="B8450" t="inlineStr">
        <is>
          <t>MARCELO PACHECO OLIVEIRA</t>
        </is>
      </c>
      <c r="C8450" t="n">
        <v>1</v>
      </c>
      <c r="D8450" t="inlineStr">
        <is>
          <t>IPCA</t>
        </is>
      </c>
      <c r="E8450" t="n">
        <v>0.009488792934583046</v>
      </c>
      <c r="F8450" t="inlineStr">
        <is>
          <t>MENSAL</t>
        </is>
      </c>
      <c r="G8450" t="n">
        <v>45631</v>
      </c>
      <c r="H8450" t="n">
        <v>45631</v>
      </c>
      <c r="I8450" t="inlineStr">
        <is>
          <t>030</t>
        </is>
      </c>
      <c r="J8450" t="inlineStr">
        <is>
          <t>CARTEIRA</t>
        </is>
      </c>
      <c r="K8450" t="inlineStr">
        <is>
          <t>CONTRATO</t>
        </is>
      </c>
      <c r="L8450" t="n">
        <v>600.2981100000001</v>
      </c>
      <c r="M8450" t="inlineStr"/>
      <c r="N8450" t="inlineStr"/>
      <c r="O8450" s="142">
        <f>DATE(YEAR(H8450),MONTH(H8450),1)</f>
        <v/>
      </c>
      <c r="P8450" s="132">
        <f>IF(H8450&gt;$L$3,"Futuro","Atraso")</f>
        <v/>
      </c>
      <c r="Q8450">
        <f>12*(YEAR(H8450)-YEAR($L$3))+(MONTH(H8450)-MONTH($L$3))</f>
        <v/>
      </c>
      <c r="R8450" s="366">
        <f>IF(N8450="IBIRAPITANGA FASE 3",IF(P8450="Atraso",M8450,M8450/(1+$J$2)^Q8450),IF(P8450="Atraso",M8450,M8450/(1+$J$1)^Q8450))</f>
        <v/>
      </c>
    </row>
    <row r="8451">
      <c r="A8451" t="inlineStr">
        <is>
          <t>Q08L010</t>
        </is>
      </c>
      <c r="B8451" t="inlineStr">
        <is>
          <t>MARCELO PACHECO OLIVEIRA</t>
        </is>
      </c>
      <c r="C8451" t="n">
        <v>1</v>
      </c>
      <c r="D8451" t="inlineStr">
        <is>
          <t>IPCA</t>
        </is>
      </c>
      <c r="E8451" t="n">
        <v>0.009488792934583046</v>
      </c>
      <c r="F8451" t="inlineStr">
        <is>
          <t>MENSAL</t>
        </is>
      </c>
      <c r="G8451" t="n">
        <v>45662</v>
      </c>
      <c r="H8451" t="n">
        <v>45662</v>
      </c>
      <c r="I8451" t="inlineStr">
        <is>
          <t>031</t>
        </is>
      </c>
      <c r="J8451" t="inlineStr">
        <is>
          <t>CARTEIRA</t>
        </is>
      </c>
      <c r="K8451" t="inlineStr">
        <is>
          <t>CONTRATO</t>
        </is>
      </c>
      <c r="L8451" t="n">
        <v>600.2981100000001</v>
      </c>
      <c r="M8451" t="inlineStr"/>
      <c r="N8451" t="inlineStr"/>
      <c r="O8451" s="142">
        <f>DATE(YEAR(H8451),MONTH(H8451),1)</f>
        <v/>
      </c>
      <c r="P8451" s="132">
        <f>IF(H8451&gt;$L$3,"Futuro","Atraso")</f>
        <v/>
      </c>
      <c r="Q8451">
        <f>12*(YEAR(H8451)-YEAR($L$3))+(MONTH(H8451)-MONTH($L$3))</f>
        <v/>
      </c>
      <c r="R8451" s="366">
        <f>IF(N8451="IBIRAPITANGA FASE 3",IF(P8451="Atraso",M8451,M8451/(1+$J$2)^Q8451),IF(P8451="Atraso",M8451,M8451/(1+$J$1)^Q8451))</f>
        <v/>
      </c>
    </row>
    <row r="8452">
      <c r="A8452" t="inlineStr">
        <is>
          <t>Q08L010</t>
        </is>
      </c>
      <c r="B8452" t="inlineStr">
        <is>
          <t>MARCELO PACHECO OLIVEIRA</t>
        </is>
      </c>
      <c r="C8452" t="n">
        <v>1</v>
      </c>
      <c r="D8452" t="inlineStr">
        <is>
          <t>IPCA</t>
        </is>
      </c>
      <c r="E8452" t="n">
        <v>0.009488792934583046</v>
      </c>
      <c r="F8452" t="inlineStr">
        <is>
          <t>MENSAL</t>
        </is>
      </c>
      <c r="G8452" t="n">
        <v>45693</v>
      </c>
      <c r="H8452" t="n">
        <v>45693</v>
      </c>
      <c r="I8452" t="inlineStr">
        <is>
          <t>032</t>
        </is>
      </c>
      <c r="J8452" t="inlineStr">
        <is>
          <t>CARTEIRA</t>
        </is>
      </c>
      <c r="K8452" t="inlineStr">
        <is>
          <t>CONTRATO</t>
        </is>
      </c>
      <c r="L8452" t="n">
        <v>600.2981100000001</v>
      </c>
      <c r="M8452" t="inlineStr"/>
      <c r="N8452" t="inlineStr"/>
      <c r="O8452" s="142">
        <f>DATE(YEAR(H8452),MONTH(H8452),1)</f>
        <v/>
      </c>
      <c r="P8452" s="132">
        <f>IF(H8452&gt;$L$3,"Futuro","Atraso")</f>
        <v/>
      </c>
      <c r="Q8452">
        <f>12*(YEAR(H8452)-YEAR($L$3))+(MONTH(H8452)-MONTH($L$3))</f>
        <v/>
      </c>
      <c r="R8452" s="366">
        <f>IF(N8452="IBIRAPITANGA FASE 3",IF(P8452="Atraso",M8452,M8452/(1+$J$2)^Q8452),IF(P8452="Atraso",M8452,M8452/(1+$J$1)^Q8452))</f>
        <v/>
      </c>
    </row>
    <row r="8453">
      <c r="A8453" t="inlineStr">
        <is>
          <t>Q08L010</t>
        </is>
      </c>
      <c r="B8453" t="inlineStr">
        <is>
          <t>MARCELO PACHECO OLIVEIRA</t>
        </is>
      </c>
      <c r="C8453" t="n">
        <v>1</v>
      </c>
      <c r="D8453" t="inlineStr">
        <is>
          <t>IPCA</t>
        </is>
      </c>
      <c r="E8453" t="n">
        <v>0.009488792934583046</v>
      </c>
      <c r="F8453" t="inlineStr">
        <is>
          <t>MENSAL</t>
        </is>
      </c>
      <c r="G8453" t="n">
        <v>45721</v>
      </c>
      <c r="H8453" t="n">
        <v>45721</v>
      </c>
      <c r="I8453" t="inlineStr">
        <is>
          <t>033</t>
        </is>
      </c>
      <c r="J8453" t="inlineStr">
        <is>
          <t>CARTEIRA</t>
        </is>
      </c>
      <c r="K8453" t="inlineStr">
        <is>
          <t>CONTRATO</t>
        </is>
      </c>
      <c r="L8453" t="n">
        <v>600.2981100000001</v>
      </c>
      <c r="M8453" t="inlineStr"/>
      <c r="N8453" t="inlineStr"/>
      <c r="O8453" s="142">
        <f>DATE(YEAR(H8453),MONTH(H8453),1)</f>
        <v/>
      </c>
      <c r="P8453" s="132">
        <f>IF(H8453&gt;$L$3,"Futuro","Atraso")</f>
        <v/>
      </c>
      <c r="Q8453">
        <f>12*(YEAR(H8453)-YEAR($L$3))+(MONTH(H8453)-MONTH($L$3))</f>
        <v/>
      </c>
      <c r="R8453" s="366">
        <f>IF(N8453="IBIRAPITANGA FASE 3",IF(P8453="Atraso",M8453,M8453/(1+$J$2)^Q8453),IF(P8453="Atraso",M8453,M8453/(1+$J$1)^Q8453))</f>
        <v/>
      </c>
    </row>
    <row r="8454">
      <c r="A8454" t="inlineStr">
        <is>
          <t>Q08L010</t>
        </is>
      </c>
      <c r="B8454" t="inlineStr">
        <is>
          <t>MARCELO PACHECO OLIVEIRA</t>
        </is>
      </c>
      <c r="C8454" t="n">
        <v>1</v>
      </c>
      <c r="D8454" t="inlineStr">
        <is>
          <t>IPCA</t>
        </is>
      </c>
      <c r="E8454" t="n">
        <v>0.009488792934583046</v>
      </c>
      <c r="F8454" t="inlineStr">
        <is>
          <t>MENSAL</t>
        </is>
      </c>
      <c r="G8454" t="n">
        <v>45752</v>
      </c>
      <c r="H8454" t="n">
        <v>45752</v>
      </c>
      <c r="I8454" t="inlineStr">
        <is>
          <t>034</t>
        </is>
      </c>
      <c r="J8454" t="inlineStr">
        <is>
          <t>CARTEIRA</t>
        </is>
      </c>
      <c r="K8454" t="inlineStr">
        <is>
          <t>CONTRATO</t>
        </is>
      </c>
      <c r="L8454" t="n">
        <v>600.2981100000001</v>
      </c>
      <c r="M8454" t="inlineStr"/>
      <c r="N8454" t="inlineStr"/>
      <c r="O8454" s="142">
        <f>DATE(YEAR(H8454),MONTH(H8454),1)</f>
        <v/>
      </c>
      <c r="P8454" s="132">
        <f>IF(H8454&gt;$L$3,"Futuro","Atraso")</f>
        <v/>
      </c>
      <c r="Q8454">
        <f>12*(YEAR(H8454)-YEAR($L$3))+(MONTH(H8454)-MONTH($L$3))</f>
        <v/>
      </c>
      <c r="R8454" s="366">
        <f>IF(N8454="IBIRAPITANGA FASE 3",IF(P8454="Atraso",M8454,M8454/(1+$J$2)^Q8454),IF(P8454="Atraso",M8454,M8454/(1+$J$1)^Q8454))</f>
        <v/>
      </c>
    </row>
    <row r="8455">
      <c r="A8455" t="inlineStr">
        <is>
          <t>Q08L010</t>
        </is>
      </c>
      <c r="B8455" t="inlineStr">
        <is>
          <t>MARCELO PACHECO OLIVEIRA</t>
        </is>
      </c>
      <c r="C8455" t="n">
        <v>1</v>
      </c>
      <c r="D8455" t="inlineStr">
        <is>
          <t>IPCA</t>
        </is>
      </c>
      <c r="E8455" t="n">
        <v>0.009488792934583046</v>
      </c>
      <c r="F8455" t="inlineStr">
        <is>
          <t>MENSAL</t>
        </is>
      </c>
      <c r="G8455" t="n">
        <v>45782</v>
      </c>
      <c r="H8455" t="n">
        <v>45782</v>
      </c>
      <c r="I8455" t="inlineStr">
        <is>
          <t>035</t>
        </is>
      </c>
      <c r="J8455" t="inlineStr">
        <is>
          <t>CARTEIRA</t>
        </is>
      </c>
      <c r="K8455" t="inlineStr">
        <is>
          <t>CONTRATO</t>
        </is>
      </c>
      <c r="L8455" t="n">
        <v>600.2981100000001</v>
      </c>
      <c r="M8455" t="inlineStr"/>
      <c r="N8455" t="inlineStr"/>
      <c r="O8455" s="142">
        <f>DATE(YEAR(H8455),MONTH(H8455),1)</f>
        <v/>
      </c>
      <c r="P8455" s="132">
        <f>IF(H8455&gt;$L$3,"Futuro","Atraso")</f>
        <v/>
      </c>
      <c r="Q8455">
        <f>12*(YEAR(H8455)-YEAR($L$3))+(MONTH(H8455)-MONTH($L$3))</f>
        <v/>
      </c>
      <c r="R8455" s="366">
        <f>IF(N8455="IBIRAPITANGA FASE 3",IF(P8455="Atraso",M8455,M8455/(1+$J$2)^Q8455),IF(P8455="Atraso",M8455,M8455/(1+$J$1)^Q8455))</f>
        <v/>
      </c>
    </row>
    <row r="8456">
      <c r="A8456" t="inlineStr">
        <is>
          <t>Q08L010</t>
        </is>
      </c>
      <c r="B8456" t="inlineStr">
        <is>
          <t>MARCELO PACHECO OLIVEIRA</t>
        </is>
      </c>
      <c r="C8456" t="n">
        <v>1</v>
      </c>
      <c r="D8456" t="inlineStr">
        <is>
          <t>IPCA</t>
        </is>
      </c>
      <c r="E8456" t="n">
        <v>0.009488792934583046</v>
      </c>
      <c r="F8456" t="inlineStr">
        <is>
          <t>MENSAL</t>
        </is>
      </c>
      <c r="G8456" t="n">
        <v>45813</v>
      </c>
      <c r="H8456" t="n">
        <v>45813</v>
      </c>
      <c r="I8456" t="inlineStr">
        <is>
          <t>036</t>
        </is>
      </c>
      <c r="J8456" t="inlineStr">
        <is>
          <t>CARTEIRA</t>
        </is>
      </c>
      <c r="K8456" t="inlineStr">
        <is>
          <t>CONTRATO</t>
        </is>
      </c>
      <c r="L8456" t="n">
        <v>600.2981100000001</v>
      </c>
      <c r="M8456" t="inlineStr"/>
      <c r="N8456" t="inlineStr"/>
      <c r="O8456" s="142">
        <f>DATE(YEAR(H8456),MONTH(H8456),1)</f>
        <v/>
      </c>
      <c r="P8456" s="132">
        <f>IF(H8456&gt;$L$3,"Futuro","Atraso")</f>
        <v/>
      </c>
      <c r="Q8456">
        <f>12*(YEAR(H8456)-YEAR($L$3))+(MONTH(H8456)-MONTH($L$3))</f>
        <v/>
      </c>
      <c r="R8456" s="366">
        <f>IF(N8456="IBIRAPITANGA FASE 3",IF(P8456="Atraso",M8456,M8456/(1+$J$2)^Q8456),IF(P8456="Atraso",M8456,M8456/(1+$J$1)^Q8456))</f>
        <v/>
      </c>
    </row>
    <row r="8457">
      <c r="A8457" t="inlineStr">
        <is>
          <t>Q08L010</t>
        </is>
      </c>
      <c r="B8457" t="inlineStr">
        <is>
          <t>MARCELO PACHECO OLIVEIRA</t>
        </is>
      </c>
      <c r="C8457" t="n">
        <v>1</v>
      </c>
      <c r="D8457" t="inlineStr">
        <is>
          <t>IPCA</t>
        </is>
      </c>
      <c r="E8457" t="n">
        <v>0.009488792934583046</v>
      </c>
      <c r="F8457" t="inlineStr">
        <is>
          <t>MENSAL</t>
        </is>
      </c>
      <c r="G8457" t="n">
        <v>45813</v>
      </c>
      <c r="H8457" t="n">
        <v>45813</v>
      </c>
      <c r="I8457" t="inlineStr">
        <is>
          <t>003</t>
        </is>
      </c>
      <c r="J8457" t="inlineStr">
        <is>
          <t>CARTEIRA</t>
        </is>
      </c>
      <c r="K8457" t="inlineStr">
        <is>
          <t>CONTRATO</t>
        </is>
      </c>
      <c r="L8457" t="n">
        <v>1897.904568</v>
      </c>
      <c r="M8457" t="inlineStr"/>
      <c r="N8457" t="inlineStr"/>
      <c r="O8457" s="142">
        <f>DATE(YEAR(H8457),MONTH(H8457),1)</f>
        <v/>
      </c>
      <c r="P8457" s="132">
        <f>IF(H8457&gt;$L$3,"Futuro","Atraso")</f>
        <v/>
      </c>
      <c r="Q8457">
        <f>12*(YEAR(H8457)-YEAR($L$3))+(MONTH(H8457)-MONTH($L$3))</f>
        <v/>
      </c>
      <c r="R8457" s="366">
        <f>IF(N8457="IBIRAPITANGA FASE 3",IF(P8457="Atraso",M8457,M8457/(1+$J$2)^Q8457),IF(P8457="Atraso",M8457,M8457/(1+$J$1)^Q8457))</f>
        <v/>
      </c>
    </row>
    <row r="8458">
      <c r="A8458" t="inlineStr">
        <is>
          <t>Q08L010</t>
        </is>
      </c>
      <c r="B8458" t="inlineStr">
        <is>
          <t>MARCELO PACHECO OLIVEIRA</t>
        </is>
      </c>
      <c r="C8458" t="n">
        <v>1</v>
      </c>
      <c r="D8458" t="inlineStr">
        <is>
          <t>IPCA</t>
        </is>
      </c>
      <c r="E8458" t="n">
        <v>0.009488792934583046</v>
      </c>
      <c r="F8458" t="inlineStr">
        <is>
          <t>MENSAL</t>
        </is>
      </c>
      <c r="G8458" t="n">
        <v>45843</v>
      </c>
      <c r="H8458" t="n">
        <v>45843</v>
      </c>
      <c r="I8458" t="inlineStr">
        <is>
          <t>037</t>
        </is>
      </c>
      <c r="J8458" t="inlineStr">
        <is>
          <t>CARTEIRA</t>
        </is>
      </c>
      <c r="K8458" t="inlineStr">
        <is>
          <t>CONTRATO</t>
        </is>
      </c>
      <c r="L8458" t="n">
        <v>600.2981100000001</v>
      </c>
      <c r="M8458" t="inlineStr"/>
      <c r="N8458" t="inlineStr"/>
      <c r="O8458" s="142">
        <f>DATE(YEAR(H8458),MONTH(H8458),1)</f>
        <v/>
      </c>
      <c r="P8458" s="132">
        <f>IF(H8458&gt;$L$3,"Futuro","Atraso")</f>
        <v/>
      </c>
      <c r="Q8458">
        <f>12*(YEAR(H8458)-YEAR($L$3))+(MONTH(H8458)-MONTH($L$3))</f>
        <v/>
      </c>
      <c r="R8458" s="366">
        <f>IF(N8458="IBIRAPITANGA FASE 3",IF(P8458="Atraso",M8458,M8458/(1+$J$2)^Q8458),IF(P8458="Atraso",M8458,M8458/(1+$J$1)^Q8458))</f>
        <v/>
      </c>
    </row>
    <row r="8459">
      <c r="A8459" t="inlineStr">
        <is>
          <t>Q08L010</t>
        </is>
      </c>
      <c r="B8459" t="inlineStr">
        <is>
          <t>MARCELO PACHECO OLIVEIRA</t>
        </is>
      </c>
      <c r="C8459" t="n">
        <v>1</v>
      </c>
      <c r="D8459" t="inlineStr">
        <is>
          <t>IPCA</t>
        </is>
      </c>
      <c r="E8459" t="n">
        <v>0.009488792934583046</v>
      </c>
      <c r="F8459" t="inlineStr">
        <is>
          <t>MENSAL</t>
        </is>
      </c>
      <c r="G8459" t="n">
        <v>45874</v>
      </c>
      <c r="H8459" t="n">
        <v>45874</v>
      </c>
      <c r="I8459" t="inlineStr">
        <is>
          <t>038</t>
        </is>
      </c>
      <c r="J8459" t="inlineStr">
        <is>
          <t>CARTEIRA</t>
        </is>
      </c>
      <c r="K8459" t="inlineStr">
        <is>
          <t>CONTRATO</t>
        </is>
      </c>
      <c r="L8459" t="n">
        <v>600.2981100000001</v>
      </c>
      <c r="M8459" t="inlineStr"/>
      <c r="N8459" t="inlineStr"/>
      <c r="O8459" s="142">
        <f>DATE(YEAR(H8459),MONTH(H8459),1)</f>
        <v/>
      </c>
      <c r="P8459" s="132">
        <f>IF(H8459&gt;$L$3,"Futuro","Atraso")</f>
        <v/>
      </c>
      <c r="Q8459">
        <f>12*(YEAR(H8459)-YEAR($L$3))+(MONTH(H8459)-MONTH($L$3))</f>
        <v/>
      </c>
      <c r="R8459" s="366">
        <f>IF(N8459="IBIRAPITANGA FASE 3",IF(P8459="Atraso",M8459,M8459/(1+$J$2)^Q8459),IF(P8459="Atraso",M8459,M8459/(1+$J$1)^Q8459))</f>
        <v/>
      </c>
    </row>
    <row r="8460">
      <c r="A8460" t="inlineStr">
        <is>
          <t>Q08L010</t>
        </is>
      </c>
      <c r="B8460" t="inlineStr">
        <is>
          <t>MARCELO PACHECO OLIVEIRA</t>
        </is>
      </c>
      <c r="C8460" t="n">
        <v>1</v>
      </c>
      <c r="D8460" t="inlineStr">
        <is>
          <t>IPCA</t>
        </is>
      </c>
      <c r="E8460" t="n">
        <v>0.009488792934583046</v>
      </c>
      <c r="F8460" t="inlineStr">
        <is>
          <t>MENSAL</t>
        </is>
      </c>
      <c r="G8460" t="n">
        <v>45905</v>
      </c>
      <c r="H8460" t="n">
        <v>45905</v>
      </c>
      <c r="I8460" t="inlineStr">
        <is>
          <t>039</t>
        </is>
      </c>
      <c r="J8460" t="inlineStr">
        <is>
          <t>CARTEIRA</t>
        </is>
      </c>
      <c r="K8460" t="inlineStr">
        <is>
          <t>CONTRATO</t>
        </is>
      </c>
      <c r="L8460" t="n">
        <v>600.2981100000001</v>
      </c>
      <c r="M8460" t="inlineStr"/>
      <c r="N8460" t="inlineStr"/>
      <c r="O8460" s="142">
        <f>DATE(YEAR(H8460),MONTH(H8460),1)</f>
        <v/>
      </c>
      <c r="P8460" s="132">
        <f>IF(H8460&gt;$L$3,"Futuro","Atraso")</f>
        <v/>
      </c>
      <c r="Q8460">
        <f>12*(YEAR(H8460)-YEAR($L$3))+(MONTH(H8460)-MONTH($L$3))</f>
        <v/>
      </c>
      <c r="R8460" s="366">
        <f>IF(N8460="IBIRAPITANGA FASE 3",IF(P8460="Atraso",M8460,M8460/(1+$J$2)^Q8460),IF(P8460="Atraso",M8460,M8460/(1+$J$1)^Q8460))</f>
        <v/>
      </c>
    </row>
    <row r="8461">
      <c r="A8461" t="inlineStr">
        <is>
          <t>Q08L010</t>
        </is>
      </c>
      <c r="B8461" t="inlineStr">
        <is>
          <t>MARCELO PACHECO OLIVEIRA</t>
        </is>
      </c>
      <c r="C8461" t="n">
        <v>1</v>
      </c>
      <c r="D8461" t="inlineStr">
        <is>
          <t>IPCA</t>
        </is>
      </c>
      <c r="E8461" t="n">
        <v>0.009488792934583046</v>
      </c>
      <c r="F8461" t="inlineStr">
        <is>
          <t>MENSAL</t>
        </is>
      </c>
      <c r="G8461" t="n">
        <v>45935</v>
      </c>
      <c r="H8461" t="n">
        <v>45935</v>
      </c>
      <c r="I8461" t="inlineStr">
        <is>
          <t>040</t>
        </is>
      </c>
      <c r="J8461" t="inlineStr">
        <is>
          <t>CARTEIRA</t>
        </is>
      </c>
      <c r="K8461" t="inlineStr">
        <is>
          <t>CONTRATO</t>
        </is>
      </c>
      <c r="L8461" t="n">
        <v>600.2981100000001</v>
      </c>
      <c r="M8461" t="inlineStr"/>
      <c r="N8461" t="inlineStr"/>
      <c r="O8461" s="142">
        <f>DATE(YEAR(H8461),MONTH(H8461),1)</f>
        <v/>
      </c>
      <c r="P8461" s="132">
        <f>IF(H8461&gt;$L$3,"Futuro","Atraso")</f>
        <v/>
      </c>
      <c r="Q8461">
        <f>12*(YEAR(H8461)-YEAR($L$3))+(MONTH(H8461)-MONTH($L$3))</f>
        <v/>
      </c>
      <c r="R8461" s="366">
        <f>IF(N8461="IBIRAPITANGA FASE 3",IF(P8461="Atraso",M8461,M8461/(1+$J$2)^Q8461),IF(P8461="Atraso",M8461,M8461/(1+$J$1)^Q8461))</f>
        <v/>
      </c>
    </row>
    <row r="8462">
      <c r="A8462" t="inlineStr">
        <is>
          <t>Q08L010</t>
        </is>
      </c>
      <c r="B8462" t="inlineStr">
        <is>
          <t>MARCELO PACHECO OLIVEIRA</t>
        </is>
      </c>
      <c r="C8462" t="n">
        <v>1</v>
      </c>
      <c r="D8462" t="inlineStr">
        <is>
          <t>IPCA</t>
        </is>
      </c>
      <c r="E8462" t="n">
        <v>0.009488792934583046</v>
      </c>
      <c r="F8462" t="inlineStr">
        <is>
          <t>MENSAL</t>
        </is>
      </c>
      <c r="G8462" t="n">
        <v>45966</v>
      </c>
      <c r="H8462" t="n">
        <v>45966</v>
      </c>
      <c r="I8462" t="inlineStr">
        <is>
          <t>041</t>
        </is>
      </c>
      <c r="J8462" t="inlineStr">
        <is>
          <t>CARTEIRA</t>
        </is>
      </c>
      <c r="K8462" t="inlineStr">
        <is>
          <t>CONTRATO</t>
        </is>
      </c>
      <c r="L8462" t="n">
        <v>600.2981100000001</v>
      </c>
      <c r="M8462" t="inlineStr"/>
      <c r="N8462" t="inlineStr"/>
      <c r="O8462" s="142">
        <f>DATE(YEAR(H8462),MONTH(H8462),1)</f>
        <v/>
      </c>
      <c r="P8462" s="132">
        <f>IF(H8462&gt;$L$3,"Futuro","Atraso")</f>
        <v/>
      </c>
      <c r="Q8462">
        <f>12*(YEAR(H8462)-YEAR($L$3))+(MONTH(H8462)-MONTH($L$3))</f>
        <v/>
      </c>
      <c r="R8462" s="366">
        <f>IF(N8462="IBIRAPITANGA FASE 3",IF(P8462="Atraso",M8462,M8462/(1+$J$2)^Q8462),IF(P8462="Atraso",M8462,M8462/(1+$J$1)^Q8462))</f>
        <v/>
      </c>
    </row>
    <row r="8463">
      <c r="A8463" t="inlineStr">
        <is>
          <t>Q08L010</t>
        </is>
      </c>
      <c r="B8463" t="inlineStr">
        <is>
          <t>MARCELO PACHECO OLIVEIRA</t>
        </is>
      </c>
      <c r="C8463" t="n">
        <v>1</v>
      </c>
      <c r="D8463" t="inlineStr">
        <is>
          <t>IPCA</t>
        </is>
      </c>
      <c r="E8463" t="n">
        <v>0.009488792934583046</v>
      </c>
      <c r="F8463" t="inlineStr">
        <is>
          <t>MENSAL</t>
        </is>
      </c>
      <c r="G8463" t="n">
        <v>45996</v>
      </c>
      <c r="H8463" t="n">
        <v>45996</v>
      </c>
      <c r="I8463" t="inlineStr">
        <is>
          <t>042</t>
        </is>
      </c>
      <c r="J8463" t="inlineStr">
        <is>
          <t>CARTEIRA</t>
        </is>
      </c>
      <c r="K8463" t="inlineStr">
        <is>
          <t>CONTRATO</t>
        </is>
      </c>
      <c r="L8463" t="n">
        <v>600.2981100000001</v>
      </c>
      <c r="M8463" t="inlineStr"/>
      <c r="N8463" t="inlineStr"/>
      <c r="O8463" s="142">
        <f>DATE(YEAR(H8463),MONTH(H8463),1)</f>
        <v/>
      </c>
      <c r="P8463" s="132">
        <f>IF(H8463&gt;$L$3,"Futuro","Atraso")</f>
        <v/>
      </c>
      <c r="Q8463">
        <f>12*(YEAR(H8463)-YEAR($L$3))+(MONTH(H8463)-MONTH($L$3))</f>
        <v/>
      </c>
      <c r="R8463" s="366">
        <f>IF(N8463="IBIRAPITANGA FASE 3",IF(P8463="Atraso",M8463,M8463/(1+$J$2)^Q8463),IF(P8463="Atraso",M8463,M8463/(1+$J$1)^Q8463))</f>
        <v/>
      </c>
    </row>
    <row r="8464">
      <c r="A8464" t="inlineStr">
        <is>
          <t>Q08L010</t>
        </is>
      </c>
      <c r="B8464" t="inlineStr">
        <is>
          <t>MARCELO PACHECO OLIVEIRA</t>
        </is>
      </c>
      <c r="C8464" t="n">
        <v>1</v>
      </c>
      <c r="D8464" t="inlineStr">
        <is>
          <t>IPCA</t>
        </is>
      </c>
      <c r="E8464" t="n">
        <v>0.009488792934583046</v>
      </c>
      <c r="F8464" t="inlineStr">
        <is>
          <t>MENSAL</t>
        </is>
      </c>
      <c r="G8464" t="n">
        <v>46027</v>
      </c>
      <c r="H8464" t="n">
        <v>46027</v>
      </c>
      <c r="I8464" t="inlineStr">
        <is>
          <t>043</t>
        </is>
      </c>
      <c r="J8464" t="inlineStr">
        <is>
          <t>CARTEIRA</t>
        </is>
      </c>
      <c r="K8464" t="inlineStr">
        <is>
          <t>CONTRATO</t>
        </is>
      </c>
      <c r="L8464" t="n">
        <v>600.2981100000001</v>
      </c>
      <c r="M8464" t="inlineStr"/>
      <c r="N8464" t="inlineStr"/>
      <c r="O8464" s="142">
        <f>DATE(YEAR(H8464),MONTH(H8464),1)</f>
        <v/>
      </c>
      <c r="P8464" s="132">
        <f>IF(H8464&gt;$L$3,"Futuro","Atraso")</f>
        <v/>
      </c>
      <c r="Q8464">
        <f>12*(YEAR(H8464)-YEAR($L$3))+(MONTH(H8464)-MONTH($L$3))</f>
        <v/>
      </c>
      <c r="R8464" s="366">
        <f>IF(N8464="IBIRAPITANGA FASE 3",IF(P8464="Atraso",M8464,M8464/(1+$J$2)^Q8464),IF(P8464="Atraso",M8464,M8464/(1+$J$1)^Q8464))</f>
        <v/>
      </c>
    </row>
    <row r="8465">
      <c r="A8465" t="inlineStr">
        <is>
          <t>Q08L010</t>
        </is>
      </c>
      <c r="B8465" t="inlineStr">
        <is>
          <t>MARCELO PACHECO OLIVEIRA</t>
        </is>
      </c>
      <c r="C8465" t="n">
        <v>1</v>
      </c>
      <c r="D8465" t="inlineStr">
        <is>
          <t>IPCA</t>
        </is>
      </c>
      <c r="E8465" t="n">
        <v>0.009488792934583046</v>
      </c>
      <c r="F8465" t="inlineStr">
        <is>
          <t>MENSAL</t>
        </is>
      </c>
      <c r="G8465" t="n">
        <v>46058</v>
      </c>
      <c r="H8465" t="n">
        <v>46058</v>
      </c>
      <c r="I8465" t="inlineStr">
        <is>
          <t>044</t>
        </is>
      </c>
      <c r="J8465" t="inlineStr">
        <is>
          <t>CARTEIRA</t>
        </is>
      </c>
      <c r="K8465" t="inlineStr">
        <is>
          <t>CONTRATO</t>
        </is>
      </c>
      <c r="L8465" t="n">
        <v>600.2981100000001</v>
      </c>
      <c r="M8465" t="inlineStr"/>
      <c r="N8465" t="inlineStr"/>
      <c r="O8465" s="142">
        <f>DATE(YEAR(H8465),MONTH(H8465),1)</f>
        <v/>
      </c>
      <c r="P8465" s="132">
        <f>IF(H8465&gt;$L$3,"Futuro","Atraso")</f>
        <v/>
      </c>
      <c r="Q8465">
        <f>12*(YEAR(H8465)-YEAR($L$3))+(MONTH(H8465)-MONTH($L$3))</f>
        <v/>
      </c>
      <c r="R8465" s="366">
        <f>IF(N8465="IBIRAPITANGA FASE 3",IF(P8465="Atraso",M8465,M8465/(1+$J$2)^Q8465),IF(P8465="Atraso",M8465,M8465/(1+$J$1)^Q8465))</f>
        <v/>
      </c>
    </row>
    <row r="8466">
      <c r="A8466" t="inlineStr">
        <is>
          <t>Q08L010</t>
        </is>
      </c>
      <c r="B8466" t="inlineStr">
        <is>
          <t>MARCELO PACHECO OLIVEIRA</t>
        </is>
      </c>
      <c r="C8466" t="n">
        <v>1</v>
      </c>
      <c r="D8466" t="inlineStr">
        <is>
          <t>IPCA</t>
        </is>
      </c>
      <c r="E8466" t="n">
        <v>0.009488792934583046</v>
      </c>
      <c r="F8466" t="inlineStr">
        <is>
          <t>MENSAL</t>
        </is>
      </c>
      <c r="G8466" t="n">
        <v>46086</v>
      </c>
      <c r="H8466" t="n">
        <v>46086</v>
      </c>
      <c r="I8466" t="inlineStr">
        <is>
          <t>045</t>
        </is>
      </c>
      <c r="J8466" t="inlineStr">
        <is>
          <t>CARTEIRA</t>
        </is>
      </c>
      <c r="K8466" t="inlineStr">
        <is>
          <t>CONTRATO</t>
        </is>
      </c>
      <c r="L8466" t="n">
        <v>600.2981100000001</v>
      </c>
      <c r="M8466" t="inlineStr"/>
      <c r="N8466" t="inlineStr"/>
      <c r="O8466" s="142">
        <f>DATE(YEAR(H8466),MONTH(H8466),1)</f>
        <v/>
      </c>
      <c r="P8466" s="132">
        <f>IF(H8466&gt;$L$3,"Futuro","Atraso")</f>
        <v/>
      </c>
      <c r="Q8466">
        <f>12*(YEAR(H8466)-YEAR($L$3))+(MONTH(H8466)-MONTH($L$3))</f>
        <v/>
      </c>
      <c r="R8466" s="366">
        <f>IF(N8466="IBIRAPITANGA FASE 3",IF(P8466="Atraso",M8466,M8466/(1+$J$2)^Q8466),IF(P8466="Atraso",M8466,M8466/(1+$J$1)^Q8466))</f>
        <v/>
      </c>
    </row>
    <row r="8467">
      <c r="A8467" t="inlineStr">
        <is>
          <t>Q08L010</t>
        </is>
      </c>
      <c r="B8467" t="inlineStr">
        <is>
          <t>MARCELO PACHECO OLIVEIRA</t>
        </is>
      </c>
      <c r="C8467" t="n">
        <v>1</v>
      </c>
      <c r="D8467" t="inlineStr">
        <is>
          <t>IPCA</t>
        </is>
      </c>
      <c r="E8467" t="n">
        <v>0.009488792934583046</v>
      </c>
      <c r="F8467" t="inlineStr">
        <is>
          <t>MENSAL</t>
        </is>
      </c>
      <c r="G8467" t="n">
        <v>46117</v>
      </c>
      <c r="H8467" t="n">
        <v>46117</v>
      </c>
      <c r="I8467" t="inlineStr">
        <is>
          <t>046</t>
        </is>
      </c>
      <c r="J8467" t="inlineStr">
        <is>
          <t>CARTEIRA</t>
        </is>
      </c>
      <c r="K8467" t="inlineStr">
        <is>
          <t>CONTRATO</t>
        </is>
      </c>
      <c r="L8467" t="n">
        <v>600.2981100000001</v>
      </c>
      <c r="M8467" t="inlineStr"/>
      <c r="N8467" t="inlineStr"/>
      <c r="O8467" s="142">
        <f>DATE(YEAR(H8467),MONTH(H8467),1)</f>
        <v/>
      </c>
      <c r="P8467" s="132">
        <f>IF(H8467&gt;$L$3,"Futuro","Atraso")</f>
        <v/>
      </c>
      <c r="Q8467">
        <f>12*(YEAR(H8467)-YEAR($L$3))+(MONTH(H8467)-MONTH($L$3))</f>
        <v/>
      </c>
      <c r="R8467" s="366">
        <f>IF(N8467="IBIRAPITANGA FASE 3",IF(P8467="Atraso",M8467,M8467/(1+$J$2)^Q8467),IF(P8467="Atraso",M8467,M8467/(1+$J$1)^Q8467))</f>
        <v/>
      </c>
    </row>
    <row r="8468">
      <c r="A8468" t="inlineStr">
        <is>
          <t>Q08L010</t>
        </is>
      </c>
      <c r="B8468" t="inlineStr">
        <is>
          <t>MARCELO PACHECO OLIVEIRA</t>
        </is>
      </c>
      <c r="C8468" t="n">
        <v>1</v>
      </c>
      <c r="D8468" t="inlineStr">
        <is>
          <t>IPCA</t>
        </is>
      </c>
      <c r="E8468" t="n">
        <v>0.009488792934583046</v>
      </c>
      <c r="F8468" t="inlineStr">
        <is>
          <t>MENSAL</t>
        </is>
      </c>
      <c r="G8468" t="n">
        <v>46147</v>
      </c>
      <c r="H8468" t="n">
        <v>46147</v>
      </c>
      <c r="I8468" t="inlineStr">
        <is>
          <t>047</t>
        </is>
      </c>
      <c r="J8468" t="inlineStr">
        <is>
          <t>CARTEIRA</t>
        </is>
      </c>
      <c r="K8468" t="inlineStr">
        <is>
          <t>CONTRATO</t>
        </is>
      </c>
      <c r="L8468" t="n">
        <v>600.2981100000001</v>
      </c>
      <c r="M8468" t="inlineStr"/>
      <c r="N8468" t="inlineStr"/>
      <c r="O8468" s="142">
        <f>DATE(YEAR(H8468),MONTH(H8468),1)</f>
        <v/>
      </c>
      <c r="P8468" s="132">
        <f>IF(H8468&gt;$L$3,"Futuro","Atraso")</f>
        <v/>
      </c>
      <c r="Q8468">
        <f>12*(YEAR(H8468)-YEAR($L$3))+(MONTH(H8468)-MONTH($L$3))</f>
        <v/>
      </c>
      <c r="R8468" s="366">
        <f>IF(N8468="IBIRAPITANGA FASE 3",IF(P8468="Atraso",M8468,M8468/(1+$J$2)^Q8468),IF(P8468="Atraso",M8468,M8468/(1+$J$1)^Q8468))</f>
        <v/>
      </c>
    </row>
    <row r="8469">
      <c r="A8469" t="inlineStr">
        <is>
          <t>Q08L010</t>
        </is>
      </c>
      <c r="B8469" t="inlineStr">
        <is>
          <t>MARCELO PACHECO OLIVEIRA</t>
        </is>
      </c>
      <c r="C8469" t="n">
        <v>1</v>
      </c>
      <c r="D8469" t="inlineStr">
        <is>
          <t>IPCA</t>
        </is>
      </c>
      <c r="E8469" t="n">
        <v>0.009488792934583046</v>
      </c>
      <c r="F8469" t="inlineStr">
        <is>
          <t>MENSAL</t>
        </is>
      </c>
      <c r="G8469" t="n">
        <v>46178</v>
      </c>
      <c r="H8469" t="n">
        <v>46178</v>
      </c>
      <c r="I8469" t="inlineStr">
        <is>
          <t>048</t>
        </is>
      </c>
      <c r="J8469" t="inlineStr">
        <is>
          <t>CARTEIRA</t>
        </is>
      </c>
      <c r="K8469" t="inlineStr">
        <is>
          <t>CONTRATO</t>
        </is>
      </c>
      <c r="L8469" t="n">
        <v>600.2981100000001</v>
      </c>
      <c r="M8469" t="inlineStr"/>
      <c r="N8469" t="inlineStr"/>
      <c r="O8469" s="142">
        <f>DATE(YEAR(H8469),MONTH(H8469),1)</f>
        <v/>
      </c>
      <c r="P8469" s="132">
        <f>IF(H8469&gt;$L$3,"Futuro","Atraso")</f>
        <v/>
      </c>
      <c r="Q8469">
        <f>12*(YEAR(H8469)-YEAR($L$3))+(MONTH(H8469)-MONTH($L$3))</f>
        <v/>
      </c>
      <c r="R8469" s="366">
        <f>IF(N8469="IBIRAPITANGA FASE 3",IF(P8469="Atraso",M8469,M8469/(1+$J$2)^Q8469),IF(P8469="Atraso",M8469,M8469/(1+$J$1)^Q8469))</f>
        <v/>
      </c>
    </row>
    <row r="8470">
      <c r="A8470" t="inlineStr">
        <is>
          <t>Q08L010</t>
        </is>
      </c>
      <c r="B8470" t="inlineStr">
        <is>
          <t>MARCELO PACHECO OLIVEIRA</t>
        </is>
      </c>
      <c r="C8470" t="n">
        <v>1</v>
      </c>
      <c r="D8470" t="inlineStr">
        <is>
          <t>IPCA</t>
        </is>
      </c>
      <c r="E8470" t="n">
        <v>0.009488792934583046</v>
      </c>
      <c r="F8470" t="inlineStr">
        <is>
          <t>MENSAL</t>
        </is>
      </c>
      <c r="G8470" t="n">
        <v>46178</v>
      </c>
      <c r="H8470" t="n">
        <v>46178</v>
      </c>
      <c r="I8470" t="inlineStr">
        <is>
          <t>004</t>
        </is>
      </c>
      <c r="J8470" t="inlineStr">
        <is>
          <t>CARTEIRA</t>
        </is>
      </c>
      <c r="K8470" t="inlineStr">
        <is>
          <t>CONTRATO</t>
        </is>
      </c>
      <c r="L8470" t="n">
        <v>1897.904568</v>
      </c>
      <c r="M8470" t="inlineStr"/>
      <c r="N8470" t="inlineStr"/>
      <c r="O8470" s="142">
        <f>DATE(YEAR(H8470),MONTH(H8470),1)</f>
        <v/>
      </c>
      <c r="P8470" s="132">
        <f>IF(H8470&gt;$L$3,"Futuro","Atraso")</f>
        <v/>
      </c>
      <c r="Q8470">
        <f>12*(YEAR(H8470)-YEAR($L$3))+(MONTH(H8470)-MONTH($L$3))</f>
        <v/>
      </c>
      <c r="R8470" s="366">
        <f>IF(N8470="IBIRAPITANGA FASE 3",IF(P8470="Atraso",M8470,M8470/(1+$J$2)^Q8470),IF(P8470="Atraso",M8470,M8470/(1+$J$1)^Q8470))</f>
        <v/>
      </c>
    </row>
    <row r="8471">
      <c r="A8471" t="inlineStr">
        <is>
          <t>Q08L010</t>
        </is>
      </c>
      <c r="B8471" t="inlineStr">
        <is>
          <t>MARCELO PACHECO OLIVEIRA</t>
        </is>
      </c>
      <c r="C8471" t="n">
        <v>1</v>
      </c>
      <c r="D8471" t="inlineStr">
        <is>
          <t>IPCA</t>
        </is>
      </c>
      <c r="E8471" t="n">
        <v>0.009488792934583046</v>
      </c>
      <c r="F8471" t="inlineStr">
        <is>
          <t>MENSAL</t>
        </is>
      </c>
      <c r="G8471" t="n">
        <v>46208</v>
      </c>
      <c r="H8471" t="n">
        <v>46208</v>
      </c>
      <c r="I8471" t="inlineStr">
        <is>
          <t>049</t>
        </is>
      </c>
      <c r="J8471" t="inlineStr">
        <is>
          <t>CARTEIRA</t>
        </is>
      </c>
      <c r="K8471" t="inlineStr">
        <is>
          <t>CONTRATO</t>
        </is>
      </c>
      <c r="L8471" t="n">
        <v>600.2981100000001</v>
      </c>
      <c r="M8471" t="inlineStr"/>
      <c r="N8471" t="inlineStr"/>
      <c r="O8471" s="142">
        <f>DATE(YEAR(H8471),MONTH(H8471),1)</f>
        <v/>
      </c>
      <c r="P8471" s="132">
        <f>IF(H8471&gt;$L$3,"Futuro","Atraso")</f>
        <v/>
      </c>
      <c r="Q8471">
        <f>12*(YEAR(H8471)-YEAR($L$3))+(MONTH(H8471)-MONTH($L$3))</f>
        <v/>
      </c>
      <c r="R8471" s="366">
        <f>IF(N8471="IBIRAPITANGA FASE 3",IF(P8471="Atraso",M8471,M8471/(1+$J$2)^Q8471),IF(P8471="Atraso",M8471,M8471/(1+$J$1)^Q8471))</f>
        <v/>
      </c>
    </row>
    <row r="8472">
      <c r="A8472" t="inlineStr">
        <is>
          <t>Q08L010</t>
        </is>
      </c>
      <c r="B8472" t="inlineStr">
        <is>
          <t>MARCELO PACHECO OLIVEIRA</t>
        </is>
      </c>
      <c r="C8472" t="n">
        <v>1</v>
      </c>
      <c r="D8472" t="inlineStr">
        <is>
          <t>IPCA</t>
        </is>
      </c>
      <c r="E8472" t="n">
        <v>0.009488792934583046</v>
      </c>
      <c r="F8472" t="inlineStr">
        <is>
          <t>MENSAL</t>
        </is>
      </c>
      <c r="G8472" t="n">
        <v>46239</v>
      </c>
      <c r="H8472" t="n">
        <v>46239</v>
      </c>
      <c r="I8472" t="inlineStr">
        <is>
          <t>050</t>
        </is>
      </c>
      <c r="J8472" t="inlineStr">
        <is>
          <t>CARTEIRA</t>
        </is>
      </c>
      <c r="K8472" t="inlineStr">
        <is>
          <t>CONTRATO</t>
        </is>
      </c>
      <c r="L8472" t="n">
        <v>600.2981100000001</v>
      </c>
      <c r="M8472" t="inlineStr"/>
      <c r="N8472" t="inlineStr"/>
      <c r="O8472" s="142">
        <f>DATE(YEAR(H8472),MONTH(H8472),1)</f>
        <v/>
      </c>
      <c r="P8472" s="132">
        <f>IF(H8472&gt;$L$3,"Futuro","Atraso")</f>
        <v/>
      </c>
      <c r="Q8472">
        <f>12*(YEAR(H8472)-YEAR($L$3))+(MONTH(H8472)-MONTH($L$3))</f>
        <v/>
      </c>
      <c r="R8472" s="366">
        <f>IF(N8472="IBIRAPITANGA FASE 3",IF(P8472="Atraso",M8472,M8472/(1+$J$2)^Q8472),IF(P8472="Atraso",M8472,M8472/(1+$J$1)^Q8472))</f>
        <v/>
      </c>
    </row>
    <row r="8473">
      <c r="A8473" t="inlineStr">
        <is>
          <t>Q08L010</t>
        </is>
      </c>
      <c r="B8473" t="inlineStr">
        <is>
          <t>MARCELO PACHECO OLIVEIRA</t>
        </is>
      </c>
      <c r="C8473" t="n">
        <v>1</v>
      </c>
      <c r="D8473" t="inlineStr">
        <is>
          <t>IPCA</t>
        </is>
      </c>
      <c r="E8473" t="n">
        <v>0.009488792934583046</v>
      </c>
      <c r="F8473" t="inlineStr">
        <is>
          <t>MENSAL</t>
        </is>
      </c>
      <c r="G8473" t="n">
        <v>46270</v>
      </c>
      <c r="H8473" t="n">
        <v>46270</v>
      </c>
      <c r="I8473" t="inlineStr">
        <is>
          <t>051</t>
        </is>
      </c>
      <c r="J8473" t="inlineStr">
        <is>
          <t>CARTEIRA</t>
        </is>
      </c>
      <c r="K8473" t="inlineStr">
        <is>
          <t>CONTRATO</t>
        </is>
      </c>
      <c r="L8473" t="n">
        <v>600.2981100000001</v>
      </c>
      <c r="M8473" t="inlineStr"/>
      <c r="N8473" t="inlineStr"/>
      <c r="O8473" s="142">
        <f>DATE(YEAR(H8473),MONTH(H8473),1)</f>
        <v/>
      </c>
      <c r="P8473" s="132">
        <f>IF(H8473&gt;$L$3,"Futuro","Atraso")</f>
        <v/>
      </c>
      <c r="Q8473">
        <f>12*(YEAR(H8473)-YEAR($L$3))+(MONTH(H8473)-MONTH($L$3))</f>
        <v/>
      </c>
      <c r="R8473" s="366">
        <f>IF(N8473="IBIRAPITANGA FASE 3",IF(P8473="Atraso",M8473,M8473/(1+$J$2)^Q8473),IF(P8473="Atraso",M8473,M8473/(1+$J$1)^Q8473))</f>
        <v/>
      </c>
    </row>
    <row r="8474">
      <c r="A8474" t="inlineStr">
        <is>
          <t>Q08L010</t>
        </is>
      </c>
      <c r="B8474" t="inlineStr">
        <is>
          <t>MARCELO PACHECO OLIVEIRA</t>
        </is>
      </c>
      <c r="C8474" t="n">
        <v>1</v>
      </c>
      <c r="D8474" t="inlineStr">
        <is>
          <t>IPCA</t>
        </is>
      </c>
      <c r="E8474" t="n">
        <v>0.009488792934583046</v>
      </c>
      <c r="F8474" t="inlineStr">
        <is>
          <t>MENSAL</t>
        </is>
      </c>
      <c r="G8474" t="n">
        <v>46300</v>
      </c>
      <c r="H8474" t="n">
        <v>46300</v>
      </c>
      <c r="I8474" t="inlineStr">
        <is>
          <t>052</t>
        </is>
      </c>
      <c r="J8474" t="inlineStr">
        <is>
          <t>CARTEIRA</t>
        </is>
      </c>
      <c r="K8474" t="inlineStr">
        <is>
          <t>CONTRATO</t>
        </is>
      </c>
      <c r="L8474" t="n">
        <v>600.2981100000001</v>
      </c>
      <c r="M8474" t="inlineStr"/>
      <c r="N8474" t="inlineStr"/>
      <c r="O8474" s="142">
        <f>DATE(YEAR(H8474),MONTH(H8474),1)</f>
        <v/>
      </c>
      <c r="P8474" s="132">
        <f>IF(H8474&gt;$L$3,"Futuro","Atraso")</f>
        <v/>
      </c>
      <c r="Q8474">
        <f>12*(YEAR(H8474)-YEAR($L$3))+(MONTH(H8474)-MONTH($L$3))</f>
        <v/>
      </c>
      <c r="R8474" s="366">
        <f>IF(N8474="IBIRAPITANGA FASE 3",IF(P8474="Atraso",M8474,M8474/(1+$J$2)^Q8474),IF(P8474="Atraso",M8474,M8474/(1+$J$1)^Q8474))</f>
        <v/>
      </c>
    </row>
    <row r="8475">
      <c r="A8475" t="inlineStr">
        <is>
          <t>Q08L010</t>
        </is>
      </c>
      <c r="B8475" t="inlineStr">
        <is>
          <t>MARCELO PACHECO OLIVEIRA</t>
        </is>
      </c>
      <c r="C8475" t="n">
        <v>1</v>
      </c>
      <c r="D8475" t="inlineStr">
        <is>
          <t>IPCA</t>
        </is>
      </c>
      <c r="E8475" t="n">
        <v>0.009488792934583046</v>
      </c>
      <c r="F8475" t="inlineStr">
        <is>
          <t>MENSAL</t>
        </is>
      </c>
      <c r="G8475" t="n">
        <v>46331</v>
      </c>
      <c r="H8475" t="n">
        <v>46331</v>
      </c>
      <c r="I8475" t="inlineStr">
        <is>
          <t>053</t>
        </is>
      </c>
      <c r="J8475" t="inlineStr">
        <is>
          <t>CARTEIRA</t>
        </is>
      </c>
      <c r="K8475" t="inlineStr">
        <is>
          <t>CONTRATO</t>
        </is>
      </c>
      <c r="L8475" t="n">
        <v>600.2981100000001</v>
      </c>
      <c r="M8475" t="inlineStr"/>
      <c r="N8475" t="inlineStr"/>
      <c r="O8475" s="142">
        <f>DATE(YEAR(H8475),MONTH(H8475),1)</f>
        <v/>
      </c>
      <c r="P8475" s="132">
        <f>IF(H8475&gt;$L$3,"Futuro","Atraso")</f>
        <v/>
      </c>
      <c r="Q8475">
        <f>12*(YEAR(H8475)-YEAR($L$3))+(MONTH(H8475)-MONTH($L$3))</f>
        <v/>
      </c>
      <c r="R8475" s="366">
        <f>IF(N8475="IBIRAPITANGA FASE 3",IF(P8475="Atraso",M8475,M8475/(1+$J$2)^Q8475),IF(P8475="Atraso",M8475,M8475/(1+$J$1)^Q8475))</f>
        <v/>
      </c>
    </row>
    <row r="8476">
      <c r="A8476" t="inlineStr">
        <is>
          <t>Q08L010</t>
        </is>
      </c>
      <c r="B8476" t="inlineStr">
        <is>
          <t>MARCELO PACHECO OLIVEIRA</t>
        </is>
      </c>
      <c r="C8476" t="n">
        <v>1</v>
      </c>
      <c r="D8476" t="inlineStr">
        <is>
          <t>IPCA</t>
        </is>
      </c>
      <c r="E8476" t="n">
        <v>0.009488792934583046</v>
      </c>
      <c r="F8476" t="inlineStr">
        <is>
          <t>MENSAL</t>
        </is>
      </c>
      <c r="G8476" t="n">
        <v>46361</v>
      </c>
      <c r="H8476" t="n">
        <v>46361</v>
      </c>
      <c r="I8476" t="inlineStr">
        <is>
          <t>054</t>
        </is>
      </c>
      <c r="J8476" t="inlineStr">
        <is>
          <t>CARTEIRA</t>
        </is>
      </c>
      <c r="K8476" t="inlineStr">
        <is>
          <t>CONTRATO</t>
        </is>
      </c>
      <c r="L8476" t="n">
        <v>600.2981100000001</v>
      </c>
      <c r="M8476" t="inlineStr"/>
      <c r="N8476" t="inlineStr"/>
      <c r="O8476" s="142">
        <f>DATE(YEAR(H8476),MONTH(H8476),1)</f>
        <v/>
      </c>
      <c r="P8476" s="132">
        <f>IF(H8476&gt;$L$3,"Futuro","Atraso")</f>
        <v/>
      </c>
      <c r="Q8476">
        <f>12*(YEAR(H8476)-YEAR($L$3))+(MONTH(H8476)-MONTH($L$3))</f>
        <v/>
      </c>
      <c r="R8476" s="366">
        <f>IF(N8476="IBIRAPITANGA FASE 3",IF(P8476="Atraso",M8476,M8476/(1+$J$2)^Q8476),IF(P8476="Atraso",M8476,M8476/(1+$J$1)^Q8476))</f>
        <v/>
      </c>
    </row>
    <row r="8477">
      <c r="A8477" t="inlineStr">
        <is>
          <t>Q08L010</t>
        </is>
      </c>
      <c r="B8477" t="inlineStr">
        <is>
          <t>MARCELO PACHECO OLIVEIRA</t>
        </is>
      </c>
      <c r="C8477" t="n">
        <v>1</v>
      </c>
      <c r="D8477" t="inlineStr">
        <is>
          <t>IPCA</t>
        </is>
      </c>
      <c r="E8477" t="n">
        <v>0.009488792934583046</v>
      </c>
      <c r="F8477" t="inlineStr">
        <is>
          <t>MENSAL</t>
        </is>
      </c>
      <c r="G8477" t="n">
        <v>46392</v>
      </c>
      <c r="H8477" t="n">
        <v>46392</v>
      </c>
      <c r="I8477" t="inlineStr">
        <is>
          <t>055</t>
        </is>
      </c>
      <c r="J8477" t="inlineStr">
        <is>
          <t>CARTEIRA</t>
        </is>
      </c>
      <c r="K8477" t="inlineStr">
        <is>
          <t>CONTRATO</t>
        </is>
      </c>
      <c r="L8477" t="n">
        <v>600.2981100000001</v>
      </c>
      <c r="M8477" t="inlineStr"/>
      <c r="N8477" t="inlineStr"/>
      <c r="O8477" s="142">
        <f>DATE(YEAR(H8477),MONTH(H8477),1)</f>
        <v/>
      </c>
      <c r="P8477" s="132">
        <f>IF(H8477&gt;$L$3,"Futuro","Atraso")</f>
        <v/>
      </c>
      <c r="Q8477">
        <f>12*(YEAR(H8477)-YEAR($L$3))+(MONTH(H8477)-MONTH($L$3))</f>
        <v/>
      </c>
      <c r="R8477" s="366">
        <f>IF(N8477="IBIRAPITANGA FASE 3",IF(P8477="Atraso",M8477,M8477/(1+$J$2)^Q8477),IF(P8477="Atraso",M8477,M8477/(1+$J$1)^Q8477))</f>
        <v/>
      </c>
    </row>
    <row r="8478">
      <c r="A8478" t="inlineStr">
        <is>
          <t>Q08L010</t>
        </is>
      </c>
      <c r="B8478" t="inlineStr">
        <is>
          <t>MARCELO PACHECO OLIVEIRA</t>
        </is>
      </c>
      <c r="C8478" t="n">
        <v>1</v>
      </c>
      <c r="D8478" t="inlineStr">
        <is>
          <t>IPCA</t>
        </is>
      </c>
      <c r="E8478" t="n">
        <v>0.009488792934583046</v>
      </c>
      <c r="F8478" t="inlineStr">
        <is>
          <t>MENSAL</t>
        </is>
      </c>
      <c r="G8478" t="n">
        <v>46423</v>
      </c>
      <c r="H8478" t="n">
        <v>46423</v>
      </c>
      <c r="I8478" t="inlineStr">
        <is>
          <t>056</t>
        </is>
      </c>
      <c r="J8478" t="inlineStr">
        <is>
          <t>CARTEIRA</t>
        </is>
      </c>
      <c r="K8478" t="inlineStr">
        <is>
          <t>CONTRATO</t>
        </is>
      </c>
      <c r="L8478" t="n">
        <v>600.2981100000001</v>
      </c>
      <c r="M8478" t="inlineStr"/>
      <c r="N8478" t="inlineStr"/>
      <c r="O8478" s="142">
        <f>DATE(YEAR(H8478),MONTH(H8478),1)</f>
        <v/>
      </c>
      <c r="P8478" s="132">
        <f>IF(H8478&gt;$L$3,"Futuro","Atraso")</f>
        <v/>
      </c>
      <c r="Q8478">
        <f>12*(YEAR(H8478)-YEAR($L$3))+(MONTH(H8478)-MONTH($L$3))</f>
        <v/>
      </c>
      <c r="R8478" s="366">
        <f>IF(N8478="IBIRAPITANGA FASE 3",IF(P8478="Atraso",M8478,M8478/(1+$J$2)^Q8478),IF(P8478="Atraso",M8478,M8478/(1+$J$1)^Q8478))</f>
        <v/>
      </c>
    </row>
    <row r="8479">
      <c r="A8479" t="inlineStr">
        <is>
          <t>Q08L010</t>
        </is>
      </c>
      <c r="B8479" t="inlineStr">
        <is>
          <t>MARCELO PACHECO OLIVEIRA</t>
        </is>
      </c>
      <c r="C8479" t="n">
        <v>1</v>
      </c>
      <c r="D8479" t="inlineStr">
        <is>
          <t>IPCA</t>
        </is>
      </c>
      <c r="E8479" t="n">
        <v>0.009488792934583046</v>
      </c>
      <c r="F8479" t="inlineStr">
        <is>
          <t>MENSAL</t>
        </is>
      </c>
      <c r="G8479" t="n">
        <v>46451</v>
      </c>
      <c r="H8479" t="n">
        <v>46451</v>
      </c>
      <c r="I8479" t="inlineStr">
        <is>
          <t>057</t>
        </is>
      </c>
      <c r="J8479" t="inlineStr">
        <is>
          <t>CARTEIRA</t>
        </is>
      </c>
      <c r="K8479" t="inlineStr">
        <is>
          <t>CONTRATO</t>
        </is>
      </c>
      <c r="L8479" t="n">
        <v>600.2981100000001</v>
      </c>
      <c r="M8479" t="inlineStr"/>
      <c r="N8479" t="inlineStr"/>
      <c r="O8479" s="142">
        <f>DATE(YEAR(H8479),MONTH(H8479),1)</f>
        <v/>
      </c>
      <c r="P8479" s="132">
        <f>IF(H8479&gt;$L$3,"Futuro","Atraso")</f>
        <v/>
      </c>
      <c r="Q8479">
        <f>12*(YEAR(H8479)-YEAR($L$3))+(MONTH(H8479)-MONTH($L$3))</f>
        <v/>
      </c>
      <c r="R8479" s="366">
        <f>IF(N8479="IBIRAPITANGA FASE 3",IF(P8479="Atraso",M8479,M8479/(1+$J$2)^Q8479),IF(P8479="Atraso",M8479,M8479/(1+$J$1)^Q8479))</f>
        <v/>
      </c>
    </row>
    <row r="8480">
      <c r="A8480" t="inlineStr">
        <is>
          <t>Q08L010</t>
        </is>
      </c>
      <c r="B8480" t="inlineStr">
        <is>
          <t>MARCELO PACHECO OLIVEIRA</t>
        </is>
      </c>
      <c r="C8480" t="n">
        <v>1</v>
      </c>
      <c r="D8480" t="inlineStr">
        <is>
          <t>IPCA</t>
        </is>
      </c>
      <c r="E8480" t="n">
        <v>0.009488792934583046</v>
      </c>
      <c r="F8480" t="inlineStr">
        <is>
          <t>MENSAL</t>
        </is>
      </c>
      <c r="G8480" t="n">
        <v>46482</v>
      </c>
      <c r="H8480" t="n">
        <v>46482</v>
      </c>
      <c r="I8480" t="inlineStr">
        <is>
          <t>058</t>
        </is>
      </c>
      <c r="J8480" t="inlineStr">
        <is>
          <t>CARTEIRA</t>
        </is>
      </c>
      <c r="K8480" t="inlineStr">
        <is>
          <t>CONTRATO</t>
        </is>
      </c>
      <c r="L8480" t="n">
        <v>600.2981100000001</v>
      </c>
      <c r="M8480" t="inlineStr"/>
      <c r="N8480" t="inlineStr"/>
      <c r="O8480" s="142">
        <f>DATE(YEAR(H8480),MONTH(H8480),1)</f>
        <v/>
      </c>
      <c r="P8480" s="132">
        <f>IF(H8480&gt;$L$3,"Futuro","Atraso")</f>
        <v/>
      </c>
      <c r="Q8480">
        <f>12*(YEAR(H8480)-YEAR($L$3))+(MONTH(H8480)-MONTH($L$3))</f>
        <v/>
      </c>
      <c r="R8480" s="366">
        <f>IF(N8480="IBIRAPITANGA FASE 3",IF(P8480="Atraso",M8480,M8480/(1+$J$2)^Q8480),IF(P8480="Atraso",M8480,M8480/(1+$J$1)^Q8480))</f>
        <v/>
      </c>
    </row>
    <row r="8481">
      <c r="A8481" t="inlineStr">
        <is>
          <t>Q08L010</t>
        </is>
      </c>
      <c r="B8481" t="inlineStr">
        <is>
          <t>MARCELO PACHECO OLIVEIRA</t>
        </is>
      </c>
      <c r="C8481" t="n">
        <v>1</v>
      </c>
      <c r="D8481" t="inlineStr">
        <is>
          <t>IPCA</t>
        </is>
      </c>
      <c r="E8481" t="n">
        <v>0.009488792934583046</v>
      </c>
      <c r="F8481" t="inlineStr">
        <is>
          <t>MENSAL</t>
        </is>
      </c>
      <c r="G8481" t="n">
        <v>46512</v>
      </c>
      <c r="H8481" t="n">
        <v>46512</v>
      </c>
      <c r="I8481" t="inlineStr">
        <is>
          <t>059</t>
        </is>
      </c>
      <c r="J8481" t="inlineStr">
        <is>
          <t>CARTEIRA</t>
        </is>
      </c>
      <c r="K8481" t="inlineStr">
        <is>
          <t>CONTRATO</t>
        </is>
      </c>
      <c r="L8481" t="n">
        <v>600.2981100000001</v>
      </c>
      <c r="M8481" t="inlineStr"/>
      <c r="N8481" t="inlineStr"/>
      <c r="O8481" s="142">
        <f>DATE(YEAR(H8481),MONTH(H8481),1)</f>
        <v/>
      </c>
      <c r="P8481" s="132">
        <f>IF(H8481&gt;$L$3,"Futuro","Atraso")</f>
        <v/>
      </c>
      <c r="Q8481">
        <f>12*(YEAR(H8481)-YEAR($L$3))+(MONTH(H8481)-MONTH($L$3))</f>
        <v/>
      </c>
      <c r="R8481" s="366">
        <f>IF(N8481="IBIRAPITANGA FASE 3",IF(P8481="Atraso",M8481,M8481/(1+$J$2)^Q8481),IF(P8481="Atraso",M8481,M8481/(1+$J$1)^Q8481))</f>
        <v/>
      </c>
    </row>
    <row r="8482">
      <c r="A8482" t="inlineStr">
        <is>
          <t>Q08L010</t>
        </is>
      </c>
      <c r="B8482" t="inlineStr">
        <is>
          <t>MARCELO PACHECO OLIVEIRA</t>
        </is>
      </c>
      <c r="C8482" t="n">
        <v>1</v>
      </c>
      <c r="D8482" t="inlineStr">
        <is>
          <t>IPCA</t>
        </is>
      </c>
      <c r="E8482" t="n">
        <v>0.009488792934583046</v>
      </c>
      <c r="F8482" t="inlineStr">
        <is>
          <t>MENSAL</t>
        </is>
      </c>
      <c r="G8482" t="n">
        <v>46543</v>
      </c>
      <c r="H8482" t="n">
        <v>46543</v>
      </c>
      <c r="I8482" t="inlineStr">
        <is>
          <t>060</t>
        </is>
      </c>
      <c r="J8482" t="inlineStr">
        <is>
          <t>CARTEIRA</t>
        </is>
      </c>
      <c r="K8482" t="inlineStr">
        <is>
          <t>CONTRATO</t>
        </is>
      </c>
      <c r="L8482" t="n">
        <v>600.2981100000001</v>
      </c>
      <c r="M8482" t="inlineStr"/>
      <c r="N8482" t="inlineStr"/>
      <c r="O8482" s="142">
        <f>DATE(YEAR(H8482),MONTH(H8482),1)</f>
        <v/>
      </c>
      <c r="P8482" s="132">
        <f>IF(H8482&gt;$L$3,"Futuro","Atraso")</f>
        <v/>
      </c>
      <c r="Q8482">
        <f>12*(YEAR(H8482)-YEAR($L$3))+(MONTH(H8482)-MONTH($L$3))</f>
        <v/>
      </c>
      <c r="R8482" s="366">
        <f>IF(N8482="IBIRAPITANGA FASE 3",IF(P8482="Atraso",M8482,M8482/(1+$J$2)^Q8482),IF(P8482="Atraso",M8482,M8482/(1+$J$1)^Q8482))</f>
        <v/>
      </c>
    </row>
    <row r="8483">
      <c r="A8483" t="inlineStr">
        <is>
          <t>Q08L010</t>
        </is>
      </c>
      <c r="B8483" t="inlineStr">
        <is>
          <t>MARCELO PACHECO OLIVEIRA</t>
        </is>
      </c>
      <c r="C8483" t="n">
        <v>1</v>
      </c>
      <c r="D8483" t="inlineStr">
        <is>
          <t>IPCA</t>
        </is>
      </c>
      <c r="E8483" t="n">
        <v>0.009488792934583046</v>
      </c>
      <c r="F8483" t="inlineStr">
        <is>
          <t>MENSAL</t>
        </is>
      </c>
      <c r="G8483" t="n">
        <v>46543</v>
      </c>
      <c r="H8483" t="n">
        <v>46543</v>
      </c>
      <c r="I8483" t="inlineStr">
        <is>
          <t>005</t>
        </is>
      </c>
      <c r="J8483" t="inlineStr">
        <is>
          <t>CARTEIRA</t>
        </is>
      </c>
      <c r="K8483" t="inlineStr">
        <is>
          <t>CONTRATO</t>
        </is>
      </c>
      <c r="L8483" t="n">
        <v>1897.904568</v>
      </c>
      <c r="M8483" t="inlineStr"/>
      <c r="N8483" t="inlineStr"/>
      <c r="O8483" s="142">
        <f>DATE(YEAR(H8483),MONTH(H8483),1)</f>
        <v/>
      </c>
      <c r="P8483" s="132">
        <f>IF(H8483&gt;$L$3,"Futuro","Atraso")</f>
        <v/>
      </c>
      <c r="Q8483">
        <f>12*(YEAR(H8483)-YEAR($L$3))+(MONTH(H8483)-MONTH($L$3))</f>
        <v/>
      </c>
      <c r="R8483" s="366">
        <f>IF(N8483="IBIRAPITANGA FASE 3",IF(P8483="Atraso",M8483,M8483/(1+$J$2)^Q8483),IF(P8483="Atraso",M8483,M8483/(1+$J$1)^Q8483))</f>
        <v/>
      </c>
    </row>
    <row r="8484">
      <c r="A8484" t="inlineStr">
        <is>
          <t>Q08L010</t>
        </is>
      </c>
      <c r="B8484" t="inlineStr">
        <is>
          <t>MARCELO PACHECO OLIVEIRA</t>
        </is>
      </c>
      <c r="C8484" t="n">
        <v>1</v>
      </c>
      <c r="D8484" t="inlineStr">
        <is>
          <t>IPCA</t>
        </is>
      </c>
      <c r="E8484" t="n">
        <v>0.009488792934583046</v>
      </c>
      <c r="F8484" t="inlineStr">
        <is>
          <t>MENSAL</t>
        </is>
      </c>
      <c r="G8484" t="n">
        <v>46573</v>
      </c>
      <c r="H8484" t="n">
        <v>46573</v>
      </c>
      <c r="I8484" t="inlineStr">
        <is>
          <t>061</t>
        </is>
      </c>
      <c r="J8484" t="inlineStr">
        <is>
          <t>CARTEIRA</t>
        </is>
      </c>
      <c r="K8484" t="inlineStr">
        <is>
          <t>CONTRATO</t>
        </is>
      </c>
      <c r="L8484" t="n">
        <v>600.2981100000001</v>
      </c>
      <c r="M8484" t="inlineStr"/>
      <c r="N8484" t="inlineStr"/>
      <c r="O8484" s="142">
        <f>DATE(YEAR(H8484),MONTH(H8484),1)</f>
        <v/>
      </c>
      <c r="P8484" s="132">
        <f>IF(H8484&gt;$L$3,"Futuro","Atraso")</f>
        <v/>
      </c>
      <c r="Q8484">
        <f>12*(YEAR(H8484)-YEAR($L$3))+(MONTH(H8484)-MONTH($L$3))</f>
        <v/>
      </c>
      <c r="R8484" s="366">
        <f>IF(N8484="IBIRAPITANGA FASE 3",IF(P8484="Atraso",M8484,M8484/(1+$J$2)^Q8484),IF(P8484="Atraso",M8484,M8484/(1+$J$1)^Q8484))</f>
        <v/>
      </c>
    </row>
    <row r="8485">
      <c r="A8485" t="inlineStr">
        <is>
          <t>Q08L010</t>
        </is>
      </c>
      <c r="B8485" t="inlineStr">
        <is>
          <t>MARCELO PACHECO OLIVEIRA</t>
        </is>
      </c>
      <c r="C8485" t="n">
        <v>1</v>
      </c>
      <c r="D8485" t="inlineStr">
        <is>
          <t>IPCA</t>
        </is>
      </c>
      <c r="E8485" t="n">
        <v>0.009488792934583046</v>
      </c>
      <c r="F8485" t="inlineStr">
        <is>
          <t>MENSAL</t>
        </is>
      </c>
      <c r="G8485" t="n">
        <v>46604</v>
      </c>
      <c r="H8485" t="n">
        <v>46604</v>
      </c>
      <c r="I8485" t="inlineStr">
        <is>
          <t>062</t>
        </is>
      </c>
      <c r="J8485" t="inlineStr">
        <is>
          <t>CARTEIRA</t>
        </is>
      </c>
      <c r="K8485" t="inlineStr">
        <is>
          <t>CONTRATO</t>
        </is>
      </c>
      <c r="L8485" t="n">
        <v>600.2981100000001</v>
      </c>
      <c r="M8485" t="inlineStr"/>
      <c r="N8485" t="inlineStr"/>
      <c r="O8485" s="142">
        <f>DATE(YEAR(H8485),MONTH(H8485),1)</f>
        <v/>
      </c>
      <c r="P8485" s="132">
        <f>IF(H8485&gt;$L$3,"Futuro","Atraso")</f>
        <v/>
      </c>
      <c r="Q8485">
        <f>12*(YEAR(H8485)-YEAR($L$3))+(MONTH(H8485)-MONTH($L$3))</f>
        <v/>
      </c>
      <c r="R8485" s="366">
        <f>IF(N8485="IBIRAPITANGA FASE 3",IF(P8485="Atraso",M8485,M8485/(1+$J$2)^Q8485),IF(P8485="Atraso",M8485,M8485/(1+$J$1)^Q8485))</f>
        <v/>
      </c>
    </row>
    <row r="8486">
      <c r="A8486" t="inlineStr">
        <is>
          <t>Q08L010</t>
        </is>
      </c>
      <c r="B8486" t="inlineStr">
        <is>
          <t>MARCELO PACHECO OLIVEIRA</t>
        </is>
      </c>
      <c r="C8486" t="n">
        <v>1</v>
      </c>
      <c r="D8486" t="inlineStr">
        <is>
          <t>IPCA</t>
        </is>
      </c>
      <c r="E8486" t="n">
        <v>0.009488792934583046</v>
      </c>
      <c r="F8486" t="inlineStr">
        <is>
          <t>MENSAL</t>
        </is>
      </c>
      <c r="G8486" t="n">
        <v>46635</v>
      </c>
      <c r="H8486" t="n">
        <v>46635</v>
      </c>
      <c r="I8486" t="inlineStr">
        <is>
          <t>063</t>
        </is>
      </c>
      <c r="J8486" t="inlineStr">
        <is>
          <t>CARTEIRA</t>
        </is>
      </c>
      <c r="K8486" t="inlineStr">
        <is>
          <t>CONTRATO</t>
        </is>
      </c>
      <c r="L8486" t="n">
        <v>600.2981100000001</v>
      </c>
      <c r="M8486" t="inlineStr"/>
      <c r="N8486" t="inlineStr"/>
      <c r="O8486" s="142">
        <f>DATE(YEAR(H8486),MONTH(H8486),1)</f>
        <v/>
      </c>
      <c r="P8486" s="132">
        <f>IF(H8486&gt;$L$3,"Futuro","Atraso")</f>
        <v/>
      </c>
      <c r="Q8486">
        <f>12*(YEAR(H8486)-YEAR($L$3))+(MONTH(H8486)-MONTH($L$3))</f>
        <v/>
      </c>
      <c r="R8486" s="366">
        <f>IF(N8486="IBIRAPITANGA FASE 3",IF(P8486="Atraso",M8486,M8486/(1+$J$2)^Q8486),IF(P8486="Atraso",M8486,M8486/(1+$J$1)^Q8486))</f>
        <v/>
      </c>
    </row>
    <row r="8487">
      <c r="A8487" t="inlineStr">
        <is>
          <t>Q08L010</t>
        </is>
      </c>
      <c r="B8487" t="inlineStr">
        <is>
          <t>MARCELO PACHECO OLIVEIRA</t>
        </is>
      </c>
      <c r="C8487" t="n">
        <v>1</v>
      </c>
      <c r="D8487" t="inlineStr">
        <is>
          <t>IPCA</t>
        </is>
      </c>
      <c r="E8487" t="n">
        <v>0.009488792934583046</v>
      </c>
      <c r="F8487" t="inlineStr">
        <is>
          <t>MENSAL</t>
        </is>
      </c>
      <c r="G8487" t="n">
        <v>46665</v>
      </c>
      <c r="H8487" t="n">
        <v>46665</v>
      </c>
      <c r="I8487" t="inlineStr">
        <is>
          <t>064</t>
        </is>
      </c>
      <c r="J8487" t="inlineStr">
        <is>
          <t>CARTEIRA</t>
        </is>
      </c>
      <c r="K8487" t="inlineStr">
        <is>
          <t>CONTRATO</t>
        </is>
      </c>
      <c r="L8487" t="n">
        <v>600.2981100000001</v>
      </c>
      <c r="M8487" t="inlineStr"/>
      <c r="N8487" t="inlineStr"/>
      <c r="O8487" s="142">
        <f>DATE(YEAR(H8487),MONTH(H8487),1)</f>
        <v/>
      </c>
      <c r="P8487" s="132">
        <f>IF(H8487&gt;$L$3,"Futuro","Atraso")</f>
        <v/>
      </c>
      <c r="Q8487">
        <f>12*(YEAR(H8487)-YEAR($L$3))+(MONTH(H8487)-MONTH($L$3))</f>
        <v/>
      </c>
      <c r="R8487" s="366">
        <f>IF(N8487="IBIRAPITANGA FASE 3",IF(P8487="Atraso",M8487,M8487/(1+$J$2)^Q8487),IF(P8487="Atraso",M8487,M8487/(1+$J$1)^Q8487))</f>
        <v/>
      </c>
    </row>
    <row r="8488">
      <c r="A8488" t="inlineStr">
        <is>
          <t>Q08L010</t>
        </is>
      </c>
      <c r="B8488" t="inlineStr">
        <is>
          <t>MARCELO PACHECO OLIVEIRA</t>
        </is>
      </c>
      <c r="C8488" t="n">
        <v>1</v>
      </c>
      <c r="D8488" t="inlineStr">
        <is>
          <t>IPCA</t>
        </is>
      </c>
      <c r="E8488" t="n">
        <v>0.009488792934583046</v>
      </c>
      <c r="F8488" t="inlineStr">
        <is>
          <t>MENSAL</t>
        </is>
      </c>
      <c r="G8488" t="n">
        <v>46696</v>
      </c>
      <c r="H8488" t="n">
        <v>46696</v>
      </c>
      <c r="I8488" t="inlineStr">
        <is>
          <t>065</t>
        </is>
      </c>
      <c r="J8488" t="inlineStr">
        <is>
          <t>CARTEIRA</t>
        </is>
      </c>
      <c r="K8488" t="inlineStr">
        <is>
          <t>CONTRATO</t>
        </is>
      </c>
      <c r="L8488" t="n">
        <v>600.2981100000001</v>
      </c>
      <c r="M8488" t="inlineStr"/>
      <c r="N8488" t="inlineStr"/>
      <c r="O8488" s="142">
        <f>DATE(YEAR(H8488),MONTH(H8488),1)</f>
        <v/>
      </c>
      <c r="P8488" s="132">
        <f>IF(H8488&gt;$L$3,"Futuro","Atraso")</f>
        <v/>
      </c>
      <c r="Q8488">
        <f>12*(YEAR(H8488)-YEAR($L$3))+(MONTH(H8488)-MONTH($L$3))</f>
        <v/>
      </c>
      <c r="R8488" s="366">
        <f>IF(N8488="IBIRAPITANGA FASE 3",IF(P8488="Atraso",M8488,M8488/(1+$J$2)^Q8488),IF(P8488="Atraso",M8488,M8488/(1+$J$1)^Q8488))</f>
        <v/>
      </c>
    </row>
    <row r="8489">
      <c r="A8489" t="inlineStr">
        <is>
          <t>Q08L010</t>
        </is>
      </c>
      <c r="B8489" t="inlineStr">
        <is>
          <t>MARCELO PACHECO OLIVEIRA</t>
        </is>
      </c>
      <c r="C8489" t="n">
        <v>1</v>
      </c>
      <c r="D8489" t="inlineStr">
        <is>
          <t>IPCA</t>
        </is>
      </c>
      <c r="E8489" t="n">
        <v>0.009488792934583046</v>
      </c>
      <c r="F8489" t="inlineStr">
        <is>
          <t>MENSAL</t>
        </is>
      </c>
      <c r="G8489" t="n">
        <v>46726</v>
      </c>
      <c r="H8489" t="n">
        <v>46726</v>
      </c>
      <c r="I8489" t="inlineStr">
        <is>
          <t>066</t>
        </is>
      </c>
      <c r="J8489" t="inlineStr">
        <is>
          <t>CARTEIRA</t>
        </is>
      </c>
      <c r="K8489" t="inlineStr">
        <is>
          <t>CONTRATO</t>
        </is>
      </c>
      <c r="L8489" t="n">
        <v>600.2981100000001</v>
      </c>
      <c r="M8489" t="inlineStr"/>
      <c r="N8489" t="inlineStr"/>
      <c r="O8489" s="142">
        <f>DATE(YEAR(H8489),MONTH(H8489),1)</f>
        <v/>
      </c>
      <c r="P8489" s="132">
        <f>IF(H8489&gt;$L$3,"Futuro","Atraso")</f>
        <v/>
      </c>
      <c r="Q8489">
        <f>12*(YEAR(H8489)-YEAR($L$3))+(MONTH(H8489)-MONTH($L$3))</f>
        <v/>
      </c>
      <c r="R8489" s="366">
        <f>IF(N8489="IBIRAPITANGA FASE 3",IF(P8489="Atraso",M8489,M8489/(1+$J$2)^Q8489),IF(P8489="Atraso",M8489,M8489/(1+$J$1)^Q8489))</f>
        <v/>
      </c>
    </row>
    <row r="8490">
      <c r="A8490" t="inlineStr">
        <is>
          <t>Q08L010</t>
        </is>
      </c>
      <c r="B8490" t="inlineStr">
        <is>
          <t>MARCELO PACHECO OLIVEIRA</t>
        </is>
      </c>
      <c r="C8490" t="n">
        <v>1</v>
      </c>
      <c r="D8490" t="inlineStr">
        <is>
          <t>IPCA</t>
        </is>
      </c>
      <c r="E8490" t="n">
        <v>0.009488792934583046</v>
      </c>
      <c r="F8490" t="inlineStr">
        <is>
          <t>MENSAL</t>
        </is>
      </c>
      <c r="G8490" t="n">
        <v>46757</v>
      </c>
      <c r="H8490" t="n">
        <v>46757</v>
      </c>
      <c r="I8490" t="inlineStr">
        <is>
          <t>067</t>
        </is>
      </c>
      <c r="J8490" t="inlineStr">
        <is>
          <t>CARTEIRA</t>
        </is>
      </c>
      <c r="K8490" t="inlineStr">
        <is>
          <t>CONTRATO</t>
        </is>
      </c>
      <c r="L8490" t="n">
        <v>600.2981100000001</v>
      </c>
      <c r="M8490" t="inlineStr"/>
      <c r="N8490" t="inlineStr"/>
      <c r="O8490" s="142">
        <f>DATE(YEAR(H8490),MONTH(H8490),1)</f>
        <v/>
      </c>
      <c r="P8490" s="132">
        <f>IF(H8490&gt;$L$3,"Futuro","Atraso")</f>
        <v/>
      </c>
      <c r="Q8490">
        <f>12*(YEAR(H8490)-YEAR($L$3))+(MONTH(H8490)-MONTH($L$3))</f>
        <v/>
      </c>
      <c r="R8490" s="366">
        <f>IF(N8490="IBIRAPITANGA FASE 3",IF(P8490="Atraso",M8490,M8490/(1+$J$2)^Q8490),IF(P8490="Atraso",M8490,M8490/(1+$J$1)^Q8490))</f>
        <v/>
      </c>
    </row>
    <row r="8491">
      <c r="A8491" t="inlineStr">
        <is>
          <t>Q08L010</t>
        </is>
      </c>
      <c r="B8491" t="inlineStr">
        <is>
          <t>MARCELO PACHECO OLIVEIRA</t>
        </is>
      </c>
      <c r="C8491" t="n">
        <v>1</v>
      </c>
      <c r="D8491" t="inlineStr">
        <is>
          <t>IPCA</t>
        </is>
      </c>
      <c r="E8491" t="n">
        <v>0.009488792934583046</v>
      </c>
      <c r="F8491" t="inlineStr">
        <is>
          <t>MENSAL</t>
        </is>
      </c>
      <c r="G8491" t="n">
        <v>46788</v>
      </c>
      <c r="H8491" t="n">
        <v>46788</v>
      </c>
      <c r="I8491" t="inlineStr">
        <is>
          <t>068</t>
        </is>
      </c>
      <c r="J8491" t="inlineStr">
        <is>
          <t>CARTEIRA</t>
        </is>
      </c>
      <c r="K8491" t="inlineStr">
        <is>
          <t>CONTRATO</t>
        </is>
      </c>
      <c r="L8491" t="n">
        <v>600.2981100000001</v>
      </c>
      <c r="M8491" t="inlineStr"/>
      <c r="N8491" t="inlineStr"/>
      <c r="O8491" s="142">
        <f>DATE(YEAR(H8491),MONTH(H8491),1)</f>
        <v/>
      </c>
      <c r="P8491" s="132">
        <f>IF(H8491&gt;$L$3,"Futuro","Atraso")</f>
        <v/>
      </c>
      <c r="Q8491">
        <f>12*(YEAR(H8491)-YEAR($L$3))+(MONTH(H8491)-MONTH($L$3))</f>
        <v/>
      </c>
      <c r="R8491" s="366">
        <f>IF(N8491="IBIRAPITANGA FASE 3",IF(P8491="Atraso",M8491,M8491/(1+$J$2)^Q8491),IF(P8491="Atraso",M8491,M8491/(1+$J$1)^Q8491))</f>
        <v/>
      </c>
    </row>
    <row r="8492">
      <c r="A8492" t="inlineStr">
        <is>
          <t>Q08L010</t>
        </is>
      </c>
      <c r="B8492" t="inlineStr">
        <is>
          <t>MARCELO PACHECO OLIVEIRA</t>
        </is>
      </c>
      <c r="C8492" t="n">
        <v>1</v>
      </c>
      <c r="D8492" t="inlineStr">
        <is>
          <t>IPCA</t>
        </is>
      </c>
      <c r="E8492" t="n">
        <v>0.009488792934583046</v>
      </c>
      <c r="F8492" t="inlineStr">
        <is>
          <t>MENSAL</t>
        </is>
      </c>
      <c r="G8492" t="n">
        <v>46817</v>
      </c>
      <c r="H8492" t="n">
        <v>46817</v>
      </c>
      <c r="I8492" t="inlineStr">
        <is>
          <t>069</t>
        </is>
      </c>
      <c r="J8492" t="inlineStr">
        <is>
          <t>CARTEIRA</t>
        </is>
      </c>
      <c r="K8492" t="inlineStr">
        <is>
          <t>CONTRATO</t>
        </is>
      </c>
      <c r="L8492" t="n">
        <v>600.2981100000001</v>
      </c>
      <c r="M8492" t="inlineStr"/>
      <c r="N8492" t="inlineStr"/>
      <c r="O8492" s="142">
        <f>DATE(YEAR(H8492),MONTH(H8492),1)</f>
        <v/>
      </c>
      <c r="P8492" s="132">
        <f>IF(H8492&gt;$L$3,"Futuro","Atraso")</f>
        <v/>
      </c>
      <c r="Q8492">
        <f>12*(YEAR(H8492)-YEAR($L$3))+(MONTH(H8492)-MONTH($L$3))</f>
        <v/>
      </c>
      <c r="R8492" s="366">
        <f>IF(N8492="IBIRAPITANGA FASE 3",IF(P8492="Atraso",M8492,M8492/(1+$J$2)^Q8492),IF(P8492="Atraso",M8492,M8492/(1+$J$1)^Q8492))</f>
        <v/>
      </c>
    </row>
    <row r="8493">
      <c r="A8493" t="inlineStr">
        <is>
          <t>Q08L010</t>
        </is>
      </c>
      <c r="B8493" t="inlineStr">
        <is>
          <t>MARCELO PACHECO OLIVEIRA</t>
        </is>
      </c>
      <c r="C8493" t="n">
        <v>1</v>
      </c>
      <c r="D8493" t="inlineStr">
        <is>
          <t>IPCA</t>
        </is>
      </c>
      <c r="E8493" t="n">
        <v>0.009488792934583046</v>
      </c>
      <c r="F8493" t="inlineStr">
        <is>
          <t>MENSAL</t>
        </is>
      </c>
      <c r="G8493" t="n">
        <v>46848</v>
      </c>
      <c r="H8493" t="n">
        <v>46848</v>
      </c>
      <c r="I8493" t="inlineStr">
        <is>
          <t>070</t>
        </is>
      </c>
      <c r="J8493" t="inlineStr">
        <is>
          <t>CARTEIRA</t>
        </is>
      </c>
      <c r="K8493" t="inlineStr">
        <is>
          <t>CONTRATO</t>
        </is>
      </c>
      <c r="L8493" t="n">
        <v>600.2981100000001</v>
      </c>
      <c r="M8493" t="inlineStr"/>
      <c r="N8493" t="inlineStr"/>
      <c r="O8493" s="142">
        <f>DATE(YEAR(H8493),MONTH(H8493),1)</f>
        <v/>
      </c>
      <c r="P8493" s="132">
        <f>IF(H8493&gt;$L$3,"Futuro","Atraso")</f>
        <v/>
      </c>
      <c r="Q8493">
        <f>12*(YEAR(H8493)-YEAR($L$3))+(MONTH(H8493)-MONTH($L$3))</f>
        <v/>
      </c>
      <c r="R8493" s="366">
        <f>IF(N8493="IBIRAPITANGA FASE 3",IF(P8493="Atraso",M8493,M8493/(1+$J$2)^Q8493),IF(P8493="Atraso",M8493,M8493/(1+$J$1)^Q8493))</f>
        <v/>
      </c>
    </row>
    <row r="8494">
      <c r="A8494" t="inlineStr">
        <is>
          <t>Q08L010</t>
        </is>
      </c>
      <c r="B8494" t="inlineStr">
        <is>
          <t>MARCELO PACHECO OLIVEIRA</t>
        </is>
      </c>
      <c r="C8494" t="n">
        <v>1</v>
      </c>
      <c r="D8494" t="inlineStr">
        <is>
          <t>IPCA</t>
        </is>
      </c>
      <c r="E8494" t="n">
        <v>0.009488792934583046</v>
      </c>
      <c r="F8494" t="inlineStr">
        <is>
          <t>MENSAL</t>
        </is>
      </c>
      <c r="G8494" t="n">
        <v>46878</v>
      </c>
      <c r="H8494" t="n">
        <v>46878</v>
      </c>
      <c r="I8494" t="inlineStr">
        <is>
          <t>071</t>
        </is>
      </c>
      <c r="J8494" t="inlineStr">
        <is>
          <t>CARTEIRA</t>
        </is>
      </c>
      <c r="K8494" t="inlineStr">
        <is>
          <t>CONTRATO</t>
        </is>
      </c>
      <c r="L8494" t="n">
        <v>600.2981100000001</v>
      </c>
      <c r="M8494" t="inlineStr"/>
      <c r="N8494" t="inlineStr"/>
      <c r="O8494" s="142">
        <f>DATE(YEAR(H8494),MONTH(H8494),1)</f>
        <v/>
      </c>
      <c r="P8494" s="132">
        <f>IF(H8494&gt;$L$3,"Futuro","Atraso")</f>
        <v/>
      </c>
      <c r="Q8494">
        <f>12*(YEAR(H8494)-YEAR($L$3))+(MONTH(H8494)-MONTH($L$3))</f>
        <v/>
      </c>
      <c r="R8494" s="366">
        <f>IF(N8494="IBIRAPITANGA FASE 3",IF(P8494="Atraso",M8494,M8494/(1+$J$2)^Q8494),IF(P8494="Atraso",M8494,M8494/(1+$J$1)^Q8494))</f>
        <v/>
      </c>
    </row>
    <row r="8495">
      <c r="A8495" t="inlineStr">
        <is>
          <t>Q08L010</t>
        </is>
      </c>
      <c r="B8495" t="inlineStr">
        <is>
          <t>MARCELO PACHECO OLIVEIRA</t>
        </is>
      </c>
      <c r="C8495" t="n">
        <v>1</v>
      </c>
      <c r="D8495" t="inlineStr">
        <is>
          <t>IPCA</t>
        </is>
      </c>
      <c r="E8495" t="n">
        <v>0.009488792934583046</v>
      </c>
      <c r="F8495" t="inlineStr">
        <is>
          <t>MENSAL</t>
        </is>
      </c>
      <c r="G8495" t="n">
        <v>46909</v>
      </c>
      <c r="H8495" t="n">
        <v>46909</v>
      </c>
      <c r="I8495" t="inlineStr">
        <is>
          <t>072</t>
        </is>
      </c>
      <c r="J8495" t="inlineStr">
        <is>
          <t>CARTEIRA</t>
        </is>
      </c>
      <c r="K8495" t="inlineStr">
        <is>
          <t>CONTRATO</t>
        </is>
      </c>
      <c r="L8495" t="n">
        <v>600.2981100000001</v>
      </c>
      <c r="M8495" t="inlineStr"/>
      <c r="N8495" t="inlineStr"/>
      <c r="O8495" s="142">
        <f>DATE(YEAR(H8495),MONTH(H8495),1)</f>
        <v/>
      </c>
      <c r="P8495" s="132">
        <f>IF(H8495&gt;$L$3,"Futuro","Atraso")</f>
        <v/>
      </c>
      <c r="Q8495">
        <f>12*(YEAR(H8495)-YEAR($L$3))+(MONTH(H8495)-MONTH($L$3))</f>
        <v/>
      </c>
      <c r="R8495" s="366">
        <f>IF(N8495="IBIRAPITANGA FASE 3",IF(P8495="Atraso",M8495,M8495/(1+$J$2)^Q8495),IF(P8495="Atraso",M8495,M8495/(1+$J$1)^Q8495))</f>
        <v/>
      </c>
    </row>
    <row r="8496">
      <c r="A8496" t="inlineStr">
        <is>
          <t>Q08L010</t>
        </is>
      </c>
      <c r="B8496" t="inlineStr">
        <is>
          <t>MARCELO PACHECO OLIVEIRA</t>
        </is>
      </c>
      <c r="C8496" t="n">
        <v>1</v>
      </c>
      <c r="D8496" t="inlineStr">
        <is>
          <t>IPCA</t>
        </is>
      </c>
      <c r="E8496" t="n">
        <v>0.009488792934583046</v>
      </c>
      <c r="F8496" t="inlineStr">
        <is>
          <t>MENSAL</t>
        </is>
      </c>
      <c r="G8496" t="n">
        <v>46909</v>
      </c>
      <c r="H8496" t="n">
        <v>46909</v>
      </c>
      <c r="I8496" t="inlineStr">
        <is>
          <t>006</t>
        </is>
      </c>
      <c r="J8496" t="inlineStr">
        <is>
          <t>CARTEIRA</t>
        </is>
      </c>
      <c r="K8496" t="inlineStr">
        <is>
          <t>CONTRATO</t>
        </is>
      </c>
      <c r="L8496" t="n">
        <v>1897.904568</v>
      </c>
      <c r="M8496" t="inlineStr"/>
      <c r="N8496" t="inlineStr"/>
      <c r="O8496" s="142">
        <f>DATE(YEAR(H8496),MONTH(H8496),1)</f>
        <v/>
      </c>
      <c r="P8496" s="132">
        <f>IF(H8496&gt;$L$3,"Futuro","Atraso")</f>
        <v/>
      </c>
      <c r="Q8496">
        <f>12*(YEAR(H8496)-YEAR($L$3))+(MONTH(H8496)-MONTH($L$3))</f>
        <v/>
      </c>
      <c r="R8496" s="366">
        <f>IF(N8496="IBIRAPITANGA FASE 3",IF(P8496="Atraso",M8496,M8496/(1+$J$2)^Q8496),IF(P8496="Atraso",M8496,M8496/(1+$J$1)^Q8496))</f>
        <v/>
      </c>
    </row>
    <row r="8497">
      <c r="A8497" t="inlineStr">
        <is>
          <t>Q08L010</t>
        </is>
      </c>
      <c r="B8497" t="inlineStr">
        <is>
          <t>MARCELO PACHECO OLIVEIRA</t>
        </is>
      </c>
      <c r="C8497" t="n">
        <v>1</v>
      </c>
      <c r="D8497" t="inlineStr">
        <is>
          <t>IPCA</t>
        </is>
      </c>
      <c r="E8497" t="n">
        <v>0.009488792934583046</v>
      </c>
      <c r="F8497" t="inlineStr">
        <is>
          <t>MENSAL</t>
        </is>
      </c>
      <c r="G8497" t="n">
        <v>46939</v>
      </c>
      <c r="H8497" t="n">
        <v>46939</v>
      </c>
      <c r="I8497" t="inlineStr">
        <is>
          <t>073</t>
        </is>
      </c>
      <c r="J8497" t="inlineStr">
        <is>
          <t>CARTEIRA</t>
        </is>
      </c>
      <c r="K8497" t="inlineStr">
        <is>
          <t>CONTRATO</t>
        </is>
      </c>
      <c r="L8497" t="n">
        <v>600.2981100000001</v>
      </c>
      <c r="M8497" t="inlineStr"/>
      <c r="N8497" t="inlineStr"/>
      <c r="O8497" s="142">
        <f>DATE(YEAR(H8497),MONTH(H8497),1)</f>
        <v/>
      </c>
      <c r="P8497" s="132">
        <f>IF(H8497&gt;$L$3,"Futuro","Atraso")</f>
        <v/>
      </c>
      <c r="Q8497">
        <f>12*(YEAR(H8497)-YEAR($L$3))+(MONTH(H8497)-MONTH($L$3))</f>
        <v/>
      </c>
      <c r="R8497" s="366">
        <f>IF(N8497="IBIRAPITANGA FASE 3",IF(P8497="Atraso",M8497,M8497/(1+$J$2)^Q8497),IF(P8497="Atraso",M8497,M8497/(1+$J$1)^Q8497))</f>
        <v/>
      </c>
    </row>
    <row r="8498">
      <c r="A8498" t="inlineStr">
        <is>
          <t>Q08L010</t>
        </is>
      </c>
      <c r="B8498" t="inlineStr">
        <is>
          <t>MARCELO PACHECO OLIVEIRA</t>
        </is>
      </c>
      <c r="C8498" t="n">
        <v>1</v>
      </c>
      <c r="D8498" t="inlineStr">
        <is>
          <t>IPCA</t>
        </is>
      </c>
      <c r="E8498" t="n">
        <v>0.009488792934583046</v>
      </c>
      <c r="F8498" t="inlineStr">
        <is>
          <t>MENSAL</t>
        </is>
      </c>
      <c r="G8498" t="n">
        <v>46970</v>
      </c>
      <c r="H8498" t="n">
        <v>46970</v>
      </c>
      <c r="I8498" t="inlineStr">
        <is>
          <t>074</t>
        </is>
      </c>
      <c r="J8498" t="inlineStr">
        <is>
          <t>CARTEIRA</t>
        </is>
      </c>
      <c r="K8498" t="inlineStr">
        <is>
          <t>CONTRATO</t>
        </is>
      </c>
      <c r="L8498" t="n">
        <v>600.2981100000001</v>
      </c>
      <c r="M8498" t="inlineStr"/>
      <c r="N8498" t="inlineStr"/>
      <c r="O8498" s="142">
        <f>DATE(YEAR(H8498),MONTH(H8498),1)</f>
        <v/>
      </c>
      <c r="P8498" s="132">
        <f>IF(H8498&gt;$L$3,"Futuro","Atraso")</f>
        <v/>
      </c>
      <c r="Q8498">
        <f>12*(YEAR(H8498)-YEAR($L$3))+(MONTH(H8498)-MONTH($L$3))</f>
        <v/>
      </c>
      <c r="R8498" s="366">
        <f>IF(N8498="IBIRAPITANGA FASE 3",IF(P8498="Atraso",M8498,M8498/(1+$J$2)^Q8498),IF(P8498="Atraso",M8498,M8498/(1+$J$1)^Q8498))</f>
        <v/>
      </c>
    </row>
    <row r="8499">
      <c r="A8499" t="inlineStr">
        <is>
          <t>Q08L010</t>
        </is>
      </c>
      <c r="B8499" t="inlineStr">
        <is>
          <t>MARCELO PACHECO OLIVEIRA</t>
        </is>
      </c>
      <c r="C8499" t="n">
        <v>1</v>
      </c>
      <c r="D8499" t="inlineStr">
        <is>
          <t>IPCA</t>
        </is>
      </c>
      <c r="E8499" t="n">
        <v>0.009488792934583046</v>
      </c>
      <c r="F8499" t="inlineStr">
        <is>
          <t>MENSAL</t>
        </is>
      </c>
      <c r="G8499" t="n">
        <v>47001</v>
      </c>
      <c r="H8499" t="n">
        <v>47001</v>
      </c>
      <c r="I8499" t="inlineStr">
        <is>
          <t>075</t>
        </is>
      </c>
      <c r="J8499" t="inlineStr">
        <is>
          <t>CARTEIRA</t>
        </is>
      </c>
      <c r="K8499" t="inlineStr">
        <is>
          <t>CONTRATO</t>
        </is>
      </c>
      <c r="L8499" t="n">
        <v>600.2981100000001</v>
      </c>
      <c r="M8499" t="inlineStr"/>
      <c r="N8499" t="inlineStr"/>
      <c r="O8499" s="142">
        <f>DATE(YEAR(H8499),MONTH(H8499),1)</f>
        <v/>
      </c>
      <c r="P8499" s="132">
        <f>IF(H8499&gt;$L$3,"Futuro","Atraso")</f>
        <v/>
      </c>
      <c r="Q8499">
        <f>12*(YEAR(H8499)-YEAR($L$3))+(MONTH(H8499)-MONTH($L$3))</f>
        <v/>
      </c>
      <c r="R8499" s="366">
        <f>IF(N8499="IBIRAPITANGA FASE 3",IF(P8499="Atraso",M8499,M8499/(1+$J$2)^Q8499),IF(P8499="Atraso",M8499,M8499/(1+$J$1)^Q8499))</f>
        <v/>
      </c>
    </row>
    <row r="8500">
      <c r="A8500" t="inlineStr">
        <is>
          <t>Q08L010</t>
        </is>
      </c>
      <c r="B8500" t="inlineStr">
        <is>
          <t>MARCELO PACHECO OLIVEIRA</t>
        </is>
      </c>
      <c r="C8500" t="n">
        <v>1</v>
      </c>
      <c r="D8500" t="inlineStr">
        <is>
          <t>IPCA</t>
        </is>
      </c>
      <c r="E8500" t="n">
        <v>0.009488792934583046</v>
      </c>
      <c r="F8500" t="inlineStr">
        <is>
          <t>MENSAL</t>
        </is>
      </c>
      <c r="G8500" t="n">
        <v>47031</v>
      </c>
      <c r="H8500" t="n">
        <v>47031</v>
      </c>
      <c r="I8500" t="inlineStr">
        <is>
          <t>076</t>
        </is>
      </c>
      <c r="J8500" t="inlineStr">
        <is>
          <t>CARTEIRA</t>
        </is>
      </c>
      <c r="K8500" t="inlineStr">
        <is>
          <t>CONTRATO</t>
        </is>
      </c>
      <c r="L8500" t="n">
        <v>600.2981100000001</v>
      </c>
      <c r="M8500" t="inlineStr"/>
      <c r="N8500" t="inlineStr"/>
      <c r="O8500" s="142">
        <f>DATE(YEAR(H8500),MONTH(H8500),1)</f>
        <v/>
      </c>
      <c r="P8500" s="132">
        <f>IF(H8500&gt;$L$3,"Futuro","Atraso")</f>
        <v/>
      </c>
      <c r="Q8500">
        <f>12*(YEAR(H8500)-YEAR($L$3))+(MONTH(H8500)-MONTH($L$3))</f>
        <v/>
      </c>
      <c r="R8500" s="366">
        <f>IF(N8500="IBIRAPITANGA FASE 3",IF(P8500="Atraso",M8500,M8500/(1+$J$2)^Q8500),IF(P8500="Atraso",M8500,M8500/(1+$J$1)^Q8500))</f>
        <v/>
      </c>
    </row>
    <row r="8501">
      <c r="A8501" t="inlineStr">
        <is>
          <t>Q08L010</t>
        </is>
      </c>
      <c r="B8501" t="inlineStr">
        <is>
          <t>MARCELO PACHECO OLIVEIRA</t>
        </is>
      </c>
      <c r="C8501" t="n">
        <v>1</v>
      </c>
      <c r="D8501" t="inlineStr">
        <is>
          <t>IPCA</t>
        </is>
      </c>
      <c r="E8501" t="n">
        <v>0.009488792934583046</v>
      </c>
      <c r="F8501" t="inlineStr">
        <is>
          <t>MENSAL</t>
        </is>
      </c>
      <c r="G8501" t="n">
        <v>47062</v>
      </c>
      <c r="H8501" t="n">
        <v>47062</v>
      </c>
      <c r="I8501" t="inlineStr">
        <is>
          <t>077</t>
        </is>
      </c>
      <c r="J8501" t="inlineStr">
        <is>
          <t>CARTEIRA</t>
        </is>
      </c>
      <c r="K8501" t="inlineStr">
        <is>
          <t>CONTRATO</t>
        </is>
      </c>
      <c r="L8501" t="n">
        <v>600.2981100000001</v>
      </c>
      <c r="M8501" t="inlineStr"/>
      <c r="N8501" t="inlineStr"/>
      <c r="O8501" s="142">
        <f>DATE(YEAR(H8501),MONTH(H8501),1)</f>
        <v/>
      </c>
      <c r="P8501" s="132">
        <f>IF(H8501&gt;$L$3,"Futuro","Atraso")</f>
        <v/>
      </c>
      <c r="Q8501">
        <f>12*(YEAR(H8501)-YEAR($L$3))+(MONTH(H8501)-MONTH($L$3))</f>
        <v/>
      </c>
      <c r="R8501" s="366">
        <f>IF(N8501="IBIRAPITANGA FASE 3",IF(P8501="Atraso",M8501,M8501/(1+$J$2)^Q8501),IF(P8501="Atraso",M8501,M8501/(1+$J$1)^Q8501))</f>
        <v/>
      </c>
    </row>
    <row r="8502">
      <c r="A8502" t="inlineStr">
        <is>
          <t>Q08L010</t>
        </is>
      </c>
      <c r="B8502" t="inlineStr">
        <is>
          <t>MARCELO PACHECO OLIVEIRA</t>
        </is>
      </c>
      <c r="C8502" t="n">
        <v>1</v>
      </c>
      <c r="D8502" t="inlineStr">
        <is>
          <t>IPCA</t>
        </is>
      </c>
      <c r="E8502" t="n">
        <v>0.009488792934583046</v>
      </c>
      <c r="F8502" t="inlineStr">
        <is>
          <t>MENSAL</t>
        </is>
      </c>
      <c r="G8502" t="n">
        <v>47092</v>
      </c>
      <c r="H8502" t="n">
        <v>47092</v>
      </c>
      <c r="I8502" t="inlineStr">
        <is>
          <t>078</t>
        </is>
      </c>
      <c r="J8502" t="inlineStr">
        <is>
          <t>CARTEIRA</t>
        </is>
      </c>
      <c r="K8502" t="inlineStr">
        <is>
          <t>CONTRATO</t>
        </is>
      </c>
      <c r="L8502" t="n">
        <v>600.2981100000001</v>
      </c>
      <c r="M8502" t="inlineStr"/>
      <c r="N8502" t="inlineStr"/>
      <c r="O8502" s="142">
        <f>DATE(YEAR(H8502),MONTH(H8502),1)</f>
        <v/>
      </c>
      <c r="P8502" s="132">
        <f>IF(H8502&gt;$L$3,"Futuro","Atraso")</f>
        <v/>
      </c>
      <c r="Q8502">
        <f>12*(YEAR(H8502)-YEAR($L$3))+(MONTH(H8502)-MONTH($L$3))</f>
        <v/>
      </c>
      <c r="R8502" s="366">
        <f>IF(N8502="IBIRAPITANGA FASE 3",IF(P8502="Atraso",M8502,M8502/(1+$J$2)^Q8502),IF(P8502="Atraso",M8502,M8502/(1+$J$1)^Q8502))</f>
        <v/>
      </c>
    </row>
    <row r="8503">
      <c r="A8503" t="inlineStr">
        <is>
          <t>Q08L010</t>
        </is>
      </c>
      <c r="B8503" t="inlineStr">
        <is>
          <t>MARCELO PACHECO OLIVEIRA</t>
        </is>
      </c>
      <c r="C8503" t="n">
        <v>1</v>
      </c>
      <c r="D8503" t="inlineStr">
        <is>
          <t>IPCA</t>
        </is>
      </c>
      <c r="E8503" t="n">
        <v>0.009488792934583046</v>
      </c>
      <c r="F8503" t="inlineStr">
        <is>
          <t>MENSAL</t>
        </is>
      </c>
      <c r="G8503" t="n">
        <v>47123</v>
      </c>
      <c r="H8503" t="n">
        <v>47123</v>
      </c>
      <c r="I8503" t="inlineStr">
        <is>
          <t>079</t>
        </is>
      </c>
      <c r="J8503" t="inlineStr">
        <is>
          <t>CARTEIRA</t>
        </is>
      </c>
      <c r="K8503" t="inlineStr">
        <is>
          <t>CONTRATO</t>
        </is>
      </c>
      <c r="L8503" t="n">
        <v>600.2981100000001</v>
      </c>
      <c r="M8503" t="inlineStr"/>
      <c r="N8503" t="inlineStr"/>
      <c r="O8503" s="142">
        <f>DATE(YEAR(H8503),MONTH(H8503),1)</f>
        <v/>
      </c>
      <c r="P8503" s="132">
        <f>IF(H8503&gt;$L$3,"Futuro","Atraso")</f>
        <v/>
      </c>
      <c r="Q8503">
        <f>12*(YEAR(H8503)-YEAR($L$3))+(MONTH(H8503)-MONTH($L$3))</f>
        <v/>
      </c>
      <c r="R8503" s="366">
        <f>IF(N8503="IBIRAPITANGA FASE 3",IF(P8503="Atraso",M8503,M8503/(1+$J$2)^Q8503),IF(P8503="Atraso",M8503,M8503/(1+$J$1)^Q8503))</f>
        <v/>
      </c>
    </row>
    <row r="8504">
      <c r="A8504" t="inlineStr">
        <is>
          <t>Q08L010</t>
        </is>
      </c>
      <c r="B8504" t="inlineStr">
        <is>
          <t>MARCELO PACHECO OLIVEIRA</t>
        </is>
      </c>
      <c r="C8504" t="n">
        <v>1</v>
      </c>
      <c r="D8504" t="inlineStr">
        <is>
          <t>IPCA</t>
        </is>
      </c>
      <c r="E8504" t="n">
        <v>0.009488792934583046</v>
      </c>
      <c r="F8504" t="inlineStr">
        <is>
          <t>MENSAL</t>
        </is>
      </c>
      <c r="G8504" t="n">
        <v>47154</v>
      </c>
      <c r="H8504" t="n">
        <v>47154</v>
      </c>
      <c r="I8504" t="inlineStr">
        <is>
          <t>080</t>
        </is>
      </c>
      <c r="J8504" t="inlineStr">
        <is>
          <t>CARTEIRA</t>
        </is>
      </c>
      <c r="K8504" t="inlineStr">
        <is>
          <t>CONTRATO</t>
        </is>
      </c>
      <c r="L8504" t="n">
        <v>600.2981100000001</v>
      </c>
      <c r="M8504" t="inlineStr"/>
      <c r="N8504" t="inlineStr"/>
      <c r="O8504" s="142">
        <f>DATE(YEAR(H8504),MONTH(H8504),1)</f>
        <v/>
      </c>
      <c r="P8504" s="132">
        <f>IF(H8504&gt;$L$3,"Futuro","Atraso")</f>
        <v/>
      </c>
      <c r="Q8504">
        <f>12*(YEAR(H8504)-YEAR($L$3))+(MONTH(H8504)-MONTH($L$3))</f>
        <v/>
      </c>
      <c r="R8504" s="366">
        <f>IF(N8504="IBIRAPITANGA FASE 3",IF(P8504="Atraso",M8504,M8504/(1+$J$2)^Q8504),IF(P8504="Atraso",M8504,M8504/(1+$J$1)^Q8504))</f>
        <v/>
      </c>
    </row>
    <row r="8505">
      <c r="A8505" t="inlineStr">
        <is>
          <t>Q08L010</t>
        </is>
      </c>
      <c r="B8505" t="inlineStr">
        <is>
          <t>MARCELO PACHECO OLIVEIRA</t>
        </is>
      </c>
      <c r="C8505" t="n">
        <v>1</v>
      </c>
      <c r="D8505" t="inlineStr">
        <is>
          <t>IPCA</t>
        </is>
      </c>
      <c r="E8505" t="n">
        <v>0.009488792934583046</v>
      </c>
      <c r="F8505" t="inlineStr">
        <is>
          <t>MENSAL</t>
        </is>
      </c>
      <c r="G8505" t="n">
        <v>47182</v>
      </c>
      <c r="H8505" t="n">
        <v>47182</v>
      </c>
      <c r="I8505" t="inlineStr">
        <is>
          <t>081</t>
        </is>
      </c>
      <c r="J8505" t="inlineStr">
        <is>
          <t>CARTEIRA</t>
        </is>
      </c>
      <c r="K8505" t="inlineStr">
        <is>
          <t>CONTRATO</t>
        </is>
      </c>
      <c r="L8505" t="n">
        <v>600.2981100000001</v>
      </c>
      <c r="M8505" t="inlineStr"/>
      <c r="N8505" t="inlineStr"/>
      <c r="O8505" s="142">
        <f>DATE(YEAR(H8505),MONTH(H8505),1)</f>
        <v/>
      </c>
      <c r="P8505" s="132">
        <f>IF(H8505&gt;$L$3,"Futuro","Atraso")</f>
        <v/>
      </c>
      <c r="Q8505">
        <f>12*(YEAR(H8505)-YEAR($L$3))+(MONTH(H8505)-MONTH($L$3))</f>
        <v/>
      </c>
      <c r="R8505" s="366">
        <f>IF(N8505="IBIRAPITANGA FASE 3",IF(P8505="Atraso",M8505,M8505/(1+$J$2)^Q8505),IF(P8505="Atraso",M8505,M8505/(1+$J$1)^Q8505))</f>
        <v/>
      </c>
    </row>
    <row r="8506">
      <c r="A8506" t="inlineStr">
        <is>
          <t>Q08L010</t>
        </is>
      </c>
      <c r="B8506" t="inlineStr">
        <is>
          <t>MARCELO PACHECO OLIVEIRA</t>
        </is>
      </c>
      <c r="C8506" t="n">
        <v>1</v>
      </c>
      <c r="D8506" t="inlineStr">
        <is>
          <t>IPCA</t>
        </is>
      </c>
      <c r="E8506" t="n">
        <v>0.009488792934583046</v>
      </c>
      <c r="F8506" t="inlineStr">
        <is>
          <t>MENSAL</t>
        </is>
      </c>
      <c r="G8506" t="n">
        <v>47213</v>
      </c>
      <c r="H8506" t="n">
        <v>47213</v>
      </c>
      <c r="I8506" t="inlineStr">
        <is>
          <t>082</t>
        </is>
      </c>
      <c r="J8506" t="inlineStr">
        <is>
          <t>CARTEIRA</t>
        </is>
      </c>
      <c r="K8506" t="inlineStr">
        <is>
          <t>CONTRATO</t>
        </is>
      </c>
      <c r="L8506" t="n">
        <v>600.2981100000001</v>
      </c>
      <c r="M8506" t="inlineStr"/>
      <c r="N8506" t="inlineStr"/>
      <c r="O8506" s="142">
        <f>DATE(YEAR(H8506),MONTH(H8506),1)</f>
        <v/>
      </c>
      <c r="P8506" s="132">
        <f>IF(H8506&gt;$L$3,"Futuro","Atraso")</f>
        <v/>
      </c>
      <c r="Q8506">
        <f>12*(YEAR(H8506)-YEAR($L$3))+(MONTH(H8506)-MONTH($L$3))</f>
        <v/>
      </c>
      <c r="R8506" s="366">
        <f>IF(N8506="IBIRAPITANGA FASE 3",IF(P8506="Atraso",M8506,M8506/(1+$J$2)^Q8506),IF(P8506="Atraso",M8506,M8506/(1+$J$1)^Q8506))</f>
        <v/>
      </c>
    </row>
    <row r="8507">
      <c r="A8507" t="inlineStr">
        <is>
          <t>Q08L010</t>
        </is>
      </c>
      <c r="B8507" t="inlineStr">
        <is>
          <t>MARCELO PACHECO OLIVEIRA</t>
        </is>
      </c>
      <c r="C8507" t="n">
        <v>1</v>
      </c>
      <c r="D8507" t="inlineStr">
        <is>
          <t>IPCA</t>
        </is>
      </c>
      <c r="E8507" t="n">
        <v>0.009488792934583046</v>
      </c>
      <c r="F8507" t="inlineStr">
        <is>
          <t>MENSAL</t>
        </is>
      </c>
      <c r="G8507" t="n">
        <v>47243</v>
      </c>
      <c r="H8507" t="n">
        <v>47243</v>
      </c>
      <c r="I8507" t="inlineStr">
        <is>
          <t>083</t>
        </is>
      </c>
      <c r="J8507" t="inlineStr">
        <is>
          <t>CARTEIRA</t>
        </is>
      </c>
      <c r="K8507" t="inlineStr">
        <is>
          <t>CONTRATO</t>
        </is>
      </c>
      <c r="L8507" t="n">
        <v>600.2981100000001</v>
      </c>
      <c r="M8507" t="inlineStr"/>
      <c r="N8507" t="inlineStr"/>
      <c r="O8507" s="142">
        <f>DATE(YEAR(H8507),MONTH(H8507),1)</f>
        <v/>
      </c>
      <c r="P8507" s="132">
        <f>IF(H8507&gt;$L$3,"Futuro","Atraso")</f>
        <v/>
      </c>
      <c r="Q8507">
        <f>12*(YEAR(H8507)-YEAR($L$3))+(MONTH(H8507)-MONTH($L$3))</f>
        <v/>
      </c>
      <c r="R8507" s="366">
        <f>IF(N8507="IBIRAPITANGA FASE 3",IF(P8507="Atraso",M8507,M8507/(1+$J$2)^Q8507),IF(P8507="Atraso",M8507,M8507/(1+$J$1)^Q8507))</f>
        <v/>
      </c>
    </row>
    <row r="8508">
      <c r="A8508" t="inlineStr">
        <is>
          <t>Q08L010</t>
        </is>
      </c>
      <c r="B8508" t="inlineStr">
        <is>
          <t>MARCELO PACHECO OLIVEIRA</t>
        </is>
      </c>
      <c r="C8508" t="n">
        <v>1</v>
      </c>
      <c r="D8508" t="inlineStr">
        <is>
          <t>IPCA</t>
        </is>
      </c>
      <c r="E8508" t="n">
        <v>0.009488792934583046</v>
      </c>
      <c r="F8508" t="inlineStr">
        <is>
          <t>MENSAL</t>
        </is>
      </c>
      <c r="G8508" t="n">
        <v>47274</v>
      </c>
      <c r="H8508" t="n">
        <v>47274</v>
      </c>
      <c r="I8508" t="inlineStr">
        <is>
          <t>084</t>
        </is>
      </c>
      <c r="J8508" t="inlineStr">
        <is>
          <t>CARTEIRA</t>
        </is>
      </c>
      <c r="K8508" t="inlineStr">
        <is>
          <t>CONTRATO</t>
        </is>
      </c>
      <c r="L8508" t="n">
        <v>600.2981100000001</v>
      </c>
      <c r="M8508" t="inlineStr"/>
      <c r="N8508" t="inlineStr"/>
      <c r="O8508" s="142">
        <f>DATE(YEAR(H8508),MONTH(H8508),1)</f>
        <v/>
      </c>
      <c r="P8508" s="132">
        <f>IF(H8508&gt;$L$3,"Futuro","Atraso")</f>
        <v/>
      </c>
      <c r="Q8508">
        <f>12*(YEAR(H8508)-YEAR($L$3))+(MONTH(H8508)-MONTH($L$3))</f>
        <v/>
      </c>
      <c r="R8508" s="366">
        <f>IF(N8508="IBIRAPITANGA FASE 3",IF(P8508="Atraso",M8508,M8508/(1+$J$2)^Q8508),IF(P8508="Atraso",M8508,M8508/(1+$J$1)^Q8508))</f>
        <v/>
      </c>
    </row>
    <row r="8509">
      <c r="A8509" t="inlineStr">
        <is>
          <t>Q08L010</t>
        </is>
      </c>
      <c r="B8509" t="inlineStr">
        <is>
          <t>MARCELO PACHECO OLIVEIRA</t>
        </is>
      </c>
      <c r="C8509" t="n">
        <v>1</v>
      </c>
      <c r="D8509" t="inlineStr">
        <is>
          <t>IPCA</t>
        </is>
      </c>
      <c r="E8509" t="n">
        <v>0.009488792934583046</v>
      </c>
      <c r="F8509" t="inlineStr">
        <is>
          <t>MENSAL</t>
        </is>
      </c>
      <c r="G8509" t="n">
        <v>47274</v>
      </c>
      <c r="H8509" t="n">
        <v>47274</v>
      </c>
      <c r="I8509" t="inlineStr">
        <is>
          <t>007</t>
        </is>
      </c>
      <c r="J8509" t="inlineStr">
        <is>
          <t>CARTEIRA</t>
        </is>
      </c>
      <c r="K8509" t="inlineStr">
        <is>
          <t>CONTRATO</t>
        </is>
      </c>
      <c r="L8509" t="n">
        <v>1897.904568</v>
      </c>
      <c r="M8509" t="inlineStr"/>
      <c r="N8509" t="inlineStr"/>
      <c r="O8509" s="142">
        <f>DATE(YEAR(H8509),MONTH(H8509),1)</f>
        <v/>
      </c>
      <c r="P8509" s="132">
        <f>IF(H8509&gt;$L$3,"Futuro","Atraso")</f>
        <v/>
      </c>
      <c r="Q8509">
        <f>12*(YEAR(H8509)-YEAR($L$3))+(MONTH(H8509)-MONTH($L$3))</f>
        <v/>
      </c>
      <c r="R8509" s="366">
        <f>IF(N8509="IBIRAPITANGA FASE 3",IF(P8509="Atraso",M8509,M8509/(1+$J$2)^Q8509),IF(P8509="Atraso",M8509,M8509/(1+$J$1)^Q8509))</f>
        <v/>
      </c>
    </row>
    <row r="8510">
      <c r="A8510" t="inlineStr">
        <is>
          <t>Q08L010</t>
        </is>
      </c>
      <c r="B8510" t="inlineStr">
        <is>
          <t>MARCELO PACHECO OLIVEIRA</t>
        </is>
      </c>
      <c r="C8510" t="n">
        <v>1</v>
      </c>
      <c r="D8510" t="inlineStr">
        <is>
          <t>IPCA</t>
        </is>
      </c>
      <c r="E8510" t="n">
        <v>0.009488792934583046</v>
      </c>
      <c r="F8510" t="inlineStr">
        <is>
          <t>MENSAL</t>
        </is>
      </c>
      <c r="G8510" t="n">
        <v>47304</v>
      </c>
      <c r="H8510" t="n">
        <v>47304</v>
      </c>
      <c r="I8510" t="inlineStr">
        <is>
          <t>085</t>
        </is>
      </c>
      <c r="J8510" t="inlineStr">
        <is>
          <t>CARTEIRA</t>
        </is>
      </c>
      <c r="K8510" t="inlineStr">
        <is>
          <t>CONTRATO</t>
        </is>
      </c>
      <c r="L8510" t="n">
        <v>600.2981100000001</v>
      </c>
      <c r="M8510" t="inlineStr"/>
      <c r="N8510" t="inlineStr"/>
      <c r="O8510" s="142">
        <f>DATE(YEAR(H8510),MONTH(H8510),1)</f>
        <v/>
      </c>
      <c r="P8510" s="132">
        <f>IF(H8510&gt;$L$3,"Futuro","Atraso")</f>
        <v/>
      </c>
      <c r="Q8510">
        <f>12*(YEAR(H8510)-YEAR($L$3))+(MONTH(H8510)-MONTH($L$3))</f>
        <v/>
      </c>
      <c r="R8510" s="366">
        <f>IF(N8510="IBIRAPITANGA FASE 3",IF(P8510="Atraso",M8510,M8510/(1+$J$2)^Q8510),IF(P8510="Atraso",M8510,M8510/(1+$J$1)^Q8510))</f>
        <v/>
      </c>
    </row>
    <row r="8511">
      <c r="A8511" t="inlineStr">
        <is>
          <t>Q08L010</t>
        </is>
      </c>
      <c r="B8511" t="inlineStr">
        <is>
          <t>MARCELO PACHECO OLIVEIRA</t>
        </is>
      </c>
      <c r="C8511" t="n">
        <v>1</v>
      </c>
      <c r="D8511" t="inlineStr">
        <is>
          <t>IPCA</t>
        </is>
      </c>
      <c r="E8511" t="n">
        <v>0.009488792934583046</v>
      </c>
      <c r="F8511" t="inlineStr">
        <is>
          <t>MENSAL</t>
        </is>
      </c>
      <c r="G8511" t="n">
        <v>47335</v>
      </c>
      <c r="H8511" t="n">
        <v>47335</v>
      </c>
      <c r="I8511" t="inlineStr">
        <is>
          <t>086</t>
        </is>
      </c>
      <c r="J8511" t="inlineStr">
        <is>
          <t>CARTEIRA</t>
        </is>
      </c>
      <c r="K8511" t="inlineStr">
        <is>
          <t>CONTRATO</t>
        </is>
      </c>
      <c r="L8511" t="n">
        <v>600.2981100000001</v>
      </c>
      <c r="M8511" t="inlineStr"/>
      <c r="N8511" t="inlineStr"/>
      <c r="O8511" s="142">
        <f>DATE(YEAR(H8511),MONTH(H8511),1)</f>
        <v/>
      </c>
      <c r="P8511" s="132">
        <f>IF(H8511&gt;$L$3,"Futuro","Atraso")</f>
        <v/>
      </c>
      <c r="Q8511">
        <f>12*(YEAR(H8511)-YEAR($L$3))+(MONTH(H8511)-MONTH($L$3))</f>
        <v/>
      </c>
      <c r="R8511" s="366">
        <f>IF(N8511="IBIRAPITANGA FASE 3",IF(P8511="Atraso",M8511,M8511/(1+$J$2)^Q8511),IF(P8511="Atraso",M8511,M8511/(1+$J$1)^Q8511))</f>
        <v/>
      </c>
    </row>
    <row r="8512">
      <c r="A8512" t="inlineStr">
        <is>
          <t>Q08L010</t>
        </is>
      </c>
      <c r="B8512" t="inlineStr">
        <is>
          <t>MARCELO PACHECO OLIVEIRA</t>
        </is>
      </c>
      <c r="C8512" t="n">
        <v>1</v>
      </c>
      <c r="D8512" t="inlineStr">
        <is>
          <t>IPCA</t>
        </is>
      </c>
      <c r="E8512" t="n">
        <v>0.009488792934583046</v>
      </c>
      <c r="F8512" t="inlineStr">
        <is>
          <t>MENSAL</t>
        </is>
      </c>
      <c r="G8512" t="n">
        <v>47366</v>
      </c>
      <c r="H8512" t="n">
        <v>47366</v>
      </c>
      <c r="I8512" t="inlineStr">
        <is>
          <t>087</t>
        </is>
      </c>
      <c r="J8512" t="inlineStr">
        <is>
          <t>CARTEIRA</t>
        </is>
      </c>
      <c r="K8512" t="inlineStr">
        <is>
          <t>CONTRATO</t>
        </is>
      </c>
      <c r="L8512" t="n">
        <v>600.2981100000001</v>
      </c>
      <c r="M8512" t="inlineStr"/>
      <c r="N8512" t="inlineStr"/>
      <c r="O8512" s="142">
        <f>DATE(YEAR(H8512),MONTH(H8512),1)</f>
        <v/>
      </c>
      <c r="P8512" s="132">
        <f>IF(H8512&gt;$L$3,"Futuro","Atraso")</f>
        <v/>
      </c>
      <c r="Q8512">
        <f>12*(YEAR(H8512)-YEAR($L$3))+(MONTH(H8512)-MONTH($L$3))</f>
        <v/>
      </c>
      <c r="R8512" s="366">
        <f>IF(N8512="IBIRAPITANGA FASE 3",IF(P8512="Atraso",M8512,M8512/(1+$J$2)^Q8512),IF(P8512="Atraso",M8512,M8512/(1+$J$1)^Q8512))</f>
        <v/>
      </c>
    </row>
    <row r="8513">
      <c r="A8513" t="inlineStr">
        <is>
          <t>Q08L010</t>
        </is>
      </c>
      <c r="B8513" t="inlineStr">
        <is>
          <t>MARCELO PACHECO OLIVEIRA</t>
        </is>
      </c>
      <c r="C8513" t="n">
        <v>1</v>
      </c>
      <c r="D8513" t="inlineStr">
        <is>
          <t>IPCA</t>
        </is>
      </c>
      <c r="E8513" t="n">
        <v>0.009488792934583046</v>
      </c>
      <c r="F8513" t="inlineStr">
        <is>
          <t>MENSAL</t>
        </is>
      </c>
      <c r="G8513" t="n">
        <v>47396</v>
      </c>
      <c r="H8513" t="n">
        <v>47396</v>
      </c>
      <c r="I8513" t="inlineStr">
        <is>
          <t>088</t>
        </is>
      </c>
      <c r="J8513" t="inlineStr">
        <is>
          <t>CARTEIRA</t>
        </is>
      </c>
      <c r="K8513" t="inlineStr">
        <is>
          <t>CONTRATO</t>
        </is>
      </c>
      <c r="L8513" t="n">
        <v>600.2981100000001</v>
      </c>
      <c r="M8513" t="inlineStr"/>
      <c r="N8513" t="inlineStr"/>
      <c r="O8513" s="142">
        <f>DATE(YEAR(H8513),MONTH(H8513),1)</f>
        <v/>
      </c>
      <c r="P8513" s="132">
        <f>IF(H8513&gt;$L$3,"Futuro","Atraso")</f>
        <v/>
      </c>
      <c r="Q8513">
        <f>12*(YEAR(H8513)-YEAR($L$3))+(MONTH(H8513)-MONTH($L$3))</f>
        <v/>
      </c>
      <c r="R8513" s="366">
        <f>IF(N8513="IBIRAPITANGA FASE 3",IF(P8513="Atraso",M8513,M8513/(1+$J$2)^Q8513),IF(P8513="Atraso",M8513,M8513/(1+$J$1)^Q8513))</f>
        <v/>
      </c>
    </row>
    <row r="8514">
      <c r="A8514" t="inlineStr">
        <is>
          <t>Q08L010</t>
        </is>
      </c>
      <c r="B8514" t="inlineStr">
        <is>
          <t>MARCELO PACHECO OLIVEIRA</t>
        </is>
      </c>
      <c r="C8514" t="n">
        <v>1</v>
      </c>
      <c r="D8514" t="inlineStr">
        <is>
          <t>IPCA</t>
        </is>
      </c>
      <c r="E8514" t="n">
        <v>0.009488792934583046</v>
      </c>
      <c r="F8514" t="inlineStr">
        <is>
          <t>MENSAL</t>
        </is>
      </c>
      <c r="G8514" t="n">
        <v>47427</v>
      </c>
      <c r="H8514" t="n">
        <v>47427</v>
      </c>
      <c r="I8514" t="inlineStr">
        <is>
          <t>089</t>
        </is>
      </c>
      <c r="J8514" t="inlineStr">
        <is>
          <t>CARTEIRA</t>
        </is>
      </c>
      <c r="K8514" t="inlineStr">
        <is>
          <t>CONTRATO</t>
        </is>
      </c>
      <c r="L8514" t="n">
        <v>600.2981100000001</v>
      </c>
      <c r="M8514" t="inlineStr"/>
      <c r="N8514" t="inlineStr"/>
      <c r="O8514" s="142">
        <f>DATE(YEAR(H8514),MONTH(H8514),1)</f>
        <v/>
      </c>
      <c r="P8514" s="132">
        <f>IF(H8514&gt;$L$3,"Futuro","Atraso")</f>
        <v/>
      </c>
      <c r="Q8514">
        <f>12*(YEAR(H8514)-YEAR($L$3))+(MONTH(H8514)-MONTH($L$3))</f>
        <v/>
      </c>
      <c r="R8514" s="366">
        <f>IF(N8514="IBIRAPITANGA FASE 3",IF(P8514="Atraso",M8514,M8514/(1+$J$2)^Q8514),IF(P8514="Atraso",M8514,M8514/(1+$J$1)^Q8514))</f>
        <v/>
      </c>
    </row>
    <row r="8515">
      <c r="A8515" t="inlineStr">
        <is>
          <t>Q08L010</t>
        </is>
      </c>
      <c r="B8515" t="inlineStr">
        <is>
          <t>MARCELO PACHECO OLIVEIRA</t>
        </is>
      </c>
      <c r="C8515" t="n">
        <v>1</v>
      </c>
      <c r="D8515" t="inlineStr">
        <is>
          <t>IPCA</t>
        </is>
      </c>
      <c r="E8515" t="n">
        <v>0.009488792934583046</v>
      </c>
      <c r="F8515" t="inlineStr">
        <is>
          <t>MENSAL</t>
        </is>
      </c>
      <c r="G8515" t="n">
        <v>47457</v>
      </c>
      <c r="H8515" t="n">
        <v>47457</v>
      </c>
      <c r="I8515" t="inlineStr">
        <is>
          <t>090</t>
        </is>
      </c>
      <c r="J8515" t="inlineStr">
        <is>
          <t>CARTEIRA</t>
        </is>
      </c>
      <c r="K8515" t="inlineStr">
        <is>
          <t>CONTRATO</t>
        </is>
      </c>
      <c r="L8515" t="n">
        <v>600.2981100000001</v>
      </c>
      <c r="M8515" t="inlineStr"/>
      <c r="N8515" t="inlineStr"/>
      <c r="O8515" s="142">
        <f>DATE(YEAR(H8515),MONTH(H8515),1)</f>
        <v/>
      </c>
      <c r="P8515" s="132">
        <f>IF(H8515&gt;$L$3,"Futuro","Atraso")</f>
        <v/>
      </c>
      <c r="Q8515">
        <f>12*(YEAR(H8515)-YEAR($L$3))+(MONTH(H8515)-MONTH($L$3))</f>
        <v/>
      </c>
      <c r="R8515" s="366">
        <f>IF(N8515="IBIRAPITANGA FASE 3",IF(P8515="Atraso",M8515,M8515/(1+$J$2)^Q8515),IF(P8515="Atraso",M8515,M8515/(1+$J$1)^Q8515))</f>
        <v/>
      </c>
    </row>
    <row r="8516">
      <c r="A8516" t="inlineStr">
        <is>
          <t>Q08L010</t>
        </is>
      </c>
      <c r="B8516" t="inlineStr">
        <is>
          <t>MARCELO PACHECO OLIVEIRA</t>
        </is>
      </c>
      <c r="C8516" t="n">
        <v>1</v>
      </c>
      <c r="D8516" t="inlineStr">
        <is>
          <t>IPCA</t>
        </is>
      </c>
      <c r="E8516" t="n">
        <v>0.009488792934583046</v>
      </c>
      <c r="F8516" t="inlineStr">
        <is>
          <t>MENSAL</t>
        </is>
      </c>
      <c r="G8516" t="n">
        <v>47488</v>
      </c>
      <c r="H8516" t="n">
        <v>47488</v>
      </c>
      <c r="I8516" t="inlineStr">
        <is>
          <t>091</t>
        </is>
      </c>
      <c r="J8516" t="inlineStr">
        <is>
          <t>CARTEIRA</t>
        </is>
      </c>
      <c r="K8516" t="inlineStr">
        <is>
          <t>CONTRATO</t>
        </is>
      </c>
      <c r="L8516" t="n">
        <v>600.2981100000001</v>
      </c>
      <c r="M8516" t="inlineStr"/>
      <c r="N8516" t="inlineStr"/>
      <c r="O8516" s="142">
        <f>DATE(YEAR(H8516),MONTH(H8516),1)</f>
        <v/>
      </c>
      <c r="P8516" s="132">
        <f>IF(H8516&gt;$L$3,"Futuro","Atraso")</f>
        <v/>
      </c>
      <c r="Q8516">
        <f>12*(YEAR(H8516)-YEAR($L$3))+(MONTH(H8516)-MONTH($L$3))</f>
        <v/>
      </c>
      <c r="R8516" s="366">
        <f>IF(N8516="IBIRAPITANGA FASE 3",IF(P8516="Atraso",M8516,M8516/(1+$J$2)^Q8516),IF(P8516="Atraso",M8516,M8516/(1+$J$1)^Q8516))</f>
        <v/>
      </c>
    </row>
    <row r="8517">
      <c r="A8517" t="inlineStr">
        <is>
          <t>Q08L010</t>
        </is>
      </c>
      <c r="B8517" t="inlineStr">
        <is>
          <t>MARCELO PACHECO OLIVEIRA</t>
        </is>
      </c>
      <c r="C8517" t="n">
        <v>1</v>
      </c>
      <c r="D8517" t="inlineStr">
        <is>
          <t>IPCA</t>
        </is>
      </c>
      <c r="E8517" t="n">
        <v>0.009488792934583046</v>
      </c>
      <c r="F8517" t="inlineStr">
        <is>
          <t>MENSAL</t>
        </is>
      </c>
      <c r="G8517" t="n">
        <v>47519</v>
      </c>
      <c r="H8517" t="n">
        <v>47519</v>
      </c>
      <c r="I8517" t="inlineStr">
        <is>
          <t>092</t>
        </is>
      </c>
      <c r="J8517" t="inlineStr">
        <is>
          <t>CARTEIRA</t>
        </is>
      </c>
      <c r="K8517" t="inlineStr">
        <is>
          <t>CONTRATO</t>
        </is>
      </c>
      <c r="L8517" t="n">
        <v>600.2981100000001</v>
      </c>
      <c r="M8517" t="inlineStr"/>
      <c r="N8517" t="inlineStr"/>
      <c r="O8517" s="142">
        <f>DATE(YEAR(H8517),MONTH(H8517),1)</f>
        <v/>
      </c>
      <c r="P8517" s="132">
        <f>IF(H8517&gt;$L$3,"Futuro","Atraso")</f>
        <v/>
      </c>
      <c r="Q8517">
        <f>12*(YEAR(H8517)-YEAR($L$3))+(MONTH(H8517)-MONTH($L$3))</f>
        <v/>
      </c>
      <c r="R8517" s="366">
        <f>IF(N8517="IBIRAPITANGA FASE 3",IF(P8517="Atraso",M8517,M8517/(1+$J$2)^Q8517),IF(P8517="Atraso",M8517,M8517/(1+$J$1)^Q8517))</f>
        <v/>
      </c>
    </row>
    <row r="8518">
      <c r="A8518" t="inlineStr">
        <is>
          <t>Q08L010</t>
        </is>
      </c>
      <c r="B8518" t="inlineStr">
        <is>
          <t>MARCELO PACHECO OLIVEIRA</t>
        </is>
      </c>
      <c r="C8518" t="n">
        <v>1</v>
      </c>
      <c r="D8518" t="inlineStr">
        <is>
          <t>IPCA</t>
        </is>
      </c>
      <c r="E8518" t="n">
        <v>0.009488792934583046</v>
      </c>
      <c r="F8518" t="inlineStr">
        <is>
          <t>MENSAL</t>
        </is>
      </c>
      <c r="G8518" t="n">
        <v>47547</v>
      </c>
      <c r="H8518" t="n">
        <v>47547</v>
      </c>
      <c r="I8518" t="inlineStr">
        <is>
          <t>093</t>
        </is>
      </c>
      <c r="J8518" t="inlineStr">
        <is>
          <t>CARTEIRA</t>
        </is>
      </c>
      <c r="K8518" t="inlineStr">
        <is>
          <t>CONTRATO</t>
        </is>
      </c>
      <c r="L8518" t="n">
        <v>600.2981100000001</v>
      </c>
      <c r="M8518" t="inlineStr"/>
      <c r="N8518" t="inlineStr"/>
      <c r="O8518" s="142">
        <f>DATE(YEAR(H8518),MONTH(H8518),1)</f>
        <v/>
      </c>
      <c r="P8518" s="132">
        <f>IF(H8518&gt;$L$3,"Futuro","Atraso")</f>
        <v/>
      </c>
      <c r="Q8518">
        <f>12*(YEAR(H8518)-YEAR($L$3))+(MONTH(H8518)-MONTH($L$3))</f>
        <v/>
      </c>
      <c r="R8518" s="366">
        <f>IF(N8518="IBIRAPITANGA FASE 3",IF(P8518="Atraso",M8518,M8518/(1+$J$2)^Q8518),IF(P8518="Atraso",M8518,M8518/(1+$J$1)^Q8518))</f>
        <v/>
      </c>
    </row>
    <row r="8519">
      <c r="A8519" t="inlineStr">
        <is>
          <t>Q08L010</t>
        </is>
      </c>
      <c r="B8519" t="inlineStr">
        <is>
          <t>MARCELO PACHECO OLIVEIRA</t>
        </is>
      </c>
      <c r="C8519" t="n">
        <v>1</v>
      </c>
      <c r="D8519" t="inlineStr">
        <is>
          <t>IPCA</t>
        </is>
      </c>
      <c r="E8519" t="n">
        <v>0.009488792934583046</v>
      </c>
      <c r="F8519" t="inlineStr">
        <is>
          <t>MENSAL</t>
        </is>
      </c>
      <c r="G8519" t="n">
        <v>47578</v>
      </c>
      <c r="H8519" t="n">
        <v>47578</v>
      </c>
      <c r="I8519" t="inlineStr">
        <is>
          <t>094</t>
        </is>
      </c>
      <c r="J8519" t="inlineStr">
        <is>
          <t>CARTEIRA</t>
        </is>
      </c>
      <c r="K8519" t="inlineStr">
        <is>
          <t>CONTRATO</t>
        </is>
      </c>
      <c r="L8519" t="n">
        <v>600.2981100000001</v>
      </c>
      <c r="M8519" t="inlineStr"/>
      <c r="N8519" t="inlineStr"/>
      <c r="O8519" s="142">
        <f>DATE(YEAR(H8519),MONTH(H8519),1)</f>
        <v/>
      </c>
      <c r="P8519" s="132">
        <f>IF(H8519&gt;$L$3,"Futuro","Atraso")</f>
        <v/>
      </c>
      <c r="Q8519">
        <f>12*(YEAR(H8519)-YEAR($L$3))+(MONTH(H8519)-MONTH($L$3))</f>
        <v/>
      </c>
      <c r="R8519" s="366">
        <f>IF(N8519="IBIRAPITANGA FASE 3",IF(P8519="Atraso",M8519,M8519/(1+$J$2)^Q8519),IF(P8519="Atraso",M8519,M8519/(1+$J$1)^Q8519))</f>
        <v/>
      </c>
    </row>
    <row r="8520">
      <c r="A8520" t="inlineStr">
        <is>
          <t>Q08L010</t>
        </is>
      </c>
      <c r="B8520" t="inlineStr">
        <is>
          <t>MARCELO PACHECO OLIVEIRA</t>
        </is>
      </c>
      <c r="C8520" t="n">
        <v>1</v>
      </c>
      <c r="D8520" t="inlineStr">
        <is>
          <t>IPCA</t>
        </is>
      </c>
      <c r="E8520" t="n">
        <v>0.009488792934583046</v>
      </c>
      <c r="F8520" t="inlineStr">
        <is>
          <t>MENSAL</t>
        </is>
      </c>
      <c r="G8520" t="n">
        <v>47608</v>
      </c>
      <c r="H8520" t="n">
        <v>47608</v>
      </c>
      <c r="I8520" t="inlineStr">
        <is>
          <t>095</t>
        </is>
      </c>
      <c r="J8520" t="inlineStr">
        <is>
          <t>CARTEIRA</t>
        </is>
      </c>
      <c r="K8520" t="inlineStr">
        <is>
          <t>CONTRATO</t>
        </is>
      </c>
      <c r="L8520" t="n">
        <v>600.2981100000001</v>
      </c>
      <c r="M8520" t="inlineStr"/>
      <c r="N8520" t="inlineStr"/>
      <c r="O8520" s="142">
        <f>DATE(YEAR(H8520),MONTH(H8520),1)</f>
        <v/>
      </c>
      <c r="P8520" s="132">
        <f>IF(H8520&gt;$L$3,"Futuro","Atraso")</f>
        <v/>
      </c>
      <c r="Q8520">
        <f>12*(YEAR(H8520)-YEAR($L$3))+(MONTH(H8520)-MONTH($L$3))</f>
        <v/>
      </c>
      <c r="R8520" s="366">
        <f>IF(N8520="IBIRAPITANGA FASE 3",IF(P8520="Atraso",M8520,M8520/(1+$J$2)^Q8520),IF(P8520="Atraso",M8520,M8520/(1+$J$1)^Q8520))</f>
        <v/>
      </c>
    </row>
    <row r="8521">
      <c r="A8521" t="inlineStr">
        <is>
          <t>Q08L010</t>
        </is>
      </c>
      <c r="B8521" t="inlineStr">
        <is>
          <t>MARCELO PACHECO OLIVEIRA</t>
        </is>
      </c>
      <c r="C8521" t="n">
        <v>1</v>
      </c>
      <c r="D8521" t="inlineStr">
        <is>
          <t>IPCA</t>
        </is>
      </c>
      <c r="E8521" t="n">
        <v>0.009488792934583046</v>
      </c>
      <c r="F8521" t="inlineStr">
        <is>
          <t>MENSAL</t>
        </is>
      </c>
      <c r="G8521" t="n">
        <v>47639</v>
      </c>
      <c r="H8521" t="n">
        <v>47639</v>
      </c>
      <c r="I8521" t="inlineStr">
        <is>
          <t>096</t>
        </is>
      </c>
      <c r="J8521" t="inlineStr">
        <is>
          <t>CARTEIRA</t>
        </is>
      </c>
      <c r="K8521" t="inlineStr">
        <is>
          <t>CONTRATO</t>
        </is>
      </c>
      <c r="L8521" t="n">
        <v>600.2981100000001</v>
      </c>
      <c r="M8521" t="inlineStr"/>
      <c r="N8521" t="inlineStr"/>
      <c r="O8521" s="142">
        <f>DATE(YEAR(H8521),MONTH(H8521),1)</f>
        <v/>
      </c>
      <c r="P8521" s="132">
        <f>IF(H8521&gt;$L$3,"Futuro","Atraso")</f>
        <v/>
      </c>
      <c r="Q8521">
        <f>12*(YEAR(H8521)-YEAR($L$3))+(MONTH(H8521)-MONTH($L$3))</f>
        <v/>
      </c>
      <c r="R8521" s="366">
        <f>IF(N8521="IBIRAPITANGA FASE 3",IF(P8521="Atraso",M8521,M8521/(1+$J$2)^Q8521),IF(P8521="Atraso",M8521,M8521/(1+$J$1)^Q8521))</f>
        <v/>
      </c>
    </row>
    <row r="8522">
      <c r="A8522" t="inlineStr">
        <is>
          <t>Q08L010</t>
        </is>
      </c>
      <c r="B8522" t="inlineStr">
        <is>
          <t>MARCELO PACHECO OLIVEIRA</t>
        </is>
      </c>
      <c r="C8522" t="n">
        <v>1</v>
      </c>
      <c r="D8522" t="inlineStr">
        <is>
          <t>IPCA</t>
        </is>
      </c>
      <c r="E8522" t="n">
        <v>0.009488792934583046</v>
      </c>
      <c r="F8522" t="inlineStr">
        <is>
          <t>MENSAL</t>
        </is>
      </c>
      <c r="G8522" t="n">
        <v>47639</v>
      </c>
      <c r="H8522" t="n">
        <v>47639</v>
      </c>
      <c r="I8522" t="inlineStr">
        <is>
          <t>008</t>
        </is>
      </c>
      <c r="J8522" t="inlineStr">
        <is>
          <t>CARTEIRA</t>
        </is>
      </c>
      <c r="K8522" t="inlineStr">
        <is>
          <t>CONTRATO</t>
        </is>
      </c>
      <c r="L8522" t="n">
        <v>1897.904568</v>
      </c>
      <c r="M8522" t="inlineStr"/>
      <c r="N8522" t="inlineStr"/>
      <c r="O8522" s="142">
        <f>DATE(YEAR(H8522),MONTH(H8522),1)</f>
        <v/>
      </c>
      <c r="P8522" s="132">
        <f>IF(H8522&gt;$L$3,"Futuro","Atraso")</f>
        <v/>
      </c>
      <c r="Q8522">
        <f>12*(YEAR(H8522)-YEAR($L$3))+(MONTH(H8522)-MONTH($L$3))</f>
        <v/>
      </c>
      <c r="R8522" s="366">
        <f>IF(N8522="IBIRAPITANGA FASE 3",IF(P8522="Atraso",M8522,M8522/(1+$J$2)^Q8522),IF(P8522="Atraso",M8522,M8522/(1+$J$1)^Q8522))</f>
        <v/>
      </c>
    </row>
    <row r="8523">
      <c r="A8523" t="inlineStr">
        <is>
          <t>Q08L010</t>
        </is>
      </c>
      <c r="B8523" t="inlineStr">
        <is>
          <t>MARCELO PACHECO OLIVEIRA</t>
        </is>
      </c>
      <c r="C8523" t="n">
        <v>1</v>
      </c>
      <c r="D8523" t="inlineStr">
        <is>
          <t>IPCA</t>
        </is>
      </c>
      <c r="E8523" t="n">
        <v>0.009488792934583046</v>
      </c>
      <c r="F8523" t="inlineStr">
        <is>
          <t>MENSAL</t>
        </is>
      </c>
      <c r="G8523" t="n">
        <v>47669</v>
      </c>
      <c r="H8523" t="n">
        <v>47669</v>
      </c>
      <c r="I8523" t="inlineStr">
        <is>
          <t>097</t>
        </is>
      </c>
      <c r="J8523" t="inlineStr">
        <is>
          <t>CARTEIRA</t>
        </is>
      </c>
      <c r="K8523" t="inlineStr">
        <is>
          <t>CONTRATO</t>
        </is>
      </c>
      <c r="L8523" t="n">
        <v>600.2981100000001</v>
      </c>
      <c r="M8523" t="inlineStr"/>
      <c r="N8523" t="inlineStr"/>
      <c r="O8523" s="142">
        <f>DATE(YEAR(H8523),MONTH(H8523),1)</f>
        <v/>
      </c>
      <c r="P8523" s="132">
        <f>IF(H8523&gt;$L$3,"Futuro","Atraso")</f>
        <v/>
      </c>
      <c r="Q8523">
        <f>12*(YEAR(H8523)-YEAR($L$3))+(MONTH(H8523)-MONTH($L$3))</f>
        <v/>
      </c>
      <c r="R8523" s="366">
        <f>IF(N8523="IBIRAPITANGA FASE 3",IF(P8523="Atraso",M8523,M8523/(1+$J$2)^Q8523),IF(P8523="Atraso",M8523,M8523/(1+$J$1)^Q8523))</f>
        <v/>
      </c>
    </row>
    <row r="8524">
      <c r="A8524" t="inlineStr">
        <is>
          <t>Q08L010</t>
        </is>
      </c>
      <c r="B8524" t="inlineStr">
        <is>
          <t>MARCELO PACHECO OLIVEIRA</t>
        </is>
      </c>
      <c r="C8524" t="n">
        <v>1</v>
      </c>
      <c r="D8524" t="inlineStr">
        <is>
          <t>IPCA</t>
        </is>
      </c>
      <c r="E8524" t="n">
        <v>0.009488792934583046</v>
      </c>
      <c r="F8524" t="inlineStr">
        <is>
          <t>MENSAL</t>
        </is>
      </c>
      <c r="G8524" t="n">
        <v>47700</v>
      </c>
      <c r="H8524" t="n">
        <v>47700</v>
      </c>
      <c r="I8524" t="inlineStr">
        <is>
          <t>098</t>
        </is>
      </c>
      <c r="J8524" t="inlineStr">
        <is>
          <t>CARTEIRA</t>
        </is>
      </c>
      <c r="K8524" t="inlineStr">
        <is>
          <t>CONTRATO</t>
        </is>
      </c>
      <c r="L8524" t="n">
        <v>600.2981100000001</v>
      </c>
      <c r="M8524" t="inlineStr"/>
      <c r="N8524" t="inlineStr"/>
      <c r="O8524" s="142">
        <f>DATE(YEAR(H8524),MONTH(H8524),1)</f>
        <v/>
      </c>
      <c r="P8524" s="132">
        <f>IF(H8524&gt;$L$3,"Futuro","Atraso")</f>
        <v/>
      </c>
      <c r="Q8524">
        <f>12*(YEAR(H8524)-YEAR($L$3))+(MONTH(H8524)-MONTH($L$3))</f>
        <v/>
      </c>
      <c r="R8524" s="366">
        <f>IF(N8524="IBIRAPITANGA FASE 3",IF(P8524="Atraso",M8524,M8524/(1+$J$2)^Q8524),IF(P8524="Atraso",M8524,M8524/(1+$J$1)^Q8524))</f>
        <v/>
      </c>
    </row>
    <row r="8525">
      <c r="A8525" t="inlineStr">
        <is>
          <t>Q08L010</t>
        </is>
      </c>
      <c r="B8525" t="inlineStr">
        <is>
          <t>MARCELO PACHECO OLIVEIRA</t>
        </is>
      </c>
      <c r="C8525" t="n">
        <v>1</v>
      </c>
      <c r="D8525" t="inlineStr">
        <is>
          <t>IPCA</t>
        </is>
      </c>
      <c r="E8525" t="n">
        <v>0.009488792934583046</v>
      </c>
      <c r="F8525" t="inlineStr">
        <is>
          <t>MENSAL</t>
        </is>
      </c>
      <c r="G8525" t="n">
        <v>47731</v>
      </c>
      <c r="H8525" t="n">
        <v>47731</v>
      </c>
      <c r="I8525" t="inlineStr">
        <is>
          <t>099</t>
        </is>
      </c>
      <c r="J8525" t="inlineStr">
        <is>
          <t>CARTEIRA</t>
        </is>
      </c>
      <c r="K8525" t="inlineStr">
        <is>
          <t>CONTRATO</t>
        </is>
      </c>
      <c r="L8525" t="n">
        <v>600.2981100000001</v>
      </c>
      <c r="M8525" t="inlineStr"/>
      <c r="N8525" t="inlineStr"/>
      <c r="O8525" s="142">
        <f>DATE(YEAR(H8525),MONTH(H8525),1)</f>
        <v/>
      </c>
      <c r="P8525" s="132">
        <f>IF(H8525&gt;$L$3,"Futuro","Atraso")</f>
        <v/>
      </c>
      <c r="Q8525">
        <f>12*(YEAR(H8525)-YEAR($L$3))+(MONTH(H8525)-MONTH($L$3))</f>
        <v/>
      </c>
      <c r="R8525" s="366">
        <f>IF(N8525="IBIRAPITANGA FASE 3",IF(P8525="Atraso",M8525,M8525/(1+$J$2)^Q8525),IF(P8525="Atraso",M8525,M8525/(1+$J$1)^Q8525))</f>
        <v/>
      </c>
    </row>
    <row r="8526">
      <c r="A8526" t="inlineStr">
        <is>
          <t>Q08L010</t>
        </is>
      </c>
      <c r="B8526" t="inlineStr">
        <is>
          <t>MARCELO PACHECO OLIVEIRA</t>
        </is>
      </c>
      <c r="C8526" t="n">
        <v>1</v>
      </c>
      <c r="D8526" t="inlineStr">
        <is>
          <t>IPCA</t>
        </is>
      </c>
      <c r="E8526" t="n">
        <v>0.009488792934583046</v>
      </c>
      <c r="F8526" t="inlineStr">
        <is>
          <t>MENSAL</t>
        </is>
      </c>
      <c r="G8526" t="n">
        <v>47761</v>
      </c>
      <c r="H8526" t="n">
        <v>47761</v>
      </c>
      <c r="I8526" t="inlineStr">
        <is>
          <t>100</t>
        </is>
      </c>
      <c r="J8526" t="inlineStr">
        <is>
          <t>CARTEIRA</t>
        </is>
      </c>
      <c r="K8526" t="inlineStr">
        <is>
          <t>CONTRATO</t>
        </is>
      </c>
      <c r="L8526" t="n">
        <v>600.2981100000001</v>
      </c>
      <c r="M8526" t="inlineStr"/>
      <c r="N8526" t="inlineStr"/>
      <c r="O8526" s="142">
        <f>DATE(YEAR(H8526),MONTH(H8526),1)</f>
        <v/>
      </c>
      <c r="P8526" s="132">
        <f>IF(H8526&gt;$L$3,"Futuro","Atraso")</f>
        <v/>
      </c>
      <c r="Q8526">
        <f>12*(YEAR(H8526)-YEAR($L$3))+(MONTH(H8526)-MONTH($L$3))</f>
        <v/>
      </c>
      <c r="R8526" s="366">
        <f>IF(N8526="IBIRAPITANGA FASE 3",IF(P8526="Atraso",M8526,M8526/(1+$J$2)^Q8526),IF(P8526="Atraso",M8526,M8526/(1+$J$1)^Q8526))</f>
        <v/>
      </c>
    </row>
    <row r="8527">
      <c r="A8527" t="inlineStr">
        <is>
          <t>Q08L010</t>
        </is>
      </c>
      <c r="B8527" t="inlineStr">
        <is>
          <t>MARCELO PACHECO OLIVEIRA</t>
        </is>
      </c>
      <c r="C8527" t="n">
        <v>1</v>
      </c>
      <c r="D8527" t="inlineStr">
        <is>
          <t>IPCA</t>
        </is>
      </c>
      <c r="E8527" t="n">
        <v>0.009488792934583046</v>
      </c>
      <c r="F8527" t="inlineStr">
        <is>
          <t>MENSAL</t>
        </is>
      </c>
      <c r="G8527" t="n">
        <v>47792</v>
      </c>
      <c r="H8527" t="n">
        <v>47792</v>
      </c>
      <c r="I8527" t="inlineStr">
        <is>
          <t>101</t>
        </is>
      </c>
      <c r="J8527" t="inlineStr">
        <is>
          <t>CARTEIRA</t>
        </is>
      </c>
      <c r="K8527" t="inlineStr">
        <is>
          <t>CONTRATO</t>
        </is>
      </c>
      <c r="L8527" t="n">
        <v>600.2981100000001</v>
      </c>
      <c r="M8527" t="inlineStr"/>
      <c r="N8527" t="inlineStr"/>
      <c r="O8527" s="142">
        <f>DATE(YEAR(H8527),MONTH(H8527),1)</f>
        <v/>
      </c>
      <c r="P8527" s="132">
        <f>IF(H8527&gt;$L$3,"Futuro","Atraso")</f>
        <v/>
      </c>
      <c r="Q8527">
        <f>12*(YEAR(H8527)-YEAR($L$3))+(MONTH(H8527)-MONTH($L$3))</f>
        <v/>
      </c>
      <c r="R8527" s="366">
        <f>IF(N8527="IBIRAPITANGA FASE 3",IF(P8527="Atraso",M8527,M8527/(1+$J$2)^Q8527),IF(P8527="Atraso",M8527,M8527/(1+$J$1)^Q8527))</f>
        <v/>
      </c>
    </row>
    <row r="8528">
      <c r="A8528" t="inlineStr">
        <is>
          <t>Q08L010</t>
        </is>
      </c>
      <c r="B8528" t="inlineStr">
        <is>
          <t>MARCELO PACHECO OLIVEIRA</t>
        </is>
      </c>
      <c r="C8528" t="n">
        <v>1</v>
      </c>
      <c r="D8528" t="inlineStr">
        <is>
          <t>IPCA</t>
        </is>
      </c>
      <c r="E8528" t="n">
        <v>0.009488792934583046</v>
      </c>
      <c r="F8528" t="inlineStr">
        <is>
          <t>MENSAL</t>
        </is>
      </c>
      <c r="G8528" t="n">
        <v>47822</v>
      </c>
      <c r="H8528" t="n">
        <v>47822</v>
      </c>
      <c r="I8528" t="inlineStr">
        <is>
          <t>102</t>
        </is>
      </c>
      <c r="J8528" t="inlineStr">
        <is>
          <t>CARTEIRA</t>
        </is>
      </c>
      <c r="K8528" t="inlineStr">
        <is>
          <t>CONTRATO</t>
        </is>
      </c>
      <c r="L8528" t="n">
        <v>600.2981100000001</v>
      </c>
      <c r="M8528" t="inlineStr"/>
      <c r="N8528" t="inlineStr"/>
      <c r="O8528" s="142">
        <f>DATE(YEAR(H8528),MONTH(H8528),1)</f>
        <v/>
      </c>
      <c r="P8528" s="132">
        <f>IF(H8528&gt;$L$3,"Futuro","Atraso")</f>
        <v/>
      </c>
      <c r="Q8528">
        <f>12*(YEAR(H8528)-YEAR($L$3))+(MONTH(H8528)-MONTH($L$3))</f>
        <v/>
      </c>
      <c r="R8528" s="366">
        <f>IF(N8528="IBIRAPITANGA FASE 3",IF(P8528="Atraso",M8528,M8528/(1+$J$2)^Q8528),IF(P8528="Atraso",M8528,M8528/(1+$J$1)^Q8528))</f>
        <v/>
      </c>
    </row>
    <row r="8529">
      <c r="A8529" t="inlineStr">
        <is>
          <t>Q08L010</t>
        </is>
      </c>
      <c r="B8529" t="inlineStr">
        <is>
          <t>MARCELO PACHECO OLIVEIRA</t>
        </is>
      </c>
      <c r="C8529" t="n">
        <v>1</v>
      </c>
      <c r="D8529" t="inlineStr">
        <is>
          <t>IPCA</t>
        </is>
      </c>
      <c r="E8529" t="n">
        <v>0.009488792934583046</v>
      </c>
      <c r="F8529" t="inlineStr">
        <is>
          <t>MENSAL</t>
        </is>
      </c>
      <c r="G8529" t="n">
        <v>47853</v>
      </c>
      <c r="H8529" t="n">
        <v>47853</v>
      </c>
      <c r="I8529" t="inlineStr">
        <is>
          <t>103</t>
        </is>
      </c>
      <c r="J8529" t="inlineStr">
        <is>
          <t>CARTEIRA</t>
        </is>
      </c>
      <c r="K8529" t="inlineStr">
        <is>
          <t>CONTRATO</t>
        </is>
      </c>
      <c r="L8529" t="n">
        <v>600.2981100000001</v>
      </c>
      <c r="M8529" t="inlineStr"/>
      <c r="N8529" t="inlineStr"/>
      <c r="O8529" s="142">
        <f>DATE(YEAR(H8529),MONTH(H8529),1)</f>
        <v/>
      </c>
      <c r="P8529" s="132">
        <f>IF(H8529&gt;$L$3,"Futuro","Atraso")</f>
        <v/>
      </c>
      <c r="Q8529">
        <f>12*(YEAR(H8529)-YEAR($L$3))+(MONTH(H8529)-MONTH($L$3))</f>
        <v/>
      </c>
      <c r="R8529" s="366">
        <f>IF(N8529="IBIRAPITANGA FASE 3",IF(P8529="Atraso",M8529,M8529/(1+$J$2)^Q8529),IF(P8529="Atraso",M8529,M8529/(1+$J$1)^Q8529))</f>
        <v/>
      </c>
    </row>
    <row r="8530">
      <c r="A8530" t="inlineStr">
        <is>
          <t>Q08L010</t>
        </is>
      </c>
      <c r="B8530" t="inlineStr">
        <is>
          <t>MARCELO PACHECO OLIVEIRA</t>
        </is>
      </c>
      <c r="C8530" t="n">
        <v>1</v>
      </c>
      <c r="D8530" t="inlineStr">
        <is>
          <t>IPCA</t>
        </is>
      </c>
      <c r="E8530" t="n">
        <v>0.009488792934583046</v>
      </c>
      <c r="F8530" t="inlineStr">
        <is>
          <t>MENSAL</t>
        </is>
      </c>
      <c r="G8530" t="n">
        <v>47884</v>
      </c>
      <c r="H8530" t="n">
        <v>47884</v>
      </c>
      <c r="I8530" t="inlineStr">
        <is>
          <t>104</t>
        </is>
      </c>
      <c r="J8530" t="inlineStr">
        <is>
          <t>CARTEIRA</t>
        </is>
      </c>
      <c r="K8530" t="inlineStr">
        <is>
          <t>CONTRATO</t>
        </is>
      </c>
      <c r="L8530" t="n">
        <v>600.2981100000001</v>
      </c>
      <c r="M8530" t="inlineStr"/>
      <c r="N8530" t="inlineStr"/>
      <c r="O8530" s="142">
        <f>DATE(YEAR(H8530),MONTH(H8530),1)</f>
        <v/>
      </c>
      <c r="P8530" s="132">
        <f>IF(H8530&gt;$L$3,"Futuro","Atraso")</f>
        <v/>
      </c>
      <c r="Q8530">
        <f>12*(YEAR(H8530)-YEAR($L$3))+(MONTH(H8530)-MONTH($L$3))</f>
        <v/>
      </c>
      <c r="R8530" s="366">
        <f>IF(N8530="IBIRAPITANGA FASE 3",IF(P8530="Atraso",M8530,M8530/(1+$J$2)^Q8530),IF(P8530="Atraso",M8530,M8530/(1+$J$1)^Q8530))</f>
        <v/>
      </c>
    </row>
    <row r="8531">
      <c r="A8531" t="inlineStr">
        <is>
          <t>Q08L010</t>
        </is>
      </c>
      <c r="B8531" t="inlineStr">
        <is>
          <t>MARCELO PACHECO OLIVEIRA</t>
        </is>
      </c>
      <c r="C8531" t="n">
        <v>1</v>
      </c>
      <c r="D8531" t="inlineStr">
        <is>
          <t>IPCA</t>
        </is>
      </c>
      <c r="E8531" t="n">
        <v>0.009488792934583046</v>
      </c>
      <c r="F8531" t="inlineStr">
        <is>
          <t>MENSAL</t>
        </is>
      </c>
      <c r="G8531" t="n">
        <v>47912</v>
      </c>
      <c r="H8531" t="n">
        <v>47912</v>
      </c>
      <c r="I8531" t="inlineStr">
        <is>
          <t>105</t>
        </is>
      </c>
      <c r="J8531" t="inlineStr">
        <is>
          <t>CARTEIRA</t>
        </is>
      </c>
      <c r="K8531" t="inlineStr">
        <is>
          <t>CONTRATO</t>
        </is>
      </c>
      <c r="L8531" t="n">
        <v>600.2981100000001</v>
      </c>
      <c r="M8531" t="inlineStr"/>
      <c r="N8531" t="inlineStr"/>
      <c r="O8531" s="142">
        <f>DATE(YEAR(H8531),MONTH(H8531),1)</f>
        <v/>
      </c>
      <c r="P8531" s="132">
        <f>IF(H8531&gt;$L$3,"Futuro","Atraso")</f>
        <v/>
      </c>
      <c r="Q8531">
        <f>12*(YEAR(H8531)-YEAR($L$3))+(MONTH(H8531)-MONTH($L$3))</f>
        <v/>
      </c>
      <c r="R8531" s="366">
        <f>IF(N8531="IBIRAPITANGA FASE 3",IF(P8531="Atraso",M8531,M8531/(1+$J$2)^Q8531),IF(P8531="Atraso",M8531,M8531/(1+$J$1)^Q8531))</f>
        <v/>
      </c>
    </row>
    <row r="8532">
      <c r="A8532" t="inlineStr">
        <is>
          <t>Q08L010</t>
        </is>
      </c>
      <c r="B8532" t="inlineStr">
        <is>
          <t>MARCELO PACHECO OLIVEIRA</t>
        </is>
      </c>
      <c r="C8532" t="n">
        <v>1</v>
      </c>
      <c r="D8532" t="inlineStr">
        <is>
          <t>IPCA</t>
        </is>
      </c>
      <c r="E8532" t="n">
        <v>0.009488792934583046</v>
      </c>
      <c r="F8532" t="inlineStr">
        <is>
          <t>MENSAL</t>
        </is>
      </c>
      <c r="G8532" t="n">
        <v>47943</v>
      </c>
      <c r="H8532" t="n">
        <v>47943</v>
      </c>
      <c r="I8532" t="inlineStr">
        <is>
          <t>106</t>
        </is>
      </c>
      <c r="J8532" t="inlineStr">
        <is>
          <t>CARTEIRA</t>
        </is>
      </c>
      <c r="K8532" t="inlineStr">
        <is>
          <t>CONTRATO</t>
        </is>
      </c>
      <c r="L8532" t="n">
        <v>600.2981100000001</v>
      </c>
      <c r="M8532" t="inlineStr"/>
      <c r="N8532" t="inlineStr"/>
      <c r="O8532" s="142">
        <f>DATE(YEAR(H8532),MONTH(H8532),1)</f>
        <v/>
      </c>
      <c r="P8532" s="132">
        <f>IF(H8532&gt;$L$3,"Futuro","Atraso")</f>
        <v/>
      </c>
      <c r="Q8532">
        <f>12*(YEAR(H8532)-YEAR($L$3))+(MONTH(H8532)-MONTH($L$3))</f>
        <v/>
      </c>
      <c r="R8532" s="366">
        <f>IF(N8532="IBIRAPITANGA FASE 3",IF(P8532="Atraso",M8532,M8532/(1+$J$2)^Q8532),IF(P8532="Atraso",M8532,M8532/(1+$J$1)^Q8532))</f>
        <v/>
      </c>
    </row>
    <row r="8533">
      <c r="A8533" t="inlineStr">
        <is>
          <t>Q08L010</t>
        </is>
      </c>
      <c r="B8533" t="inlineStr">
        <is>
          <t>MARCELO PACHECO OLIVEIRA</t>
        </is>
      </c>
      <c r="C8533" t="n">
        <v>1</v>
      </c>
      <c r="D8533" t="inlineStr">
        <is>
          <t>IPCA</t>
        </is>
      </c>
      <c r="E8533" t="n">
        <v>0.009488792934583046</v>
      </c>
      <c r="F8533" t="inlineStr">
        <is>
          <t>MENSAL</t>
        </is>
      </c>
      <c r="G8533" t="n">
        <v>47973</v>
      </c>
      <c r="H8533" t="n">
        <v>47973</v>
      </c>
      <c r="I8533" t="inlineStr">
        <is>
          <t>107</t>
        </is>
      </c>
      <c r="J8533" t="inlineStr">
        <is>
          <t>CARTEIRA</t>
        </is>
      </c>
      <c r="K8533" t="inlineStr">
        <is>
          <t>CONTRATO</t>
        </is>
      </c>
      <c r="L8533" t="n">
        <v>600.2981100000001</v>
      </c>
      <c r="M8533" t="inlineStr"/>
      <c r="N8533" t="inlineStr"/>
      <c r="O8533" s="142">
        <f>DATE(YEAR(H8533),MONTH(H8533),1)</f>
        <v/>
      </c>
      <c r="P8533" s="132">
        <f>IF(H8533&gt;$L$3,"Futuro","Atraso")</f>
        <v/>
      </c>
      <c r="Q8533">
        <f>12*(YEAR(H8533)-YEAR($L$3))+(MONTH(H8533)-MONTH($L$3))</f>
        <v/>
      </c>
      <c r="R8533" s="366">
        <f>IF(N8533="IBIRAPITANGA FASE 3",IF(P8533="Atraso",M8533,M8533/(1+$J$2)^Q8533),IF(P8533="Atraso",M8533,M8533/(1+$J$1)^Q8533))</f>
        <v/>
      </c>
    </row>
    <row r="8534">
      <c r="A8534" t="inlineStr">
        <is>
          <t>Q08L010</t>
        </is>
      </c>
      <c r="B8534" t="inlineStr">
        <is>
          <t>MARCELO PACHECO OLIVEIRA</t>
        </is>
      </c>
      <c r="C8534" t="n">
        <v>1</v>
      </c>
      <c r="D8534" t="inlineStr">
        <is>
          <t>IPCA</t>
        </is>
      </c>
      <c r="E8534" t="n">
        <v>0.009488792934583046</v>
      </c>
      <c r="F8534" t="inlineStr">
        <is>
          <t>MENSAL</t>
        </is>
      </c>
      <c r="G8534" t="n">
        <v>48004</v>
      </c>
      <c r="H8534" t="n">
        <v>48004</v>
      </c>
      <c r="I8534" t="inlineStr">
        <is>
          <t>108</t>
        </is>
      </c>
      <c r="J8534" t="inlineStr">
        <is>
          <t>CARTEIRA</t>
        </is>
      </c>
      <c r="K8534" t="inlineStr">
        <is>
          <t>CONTRATO</t>
        </is>
      </c>
      <c r="L8534" t="n">
        <v>600.2981100000001</v>
      </c>
      <c r="M8534" t="inlineStr"/>
      <c r="N8534" t="inlineStr"/>
      <c r="O8534" s="142">
        <f>DATE(YEAR(H8534),MONTH(H8534),1)</f>
        <v/>
      </c>
      <c r="P8534" s="132">
        <f>IF(H8534&gt;$L$3,"Futuro","Atraso")</f>
        <v/>
      </c>
      <c r="Q8534">
        <f>12*(YEAR(H8534)-YEAR($L$3))+(MONTH(H8534)-MONTH($L$3))</f>
        <v/>
      </c>
      <c r="R8534" s="366">
        <f>IF(N8534="IBIRAPITANGA FASE 3",IF(P8534="Atraso",M8534,M8534/(1+$J$2)^Q8534),IF(P8534="Atraso",M8534,M8534/(1+$J$1)^Q8534))</f>
        <v/>
      </c>
    </row>
    <row r="8535">
      <c r="A8535" t="inlineStr">
        <is>
          <t>Q08L010</t>
        </is>
      </c>
      <c r="B8535" t="inlineStr">
        <is>
          <t>MARCELO PACHECO OLIVEIRA</t>
        </is>
      </c>
      <c r="C8535" t="n">
        <v>1</v>
      </c>
      <c r="D8535" t="inlineStr">
        <is>
          <t>IPCA</t>
        </is>
      </c>
      <c r="E8535" t="n">
        <v>0.009488792934583046</v>
      </c>
      <c r="F8535" t="inlineStr">
        <is>
          <t>MENSAL</t>
        </is>
      </c>
      <c r="G8535" t="n">
        <v>48004</v>
      </c>
      <c r="H8535" t="n">
        <v>48004</v>
      </c>
      <c r="I8535" t="inlineStr">
        <is>
          <t>009</t>
        </is>
      </c>
      <c r="J8535" t="inlineStr">
        <is>
          <t>CARTEIRA</t>
        </is>
      </c>
      <c r="K8535" t="inlineStr">
        <is>
          <t>CONTRATO</t>
        </is>
      </c>
      <c r="L8535" t="n">
        <v>1897.904568</v>
      </c>
      <c r="M8535" t="inlineStr"/>
      <c r="N8535" t="inlineStr"/>
      <c r="O8535" s="142">
        <f>DATE(YEAR(H8535),MONTH(H8535),1)</f>
        <v/>
      </c>
      <c r="P8535" s="132">
        <f>IF(H8535&gt;$L$3,"Futuro","Atraso")</f>
        <v/>
      </c>
      <c r="Q8535">
        <f>12*(YEAR(H8535)-YEAR($L$3))+(MONTH(H8535)-MONTH($L$3))</f>
        <v/>
      </c>
      <c r="R8535" s="366">
        <f>IF(N8535="IBIRAPITANGA FASE 3",IF(P8535="Atraso",M8535,M8535/(1+$J$2)^Q8535),IF(P8535="Atraso",M8535,M8535/(1+$J$1)^Q8535))</f>
        <v/>
      </c>
    </row>
    <row r="8536">
      <c r="A8536" t="inlineStr">
        <is>
          <t>Q08L010</t>
        </is>
      </c>
      <c r="B8536" t="inlineStr">
        <is>
          <t>MARCELO PACHECO OLIVEIRA</t>
        </is>
      </c>
      <c r="C8536" t="n">
        <v>1</v>
      </c>
      <c r="D8536" t="inlineStr">
        <is>
          <t>IPCA</t>
        </is>
      </c>
      <c r="E8536" t="n">
        <v>0.009488792934583046</v>
      </c>
      <c r="F8536" t="inlineStr">
        <is>
          <t>MENSAL</t>
        </is>
      </c>
      <c r="G8536" t="n">
        <v>48034</v>
      </c>
      <c r="H8536" t="n">
        <v>48034</v>
      </c>
      <c r="I8536" t="inlineStr">
        <is>
          <t>109</t>
        </is>
      </c>
      <c r="J8536" t="inlineStr">
        <is>
          <t>CARTEIRA</t>
        </is>
      </c>
      <c r="K8536" t="inlineStr">
        <is>
          <t>CONTRATO</t>
        </is>
      </c>
      <c r="L8536" t="n">
        <v>600.2981100000001</v>
      </c>
      <c r="M8536" t="inlineStr"/>
      <c r="N8536" t="inlineStr"/>
      <c r="O8536" s="142">
        <f>DATE(YEAR(H8536),MONTH(H8536),1)</f>
        <v/>
      </c>
      <c r="P8536" s="132">
        <f>IF(H8536&gt;$L$3,"Futuro","Atraso")</f>
        <v/>
      </c>
      <c r="Q8536">
        <f>12*(YEAR(H8536)-YEAR($L$3))+(MONTH(H8536)-MONTH($L$3))</f>
        <v/>
      </c>
      <c r="R8536" s="366">
        <f>IF(N8536="IBIRAPITANGA FASE 3",IF(P8536="Atraso",M8536,M8536/(1+$J$2)^Q8536),IF(P8536="Atraso",M8536,M8536/(1+$J$1)^Q8536))</f>
        <v/>
      </c>
    </row>
    <row r="8537">
      <c r="A8537" t="inlineStr">
        <is>
          <t>Q08L010</t>
        </is>
      </c>
      <c r="B8537" t="inlineStr">
        <is>
          <t>MARCELO PACHECO OLIVEIRA</t>
        </is>
      </c>
      <c r="C8537" t="n">
        <v>1</v>
      </c>
      <c r="D8537" t="inlineStr">
        <is>
          <t>IPCA</t>
        </is>
      </c>
      <c r="E8537" t="n">
        <v>0.009488792934583046</v>
      </c>
      <c r="F8537" t="inlineStr">
        <is>
          <t>MENSAL</t>
        </is>
      </c>
      <c r="G8537" t="n">
        <v>48065</v>
      </c>
      <c r="H8537" t="n">
        <v>48065</v>
      </c>
      <c r="I8537" t="inlineStr">
        <is>
          <t>110</t>
        </is>
      </c>
      <c r="J8537" t="inlineStr">
        <is>
          <t>CARTEIRA</t>
        </is>
      </c>
      <c r="K8537" t="inlineStr">
        <is>
          <t>CONTRATO</t>
        </is>
      </c>
      <c r="L8537" t="n">
        <v>600.2981100000001</v>
      </c>
      <c r="M8537" t="inlineStr"/>
      <c r="N8537" t="inlineStr"/>
      <c r="O8537" s="142">
        <f>DATE(YEAR(H8537),MONTH(H8537),1)</f>
        <v/>
      </c>
      <c r="P8537" s="132">
        <f>IF(H8537&gt;$L$3,"Futuro","Atraso")</f>
        <v/>
      </c>
      <c r="Q8537">
        <f>12*(YEAR(H8537)-YEAR($L$3))+(MONTH(H8537)-MONTH($L$3))</f>
        <v/>
      </c>
      <c r="R8537" s="366">
        <f>IF(N8537="IBIRAPITANGA FASE 3",IF(P8537="Atraso",M8537,M8537/(1+$J$2)^Q8537),IF(P8537="Atraso",M8537,M8537/(1+$J$1)^Q8537))</f>
        <v/>
      </c>
    </row>
    <row r="8538">
      <c r="A8538" t="inlineStr">
        <is>
          <t>Q08L010</t>
        </is>
      </c>
      <c r="B8538" t="inlineStr">
        <is>
          <t>MARCELO PACHECO OLIVEIRA</t>
        </is>
      </c>
      <c r="C8538" t="n">
        <v>1</v>
      </c>
      <c r="D8538" t="inlineStr">
        <is>
          <t>IPCA</t>
        </is>
      </c>
      <c r="E8538" t="n">
        <v>0.009488792934583046</v>
      </c>
      <c r="F8538" t="inlineStr">
        <is>
          <t>MENSAL</t>
        </is>
      </c>
      <c r="G8538" t="n">
        <v>48096</v>
      </c>
      <c r="H8538" t="n">
        <v>48096</v>
      </c>
      <c r="I8538" t="inlineStr">
        <is>
          <t>111</t>
        </is>
      </c>
      <c r="J8538" t="inlineStr">
        <is>
          <t>CARTEIRA</t>
        </is>
      </c>
      <c r="K8538" t="inlineStr">
        <is>
          <t>CONTRATO</t>
        </is>
      </c>
      <c r="L8538" t="n">
        <v>600.2981100000001</v>
      </c>
      <c r="M8538" t="inlineStr"/>
      <c r="N8538" t="inlineStr"/>
      <c r="O8538" s="142">
        <f>DATE(YEAR(H8538),MONTH(H8538),1)</f>
        <v/>
      </c>
      <c r="P8538" s="132">
        <f>IF(H8538&gt;$L$3,"Futuro","Atraso")</f>
        <v/>
      </c>
      <c r="Q8538">
        <f>12*(YEAR(H8538)-YEAR($L$3))+(MONTH(H8538)-MONTH($L$3))</f>
        <v/>
      </c>
      <c r="R8538" s="366">
        <f>IF(N8538="IBIRAPITANGA FASE 3",IF(P8538="Atraso",M8538,M8538/(1+$J$2)^Q8538),IF(P8538="Atraso",M8538,M8538/(1+$J$1)^Q8538))</f>
        <v/>
      </c>
    </row>
    <row r="8539">
      <c r="A8539" t="inlineStr">
        <is>
          <t>Q08L010</t>
        </is>
      </c>
      <c r="B8539" t="inlineStr">
        <is>
          <t>MARCELO PACHECO OLIVEIRA</t>
        </is>
      </c>
      <c r="C8539" t="n">
        <v>1</v>
      </c>
      <c r="D8539" t="inlineStr">
        <is>
          <t>IPCA</t>
        </is>
      </c>
      <c r="E8539" t="n">
        <v>0.009488792934583046</v>
      </c>
      <c r="F8539" t="inlineStr">
        <is>
          <t>MENSAL</t>
        </is>
      </c>
      <c r="G8539" t="n">
        <v>48126</v>
      </c>
      <c r="H8539" t="n">
        <v>48126</v>
      </c>
      <c r="I8539" t="inlineStr">
        <is>
          <t>112</t>
        </is>
      </c>
      <c r="J8539" t="inlineStr">
        <is>
          <t>CARTEIRA</t>
        </is>
      </c>
      <c r="K8539" t="inlineStr">
        <is>
          <t>CONTRATO</t>
        </is>
      </c>
      <c r="L8539" t="n">
        <v>600.2981100000001</v>
      </c>
      <c r="M8539" t="inlineStr"/>
      <c r="N8539" t="inlineStr"/>
      <c r="O8539" s="142">
        <f>DATE(YEAR(H8539),MONTH(H8539),1)</f>
        <v/>
      </c>
      <c r="P8539" s="132">
        <f>IF(H8539&gt;$L$3,"Futuro","Atraso")</f>
        <v/>
      </c>
      <c r="Q8539">
        <f>12*(YEAR(H8539)-YEAR($L$3))+(MONTH(H8539)-MONTH($L$3))</f>
        <v/>
      </c>
      <c r="R8539" s="366">
        <f>IF(N8539="IBIRAPITANGA FASE 3",IF(P8539="Atraso",M8539,M8539/(1+$J$2)^Q8539),IF(P8539="Atraso",M8539,M8539/(1+$J$1)^Q8539))</f>
        <v/>
      </c>
    </row>
    <row r="8540">
      <c r="A8540" t="inlineStr">
        <is>
          <t>Q08L010</t>
        </is>
      </c>
      <c r="B8540" t="inlineStr">
        <is>
          <t>MARCELO PACHECO OLIVEIRA</t>
        </is>
      </c>
      <c r="C8540" t="n">
        <v>1</v>
      </c>
      <c r="D8540" t="inlineStr">
        <is>
          <t>IPCA</t>
        </is>
      </c>
      <c r="E8540" t="n">
        <v>0.009488792934583046</v>
      </c>
      <c r="F8540" t="inlineStr">
        <is>
          <t>MENSAL</t>
        </is>
      </c>
      <c r="G8540" t="n">
        <v>48157</v>
      </c>
      <c r="H8540" t="n">
        <v>48157</v>
      </c>
      <c r="I8540" t="inlineStr">
        <is>
          <t>113</t>
        </is>
      </c>
      <c r="J8540" t="inlineStr">
        <is>
          <t>CARTEIRA</t>
        </is>
      </c>
      <c r="K8540" t="inlineStr">
        <is>
          <t>CONTRATO</t>
        </is>
      </c>
      <c r="L8540" t="n">
        <v>600.2981100000001</v>
      </c>
      <c r="M8540" t="inlineStr"/>
      <c r="N8540" t="inlineStr"/>
      <c r="O8540" s="142">
        <f>DATE(YEAR(H8540),MONTH(H8540),1)</f>
        <v/>
      </c>
      <c r="P8540" s="132">
        <f>IF(H8540&gt;$L$3,"Futuro","Atraso")</f>
        <v/>
      </c>
      <c r="Q8540">
        <f>12*(YEAR(H8540)-YEAR($L$3))+(MONTH(H8540)-MONTH($L$3))</f>
        <v/>
      </c>
      <c r="R8540" s="366">
        <f>IF(N8540="IBIRAPITANGA FASE 3",IF(P8540="Atraso",M8540,M8540/(1+$J$2)^Q8540),IF(P8540="Atraso",M8540,M8540/(1+$J$1)^Q8540))</f>
        <v/>
      </c>
    </row>
    <row r="8541">
      <c r="A8541" t="inlineStr">
        <is>
          <t>Q08L010</t>
        </is>
      </c>
      <c r="B8541" t="inlineStr">
        <is>
          <t>MARCELO PACHECO OLIVEIRA</t>
        </is>
      </c>
      <c r="C8541" t="n">
        <v>1</v>
      </c>
      <c r="D8541" t="inlineStr">
        <is>
          <t>IPCA</t>
        </is>
      </c>
      <c r="E8541" t="n">
        <v>0.009488792934583046</v>
      </c>
      <c r="F8541" t="inlineStr">
        <is>
          <t>MENSAL</t>
        </is>
      </c>
      <c r="G8541" t="n">
        <v>48187</v>
      </c>
      <c r="H8541" t="n">
        <v>48187</v>
      </c>
      <c r="I8541" t="inlineStr">
        <is>
          <t>114</t>
        </is>
      </c>
      <c r="J8541" t="inlineStr">
        <is>
          <t>CARTEIRA</t>
        </is>
      </c>
      <c r="K8541" t="inlineStr">
        <is>
          <t>CONTRATO</t>
        </is>
      </c>
      <c r="L8541" t="n">
        <v>600.2981100000001</v>
      </c>
      <c r="M8541" t="inlineStr"/>
      <c r="N8541" t="inlineStr"/>
      <c r="O8541" s="142">
        <f>DATE(YEAR(H8541),MONTH(H8541),1)</f>
        <v/>
      </c>
      <c r="P8541" s="132">
        <f>IF(H8541&gt;$L$3,"Futuro","Atraso")</f>
        <v/>
      </c>
      <c r="Q8541">
        <f>12*(YEAR(H8541)-YEAR($L$3))+(MONTH(H8541)-MONTH($L$3))</f>
        <v/>
      </c>
      <c r="R8541" s="366">
        <f>IF(N8541="IBIRAPITANGA FASE 3",IF(P8541="Atraso",M8541,M8541/(1+$J$2)^Q8541),IF(P8541="Atraso",M8541,M8541/(1+$J$1)^Q8541))</f>
        <v/>
      </c>
    </row>
    <row r="8542">
      <c r="A8542" t="inlineStr">
        <is>
          <t>Q08L010</t>
        </is>
      </c>
      <c r="B8542" t="inlineStr">
        <is>
          <t>MARCELO PACHECO OLIVEIRA</t>
        </is>
      </c>
      <c r="C8542" t="n">
        <v>1</v>
      </c>
      <c r="D8542" t="inlineStr">
        <is>
          <t>IPCA</t>
        </is>
      </c>
      <c r="E8542" t="n">
        <v>0.009488792934583046</v>
      </c>
      <c r="F8542" t="inlineStr">
        <is>
          <t>MENSAL</t>
        </is>
      </c>
      <c r="G8542" t="n">
        <v>48218</v>
      </c>
      <c r="H8542" t="n">
        <v>48218</v>
      </c>
      <c r="I8542" t="inlineStr">
        <is>
          <t>115</t>
        </is>
      </c>
      <c r="J8542" t="inlineStr">
        <is>
          <t>CARTEIRA</t>
        </is>
      </c>
      <c r="K8542" t="inlineStr">
        <is>
          <t>CONTRATO</t>
        </is>
      </c>
      <c r="L8542" t="n">
        <v>600.2981100000001</v>
      </c>
      <c r="M8542" t="inlineStr"/>
      <c r="N8542" t="inlineStr"/>
      <c r="O8542" s="142">
        <f>DATE(YEAR(H8542),MONTH(H8542),1)</f>
        <v/>
      </c>
      <c r="P8542" s="132">
        <f>IF(H8542&gt;$L$3,"Futuro","Atraso")</f>
        <v/>
      </c>
      <c r="Q8542">
        <f>12*(YEAR(H8542)-YEAR($L$3))+(MONTH(H8542)-MONTH($L$3))</f>
        <v/>
      </c>
      <c r="R8542" s="366">
        <f>IF(N8542="IBIRAPITANGA FASE 3",IF(P8542="Atraso",M8542,M8542/(1+$J$2)^Q8542),IF(P8542="Atraso",M8542,M8542/(1+$J$1)^Q8542))</f>
        <v/>
      </c>
    </row>
    <row r="8543">
      <c r="A8543" t="inlineStr">
        <is>
          <t>Q08L010</t>
        </is>
      </c>
      <c r="B8543" t="inlineStr">
        <is>
          <t>MARCELO PACHECO OLIVEIRA</t>
        </is>
      </c>
      <c r="C8543" t="n">
        <v>1</v>
      </c>
      <c r="D8543" t="inlineStr">
        <is>
          <t>IPCA</t>
        </is>
      </c>
      <c r="E8543" t="n">
        <v>0.009488792934583046</v>
      </c>
      <c r="F8543" t="inlineStr">
        <is>
          <t>MENSAL</t>
        </is>
      </c>
      <c r="G8543" t="n">
        <v>48249</v>
      </c>
      <c r="H8543" t="n">
        <v>48249</v>
      </c>
      <c r="I8543" t="inlineStr">
        <is>
          <t>116</t>
        </is>
      </c>
      <c r="J8543" t="inlineStr">
        <is>
          <t>CARTEIRA</t>
        </is>
      </c>
      <c r="K8543" t="inlineStr">
        <is>
          <t>CONTRATO</t>
        </is>
      </c>
      <c r="L8543" t="n">
        <v>600.2981100000001</v>
      </c>
      <c r="M8543" t="inlineStr"/>
      <c r="N8543" t="inlineStr"/>
      <c r="O8543" s="142">
        <f>DATE(YEAR(H8543),MONTH(H8543),1)</f>
        <v/>
      </c>
      <c r="P8543" s="132">
        <f>IF(H8543&gt;$L$3,"Futuro","Atraso")</f>
        <v/>
      </c>
      <c r="Q8543">
        <f>12*(YEAR(H8543)-YEAR($L$3))+(MONTH(H8543)-MONTH($L$3))</f>
        <v/>
      </c>
      <c r="R8543" s="366">
        <f>IF(N8543="IBIRAPITANGA FASE 3",IF(P8543="Atraso",M8543,M8543/(1+$J$2)^Q8543),IF(P8543="Atraso",M8543,M8543/(1+$J$1)^Q8543))</f>
        <v/>
      </c>
    </row>
    <row r="8544">
      <c r="A8544" t="inlineStr">
        <is>
          <t>Q08L010</t>
        </is>
      </c>
      <c r="B8544" t="inlineStr">
        <is>
          <t>MARCELO PACHECO OLIVEIRA</t>
        </is>
      </c>
      <c r="C8544" t="n">
        <v>1</v>
      </c>
      <c r="D8544" t="inlineStr">
        <is>
          <t>IPCA</t>
        </is>
      </c>
      <c r="E8544" t="n">
        <v>0.009488792934583046</v>
      </c>
      <c r="F8544" t="inlineStr">
        <is>
          <t>MENSAL</t>
        </is>
      </c>
      <c r="G8544" t="n">
        <v>48278</v>
      </c>
      <c r="H8544" t="n">
        <v>48278</v>
      </c>
      <c r="I8544" t="inlineStr">
        <is>
          <t>117</t>
        </is>
      </c>
      <c r="J8544" t="inlineStr">
        <is>
          <t>CARTEIRA</t>
        </is>
      </c>
      <c r="K8544" t="inlineStr">
        <is>
          <t>CONTRATO</t>
        </is>
      </c>
      <c r="L8544" t="n">
        <v>600.2981100000001</v>
      </c>
      <c r="M8544" t="inlineStr"/>
      <c r="N8544" t="inlineStr"/>
      <c r="O8544" s="142">
        <f>DATE(YEAR(H8544),MONTH(H8544),1)</f>
        <v/>
      </c>
      <c r="P8544" s="132">
        <f>IF(H8544&gt;$L$3,"Futuro","Atraso")</f>
        <v/>
      </c>
      <c r="Q8544">
        <f>12*(YEAR(H8544)-YEAR($L$3))+(MONTH(H8544)-MONTH($L$3))</f>
        <v/>
      </c>
      <c r="R8544" s="366">
        <f>IF(N8544="IBIRAPITANGA FASE 3",IF(P8544="Atraso",M8544,M8544/(1+$J$2)^Q8544),IF(P8544="Atraso",M8544,M8544/(1+$J$1)^Q8544))</f>
        <v/>
      </c>
    </row>
    <row r="8545">
      <c r="A8545" t="inlineStr">
        <is>
          <t>Q08L010</t>
        </is>
      </c>
      <c r="B8545" t="inlineStr">
        <is>
          <t>MARCELO PACHECO OLIVEIRA</t>
        </is>
      </c>
      <c r="C8545" t="n">
        <v>1</v>
      </c>
      <c r="D8545" t="inlineStr">
        <is>
          <t>IPCA</t>
        </is>
      </c>
      <c r="E8545" t="n">
        <v>0.009488792934583046</v>
      </c>
      <c r="F8545" t="inlineStr">
        <is>
          <t>MENSAL</t>
        </is>
      </c>
      <c r="G8545" t="n">
        <v>48309</v>
      </c>
      <c r="H8545" t="n">
        <v>48309</v>
      </c>
      <c r="I8545" t="inlineStr">
        <is>
          <t>118</t>
        </is>
      </c>
      <c r="J8545" t="inlineStr">
        <is>
          <t>CARTEIRA</t>
        </is>
      </c>
      <c r="K8545" t="inlineStr">
        <is>
          <t>CONTRATO</t>
        </is>
      </c>
      <c r="L8545" t="n">
        <v>600.2981100000001</v>
      </c>
      <c r="M8545" t="inlineStr"/>
      <c r="N8545" t="inlineStr"/>
      <c r="O8545" s="142">
        <f>DATE(YEAR(H8545),MONTH(H8545),1)</f>
        <v/>
      </c>
      <c r="P8545" s="132">
        <f>IF(H8545&gt;$L$3,"Futuro","Atraso")</f>
        <v/>
      </c>
      <c r="Q8545">
        <f>12*(YEAR(H8545)-YEAR($L$3))+(MONTH(H8545)-MONTH($L$3))</f>
        <v/>
      </c>
      <c r="R8545" s="366">
        <f>IF(N8545="IBIRAPITANGA FASE 3",IF(P8545="Atraso",M8545,M8545/(1+$J$2)^Q8545),IF(P8545="Atraso",M8545,M8545/(1+$J$1)^Q8545))</f>
        <v/>
      </c>
    </row>
    <row r="8546">
      <c r="A8546" t="inlineStr">
        <is>
          <t>Q08L010</t>
        </is>
      </c>
      <c r="B8546" t="inlineStr">
        <is>
          <t>MARCELO PACHECO OLIVEIRA</t>
        </is>
      </c>
      <c r="C8546" t="n">
        <v>1</v>
      </c>
      <c r="D8546" t="inlineStr">
        <is>
          <t>IPCA</t>
        </is>
      </c>
      <c r="E8546" t="n">
        <v>0.009488792934583046</v>
      </c>
      <c r="F8546" t="inlineStr">
        <is>
          <t>MENSAL</t>
        </is>
      </c>
      <c r="G8546" t="n">
        <v>48339</v>
      </c>
      <c r="H8546" t="n">
        <v>48339</v>
      </c>
      <c r="I8546" t="inlineStr">
        <is>
          <t>119</t>
        </is>
      </c>
      <c r="J8546" t="inlineStr">
        <is>
          <t>CARTEIRA</t>
        </is>
      </c>
      <c r="K8546" t="inlineStr">
        <is>
          <t>CONTRATO</t>
        </is>
      </c>
      <c r="L8546" t="n">
        <v>600.2981100000001</v>
      </c>
      <c r="M8546" t="inlineStr"/>
      <c r="N8546" t="inlineStr"/>
      <c r="O8546" s="142">
        <f>DATE(YEAR(H8546),MONTH(H8546),1)</f>
        <v/>
      </c>
      <c r="P8546" s="132">
        <f>IF(H8546&gt;$L$3,"Futuro","Atraso")</f>
        <v/>
      </c>
      <c r="Q8546">
        <f>12*(YEAR(H8546)-YEAR($L$3))+(MONTH(H8546)-MONTH($L$3))</f>
        <v/>
      </c>
      <c r="R8546" s="366">
        <f>IF(N8546="IBIRAPITANGA FASE 3",IF(P8546="Atraso",M8546,M8546/(1+$J$2)^Q8546),IF(P8546="Atraso",M8546,M8546/(1+$J$1)^Q8546))</f>
        <v/>
      </c>
    </row>
    <row r="8547">
      <c r="A8547" t="inlineStr">
        <is>
          <t>Q08L010</t>
        </is>
      </c>
      <c r="B8547" t="inlineStr">
        <is>
          <t>MARCELO PACHECO OLIVEIRA</t>
        </is>
      </c>
      <c r="C8547" t="n">
        <v>1</v>
      </c>
      <c r="D8547" t="inlineStr">
        <is>
          <t>IPCA</t>
        </is>
      </c>
      <c r="E8547" t="n">
        <v>0.009488792934583046</v>
      </c>
      <c r="F8547" t="inlineStr">
        <is>
          <t>MENSAL</t>
        </is>
      </c>
      <c r="G8547" t="n">
        <v>48370</v>
      </c>
      <c r="H8547" t="n">
        <v>48370</v>
      </c>
      <c r="I8547" t="inlineStr">
        <is>
          <t>120</t>
        </is>
      </c>
      <c r="J8547" t="inlineStr">
        <is>
          <t>CARTEIRA</t>
        </is>
      </c>
      <c r="K8547" t="inlineStr">
        <is>
          <t>CONTRATO</t>
        </is>
      </c>
      <c r="L8547" t="n">
        <v>600.2981100000001</v>
      </c>
      <c r="M8547" t="inlineStr"/>
      <c r="N8547" t="inlineStr"/>
      <c r="O8547" s="142">
        <f>DATE(YEAR(H8547),MONTH(H8547),1)</f>
        <v/>
      </c>
      <c r="P8547" s="132">
        <f>IF(H8547&gt;$L$3,"Futuro","Atraso")</f>
        <v/>
      </c>
      <c r="Q8547">
        <f>12*(YEAR(H8547)-YEAR($L$3))+(MONTH(H8547)-MONTH($L$3))</f>
        <v/>
      </c>
      <c r="R8547" s="366">
        <f>IF(N8547="IBIRAPITANGA FASE 3",IF(P8547="Atraso",M8547,M8547/(1+$J$2)^Q8547),IF(P8547="Atraso",M8547,M8547/(1+$J$1)^Q8547))</f>
        <v/>
      </c>
    </row>
    <row r="8548">
      <c r="A8548" t="inlineStr">
        <is>
          <t>Q08L010</t>
        </is>
      </c>
      <c r="B8548" t="inlineStr">
        <is>
          <t>MARCELO PACHECO OLIVEIRA</t>
        </is>
      </c>
      <c r="C8548" t="n">
        <v>1</v>
      </c>
      <c r="D8548" t="inlineStr">
        <is>
          <t>IPCA</t>
        </is>
      </c>
      <c r="E8548" t="n">
        <v>0.009488792934583046</v>
      </c>
      <c r="F8548" t="inlineStr">
        <is>
          <t>MENSAL</t>
        </is>
      </c>
      <c r="G8548" t="n">
        <v>48370</v>
      </c>
      <c r="H8548" t="n">
        <v>48370</v>
      </c>
      <c r="I8548" t="inlineStr">
        <is>
          <t>010</t>
        </is>
      </c>
      <c r="J8548" t="inlineStr">
        <is>
          <t>CARTEIRA</t>
        </is>
      </c>
      <c r="K8548" t="inlineStr">
        <is>
          <t>CONTRATO</t>
        </is>
      </c>
      <c r="L8548" t="n">
        <v>1897.904568</v>
      </c>
      <c r="M8548" t="inlineStr"/>
      <c r="N8548" t="inlineStr"/>
      <c r="O8548" s="142">
        <f>DATE(YEAR(H8548),MONTH(H8548),1)</f>
        <v/>
      </c>
      <c r="P8548" s="132">
        <f>IF(H8548&gt;$L$3,"Futuro","Atraso")</f>
        <v/>
      </c>
      <c r="Q8548">
        <f>12*(YEAR(H8548)-YEAR($L$3))+(MONTH(H8548)-MONTH($L$3))</f>
        <v/>
      </c>
      <c r="R8548" s="366">
        <f>IF(N8548="IBIRAPITANGA FASE 3",IF(P8548="Atraso",M8548,M8548/(1+$J$2)^Q8548),IF(P8548="Atraso",M8548,M8548/(1+$J$1)^Q8548))</f>
        <v/>
      </c>
    </row>
    <row r="8549">
      <c r="A8549" t="inlineStr">
        <is>
          <t>Q08L010</t>
        </is>
      </c>
      <c r="B8549" t="inlineStr">
        <is>
          <t>MARCELO PACHECO OLIVEIRA</t>
        </is>
      </c>
      <c r="C8549" t="n">
        <v>1</v>
      </c>
      <c r="D8549" t="inlineStr">
        <is>
          <t>IPCA</t>
        </is>
      </c>
      <c r="E8549" t="n">
        <v>0.009488792934583046</v>
      </c>
      <c r="F8549" t="inlineStr">
        <is>
          <t>MENSAL</t>
        </is>
      </c>
      <c r="G8549" t="n">
        <v>48400</v>
      </c>
      <c r="H8549" t="n">
        <v>48400</v>
      </c>
      <c r="I8549" t="inlineStr">
        <is>
          <t>121</t>
        </is>
      </c>
      <c r="J8549" t="inlineStr">
        <is>
          <t>CARTEIRA</t>
        </is>
      </c>
      <c r="K8549" t="inlineStr">
        <is>
          <t>CONTRATO</t>
        </is>
      </c>
      <c r="L8549" t="n">
        <v>600.2981100000001</v>
      </c>
      <c r="M8549" t="inlineStr"/>
      <c r="N8549" t="inlineStr"/>
      <c r="O8549" s="142">
        <f>DATE(YEAR(H8549),MONTH(H8549),1)</f>
        <v/>
      </c>
      <c r="P8549" s="132">
        <f>IF(H8549&gt;$L$3,"Futuro","Atraso")</f>
        <v/>
      </c>
      <c r="Q8549">
        <f>12*(YEAR(H8549)-YEAR($L$3))+(MONTH(H8549)-MONTH($L$3))</f>
        <v/>
      </c>
      <c r="R8549" s="366">
        <f>IF(N8549="IBIRAPITANGA FASE 3",IF(P8549="Atraso",M8549,M8549/(1+$J$2)^Q8549),IF(P8549="Atraso",M8549,M8549/(1+$J$1)^Q8549))</f>
        <v/>
      </c>
    </row>
    <row r="8550">
      <c r="A8550" t="inlineStr">
        <is>
          <t>Q08L010</t>
        </is>
      </c>
      <c r="B8550" t="inlineStr">
        <is>
          <t>MARCELO PACHECO OLIVEIRA</t>
        </is>
      </c>
      <c r="C8550" t="n">
        <v>1</v>
      </c>
      <c r="D8550" t="inlineStr">
        <is>
          <t>IPCA</t>
        </is>
      </c>
      <c r="E8550" t="n">
        <v>0.009488792934583046</v>
      </c>
      <c r="F8550" t="inlineStr">
        <is>
          <t>MENSAL</t>
        </is>
      </c>
      <c r="G8550" t="n">
        <v>48431</v>
      </c>
      <c r="H8550" t="n">
        <v>48431</v>
      </c>
      <c r="I8550" t="inlineStr">
        <is>
          <t>122</t>
        </is>
      </c>
      <c r="J8550" t="inlineStr">
        <is>
          <t>CARTEIRA</t>
        </is>
      </c>
      <c r="K8550" t="inlineStr">
        <is>
          <t>CONTRATO</t>
        </is>
      </c>
      <c r="L8550" t="n">
        <v>600.2981100000001</v>
      </c>
      <c r="M8550" t="inlineStr"/>
      <c r="N8550" t="inlineStr"/>
      <c r="O8550" s="142">
        <f>DATE(YEAR(H8550),MONTH(H8550),1)</f>
        <v/>
      </c>
      <c r="P8550" s="132">
        <f>IF(H8550&gt;$L$3,"Futuro","Atraso")</f>
        <v/>
      </c>
      <c r="Q8550">
        <f>12*(YEAR(H8550)-YEAR($L$3))+(MONTH(H8550)-MONTH($L$3))</f>
        <v/>
      </c>
      <c r="R8550" s="366">
        <f>IF(N8550="IBIRAPITANGA FASE 3",IF(P8550="Atraso",M8550,M8550/(1+$J$2)^Q8550),IF(P8550="Atraso",M8550,M8550/(1+$J$1)^Q8550))</f>
        <v/>
      </c>
    </row>
    <row r="8551">
      <c r="A8551" t="inlineStr">
        <is>
          <t>Q08L010</t>
        </is>
      </c>
      <c r="B8551" t="inlineStr">
        <is>
          <t>MARCELO PACHECO OLIVEIRA</t>
        </is>
      </c>
      <c r="C8551" t="n">
        <v>1</v>
      </c>
      <c r="D8551" t="inlineStr">
        <is>
          <t>IPCA</t>
        </is>
      </c>
      <c r="E8551" t="n">
        <v>0.009488792934583046</v>
      </c>
      <c r="F8551" t="inlineStr">
        <is>
          <t>MENSAL</t>
        </is>
      </c>
      <c r="G8551" t="n">
        <v>48462</v>
      </c>
      <c r="H8551" t="n">
        <v>48462</v>
      </c>
      <c r="I8551" t="inlineStr">
        <is>
          <t>123</t>
        </is>
      </c>
      <c r="J8551" t="inlineStr">
        <is>
          <t>CARTEIRA</t>
        </is>
      </c>
      <c r="K8551" t="inlineStr">
        <is>
          <t>CONTRATO</t>
        </is>
      </c>
      <c r="L8551" t="n">
        <v>600.2981100000001</v>
      </c>
      <c r="M8551" t="inlineStr"/>
      <c r="N8551" t="inlineStr"/>
      <c r="O8551" s="142">
        <f>DATE(YEAR(H8551),MONTH(H8551),1)</f>
        <v/>
      </c>
      <c r="P8551" s="132">
        <f>IF(H8551&gt;$L$3,"Futuro","Atraso")</f>
        <v/>
      </c>
      <c r="Q8551">
        <f>12*(YEAR(H8551)-YEAR($L$3))+(MONTH(H8551)-MONTH($L$3))</f>
        <v/>
      </c>
      <c r="R8551" s="366">
        <f>IF(N8551="IBIRAPITANGA FASE 3",IF(P8551="Atraso",M8551,M8551/(1+$J$2)^Q8551),IF(P8551="Atraso",M8551,M8551/(1+$J$1)^Q8551))</f>
        <v/>
      </c>
    </row>
    <row r="8552">
      <c r="A8552" t="inlineStr">
        <is>
          <t>Q08L010</t>
        </is>
      </c>
      <c r="B8552" t="inlineStr">
        <is>
          <t>MARCELO PACHECO OLIVEIRA</t>
        </is>
      </c>
      <c r="C8552" t="n">
        <v>1</v>
      </c>
      <c r="D8552" t="inlineStr">
        <is>
          <t>IPCA</t>
        </is>
      </c>
      <c r="E8552" t="n">
        <v>0.009488792934583046</v>
      </c>
      <c r="F8552" t="inlineStr">
        <is>
          <t>MENSAL</t>
        </is>
      </c>
      <c r="G8552" t="n">
        <v>48492</v>
      </c>
      <c r="H8552" t="n">
        <v>48492</v>
      </c>
      <c r="I8552" t="inlineStr">
        <is>
          <t>124</t>
        </is>
      </c>
      <c r="J8552" t="inlineStr">
        <is>
          <t>CARTEIRA</t>
        </is>
      </c>
      <c r="K8552" t="inlineStr">
        <is>
          <t>CONTRATO</t>
        </is>
      </c>
      <c r="L8552" t="n">
        <v>600.2981100000001</v>
      </c>
      <c r="M8552" t="inlineStr"/>
      <c r="N8552" t="inlineStr"/>
      <c r="O8552" s="142">
        <f>DATE(YEAR(H8552),MONTH(H8552),1)</f>
        <v/>
      </c>
      <c r="P8552" s="132">
        <f>IF(H8552&gt;$L$3,"Futuro","Atraso")</f>
        <v/>
      </c>
      <c r="Q8552">
        <f>12*(YEAR(H8552)-YEAR($L$3))+(MONTH(H8552)-MONTH($L$3))</f>
        <v/>
      </c>
      <c r="R8552" s="366">
        <f>IF(N8552="IBIRAPITANGA FASE 3",IF(P8552="Atraso",M8552,M8552/(1+$J$2)^Q8552),IF(P8552="Atraso",M8552,M8552/(1+$J$1)^Q8552))</f>
        <v/>
      </c>
    </row>
    <row r="8553">
      <c r="A8553" t="inlineStr">
        <is>
          <t>Q08L010</t>
        </is>
      </c>
      <c r="B8553" t="inlineStr">
        <is>
          <t>MARCELO PACHECO OLIVEIRA</t>
        </is>
      </c>
      <c r="C8553" t="n">
        <v>1</v>
      </c>
      <c r="D8553" t="inlineStr">
        <is>
          <t>IPCA</t>
        </is>
      </c>
      <c r="E8553" t="n">
        <v>0.009488792934583046</v>
      </c>
      <c r="F8553" t="inlineStr">
        <is>
          <t>MENSAL</t>
        </is>
      </c>
      <c r="G8553" t="n">
        <v>48523</v>
      </c>
      <c r="H8553" t="n">
        <v>48523</v>
      </c>
      <c r="I8553" t="inlineStr">
        <is>
          <t>125</t>
        </is>
      </c>
      <c r="J8553" t="inlineStr">
        <is>
          <t>CARTEIRA</t>
        </is>
      </c>
      <c r="K8553" t="inlineStr">
        <is>
          <t>CONTRATO</t>
        </is>
      </c>
      <c r="L8553" t="n">
        <v>600.2981100000001</v>
      </c>
      <c r="M8553" t="inlineStr"/>
      <c r="N8553" t="inlineStr"/>
      <c r="O8553" s="142">
        <f>DATE(YEAR(H8553),MONTH(H8553),1)</f>
        <v/>
      </c>
      <c r="P8553" s="132">
        <f>IF(H8553&gt;$L$3,"Futuro","Atraso")</f>
        <v/>
      </c>
      <c r="Q8553">
        <f>12*(YEAR(H8553)-YEAR($L$3))+(MONTH(H8553)-MONTH($L$3))</f>
        <v/>
      </c>
      <c r="R8553" s="366">
        <f>IF(N8553="IBIRAPITANGA FASE 3",IF(P8553="Atraso",M8553,M8553/(1+$J$2)^Q8553),IF(P8553="Atraso",M8553,M8553/(1+$J$1)^Q8553))</f>
        <v/>
      </c>
    </row>
    <row r="8554">
      <c r="A8554" t="inlineStr">
        <is>
          <t>Q08L010</t>
        </is>
      </c>
      <c r="B8554" t="inlineStr">
        <is>
          <t>MARCELO PACHECO OLIVEIRA</t>
        </is>
      </c>
      <c r="C8554" t="n">
        <v>1</v>
      </c>
      <c r="D8554" t="inlineStr">
        <is>
          <t>IPCA</t>
        </is>
      </c>
      <c r="E8554" t="n">
        <v>0.009488792934583046</v>
      </c>
      <c r="F8554" t="inlineStr">
        <is>
          <t>MENSAL</t>
        </is>
      </c>
      <c r="G8554" t="n">
        <v>48553</v>
      </c>
      <c r="H8554" t="n">
        <v>48553</v>
      </c>
      <c r="I8554" t="inlineStr">
        <is>
          <t>126</t>
        </is>
      </c>
      <c r="J8554" t="inlineStr">
        <is>
          <t>CARTEIRA</t>
        </is>
      </c>
      <c r="K8554" t="inlineStr">
        <is>
          <t>CONTRATO</t>
        </is>
      </c>
      <c r="L8554" t="n">
        <v>600.2981100000001</v>
      </c>
      <c r="M8554" t="inlineStr"/>
      <c r="N8554" t="inlineStr"/>
      <c r="O8554" s="142">
        <f>DATE(YEAR(H8554),MONTH(H8554),1)</f>
        <v/>
      </c>
      <c r="P8554" s="132">
        <f>IF(H8554&gt;$L$3,"Futuro","Atraso")</f>
        <v/>
      </c>
      <c r="Q8554">
        <f>12*(YEAR(H8554)-YEAR($L$3))+(MONTH(H8554)-MONTH($L$3))</f>
        <v/>
      </c>
      <c r="R8554" s="366">
        <f>IF(N8554="IBIRAPITANGA FASE 3",IF(P8554="Atraso",M8554,M8554/(1+$J$2)^Q8554),IF(P8554="Atraso",M8554,M8554/(1+$J$1)^Q8554))</f>
        <v/>
      </c>
    </row>
    <row r="8555">
      <c r="A8555" t="inlineStr">
        <is>
          <t>Q08L010</t>
        </is>
      </c>
      <c r="B8555" t="inlineStr">
        <is>
          <t>MARCELO PACHECO OLIVEIRA</t>
        </is>
      </c>
      <c r="C8555" t="n">
        <v>1</v>
      </c>
      <c r="D8555" t="inlineStr">
        <is>
          <t>IPCA</t>
        </is>
      </c>
      <c r="E8555" t="n">
        <v>0.009488792934583046</v>
      </c>
      <c r="F8555" t="inlineStr">
        <is>
          <t>MENSAL</t>
        </is>
      </c>
      <c r="G8555" t="n">
        <v>48584</v>
      </c>
      <c r="H8555" t="n">
        <v>48584</v>
      </c>
      <c r="I8555" t="inlineStr">
        <is>
          <t>127</t>
        </is>
      </c>
      <c r="J8555" t="inlineStr">
        <is>
          <t>CARTEIRA</t>
        </is>
      </c>
      <c r="K8555" t="inlineStr">
        <is>
          <t>CONTRATO</t>
        </is>
      </c>
      <c r="L8555" t="n">
        <v>600.2981100000001</v>
      </c>
      <c r="M8555" t="inlineStr"/>
      <c r="N8555" t="inlineStr"/>
      <c r="O8555" s="142">
        <f>DATE(YEAR(H8555),MONTH(H8555),1)</f>
        <v/>
      </c>
      <c r="P8555" s="132">
        <f>IF(H8555&gt;$L$3,"Futuro","Atraso")</f>
        <v/>
      </c>
      <c r="Q8555">
        <f>12*(YEAR(H8555)-YEAR($L$3))+(MONTH(H8555)-MONTH($L$3))</f>
        <v/>
      </c>
      <c r="R8555" s="366">
        <f>IF(N8555="IBIRAPITANGA FASE 3",IF(P8555="Atraso",M8555,M8555/(1+$J$2)^Q8555),IF(P8555="Atraso",M8555,M8555/(1+$J$1)^Q8555))</f>
        <v/>
      </c>
    </row>
    <row r="8556">
      <c r="A8556" t="inlineStr">
        <is>
          <t>Q08L010</t>
        </is>
      </c>
      <c r="B8556" t="inlineStr">
        <is>
          <t>MARCELO PACHECO OLIVEIRA</t>
        </is>
      </c>
      <c r="C8556" t="n">
        <v>1</v>
      </c>
      <c r="D8556" t="inlineStr">
        <is>
          <t>IPCA</t>
        </is>
      </c>
      <c r="E8556" t="n">
        <v>0.009488792934583046</v>
      </c>
      <c r="F8556" t="inlineStr">
        <is>
          <t>MENSAL</t>
        </is>
      </c>
      <c r="G8556" t="n">
        <v>48615</v>
      </c>
      <c r="H8556" t="n">
        <v>48615</v>
      </c>
      <c r="I8556" t="inlineStr">
        <is>
          <t>128</t>
        </is>
      </c>
      <c r="J8556" t="inlineStr">
        <is>
          <t>CARTEIRA</t>
        </is>
      </c>
      <c r="K8556" t="inlineStr">
        <is>
          <t>CONTRATO</t>
        </is>
      </c>
      <c r="L8556" t="n">
        <v>600.2981100000001</v>
      </c>
      <c r="M8556" t="inlineStr"/>
      <c r="N8556" t="inlineStr"/>
      <c r="O8556" s="142">
        <f>DATE(YEAR(H8556),MONTH(H8556),1)</f>
        <v/>
      </c>
      <c r="P8556" s="132">
        <f>IF(H8556&gt;$L$3,"Futuro","Atraso")</f>
        <v/>
      </c>
      <c r="Q8556">
        <f>12*(YEAR(H8556)-YEAR($L$3))+(MONTH(H8556)-MONTH($L$3))</f>
        <v/>
      </c>
      <c r="R8556" s="366">
        <f>IF(N8556="IBIRAPITANGA FASE 3",IF(P8556="Atraso",M8556,M8556/(1+$J$2)^Q8556),IF(P8556="Atraso",M8556,M8556/(1+$J$1)^Q8556))</f>
        <v/>
      </c>
    </row>
    <row r="8557">
      <c r="A8557" t="inlineStr">
        <is>
          <t>Q08L010</t>
        </is>
      </c>
      <c r="B8557" t="inlineStr">
        <is>
          <t>MARCELO PACHECO OLIVEIRA</t>
        </is>
      </c>
      <c r="C8557" t="n">
        <v>1</v>
      </c>
      <c r="D8557" t="inlineStr">
        <is>
          <t>IPCA</t>
        </is>
      </c>
      <c r="E8557" t="n">
        <v>0.009488792934583046</v>
      </c>
      <c r="F8557" t="inlineStr">
        <is>
          <t>MENSAL</t>
        </is>
      </c>
      <c r="G8557" t="n">
        <v>48643</v>
      </c>
      <c r="H8557" t="n">
        <v>48643</v>
      </c>
      <c r="I8557" t="inlineStr">
        <is>
          <t>129</t>
        </is>
      </c>
      <c r="J8557" t="inlineStr">
        <is>
          <t>CARTEIRA</t>
        </is>
      </c>
      <c r="K8557" t="inlineStr">
        <is>
          <t>CONTRATO</t>
        </is>
      </c>
      <c r="L8557" t="n">
        <v>600.2981100000001</v>
      </c>
      <c r="M8557" t="inlineStr"/>
      <c r="N8557" t="inlineStr"/>
      <c r="O8557" s="142">
        <f>DATE(YEAR(H8557),MONTH(H8557),1)</f>
        <v/>
      </c>
      <c r="P8557" s="132">
        <f>IF(H8557&gt;$L$3,"Futuro","Atraso")</f>
        <v/>
      </c>
      <c r="Q8557">
        <f>12*(YEAR(H8557)-YEAR($L$3))+(MONTH(H8557)-MONTH($L$3))</f>
        <v/>
      </c>
      <c r="R8557" s="366">
        <f>IF(N8557="IBIRAPITANGA FASE 3",IF(P8557="Atraso",M8557,M8557/(1+$J$2)^Q8557),IF(P8557="Atraso",M8557,M8557/(1+$J$1)^Q8557))</f>
        <v/>
      </c>
    </row>
    <row r="8558">
      <c r="A8558" t="inlineStr">
        <is>
          <t>Q08L010</t>
        </is>
      </c>
      <c r="B8558" t="inlineStr">
        <is>
          <t>MARCELO PACHECO OLIVEIRA</t>
        </is>
      </c>
      <c r="C8558" t="n">
        <v>1</v>
      </c>
      <c r="D8558" t="inlineStr">
        <is>
          <t>IPCA</t>
        </is>
      </c>
      <c r="E8558" t="n">
        <v>0.009488792934583046</v>
      </c>
      <c r="F8558" t="inlineStr">
        <is>
          <t>MENSAL</t>
        </is>
      </c>
      <c r="G8558" t="n">
        <v>48674</v>
      </c>
      <c r="H8558" t="n">
        <v>48674</v>
      </c>
      <c r="I8558" t="inlineStr">
        <is>
          <t>130</t>
        </is>
      </c>
      <c r="J8558" t="inlineStr">
        <is>
          <t>CARTEIRA</t>
        </is>
      </c>
      <c r="K8558" t="inlineStr">
        <is>
          <t>CONTRATO</t>
        </is>
      </c>
      <c r="L8558" t="n">
        <v>600.2981100000001</v>
      </c>
      <c r="M8558" t="inlineStr"/>
      <c r="N8558" t="inlineStr"/>
      <c r="O8558" s="142">
        <f>DATE(YEAR(H8558),MONTH(H8558),1)</f>
        <v/>
      </c>
      <c r="P8558" s="132">
        <f>IF(H8558&gt;$L$3,"Futuro","Atraso")</f>
        <v/>
      </c>
      <c r="Q8558">
        <f>12*(YEAR(H8558)-YEAR($L$3))+(MONTH(H8558)-MONTH($L$3))</f>
        <v/>
      </c>
      <c r="R8558" s="366">
        <f>IF(N8558="IBIRAPITANGA FASE 3",IF(P8558="Atraso",M8558,M8558/(1+$J$2)^Q8558),IF(P8558="Atraso",M8558,M8558/(1+$J$1)^Q8558))</f>
        <v/>
      </c>
    </row>
    <row r="8559">
      <c r="A8559" t="inlineStr">
        <is>
          <t>Q08L010</t>
        </is>
      </c>
      <c r="B8559" t="inlineStr">
        <is>
          <t>MARCELO PACHECO OLIVEIRA</t>
        </is>
      </c>
      <c r="C8559" t="n">
        <v>1</v>
      </c>
      <c r="D8559" t="inlineStr">
        <is>
          <t>IPCA</t>
        </is>
      </c>
      <c r="E8559" t="n">
        <v>0.009488792934583046</v>
      </c>
      <c r="F8559" t="inlineStr">
        <is>
          <t>MENSAL</t>
        </is>
      </c>
      <c r="G8559" t="n">
        <v>48704</v>
      </c>
      <c r="H8559" t="n">
        <v>48704</v>
      </c>
      <c r="I8559" t="inlineStr">
        <is>
          <t>131</t>
        </is>
      </c>
      <c r="J8559" t="inlineStr">
        <is>
          <t>CARTEIRA</t>
        </is>
      </c>
      <c r="K8559" t="inlineStr">
        <is>
          <t>CONTRATO</t>
        </is>
      </c>
      <c r="L8559" t="n">
        <v>600.2981100000001</v>
      </c>
      <c r="M8559" t="inlineStr"/>
      <c r="N8559" t="inlineStr"/>
      <c r="O8559" s="142">
        <f>DATE(YEAR(H8559),MONTH(H8559),1)</f>
        <v/>
      </c>
      <c r="P8559" s="132">
        <f>IF(H8559&gt;$L$3,"Futuro","Atraso")</f>
        <v/>
      </c>
      <c r="Q8559">
        <f>12*(YEAR(H8559)-YEAR($L$3))+(MONTH(H8559)-MONTH($L$3))</f>
        <v/>
      </c>
      <c r="R8559" s="366">
        <f>IF(N8559="IBIRAPITANGA FASE 3",IF(P8559="Atraso",M8559,M8559/(1+$J$2)^Q8559),IF(P8559="Atraso",M8559,M8559/(1+$J$1)^Q8559))</f>
        <v/>
      </c>
    </row>
    <row r="8560">
      <c r="A8560" t="inlineStr">
        <is>
          <t>Q08L010</t>
        </is>
      </c>
      <c r="B8560" t="inlineStr">
        <is>
          <t>MARCELO PACHECO OLIVEIRA</t>
        </is>
      </c>
      <c r="C8560" t="n">
        <v>1</v>
      </c>
      <c r="D8560" t="inlineStr">
        <is>
          <t>IPCA</t>
        </is>
      </c>
      <c r="E8560" t="n">
        <v>0.009488792934583046</v>
      </c>
      <c r="F8560" t="inlineStr">
        <is>
          <t>MENSAL</t>
        </is>
      </c>
      <c r="G8560" t="n">
        <v>48735</v>
      </c>
      <c r="H8560" t="n">
        <v>48735</v>
      </c>
      <c r="I8560" t="inlineStr">
        <is>
          <t>132</t>
        </is>
      </c>
      <c r="J8560" t="inlineStr">
        <is>
          <t>CARTEIRA</t>
        </is>
      </c>
      <c r="K8560" t="inlineStr">
        <is>
          <t>CONTRATO</t>
        </is>
      </c>
      <c r="L8560" t="n">
        <v>600.2981100000001</v>
      </c>
      <c r="M8560" t="inlineStr"/>
      <c r="N8560" t="inlineStr"/>
      <c r="O8560" s="142">
        <f>DATE(YEAR(H8560),MONTH(H8560),1)</f>
        <v/>
      </c>
      <c r="P8560" s="132">
        <f>IF(H8560&gt;$L$3,"Futuro","Atraso")</f>
        <v/>
      </c>
      <c r="Q8560">
        <f>12*(YEAR(H8560)-YEAR($L$3))+(MONTH(H8560)-MONTH($L$3))</f>
        <v/>
      </c>
      <c r="R8560" s="366">
        <f>IF(N8560="IBIRAPITANGA FASE 3",IF(P8560="Atraso",M8560,M8560/(1+$J$2)^Q8560),IF(P8560="Atraso",M8560,M8560/(1+$J$1)^Q8560))</f>
        <v/>
      </c>
    </row>
    <row r="8561">
      <c r="A8561" t="inlineStr">
        <is>
          <t>Q08L010</t>
        </is>
      </c>
      <c r="B8561" t="inlineStr">
        <is>
          <t>MARCELO PACHECO OLIVEIRA</t>
        </is>
      </c>
      <c r="C8561" t="n">
        <v>1</v>
      </c>
      <c r="D8561" t="inlineStr">
        <is>
          <t>IPCA</t>
        </is>
      </c>
      <c r="E8561" t="n">
        <v>0.009488792934583046</v>
      </c>
      <c r="F8561" t="inlineStr">
        <is>
          <t>MENSAL</t>
        </is>
      </c>
      <c r="G8561" t="n">
        <v>48735</v>
      </c>
      <c r="H8561" t="n">
        <v>48735</v>
      </c>
      <c r="I8561" t="inlineStr">
        <is>
          <t>011</t>
        </is>
      </c>
      <c r="J8561" t="inlineStr">
        <is>
          <t>CARTEIRA</t>
        </is>
      </c>
      <c r="K8561" t="inlineStr">
        <is>
          <t>CONTRATO</t>
        </is>
      </c>
      <c r="L8561" t="n">
        <v>1897.904568</v>
      </c>
      <c r="M8561" t="inlineStr"/>
      <c r="N8561" t="inlineStr"/>
      <c r="O8561" s="142">
        <f>DATE(YEAR(H8561),MONTH(H8561),1)</f>
        <v/>
      </c>
      <c r="P8561" s="132">
        <f>IF(H8561&gt;$L$3,"Futuro","Atraso")</f>
        <v/>
      </c>
      <c r="Q8561">
        <f>12*(YEAR(H8561)-YEAR($L$3))+(MONTH(H8561)-MONTH($L$3))</f>
        <v/>
      </c>
      <c r="R8561" s="366">
        <f>IF(N8561="IBIRAPITANGA FASE 3",IF(P8561="Atraso",M8561,M8561/(1+$J$2)^Q8561),IF(P8561="Atraso",M8561,M8561/(1+$J$1)^Q8561))</f>
        <v/>
      </c>
    </row>
    <row r="8562">
      <c r="A8562" t="inlineStr">
        <is>
          <t>Q08L010</t>
        </is>
      </c>
      <c r="B8562" t="inlineStr">
        <is>
          <t>MARCELO PACHECO OLIVEIRA</t>
        </is>
      </c>
      <c r="C8562" t="n">
        <v>1</v>
      </c>
      <c r="D8562" t="inlineStr">
        <is>
          <t>IPCA</t>
        </is>
      </c>
      <c r="E8562" t="n">
        <v>0.009488792934583046</v>
      </c>
      <c r="F8562" t="inlineStr">
        <is>
          <t>MENSAL</t>
        </is>
      </c>
      <c r="G8562" t="n">
        <v>48765</v>
      </c>
      <c r="H8562" t="n">
        <v>48765</v>
      </c>
      <c r="I8562" t="inlineStr">
        <is>
          <t>133</t>
        </is>
      </c>
      <c r="J8562" t="inlineStr">
        <is>
          <t>CARTEIRA</t>
        </is>
      </c>
      <c r="K8562" t="inlineStr">
        <is>
          <t>CONTRATO</t>
        </is>
      </c>
      <c r="L8562" t="n">
        <v>600.2981100000001</v>
      </c>
      <c r="M8562" t="inlineStr"/>
      <c r="N8562" t="inlineStr"/>
      <c r="O8562" s="142">
        <f>DATE(YEAR(H8562),MONTH(H8562),1)</f>
        <v/>
      </c>
      <c r="P8562" s="132">
        <f>IF(H8562&gt;$L$3,"Futuro","Atraso")</f>
        <v/>
      </c>
      <c r="Q8562">
        <f>12*(YEAR(H8562)-YEAR($L$3))+(MONTH(H8562)-MONTH($L$3))</f>
        <v/>
      </c>
      <c r="R8562" s="366">
        <f>IF(N8562="IBIRAPITANGA FASE 3",IF(P8562="Atraso",M8562,M8562/(1+$J$2)^Q8562),IF(P8562="Atraso",M8562,M8562/(1+$J$1)^Q8562))</f>
        <v/>
      </c>
    </row>
    <row r="8563">
      <c r="A8563" t="inlineStr">
        <is>
          <t>Q08L010</t>
        </is>
      </c>
      <c r="B8563" t="inlineStr">
        <is>
          <t>MARCELO PACHECO OLIVEIRA</t>
        </is>
      </c>
      <c r="C8563" t="n">
        <v>1</v>
      </c>
      <c r="D8563" t="inlineStr">
        <is>
          <t>IPCA</t>
        </is>
      </c>
      <c r="E8563" t="n">
        <v>0.009488792934583046</v>
      </c>
      <c r="F8563" t="inlineStr">
        <is>
          <t>MENSAL</t>
        </is>
      </c>
      <c r="G8563" t="n">
        <v>48796</v>
      </c>
      <c r="H8563" t="n">
        <v>48796</v>
      </c>
      <c r="I8563" t="inlineStr">
        <is>
          <t>134</t>
        </is>
      </c>
      <c r="J8563" t="inlineStr">
        <is>
          <t>CARTEIRA</t>
        </is>
      </c>
      <c r="K8563" t="inlineStr">
        <is>
          <t>CONTRATO</t>
        </is>
      </c>
      <c r="L8563" t="n">
        <v>600.2981100000001</v>
      </c>
      <c r="M8563" t="inlineStr"/>
      <c r="N8563" t="inlineStr"/>
      <c r="O8563" s="142">
        <f>DATE(YEAR(H8563),MONTH(H8563),1)</f>
        <v/>
      </c>
      <c r="P8563" s="132">
        <f>IF(H8563&gt;$L$3,"Futuro","Atraso")</f>
        <v/>
      </c>
      <c r="Q8563">
        <f>12*(YEAR(H8563)-YEAR($L$3))+(MONTH(H8563)-MONTH($L$3))</f>
        <v/>
      </c>
      <c r="R8563" s="366">
        <f>IF(N8563="IBIRAPITANGA FASE 3",IF(P8563="Atraso",M8563,M8563/(1+$J$2)^Q8563),IF(P8563="Atraso",M8563,M8563/(1+$J$1)^Q8563))</f>
        <v/>
      </c>
    </row>
    <row r="8564">
      <c r="A8564" t="inlineStr">
        <is>
          <t>Q08L010</t>
        </is>
      </c>
      <c r="B8564" t="inlineStr">
        <is>
          <t>MARCELO PACHECO OLIVEIRA</t>
        </is>
      </c>
      <c r="C8564" t="n">
        <v>1</v>
      </c>
      <c r="D8564" t="inlineStr">
        <is>
          <t>IPCA</t>
        </is>
      </c>
      <c r="E8564" t="n">
        <v>0.009488792934583046</v>
      </c>
      <c r="F8564" t="inlineStr">
        <is>
          <t>MENSAL</t>
        </is>
      </c>
      <c r="G8564" t="n">
        <v>48827</v>
      </c>
      <c r="H8564" t="n">
        <v>48827</v>
      </c>
      <c r="I8564" t="inlineStr">
        <is>
          <t>135</t>
        </is>
      </c>
      <c r="J8564" t="inlineStr">
        <is>
          <t>CARTEIRA</t>
        </is>
      </c>
      <c r="K8564" t="inlineStr">
        <is>
          <t>CONTRATO</t>
        </is>
      </c>
      <c r="L8564" t="n">
        <v>600.2981100000001</v>
      </c>
      <c r="M8564" t="inlineStr"/>
      <c r="N8564" t="inlineStr"/>
      <c r="O8564" s="142">
        <f>DATE(YEAR(H8564),MONTH(H8564),1)</f>
        <v/>
      </c>
      <c r="P8564" s="132">
        <f>IF(H8564&gt;$L$3,"Futuro","Atraso")</f>
        <v/>
      </c>
      <c r="Q8564">
        <f>12*(YEAR(H8564)-YEAR($L$3))+(MONTH(H8564)-MONTH($L$3))</f>
        <v/>
      </c>
      <c r="R8564" s="366">
        <f>IF(N8564="IBIRAPITANGA FASE 3",IF(P8564="Atraso",M8564,M8564/(1+$J$2)^Q8564),IF(P8564="Atraso",M8564,M8564/(1+$J$1)^Q8564))</f>
        <v/>
      </c>
    </row>
    <row r="8565">
      <c r="A8565" t="inlineStr">
        <is>
          <t>Q08L010</t>
        </is>
      </c>
      <c r="B8565" t="inlineStr">
        <is>
          <t>MARCELO PACHECO OLIVEIRA</t>
        </is>
      </c>
      <c r="C8565" t="n">
        <v>1</v>
      </c>
      <c r="D8565" t="inlineStr">
        <is>
          <t>IPCA</t>
        </is>
      </c>
      <c r="E8565" t="n">
        <v>0.009488792934583046</v>
      </c>
      <c r="F8565" t="inlineStr">
        <is>
          <t>MENSAL</t>
        </is>
      </c>
      <c r="G8565" t="n">
        <v>48857</v>
      </c>
      <c r="H8565" t="n">
        <v>48857</v>
      </c>
      <c r="I8565" t="inlineStr">
        <is>
          <t>136</t>
        </is>
      </c>
      <c r="J8565" t="inlineStr">
        <is>
          <t>CARTEIRA</t>
        </is>
      </c>
      <c r="K8565" t="inlineStr">
        <is>
          <t>CONTRATO</t>
        </is>
      </c>
      <c r="L8565" t="n">
        <v>600.2981100000001</v>
      </c>
      <c r="M8565" t="inlineStr"/>
      <c r="N8565" t="inlineStr"/>
      <c r="O8565" s="142">
        <f>DATE(YEAR(H8565),MONTH(H8565),1)</f>
        <v/>
      </c>
      <c r="P8565" s="132">
        <f>IF(H8565&gt;$L$3,"Futuro","Atraso")</f>
        <v/>
      </c>
      <c r="Q8565">
        <f>12*(YEAR(H8565)-YEAR($L$3))+(MONTH(H8565)-MONTH($L$3))</f>
        <v/>
      </c>
      <c r="R8565" s="366">
        <f>IF(N8565="IBIRAPITANGA FASE 3",IF(P8565="Atraso",M8565,M8565/(1+$J$2)^Q8565),IF(P8565="Atraso",M8565,M8565/(1+$J$1)^Q8565))</f>
        <v/>
      </c>
    </row>
    <row r="8566">
      <c r="A8566" t="inlineStr">
        <is>
          <t>Q08L010</t>
        </is>
      </c>
      <c r="B8566" t="inlineStr">
        <is>
          <t>MARCELO PACHECO OLIVEIRA</t>
        </is>
      </c>
      <c r="C8566" t="n">
        <v>1</v>
      </c>
      <c r="D8566" t="inlineStr">
        <is>
          <t>IPCA</t>
        </is>
      </c>
      <c r="E8566" t="n">
        <v>0.009488792934583046</v>
      </c>
      <c r="F8566" t="inlineStr">
        <is>
          <t>MENSAL</t>
        </is>
      </c>
      <c r="G8566" t="n">
        <v>48888</v>
      </c>
      <c r="H8566" t="n">
        <v>48888</v>
      </c>
      <c r="I8566" t="inlineStr">
        <is>
          <t>137</t>
        </is>
      </c>
      <c r="J8566" t="inlineStr">
        <is>
          <t>CARTEIRA</t>
        </is>
      </c>
      <c r="K8566" t="inlineStr">
        <is>
          <t>CONTRATO</t>
        </is>
      </c>
      <c r="L8566" t="n">
        <v>600.2981100000001</v>
      </c>
      <c r="M8566" t="inlineStr"/>
      <c r="N8566" t="inlineStr"/>
      <c r="O8566" s="142">
        <f>DATE(YEAR(H8566),MONTH(H8566),1)</f>
        <v/>
      </c>
      <c r="P8566" s="132">
        <f>IF(H8566&gt;$L$3,"Futuro","Atraso")</f>
        <v/>
      </c>
      <c r="Q8566">
        <f>12*(YEAR(H8566)-YEAR($L$3))+(MONTH(H8566)-MONTH($L$3))</f>
        <v/>
      </c>
      <c r="R8566" s="366">
        <f>IF(N8566="IBIRAPITANGA FASE 3",IF(P8566="Atraso",M8566,M8566/(1+$J$2)^Q8566),IF(P8566="Atraso",M8566,M8566/(1+$J$1)^Q8566))</f>
        <v/>
      </c>
    </row>
    <row r="8567">
      <c r="A8567" t="inlineStr">
        <is>
          <t>Q08L010</t>
        </is>
      </c>
      <c r="B8567" t="inlineStr">
        <is>
          <t>MARCELO PACHECO OLIVEIRA</t>
        </is>
      </c>
      <c r="C8567" t="n">
        <v>1</v>
      </c>
      <c r="D8567" t="inlineStr">
        <is>
          <t>IPCA</t>
        </is>
      </c>
      <c r="E8567" t="n">
        <v>0.009488792934583046</v>
      </c>
      <c r="F8567" t="inlineStr">
        <is>
          <t>MENSAL</t>
        </is>
      </c>
      <c r="G8567" t="n">
        <v>48918</v>
      </c>
      <c r="H8567" t="n">
        <v>48918</v>
      </c>
      <c r="I8567" t="inlineStr">
        <is>
          <t>138</t>
        </is>
      </c>
      <c r="J8567" t="inlineStr">
        <is>
          <t>CARTEIRA</t>
        </is>
      </c>
      <c r="K8567" t="inlineStr">
        <is>
          <t>CONTRATO</t>
        </is>
      </c>
      <c r="L8567" t="n">
        <v>600.2981100000001</v>
      </c>
      <c r="M8567" t="inlineStr"/>
      <c r="N8567" t="inlineStr"/>
      <c r="O8567" s="142">
        <f>DATE(YEAR(H8567),MONTH(H8567),1)</f>
        <v/>
      </c>
      <c r="P8567" s="132">
        <f>IF(H8567&gt;$L$3,"Futuro","Atraso")</f>
        <v/>
      </c>
      <c r="Q8567">
        <f>12*(YEAR(H8567)-YEAR($L$3))+(MONTH(H8567)-MONTH($L$3))</f>
        <v/>
      </c>
      <c r="R8567" s="366">
        <f>IF(N8567="IBIRAPITANGA FASE 3",IF(P8567="Atraso",M8567,M8567/(1+$J$2)^Q8567),IF(P8567="Atraso",M8567,M8567/(1+$J$1)^Q8567))</f>
        <v/>
      </c>
    </row>
    <row r="8568">
      <c r="A8568" t="inlineStr">
        <is>
          <t>Q08L010</t>
        </is>
      </c>
      <c r="B8568" t="inlineStr">
        <is>
          <t>MARCELO PACHECO OLIVEIRA</t>
        </is>
      </c>
      <c r="C8568" t="n">
        <v>1</v>
      </c>
      <c r="D8568" t="inlineStr">
        <is>
          <t>IPCA</t>
        </is>
      </c>
      <c r="E8568" t="n">
        <v>0.009488792934583046</v>
      </c>
      <c r="F8568" t="inlineStr">
        <is>
          <t>MENSAL</t>
        </is>
      </c>
      <c r="G8568" t="n">
        <v>48949</v>
      </c>
      <c r="H8568" t="n">
        <v>48949</v>
      </c>
      <c r="I8568" t="inlineStr">
        <is>
          <t>139</t>
        </is>
      </c>
      <c r="J8568" t="inlineStr">
        <is>
          <t>CARTEIRA</t>
        </is>
      </c>
      <c r="K8568" t="inlineStr">
        <is>
          <t>CONTRATO</t>
        </is>
      </c>
      <c r="L8568" t="n">
        <v>600.2981100000001</v>
      </c>
      <c r="M8568" t="inlineStr"/>
      <c r="N8568" t="inlineStr"/>
      <c r="O8568" s="142">
        <f>DATE(YEAR(H8568),MONTH(H8568),1)</f>
        <v/>
      </c>
      <c r="P8568" s="132">
        <f>IF(H8568&gt;$L$3,"Futuro","Atraso")</f>
        <v/>
      </c>
      <c r="Q8568">
        <f>12*(YEAR(H8568)-YEAR($L$3))+(MONTH(H8568)-MONTH($L$3))</f>
        <v/>
      </c>
      <c r="R8568" s="366">
        <f>IF(N8568="IBIRAPITANGA FASE 3",IF(P8568="Atraso",M8568,M8568/(1+$J$2)^Q8568),IF(P8568="Atraso",M8568,M8568/(1+$J$1)^Q8568))</f>
        <v/>
      </c>
    </row>
    <row r="8569">
      <c r="A8569" t="inlineStr">
        <is>
          <t>Q08L010</t>
        </is>
      </c>
      <c r="B8569" t="inlineStr">
        <is>
          <t>MARCELO PACHECO OLIVEIRA</t>
        </is>
      </c>
      <c r="C8569" t="n">
        <v>1</v>
      </c>
      <c r="D8569" t="inlineStr">
        <is>
          <t>IPCA</t>
        </is>
      </c>
      <c r="E8569" t="n">
        <v>0.009488792934583046</v>
      </c>
      <c r="F8569" t="inlineStr">
        <is>
          <t>MENSAL</t>
        </is>
      </c>
      <c r="G8569" t="n">
        <v>48980</v>
      </c>
      <c r="H8569" t="n">
        <v>48980</v>
      </c>
      <c r="I8569" t="inlineStr">
        <is>
          <t>140</t>
        </is>
      </c>
      <c r="J8569" t="inlineStr">
        <is>
          <t>CARTEIRA</t>
        </is>
      </c>
      <c r="K8569" t="inlineStr">
        <is>
          <t>CONTRATO</t>
        </is>
      </c>
      <c r="L8569" t="n">
        <v>600.2981100000001</v>
      </c>
      <c r="M8569" t="inlineStr"/>
      <c r="N8569" t="inlineStr"/>
      <c r="O8569" s="142">
        <f>DATE(YEAR(H8569),MONTH(H8569),1)</f>
        <v/>
      </c>
      <c r="P8569" s="132">
        <f>IF(H8569&gt;$L$3,"Futuro","Atraso")</f>
        <v/>
      </c>
      <c r="Q8569">
        <f>12*(YEAR(H8569)-YEAR($L$3))+(MONTH(H8569)-MONTH($L$3))</f>
        <v/>
      </c>
      <c r="R8569" s="366">
        <f>IF(N8569="IBIRAPITANGA FASE 3",IF(P8569="Atraso",M8569,M8569/(1+$J$2)^Q8569),IF(P8569="Atraso",M8569,M8569/(1+$J$1)^Q8569))</f>
        <v/>
      </c>
    </row>
    <row r="8570">
      <c r="A8570" t="inlineStr">
        <is>
          <t>Q08L010</t>
        </is>
      </c>
      <c r="B8570" t="inlineStr">
        <is>
          <t>MARCELO PACHECO OLIVEIRA</t>
        </is>
      </c>
      <c r="C8570" t="n">
        <v>1</v>
      </c>
      <c r="D8570" t="inlineStr">
        <is>
          <t>IPCA</t>
        </is>
      </c>
      <c r="E8570" t="n">
        <v>0.009488792934583046</v>
      </c>
      <c r="F8570" t="inlineStr">
        <is>
          <t>MENSAL</t>
        </is>
      </c>
      <c r="G8570" t="n">
        <v>49008</v>
      </c>
      <c r="H8570" t="n">
        <v>49008</v>
      </c>
      <c r="I8570" t="inlineStr">
        <is>
          <t>141</t>
        </is>
      </c>
      <c r="J8570" t="inlineStr">
        <is>
          <t>CARTEIRA</t>
        </is>
      </c>
      <c r="K8570" t="inlineStr">
        <is>
          <t>CONTRATO</t>
        </is>
      </c>
      <c r="L8570" t="n">
        <v>600.2981100000001</v>
      </c>
      <c r="M8570" t="inlineStr"/>
      <c r="N8570" t="inlineStr"/>
      <c r="O8570" s="142">
        <f>DATE(YEAR(H8570),MONTH(H8570),1)</f>
        <v/>
      </c>
      <c r="P8570" s="132">
        <f>IF(H8570&gt;$L$3,"Futuro","Atraso")</f>
        <v/>
      </c>
      <c r="Q8570">
        <f>12*(YEAR(H8570)-YEAR($L$3))+(MONTH(H8570)-MONTH($L$3))</f>
        <v/>
      </c>
      <c r="R8570" s="366">
        <f>IF(N8570="IBIRAPITANGA FASE 3",IF(P8570="Atraso",M8570,M8570/(1+$J$2)^Q8570),IF(P8570="Atraso",M8570,M8570/(1+$J$1)^Q8570))</f>
        <v/>
      </c>
    </row>
    <row r="8571">
      <c r="A8571" t="inlineStr">
        <is>
          <t>Q08L010</t>
        </is>
      </c>
      <c r="B8571" t="inlineStr">
        <is>
          <t>MARCELO PACHECO OLIVEIRA</t>
        </is>
      </c>
      <c r="C8571" t="n">
        <v>1</v>
      </c>
      <c r="D8571" t="inlineStr">
        <is>
          <t>IPCA</t>
        </is>
      </c>
      <c r="E8571" t="n">
        <v>0.009488792934583046</v>
      </c>
      <c r="F8571" t="inlineStr">
        <is>
          <t>MENSAL</t>
        </is>
      </c>
      <c r="G8571" t="n">
        <v>49039</v>
      </c>
      <c r="H8571" t="n">
        <v>49039</v>
      </c>
      <c r="I8571" t="inlineStr">
        <is>
          <t>142</t>
        </is>
      </c>
      <c r="J8571" t="inlineStr">
        <is>
          <t>CARTEIRA</t>
        </is>
      </c>
      <c r="K8571" t="inlineStr">
        <is>
          <t>CONTRATO</t>
        </is>
      </c>
      <c r="L8571" t="n">
        <v>600.2981100000001</v>
      </c>
      <c r="M8571" t="inlineStr"/>
      <c r="N8571" t="inlineStr"/>
      <c r="O8571" s="142">
        <f>DATE(YEAR(H8571),MONTH(H8571),1)</f>
        <v/>
      </c>
      <c r="P8571" s="132">
        <f>IF(H8571&gt;$L$3,"Futuro","Atraso")</f>
        <v/>
      </c>
      <c r="Q8571">
        <f>12*(YEAR(H8571)-YEAR($L$3))+(MONTH(H8571)-MONTH($L$3))</f>
        <v/>
      </c>
      <c r="R8571" s="366">
        <f>IF(N8571="IBIRAPITANGA FASE 3",IF(P8571="Atraso",M8571,M8571/(1+$J$2)^Q8571),IF(P8571="Atraso",M8571,M8571/(1+$J$1)^Q8571))</f>
        <v/>
      </c>
    </row>
    <row r="8572">
      <c r="A8572" t="inlineStr">
        <is>
          <t>Q08L010</t>
        </is>
      </c>
      <c r="B8572" t="inlineStr">
        <is>
          <t>MARCELO PACHECO OLIVEIRA</t>
        </is>
      </c>
      <c r="C8572" t="n">
        <v>1</v>
      </c>
      <c r="D8572" t="inlineStr">
        <is>
          <t>IPCA</t>
        </is>
      </c>
      <c r="E8572" t="n">
        <v>0.009488792934583046</v>
      </c>
      <c r="F8572" t="inlineStr">
        <is>
          <t>MENSAL</t>
        </is>
      </c>
      <c r="G8572" t="n">
        <v>49069</v>
      </c>
      <c r="H8572" t="n">
        <v>49069</v>
      </c>
      <c r="I8572" t="inlineStr">
        <is>
          <t>143</t>
        </is>
      </c>
      <c r="J8572" t="inlineStr">
        <is>
          <t>CARTEIRA</t>
        </is>
      </c>
      <c r="K8572" t="inlineStr">
        <is>
          <t>CONTRATO</t>
        </is>
      </c>
      <c r="L8572" t="n">
        <v>600.2981100000001</v>
      </c>
      <c r="M8572" t="inlineStr"/>
      <c r="N8572" t="inlineStr"/>
      <c r="O8572" s="142">
        <f>DATE(YEAR(H8572),MONTH(H8572),1)</f>
        <v/>
      </c>
      <c r="P8572" s="132">
        <f>IF(H8572&gt;$L$3,"Futuro","Atraso")</f>
        <v/>
      </c>
      <c r="Q8572">
        <f>12*(YEAR(H8572)-YEAR($L$3))+(MONTH(H8572)-MONTH($L$3))</f>
        <v/>
      </c>
      <c r="R8572" s="366">
        <f>IF(N8572="IBIRAPITANGA FASE 3",IF(P8572="Atraso",M8572,M8572/(1+$J$2)^Q8572),IF(P8572="Atraso",M8572,M8572/(1+$J$1)^Q8572))</f>
        <v/>
      </c>
    </row>
    <row r="8573">
      <c r="A8573" t="inlineStr">
        <is>
          <t>Q08L010</t>
        </is>
      </c>
      <c r="B8573" t="inlineStr">
        <is>
          <t>MARCELO PACHECO OLIVEIRA</t>
        </is>
      </c>
      <c r="C8573" t="n">
        <v>1</v>
      </c>
      <c r="D8573" t="inlineStr">
        <is>
          <t>IPCA</t>
        </is>
      </c>
      <c r="E8573" t="n">
        <v>0.009488792934583046</v>
      </c>
      <c r="F8573" t="inlineStr">
        <is>
          <t>MENSAL</t>
        </is>
      </c>
      <c r="G8573" t="n">
        <v>49100</v>
      </c>
      <c r="H8573" t="n">
        <v>49100</v>
      </c>
      <c r="I8573" t="inlineStr">
        <is>
          <t>144</t>
        </is>
      </c>
      <c r="J8573" t="inlineStr">
        <is>
          <t>CARTEIRA</t>
        </is>
      </c>
      <c r="K8573" t="inlineStr">
        <is>
          <t>CONTRATO</t>
        </is>
      </c>
      <c r="L8573" t="n">
        <v>600.2981100000001</v>
      </c>
      <c r="M8573" t="inlineStr"/>
      <c r="N8573" t="inlineStr"/>
      <c r="O8573" s="142">
        <f>DATE(YEAR(H8573),MONTH(H8573),1)</f>
        <v/>
      </c>
      <c r="P8573" s="132">
        <f>IF(H8573&gt;$L$3,"Futuro","Atraso")</f>
        <v/>
      </c>
      <c r="Q8573">
        <f>12*(YEAR(H8573)-YEAR($L$3))+(MONTH(H8573)-MONTH($L$3))</f>
        <v/>
      </c>
      <c r="R8573" s="366">
        <f>IF(N8573="IBIRAPITANGA FASE 3",IF(P8573="Atraso",M8573,M8573/(1+$J$2)^Q8573),IF(P8573="Atraso",M8573,M8573/(1+$J$1)^Q8573))</f>
        <v/>
      </c>
    </row>
    <row r="8574">
      <c r="A8574" t="inlineStr">
        <is>
          <t>Q08L010</t>
        </is>
      </c>
      <c r="B8574" t="inlineStr">
        <is>
          <t>MARCELO PACHECO OLIVEIRA</t>
        </is>
      </c>
      <c r="C8574" t="n">
        <v>1</v>
      </c>
      <c r="D8574" t="inlineStr">
        <is>
          <t>IPCA</t>
        </is>
      </c>
      <c r="E8574" t="n">
        <v>0.009488792934583046</v>
      </c>
      <c r="F8574" t="inlineStr">
        <is>
          <t>MENSAL</t>
        </is>
      </c>
      <c r="G8574" t="n">
        <v>49100</v>
      </c>
      <c r="H8574" t="n">
        <v>49100</v>
      </c>
      <c r="I8574" t="inlineStr">
        <is>
          <t>012</t>
        </is>
      </c>
      <c r="J8574" t="inlineStr">
        <is>
          <t>CARTEIRA</t>
        </is>
      </c>
      <c r="K8574" t="inlineStr">
        <is>
          <t>CONTRATO</t>
        </is>
      </c>
      <c r="L8574" t="n">
        <v>1897.904568</v>
      </c>
      <c r="M8574" t="inlineStr"/>
      <c r="N8574" t="inlineStr"/>
      <c r="O8574" s="142">
        <f>DATE(YEAR(H8574),MONTH(H8574),1)</f>
        <v/>
      </c>
      <c r="P8574" s="132">
        <f>IF(H8574&gt;$L$3,"Futuro","Atraso")</f>
        <v/>
      </c>
      <c r="Q8574">
        <f>12*(YEAR(H8574)-YEAR($L$3))+(MONTH(H8574)-MONTH($L$3))</f>
        <v/>
      </c>
      <c r="R8574" s="366">
        <f>IF(N8574="IBIRAPITANGA FASE 3",IF(P8574="Atraso",M8574,M8574/(1+$J$2)^Q8574),IF(P8574="Atraso",M8574,M8574/(1+$J$1)^Q8574))</f>
        <v/>
      </c>
    </row>
    <row r="8575">
      <c r="A8575" t="inlineStr">
        <is>
          <t>Q08L010</t>
        </is>
      </c>
      <c r="B8575" t="inlineStr">
        <is>
          <t>MARCELO PACHECO OLIVEIRA</t>
        </is>
      </c>
      <c r="C8575" t="n">
        <v>1</v>
      </c>
      <c r="D8575" t="inlineStr">
        <is>
          <t>IPCA</t>
        </is>
      </c>
      <c r="E8575" t="n">
        <v>0.009488792934583046</v>
      </c>
      <c r="F8575" t="inlineStr">
        <is>
          <t>MENSAL</t>
        </is>
      </c>
      <c r="G8575" t="n">
        <v>49130</v>
      </c>
      <c r="H8575" t="n">
        <v>49130</v>
      </c>
      <c r="I8575" t="inlineStr">
        <is>
          <t>145</t>
        </is>
      </c>
      <c r="J8575" t="inlineStr">
        <is>
          <t>CARTEIRA</t>
        </is>
      </c>
      <c r="K8575" t="inlineStr">
        <is>
          <t>CONTRATO</t>
        </is>
      </c>
      <c r="L8575" t="n">
        <v>600.2981100000001</v>
      </c>
      <c r="M8575" t="inlineStr"/>
      <c r="N8575" t="inlineStr"/>
      <c r="O8575" s="142">
        <f>DATE(YEAR(H8575),MONTH(H8575),1)</f>
        <v/>
      </c>
      <c r="P8575" s="132">
        <f>IF(H8575&gt;$L$3,"Futuro","Atraso")</f>
        <v/>
      </c>
      <c r="Q8575">
        <f>12*(YEAR(H8575)-YEAR($L$3))+(MONTH(H8575)-MONTH($L$3))</f>
        <v/>
      </c>
      <c r="R8575" s="366">
        <f>IF(N8575="IBIRAPITANGA FASE 3",IF(P8575="Atraso",M8575,M8575/(1+$J$2)^Q8575),IF(P8575="Atraso",M8575,M8575/(1+$J$1)^Q8575))</f>
        <v/>
      </c>
    </row>
    <row r="8576">
      <c r="A8576" t="inlineStr">
        <is>
          <t>Q08L010</t>
        </is>
      </c>
      <c r="B8576" t="inlineStr">
        <is>
          <t>MARCELO PACHECO OLIVEIRA</t>
        </is>
      </c>
      <c r="C8576" t="n">
        <v>1</v>
      </c>
      <c r="D8576" t="inlineStr">
        <is>
          <t>IPCA</t>
        </is>
      </c>
      <c r="E8576" t="n">
        <v>0.009488792934583046</v>
      </c>
      <c r="F8576" t="inlineStr">
        <is>
          <t>MENSAL</t>
        </is>
      </c>
      <c r="G8576" t="n">
        <v>49161</v>
      </c>
      <c r="H8576" t="n">
        <v>49161</v>
      </c>
      <c r="I8576" t="inlineStr">
        <is>
          <t>146</t>
        </is>
      </c>
      <c r="J8576" t="inlineStr">
        <is>
          <t>CARTEIRA</t>
        </is>
      </c>
      <c r="K8576" t="inlineStr">
        <is>
          <t>CONTRATO</t>
        </is>
      </c>
      <c r="L8576" t="n">
        <v>600.2981100000001</v>
      </c>
      <c r="M8576" t="inlineStr"/>
      <c r="N8576" t="inlineStr"/>
      <c r="O8576" s="142">
        <f>DATE(YEAR(H8576),MONTH(H8576),1)</f>
        <v/>
      </c>
      <c r="P8576" s="132">
        <f>IF(H8576&gt;$L$3,"Futuro","Atraso")</f>
        <v/>
      </c>
      <c r="Q8576">
        <f>12*(YEAR(H8576)-YEAR($L$3))+(MONTH(H8576)-MONTH($L$3))</f>
        <v/>
      </c>
      <c r="R8576" s="366">
        <f>IF(N8576="IBIRAPITANGA FASE 3",IF(P8576="Atraso",M8576,M8576/(1+$J$2)^Q8576),IF(P8576="Atraso",M8576,M8576/(1+$J$1)^Q8576))</f>
        <v/>
      </c>
    </row>
    <row r="8577">
      <c r="A8577" t="inlineStr">
        <is>
          <t>Q08L010</t>
        </is>
      </c>
      <c r="B8577" t="inlineStr">
        <is>
          <t>MARCELO PACHECO OLIVEIRA</t>
        </is>
      </c>
      <c r="C8577" t="n">
        <v>1</v>
      </c>
      <c r="D8577" t="inlineStr">
        <is>
          <t>IPCA</t>
        </is>
      </c>
      <c r="E8577" t="n">
        <v>0.009488792934583046</v>
      </c>
      <c r="F8577" t="inlineStr">
        <is>
          <t>MENSAL</t>
        </is>
      </c>
      <c r="G8577" t="n">
        <v>49192</v>
      </c>
      <c r="H8577" t="n">
        <v>49192</v>
      </c>
      <c r="I8577" t="inlineStr">
        <is>
          <t>147</t>
        </is>
      </c>
      <c r="J8577" t="inlineStr">
        <is>
          <t>CARTEIRA</t>
        </is>
      </c>
      <c r="K8577" t="inlineStr">
        <is>
          <t>CONTRATO</t>
        </is>
      </c>
      <c r="L8577" t="n">
        <v>600.2981100000001</v>
      </c>
      <c r="M8577" t="inlineStr"/>
      <c r="N8577" t="inlineStr"/>
      <c r="O8577" s="142">
        <f>DATE(YEAR(H8577),MONTH(H8577),1)</f>
        <v/>
      </c>
      <c r="P8577" s="132">
        <f>IF(H8577&gt;$L$3,"Futuro","Atraso")</f>
        <v/>
      </c>
      <c r="Q8577">
        <f>12*(YEAR(H8577)-YEAR($L$3))+(MONTH(H8577)-MONTH($L$3))</f>
        <v/>
      </c>
      <c r="R8577" s="366">
        <f>IF(N8577="IBIRAPITANGA FASE 3",IF(P8577="Atraso",M8577,M8577/(1+$J$2)^Q8577),IF(P8577="Atraso",M8577,M8577/(1+$J$1)^Q8577))</f>
        <v/>
      </c>
    </row>
    <row r="8578">
      <c r="A8578" t="inlineStr">
        <is>
          <t>Q08L010</t>
        </is>
      </c>
      <c r="B8578" t="inlineStr">
        <is>
          <t>MARCELO PACHECO OLIVEIRA</t>
        </is>
      </c>
      <c r="C8578" t="n">
        <v>1</v>
      </c>
      <c r="D8578" t="inlineStr">
        <is>
          <t>IPCA</t>
        </is>
      </c>
      <c r="E8578" t="n">
        <v>0.009488792934583046</v>
      </c>
      <c r="F8578" t="inlineStr">
        <is>
          <t>MENSAL</t>
        </is>
      </c>
      <c r="G8578" t="n">
        <v>49222</v>
      </c>
      <c r="H8578" t="n">
        <v>49222</v>
      </c>
      <c r="I8578" t="inlineStr">
        <is>
          <t>148</t>
        </is>
      </c>
      <c r="J8578" t="inlineStr">
        <is>
          <t>CARTEIRA</t>
        </is>
      </c>
      <c r="K8578" t="inlineStr">
        <is>
          <t>CONTRATO</t>
        </is>
      </c>
      <c r="L8578" t="n">
        <v>600.2981100000001</v>
      </c>
      <c r="M8578" t="inlineStr"/>
      <c r="N8578" t="inlineStr"/>
      <c r="O8578" s="142">
        <f>DATE(YEAR(H8578),MONTH(H8578),1)</f>
        <v/>
      </c>
      <c r="P8578" s="132">
        <f>IF(H8578&gt;$L$3,"Futuro","Atraso")</f>
        <v/>
      </c>
      <c r="Q8578">
        <f>12*(YEAR(H8578)-YEAR($L$3))+(MONTH(H8578)-MONTH($L$3))</f>
        <v/>
      </c>
      <c r="R8578" s="366">
        <f>IF(N8578="IBIRAPITANGA FASE 3",IF(P8578="Atraso",M8578,M8578/(1+$J$2)^Q8578),IF(P8578="Atraso",M8578,M8578/(1+$J$1)^Q8578))</f>
        <v/>
      </c>
    </row>
    <row r="8579">
      <c r="A8579" t="inlineStr">
        <is>
          <t>Q08L010</t>
        </is>
      </c>
      <c r="B8579" t="inlineStr">
        <is>
          <t>MARCELO PACHECO OLIVEIRA</t>
        </is>
      </c>
      <c r="C8579" t="n">
        <v>1</v>
      </c>
      <c r="D8579" t="inlineStr">
        <is>
          <t>IPCA</t>
        </is>
      </c>
      <c r="E8579" t="n">
        <v>0.009488792934583046</v>
      </c>
      <c r="F8579" t="inlineStr">
        <is>
          <t>MENSAL</t>
        </is>
      </c>
      <c r="G8579" t="n">
        <v>49253</v>
      </c>
      <c r="H8579" t="n">
        <v>49253</v>
      </c>
      <c r="I8579" t="inlineStr">
        <is>
          <t>149</t>
        </is>
      </c>
      <c r="J8579" t="inlineStr">
        <is>
          <t>CARTEIRA</t>
        </is>
      </c>
      <c r="K8579" t="inlineStr">
        <is>
          <t>CONTRATO</t>
        </is>
      </c>
      <c r="L8579" t="n">
        <v>600.2981100000001</v>
      </c>
      <c r="M8579" t="inlineStr"/>
      <c r="N8579" t="inlineStr"/>
      <c r="O8579" s="142">
        <f>DATE(YEAR(H8579),MONTH(H8579),1)</f>
        <v/>
      </c>
      <c r="P8579" s="132">
        <f>IF(H8579&gt;$L$3,"Futuro","Atraso")</f>
        <v/>
      </c>
      <c r="Q8579">
        <f>12*(YEAR(H8579)-YEAR($L$3))+(MONTH(H8579)-MONTH($L$3))</f>
        <v/>
      </c>
      <c r="R8579" s="366">
        <f>IF(N8579="IBIRAPITANGA FASE 3",IF(P8579="Atraso",M8579,M8579/(1+$J$2)^Q8579),IF(P8579="Atraso",M8579,M8579/(1+$J$1)^Q8579))</f>
        <v/>
      </c>
    </row>
    <row r="8580">
      <c r="A8580" t="inlineStr">
        <is>
          <t>Q08L010</t>
        </is>
      </c>
      <c r="B8580" t="inlineStr">
        <is>
          <t>MARCELO PACHECO OLIVEIRA</t>
        </is>
      </c>
      <c r="C8580" t="n">
        <v>1</v>
      </c>
      <c r="D8580" t="inlineStr">
        <is>
          <t>IPCA</t>
        </is>
      </c>
      <c r="E8580" t="n">
        <v>0.009488792934583046</v>
      </c>
      <c r="F8580" t="inlineStr">
        <is>
          <t>MENSAL</t>
        </is>
      </c>
      <c r="G8580" t="n">
        <v>49283</v>
      </c>
      <c r="H8580" t="n">
        <v>49283</v>
      </c>
      <c r="I8580" t="inlineStr">
        <is>
          <t>150</t>
        </is>
      </c>
      <c r="J8580" t="inlineStr">
        <is>
          <t>CARTEIRA</t>
        </is>
      </c>
      <c r="K8580" t="inlineStr">
        <is>
          <t>CONTRATO</t>
        </is>
      </c>
      <c r="L8580" t="n">
        <v>600.2981100000001</v>
      </c>
      <c r="M8580" t="inlineStr"/>
      <c r="N8580" t="inlineStr"/>
      <c r="O8580" s="142">
        <f>DATE(YEAR(H8580),MONTH(H8580),1)</f>
        <v/>
      </c>
      <c r="P8580" s="132">
        <f>IF(H8580&gt;$L$3,"Futuro","Atraso")</f>
        <v/>
      </c>
      <c r="Q8580">
        <f>12*(YEAR(H8580)-YEAR($L$3))+(MONTH(H8580)-MONTH($L$3))</f>
        <v/>
      </c>
      <c r="R8580" s="366">
        <f>IF(N8580="IBIRAPITANGA FASE 3",IF(P8580="Atraso",M8580,M8580/(1+$J$2)^Q8580),IF(P8580="Atraso",M8580,M8580/(1+$J$1)^Q8580))</f>
        <v/>
      </c>
    </row>
    <row r="8581">
      <c r="A8581" t="inlineStr">
        <is>
          <t>Q08L010</t>
        </is>
      </c>
      <c r="B8581" t="inlineStr">
        <is>
          <t>MARCELO PACHECO OLIVEIRA</t>
        </is>
      </c>
      <c r="C8581" t="n">
        <v>1</v>
      </c>
      <c r="D8581" t="inlineStr">
        <is>
          <t>IPCA</t>
        </is>
      </c>
      <c r="E8581" t="n">
        <v>0.009488792934583046</v>
      </c>
      <c r="F8581" t="inlineStr">
        <is>
          <t>MENSAL</t>
        </is>
      </c>
      <c r="G8581" t="n">
        <v>49314</v>
      </c>
      <c r="H8581" t="n">
        <v>49314</v>
      </c>
      <c r="I8581" t="inlineStr">
        <is>
          <t>151</t>
        </is>
      </c>
      <c r="J8581" t="inlineStr">
        <is>
          <t>CARTEIRA</t>
        </is>
      </c>
      <c r="K8581" t="inlineStr">
        <is>
          <t>CONTRATO</t>
        </is>
      </c>
      <c r="L8581" t="n">
        <v>600.2981100000001</v>
      </c>
      <c r="M8581" t="inlineStr"/>
      <c r="N8581" t="inlineStr"/>
      <c r="O8581" s="142">
        <f>DATE(YEAR(H8581),MONTH(H8581),1)</f>
        <v/>
      </c>
      <c r="P8581" s="132">
        <f>IF(H8581&gt;$L$3,"Futuro","Atraso")</f>
        <v/>
      </c>
      <c r="Q8581">
        <f>12*(YEAR(H8581)-YEAR($L$3))+(MONTH(H8581)-MONTH($L$3))</f>
        <v/>
      </c>
      <c r="R8581" s="366">
        <f>IF(N8581="IBIRAPITANGA FASE 3",IF(P8581="Atraso",M8581,M8581/(1+$J$2)^Q8581),IF(P8581="Atraso",M8581,M8581/(1+$J$1)^Q8581))</f>
        <v/>
      </c>
    </row>
    <row r="8582">
      <c r="A8582" t="inlineStr">
        <is>
          <t>Q08L010</t>
        </is>
      </c>
      <c r="B8582" t="inlineStr">
        <is>
          <t>MARCELO PACHECO OLIVEIRA</t>
        </is>
      </c>
      <c r="C8582" t="n">
        <v>1</v>
      </c>
      <c r="D8582" t="inlineStr">
        <is>
          <t>IPCA</t>
        </is>
      </c>
      <c r="E8582" t="n">
        <v>0.009488792934583046</v>
      </c>
      <c r="F8582" t="inlineStr">
        <is>
          <t>MENSAL</t>
        </is>
      </c>
      <c r="G8582" t="n">
        <v>49345</v>
      </c>
      <c r="H8582" t="n">
        <v>49345</v>
      </c>
      <c r="I8582" t="inlineStr">
        <is>
          <t>152</t>
        </is>
      </c>
      <c r="J8582" t="inlineStr">
        <is>
          <t>CARTEIRA</t>
        </is>
      </c>
      <c r="K8582" t="inlineStr">
        <is>
          <t>CONTRATO</t>
        </is>
      </c>
      <c r="L8582" t="n">
        <v>600.2981100000001</v>
      </c>
      <c r="M8582" t="inlineStr"/>
      <c r="N8582" t="inlineStr"/>
      <c r="O8582" s="142">
        <f>DATE(YEAR(H8582),MONTH(H8582),1)</f>
        <v/>
      </c>
      <c r="P8582" s="132">
        <f>IF(H8582&gt;$L$3,"Futuro","Atraso")</f>
        <v/>
      </c>
      <c r="Q8582">
        <f>12*(YEAR(H8582)-YEAR($L$3))+(MONTH(H8582)-MONTH($L$3))</f>
        <v/>
      </c>
      <c r="R8582" s="366">
        <f>IF(N8582="IBIRAPITANGA FASE 3",IF(P8582="Atraso",M8582,M8582/(1+$J$2)^Q8582),IF(P8582="Atraso",M8582,M8582/(1+$J$1)^Q8582))</f>
        <v/>
      </c>
    </row>
    <row r="8583">
      <c r="A8583" t="inlineStr">
        <is>
          <t>Q08L010</t>
        </is>
      </c>
      <c r="B8583" t="inlineStr">
        <is>
          <t>MARCELO PACHECO OLIVEIRA</t>
        </is>
      </c>
      <c r="C8583" t="n">
        <v>1</v>
      </c>
      <c r="D8583" t="inlineStr">
        <is>
          <t>IPCA</t>
        </is>
      </c>
      <c r="E8583" t="n">
        <v>0.009488792934583046</v>
      </c>
      <c r="F8583" t="inlineStr">
        <is>
          <t>MENSAL</t>
        </is>
      </c>
      <c r="G8583" t="n">
        <v>49373</v>
      </c>
      <c r="H8583" t="n">
        <v>49373</v>
      </c>
      <c r="I8583" t="inlineStr">
        <is>
          <t>153</t>
        </is>
      </c>
      <c r="J8583" t="inlineStr">
        <is>
          <t>CARTEIRA</t>
        </is>
      </c>
      <c r="K8583" t="inlineStr">
        <is>
          <t>CONTRATO</t>
        </is>
      </c>
      <c r="L8583" t="n">
        <v>600.2981100000001</v>
      </c>
      <c r="M8583" t="inlineStr"/>
      <c r="N8583" t="inlineStr"/>
      <c r="O8583" s="142">
        <f>DATE(YEAR(H8583),MONTH(H8583),1)</f>
        <v/>
      </c>
      <c r="P8583" s="132">
        <f>IF(H8583&gt;$L$3,"Futuro","Atraso")</f>
        <v/>
      </c>
      <c r="Q8583">
        <f>12*(YEAR(H8583)-YEAR($L$3))+(MONTH(H8583)-MONTH($L$3))</f>
        <v/>
      </c>
      <c r="R8583" s="366">
        <f>IF(N8583="IBIRAPITANGA FASE 3",IF(P8583="Atraso",M8583,M8583/(1+$J$2)^Q8583),IF(P8583="Atraso",M8583,M8583/(1+$J$1)^Q8583))</f>
        <v/>
      </c>
    </row>
    <row r="8584">
      <c r="A8584" t="inlineStr">
        <is>
          <t>Q08L010</t>
        </is>
      </c>
      <c r="B8584" t="inlineStr">
        <is>
          <t>MARCELO PACHECO OLIVEIRA</t>
        </is>
      </c>
      <c r="C8584" t="n">
        <v>1</v>
      </c>
      <c r="D8584" t="inlineStr">
        <is>
          <t>IPCA</t>
        </is>
      </c>
      <c r="E8584" t="n">
        <v>0.009488792934583046</v>
      </c>
      <c r="F8584" t="inlineStr">
        <is>
          <t>MENSAL</t>
        </is>
      </c>
      <c r="G8584" t="n">
        <v>49404</v>
      </c>
      <c r="H8584" t="n">
        <v>49404</v>
      </c>
      <c r="I8584" t="inlineStr">
        <is>
          <t>154</t>
        </is>
      </c>
      <c r="J8584" t="inlineStr">
        <is>
          <t>CARTEIRA</t>
        </is>
      </c>
      <c r="K8584" t="inlineStr">
        <is>
          <t>CONTRATO</t>
        </is>
      </c>
      <c r="L8584" t="n">
        <v>600.2981100000001</v>
      </c>
      <c r="M8584" t="inlineStr"/>
      <c r="N8584" t="inlineStr"/>
      <c r="O8584" s="142">
        <f>DATE(YEAR(H8584),MONTH(H8584),1)</f>
        <v/>
      </c>
      <c r="P8584" s="132">
        <f>IF(H8584&gt;$L$3,"Futuro","Atraso")</f>
        <v/>
      </c>
      <c r="Q8584">
        <f>12*(YEAR(H8584)-YEAR($L$3))+(MONTH(H8584)-MONTH($L$3))</f>
        <v/>
      </c>
      <c r="R8584" s="366">
        <f>IF(N8584="IBIRAPITANGA FASE 3",IF(P8584="Atraso",M8584,M8584/(1+$J$2)^Q8584),IF(P8584="Atraso",M8584,M8584/(1+$J$1)^Q8584))</f>
        <v/>
      </c>
    </row>
    <row r="8585">
      <c r="A8585" t="inlineStr">
        <is>
          <t>Q08L010</t>
        </is>
      </c>
      <c r="B8585" t="inlineStr">
        <is>
          <t>MARCELO PACHECO OLIVEIRA</t>
        </is>
      </c>
      <c r="C8585" t="n">
        <v>1</v>
      </c>
      <c r="D8585" t="inlineStr">
        <is>
          <t>IPCA</t>
        </is>
      </c>
      <c r="E8585" t="n">
        <v>0.009488792934583046</v>
      </c>
      <c r="F8585" t="inlineStr">
        <is>
          <t>MENSAL</t>
        </is>
      </c>
      <c r="G8585" t="n">
        <v>49434</v>
      </c>
      <c r="H8585" t="n">
        <v>49434</v>
      </c>
      <c r="I8585" t="inlineStr">
        <is>
          <t>155</t>
        </is>
      </c>
      <c r="J8585" t="inlineStr">
        <is>
          <t>CARTEIRA</t>
        </is>
      </c>
      <c r="K8585" t="inlineStr">
        <is>
          <t>CONTRATO</t>
        </is>
      </c>
      <c r="L8585" t="n">
        <v>600.2981100000001</v>
      </c>
      <c r="M8585" t="inlineStr"/>
      <c r="N8585" t="inlineStr"/>
      <c r="O8585" s="142">
        <f>DATE(YEAR(H8585),MONTH(H8585),1)</f>
        <v/>
      </c>
      <c r="P8585" s="132">
        <f>IF(H8585&gt;$L$3,"Futuro","Atraso")</f>
        <v/>
      </c>
      <c r="Q8585">
        <f>12*(YEAR(H8585)-YEAR($L$3))+(MONTH(H8585)-MONTH($L$3))</f>
        <v/>
      </c>
      <c r="R8585" s="366">
        <f>IF(N8585="IBIRAPITANGA FASE 3",IF(P8585="Atraso",M8585,M8585/(1+$J$2)^Q8585),IF(P8585="Atraso",M8585,M8585/(1+$J$1)^Q8585))</f>
        <v/>
      </c>
    </row>
    <row r="8586">
      <c r="A8586" t="inlineStr">
        <is>
          <t>Q08L010</t>
        </is>
      </c>
      <c r="B8586" t="inlineStr">
        <is>
          <t>MARCELO PACHECO OLIVEIRA</t>
        </is>
      </c>
      <c r="C8586" t="n">
        <v>1</v>
      </c>
      <c r="D8586" t="inlineStr">
        <is>
          <t>IPCA</t>
        </is>
      </c>
      <c r="E8586" t="n">
        <v>0.009488792934583046</v>
      </c>
      <c r="F8586" t="inlineStr">
        <is>
          <t>MENSAL</t>
        </is>
      </c>
      <c r="G8586" t="n">
        <v>49465</v>
      </c>
      <c r="H8586" t="n">
        <v>49465</v>
      </c>
      <c r="I8586" t="inlineStr">
        <is>
          <t>156</t>
        </is>
      </c>
      <c r="J8586" t="inlineStr">
        <is>
          <t>CARTEIRA</t>
        </is>
      </c>
      <c r="K8586" t="inlineStr">
        <is>
          <t>CONTRATO</t>
        </is>
      </c>
      <c r="L8586" t="n">
        <v>600.2981100000001</v>
      </c>
      <c r="M8586" t="inlineStr"/>
      <c r="N8586" t="inlineStr"/>
      <c r="O8586" s="142">
        <f>DATE(YEAR(H8586),MONTH(H8586),1)</f>
        <v/>
      </c>
      <c r="P8586" s="132">
        <f>IF(H8586&gt;$L$3,"Futuro","Atraso")</f>
        <v/>
      </c>
      <c r="Q8586">
        <f>12*(YEAR(H8586)-YEAR($L$3))+(MONTH(H8586)-MONTH($L$3))</f>
        <v/>
      </c>
      <c r="R8586" s="366">
        <f>IF(N8586="IBIRAPITANGA FASE 3",IF(P8586="Atraso",M8586,M8586/(1+$J$2)^Q8586),IF(P8586="Atraso",M8586,M8586/(1+$J$1)^Q8586))</f>
        <v/>
      </c>
    </row>
    <row r="8587">
      <c r="A8587" t="inlineStr">
        <is>
          <t>Q08L010</t>
        </is>
      </c>
      <c r="B8587" t="inlineStr">
        <is>
          <t>MARCELO PACHECO OLIVEIRA</t>
        </is>
      </c>
      <c r="C8587" t="n">
        <v>1</v>
      </c>
      <c r="D8587" t="inlineStr">
        <is>
          <t>IPCA</t>
        </is>
      </c>
      <c r="E8587" t="n">
        <v>0.009488792934583046</v>
      </c>
      <c r="F8587" t="inlineStr">
        <is>
          <t>MENSAL</t>
        </is>
      </c>
      <c r="G8587" t="n">
        <v>49465</v>
      </c>
      <c r="H8587" t="n">
        <v>49465</v>
      </c>
      <c r="I8587" t="inlineStr">
        <is>
          <t>013</t>
        </is>
      </c>
      <c r="J8587" t="inlineStr">
        <is>
          <t>CARTEIRA</t>
        </is>
      </c>
      <c r="K8587" t="inlineStr">
        <is>
          <t>CONTRATO</t>
        </is>
      </c>
      <c r="L8587" t="n">
        <v>1897.904568</v>
      </c>
      <c r="M8587" t="inlineStr"/>
      <c r="N8587" t="inlineStr"/>
      <c r="O8587" s="142">
        <f>DATE(YEAR(H8587),MONTH(H8587),1)</f>
        <v/>
      </c>
      <c r="P8587" s="132">
        <f>IF(H8587&gt;$L$3,"Futuro","Atraso")</f>
        <v/>
      </c>
      <c r="Q8587">
        <f>12*(YEAR(H8587)-YEAR($L$3))+(MONTH(H8587)-MONTH($L$3))</f>
        <v/>
      </c>
      <c r="R8587" s="366">
        <f>IF(N8587="IBIRAPITANGA FASE 3",IF(P8587="Atraso",M8587,M8587/(1+$J$2)^Q8587),IF(P8587="Atraso",M8587,M8587/(1+$J$1)^Q8587))</f>
        <v/>
      </c>
    </row>
    <row r="8588">
      <c r="A8588" t="inlineStr">
        <is>
          <t>Q08L010</t>
        </is>
      </c>
      <c r="B8588" t="inlineStr">
        <is>
          <t>MARCELO PACHECO OLIVEIRA</t>
        </is>
      </c>
      <c r="C8588" t="n">
        <v>1</v>
      </c>
      <c r="D8588" t="inlineStr">
        <is>
          <t>IPCA</t>
        </is>
      </c>
      <c r="E8588" t="n">
        <v>0.009488792934583046</v>
      </c>
      <c r="F8588" t="inlineStr">
        <is>
          <t>MENSAL</t>
        </is>
      </c>
      <c r="G8588" t="n">
        <v>49495</v>
      </c>
      <c r="H8588" t="n">
        <v>49495</v>
      </c>
      <c r="I8588" t="inlineStr">
        <is>
          <t>157</t>
        </is>
      </c>
      <c r="J8588" t="inlineStr">
        <is>
          <t>CARTEIRA</t>
        </is>
      </c>
      <c r="K8588" t="inlineStr">
        <is>
          <t>CONTRATO</t>
        </is>
      </c>
      <c r="L8588" t="n">
        <v>600.2981100000001</v>
      </c>
      <c r="M8588" t="inlineStr"/>
      <c r="N8588" t="inlineStr"/>
      <c r="O8588" s="142">
        <f>DATE(YEAR(H8588),MONTH(H8588),1)</f>
        <v/>
      </c>
      <c r="P8588" s="132">
        <f>IF(H8588&gt;$L$3,"Futuro","Atraso")</f>
        <v/>
      </c>
      <c r="Q8588">
        <f>12*(YEAR(H8588)-YEAR($L$3))+(MONTH(H8588)-MONTH($L$3))</f>
        <v/>
      </c>
      <c r="R8588" s="366">
        <f>IF(N8588="IBIRAPITANGA FASE 3",IF(P8588="Atraso",M8588,M8588/(1+$J$2)^Q8588),IF(P8588="Atraso",M8588,M8588/(1+$J$1)^Q8588))</f>
        <v/>
      </c>
    </row>
    <row r="8589">
      <c r="A8589" t="inlineStr">
        <is>
          <t>Q08L010</t>
        </is>
      </c>
      <c r="B8589" t="inlineStr">
        <is>
          <t>MARCELO PACHECO OLIVEIRA</t>
        </is>
      </c>
      <c r="C8589" t="n">
        <v>1</v>
      </c>
      <c r="D8589" t="inlineStr">
        <is>
          <t>IPCA</t>
        </is>
      </c>
      <c r="E8589" t="n">
        <v>0.009488792934583046</v>
      </c>
      <c r="F8589" t="inlineStr">
        <is>
          <t>MENSAL</t>
        </is>
      </c>
      <c r="G8589" t="n">
        <v>49526</v>
      </c>
      <c r="H8589" t="n">
        <v>49526</v>
      </c>
      <c r="I8589" t="inlineStr">
        <is>
          <t>158</t>
        </is>
      </c>
      <c r="J8589" t="inlineStr">
        <is>
          <t>CARTEIRA</t>
        </is>
      </c>
      <c r="K8589" t="inlineStr">
        <is>
          <t>CONTRATO</t>
        </is>
      </c>
      <c r="L8589" t="n">
        <v>600.2981100000001</v>
      </c>
      <c r="M8589" t="inlineStr"/>
      <c r="N8589" t="inlineStr"/>
      <c r="O8589" s="142">
        <f>DATE(YEAR(H8589),MONTH(H8589),1)</f>
        <v/>
      </c>
      <c r="P8589" s="132">
        <f>IF(H8589&gt;$L$3,"Futuro","Atraso")</f>
        <v/>
      </c>
      <c r="Q8589">
        <f>12*(YEAR(H8589)-YEAR($L$3))+(MONTH(H8589)-MONTH($L$3))</f>
        <v/>
      </c>
      <c r="R8589" s="366">
        <f>IF(N8589="IBIRAPITANGA FASE 3",IF(P8589="Atraso",M8589,M8589/(1+$J$2)^Q8589),IF(P8589="Atraso",M8589,M8589/(1+$J$1)^Q8589))</f>
        <v/>
      </c>
    </row>
    <row r="8590">
      <c r="A8590" t="inlineStr">
        <is>
          <t>Q08L010</t>
        </is>
      </c>
      <c r="B8590" t="inlineStr">
        <is>
          <t>MARCELO PACHECO OLIVEIRA</t>
        </is>
      </c>
      <c r="C8590" t="n">
        <v>1</v>
      </c>
      <c r="D8590" t="inlineStr">
        <is>
          <t>IPCA</t>
        </is>
      </c>
      <c r="E8590" t="n">
        <v>0.009488792934583046</v>
      </c>
      <c r="F8590" t="inlineStr">
        <is>
          <t>MENSAL</t>
        </is>
      </c>
      <c r="G8590" t="n">
        <v>49557</v>
      </c>
      <c r="H8590" t="n">
        <v>49557</v>
      </c>
      <c r="I8590" t="inlineStr">
        <is>
          <t>159</t>
        </is>
      </c>
      <c r="J8590" t="inlineStr">
        <is>
          <t>CARTEIRA</t>
        </is>
      </c>
      <c r="K8590" t="inlineStr">
        <is>
          <t>CONTRATO</t>
        </is>
      </c>
      <c r="L8590" t="n">
        <v>600.2981100000001</v>
      </c>
      <c r="M8590" t="inlineStr"/>
      <c r="N8590" t="inlineStr"/>
      <c r="O8590" s="142">
        <f>DATE(YEAR(H8590),MONTH(H8590),1)</f>
        <v/>
      </c>
      <c r="P8590" s="132">
        <f>IF(H8590&gt;$L$3,"Futuro","Atraso")</f>
        <v/>
      </c>
      <c r="Q8590">
        <f>12*(YEAR(H8590)-YEAR($L$3))+(MONTH(H8590)-MONTH($L$3))</f>
        <v/>
      </c>
      <c r="R8590" s="366">
        <f>IF(N8590="IBIRAPITANGA FASE 3",IF(P8590="Atraso",M8590,M8590/(1+$J$2)^Q8590),IF(P8590="Atraso",M8590,M8590/(1+$J$1)^Q8590))</f>
        <v/>
      </c>
    </row>
    <row r="8591">
      <c r="A8591" t="inlineStr">
        <is>
          <t>Q08L010</t>
        </is>
      </c>
      <c r="B8591" t="inlineStr">
        <is>
          <t>MARCELO PACHECO OLIVEIRA</t>
        </is>
      </c>
      <c r="C8591" t="n">
        <v>1</v>
      </c>
      <c r="D8591" t="inlineStr">
        <is>
          <t>IPCA</t>
        </is>
      </c>
      <c r="E8591" t="n">
        <v>0.009488792934583046</v>
      </c>
      <c r="F8591" t="inlineStr">
        <is>
          <t>MENSAL</t>
        </is>
      </c>
      <c r="G8591" t="n">
        <v>49587</v>
      </c>
      <c r="H8591" t="n">
        <v>49587</v>
      </c>
      <c r="I8591" t="inlineStr">
        <is>
          <t>160</t>
        </is>
      </c>
      <c r="J8591" t="inlineStr">
        <is>
          <t>CARTEIRA</t>
        </is>
      </c>
      <c r="K8591" t="inlineStr">
        <is>
          <t>CONTRATO</t>
        </is>
      </c>
      <c r="L8591" t="n">
        <v>600.2981100000001</v>
      </c>
      <c r="M8591" t="inlineStr"/>
      <c r="N8591" t="inlineStr"/>
      <c r="O8591" s="142">
        <f>DATE(YEAR(H8591),MONTH(H8591),1)</f>
        <v/>
      </c>
      <c r="P8591" s="132">
        <f>IF(H8591&gt;$L$3,"Futuro","Atraso")</f>
        <v/>
      </c>
      <c r="Q8591">
        <f>12*(YEAR(H8591)-YEAR($L$3))+(MONTH(H8591)-MONTH($L$3))</f>
        <v/>
      </c>
      <c r="R8591" s="366">
        <f>IF(N8591="IBIRAPITANGA FASE 3",IF(P8591="Atraso",M8591,M8591/(1+$J$2)^Q8591),IF(P8591="Atraso",M8591,M8591/(1+$J$1)^Q8591))</f>
        <v/>
      </c>
    </row>
    <row r="8592">
      <c r="A8592" t="inlineStr">
        <is>
          <t>Q08L010</t>
        </is>
      </c>
      <c r="B8592" t="inlineStr">
        <is>
          <t>MARCELO PACHECO OLIVEIRA</t>
        </is>
      </c>
      <c r="C8592" t="n">
        <v>1</v>
      </c>
      <c r="D8592" t="inlineStr">
        <is>
          <t>IPCA</t>
        </is>
      </c>
      <c r="E8592" t="n">
        <v>0.009488792934583046</v>
      </c>
      <c r="F8592" t="inlineStr">
        <is>
          <t>MENSAL</t>
        </is>
      </c>
      <c r="G8592" t="n">
        <v>49618</v>
      </c>
      <c r="H8592" t="n">
        <v>49618</v>
      </c>
      <c r="I8592" t="inlineStr">
        <is>
          <t>161</t>
        </is>
      </c>
      <c r="J8592" t="inlineStr">
        <is>
          <t>CARTEIRA</t>
        </is>
      </c>
      <c r="K8592" t="inlineStr">
        <is>
          <t>CONTRATO</t>
        </is>
      </c>
      <c r="L8592" t="n">
        <v>600.2981100000001</v>
      </c>
      <c r="M8592" t="inlineStr"/>
      <c r="N8592" t="inlineStr"/>
      <c r="O8592" s="142">
        <f>DATE(YEAR(H8592),MONTH(H8592),1)</f>
        <v/>
      </c>
      <c r="P8592" s="132">
        <f>IF(H8592&gt;$L$3,"Futuro","Atraso")</f>
        <v/>
      </c>
      <c r="Q8592">
        <f>12*(YEAR(H8592)-YEAR($L$3))+(MONTH(H8592)-MONTH($L$3))</f>
        <v/>
      </c>
      <c r="R8592" s="366">
        <f>IF(N8592="IBIRAPITANGA FASE 3",IF(P8592="Atraso",M8592,M8592/(1+$J$2)^Q8592),IF(P8592="Atraso",M8592,M8592/(1+$J$1)^Q8592))</f>
        <v/>
      </c>
    </row>
    <row r="8593">
      <c r="A8593" t="inlineStr">
        <is>
          <t>Q08L010</t>
        </is>
      </c>
      <c r="B8593" t="inlineStr">
        <is>
          <t>MARCELO PACHECO OLIVEIRA</t>
        </is>
      </c>
      <c r="C8593" t="n">
        <v>1</v>
      </c>
      <c r="D8593" t="inlineStr">
        <is>
          <t>IPCA</t>
        </is>
      </c>
      <c r="E8593" t="n">
        <v>0.009488792934583046</v>
      </c>
      <c r="F8593" t="inlineStr">
        <is>
          <t>MENSAL</t>
        </is>
      </c>
      <c r="G8593" t="n">
        <v>49648</v>
      </c>
      <c r="H8593" t="n">
        <v>49648</v>
      </c>
      <c r="I8593" t="inlineStr">
        <is>
          <t>162</t>
        </is>
      </c>
      <c r="J8593" t="inlineStr">
        <is>
          <t>CARTEIRA</t>
        </is>
      </c>
      <c r="K8593" t="inlineStr">
        <is>
          <t>CONTRATO</t>
        </is>
      </c>
      <c r="L8593" t="n">
        <v>600.2981100000001</v>
      </c>
      <c r="M8593" t="inlineStr"/>
      <c r="N8593" t="inlineStr"/>
      <c r="O8593" s="142">
        <f>DATE(YEAR(H8593),MONTH(H8593),1)</f>
        <v/>
      </c>
      <c r="P8593" s="132">
        <f>IF(H8593&gt;$L$3,"Futuro","Atraso")</f>
        <v/>
      </c>
      <c r="Q8593">
        <f>12*(YEAR(H8593)-YEAR($L$3))+(MONTH(H8593)-MONTH($L$3))</f>
        <v/>
      </c>
      <c r="R8593" s="366">
        <f>IF(N8593="IBIRAPITANGA FASE 3",IF(P8593="Atraso",M8593,M8593/(1+$J$2)^Q8593),IF(P8593="Atraso",M8593,M8593/(1+$J$1)^Q8593))</f>
        <v/>
      </c>
    </row>
    <row r="8594">
      <c r="A8594" t="inlineStr">
        <is>
          <t>Q08L010</t>
        </is>
      </c>
      <c r="B8594" t="inlineStr">
        <is>
          <t>MARCELO PACHECO OLIVEIRA</t>
        </is>
      </c>
      <c r="C8594" t="n">
        <v>1</v>
      </c>
      <c r="D8594" t="inlineStr">
        <is>
          <t>IPCA</t>
        </is>
      </c>
      <c r="E8594" t="n">
        <v>0.009488792934583046</v>
      </c>
      <c r="F8594" t="inlineStr">
        <is>
          <t>MENSAL</t>
        </is>
      </c>
      <c r="G8594" t="n">
        <v>49679</v>
      </c>
      <c r="H8594" t="n">
        <v>49679</v>
      </c>
      <c r="I8594" t="inlineStr">
        <is>
          <t>163</t>
        </is>
      </c>
      <c r="J8594" t="inlineStr">
        <is>
          <t>CARTEIRA</t>
        </is>
      </c>
      <c r="K8594" t="inlineStr">
        <is>
          <t>CONTRATO</t>
        </is>
      </c>
      <c r="L8594" t="n">
        <v>600.2981100000001</v>
      </c>
      <c r="M8594" t="inlineStr"/>
      <c r="N8594" t="inlineStr"/>
      <c r="O8594" s="142">
        <f>DATE(YEAR(H8594),MONTH(H8594),1)</f>
        <v/>
      </c>
      <c r="P8594" s="132">
        <f>IF(H8594&gt;$L$3,"Futuro","Atraso")</f>
        <v/>
      </c>
      <c r="Q8594">
        <f>12*(YEAR(H8594)-YEAR($L$3))+(MONTH(H8594)-MONTH($L$3))</f>
        <v/>
      </c>
      <c r="R8594" s="366">
        <f>IF(N8594="IBIRAPITANGA FASE 3",IF(P8594="Atraso",M8594,M8594/(1+$J$2)^Q8594),IF(P8594="Atraso",M8594,M8594/(1+$J$1)^Q8594))</f>
        <v/>
      </c>
    </row>
    <row r="8595">
      <c r="A8595" t="inlineStr">
        <is>
          <t>Q08L010</t>
        </is>
      </c>
      <c r="B8595" t="inlineStr">
        <is>
          <t>MARCELO PACHECO OLIVEIRA</t>
        </is>
      </c>
      <c r="C8595" t="n">
        <v>1</v>
      </c>
      <c r="D8595" t="inlineStr">
        <is>
          <t>IPCA</t>
        </is>
      </c>
      <c r="E8595" t="n">
        <v>0.009488792934583046</v>
      </c>
      <c r="F8595" t="inlineStr">
        <is>
          <t>MENSAL</t>
        </is>
      </c>
      <c r="G8595" t="n">
        <v>49710</v>
      </c>
      <c r="H8595" t="n">
        <v>49710</v>
      </c>
      <c r="I8595" t="inlineStr">
        <is>
          <t>164</t>
        </is>
      </c>
      <c r="J8595" t="inlineStr">
        <is>
          <t>CARTEIRA</t>
        </is>
      </c>
      <c r="K8595" t="inlineStr">
        <is>
          <t>CONTRATO</t>
        </is>
      </c>
      <c r="L8595" t="n">
        <v>600.2981100000001</v>
      </c>
      <c r="M8595" t="inlineStr"/>
      <c r="N8595" t="inlineStr"/>
      <c r="O8595" s="142">
        <f>DATE(YEAR(H8595),MONTH(H8595),1)</f>
        <v/>
      </c>
      <c r="P8595" s="132">
        <f>IF(H8595&gt;$L$3,"Futuro","Atraso")</f>
        <v/>
      </c>
      <c r="Q8595">
        <f>12*(YEAR(H8595)-YEAR($L$3))+(MONTH(H8595)-MONTH($L$3))</f>
        <v/>
      </c>
      <c r="R8595" s="366">
        <f>IF(N8595="IBIRAPITANGA FASE 3",IF(P8595="Atraso",M8595,M8595/(1+$J$2)^Q8595),IF(P8595="Atraso",M8595,M8595/(1+$J$1)^Q8595))</f>
        <v/>
      </c>
    </row>
    <row r="8596">
      <c r="A8596" t="inlineStr">
        <is>
          <t>Q08L010</t>
        </is>
      </c>
      <c r="B8596" t="inlineStr">
        <is>
          <t>MARCELO PACHECO OLIVEIRA</t>
        </is>
      </c>
      <c r="C8596" t="n">
        <v>1</v>
      </c>
      <c r="D8596" t="inlineStr">
        <is>
          <t>IPCA</t>
        </is>
      </c>
      <c r="E8596" t="n">
        <v>0.009488792934583046</v>
      </c>
      <c r="F8596" t="inlineStr">
        <is>
          <t>MENSAL</t>
        </is>
      </c>
      <c r="G8596" t="n">
        <v>49739</v>
      </c>
      <c r="H8596" t="n">
        <v>49739</v>
      </c>
      <c r="I8596" t="inlineStr">
        <is>
          <t>165</t>
        </is>
      </c>
      <c r="J8596" t="inlineStr">
        <is>
          <t>CARTEIRA</t>
        </is>
      </c>
      <c r="K8596" t="inlineStr">
        <is>
          <t>CONTRATO</t>
        </is>
      </c>
      <c r="L8596" t="n">
        <v>600.2981100000001</v>
      </c>
      <c r="M8596" t="inlineStr"/>
      <c r="N8596" t="inlineStr"/>
      <c r="O8596" s="142">
        <f>DATE(YEAR(H8596),MONTH(H8596),1)</f>
        <v/>
      </c>
      <c r="P8596" s="132">
        <f>IF(H8596&gt;$L$3,"Futuro","Atraso")</f>
        <v/>
      </c>
      <c r="Q8596">
        <f>12*(YEAR(H8596)-YEAR($L$3))+(MONTH(H8596)-MONTH($L$3))</f>
        <v/>
      </c>
      <c r="R8596" s="366">
        <f>IF(N8596="IBIRAPITANGA FASE 3",IF(P8596="Atraso",M8596,M8596/(1+$J$2)^Q8596),IF(P8596="Atraso",M8596,M8596/(1+$J$1)^Q8596))</f>
        <v/>
      </c>
    </row>
    <row r="8597">
      <c r="A8597" t="inlineStr">
        <is>
          <t>Q08L010</t>
        </is>
      </c>
      <c r="B8597" t="inlineStr">
        <is>
          <t>MARCELO PACHECO OLIVEIRA</t>
        </is>
      </c>
      <c r="C8597" t="n">
        <v>1</v>
      </c>
      <c r="D8597" t="inlineStr">
        <is>
          <t>IPCA</t>
        </is>
      </c>
      <c r="E8597" t="n">
        <v>0.009488792934583046</v>
      </c>
      <c r="F8597" t="inlineStr">
        <is>
          <t>MENSAL</t>
        </is>
      </c>
      <c r="G8597" t="n">
        <v>49770</v>
      </c>
      <c r="H8597" t="n">
        <v>49770</v>
      </c>
      <c r="I8597" t="inlineStr">
        <is>
          <t>166</t>
        </is>
      </c>
      <c r="J8597" t="inlineStr">
        <is>
          <t>CARTEIRA</t>
        </is>
      </c>
      <c r="K8597" t="inlineStr">
        <is>
          <t>CONTRATO</t>
        </is>
      </c>
      <c r="L8597" t="n">
        <v>600.2981100000001</v>
      </c>
      <c r="M8597" t="inlineStr"/>
      <c r="N8597" t="inlineStr"/>
      <c r="O8597" s="142">
        <f>DATE(YEAR(H8597),MONTH(H8597),1)</f>
        <v/>
      </c>
      <c r="P8597" s="132">
        <f>IF(H8597&gt;$L$3,"Futuro","Atraso")</f>
        <v/>
      </c>
      <c r="Q8597">
        <f>12*(YEAR(H8597)-YEAR($L$3))+(MONTH(H8597)-MONTH($L$3))</f>
        <v/>
      </c>
      <c r="R8597" s="366">
        <f>IF(N8597="IBIRAPITANGA FASE 3",IF(P8597="Atraso",M8597,M8597/(1+$J$2)^Q8597),IF(P8597="Atraso",M8597,M8597/(1+$J$1)^Q8597))</f>
        <v/>
      </c>
    </row>
    <row r="8598">
      <c r="A8598" t="inlineStr">
        <is>
          <t>Q08L010</t>
        </is>
      </c>
      <c r="B8598" t="inlineStr">
        <is>
          <t>MARCELO PACHECO OLIVEIRA</t>
        </is>
      </c>
      <c r="C8598" t="n">
        <v>1</v>
      </c>
      <c r="D8598" t="inlineStr">
        <is>
          <t>IPCA</t>
        </is>
      </c>
      <c r="E8598" t="n">
        <v>0.009488792934583046</v>
      </c>
      <c r="F8598" t="inlineStr">
        <is>
          <t>MENSAL</t>
        </is>
      </c>
      <c r="G8598" t="n">
        <v>49800</v>
      </c>
      <c r="H8598" t="n">
        <v>49800</v>
      </c>
      <c r="I8598" t="inlineStr">
        <is>
          <t>167</t>
        </is>
      </c>
      <c r="J8598" t="inlineStr">
        <is>
          <t>CARTEIRA</t>
        </is>
      </c>
      <c r="K8598" t="inlineStr">
        <is>
          <t>CONTRATO</t>
        </is>
      </c>
      <c r="L8598" t="n">
        <v>600.2981100000001</v>
      </c>
      <c r="M8598" t="inlineStr"/>
      <c r="N8598" t="inlineStr"/>
      <c r="O8598" s="142">
        <f>DATE(YEAR(H8598),MONTH(H8598),1)</f>
        <v/>
      </c>
      <c r="P8598" s="132">
        <f>IF(H8598&gt;$L$3,"Futuro","Atraso")</f>
        <v/>
      </c>
      <c r="Q8598">
        <f>12*(YEAR(H8598)-YEAR($L$3))+(MONTH(H8598)-MONTH($L$3))</f>
        <v/>
      </c>
      <c r="R8598" s="366">
        <f>IF(N8598="IBIRAPITANGA FASE 3",IF(P8598="Atraso",M8598,M8598/(1+$J$2)^Q8598),IF(P8598="Atraso",M8598,M8598/(1+$J$1)^Q8598))</f>
        <v/>
      </c>
    </row>
    <row r="8599">
      <c r="A8599" t="inlineStr">
        <is>
          <t>Q08L010</t>
        </is>
      </c>
      <c r="B8599" t="inlineStr">
        <is>
          <t>MARCELO PACHECO OLIVEIRA</t>
        </is>
      </c>
      <c r="C8599" t="n">
        <v>1</v>
      </c>
      <c r="D8599" t="inlineStr">
        <is>
          <t>IPCA</t>
        </is>
      </c>
      <c r="E8599" t="n">
        <v>0.009488792934583046</v>
      </c>
      <c r="F8599" t="inlineStr">
        <is>
          <t>MENSAL</t>
        </is>
      </c>
      <c r="G8599" t="n">
        <v>49831</v>
      </c>
      <c r="H8599" t="n">
        <v>49831</v>
      </c>
      <c r="I8599" t="inlineStr">
        <is>
          <t>168</t>
        </is>
      </c>
      <c r="J8599" t="inlineStr">
        <is>
          <t>CARTEIRA</t>
        </is>
      </c>
      <c r="K8599" t="inlineStr">
        <is>
          <t>CONTRATO</t>
        </is>
      </c>
      <c r="L8599" t="n">
        <v>600.2981100000001</v>
      </c>
      <c r="M8599" t="inlineStr"/>
      <c r="N8599" t="inlineStr"/>
      <c r="O8599" s="142">
        <f>DATE(YEAR(H8599),MONTH(H8599),1)</f>
        <v/>
      </c>
      <c r="P8599" s="132">
        <f>IF(H8599&gt;$L$3,"Futuro","Atraso")</f>
        <v/>
      </c>
      <c r="Q8599">
        <f>12*(YEAR(H8599)-YEAR($L$3))+(MONTH(H8599)-MONTH($L$3))</f>
        <v/>
      </c>
      <c r="R8599" s="366">
        <f>IF(N8599="IBIRAPITANGA FASE 3",IF(P8599="Atraso",M8599,M8599/(1+$J$2)^Q8599),IF(P8599="Atraso",M8599,M8599/(1+$J$1)^Q8599))</f>
        <v/>
      </c>
    </row>
    <row r="8600">
      <c r="A8600" t="inlineStr">
        <is>
          <t>Q08L010</t>
        </is>
      </c>
      <c r="B8600" t="inlineStr">
        <is>
          <t>MARCELO PACHECO OLIVEIRA</t>
        </is>
      </c>
      <c r="C8600" t="n">
        <v>1</v>
      </c>
      <c r="D8600" t="inlineStr">
        <is>
          <t>IPCA</t>
        </is>
      </c>
      <c r="E8600" t="n">
        <v>0.009488792934583046</v>
      </c>
      <c r="F8600" t="inlineStr">
        <is>
          <t>MENSAL</t>
        </is>
      </c>
      <c r="G8600" t="n">
        <v>49831</v>
      </c>
      <c r="H8600" t="n">
        <v>49831</v>
      </c>
      <c r="I8600" t="inlineStr">
        <is>
          <t>014</t>
        </is>
      </c>
      <c r="J8600" t="inlineStr">
        <is>
          <t>CARTEIRA</t>
        </is>
      </c>
      <c r="K8600" t="inlineStr">
        <is>
          <t>CONTRATO</t>
        </is>
      </c>
      <c r="L8600" t="n">
        <v>1897.904568</v>
      </c>
      <c r="M8600" t="inlineStr"/>
      <c r="N8600" t="inlineStr"/>
      <c r="O8600" s="142">
        <f>DATE(YEAR(H8600),MONTH(H8600),1)</f>
        <v/>
      </c>
      <c r="P8600" s="132">
        <f>IF(H8600&gt;$L$3,"Futuro","Atraso")</f>
        <v/>
      </c>
      <c r="Q8600">
        <f>12*(YEAR(H8600)-YEAR($L$3))+(MONTH(H8600)-MONTH($L$3))</f>
        <v/>
      </c>
      <c r="R8600" s="366">
        <f>IF(N8600="IBIRAPITANGA FASE 3",IF(P8600="Atraso",M8600,M8600/(1+$J$2)^Q8600),IF(P8600="Atraso",M8600,M8600/(1+$J$1)^Q8600))</f>
        <v/>
      </c>
    </row>
    <row r="8601">
      <c r="A8601" t="inlineStr">
        <is>
          <t>Q08L010</t>
        </is>
      </c>
      <c r="B8601" t="inlineStr">
        <is>
          <t>MARCELO PACHECO OLIVEIRA</t>
        </is>
      </c>
      <c r="C8601" t="n">
        <v>1</v>
      </c>
      <c r="D8601" t="inlineStr">
        <is>
          <t>IPCA</t>
        </is>
      </c>
      <c r="E8601" t="n">
        <v>0.009488792934583046</v>
      </c>
      <c r="F8601" t="inlineStr">
        <is>
          <t>MENSAL</t>
        </is>
      </c>
      <c r="G8601" t="n">
        <v>49861</v>
      </c>
      <c r="H8601" t="n">
        <v>49861</v>
      </c>
      <c r="I8601" t="inlineStr">
        <is>
          <t>169</t>
        </is>
      </c>
      <c r="J8601" t="inlineStr">
        <is>
          <t>CARTEIRA</t>
        </is>
      </c>
      <c r="K8601" t="inlineStr">
        <is>
          <t>CONTRATO</t>
        </is>
      </c>
      <c r="L8601" t="n">
        <v>600.2981100000001</v>
      </c>
      <c r="M8601" t="inlineStr"/>
      <c r="N8601" t="inlineStr"/>
      <c r="O8601" s="142">
        <f>DATE(YEAR(H8601),MONTH(H8601),1)</f>
        <v/>
      </c>
      <c r="P8601" s="132">
        <f>IF(H8601&gt;$L$3,"Futuro","Atraso")</f>
        <v/>
      </c>
      <c r="Q8601">
        <f>12*(YEAR(H8601)-YEAR($L$3))+(MONTH(H8601)-MONTH($L$3))</f>
        <v/>
      </c>
      <c r="R8601" s="366">
        <f>IF(N8601="IBIRAPITANGA FASE 3",IF(P8601="Atraso",M8601,M8601/(1+$J$2)^Q8601),IF(P8601="Atraso",M8601,M8601/(1+$J$1)^Q8601))</f>
        <v/>
      </c>
    </row>
    <row r="8602">
      <c r="A8602" t="inlineStr">
        <is>
          <t>Q08L010</t>
        </is>
      </c>
      <c r="B8602" t="inlineStr">
        <is>
          <t>MARCELO PACHECO OLIVEIRA</t>
        </is>
      </c>
      <c r="C8602" t="n">
        <v>1</v>
      </c>
      <c r="D8602" t="inlineStr">
        <is>
          <t>IPCA</t>
        </is>
      </c>
      <c r="E8602" t="n">
        <v>0.009488792934583046</v>
      </c>
      <c r="F8602" t="inlineStr">
        <is>
          <t>MENSAL</t>
        </is>
      </c>
      <c r="G8602" t="n">
        <v>49892</v>
      </c>
      <c r="H8602" t="n">
        <v>49892</v>
      </c>
      <c r="I8602" t="inlineStr">
        <is>
          <t>170</t>
        </is>
      </c>
      <c r="J8602" t="inlineStr">
        <is>
          <t>CARTEIRA</t>
        </is>
      </c>
      <c r="K8602" t="inlineStr">
        <is>
          <t>CONTRATO</t>
        </is>
      </c>
      <c r="L8602" t="n">
        <v>600.2981100000001</v>
      </c>
      <c r="M8602" t="inlineStr"/>
      <c r="N8602" t="inlineStr"/>
      <c r="O8602" s="142">
        <f>DATE(YEAR(H8602),MONTH(H8602),1)</f>
        <v/>
      </c>
      <c r="P8602" s="132">
        <f>IF(H8602&gt;$L$3,"Futuro","Atraso")</f>
        <v/>
      </c>
      <c r="Q8602">
        <f>12*(YEAR(H8602)-YEAR($L$3))+(MONTH(H8602)-MONTH($L$3))</f>
        <v/>
      </c>
      <c r="R8602" s="366">
        <f>IF(N8602="IBIRAPITANGA FASE 3",IF(P8602="Atraso",M8602,M8602/(1+$J$2)^Q8602),IF(P8602="Atraso",M8602,M8602/(1+$J$1)^Q8602))</f>
        <v/>
      </c>
    </row>
    <row r="8603">
      <c r="A8603" t="inlineStr">
        <is>
          <t>Q08L010</t>
        </is>
      </c>
      <c r="B8603" t="inlineStr">
        <is>
          <t>MARCELO PACHECO OLIVEIRA</t>
        </is>
      </c>
      <c r="C8603" t="n">
        <v>1</v>
      </c>
      <c r="D8603" t="inlineStr">
        <is>
          <t>IPCA</t>
        </is>
      </c>
      <c r="E8603" t="n">
        <v>0.009488792934583046</v>
      </c>
      <c r="F8603" t="inlineStr">
        <is>
          <t>MENSAL</t>
        </is>
      </c>
      <c r="G8603" t="n">
        <v>49923</v>
      </c>
      <c r="H8603" t="n">
        <v>49923</v>
      </c>
      <c r="I8603" t="inlineStr">
        <is>
          <t>171</t>
        </is>
      </c>
      <c r="J8603" t="inlineStr">
        <is>
          <t>CARTEIRA</t>
        </is>
      </c>
      <c r="K8603" t="inlineStr">
        <is>
          <t>CONTRATO</t>
        </is>
      </c>
      <c r="L8603" t="n">
        <v>600.2981100000001</v>
      </c>
      <c r="M8603" t="inlineStr"/>
      <c r="N8603" t="inlineStr"/>
      <c r="O8603" s="142">
        <f>DATE(YEAR(H8603),MONTH(H8603),1)</f>
        <v/>
      </c>
      <c r="P8603" s="132">
        <f>IF(H8603&gt;$L$3,"Futuro","Atraso")</f>
        <v/>
      </c>
      <c r="Q8603">
        <f>12*(YEAR(H8603)-YEAR($L$3))+(MONTH(H8603)-MONTH($L$3))</f>
        <v/>
      </c>
      <c r="R8603" s="366">
        <f>IF(N8603="IBIRAPITANGA FASE 3",IF(P8603="Atraso",M8603,M8603/(1+$J$2)^Q8603),IF(P8603="Atraso",M8603,M8603/(1+$J$1)^Q8603))</f>
        <v/>
      </c>
    </row>
    <row r="8604">
      <c r="A8604" t="inlineStr">
        <is>
          <t>Q08L010</t>
        </is>
      </c>
      <c r="B8604" t="inlineStr">
        <is>
          <t>MARCELO PACHECO OLIVEIRA</t>
        </is>
      </c>
      <c r="C8604" t="n">
        <v>1</v>
      </c>
      <c r="D8604" t="inlineStr">
        <is>
          <t>IPCA</t>
        </is>
      </c>
      <c r="E8604" t="n">
        <v>0.009488792934583046</v>
      </c>
      <c r="F8604" t="inlineStr">
        <is>
          <t>MENSAL</t>
        </is>
      </c>
      <c r="G8604" t="n">
        <v>49953</v>
      </c>
      <c r="H8604" t="n">
        <v>49953</v>
      </c>
      <c r="I8604" t="inlineStr">
        <is>
          <t>172</t>
        </is>
      </c>
      <c r="J8604" t="inlineStr">
        <is>
          <t>CARTEIRA</t>
        </is>
      </c>
      <c r="K8604" t="inlineStr">
        <is>
          <t>CONTRATO</t>
        </is>
      </c>
      <c r="L8604" t="n">
        <v>600.2981100000001</v>
      </c>
      <c r="M8604" t="inlineStr"/>
      <c r="N8604" t="inlineStr"/>
      <c r="O8604" s="142">
        <f>DATE(YEAR(H8604),MONTH(H8604),1)</f>
        <v/>
      </c>
      <c r="P8604" s="132">
        <f>IF(H8604&gt;$L$3,"Futuro","Atraso")</f>
        <v/>
      </c>
      <c r="Q8604">
        <f>12*(YEAR(H8604)-YEAR($L$3))+(MONTH(H8604)-MONTH($L$3))</f>
        <v/>
      </c>
      <c r="R8604" s="366">
        <f>IF(N8604="IBIRAPITANGA FASE 3",IF(P8604="Atraso",M8604,M8604/(1+$J$2)^Q8604),IF(P8604="Atraso",M8604,M8604/(1+$J$1)^Q8604))</f>
        <v/>
      </c>
    </row>
    <row r="8605">
      <c r="A8605" t="inlineStr">
        <is>
          <t>Q08L010</t>
        </is>
      </c>
      <c r="B8605" t="inlineStr">
        <is>
          <t>MARCELO PACHECO OLIVEIRA</t>
        </is>
      </c>
      <c r="C8605" t="n">
        <v>1</v>
      </c>
      <c r="D8605" t="inlineStr">
        <is>
          <t>IPCA</t>
        </is>
      </c>
      <c r="E8605" t="n">
        <v>0.009488792934583046</v>
      </c>
      <c r="F8605" t="inlineStr">
        <is>
          <t>MENSAL</t>
        </is>
      </c>
      <c r="G8605" t="n">
        <v>49984</v>
      </c>
      <c r="H8605" t="n">
        <v>49984</v>
      </c>
      <c r="I8605" t="inlineStr">
        <is>
          <t>173</t>
        </is>
      </c>
      <c r="J8605" t="inlineStr">
        <is>
          <t>CARTEIRA</t>
        </is>
      </c>
      <c r="K8605" t="inlineStr">
        <is>
          <t>CONTRATO</t>
        </is>
      </c>
      <c r="L8605" t="n">
        <v>600.2981100000001</v>
      </c>
      <c r="M8605" t="inlineStr"/>
      <c r="N8605" t="inlineStr"/>
      <c r="O8605" s="142">
        <f>DATE(YEAR(H8605),MONTH(H8605),1)</f>
        <v/>
      </c>
      <c r="P8605" s="132">
        <f>IF(H8605&gt;$L$3,"Futuro","Atraso")</f>
        <v/>
      </c>
      <c r="Q8605">
        <f>12*(YEAR(H8605)-YEAR($L$3))+(MONTH(H8605)-MONTH($L$3))</f>
        <v/>
      </c>
      <c r="R8605" s="366">
        <f>IF(N8605="IBIRAPITANGA FASE 3",IF(P8605="Atraso",M8605,M8605/(1+$J$2)^Q8605),IF(P8605="Atraso",M8605,M8605/(1+$J$1)^Q8605))</f>
        <v/>
      </c>
    </row>
    <row r="8606">
      <c r="A8606" t="inlineStr">
        <is>
          <t>Q08L010</t>
        </is>
      </c>
      <c r="B8606" t="inlineStr">
        <is>
          <t>MARCELO PACHECO OLIVEIRA</t>
        </is>
      </c>
      <c r="C8606" t="n">
        <v>1</v>
      </c>
      <c r="D8606" t="inlineStr">
        <is>
          <t>IPCA</t>
        </is>
      </c>
      <c r="E8606" t="n">
        <v>0.009488792934583046</v>
      </c>
      <c r="F8606" t="inlineStr">
        <is>
          <t>MENSAL</t>
        </is>
      </c>
      <c r="G8606" t="n">
        <v>50014</v>
      </c>
      <c r="H8606" t="n">
        <v>50014</v>
      </c>
      <c r="I8606" t="inlineStr">
        <is>
          <t>174</t>
        </is>
      </c>
      <c r="J8606" t="inlineStr">
        <is>
          <t>CARTEIRA</t>
        </is>
      </c>
      <c r="K8606" t="inlineStr">
        <is>
          <t>CONTRATO</t>
        </is>
      </c>
      <c r="L8606" t="n">
        <v>600.2981100000001</v>
      </c>
      <c r="M8606" t="inlineStr"/>
      <c r="N8606" t="inlineStr"/>
      <c r="O8606" s="142">
        <f>DATE(YEAR(H8606),MONTH(H8606),1)</f>
        <v/>
      </c>
      <c r="P8606" s="132">
        <f>IF(H8606&gt;$L$3,"Futuro","Atraso")</f>
        <v/>
      </c>
      <c r="Q8606">
        <f>12*(YEAR(H8606)-YEAR($L$3))+(MONTH(H8606)-MONTH($L$3))</f>
        <v/>
      </c>
      <c r="R8606" s="366">
        <f>IF(N8606="IBIRAPITANGA FASE 3",IF(P8606="Atraso",M8606,M8606/(1+$J$2)^Q8606),IF(P8606="Atraso",M8606,M8606/(1+$J$1)^Q8606))</f>
        <v/>
      </c>
    </row>
    <row r="8607">
      <c r="A8607" t="inlineStr">
        <is>
          <t>Q08L010</t>
        </is>
      </c>
      <c r="B8607" t="inlineStr">
        <is>
          <t>MARCELO PACHECO OLIVEIRA</t>
        </is>
      </c>
      <c r="C8607" t="n">
        <v>1</v>
      </c>
      <c r="D8607" t="inlineStr">
        <is>
          <t>IPCA</t>
        </is>
      </c>
      <c r="E8607" t="n">
        <v>0.009488792934583046</v>
      </c>
      <c r="F8607" t="inlineStr">
        <is>
          <t>MENSAL</t>
        </is>
      </c>
      <c r="G8607" t="n">
        <v>50045</v>
      </c>
      <c r="H8607" t="n">
        <v>50045</v>
      </c>
      <c r="I8607" t="inlineStr">
        <is>
          <t>175</t>
        </is>
      </c>
      <c r="J8607" t="inlineStr">
        <is>
          <t>CARTEIRA</t>
        </is>
      </c>
      <c r="K8607" t="inlineStr">
        <is>
          <t>CONTRATO</t>
        </is>
      </c>
      <c r="L8607" t="n">
        <v>600.2981100000001</v>
      </c>
      <c r="M8607" t="inlineStr"/>
      <c r="N8607" t="inlineStr"/>
      <c r="O8607" s="142">
        <f>DATE(YEAR(H8607),MONTH(H8607),1)</f>
        <v/>
      </c>
      <c r="P8607" s="132">
        <f>IF(H8607&gt;$L$3,"Futuro","Atraso")</f>
        <v/>
      </c>
      <c r="Q8607">
        <f>12*(YEAR(H8607)-YEAR($L$3))+(MONTH(H8607)-MONTH($L$3))</f>
        <v/>
      </c>
      <c r="R8607" s="366">
        <f>IF(N8607="IBIRAPITANGA FASE 3",IF(P8607="Atraso",M8607,M8607/(1+$J$2)^Q8607),IF(P8607="Atraso",M8607,M8607/(1+$J$1)^Q8607))</f>
        <v/>
      </c>
    </row>
    <row r="8608">
      <c r="A8608" t="inlineStr">
        <is>
          <t>Q08L010</t>
        </is>
      </c>
      <c r="B8608" t="inlineStr">
        <is>
          <t>MARCELO PACHECO OLIVEIRA</t>
        </is>
      </c>
      <c r="C8608" t="n">
        <v>1</v>
      </c>
      <c r="D8608" t="inlineStr">
        <is>
          <t>IPCA</t>
        </is>
      </c>
      <c r="E8608" t="n">
        <v>0.009488792934583046</v>
      </c>
      <c r="F8608" t="inlineStr">
        <is>
          <t>MENSAL</t>
        </is>
      </c>
      <c r="G8608" t="n">
        <v>50076</v>
      </c>
      <c r="H8608" t="n">
        <v>50076</v>
      </c>
      <c r="I8608" t="inlineStr">
        <is>
          <t>176</t>
        </is>
      </c>
      <c r="J8608" t="inlineStr">
        <is>
          <t>CARTEIRA</t>
        </is>
      </c>
      <c r="K8608" t="inlineStr">
        <is>
          <t>CONTRATO</t>
        </is>
      </c>
      <c r="L8608" t="n">
        <v>600.2981100000001</v>
      </c>
      <c r="M8608" t="inlineStr"/>
      <c r="N8608" t="inlineStr"/>
      <c r="O8608" s="142">
        <f>DATE(YEAR(H8608),MONTH(H8608),1)</f>
        <v/>
      </c>
      <c r="P8608" s="132">
        <f>IF(H8608&gt;$L$3,"Futuro","Atraso")</f>
        <v/>
      </c>
      <c r="Q8608">
        <f>12*(YEAR(H8608)-YEAR($L$3))+(MONTH(H8608)-MONTH($L$3))</f>
        <v/>
      </c>
      <c r="R8608" s="366">
        <f>IF(N8608="IBIRAPITANGA FASE 3",IF(P8608="Atraso",M8608,M8608/(1+$J$2)^Q8608),IF(P8608="Atraso",M8608,M8608/(1+$J$1)^Q8608))</f>
        <v/>
      </c>
    </row>
    <row r="8609">
      <c r="A8609" t="inlineStr">
        <is>
          <t>Q08L010</t>
        </is>
      </c>
      <c r="B8609" t="inlineStr">
        <is>
          <t>MARCELO PACHECO OLIVEIRA</t>
        </is>
      </c>
      <c r="C8609" t="n">
        <v>1</v>
      </c>
      <c r="D8609" t="inlineStr">
        <is>
          <t>IPCA</t>
        </is>
      </c>
      <c r="E8609" t="n">
        <v>0.009488792934583046</v>
      </c>
      <c r="F8609" t="inlineStr">
        <is>
          <t>MENSAL</t>
        </is>
      </c>
      <c r="G8609" t="n">
        <v>50104</v>
      </c>
      <c r="H8609" t="n">
        <v>50104</v>
      </c>
      <c r="I8609" t="inlineStr">
        <is>
          <t>177</t>
        </is>
      </c>
      <c r="J8609" t="inlineStr">
        <is>
          <t>CARTEIRA</t>
        </is>
      </c>
      <c r="K8609" t="inlineStr">
        <is>
          <t>CONTRATO</t>
        </is>
      </c>
      <c r="L8609" t="n">
        <v>600.2981100000001</v>
      </c>
      <c r="M8609" t="inlineStr"/>
      <c r="N8609" t="inlineStr"/>
      <c r="O8609" s="142">
        <f>DATE(YEAR(H8609),MONTH(H8609),1)</f>
        <v/>
      </c>
      <c r="P8609" s="132">
        <f>IF(H8609&gt;$L$3,"Futuro","Atraso")</f>
        <v/>
      </c>
      <c r="Q8609">
        <f>12*(YEAR(H8609)-YEAR($L$3))+(MONTH(H8609)-MONTH($L$3))</f>
        <v/>
      </c>
      <c r="R8609" s="366">
        <f>IF(N8609="IBIRAPITANGA FASE 3",IF(P8609="Atraso",M8609,M8609/(1+$J$2)^Q8609),IF(P8609="Atraso",M8609,M8609/(1+$J$1)^Q8609))</f>
        <v/>
      </c>
    </row>
    <row r="8610">
      <c r="A8610" t="inlineStr">
        <is>
          <t>Q08L010</t>
        </is>
      </c>
      <c r="B8610" t="inlineStr">
        <is>
          <t>MARCELO PACHECO OLIVEIRA</t>
        </is>
      </c>
      <c r="C8610" t="n">
        <v>1</v>
      </c>
      <c r="D8610" t="inlineStr">
        <is>
          <t>IPCA</t>
        </is>
      </c>
      <c r="E8610" t="n">
        <v>0.009488792934583046</v>
      </c>
      <c r="F8610" t="inlineStr">
        <is>
          <t>MENSAL</t>
        </is>
      </c>
      <c r="G8610" t="n">
        <v>50135</v>
      </c>
      <c r="H8610" t="n">
        <v>50135</v>
      </c>
      <c r="I8610" t="inlineStr">
        <is>
          <t>178</t>
        </is>
      </c>
      <c r="J8610" t="inlineStr">
        <is>
          <t>CARTEIRA</t>
        </is>
      </c>
      <c r="K8610" t="inlineStr">
        <is>
          <t>CONTRATO</t>
        </is>
      </c>
      <c r="L8610" t="n">
        <v>600.2981100000001</v>
      </c>
      <c r="M8610" t="inlineStr"/>
      <c r="N8610" t="inlineStr"/>
      <c r="O8610" s="142">
        <f>DATE(YEAR(H8610),MONTH(H8610),1)</f>
        <v/>
      </c>
      <c r="P8610" s="132">
        <f>IF(H8610&gt;$L$3,"Futuro","Atraso")</f>
        <v/>
      </c>
      <c r="Q8610">
        <f>12*(YEAR(H8610)-YEAR($L$3))+(MONTH(H8610)-MONTH($L$3))</f>
        <v/>
      </c>
      <c r="R8610" s="366">
        <f>IF(N8610="IBIRAPITANGA FASE 3",IF(P8610="Atraso",M8610,M8610/(1+$J$2)^Q8610),IF(P8610="Atraso",M8610,M8610/(1+$J$1)^Q8610))</f>
        <v/>
      </c>
    </row>
    <row r="8611">
      <c r="A8611" t="inlineStr">
        <is>
          <t>Q08L010</t>
        </is>
      </c>
      <c r="B8611" t="inlineStr">
        <is>
          <t>MARCELO PACHECO OLIVEIRA</t>
        </is>
      </c>
      <c r="C8611" t="n">
        <v>1</v>
      </c>
      <c r="D8611" t="inlineStr">
        <is>
          <t>IPCA</t>
        </is>
      </c>
      <c r="E8611" t="n">
        <v>0.009488792934583046</v>
      </c>
      <c r="F8611" t="inlineStr">
        <is>
          <t>MENSAL</t>
        </is>
      </c>
      <c r="G8611" t="n">
        <v>50165</v>
      </c>
      <c r="H8611" t="n">
        <v>50165</v>
      </c>
      <c r="I8611" t="inlineStr">
        <is>
          <t>179</t>
        </is>
      </c>
      <c r="J8611" t="inlineStr">
        <is>
          <t>CARTEIRA</t>
        </is>
      </c>
      <c r="K8611" t="inlineStr">
        <is>
          <t>CONTRATO</t>
        </is>
      </c>
      <c r="L8611" t="n">
        <v>600.2981100000001</v>
      </c>
      <c r="M8611" t="inlineStr"/>
      <c r="N8611" t="inlineStr"/>
      <c r="O8611" s="142">
        <f>DATE(YEAR(H8611),MONTH(H8611),1)</f>
        <v/>
      </c>
      <c r="P8611" s="132">
        <f>IF(H8611&gt;$L$3,"Futuro","Atraso")</f>
        <v/>
      </c>
      <c r="Q8611">
        <f>12*(YEAR(H8611)-YEAR($L$3))+(MONTH(H8611)-MONTH($L$3))</f>
        <v/>
      </c>
      <c r="R8611" s="366">
        <f>IF(N8611="IBIRAPITANGA FASE 3",IF(P8611="Atraso",M8611,M8611/(1+$J$2)^Q8611),IF(P8611="Atraso",M8611,M8611/(1+$J$1)^Q8611))</f>
        <v/>
      </c>
    </row>
    <row r="8612">
      <c r="A8612" t="inlineStr">
        <is>
          <t>Q08L010</t>
        </is>
      </c>
      <c r="B8612" t="inlineStr">
        <is>
          <t>MARCELO PACHECO OLIVEIRA</t>
        </is>
      </c>
      <c r="C8612" t="n">
        <v>1</v>
      </c>
      <c r="D8612" t="inlineStr">
        <is>
          <t>IPCA</t>
        </is>
      </c>
      <c r="E8612" t="n">
        <v>0.009488792934583046</v>
      </c>
      <c r="F8612" t="inlineStr">
        <is>
          <t>MENSAL</t>
        </is>
      </c>
      <c r="G8612" t="n">
        <v>50196</v>
      </c>
      <c r="H8612" t="n">
        <v>50196</v>
      </c>
      <c r="I8612" t="inlineStr">
        <is>
          <t>180</t>
        </is>
      </c>
      <c r="J8612" t="inlineStr">
        <is>
          <t>CARTEIRA</t>
        </is>
      </c>
      <c r="K8612" t="inlineStr">
        <is>
          <t>CONTRATO</t>
        </is>
      </c>
      <c r="L8612" t="n">
        <v>600.2981100000001</v>
      </c>
      <c r="M8612" t="inlineStr"/>
      <c r="N8612" t="inlineStr"/>
      <c r="O8612" s="142">
        <f>DATE(YEAR(H8612),MONTH(H8612),1)</f>
        <v/>
      </c>
      <c r="P8612" s="132">
        <f>IF(H8612&gt;$L$3,"Futuro","Atraso")</f>
        <v/>
      </c>
      <c r="Q8612">
        <f>12*(YEAR(H8612)-YEAR($L$3))+(MONTH(H8612)-MONTH($L$3))</f>
        <v/>
      </c>
      <c r="R8612" s="366">
        <f>IF(N8612="IBIRAPITANGA FASE 3",IF(P8612="Atraso",M8612,M8612/(1+$J$2)^Q8612),IF(P8612="Atraso",M8612,M8612/(1+$J$1)^Q8612))</f>
        <v/>
      </c>
    </row>
    <row r="8613">
      <c r="A8613" t="inlineStr">
        <is>
          <t>Q08L010</t>
        </is>
      </c>
      <c r="B8613" t="inlineStr">
        <is>
          <t>MARCELO PACHECO OLIVEIRA</t>
        </is>
      </c>
      <c r="C8613" t="n">
        <v>1</v>
      </c>
      <c r="D8613" t="inlineStr">
        <is>
          <t>IPCA</t>
        </is>
      </c>
      <c r="E8613" t="n">
        <v>0.009488792934583046</v>
      </c>
      <c r="F8613" t="inlineStr">
        <is>
          <t>MENSAL</t>
        </is>
      </c>
      <c r="G8613" t="n">
        <v>50196</v>
      </c>
      <c r="H8613" t="n">
        <v>50196</v>
      </c>
      <c r="I8613" t="inlineStr">
        <is>
          <t>015</t>
        </is>
      </c>
      <c r="J8613" t="inlineStr">
        <is>
          <t>CARTEIRA</t>
        </is>
      </c>
      <c r="K8613" t="inlineStr">
        <is>
          <t>CONTRATO</t>
        </is>
      </c>
      <c r="L8613" t="n">
        <v>1897.904568</v>
      </c>
      <c r="M8613" t="inlineStr"/>
      <c r="N8613" t="inlineStr"/>
      <c r="O8613" s="142">
        <f>DATE(YEAR(H8613),MONTH(H8613),1)</f>
        <v/>
      </c>
      <c r="P8613" s="132">
        <f>IF(H8613&gt;$L$3,"Futuro","Atraso")</f>
        <v/>
      </c>
      <c r="Q8613">
        <f>12*(YEAR(H8613)-YEAR($L$3))+(MONTH(H8613)-MONTH($L$3))</f>
        <v/>
      </c>
      <c r="R8613" s="366">
        <f>IF(N8613="IBIRAPITANGA FASE 3",IF(P8613="Atraso",M8613,M8613/(1+$J$2)^Q8613),IF(P8613="Atraso",M8613,M8613/(1+$J$1)^Q8613))</f>
        <v/>
      </c>
    </row>
    <row r="8614">
      <c r="A8614" t="inlineStr">
        <is>
          <t>Q08L011</t>
        </is>
      </c>
      <c r="B8614" t="inlineStr">
        <is>
          <t>PEDRO HENRIQUE GUEDES BUENO</t>
        </is>
      </c>
      <c r="C8614" t="n">
        <v>1</v>
      </c>
      <c r="D8614" t="inlineStr">
        <is>
          <t>IPCA</t>
        </is>
      </c>
      <c r="E8614" t="n">
        <v>0</v>
      </c>
      <c r="F8614" t="inlineStr">
        <is>
          <t>MENSAL</t>
        </is>
      </c>
      <c r="G8614" t="n">
        <v>45209</v>
      </c>
      <c r="H8614" t="n">
        <v>45209</v>
      </c>
      <c r="I8614" t="inlineStr">
        <is>
          <t>013</t>
        </is>
      </c>
      <c r="J8614" t="inlineStr">
        <is>
          <t>CARTEIRA</t>
        </is>
      </c>
      <c r="K8614" t="inlineStr">
        <is>
          <t>CONTRATO</t>
        </is>
      </c>
      <c r="L8614" t="n">
        <v>1403.263146</v>
      </c>
      <c r="M8614" t="inlineStr"/>
      <c r="N8614" t="inlineStr"/>
      <c r="O8614" s="142">
        <f>DATE(YEAR(H8614),MONTH(H8614),1)</f>
        <v/>
      </c>
      <c r="P8614" s="132">
        <f>IF(H8614&gt;$L$3,"Futuro","Atraso")</f>
        <v/>
      </c>
      <c r="Q8614">
        <f>12*(YEAR(H8614)-YEAR($L$3))+(MONTH(H8614)-MONTH($L$3))</f>
        <v/>
      </c>
      <c r="R8614" s="366">
        <f>IF(N8614="IBIRAPITANGA FASE 3",IF(P8614="Atraso",M8614,M8614/(1+$J$2)^Q8614),IF(P8614="Atraso",M8614,M8614/(1+$J$1)^Q8614))</f>
        <v/>
      </c>
    </row>
    <row r="8615">
      <c r="A8615" t="inlineStr">
        <is>
          <t>Q08L011</t>
        </is>
      </c>
      <c r="B8615" t="inlineStr">
        <is>
          <t>PEDRO HENRIQUE GUEDES BUENO</t>
        </is>
      </c>
      <c r="C8615" t="n">
        <v>1</v>
      </c>
      <c r="D8615" t="inlineStr">
        <is>
          <t>IPCA</t>
        </is>
      </c>
      <c r="E8615" t="n">
        <v>0</v>
      </c>
      <c r="F8615" t="inlineStr">
        <is>
          <t>MENSAL</t>
        </is>
      </c>
      <c r="G8615" t="n">
        <v>45240</v>
      </c>
      <c r="H8615" t="n">
        <v>45240</v>
      </c>
      <c r="I8615" t="inlineStr">
        <is>
          <t>014</t>
        </is>
      </c>
      <c r="J8615" t="inlineStr">
        <is>
          <t>CARTEIRA</t>
        </is>
      </c>
      <c r="K8615" t="inlineStr">
        <is>
          <t>CONTRATO</t>
        </is>
      </c>
      <c r="L8615" t="n">
        <v>1403.263146</v>
      </c>
      <c r="M8615" t="inlineStr"/>
      <c r="N8615" t="inlineStr"/>
      <c r="O8615" s="142">
        <f>DATE(YEAR(H8615),MONTH(H8615),1)</f>
        <v/>
      </c>
      <c r="P8615" s="132">
        <f>IF(H8615&gt;$L$3,"Futuro","Atraso")</f>
        <v/>
      </c>
      <c r="Q8615">
        <f>12*(YEAR(H8615)-YEAR($L$3))+(MONTH(H8615)-MONTH($L$3))</f>
        <v/>
      </c>
      <c r="R8615" s="366">
        <f>IF(N8615="IBIRAPITANGA FASE 3",IF(P8615="Atraso",M8615,M8615/(1+$J$2)^Q8615),IF(P8615="Atraso",M8615,M8615/(1+$J$1)^Q8615))</f>
        <v/>
      </c>
    </row>
    <row r="8616">
      <c r="A8616" t="inlineStr">
        <is>
          <t>Q08L011</t>
        </is>
      </c>
      <c r="B8616" t="inlineStr">
        <is>
          <t>PEDRO HENRIQUE GUEDES BUENO</t>
        </is>
      </c>
      <c r="C8616" t="n">
        <v>1</v>
      </c>
      <c r="D8616" t="inlineStr">
        <is>
          <t>IPCA</t>
        </is>
      </c>
      <c r="E8616" t="n">
        <v>0</v>
      </c>
      <c r="F8616" t="inlineStr">
        <is>
          <t>MENSAL</t>
        </is>
      </c>
      <c r="G8616" t="n">
        <v>45270</v>
      </c>
      <c r="H8616" t="n">
        <v>45270</v>
      </c>
      <c r="I8616" t="inlineStr">
        <is>
          <t>015</t>
        </is>
      </c>
      <c r="J8616" t="inlineStr">
        <is>
          <t>CARTEIRA</t>
        </is>
      </c>
      <c r="K8616" t="inlineStr">
        <is>
          <t>CONTRATO</t>
        </is>
      </c>
      <c r="L8616" t="n">
        <v>1403.263146</v>
      </c>
      <c r="M8616" t="inlineStr"/>
      <c r="N8616" t="inlineStr"/>
      <c r="O8616" s="142">
        <f>DATE(YEAR(H8616),MONTH(H8616),1)</f>
        <v/>
      </c>
      <c r="P8616" s="132">
        <f>IF(H8616&gt;$L$3,"Futuro","Atraso")</f>
        <v/>
      </c>
      <c r="Q8616">
        <f>12*(YEAR(H8616)-YEAR($L$3))+(MONTH(H8616)-MONTH($L$3))</f>
        <v/>
      </c>
      <c r="R8616" s="366">
        <f>IF(N8616="IBIRAPITANGA FASE 3",IF(P8616="Atraso",M8616,M8616/(1+$J$2)^Q8616),IF(P8616="Atraso",M8616,M8616/(1+$J$1)^Q8616))</f>
        <v/>
      </c>
    </row>
    <row r="8617">
      <c r="A8617" t="inlineStr">
        <is>
          <t>Q08L011</t>
        </is>
      </c>
      <c r="B8617" t="inlineStr">
        <is>
          <t>PEDRO HENRIQUE GUEDES BUENO</t>
        </is>
      </c>
      <c r="C8617" t="n">
        <v>1</v>
      </c>
      <c r="D8617" t="inlineStr">
        <is>
          <t>IPCA</t>
        </is>
      </c>
      <c r="E8617" t="n">
        <v>0</v>
      </c>
      <c r="F8617" t="inlineStr">
        <is>
          <t>MENSAL</t>
        </is>
      </c>
      <c r="G8617" t="n">
        <v>45301</v>
      </c>
      <c r="H8617" t="n">
        <v>45301</v>
      </c>
      <c r="I8617" t="inlineStr">
        <is>
          <t>016</t>
        </is>
      </c>
      <c r="J8617" t="inlineStr">
        <is>
          <t>CARTEIRA</t>
        </is>
      </c>
      <c r="K8617" t="inlineStr">
        <is>
          <t>CONTRATO</t>
        </is>
      </c>
      <c r="L8617" t="n">
        <v>1403.263146</v>
      </c>
      <c r="M8617" t="inlineStr"/>
      <c r="N8617" t="inlineStr"/>
      <c r="O8617" s="142">
        <f>DATE(YEAR(H8617),MONTH(H8617),1)</f>
        <v/>
      </c>
      <c r="P8617" s="132">
        <f>IF(H8617&gt;$L$3,"Futuro","Atraso")</f>
        <v/>
      </c>
      <c r="Q8617">
        <f>12*(YEAR(H8617)-YEAR($L$3))+(MONTH(H8617)-MONTH($L$3))</f>
        <v/>
      </c>
      <c r="R8617" s="366">
        <f>IF(N8617="IBIRAPITANGA FASE 3",IF(P8617="Atraso",M8617,M8617/(1+$J$2)^Q8617),IF(P8617="Atraso",M8617,M8617/(1+$J$1)^Q8617))</f>
        <v/>
      </c>
    </row>
    <row r="8618">
      <c r="A8618" t="inlineStr">
        <is>
          <t>Q08L011</t>
        </is>
      </c>
      <c r="B8618" t="inlineStr">
        <is>
          <t>PEDRO HENRIQUE GUEDES BUENO</t>
        </is>
      </c>
      <c r="C8618" t="n">
        <v>1</v>
      </c>
      <c r="D8618" t="inlineStr">
        <is>
          <t>IPCA</t>
        </is>
      </c>
      <c r="E8618" t="n">
        <v>0</v>
      </c>
      <c r="F8618" t="inlineStr">
        <is>
          <t>MENSAL</t>
        </is>
      </c>
      <c r="G8618" t="n">
        <v>45332</v>
      </c>
      <c r="H8618" t="n">
        <v>45332</v>
      </c>
      <c r="I8618" t="inlineStr">
        <is>
          <t>017</t>
        </is>
      </c>
      <c r="J8618" t="inlineStr">
        <is>
          <t>CARTEIRA</t>
        </is>
      </c>
      <c r="K8618" t="inlineStr">
        <is>
          <t>CONTRATO</t>
        </is>
      </c>
      <c r="L8618" t="n">
        <v>1403.263146</v>
      </c>
      <c r="M8618" t="inlineStr"/>
      <c r="N8618" t="inlineStr"/>
      <c r="O8618" s="142">
        <f>DATE(YEAR(H8618),MONTH(H8618),1)</f>
        <v/>
      </c>
      <c r="P8618" s="132">
        <f>IF(H8618&gt;$L$3,"Futuro","Atraso")</f>
        <v/>
      </c>
      <c r="Q8618">
        <f>12*(YEAR(H8618)-YEAR($L$3))+(MONTH(H8618)-MONTH($L$3))</f>
        <v/>
      </c>
      <c r="R8618" s="366">
        <f>IF(N8618="IBIRAPITANGA FASE 3",IF(P8618="Atraso",M8618,M8618/(1+$J$2)^Q8618),IF(P8618="Atraso",M8618,M8618/(1+$J$1)^Q8618))</f>
        <v/>
      </c>
    </row>
    <row r="8619">
      <c r="A8619" t="inlineStr">
        <is>
          <t>Q08L011</t>
        </is>
      </c>
      <c r="B8619" t="inlineStr">
        <is>
          <t>PEDRO HENRIQUE GUEDES BUENO</t>
        </is>
      </c>
      <c r="C8619" t="n">
        <v>1</v>
      </c>
      <c r="D8619" t="inlineStr">
        <is>
          <t>IPCA</t>
        </is>
      </c>
      <c r="E8619" t="n">
        <v>0</v>
      </c>
      <c r="F8619" t="inlineStr">
        <is>
          <t>MENSAL</t>
        </is>
      </c>
      <c r="G8619" t="n">
        <v>45361</v>
      </c>
      <c r="H8619" t="n">
        <v>45361</v>
      </c>
      <c r="I8619" t="inlineStr">
        <is>
          <t>018</t>
        </is>
      </c>
      <c r="J8619" t="inlineStr">
        <is>
          <t>CARTEIRA</t>
        </is>
      </c>
      <c r="K8619" t="inlineStr">
        <is>
          <t>CONTRATO</t>
        </is>
      </c>
      <c r="L8619" t="n">
        <v>1403.263146</v>
      </c>
      <c r="M8619" t="inlineStr"/>
      <c r="N8619" t="inlineStr"/>
      <c r="O8619" s="142">
        <f>DATE(YEAR(H8619),MONTH(H8619),1)</f>
        <v/>
      </c>
      <c r="P8619" s="132">
        <f>IF(H8619&gt;$L$3,"Futuro","Atraso")</f>
        <v/>
      </c>
      <c r="Q8619">
        <f>12*(YEAR(H8619)-YEAR($L$3))+(MONTH(H8619)-MONTH($L$3))</f>
        <v/>
      </c>
      <c r="R8619" s="366">
        <f>IF(N8619="IBIRAPITANGA FASE 3",IF(P8619="Atraso",M8619,M8619/(1+$J$2)^Q8619),IF(P8619="Atraso",M8619,M8619/(1+$J$1)^Q8619))</f>
        <v/>
      </c>
    </row>
    <row r="8620">
      <c r="A8620" t="inlineStr">
        <is>
          <t>Q08L011</t>
        </is>
      </c>
      <c r="B8620" t="inlineStr">
        <is>
          <t>PEDRO HENRIQUE GUEDES BUENO</t>
        </is>
      </c>
      <c r="C8620" t="n">
        <v>1</v>
      </c>
      <c r="D8620" t="inlineStr">
        <is>
          <t>IPCA</t>
        </is>
      </c>
      <c r="E8620" t="n">
        <v>0</v>
      </c>
      <c r="F8620" t="inlineStr">
        <is>
          <t>MENSAL</t>
        </is>
      </c>
      <c r="G8620" t="n">
        <v>45392</v>
      </c>
      <c r="H8620" t="n">
        <v>45392</v>
      </c>
      <c r="I8620" t="inlineStr">
        <is>
          <t>019</t>
        </is>
      </c>
      <c r="J8620" t="inlineStr">
        <is>
          <t>CARTEIRA</t>
        </is>
      </c>
      <c r="K8620" t="inlineStr">
        <is>
          <t>CONTRATO</t>
        </is>
      </c>
      <c r="L8620" t="n">
        <v>1403.263146</v>
      </c>
      <c r="M8620" t="inlineStr"/>
      <c r="N8620" t="inlineStr"/>
      <c r="O8620" s="142">
        <f>DATE(YEAR(H8620),MONTH(H8620),1)</f>
        <v/>
      </c>
      <c r="P8620" s="132">
        <f>IF(H8620&gt;$L$3,"Futuro","Atraso")</f>
        <v/>
      </c>
      <c r="Q8620">
        <f>12*(YEAR(H8620)-YEAR($L$3))+(MONTH(H8620)-MONTH($L$3))</f>
        <v/>
      </c>
      <c r="R8620" s="366">
        <f>IF(N8620="IBIRAPITANGA FASE 3",IF(P8620="Atraso",M8620,M8620/(1+$J$2)^Q8620),IF(P8620="Atraso",M8620,M8620/(1+$J$1)^Q8620))</f>
        <v/>
      </c>
    </row>
    <row r="8621">
      <c r="A8621" t="inlineStr">
        <is>
          <t>Q08L011</t>
        </is>
      </c>
      <c r="B8621" t="inlineStr">
        <is>
          <t>PEDRO HENRIQUE GUEDES BUENO</t>
        </is>
      </c>
      <c r="C8621" t="n">
        <v>1</v>
      </c>
      <c r="D8621" t="inlineStr">
        <is>
          <t>IPCA</t>
        </is>
      </c>
      <c r="E8621" t="n">
        <v>0</v>
      </c>
      <c r="F8621" t="inlineStr">
        <is>
          <t>MENSAL</t>
        </is>
      </c>
      <c r="G8621" t="n">
        <v>45422</v>
      </c>
      <c r="H8621" t="n">
        <v>45422</v>
      </c>
      <c r="I8621" t="inlineStr">
        <is>
          <t>020</t>
        </is>
      </c>
      <c r="J8621" t="inlineStr">
        <is>
          <t>CARTEIRA</t>
        </is>
      </c>
      <c r="K8621" t="inlineStr">
        <is>
          <t>CONTRATO</t>
        </is>
      </c>
      <c r="L8621" t="n">
        <v>1403.263146</v>
      </c>
      <c r="M8621" t="inlineStr"/>
      <c r="N8621" t="inlineStr"/>
      <c r="O8621" s="142">
        <f>DATE(YEAR(H8621),MONTH(H8621),1)</f>
        <v/>
      </c>
      <c r="P8621" s="132">
        <f>IF(H8621&gt;$L$3,"Futuro","Atraso")</f>
        <v/>
      </c>
      <c r="Q8621">
        <f>12*(YEAR(H8621)-YEAR($L$3))+(MONTH(H8621)-MONTH($L$3))</f>
        <v/>
      </c>
      <c r="R8621" s="366">
        <f>IF(N8621="IBIRAPITANGA FASE 3",IF(P8621="Atraso",M8621,M8621/(1+$J$2)^Q8621),IF(P8621="Atraso",M8621,M8621/(1+$J$1)^Q8621))</f>
        <v/>
      </c>
    </row>
    <row r="8622">
      <c r="A8622" t="inlineStr">
        <is>
          <t>Q08L011</t>
        </is>
      </c>
      <c r="B8622" t="inlineStr">
        <is>
          <t>PEDRO HENRIQUE GUEDES BUENO</t>
        </is>
      </c>
      <c r="C8622" t="n">
        <v>1</v>
      </c>
      <c r="D8622" t="inlineStr">
        <is>
          <t>IPCA</t>
        </is>
      </c>
      <c r="E8622" t="n">
        <v>0</v>
      </c>
      <c r="F8622" t="inlineStr">
        <is>
          <t>MENSAL</t>
        </is>
      </c>
      <c r="G8622" t="n">
        <v>45453</v>
      </c>
      <c r="H8622" t="n">
        <v>45453</v>
      </c>
      <c r="I8622" t="inlineStr">
        <is>
          <t>021</t>
        </is>
      </c>
      <c r="J8622" t="inlineStr">
        <is>
          <t>CARTEIRA</t>
        </is>
      </c>
      <c r="K8622" t="inlineStr">
        <is>
          <t>CONTRATO</t>
        </is>
      </c>
      <c r="L8622" t="n">
        <v>1403.263146</v>
      </c>
      <c r="M8622" t="inlineStr"/>
      <c r="N8622" t="inlineStr"/>
      <c r="O8622" s="142">
        <f>DATE(YEAR(H8622),MONTH(H8622),1)</f>
        <v/>
      </c>
      <c r="P8622" s="132">
        <f>IF(H8622&gt;$L$3,"Futuro","Atraso")</f>
        <v/>
      </c>
      <c r="Q8622">
        <f>12*(YEAR(H8622)-YEAR($L$3))+(MONTH(H8622)-MONTH($L$3))</f>
        <v/>
      </c>
      <c r="R8622" s="366">
        <f>IF(N8622="IBIRAPITANGA FASE 3",IF(P8622="Atraso",M8622,M8622/(1+$J$2)^Q8622),IF(P8622="Atraso",M8622,M8622/(1+$J$1)^Q8622))</f>
        <v/>
      </c>
    </row>
    <row r="8623">
      <c r="A8623" t="inlineStr">
        <is>
          <t>Q08L011</t>
        </is>
      </c>
      <c r="B8623" t="inlineStr">
        <is>
          <t>PEDRO HENRIQUE GUEDES BUENO</t>
        </is>
      </c>
      <c r="C8623" t="n">
        <v>1</v>
      </c>
      <c r="D8623" t="inlineStr">
        <is>
          <t>IPCA</t>
        </is>
      </c>
      <c r="E8623" t="n">
        <v>0</v>
      </c>
      <c r="F8623" t="inlineStr">
        <is>
          <t>MENSAL</t>
        </is>
      </c>
      <c r="G8623" t="n">
        <v>45483</v>
      </c>
      <c r="H8623" t="n">
        <v>45483</v>
      </c>
      <c r="I8623" t="inlineStr">
        <is>
          <t>022</t>
        </is>
      </c>
      <c r="J8623" t="inlineStr">
        <is>
          <t>CARTEIRA</t>
        </is>
      </c>
      <c r="K8623" t="inlineStr">
        <is>
          <t>CONTRATO</t>
        </is>
      </c>
      <c r="L8623" t="n">
        <v>1403.263146</v>
      </c>
      <c r="M8623" t="inlineStr"/>
      <c r="N8623" t="inlineStr"/>
      <c r="O8623" s="142">
        <f>DATE(YEAR(H8623),MONTH(H8623),1)</f>
        <v/>
      </c>
      <c r="P8623" s="132">
        <f>IF(H8623&gt;$L$3,"Futuro","Atraso")</f>
        <v/>
      </c>
      <c r="Q8623">
        <f>12*(YEAR(H8623)-YEAR($L$3))+(MONTH(H8623)-MONTH($L$3))</f>
        <v/>
      </c>
      <c r="R8623" s="366">
        <f>IF(N8623="IBIRAPITANGA FASE 3",IF(P8623="Atraso",M8623,M8623/(1+$J$2)^Q8623),IF(P8623="Atraso",M8623,M8623/(1+$J$1)^Q8623))</f>
        <v/>
      </c>
    </row>
    <row r="8624">
      <c r="A8624" t="inlineStr">
        <is>
          <t>Q08L011</t>
        </is>
      </c>
      <c r="B8624" t="inlineStr">
        <is>
          <t>PEDRO HENRIQUE GUEDES BUENO</t>
        </is>
      </c>
      <c r="C8624" t="n">
        <v>1</v>
      </c>
      <c r="D8624" t="inlineStr">
        <is>
          <t>IPCA</t>
        </is>
      </c>
      <c r="E8624" t="n">
        <v>0</v>
      </c>
      <c r="F8624" t="inlineStr">
        <is>
          <t>MENSAL</t>
        </is>
      </c>
      <c r="G8624" t="n">
        <v>45514</v>
      </c>
      <c r="H8624" t="n">
        <v>45514</v>
      </c>
      <c r="I8624" t="inlineStr">
        <is>
          <t>023</t>
        </is>
      </c>
      <c r="J8624" t="inlineStr">
        <is>
          <t>CARTEIRA</t>
        </is>
      </c>
      <c r="K8624" t="inlineStr">
        <is>
          <t>CONTRATO</t>
        </is>
      </c>
      <c r="L8624" t="n">
        <v>1403.263146</v>
      </c>
      <c r="M8624" t="inlineStr"/>
      <c r="N8624" t="inlineStr"/>
      <c r="O8624" s="142">
        <f>DATE(YEAR(H8624),MONTH(H8624),1)</f>
        <v/>
      </c>
      <c r="P8624" s="132">
        <f>IF(H8624&gt;$L$3,"Futuro","Atraso")</f>
        <v/>
      </c>
      <c r="Q8624">
        <f>12*(YEAR(H8624)-YEAR($L$3))+(MONTH(H8624)-MONTH($L$3))</f>
        <v/>
      </c>
      <c r="R8624" s="366">
        <f>IF(N8624="IBIRAPITANGA FASE 3",IF(P8624="Atraso",M8624,M8624/(1+$J$2)^Q8624),IF(P8624="Atraso",M8624,M8624/(1+$J$1)^Q8624))</f>
        <v/>
      </c>
    </row>
    <row r="8625">
      <c r="A8625" t="inlineStr">
        <is>
          <t>Q08L011</t>
        </is>
      </c>
      <c r="B8625" t="inlineStr">
        <is>
          <t>PEDRO HENRIQUE GUEDES BUENO</t>
        </is>
      </c>
      <c r="C8625" t="n">
        <v>1</v>
      </c>
      <c r="D8625" t="inlineStr">
        <is>
          <t>IPCA</t>
        </is>
      </c>
      <c r="E8625" t="n">
        <v>0</v>
      </c>
      <c r="F8625" t="inlineStr">
        <is>
          <t>MENSAL</t>
        </is>
      </c>
      <c r="G8625" t="n">
        <v>45545</v>
      </c>
      <c r="H8625" t="n">
        <v>45545</v>
      </c>
      <c r="I8625" t="inlineStr">
        <is>
          <t>024</t>
        </is>
      </c>
      <c r="J8625" t="inlineStr">
        <is>
          <t>CARTEIRA</t>
        </is>
      </c>
      <c r="K8625" t="inlineStr">
        <is>
          <t>CONTRATO</t>
        </is>
      </c>
      <c r="L8625" t="n">
        <v>1403.263146</v>
      </c>
      <c r="M8625" t="inlineStr"/>
      <c r="N8625" t="inlineStr"/>
      <c r="O8625" s="142">
        <f>DATE(YEAR(H8625),MONTH(H8625),1)</f>
        <v/>
      </c>
      <c r="P8625" s="132">
        <f>IF(H8625&gt;$L$3,"Futuro","Atraso")</f>
        <v/>
      </c>
      <c r="Q8625">
        <f>12*(YEAR(H8625)-YEAR($L$3))+(MONTH(H8625)-MONTH($L$3))</f>
        <v/>
      </c>
      <c r="R8625" s="366">
        <f>IF(N8625="IBIRAPITANGA FASE 3",IF(P8625="Atraso",M8625,M8625/(1+$J$2)^Q8625),IF(P8625="Atraso",M8625,M8625/(1+$J$1)^Q8625))</f>
        <v/>
      </c>
    </row>
    <row r="8626">
      <c r="A8626" t="inlineStr">
        <is>
          <t>Q08L011</t>
        </is>
      </c>
      <c r="B8626" t="inlineStr">
        <is>
          <t>PEDRO HENRIQUE GUEDES BUENO</t>
        </is>
      </c>
      <c r="C8626" t="n">
        <v>1</v>
      </c>
      <c r="D8626" t="inlineStr">
        <is>
          <t>IPCA</t>
        </is>
      </c>
      <c r="E8626" t="n">
        <v>0</v>
      </c>
      <c r="F8626" t="inlineStr">
        <is>
          <t>MENSAL</t>
        </is>
      </c>
      <c r="G8626" t="n">
        <v>45575</v>
      </c>
      <c r="H8626" t="n">
        <v>45575</v>
      </c>
      <c r="I8626" t="inlineStr">
        <is>
          <t>025</t>
        </is>
      </c>
      <c r="J8626" t="inlineStr">
        <is>
          <t>CARTEIRA</t>
        </is>
      </c>
      <c r="K8626" t="inlineStr">
        <is>
          <t>CONTRATO</t>
        </is>
      </c>
      <c r="L8626" t="n">
        <v>1403.263146</v>
      </c>
      <c r="M8626" t="inlineStr"/>
      <c r="N8626" t="inlineStr"/>
      <c r="O8626" s="142">
        <f>DATE(YEAR(H8626),MONTH(H8626),1)</f>
        <v/>
      </c>
      <c r="P8626" s="132">
        <f>IF(H8626&gt;$L$3,"Futuro","Atraso")</f>
        <v/>
      </c>
      <c r="Q8626">
        <f>12*(YEAR(H8626)-YEAR($L$3))+(MONTH(H8626)-MONTH($L$3))</f>
        <v/>
      </c>
      <c r="R8626" s="366">
        <f>IF(N8626="IBIRAPITANGA FASE 3",IF(P8626="Atraso",M8626,M8626/(1+$J$2)^Q8626),IF(P8626="Atraso",M8626,M8626/(1+$J$1)^Q8626))</f>
        <v/>
      </c>
    </row>
    <row r="8627">
      <c r="A8627" t="inlineStr">
        <is>
          <t>Q08L011</t>
        </is>
      </c>
      <c r="B8627" t="inlineStr">
        <is>
          <t>PEDRO HENRIQUE GUEDES BUENO</t>
        </is>
      </c>
      <c r="C8627" t="n">
        <v>1</v>
      </c>
      <c r="D8627" t="inlineStr">
        <is>
          <t>IPCA</t>
        </is>
      </c>
      <c r="E8627" t="n">
        <v>0</v>
      </c>
      <c r="F8627" t="inlineStr">
        <is>
          <t>MENSAL</t>
        </is>
      </c>
      <c r="G8627" t="n">
        <v>45606</v>
      </c>
      <c r="H8627" t="n">
        <v>45606</v>
      </c>
      <c r="I8627" t="inlineStr">
        <is>
          <t>026</t>
        </is>
      </c>
      <c r="J8627" t="inlineStr">
        <is>
          <t>CARTEIRA</t>
        </is>
      </c>
      <c r="K8627" t="inlineStr">
        <is>
          <t>CONTRATO</t>
        </is>
      </c>
      <c r="L8627" t="n">
        <v>1403.263146</v>
      </c>
      <c r="M8627" t="inlineStr"/>
      <c r="N8627" t="inlineStr"/>
      <c r="O8627" s="142">
        <f>DATE(YEAR(H8627),MONTH(H8627),1)</f>
        <v/>
      </c>
      <c r="P8627" s="132">
        <f>IF(H8627&gt;$L$3,"Futuro","Atraso")</f>
        <v/>
      </c>
      <c r="Q8627">
        <f>12*(YEAR(H8627)-YEAR($L$3))+(MONTH(H8627)-MONTH($L$3))</f>
        <v/>
      </c>
      <c r="R8627" s="366">
        <f>IF(N8627="IBIRAPITANGA FASE 3",IF(P8627="Atraso",M8627,M8627/(1+$J$2)^Q8627),IF(P8627="Atraso",M8627,M8627/(1+$J$1)^Q8627))</f>
        <v/>
      </c>
    </row>
    <row r="8628">
      <c r="A8628" t="inlineStr">
        <is>
          <t>Q08L011</t>
        </is>
      </c>
      <c r="B8628" t="inlineStr">
        <is>
          <t>PEDRO HENRIQUE GUEDES BUENO</t>
        </is>
      </c>
      <c r="C8628" t="n">
        <v>1</v>
      </c>
      <c r="D8628" t="inlineStr">
        <is>
          <t>IPCA</t>
        </is>
      </c>
      <c r="E8628" t="n">
        <v>0</v>
      </c>
      <c r="F8628" t="inlineStr">
        <is>
          <t>MENSAL</t>
        </is>
      </c>
      <c r="G8628" t="n">
        <v>45636</v>
      </c>
      <c r="H8628" t="n">
        <v>45636</v>
      </c>
      <c r="I8628" t="inlineStr">
        <is>
          <t>027</t>
        </is>
      </c>
      <c r="J8628" t="inlineStr">
        <is>
          <t>CARTEIRA</t>
        </is>
      </c>
      <c r="K8628" t="inlineStr">
        <is>
          <t>CONTRATO</t>
        </is>
      </c>
      <c r="L8628" t="n">
        <v>1403.263146</v>
      </c>
      <c r="M8628" t="inlineStr"/>
      <c r="N8628" t="inlineStr"/>
      <c r="O8628" s="142">
        <f>DATE(YEAR(H8628),MONTH(H8628),1)</f>
        <v/>
      </c>
      <c r="P8628" s="132">
        <f>IF(H8628&gt;$L$3,"Futuro","Atraso")</f>
        <v/>
      </c>
      <c r="Q8628">
        <f>12*(YEAR(H8628)-YEAR($L$3))+(MONTH(H8628)-MONTH($L$3))</f>
        <v/>
      </c>
      <c r="R8628" s="366">
        <f>IF(N8628="IBIRAPITANGA FASE 3",IF(P8628="Atraso",M8628,M8628/(1+$J$2)^Q8628),IF(P8628="Atraso",M8628,M8628/(1+$J$1)^Q8628))</f>
        <v/>
      </c>
    </row>
    <row r="8629">
      <c r="A8629" t="inlineStr">
        <is>
          <t>Q08L011</t>
        </is>
      </c>
      <c r="B8629" t="inlineStr">
        <is>
          <t>PEDRO HENRIQUE GUEDES BUENO</t>
        </is>
      </c>
      <c r="C8629" t="n">
        <v>1</v>
      </c>
      <c r="D8629" t="inlineStr">
        <is>
          <t>IPCA</t>
        </is>
      </c>
      <c r="E8629" t="n">
        <v>0</v>
      </c>
      <c r="F8629" t="inlineStr">
        <is>
          <t>MENSAL</t>
        </is>
      </c>
      <c r="G8629" t="n">
        <v>45667</v>
      </c>
      <c r="H8629" t="n">
        <v>45667</v>
      </c>
      <c r="I8629" t="inlineStr">
        <is>
          <t>028</t>
        </is>
      </c>
      <c r="J8629" t="inlineStr">
        <is>
          <t>CARTEIRA</t>
        </is>
      </c>
      <c r="K8629" t="inlineStr">
        <is>
          <t>CONTRATO</t>
        </is>
      </c>
      <c r="L8629" t="n">
        <v>1403.263146</v>
      </c>
      <c r="M8629" t="inlineStr"/>
      <c r="N8629" t="inlineStr"/>
      <c r="O8629" s="142">
        <f>DATE(YEAR(H8629),MONTH(H8629),1)</f>
        <v/>
      </c>
      <c r="P8629" s="132">
        <f>IF(H8629&gt;$L$3,"Futuro","Atraso")</f>
        <v/>
      </c>
      <c r="Q8629">
        <f>12*(YEAR(H8629)-YEAR($L$3))+(MONTH(H8629)-MONTH($L$3))</f>
        <v/>
      </c>
      <c r="R8629" s="366">
        <f>IF(N8629="IBIRAPITANGA FASE 3",IF(P8629="Atraso",M8629,M8629/(1+$J$2)^Q8629),IF(P8629="Atraso",M8629,M8629/(1+$J$1)^Q8629))</f>
        <v/>
      </c>
    </row>
    <row r="8630">
      <c r="A8630" t="inlineStr">
        <is>
          <t>Q08L011</t>
        </is>
      </c>
      <c r="B8630" t="inlineStr">
        <is>
          <t>PEDRO HENRIQUE GUEDES BUENO</t>
        </is>
      </c>
      <c r="C8630" t="n">
        <v>1</v>
      </c>
      <c r="D8630" t="inlineStr">
        <is>
          <t>IPCA</t>
        </is>
      </c>
      <c r="E8630" t="n">
        <v>0</v>
      </c>
      <c r="F8630" t="inlineStr">
        <is>
          <t>MENSAL</t>
        </is>
      </c>
      <c r="G8630" t="n">
        <v>45698</v>
      </c>
      <c r="H8630" t="n">
        <v>45698</v>
      </c>
      <c r="I8630" t="inlineStr">
        <is>
          <t>029</t>
        </is>
      </c>
      <c r="J8630" t="inlineStr">
        <is>
          <t>CARTEIRA</t>
        </is>
      </c>
      <c r="K8630" t="inlineStr">
        <is>
          <t>CONTRATO</t>
        </is>
      </c>
      <c r="L8630" t="n">
        <v>1403.263146</v>
      </c>
      <c r="M8630" t="inlineStr"/>
      <c r="N8630" t="inlineStr"/>
      <c r="O8630" s="142">
        <f>DATE(YEAR(H8630),MONTH(H8630),1)</f>
        <v/>
      </c>
      <c r="P8630" s="132">
        <f>IF(H8630&gt;$L$3,"Futuro","Atraso")</f>
        <v/>
      </c>
      <c r="Q8630">
        <f>12*(YEAR(H8630)-YEAR($L$3))+(MONTH(H8630)-MONTH($L$3))</f>
        <v/>
      </c>
      <c r="R8630" s="366">
        <f>IF(N8630="IBIRAPITANGA FASE 3",IF(P8630="Atraso",M8630,M8630/(1+$J$2)^Q8630),IF(P8630="Atraso",M8630,M8630/(1+$J$1)^Q8630))</f>
        <v/>
      </c>
    </row>
    <row r="8631">
      <c r="A8631" t="inlineStr">
        <is>
          <t>Q08L011</t>
        </is>
      </c>
      <c r="B8631" t="inlineStr">
        <is>
          <t>PEDRO HENRIQUE GUEDES BUENO</t>
        </is>
      </c>
      <c r="C8631" t="n">
        <v>1</v>
      </c>
      <c r="D8631" t="inlineStr">
        <is>
          <t>IPCA</t>
        </is>
      </c>
      <c r="E8631" t="n">
        <v>0</v>
      </c>
      <c r="F8631" t="inlineStr">
        <is>
          <t>MENSAL</t>
        </is>
      </c>
      <c r="G8631" t="n">
        <v>45726</v>
      </c>
      <c r="H8631" t="n">
        <v>45726</v>
      </c>
      <c r="I8631" t="inlineStr">
        <is>
          <t>030</t>
        </is>
      </c>
      <c r="J8631" t="inlineStr">
        <is>
          <t>CARTEIRA</t>
        </is>
      </c>
      <c r="K8631" t="inlineStr">
        <is>
          <t>CONTRATO</t>
        </is>
      </c>
      <c r="L8631" t="n">
        <v>1403.263146</v>
      </c>
      <c r="M8631" t="inlineStr"/>
      <c r="N8631" t="inlineStr"/>
      <c r="O8631" s="142">
        <f>DATE(YEAR(H8631),MONTH(H8631),1)</f>
        <v/>
      </c>
      <c r="P8631" s="132">
        <f>IF(H8631&gt;$L$3,"Futuro","Atraso")</f>
        <v/>
      </c>
      <c r="Q8631">
        <f>12*(YEAR(H8631)-YEAR($L$3))+(MONTH(H8631)-MONTH($L$3))</f>
        <v/>
      </c>
      <c r="R8631" s="366">
        <f>IF(N8631="IBIRAPITANGA FASE 3",IF(P8631="Atraso",M8631,M8631/(1+$J$2)^Q8631),IF(P8631="Atraso",M8631,M8631/(1+$J$1)^Q8631))</f>
        <v/>
      </c>
    </row>
    <row r="8632">
      <c r="A8632" t="inlineStr">
        <is>
          <t>Q08L011</t>
        </is>
      </c>
      <c r="B8632" t="inlineStr">
        <is>
          <t>PEDRO HENRIQUE GUEDES BUENO</t>
        </is>
      </c>
      <c r="C8632" t="n">
        <v>1</v>
      </c>
      <c r="D8632" t="inlineStr">
        <is>
          <t>IPCA</t>
        </is>
      </c>
      <c r="E8632" t="n">
        <v>0</v>
      </c>
      <c r="F8632" t="inlineStr">
        <is>
          <t>MENSAL</t>
        </is>
      </c>
      <c r="G8632" t="n">
        <v>45757</v>
      </c>
      <c r="H8632" t="n">
        <v>45757</v>
      </c>
      <c r="I8632" t="inlineStr">
        <is>
          <t>031</t>
        </is>
      </c>
      <c r="J8632" t="inlineStr">
        <is>
          <t>CARTEIRA</t>
        </is>
      </c>
      <c r="K8632" t="inlineStr">
        <is>
          <t>CONTRATO</t>
        </is>
      </c>
      <c r="L8632" t="n">
        <v>1403.263146</v>
      </c>
      <c r="M8632" t="inlineStr"/>
      <c r="N8632" t="inlineStr"/>
      <c r="O8632" s="142">
        <f>DATE(YEAR(H8632),MONTH(H8632),1)</f>
        <v/>
      </c>
      <c r="P8632" s="132">
        <f>IF(H8632&gt;$L$3,"Futuro","Atraso")</f>
        <v/>
      </c>
      <c r="Q8632">
        <f>12*(YEAR(H8632)-YEAR($L$3))+(MONTH(H8632)-MONTH($L$3))</f>
        <v/>
      </c>
      <c r="R8632" s="366">
        <f>IF(N8632="IBIRAPITANGA FASE 3",IF(P8632="Atraso",M8632,M8632/(1+$J$2)^Q8632),IF(P8632="Atraso",M8632,M8632/(1+$J$1)^Q8632))</f>
        <v/>
      </c>
    </row>
    <row r="8633">
      <c r="A8633" t="inlineStr">
        <is>
          <t>Q08L011</t>
        </is>
      </c>
      <c r="B8633" t="inlineStr">
        <is>
          <t>PEDRO HENRIQUE GUEDES BUENO</t>
        </is>
      </c>
      <c r="C8633" t="n">
        <v>1</v>
      </c>
      <c r="D8633" t="inlineStr">
        <is>
          <t>IPCA</t>
        </is>
      </c>
      <c r="E8633" t="n">
        <v>0</v>
      </c>
      <c r="F8633" t="inlineStr">
        <is>
          <t>MENSAL</t>
        </is>
      </c>
      <c r="G8633" t="n">
        <v>45787</v>
      </c>
      <c r="H8633" t="n">
        <v>45787</v>
      </c>
      <c r="I8633" t="inlineStr">
        <is>
          <t>032</t>
        </is>
      </c>
      <c r="J8633" t="inlineStr">
        <is>
          <t>CARTEIRA</t>
        </is>
      </c>
      <c r="K8633" t="inlineStr">
        <is>
          <t>CONTRATO</t>
        </is>
      </c>
      <c r="L8633" t="n">
        <v>1403.263146</v>
      </c>
      <c r="M8633" t="inlineStr"/>
      <c r="N8633" t="inlineStr"/>
      <c r="O8633" s="142">
        <f>DATE(YEAR(H8633),MONTH(H8633),1)</f>
        <v/>
      </c>
      <c r="P8633" s="132">
        <f>IF(H8633&gt;$L$3,"Futuro","Atraso")</f>
        <v/>
      </c>
      <c r="Q8633">
        <f>12*(YEAR(H8633)-YEAR($L$3))+(MONTH(H8633)-MONTH($L$3))</f>
        <v/>
      </c>
      <c r="R8633" s="366">
        <f>IF(N8633="IBIRAPITANGA FASE 3",IF(P8633="Atraso",M8633,M8633/(1+$J$2)^Q8633),IF(P8633="Atraso",M8633,M8633/(1+$J$1)^Q8633))</f>
        <v/>
      </c>
    </row>
    <row r="8634">
      <c r="A8634" t="inlineStr">
        <is>
          <t>Q08L011</t>
        </is>
      </c>
      <c r="B8634" t="inlineStr">
        <is>
          <t>PEDRO HENRIQUE GUEDES BUENO</t>
        </is>
      </c>
      <c r="C8634" t="n">
        <v>1</v>
      </c>
      <c r="D8634" t="inlineStr">
        <is>
          <t>IPCA</t>
        </is>
      </c>
      <c r="E8634" t="n">
        <v>0</v>
      </c>
      <c r="F8634" t="inlineStr">
        <is>
          <t>MENSAL</t>
        </is>
      </c>
      <c r="G8634" t="n">
        <v>45818</v>
      </c>
      <c r="H8634" t="n">
        <v>45818</v>
      </c>
      <c r="I8634" t="inlineStr">
        <is>
          <t>033</t>
        </is>
      </c>
      <c r="J8634" t="inlineStr">
        <is>
          <t>CARTEIRA</t>
        </is>
      </c>
      <c r="K8634" t="inlineStr">
        <is>
          <t>CONTRATO</t>
        </is>
      </c>
      <c r="L8634" t="n">
        <v>1403.263146</v>
      </c>
      <c r="M8634" t="inlineStr"/>
      <c r="N8634" t="inlineStr"/>
      <c r="O8634" s="142">
        <f>DATE(YEAR(H8634),MONTH(H8634),1)</f>
        <v/>
      </c>
      <c r="P8634" s="132">
        <f>IF(H8634&gt;$L$3,"Futuro","Atraso")</f>
        <v/>
      </c>
      <c r="Q8634">
        <f>12*(YEAR(H8634)-YEAR($L$3))+(MONTH(H8634)-MONTH($L$3))</f>
        <v/>
      </c>
      <c r="R8634" s="366">
        <f>IF(N8634="IBIRAPITANGA FASE 3",IF(P8634="Atraso",M8634,M8634/(1+$J$2)^Q8634),IF(P8634="Atraso",M8634,M8634/(1+$J$1)^Q8634))</f>
        <v/>
      </c>
    </row>
    <row r="8635">
      <c r="A8635" t="inlineStr">
        <is>
          <t>Q08L011</t>
        </is>
      </c>
      <c r="B8635" t="inlineStr">
        <is>
          <t>PEDRO HENRIQUE GUEDES BUENO</t>
        </is>
      </c>
      <c r="C8635" t="n">
        <v>1</v>
      </c>
      <c r="D8635" t="inlineStr">
        <is>
          <t>IPCA</t>
        </is>
      </c>
      <c r="E8635" t="n">
        <v>0</v>
      </c>
      <c r="F8635" t="inlineStr">
        <is>
          <t>MENSAL</t>
        </is>
      </c>
      <c r="G8635" t="n">
        <v>45848</v>
      </c>
      <c r="H8635" t="n">
        <v>45848</v>
      </c>
      <c r="I8635" t="inlineStr">
        <is>
          <t>034</t>
        </is>
      </c>
      <c r="J8635" t="inlineStr">
        <is>
          <t>CARTEIRA</t>
        </is>
      </c>
      <c r="K8635" t="inlineStr">
        <is>
          <t>CONTRATO</t>
        </is>
      </c>
      <c r="L8635" t="n">
        <v>1403.263146</v>
      </c>
      <c r="M8635" t="inlineStr"/>
      <c r="N8635" t="inlineStr"/>
      <c r="O8635" s="142">
        <f>DATE(YEAR(H8635),MONTH(H8635),1)</f>
        <v/>
      </c>
      <c r="P8635" s="132">
        <f>IF(H8635&gt;$L$3,"Futuro","Atraso")</f>
        <v/>
      </c>
      <c r="Q8635">
        <f>12*(YEAR(H8635)-YEAR($L$3))+(MONTH(H8635)-MONTH($L$3))</f>
        <v/>
      </c>
      <c r="R8635" s="366">
        <f>IF(N8635="IBIRAPITANGA FASE 3",IF(P8635="Atraso",M8635,M8635/(1+$J$2)^Q8635),IF(P8635="Atraso",M8635,M8635/(1+$J$1)^Q8635))</f>
        <v/>
      </c>
    </row>
    <row r="8636">
      <c r="A8636" t="inlineStr">
        <is>
          <t>Q08L011</t>
        </is>
      </c>
      <c r="B8636" t="inlineStr">
        <is>
          <t>PEDRO HENRIQUE GUEDES BUENO</t>
        </is>
      </c>
      <c r="C8636" t="n">
        <v>1</v>
      </c>
      <c r="D8636" t="inlineStr">
        <is>
          <t>IPCA</t>
        </is>
      </c>
      <c r="E8636" t="n">
        <v>0</v>
      </c>
      <c r="F8636" t="inlineStr">
        <is>
          <t>MENSAL</t>
        </is>
      </c>
      <c r="G8636" t="n">
        <v>45879</v>
      </c>
      <c r="H8636" t="n">
        <v>45879</v>
      </c>
      <c r="I8636" t="inlineStr">
        <is>
          <t>035</t>
        </is>
      </c>
      <c r="J8636" t="inlineStr">
        <is>
          <t>CARTEIRA</t>
        </is>
      </c>
      <c r="K8636" t="inlineStr">
        <is>
          <t>CONTRATO</t>
        </is>
      </c>
      <c r="L8636" t="n">
        <v>1403.263146</v>
      </c>
      <c r="M8636" t="inlineStr"/>
      <c r="N8636" t="inlineStr"/>
      <c r="O8636" s="142">
        <f>DATE(YEAR(H8636),MONTH(H8636),1)</f>
        <v/>
      </c>
      <c r="P8636" s="132">
        <f>IF(H8636&gt;$L$3,"Futuro","Atraso")</f>
        <v/>
      </c>
      <c r="Q8636">
        <f>12*(YEAR(H8636)-YEAR($L$3))+(MONTH(H8636)-MONTH($L$3))</f>
        <v/>
      </c>
      <c r="R8636" s="366">
        <f>IF(N8636="IBIRAPITANGA FASE 3",IF(P8636="Atraso",M8636,M8636/(1+$J$2)^Q8636),IF(P8636="Atraso",M8636,M8636/(1+$J$1)^Q8636))</f>
        <v/>
      </c>
    </row>
    <row r="8637">
      <c r="A8637" t="inlineStr">
        <is>
          <t>Q08L011</t>
        </is>
      </c>
      <c r="B8637" t="inlineStr">
        <is>
          <t>PEDRO HENRIQUE GUEDES BUENO</t>
        </is>
      </c>
      <c r="C8637" t="n">
        <v>1</v>
      </c>
      <c r="D8637" t="inlineStr">
        <is>
          <t>IPCA</t>
        </is>
      </c>
      <c r="E8637" t="n">
        <v>0</v>
      </c>
      <c r="F8637" t="inlineStr">
        <is>
          <t>MENSAL</t>
        </is>
      </c>
      <c r="G8637" t="n">
        <v>45910</v>
      </c>
      <c r="H8637" t="n">
        <v>45910</v>
      </c>
      <c r="I8637" t="inlineStr">
        <is>
          <t>036</t>
        </is>
      </c>
      <c r="J8637" t="inlineStr">
        <is>
          <t>CARTEIRA</t>
        </is>
      </c>
      <c r="K8637" t="inlineStr">
        <is>
          <t>CONTRATO</t>
        </is>
      </c>
      <c r="L8637" t="n">
        <v>1403.263146</v>
      </c>
      <c r="M8637" t="inlineStr"/>
      <c r="N8637" t="inlineStr"/>
      <c r="O8637" s="142">
        <f>DATE(YEAR(H8637),MONTH(H8637),1)</f>
        <v/>
      </c>
      <c r="P8637" s="132">
        <f>IF(H8637&gt;$L$3,"Futuro","Atraso")</f>
        <v/>
      </c>
      <c r="Q8637">
        <f>12*(YEAR(H8637)-YEAR($L$3))+(MONTH(H8637)-MONTH($L$3))</f>
        <v/>
      </c>
      <c r="R8637" s="366">
        <f>IF(N8637="IBIRAPITANGA FASE 3",IF(P8637="Atraso",M8637,M8637/(1+$J$2)^Q8637),IF(P8637="Atraso",M8637,M8637/(1+$J$1)^Q8637))</f>
        <v/>
      </c>
    </row>
    <row r="8638">
      <c r="A8638" t="inlineStr">
        <is>
          <t>Q08L011</t>
        </is>
      </c>
      <c r="B8638" t="inlineStr">
        <is>
          <t>PEDRO HENRIQUE GUEDES BUENO</t>
        </is>
      </c>
      <c r="C8638" t="n">
        <v>1</v>
      </c>
      <c r="D8638" t="inlineStr">
        <is>
          <t>IPCA</t>
        </is>
      </c>
      <c r="E8638" t="n">
        <v>0</v>
      </c>
      <c r="F8638" t="inlineStr">
        <is>
          <t>MENSAL</t>
        </is>
      </c>
      <c r="G8638" t="n">
        <v>45940</v>
      </c>
      <c r="H8638" t="n">
        <v>45940</v>
      </c>
      <c r="I8638" t="inlineStr">
        <is>
          <t>037</t>
        </is>
      </c>
      <c r="J8638" t="inlineStr">
        <is>
          <t>CARTEIRA</t>
        </is>
      </c>
      <c r="K8638" t="inlineStr">
        <is>
          <t>CONTRATO</t>
        </is>
      </c>
      <c r="L8638" t="n">
        <v>1403.263146</v>
      </c>
      <c r="M8638" t="inlineStr"/>
      <c r="N8638" t="inlineStr"/>
      <c r="O8638" s="142">
        <f>DATE(YEAR(H8638),MONTH(H8638),1)</f>
        <v/>
      </c>
      <c r="P8638" s="132">
        <f>IF(H8638&gt;$L$3,"Futuro","Atraso")</f>
        <v/>
      </c>
      <c r="Q8638">
        <f>12*(YEAR(H8638)-YEAR($L$3))+(MONTH(H8638)-MONTH($L$3))</f>
        <v/>
      </c>
      <c r="R8638" s="366">
        <f>IF(N8638="IBIRAPITANGA FASE 3",IF(P8638="Atraso",M8638,M8638/(1+$J$2)^Q8638),IF(P8638="Atraso",M8638,M8638/(1+$J$1)^Q8638))</f>
        <v/>
      </c>
    </row>
    <row r="8639">
      <c r="A8639" t="inlineStr">
        <is>
          <t>Q08L011</t>
        </is>
      </c>
      <c r="B8639" t="inlineStr">
        <is>
          <t>PEDRO HENRIQUE GUEDES BUENO</t>
        </is>
      </c>
      <c r="C8639" t="n">
        <v>1</v>
      </c>
      <c r="D8639" t="inlineStr">
        <is>
          <t>IPCA</t>
        </is>
      </c>
      <c r="E8639" t="n">
        <v>0</v>
      </c>
      <c r="F8639" t="inlineStr">
        <is>
          <t>MENSAL</t>
        </is>
      </c>
      <c r="G8639" t="n">
        <v>45971</v>
      </c>
      <c r="H8639" t="n">
        <v>45971</v>
      </c>
      <c r="I8639" t="inlineStr">
        <is>
          <t>038</t>
        </is>
      </c>
      <c r="J8639" t="inlineStr">
        <is>
          <t>CARTEIRA</t>
        </is>
      </c>
      <c r="K8639" t="inlineStr">
        <is>
          <t>CONTRATO</t>
        </is>
      </c>
      <c r="L8639" t="n">
        <v>1403.263146</v>
      </c>
      <c r="M8639" t="inlineStr"/>
      <c r="N8639" t="inlineStr"/>
      <c r="O8639" s="142">
        <f>DATE(YEAR(H8639),MONTH(H8639),1)</f>
        <v/>
      </c>
      <c r="P8639" s="132">
        <f>IF(H8639&gt;$L$3,"Futuro","Atraso")</f>
        <v/>
      </c>
      <c r="Q8639">
        <f>12*(YEAR(H8639)-YEAR($L$3))+(MONTH(H8639)-MONTH($L$3))</f>
        <v/>
      </c>
      <c r="R8639" s="366">
        <f>IF(N8639="IBIRAPITANGA FASE 3",IF(P8639="Atraso",M8639,M8639/(1+$J$2)^Q8639),IF(P8639="Atraso",M8639,M8639/(1+$J$1)^Q8639))</f>
        <v/>
      </c>
    </row>
    <row r="8640">
      <c r="A8640" t="inlineStr">
        <is>
          <t>Q08L011</t>
        </is>
      </c>
      <c r="B8640" t="inlineStr">
        <is>
          <t>PEDRO HENRIQUE GUEDES BUENO</t>
        </is>
      </c>
      <c r="C8640" t="n">
        <v>1</v>
      </c>
      <c r="D8640" t="inlineStr">
        <is>
          <t>IPCA</t>
        </is>
      </c>
      <c r="E8640" t="n">
        <v>0</v>
      </c>
      <c r="F8640" t="inlineStr">
        <is>
          <t>MENSAL</t>
        </is>
      </c>
      <c r="G8640" t="n">
        <v>46001</v>
      </c>
      <c r="H8640" t="n">
        <v>46001</v>
      </c>
      <c r="I8640" t="inlineStr">
        <is>
          <t>039</t>
        </is>
      </c>
      <c r="J8640" t="inlineStr">
        <is>
          <t>CARTEIRA</t>
        </is>
      </c>
      <c r="K8640" t="inlineStr">
        <is>
          <t>CONTRATO</t>
        </is>
      </c>
      <c r="L8640" t="n">
        <v>1403.263146</v>
      </c>
      <c r="M8640" t="inlineStr"/>
      <c r="N8640" t="inlineStr"/>
      <c r="O8640" s="142">
        <f>DATE(YEAR(H8640),MONTH(H8640),1)</f>
        <v/>
      </c>
      <c r="P8640" s="132">
        <f>IF(H8640&gt;$L$3,"Futuro","Atraso")</f>
        <v/>
      </c>
      <c r="Q8640">
        <f>12*(YEAR(H8640)-YEAR($L$3))+(MONTH(H8640)-MONTH($L$3))</f>
        <v/>
      </c>
      <c r="R8640" s="366">
        <f>IF(N8640="IBIRAPITANGA FASE 3",IF(P8640="Atraso",M8640,M8640/(1+$J$2)^Q8640),IF(P8640="Atraso",M8640,M8640/(1+$J$1)^Q8640))</f>
        <v/>
      </c>
    </row>
    <row r="8641">
      <c r="A8641" t="inlineStr">
        <is>
          <t>Q08L011</t>
        </is>
      </c>
      <c r="B8641" t="inlineStr">
        <is>
          <t>PEDRO HENRIQUE GUEDES BUENO</t>
        </is>
      </c>
      <c r="C8641" t="n">
        <v>1</v>
      </c>
      <c r="D8641" t="inlineStr">
        <is>
          <t>IPCA</t>
        </is>
      </c>
      <c r="E8641" t="n">
        <v>0</v>
      </c>
      <c r="F8641" t="inlineStr">
        <is>
          <t>MENSAL</t>
        </is>
      </c>
      <c r="G8641" t="n">
        <v>46032</v>
      </c>
      <c r="H8641" t="n">
        <v>46032</v>
      </c>
      <c r="I8641" t="inlineStr">
        <is>
          <t>040</t>
        </is>
      </c>
      <c r="J8641" t="inlineStr">
        <is>
          <t>CARTEIRA</t>
        </is>
      </c>
      <c r="K8641" t="inlineStr">
        <is>
          <t>CONTRATO</t>
        </is>
      </c>
      <c r="L8641" t="n">
        <v>1403.263146</v>
      </c>
      <c r="M8641" t="inlineStr"/>
      <c r="N8641" t="inlineStr"/>
      <c r="O8641" s="142">
        <f>DATE(YEAR(H8641),MONTH(H8641),1)</f>
        <v/>
      </c>
      <c r="P8641" s="132">
        <f>IF(H8641&gt;$L$3,"Futuro","Atraso")</f>
        <v/>
      </c>
      <c r="Q8641">
        <f>12*(YEAR(H8641)-YEAR($L$3))+(MONTH(H8641)-MONTH($L$3))</f>
        <v/>
      </c>
      <c r="R8641" s="366">
        <f>IF(N8641="IBIRAPITANGA FASE 3",IF(P8641="Atraso",M8641,M8641/(1+$J$2)^Q8641),IF(P8641="Atraso",M8641,M8641/(1+$J$1)^Q8641))</f>
        <v/>
      </c>
    </row>
    <row r="8642">
      <c r="A8642" t="inlineStr">
        <is>
          <t>Q08L011</t>
        </is>
      </c>
      <c r="B8642" t="inlineStr">
        <is>
          <t>PEDRO HENRIQUE GUEDES BUENO</t>
        </is>
      </c>
      <c r="C8642" t="n">
        <v>1</v>
      </c>
      <c r="D8642" t="inlineStr">
        <is>
          <t>IPCA</t>
        </is>
      </c>
      <c r="E8642" t="n">
        <v>0</v>
      </c>
      <c r="F8642" t="inlineStr">
        <is>
          <t>MENSAL</t>
        </is>
      </c>
      <c r="G8642" t="n">
        <v>46063</v>
      </c>
      <c r="H8642" t="n">
        <v>46063</v>
      </c>
      <c r="I8642" t="inlineStr">
        <is>
          <t>041</t>
        </is>
      </c>
      <c r="J8642" t="inlineStr">
        <is>
          <t>CARTEIRA</t>
        </is>
      </c>
      <c r="K8642" t="inlineStr">
        <is>
          <t>CONTRATO</t>
        </is>
      </c>
      <c r="L8642" t="n">
        <v>1403.263146</v>
      </c>
      <c r="M8642" t="inlineStr"/>
      <c r="N8642" t="inlineStr"/>
      <c r="O8642" s="142">
        <f>DATE(YEAR(H8642),MONTH(H8642),1)</f>
        <v/>
      </c>
      <c r="P8642" s="132">
        <f>IF(H8642&gt;$L$3,"Futuro","Atraso")</f>
        <v/>
      </c>
      <c r="Q8642">
        <f>12*(YEAR(H8642)-YEAR($L$3))+(MONTH(H8642)-MONTH($L$3))</f>
        <v/>
      </c>
      <c r="R8642" s="366">
        <f>IF(N8642="IBIRAPITANGA FASE 3",IF(P8642="Atraso",M8642,M8642/(1+$J$2)^Q8642),IF(P8642="Atraso",M8642,M8642/(1+$J$1)^Q8642))</f>
        <v/>
      </c>
    </row>
    <row r="8643">
      <c r="A8643" t="inlineStr">
        <is>
          <t>Q08L011</t>
        </is>
      </c>
      <c r="B8643" t="inlineStr">
        <is>
          <t>PEDRO HENRIQUE GUEDES BUENO</t>
        </is>
      </c>
      <c r="C8643" t="n">
        <v>1</v>
      </c>
      <c r="D8643" t="inlineStr">
        <is>
          <t>IPCA</t>
        </is>
      </c>
      <c r="E8643" t="n">
        <v>0</v>
      </c>
      <c r="F8643" t="inlineStr">
        <is>
          <t>MENSAL</t>
        </is>
      </c>
      <c r="G8643" t="n">
        <v>46091</v>
      </c>
      <c r="H8643" t="n">
        <v>46091</v>
      </c>
      <c r="I8643" t="inlineStr">
        <is>
          <t>042</t>
        </is>
      </c>
      <c r="J8643" t="inlineStr">
        <is>
          <t>CARTEIRA</t>
        </is>
      </c>
      <c r="K8643" t="inlineStr">
        <is>
          <t>CONTRATO</t>
        </is>
      </c>
      <c r="L8643" t="n">
        <v>1403.263146</v>
      </c>
      <c r="M8643" t="inlineStr"/>
      <c r="N8643" t="inlineStr"/>
      <c r="O8643" s="142">
        <f>DATE(YEAR(H8643),MONTH(H8643),1)</f>
        <v/>
      </c>
      <c r="P8643" s="132">
        <f>IF(H8643&gt;$L$3,"Futuro","Atraso")</f>
        <v/>
      </c>
      <c r="Q8643">
        <f>12*(YEAR(H8643)-YEAR($L$3))+(MONTH(H8643)-MONTH($L$3))</f>
        <v/>
      </c>
      <c r="R8643" s="366">
        <f>IF(N8643="IBIRAPITANGA FASE 3",IF(P8643="Atraso",M8643,M8643/(1+$J$2)^Q8643),IF(P8643="Atraso",M8643,M8643/(1+$J$1)^Q8643))</f>
        <v/>
      </c>
    </row>
    <row r="8644">
      <c r="A8644" t="inlineStr">
        <is>
          <t>Q08L011</t>
        </is>
      </c>
      <c r="B8644" t="inlineStr">
        <is>
          <t>PEDRO HENRIQUE GUEDES BUENO</t>
        </is>
      </c>
      <c r="C8644" t="n">
        <v>1</v>
      </c>
      <c r="D8644" t="inlineStr">
        <is>
          <t>IPCA</t>
        </is>
      </c>
      <c r="E8644" t="n">
        <v>0</v>
      </c>
      <c r="F8644" t="inlineStr">
        <is>
          <t>MENSAL</t>
        </is>
      </c>
      <c r="G8644" t="n">
        <v>46122</v>
      </c>
      <c r="H8644" t="n">
        <v>46122</v>
      </c>
      <c r="I8644" t="inlineStr">
        <is>
          <t>043</t>
        </is>
      </c>
      <c r="J8644" t="inlineStr">
        <is>
          <t>CARTEIRA</t>
        </is>
      </c>
      <c r="K8644" t="inlineStr">
        <is>
          <t>CONTRATO</t>
        </is>
      </c>
      <c r="L8644" t="n">
        <v>1403.263146</v>
      </c>
      <c r="M8644" t="inlineStr"/>
      <c r="N8644" t="inlineStr"/>
      <c r="O8644" s="142">
        <f>DATE(YEAR(H8644),MONTH(H8644),1)</f>
        <v/>
      </c>
      <c r="P8644" s="132">
        <f>IF(H8644&gt;$L$3,"Futuro","Atraso")</f>
        <v/>
      </c>
      <c r="Q8644">
        <f>12*(YEAR(H8644)-YEAR($L$3))+(MONTH(H8644)-MONTH($L$3))</f>
        <v/>
      </c>
      <c r="R8644" s="366">
        <f>IF(N8644="IBIRAPITANGA FASE 3",IF(P8644="Atraso",M8644,M8644/(1+$J$2)^Q8644),IF(P8644="Atraso",M8644,M8644/(1+$J$1)^Q8644))</f>
        <v/>
      </c>
    </row>
    <row r="8645">
      <c r="A8645" t="inlineStr">
        <is>
          <t>Q08L011</t>
        </is>
      </c>
      <c r="B8645" t="inlineStr">
        <is>
          <t>PEDRO HENRIQUE GUEDES BUENO</t>
        </is>
      </c>
      <c r="C8645" t="n">
        <v>1</v>
      </c>
      <c r="D8645" t="inlineStr">
        <is>
          <t>IPCA</t>
        </is>
      </c>
      <c r="E8645" t="n">
        <v>0</v>
      </c>
      <c r="F8645" t="inlineStr">
        <is>
          <t>MENSAL</t>
        </is>
      </c>
      <c r="G8645" t="n">
        <v>46152</v>
      </c>
      <c r="H8645" t="n">
        <v>46152</v>
      </c>
      <c r="I8645" t="inlineStr">
        <is>
          <t>044</t>
        </is>
      </c>
      <c r="J8645" t="inlineStr">
        <is>
          <t>CARTEIRA</t>
        </is>
      </c>
      <c r="K8645" t="inlineStr">
        <is>
          <t>CONTRATO</t>
        </is>
      </c>
      <c r="L8645" t="n">
        <v>1403.263146</v>
      </c>
      <c r="M8645" t="inlineStr"/>
      <c r="N8645" t="inlineStr"/>
      <c r="O8645" s="142">
        <f>DATE(YEAR(H8645),MONTH(H8645),1)</f>
        <v/>
      </c>
      <c r="P8645" s="132">
        <f>IF(H8645&gt;$L$3,"Futuro","Atraso")</f>
        <v/>
      </c>
      <c r="Q8645">
        <f>12*(YEAR(H8645)-YEAR($L$3))+(MONTH(H8645)-MONTH($L$3))</f>
        <v/>
      </c>
      <c r="R8645" s="366">
        <f>IF(N8645="IBIRAPITANGA FASE 3",IF(P8645="Atraso",M8645,M8645/(1+$J$2)^Q8645),IF(P8645="Atraso",M8645,M8645/(1+$J$1)^Q8645))</f>
        <v/>
      </c>
    </row>
    <row r="8646">
      <c r="A8646" t="inlineStr">
        <is>
          <t>Q08L011</t>
        </is>
      </c>
      <c r="B8646" t="inlineStr">
        <is>
          <t>PEDRO HENRIQUE GUEDES BUENO</t>
        </is>
      </c>
      <c r="C8646" t="n">
        <v>1</v>
      </c>
      <c r="D8646" t="inlineStr">
        <is>
          <t>IPCA</t>
        </is>
      </c>
      <c r="E8646" t="n">
        <v>0</v>
      </c>
      <c r="F8646" t="inlineStr">
        <is>
          <t>MENSAL</t>
        </is>
      </c>
      <c r="G8646" t="n">
        <v>46183</v>
      </c>
      <c r="H8646" t="n">
        <v>46183</v>
      </c>
      <c r="I8646" t="inlineStr">
        <is>
          <t>045</t>
        </is>
      </c>
      <c r="J8646" t="inlineStr">
        <is>
          <t>CARTEIRA</t>
        </is>
      </c>
      <c r="K8646" t="inlineStr">
        <is>
          <t>CONTRATO</t>
        </is>
      </c>
      <c r="L8646" t="n">
        <v>1403.263146</v>
      </c>
      <c r="M8646" t="inlineStr"/>
      <c r="N8646" t="inlineStr"/>
      <c r="O8646" s="142">
        <f>DATE(YEAR(H8646),MONTH(H8646),1)</f>
        <v/>
      </c>
      <c r="P8646" s="132">
        <f>IF(H8646&gt;$L$3,"Futuro","Atraso")</f>
        <v/>
      </c>
      <c r="Q8646">
        <f>12*(YEAR(H8646)-YEAR($L$3))+(MONTH(H8646)-MONTH($L$3))</f>
        <v/>
      </c>
      <c r="R8646" s="366">
        <f>IF(N8646="IBIRAPITANGA FASE 3",IF(P8646="Atraso",M8646,M8646/(1+$J$2)^Q8646),IF(P8646="Atraso",M8646,M8646/(1+$J$1)^Q8646))</f>
        <v/>
      </c>
    </row>
    <row r="8647">
      <c r="A8647" t="inlineStr">
        <is>
          <t>Q08L011</t>
        </is>
      </c>
      <c r="B8647" t="inlineStr">
        <is>
          <t>PEDRO HENRIQUE GUEDES BUENO</t>
        </is>
      </c>
      <c r="C8647" t="n">
        <v>1</v>
      </c>
      <c r="D8647" t="inlineStr">
        <is>
          <t>IPCA</t>
        </is>
      </c>
      <c r="E8647" t="n">
        <v>0</v>
      </c>
      <c r="F8647" t="inlineStr">
        <is>
          <t>MENSAL</t>
        </is>
      </c>
      <c r="G8647" t="n">
        <v>46213</v>
      </c>
      <c r="H8647" t="n">
        <v>46213</v>
      </c>
      <c r="I8647" t="inlineStr">
        <is>
          <t>046</t>
        </is>
      </c>
      <c r="J8647" t="inlineStr">
        <is>
          <t>CARTEIRA</t>
        </is>
      </c>
      <c r="K8647" t="inlineStr">
        <is>
          <t>CONTRATO</t>
        </is>
      </c>
      <c r="L8647" t="n">
        <v>1403.263146</v>
      </c>
      <c r="M8647" t="inlineStr"/>
      <c r="N8647" t="inlineStr"/>
      <c r="O8647" s="142">
        <f>DATE(YEAR(H8647),MONTH(H8647),1)</f>
        <v/>
      </c>
      <c r="P8647" s="132">
        <f>IF(H8647&gt;$L$3,"Futuro","Atraso")</f>
        <v/>
      </c>
      <c r="Q8647">
        <f>12*(YEAR(H8647)-YEAR($L$3))+(MONTH(H8647)-MONTH($L$3))</f>
        <v/>
      </c>
      <c r="R8647" s="366">
        <f>IF(N8647="IBIRAPITANGA FASE 3",IF(P8647="Atraso",M8647,M8647/(1+$J$2)^Q8647),IF(P8647="Atraso",M8647,M8647/(1+$J$1)^Q8647))</f>
        <v/>
      </c>
    </row>
    <row r="8648">
      <c r="A8648" t="inlineStr">
        <is>
          <t>Q08L011</t>
        </is>
      </c>
      <c r="B8648" t="inlineStr">
        <is>
          <t>PEDRO HENRIQUE GUEDES BUENO</t>
        </is>
      </c>
      <c r="C8648" t="n">
        <v>1</v>
      </c>
      <c r="D8648" t="inlineStr">
        <is>
          <t>IPCA</t>
        </is>
      </c>
      <c r="E8648" t="n">
        <v>0</v>
      </c>
      <c r="F8648" t="inlineStr">
        <is>
          <t>MENSAL</t>
        </is>
      </c>
      <c r="G8648" t="n">
        <v>46244</v>
      </c>
      <c r="H8648" t="n">
        <v>46244</v>
      </c>
      <c r="I8648" t="inlineStr">
        <is>
          <t>047</t>
        </is>
      </c>
      <c r="J8648" t="inlineStr">
        <is>
          <t>CARTEIRA</t>
        </is>
      </c>
      <c r="K8648" t="inlineStr">
        <is>
          <t>CONTRATO</t>
        </is>
      </c>
      <c r="L8648" t="n">
        <v>1403.263146</v>
      </c>
      <c r="M8648" t="inlineStr"/>
      <c r="N8648" t="inlineStr"/>
      <c r="O8648" s="142">
        <f>DATE(YEAR(H8648),MONTH(H8648),1)</f>
        <v/>
      </c>
      <c r="P8648" s="132">
        <f>IF(H8648&gt;$L$3,"Futuro","Atraso")</f>
        <v/>
      </c>
      <c r="Q8648">
        <f>12*(YEAR(H8648)-YEAR($L$3))+(MONTH(H8648)-MONTH($L$3))</f>
        <v/>
      </c>
      <c r="R8648" s="366">
        <f>IF(N8648="IBIRAPITANGA FASE 3",IF(P8648="Atraso",M8648,M8648/(1+$J$2)^Q8648),IF(P8648="Atraso",M8648,M8648/(1+$J$1)^Q8648))</f>
        <v/>
      </c>
    </row>
    <row r="8649">
      <c r="A8649" t="inlineStr">
        <is>
          <t>Q08L011</t>
        </is>
      </c>
      <c r="B8649" t="inlineStr">
        <is>
          <t>PEDRO HENRIQUE GUEDES BUENO</t>
        </is>
      </c>
      <c r="C8649" t="n">
        <v>1</v>
      </c>
      <c r="D8649" t="inlineStr">
        <is>
          <t>IPCA</t>
        </is>
      </c>
      <c r="E8649" t="n">
        <v>0</v>
      </c>
      <c r="F8649" t="inlineStr">
        <is>
          <t>MENSAL</t>
        </is>
      </c>
      <c r="G8649" t="n">
        <v>46275</v>
      </c>
      <c r="H8649" t="n">
        <v>46275</v>
      </c>
      <c r="I8649" t="inlineStr">
        <is>
          <t>048</t>
        </is>
      </c>
      <c r="J8649" t="inlineStr">
        <is>
          <t>CARTEIRA</t>
        </is>
      </c>
      <c r="K8649" t="inlineStr">
        <is>
          <t>CONTRATO</t>
        </is>
      </c>
      <c r="L8649" t="n">
        <v>1403.263146</v>
      </c>
      <c r="M8649" t="inlineStr"/>
      <c r="N8649" t="inlineStr"/>
      <c r="O8649" s="142">
        <f>DATE(YEAR(H8649),MONTH(H8649),1)</f>
        <v/>
      </c>
      <c r="P8649" s="132">
        <f>IF(H8649&gt;$L$3,"Futuro","Atraso")</f>
        <v/>
      </c>
      <c r="Q8649">
        <f>12*(YEAR(H8649)-YEAR($L$3))+(MONTH(H8649)-MONTH($L$3))</f>
        <v/>
      </c>
      <c r="R8649" s="366">
        <f>IF(N8649="IBIRAPITANGA FASE 3",IF(P8649="Atraso",M8649,M8649/(1+$J$2)^Q8649),IF(P8649="Atraso",M8649,M8649/(1+$J$1)^Q8649))</f>
        <v/>
      </c>
    </row>
    <row r="8650">
      <c r="A8650" t="inlineStr">
        <is>
          <t>Q08L013</t>
        </is>
      </c>
      <c r="B8650" t="inlineStr">
        <is>
          <t>CARLOS AUGUSTO LOURENCO SILVA</t>
        </is>
      </c>
      <c r="C8650" t="n">
        <v>1</v>
      </c>
      <c r="D8650" t="inlineStr">
        <is>
          <t>IPCA</t>
        </is>
      </c>
      <c r="E8650" t="n">
        <v>0</v>
      </c>
      <c r="F8650" t="inlineStr">
        <is>
          <t>MENSAL</t>
        </is>
      </c>
      <c r="G8650" t="n">
        <v>45209</v>
      </c>
      <c r="H8650" t="n">
        <v>45209</v>
      </c>
      <c r="I8650" t="inlineStr">
        <is>
          <t>009</t>
        </is>
      </c>
      <c r="J8650" t="inlineStr">
        <is>
          <t>CARTEIRA</t>
        </is>
      </c>
      <c r="K8650" t="inlineStr">
        <is>
          <t>CONTRATO</t>
        </is>
      </c>
      <c r="L8650" t="n">
        <v>2100.331152</v>
      </c>
      <c r="M8650" t="inlineStr"/>
      <c r="N8650" t="inlineStr"/>
      <c r="O8650" s="142">
        <f>DATE(YEAR(H8650),MONTH(H8650),1)</f>
        <v/>
      </c>
      <c r="P8650" s="132">
        <f>IF(H8650&gt;$L$3,"Futuro","Atraso")</f>
        <v/>
      </c>
      <c r="Q8650">
        <f>12*(YEAR(H8650)-YEAR($L$3))+(MONTH(H8650)-MONTH($L$3))</f>
        <v/>
      </c>
      <c r="R8650" s="366">
        <f>IF(N8650="IBIRAPITANGA FASE 3",IF(P8650="Atraso",M8650,M8650/(1+$J$2)^Q8650),IF(P8650="Atraso",M8650,M8650/(1+$J$1)^Q8650))</f>
        <v/>
      </c>
    </row>
    <row r="8651">
      <c r="A8651" t="inlineStr">
        <is>
          <t>Q08L013</t>
        </is>
      </c>
      <c r="B8651" t="inlineStr">
        <is>
          <t>CARLOS AUGUSTO LOURENCO SILVA</t>
        </is>
      </c>
      <c r="C8651" t="n">
        <v>1</v>
      </c>
      <c r="D8651" t="inlineStr">
        <is>
          <t>IPCA</t>
        </is>
      </c>
      <c r="E8651" t="n">
        <v>0</v>
      </c>
      <c r="F8651" t="inlineStr">
        <is>
          <t>MENSAL</t>
        </is>
      </c>
      <c r="G8651" t="n">
        <v>45240</v>
      </c>
      <c r="H8651" t="n">
        <v>45240</v>
      </c>
      <c r="I8651" t="inlineStr">
        <is>
          <t>010</t>
        </is>
      </c>
      <c r="J8651" t="inlineStr">
        <is>
          <t>CARTEIRA</t>
        </is>
      </c>
      <c r="K8651" t="inlineStr">
        <is>
          <t>CONTRATO</t>
        </is>
      </c>
      <c r="L8651" t="n">
        <v>2100.331152</v>
      </c>
      <c r="M8651" t="inlineStr"/>
      <c r="N8651" t="inlineStr"/>
      <c r="O8651" s="142">
        <f>DATE(YEAR(H8651),MONTH(H8651),1)</f>
        <v/>
      </c>
      <c r="P8651" s="132">
        <f>IF(H8651&gt;$L$3,"Futuro","Atraso")</f>
        <v/>
      </c>
      <c r="Q8651">
        <f>12*(YEAR(H8651)-YEAR($L$3))+(MONTH(H8651)-MONTH($L$3))</f>
        <v/>
      </c>
      <c r="R8651" s="366">
        <f>IF(N8651="IBIRAPITANGA FASE 3",IF(P8651="Atraso",M8651,M8651/(1+$J$2)^Q8651),IF(P8651="Atraso",M8651,M8651/(1+$J$1)^Q8651))</f>
        <v/>
      </c>
    </row>
    <row r="8652">
      <c r="A8652" t="inlineStr">
        <is>
          <t>Q08L013</t>
        </is>
      </c>
      <c r="B8652" t="inlineStr">
        <is>
          <t>CARLOS AUGUSTO LOURENCO SILVA</t>
        </is>
      </c>
      <c r="C8652" t="n">
        <v>1</v>
      </c>
      <c r="D8652" t="inlineStr">
        <is>
          <t>IPCA</t>
        </is>
      </c>
      <c r="E8652" t="n">
        <v>0</v>
      </c>
      <c r="F8652" t="inlineStr">
        <is>
          <t>MENSAL</t>
        </is>
      </c>
      <c r="G8652" t="n">
        <v>45270</v>
      </c>
      <c r="H8652" t="n">
        <v>45270</v>
      </c>
      <c r="I8652" t="inlineStr">
        <is>
          <t>011</t>
        </is>
      </c>
      <c r="J8652" t="inlineStr">
        <is>
          <t>CARTEIRA</t>
        </is>
      </c>
      <c r="K8652" t="inlineStr">
        <is>
          <t>CONTRATO</t>
        </is>
      </c>
      <c r="L8652" t="n">
        <v>2100.331152</v>
      </c>
      <c r="M8652" t="inlineStr"/>
      <c r="N8652" t="inlineStr"/>
      <c r="O8652" s="142">
        <f>DATE(YEAR(H8652),MONTH(H8652),1)</f>
        <v/>
      </c>
      <c r="P8652" s="132">
        <f>IF(H8652&gt;$L$3,"Futuro","Atraso")</f>
        <v/>
      </c>
      <c r="Q8652">
        <f>12*(YEAR(H8652)-YEAR($L$3))+(MONTH(H8652)-MONTH($L$3))</f>
        <v/>
      </c>
      <c r="R8652" s="366">
        <f>IF(N8652="IBIRAPITANGA FASE 3",IF(P8652="Atraso",M8652,M8652/(1+$J$2)^Q8652),IF(P8652="Atraso",M8652,M8652/(1+$J$1)^Q8652))</f>
        <v/>
      </c>
    </row>
    <row r="8653">
      <c r="A8653" t="inlineStr">
        <is>
          <t>Q08L013</t>
        </is>
      </c>
      <c r="B8653" t="inlineStr">
        <is>
          <t>CARLOS AUGUSTO LOURENCO SILVA</t>
        </is>
      </c>
      <c r="C8653" t="n">
        <v>1</v>
      </c>
      <c r="D8653" t="inlineStr">
        <is>
          <t>IPCA</t>
        </is>
      </c>
      <c r="E8653" t="n">
        <v>0</v>
      </c>
      <c r="F8653" t="inlineStr">
        <is>
          <t>MENSAL</t>
        </is>
      </c>
      <c r="G8653" t="n">
        <v>45301</v>
      </c>
      <c r="H8653" t="n">
        <v>45301</v>
      </c>
      <c r="I8653" t="inlineStr">
        <is>
          <t>012</t>
        </is>
      </c>
      <c r="J8653" t="inlineStr">
        <is>
          <t>CARTEIRA</t>
        </is>
      </c>
      <c r="K8653" t="inlineStr">
        <is>
          <t>CONTRATO</t>
        </is>
      </c>
      <c r="L8653" t="n">
        <v>2100.331152</v>
      </c>
      <c r="M8653" t="inlineStr"/>
      <c r="N8653" t="inlineStr"/>
      <c r="O8653" s="142">
        <f>DATE(YEAR(H8653),MONTH(H8653),1)</f>
        <v/>
      </c>
      <c r="P8653" s="132">
        <f>IF(H8653&gt;$L$3,"Futuro","Atraso")</f>
        <v/>
      </c>
      <c r="Q8653">
        <f>12*(YEAR(H8653)-YEAR($L$3))+(MONTH(H8653)-MONTH($L$3))</f>
        <v/>
      </c>
      <c r="R8653" s="366">
        <f>IF(N8653="IBIRAPITANGA FASE 3",IF(P8653="Atraso",M8653,M8653/(1+$J$2)^Q8653),IF(P8653="Atraso",M8653,M8653/(1+$J$1)^Q8653))</f>
        <v/>
      </c>
    </row>
    <row r="8654">
      <c r="A8654" t="inlineStr">
        <is>
          <t>Q08L013</t>
        </is>
      </c>
      <c r="B8654" t="inlineStr">
        <is>
          <t>CARLOS AUGUSTO LOURENCO SILVA</t>
        </is>
      </c>
      <c r="C8654" t="n">
        <v>1</v>
      </c>
      <c r="D8654" t="inlineStr">
        <is>
          <t>IPCA</t>
        </is>
      </c>
      <c r="E8654" t="n">
        <v>0</v>
      </c>
      <c r="F8654" t="inlineStr">
        <is>
          <t>MENSAL</t>
        </is>
      </c>
      <c r="G8654" t="n">
        <v>45332</v>
      </c>
      <c r="H8654" t="n">
        <v>45332</v>
      </c>
      <c r="I8654" t="inlineStr">
        <is>
          <t>013</t>
        </is>
      </c>
      <c r="J8654" t="inlineStr">
        <is>
          <t>CARTEIRA</t>
        </is>
      </c>
      <c r="K8654" t="inlineStr">
        <is>
          <t>CONTRATO</t>
        </is>
      </c>
      <c r="L8654" t="n">
        <v>2100.331152</v>
      </c>
      <c r="M8654" t="inlineStr"/>
      <c r="N8654" t="inlineStr"/>
      <c r="O8654" s="142">
        <f>DATE(YEAR(H8654),MONTH(H8654),1)</f>
        <v/>
      </c>
      <c r="P8654" s="132">
        <f>IF(H8654&gt;$L$3,"Futuro","Atraso")</f>
        <v/>
      </c>
      <c r="Q8654">
        <f>12*(YEAR(H8654)-YEAR($L$3))+(MONTH(H8654)-MONTH($L$3))</f>
        <v/>
      </c>
      <c r="R8654" s="366">
        <f>IF(N8654="IBIRAPITANGA FASE 3",IF(P8654="Atraso",M8654,M8654/(1+$J$2)^Q8654),IF(P8654="Atraso",M8654,M8654/(1+$J$1)^Q8654))</f>
        <v/>
      </c>
    </row>
    <row r="8655">
      <c r="A8655" t="inlineStr">
        <is>
          <t>Q08L013</t>
        </is>
      </c>
      <c r="B8655" t="inlineStr">
        <is>
          <t>CARLOS AUGUSTO LOURENCO SILVA</t>
        </is>
      </c>
      <c r="C8655" t="n">
        <v>1</v>
      </c>
      <c r="D8655" t="inlineStr">
        <is>
          <t>IPCA</t>
        </is>
      </c>
      <c r="E8655" t="n">
        <v>0</v>
      </c>
      <c r="F8655" t="inlineStr">
        <is>
          <t>MENSAL</t>
        </is>
      </c>
      <c r="G8655" t="n">
        <v>45361</v>
      </c>
      <c r="H8655" t="n">
        <v>45361</v>
      </c>
      <c r="I8655" t="inlineStr">
        <is>
          <t>014</t>
        </is>
      </c>
      <c r="J8655" t="inlineStr">
        <is>
          <t>CARTEIRA</t>
        </is>
      </c>
      <c r="K8655" t="inlineStr">
        <is>
          <t>CONTRATO</t>
        </is>
      </c>
      <c r="L8655" t="n">
        <v>2100.331152</v>
      </c>
      <c r="M8655" t="inlineStr"/>
      <c r="N8655" t="inlineStr"/>
      <c r="O8655" s="142">
        <f>DATE(YEAR(H8655),MONTH(H8655),1)</f>
        <v/>
      </c>
      <c r="P8655" s="132">
        <f>IF(H8655&gt;$L$3,"Futuro","Atraso")</f>
        <v/>
      </c>
      <c r="Q8655">
        <f>12*(YEAR(H8655)-YEAR($L$3))+(MONTH(H8655)-MONTH($L$3))</f>
        <v/>
      </c>
      <c r="R8655" s="366">
        <f>IF(N8655="IBIRAPITANGA FASE 3",IF(P8655="Atraso",M8655,M8655/(1+$J$2)^Q8655),IF(P8655="Atraso",M8655,M8655/(1+$J$1)^Q8655))</f>
        <v/>
      </c>
    </row>
    <row r="8656">
      <c r="A8656" t="inlineStr">
        <is>
          <t>Q08L013</t>
        </is>
      </c>
      <c r="B8656" t="inlineStr">
        <is>
          <t>CARLOS AUGUSTO LOURENCO SILVA</t>
        </is>
      </c>
      <c r="C8656" t="n">
        <v>1</v>
      </c>
      <c r="D8656" t="inlineStr">
        <is>
          <t>IPCA</t>
        </is>
      </c>
      <c r="E8656" t="n">
        <v>0</v>
      </c>
      <c r="F8656" t="inlineStr">
        <is>
          <t>MENSAL</t>
        </is>
      </c>
      <c r="G8656" t="n">
        <v>45392</v>
      </c>
      <c r="H8656" t="n">
        <v>45392</v>
      </c>
      <c r="I8656" t="inlineStr">
        <is>
          <t>015</t>
        </is>
      </c>
      <c r="J8656" t="inlineStr">
        <is>
          <t>CARTEIRA</t>
        </is>
      </c>
      <c r="K8656" t="inlineStr">
        <is>
          <t>CONTRATO</t>
        </is>
      </c>
      <c r="L8656" t="n">
        <v>2100.331152</v>
      </c>
      <c r="M8656" t="inlineStr"/>
      <c r="N8656" t="inlineStr"/>
      <c r="O8656" s="142">
        <f>DATE(YEAR(H8656),MONTH(H8656),1)</f>
        <v/>
      </c>
      <c r="P8656" s="132">
        <f>IF(H8656&gt;$L$3,"Futuro","Atraso")</f>
        <v/>
      </c>
      <c r="Q8656">
        <f>12*(YEAR(H8656)-YEAR($L$3))+(MONTH(H8656)-MONTH($L$3))</f>
        <v/>
      </c>
      <c r="R8656" s="366">
        <f>IF(N8656="IBIRAPITANGA FASE 3",IF(P8656="Atraso",M8656,M8656/(1+$J$2)^Q8656),IF(P8656="Atraso",M8656,M8656/(1+$J$1)^Q8656))</f>
        <v/>
      </c>
    </row>
    <row r="8657">
      <c r="A8657" t="inlineStr">
        <is>
          <t>Q08L013</t>
        </is>
      </c>
      <c r="B8657" t="inlineStr">
        <is>
          <t>CARLOS AUGUSTO LOURENCO SILVA</t>
        </is>
      </c>
      <c r="C8657" t="n">
        <v>1</v>
      </c>
      <c r="D8657" t="inlineStr">
        <is>
          <t>IPCA</t>
        </is>
      </c>
      <c r="E8657" t="n">
        <v>0</v>
      </c>
      <c r="F8657" t="inlineStr">
        <is>
          <t>MENSAL</t>
        </is>
      </c>
      <c r="G8657" t="n">
        <v>45422</v>
      </c>
      <c r="H8657" t="n">
        <v>45422</v>
      </c>
      <c r="I8657" t="inlineStr">
        <is>
          <t>016</t>
        </is>
      </c>
      <c r="J8657" t="inlineStr">
        <is>
          <t>CARTEIRA</t>
        </is>
      </c>
      <c r="K8657" t="inlineStr">
        <is>
          <t>CONTRATO</t>
        </is>
      </c>
      <c r="L8657" t="n">
        <v>2100.331152</v>
      </c>
      <c r="M8657" t="inlineStr"/>
      <c r="N8657" t="inlineStr"/>
      <c r="O8657" s="142">
        <f>DATE(YEAR(H8657),MONTH(H8657),1)</f>
        <v/>
      </c>
      <c r="P8657" s="132">
        <f>IF(H8657&gt;$L$3,"Futuro","Atraso")</f>
        <v/>
      </c>
      <c r="Q8657">
        <f>12*(YEAR(H8657)-YEAR($L$3))+(MONTH(H8657)-MONTH($L$3))</f>
        <v/>
      </c>
      <c r="R8657" s="366">
        <f>IF(N8657="IBIRAPITANGA FASE 3",IF(P8657="Atraso",M8657,M8657/(1+$J$2)^Q8657),IF(P8657="Atraso",M8657,M8657/(1+$J$1)^Q8657))</f>
        <v/>
      </c>
    </row>
    <row r="8658">
      <c r="A8658" t="inlineStr">
        <is>
          <t>Q08L013</t>
        </is>
      </c>
      <c r="B8658" t="inlineStr">
        <is>
          <t>CARLOS AUGUSTO LOURENCO SILVA</t>
        </is>
      </c>
      <c r="C8658" t="n">
        <v>1</v>
      </c>
      <c r="D8658" t="inlineStr">
        <is>
          <t>IPCA</t>
        </is>
      </c>
      <c r="E8658" t="n">
        <v>0</v>
      </c>
      <c r="F8658" t="inlineStr">
        <is>
          <t>MENSAL</t>
        </is>
      </c>
      <c r="G8658" t="n">
        <v>45453</v>
      </c>
      <c r="H8658" t="n">
        <v>45453</v>
      </c>
      <c r="I8658" t="inlineStr">
        <is>
          <t>017</t>
        </is>
      </c>
      <c r="J8658" t="inlineStr">
        <is>
          <t>CARTEIRA</t>
        </is>
      </c>
      <c r="K8658" t="inlineStr">
        <is>
          <t>CONTRATO</t>
        </is>
      </c>
      <c r="L8658" t="n">
        <v>2100.331152</v>
      </c>
      <c r="M8658" t="inlineStr"/>
      <c r="N8658" t="inlineStr"/>
      <c r="O8658" s="142">
        <f>DATE(YEAR(H8658),MONTH(H8658),1)</f>
        <v/>
      </c>
      <c r="P8658" s="132">
        <f>IF(H8658&gt;$L$3,"Futuro","Atraso")</f>
        <v/>
      </c>
      <c r="Q8658">
        <f>12*(YEAR(H8658)-YEAR($L$3))+(MONTH(H8658)-MONTH($L$3))</f>
        <v/>
      </c>
      <c r="R8658" s="366">
        <f>IF(N8658="IBIRAPITANGA FASE 3",IF(P8658="Atraso",M8658,M8658/(1+$J$2)^Q8658),IF(P8658="Atraso",M8658,M8658/(1+$J$1)^Q8658))</f>
        <v/>
      </c>
    </row>
    <row r="8659">
      <c r="A8659" t="inlineStr">
        <is>
          <t>Q08L013</t>
        </is>
      </c>
      <c r="B8659" t="inlineStr">
        <is>
          <t>CARLOS AUGUSTO LOURENCO SILVA</t>
        </is>
      </c>
      <c r="C8659" t="n">
        <v>1</v>
      </c>
      <c r="D8659" t="inlineStr">
        <is>
          <t>IPCA</t>
        </is>
      </c>
      <c r="E8659" t="n">
        <v>0</v>
      </c>
      <c r="F8659" t="inlineStr">
        <is>
          <t>MENSAL</t>
        </is>
      </c>
      <c r="G8659" t="n">
        <v>45483</v>
      </c>
      <c r="H8659" t="n">
        <v>45483</v>
      </c>
      <c r="I8659" t="inlineStr">
        <is>
          <t>018</t>
        </is>
      </c>
      <c r="J8659" t="inlineStr">
        <is>
          <t>CARTEIRA</t>
        </is>
      </c>
      <c r="K8659" t="inlineStr">
        <is>
          <t>CONTRATO</t>
        </is>
      </c>
      <c r="L8659" t="n">
        <v>2100.331152</v>
      </c>
      <c r="M8659" t="inlineStr"/>
      <c r="N8659" t="inlineStr"/>
      <c r="O8659" s="142">
        <f>DATE(YEAR(H8659),MONTH(H8659),1)</f>
        <v/>
      </c>
      <c r="P8659" s="132">
        <f>IF(H8659&gt;$L$3,"Futuro","Atraso")</f>
        <v/>
      </c>
      <c r="Q8659">
        <f>12*(YEAR(H8659)-YEAR($L$3))+(MONTH(H8659)-MONTH($L$3))</f>
        <v/>
      </c>
      <c r="R8659" s="366">
        <f>IF(N8659="IBIRAPITANGA FASE 3",IF(P8659="Atraso",M8659,M8659/(1+$J$2)^Q8659),IF(P8659="Atraso",M8659,M8659/(1+$J$1)^Q8659))</f>
        <v/>
      </c>
    </row>
    <row r="8660">
      <c r="A8660" t="inlineStr">
        <is>
          <t>Q08L013</t>
        </is>
      </c>
      <c r="B8660" t="inlineStr">
        <is>
          <t>CARLOS AUGUSTO LOURENCO SILVA</t>
        </is>
      </c>
      <c r="C8660" t="n">
        <v>1</v>
      </c>
      <c r="D8660" t="inlineStr">
        <is>
          <t>IPCA</t>
        </is>
      </c>
      <c r="E8660" t="n">
        <v>0</v>
      </c>
      <c r="F8660" t="inlineStr">
        <is>
          <t>MENSAL</t>
        </is>
      </c>
      <c r="G8660" t="n">
        <v>45514</v>
      </c>
      <c r="H8660" t="n">
        <v>45514</v>
      </c>
      <c r="I8660" t="inlineStr">
        <is>
          <t>019</t>
        </is>
      </c>
      <c r="J8660" t="inlineStr">
        <is>
          <t>CARTEIRA</t>
        </is>
      </c>
      <c r="K8660" t="inlineStr">
        <is>
          <t>CONTRATO</t>
        </is>
      </c>
      <c r="L8660" t="n">
        <v>2100.331152</v>
      </c>
      <c r="M8660" t="inlineStr"/>
      <c r="N8660" t="inlineStr"/>
      <c r="O8660" s="142">
        <f>DATE(YEAR(H8660),MONTH(H8660),1)</f>
        <v/>
      </c>
      <c r="P8660" s="132">
        <f>IF(H8660&gt;$L$3,"Futuro","Atraso")</f>
        <v/>
      </c>
      <c r="Q8660">
        <f>12*(YEAR(H8660)-YEAR($L$3))+(MONTH(H8660)-MONTH($L$3))</f>
        <v/>
      </c>
      <c r="R8660" s="366">
        <f>IF(N8660="IBIRAPITANGA FASE 3",IF(P8660="Atraso",M8660,M8660/(1+$J$2)^Q8660),IF(P8660="Atraso",M8660,M8660/(1+$J$1)^Q8660))</f>
        <v/>
      </c>
    </row>
    <row r="8661">
      <c r="A8661" t="inlineStr">
        <is>
          <t>Q08L013</t>
        </is>
      </c>
      <c r="B8661" t="inlineStr">
        <is>
          <t>CARLOS AUGUSTO LOURENCO SILVA</t>
        </is>
      </c>
      <c r="C8661" t="n">
        <v>1</v>
      </c>
      <c r="D8661" t="inlineStr">
        <is>
          <t>IPCA</t>
        </is>
      </c>
      <c r="E8661" t="n">
        <v>0</v>
      </c>
      <c r="F8661" t="inlineStr">
        <is>
          <t>MENSAL</t>
        </is>
      </c>
      <c r="G8661" t="n">
        <v>45545</v>
      </c>
      <c r="H8661" t="n">
        <v>45545</v>
      </c>
      <c r="I8661" t="inlineStr">
        <is>
          <t>020</t>
        </is>
      </c>
      <c r="J8661" t="inlineStr">
        <is>
          <t>CARTEIRA</t>
        </is>
      </c>
      <c r="K8661" t="inlineStr">
        <is>
          <t>CONTRATO</t>
        </is>
      </c>
      <c r="L8661" t="n">
        <v>2100.331152</v>
      </c>
      <c r="M8661" t="inlineStr"/>
      <c r="N8661" t="inlineStr"/>
      <c r="O8661" s="142">
        <f>DATE(YEAR(H8661),MONTH(H8661),1)</f>
        <v/>
      </c>
      <c r="P8661" s="132">
        <f>IF(H8661&gt;$L$3,"Futuro","Atraso")</f>
        <v/>
      </c>
      <c r="Q8661">
        <f>12*(YEAR(H8661)-YEAR($L$3))+(MONTH(H8661)-MONTH($L$3))</f>
        <v/>
      </c>
      <c r="R8661" s="366">
        <f>IF(N8661="IBIRAPITANGA FASE 3",IF(P8661="Atraso",M8661,M8661/(1+$J$2)^Q8661),IF(P8661="Atraso",M8661,M8661/(1+$J$1)^Q8661))</f>
        <v/>
      </c>
    </row>
    <row r="8662">
      <c r="A8662" t="inlineStr">
        <is>
          <t>Q08L013</t>
        </is>
      </c>
      <c r="B8662" t="inlineStr">
        <is>
          <t>CARLOS AUGUSTO LOURENCO SILVA</t>
        </is>
      </c>
      <c r="C8662" t="n">
        <v>1</v>
      </c>
      <c r="D8662" t="inlineStr">
        <is>
          <t>IPCA</t>
        </is>
      </c>
      <c r="E8662" t="n">
        <v>0</v>
      </c>
      <c r="F8662" t="inlineStr">
        <is>
          <t>MENSAL</t>
        </is>
      </c>
      <c r="G8662" t="n">
        <v>45575</v>
      </c>
      <c r="H8662" t="n">
        <v>45575</v>
      </c>
      <c r="I8662" t="inlineStr">
        <is>
          <t>021</t>
        </is>
      </c>
      <c r="J8662" t="inlineStr">
        <is>
          <t>CARTEIRA</t>
        </is>
      </c>
      <c r="K8662" t="inlineStr">
        <is>
          <t>CONTRATO</t>
        </is>
      </c>
      <c r="L8662" t="n">
        <v>2100.331152</v>
      </c>
      <c r="M8662" t="inlineStr"/>
      <c r="N8662" t="inlineStr"/>
      <c r="O8662" s="142">
        <f>DATE(YEAR(H8662),MONTH(H8662),1)</f>
        <v/>
      </c>
      <c r="P8662" s="132">
        <f>IF(H8662&gt;$L$3,"Futuro","Atraso")</f>
        <v/>
      </c>
      <c r="Q8662">
        <f>12*(YEAR(H8662)-YEAR($L$3))+(MONTH(H8662)-MONTH($L$3))</f>
        <v/>
      </c>
      <c r="R8662" s="366">
        <f>IF(N8662="IBIRAPITANGA FASE 3",IF(P8662="Atraso",M8662,M8662/(1+$J$2)^Q8662),IF(P8662="Atraso",M8662,M8662/(1+$J$1)^Q8662))</f>
        <v/>
      </c>
    </row>
    <row r="8663">
      <c r="A8663" t="inlineStr">
        <is>
          <t>Q08L013</t>
        </is>
      </c>
      <c r="B8663" t="inlineStr">
        <is>
          <t>CARLOS AUGUSTO LOURENCO SILVA</t>
        </is>
      </c>
      <c r="C8663" t="n">
        <v>1</v>
      </c>
      <c r="D8663" t="inlineStr">
        <is>
          <t>IPCA</t>
        </is>
      </c>
      <c r="E8663" t="n">
        <v>0</v>
      </c>
      <c r="F8663" t="inlineStr">
        <is>
          <t>MENSAL</t>
        </is>
      </c>
      <c r="G8663" t="n">
        <v>45606</v>
      </c>
      <c r="H8663" t="n">
        <v>45606</v>
      </c>
      <c r="I8663" t="inlineStr">
        <is>
          <t>022</t>
        </is>
      </c>
      <c r="J8663" t="inlineStr">
        <is>
          <t>CARTEIRA</t>
        </is>
      </c>
      <c r="K8663" t="inlineStr">
        <is>
          <t>CONTRATO</t>
        </is>
      </c>
      <c r="L8663" t="n">
        <v>2100.331152</v>
      </c>
      <c r="M8663" t="inlineStr"/>
      <c r="N8663" t="inlineStr"/>
      <c r="O8663" s="142">
        <f>DATE(YEAR(H8663),MONTH(H8663),1)</f>
        <v/>
      </c>
      <c r="P8663" s="132">
        <f>IF(H8663&gt;$L$3,"Futuro","Atraso")</f>
        <v/>
      </c>
      <c r="Q8663">
        <f>12*(YEAR(H8663)-YEAR($L$3))+(MONTH(H8663)-MONTH($L$3))</f>
        <v/>
      </c>
      <c r="R8663" s="366">
        <f>IF(N8663="IBIRAPITANGA FASE 3",IF(P8663="Atraso",M8663,M8663/(1+$J$2)^Q8663),IF(P8663="Atraso",M8663,M8663/(1+$J$1)^Q8663))</f>
        <v/>
      </c>
    </row>
    <row r="8664">
      <c r="A8664" t="inlineStr">
        <is>
          <t>Q08L013</t>
        </is>
      </c>
      <c r="B8664" t="inlineStr">
        <is>
          <t>CARLOS AUGUSTO LOURENCO SILVA</t>
        </is>
      </c>
      <c r="C8664" t="n">
        <v>1</v>
      </c>
      <c r="D8664" t="inlineStr">
        <is>
          <t>IPCA</t>
        </is>
      </c>
      <c r="E8664" t="n">
        <v>0</v>
      </c>
      <c r="F8664" t="inlineStr">
        <is>
          <t>MENSAL</t>
        </is>
      </c>
      <c r="G8664" t="n">
        <v>45636</v>
      </c>
      <c r="H8664" t="n">
        <v>45636</v>
      </c>
      <c r="I8664" t="inlineStr">
        <is>
          <t>023</t>
        </is>
      </c>
      <c r="J8664" t="inlineStr">
        <is>
          <t>CARTEIRA</t>
        </is>
      </c>
      <c r="K8664" t="inlineStr">
        <is>
          <t>CONTRATO</t>
        </is>
      </c>
      <c r="L8664" t="n">
        <v>2100.331152</v>
      </c>
      <c r="M8664" t="inlineStr"/>
      <c r="N8664" t="inlineStr"/>
      <c r="O8664" s="142">
        <f>DATE(YEAR(H8664),MONTH(H8664),1)</f>
        <v/>
      </c>
      <c r="P8664" s="132">
        <f>IF(H8664&gt;$L$3,"Futuro","Atraso")</f>
        <v/>
      </c>
      <c r="Q8664">
        <f>12*(YEAR(H8664)-YEAR($L$3))+(MONTH(H8664)-MONTH($L$3))</f>
        <v/>
      </c>
      <c r="R8664" s="366">
        <f>IF(N8664="IBIRAPITANGA FASE 3",IF(P8664="Atraso",M8664,M8664/(1+$J$2)^Q8664),IF(P8664="Atraso",M8664,M8664/(1+$J$1)^Q8664))</f>
        <v/>
      </c>
    </row>
    <row r="8665">
      <c r="A8665" t="inlineStr">
        <is>
          <t>Q08L013</t>
        </is>
      </c>
      <c r="B8665" t="inlineStr">
        <is>
          <t>CARLOS AUGUSTO LOURENCO SILVA</t>
        </is>
      </c>
      <c r="C8665" t="n">
        <v>1</v>
      </c>
      <c r="D8665" t="inlineStr">
        <is>
          <t>IPCA</t>
        </is>
      </c>
      <c r="E8665" t="n">
        <v>0</v>
      </c>
      <c r="F8665" t="inlineStr">
        <is>
          <t>MENSAL</t>
        </is>
      </c>
      <c r="G8665" t="n">
        <v>45667</v>
      </c>
      <c r="H8665" t="n">
        <v>45667</v>
      </c>
      <c r="I8665" t="inlineStr">
        <is>
          <t>024</t>
        </is>
      </c>
      <c r="J8665" t="inlineStr">
        <is>
          <t>CARTEIRA</t>
        </is>
      </c>
      <c r="K8665" t="inlineStr">
        <is>
          <t>CONTRATO</t>
        </is>
      </c>
      <c r="L8665" t="n">
        <v>2100.331152</v>
      </c>
      <c r="M8665" t="inlineStr"/>
      <c r="N8665" t="inlineStr"/>
      <c r="O8665" s="142">
        <f>DATE(YEAR(H8665),MONTH(H8665),1)</f>
        <v/>
      </c>
      <c r="P8665" s="132">
        <f>IF(H8665&gt;$L$3,"Futuro","Atraso")</f>
        <v/>
      </c>
      <c r="Q8665">
        <f>12*(YEAR(H8665)-YEAR($L$3))+(MONTH(H8665)-MONTH($L$3))</f>
        <v/>
      </c>
      <c r="R8665" s="366">
        <f>IF(N8665="IBIRAPITANGA FASE 3",IF(P8665="Atraso",M8665,M8665/(1+$J$2)^Q8665),IF(P8665="Atraso",M8665,M8665/(1+$J$1)^Q8665))</f>
        <v/>
      </c>
    </row>
    <row r="8666">
      <c r="A8666" t="inlineStr">
        <is>
          <t>Q08L013</t>
        </is>
      </c>
      <c r="B8666" t="inlineStr">
        <is>
          <t>CARLOS AUGUSTO LOURENCO SILVA</t>
        </is>
      </c>
      <c r="C8666" t="n">
        <v>1</v>
      </c>
      <c r="D8666" t="inlineStr">
        <is>
          <t>IPCA</t>
        </is>
      </c>
      <c r="E8666" t="n">
        <v>0</v>
      </c>
      <c r="F8666" t="inlineStr">
        <is>
          <t>MENSAL</t>
        </is>
      </c>
      <c r="G8666" t="n">
        <v>45698</v>
      </c>
      <c r="H8666" t="n">
        <v>45698</v>
      </c>
      <c r="I8666" t="inlineStr">
        <is>
          <t>025</t>
        </is>
      </c>
      <c r="J8666" t="inlineStr">
        <is>
          <t>CARTEIRA</t>
        </is>
      </c>
      <c r="K8666" t="inlineStr">
        <is>
          <t>CONTRATO</t>
        </is>
      </c>
      <c r="L8666" t="n">
        <v>2100.331152</v>
      </c>
      <c r="M8666" t="inlineStr"/>
      <c r="N8666" t="inlineStr"/>
      <c r="O8666" s="142">
        <f>DATE(YEAR(H8666),MONTH(H8666),1)</f>
        <v/>
      </c>
      <c r="P8666" s="132">
        <f>IF(H8666&gt;$L$3,"Futuro","Atraso")</f>
        <v/>
      </c>
      <c r="Q8666">
        <f>12*(YEAR(H8666)-YEAR($L$3))+(MONTH(H8666)-MONTH($L$3))</f>
        <v/>
      </c>
      <c r="R8666" s="366">
        <f>IF(N8666="IBIRAPITANGA FASE 3",IF(P8666="Atraso",M8666,M8666/(1+$J$2)^Q8666),IF(P8666="Atraso",M8666,M8666/(1+$J$1)^Q8666))</f>
        <v/>
      </c>
    </row>
    <row r="8667">
      <c r="A8667" t="inlineStr">
        <is>
          <t>Q08L013</t>
        </is>
      </c>
      <c r="B8667" t="inlineStr">
        <is>
          <t>CARLOS AUGUSTO LOURENCO SILVA</t>
        </is>
      </c>
      <c r="C8667" t="n">
        <v>1</v>
      </c>
      <c r="D8667" t="inlineStr">
        <is>
          <t>IPCA</t>
        </is>
      </c>
      <c r="E8667" t="n">
        <v>0</v>
      </c>
      <c r="F8667" t="inlineStr">
        <is>
          <t>MENSAL</t>
        </is>
      </c>
      <c r="G8667" t="n">
        <v>45726</v>
      </c>
      <c r="H8667" t="n">
        <v>45726</v>
      </c>
      <c r="I8667" t="inlineStr">
        <is>
          <t>026</t>
        </is>
      </c>
      <c r="J8667" t="inlineStr">
        <is>
          <t>CARTEIRA</t>
        </is>
      </c>
      <c r="K8667" t="inlineStr">
        <is>
          <t>CONTRATO</t>
        </is>
      </c>
      <c r="L8667" t="n">
        <v>2100.331152</v>
      </c>
      <c r="M8667" t="inlineStr"/>
      <c r="N8667" t="inlineStr"/>
      <c r="O8667" s="142">
        <f>DATE(YEAR(H8667),MONTH(H8667),1)</f>
        <v/>
      </c>
      <c r="P8667" s="132">
        <f>IF(H8667&gt;$L$3,"Futuro","Atraso")</f>
        <v/>
      </c>
      <c r="Q8667">
        <f>12*(YEAR(H8667)-YEAR($L$3))+(MONTH(H8667)-MONTH($L$3))</f>
        <v/>
      </c>
      <c r="R8667" s="366">
        <f>IF(N8667="IBIRAPITANGA FASE 3",IF(P8667="Atraso",M8667,M8667/(1+$J$2)^Q8667),IF(P8667="Atraso",M8667,M8667/(1+$J$1)^Q8667))</f>
        <v/>
      </c>
    </row>
    <row r="8668">
      <c r="A8668" t="inlineStr">
        <is>
          <t>Q08L013</t>
        </is>
      </c>
      <c r="B8668" t="inlineStr">
        <is>
          <t>CARLOS AUGUSTO LOURENCO SILVA</t>
        </is>
      </c>
      <c r="C8668" t="n">
        <v>1</v>
      </c>
      <c r="D8668" t="inlineStr">
        <is>
          <t>IPCA</t>
        </is>
      </c>
      <c r="E8668" t="n">
        <v>0</v>
      </c>
      <c r="F8668" t="inlineStr">
        <is>
          <t>MENSAL</t>
        </is>
      </c>
      <c r="G8668" t="n">
        <v>45757</v>
      </c>
      <c r="H8668" t="n">
        <v>45757</v>
      </c>
      <c r="I8668" t="inlineStr">
        <is>
          <t>027</t>
        </is>
      </c>
      <c r="J8668" t="inlineStr">
        <is>
          <t>CARTEIRA</t>
        </is>
      </c>
      <c r="K8668" t="inlineStr">
        <is>
          <t>CONTRATO</t>
        </is>
      </c>
      <c r="L8668" t="n">
        <v>2100.331152</v>
      </c>
      <c r="M8668" t="inlineStr"/>
      <c r="N8668" t="inlineStr"/>
      <c r="O8668" s="142">
        <f>DATE(YEAR(H8668),MONTH(H8668),1)</f>
        <v/>
      </c>
      <c r="P8668" s="132">
        <f>IF(H8668&gt;$L$3,"Futuro","Atraso")</f>
        <v/>
      </c>
      <c r="Q8668">
        <f>12*(YEAR(H8668)-YEAR($L$3))+(MONTH(H8668)-MONTH($L$3))</f>
        <v/>
      </c>
      <c r="R8668" s="366">
        <f>IF(N8668="IBIRAPITANGA FASE 3",IF(P8668="Atraso",M8668,M8668/(1+$J$2)^Q8668),IF(P8668="Atraso",M8668,M8668/(1+$J$1)^Q8668))</f>
        <v/>
      </c>
    </row>
    <row r="8669">
      <c r="A8669" t="inlineStr">
        <is>
          <t>Q08L013</t>
        </is>
      </c>
      <c r="B8669" t="inlineStr">
        <is>
          <t>CARLOS AUGUSTO LOURENCO SILVA</t>
        </is>
      </c>
      <c r="C8669" t="n">
        <v>1</v>
      </c>
      <c r="D8669" t="inlineStr">
        <is>
          <t>IPCA</t>
        </is>
      </c>
      <c r="E8669" t="n">
        <v>0</v>
      </c>
      <c r="F8669" t="inlineStr">
        <is>
          <t>MENSAL</t>
        </is>
      </c>
      <c r="G8669" t="n">
        <v>45787</v>
      </c>
      <c r="H8669" t="n">
        <v>45787</v>
      </c>
      <c r="I8669" t="inlineStr">
        <is>
          <t>028</t>
        </is>
      </c>
      <c r="J8669" t="inlineStr">
        <is>
          <t>CARTEIRA</t>
        </is>
      </c>
      <c r="K8669" t="inlineStr">
        <is>
          <t>CONTRATO</t>
        </is>
      </c>
      <c r="L8669" t="n">
        <v>2100.331152</v>
      </c>
      <c r="M8669" t="inlineStr"/>
      <c r="N8669" t="inlineStr"/>
      <c r="O8669" s="142">
        <f>DATE(YEAR(H8669),MONTH(H8669),1)</f>
        <v/>
      </c>
      <c r="P8669" s="132">
        <f>IF(H8669&gt;$L$3,"Futuro","Atraso")</f>
        <v/>
      </c>
      <c r="Q8669">
        <f>12*(YEAR(H8669)-YEAR($L$3))+(MONTH(H8669)-MONTH($L$3))</f>
        <v/>
      </c>
      <c r="R8669" s="366">
        <f>IF(N8669="IBIRAPITANGA FASE 3",IF(P8669="Atraso",M8669,M8669/(1+$J$2)^Q8669),IF(P8669="Atraso",M8669,M8669/(1+$J$1)^Q8669))</f>
        <v/>
      </c>
    </row>
    <row r="8670">
      <c r="A8670" t="inlineStr">
        <is>
          <t>Q08L013</t>
        </is>
      </c>
      <c r="B8670" t="inlineStr">
        <is>
          <t>CARLOS AUGUSTO LOURENCO SILVA</t>
        </is>
      </c>
      <c r="C8670" t="n">
        <v>1</v>
      </c>
      <c r="D8670" t="inlineStr">
        <is>
          <t>IPCA</t>
        </is>
      </c>
      <c r="E8670" t="n">
        <v>0</v>
      </c>
      <c r="F8670" t="inlineStr">
        <is>
          <t>MENSAL</t>
        </is>
      </c>
      <c r="G8670" t="n">
        <v>45818</v>
      </c>
      <c r="H8670" t="n">
        <v>45818</v>
      </c>
      <c r="I8670" t="inlineStr">
        <is>
          <t>029</t>
        </is>
      </c>
      <c r="J8670" t="inlineStr">
        <is>
          <t>CARTEIRA</t>
        </is>
      </c>
      <c r="K8670" t="inlineStr">
        <is>
          <t>CONTRATO</t>
        </is>
      </c>
      <c r="L8670" t="n">
        <v>2100.331152</v>
      </c>
      <c r="M8670" t="inlineStr"/>
      <c r="N8670" t="inlineStr"/>
      <c r="O8670" s="142">
        <f>DATE(YEAR(H8670),MONTH(H8670),1)</f>
        <v/>
      </c>
      <c r="P8670" s="132">
        <f>IF(H8670&gt;$L$3,"Futuro","Atraso")</f>
        <v/>
      </c>
      <c r="Q8670">
        <f>12*(YEAR(H8670)-YEAR($L$3))+(MONTH(H8670)-MONTH($L$3))</f>
        <v/>
      </c>
      <c r="R8670" s="366">
        <f>IF(N8670="IBIRAPITANGA FASE 3",IF(P8670="Atraso",M8670,M8670/(1+$J$2)^Q8670),IF(P8670="Atraso",M8670,M8670/(1+$J$1)^Q8670))</f>
        <v/>
      </c>
    </row>
    <row r="8671">
      <c r="A8671" t="inlineStr">
        <is>
          <t>Q08L013</t>
        </is>
      </c>
      <c r="B8671" t="inlineStr">
        <is>
          <t>CARLOS AUGUSTO LOURENCO SILVA</t>
        </is>
      </c>
      <c r="C8671" t="n">
        <v>1</v>
      </c>
      <c r="D8671" t="inlineStr">
        <is>
          <t>IPCA</t>
        </is>
      </c>
      <c r="E8671" t="n">
        <v>0</v>
      </c>
      <c r="F8671" t="inlineStr">
        <is>
          <t>MENSAL</t>
        </is>
      </c>
      <c r="G8671" t="n">
        <v>45848</v>
      </c>
      <c r="H8671" t="n">
        <v>45848</v>
      </c>
      <c r="I8671" t="inlineStr">
        <is>
          <t>030</t>
        </is>
      </c>
      <c r="J8671" t="inlineStr">
        <is>
          <t>CARTEIRA</t>
        </is>
      </c>
      <c r="K8671" t="inlineStr">
        <is>
          <t>CONTRATO</t>
        </is>
      </c>
      <c r="L8671" t="n">
        <v>2100.331152</v>
      </c>
      <c r="M8671" t="inlineStr"/>
      <c r="N8671" t="inlineStr"/>
      <c r="O8671" s="142">
        <f>DATE(YEAR(H8671),MONTH(H8671),1)</f>
        <v/>
      </c>
      <c r="P8671" s="132">
        <f>IF(H8671&gt;$L$3,"Futuro","Atraso")</f>
        <v/>
      </c>
      <c r="Q8671">
        <f>12*(YEAR(H8671)-YEAR($L$3))+(MONTH(H8671)-MONTH($L$3))</f>
        <v/>
      </c>
      <c r="R8671" s="366">
        <f>IF(N8671="IBIRAPITANGA FASE 3",IF(P8671="Atraso",M8671,M8671/(1+$J$2)^Q8671),IF(P8671="Atraso",M8671,M8671/(1+$J$1)^Q8671))</f>
        <v/>
      </c>
    </row>
    <row r="8672">
      <c r="A8672" t="inlineStr">
        <is>
          <t>Q08L013</t>
        </is>
      </c>
      <c r="B8672" t="inlineStr">
        <is>
          <t>CARLOS AUGUSTO LOURENCO SILVA</t>
        </is>
      </c>
      <c r="C8672" t="n">
        <v>1</v>
      </c>
      <c r="D8672" t="inlineStr">
        <is>
          <t>IPCA</t>
        </is>
      </c>
      <c r="E8672" t="n">
        <v>0</v>
      </c>
      <c r="F8672" t="inlineStr">
        <is>
          <t>MENSAL</t>
        </is>
      </c>
      <c r="G8672" t="n">
        <v>45879</v>
      </c>
      <c r="H8672" t="n">
        <v>45879</v>
      </c>
      <c r="I8672" t="inlineStr">
        <is>
          <t>031</t>
        </is>
      </c>
      <c r="J8672" t="inlineStr">
        <is>
          <t>CARTEIRA</t>
        </is>
      </c>
      <c r="K8672" t="inlineStr">
        <is>
          <t>CONTRATO</t>
        </is>
      </c>
      <c r="L8672" t="n">
        <v>2100.331152</v>
      </c>
      <c r="M8672" t="inlineStr"/>
      <c r="N8672" t="inlineStr"/>
      <c r="O8672" s="142">
        <f>DATE(YEAR(H8672),MONTH(H8672),1)</f>
        <v/>
      </c>
      <c r="P8672" s="132">
        <f>IF(H8672&gt;$L$3,"Futuro","Atraso")</f>
        <v/>
      </c>
      <c r="Q8672">
        <f>12*(YEAR(H8672)-YEAR($L$3))+(MONTH(H8672)-MONTH($L$3))</f>
        <v/>
      </c>
      <c r="R8672" s="366">
        <f>IF(N8672="IBIRAPITANGA FASE 3",IF(P8672="Atraso",M8672,M8672/(1+$J$2)^Q8672),IF(P8672="Atraso",M8672,M8672/(1+$J$1)^Q8672))</f>
        <v/>
      </c>
    </row>
    <row r="8673">
      <c r="A8673" t="inlineStr">
        <is>
          <t>Q08L013</t>
        </is>
      </c>
      <c r="B8673" t="inlineStr">
        <is>
          <t>CARLOS AUGUSTO LOURENCO SILVA</t>
        </is>
      </c>
      <c r="C8673" t="n">
        <v>1</v>
      </c>
      <c r="D8673" t="inlineStr">
        <is>
          <t>IPCA</t>
        </is>
      </c>
      <c r="E8673" t="n">
        <v>0</v>
      </c>
      <c r="F8673" t="inlineStr">
        <is>
          <t>MENSAL</t>
        </is>
      </c>
      <c r="G8673" t="n">
        <v>45910</v>
      </c>
      <c r="H8673" t="n">
        <v>45910</v>
      </c>
      <c r="I8673" t="inlineStr">
        <is>
          <t>032</t>
        </is>
      </c>
      <c r="J8673" t="inlineStr">
        <is>
          <t>CARTEIRA</t>
        </is>
      </c>
      <c r="K8673" t="inlineStr">
        <is>
          <t>CONTRATO</t>
        </is>
      </c>
      <c r="L8673" t="n">
        <v>2100.331152</v>
      </c>
      <c r="M8673" t="inlineStr"/>
      <c r="N8673" t="inlineStr"/>
      <c r="O8673" s="142">
        <f>DATE(YEAR(H8673),MONTH(H8673),1)</f>
        <v/>
      </c>
      <c r="P8673" s="132">
        <f>IF(H8673&gt;$L$3,"Futuro","Atraso")</f>
        <v/>
      </c>
      <c r="Q8673">
        <f>12*(YEAR(H8673)-YEAR($L$3))+(MONTH(H8673)-MONTH($L$3))</f>
        <v/>
      </c>
      <c r="R8673" s="366">
        <f>IF(N8673="IBIRAPITANGA FASE 3",IF(P8673="Atraso",M8673,M8673/(1+$J$2)^Q8673),IF(P8673="Atraso",M8673,M8673/(1+$J$1)^Q8673))</f>
        <v/>
      </c>
    </row>
    <row r="8674">
      <c r="A8674" t="inlineStr">
        <is>
          <t>Q08L013</t>
        </is>
      </c>
      <c r="B8674" t="inlineStr">
        <is>
          <t>CARLOS AUGUSTO LOURENCO SILVA</t>
        </is>
      </c>
      <c r="C8674" t="n">
        <v>1</v>
      </c>
      <c r="D8674" t="inlineStr">
        <is>
          <t>IPCA</t>
        </is>
      </c>
      <c r="E8674" t="n">
        <v>0</v>
      </c>
      <c r="F8674" t="inlineStr">
        <is>
          <t>MENSAL</t>
        </is>
      </c>
      <c r="G8674" t="n">
        <v>45940</v>
      </c>
      <c r="H8674" t="n">
        <v>45940</v>
      </c>
      <c r="I8674" t="inlineStr">
        <is>
          <t>033</t>
        </is>
      </c>
      <c r="J8674" t="inlineStr">
        <is>
          <t>CARTEIRA</t>
        </is>
      </c>
      <c r="K8674" t="inlineStr">
        <is>
          <t>CONTRATO</t>
        </is>
      </c>
      <c r="L8674" t="n">
        <v>2100.331152</v>
      </c>
      <c r="M8674" t="inlineStr"/>
      <c r="N8674" t="inlineStr"/>
      <c r="O8674" s="142">
        <f>DATE(YEAR(H8674),MONTH(H8674),1)</f>
        <v/>
      </c>
      <c r="P8674" s="132">
        <f>IF(H8674&gt;$L$3,"Futuro","Atraso")</f>
        <v/>
      </c>
      <c r="Q8674">
        <f>12*(YEAR(H8674)-YEAR($L$3))+(MONTH(H8674)-MONTH($L$3))</f>
        <v/>
      </c>
      <c r="R8674" s="366">
        <f>IF(N8674="IBIRAPITANGA FASE 3",IF(P8674="Atraso",M8674,M8674/(1+$J$2)^Q8674),IF(P8674="Atraso",M8674,M8674/(1+$J$1)^Q8674))</f>
        <v/>
      </c>
    </row>
    <row r="8675">
      <c r="A8675" t="inlineStr">
        <is>
          <t>Q08L013</t>
        </is>
      </c>
      <c r="B8675" t="inlineStr">
        <is>
          <t>CARLOS AUGUSTO LOURENCO SILVA</t>
        </is>
      </c>
      <c r="C8675" t="n">
        <v>1</v>
      </c>
      <c r="D8675" t="inlineStr">
        <is>
          <t>IPCA</t>
        </is>
      </c>
      <c r="E8675" t="n">
        <v>0</v>
      </c>
      <c r="F8675" t="inlineStr">
        <is>
          <t>MENSAL</t>
        </is>
      </c>
      <c r="G8675" t="n">
        <v>45971</v>
      </c>
      <c r="H8675" t="n">
        <v>45971</v>
      </c>
      <c r="I8675" t="inlineStr">
        <is>
          <t>034</t>
        </is>
      </c>
      <c r="J8675" t="inlineStr">
        <is>
          <t>CARTEIRA</t>
        </is>
      </c>
      <c r="K8675" t="inlineStr">
        <is>
          <t>CONTRATO</t>
        </is>
      </c>
      <c r="L8675" t="n">
        <v>2100.331152</v>
      </c>
      <c r="M8675" t="inlineStr"/>
      <c r="N8675" t="inlineStr"/>
      <c r="O8675" s="142">
        <f>DATE(YEAR(H8675),MONTH(H8675),1)</f>
        <v/>
      </c>
      <c r="P8675" s="132">
        <f>IF(H8675&gt;$L$3,"Futuro","Atraso")</f>
        <v/>
      </c>
      <c r="Q8675">
        <f>12*(YEAR(H8675)-YEAR($L$3))+(MONTH(H8675)-MONTH($L$3))</f>
        <v/>
      </c>
      <c r="R8675" s="366">
        <f>IF(N8675="IBIRAPITANGA FASE 3",IF(P8675="Atraso",M8675,M8675/(1+$J$2)^Q8675),IF(P8675="Atraso",M8675,M8675/(1+$J$1)^Q8675))</f>
        <v/>
      </c>
    </row>
    <row r="8676">
      <c r="A8676" t="inlineStr">
        <is>
          <t>Q08L013</t>
        </is>
      </c>
      <c r="B8676" t="inlineStr">
        <is>
          <t>CARLOS AUGUSTO LOURENCO SILVA</t>
        </is>
      </c>
      <c r="C8676" t="n">
        <v>1</v>
      </c>
      <c r="D8676" t="inlineStr">
        <is>
          <t>IPCA</t>
        </is>
      </c>
      <c r="E8676" t="n">
        <v>0</v>
      </c>
      <c r="F8676" t="inlineStr">
        <is>
          <t>MENSAL</t>
        </is>
      </c>
      <c r="G8676" t="n">
        <v>46001</v>
      </c>
      <c r="H8676" t="n">
        <v>46001</v>
      </c>
      <c r="I8676" t="inlineStr">
        <is>
          <t>035</t>
        </is>
      </c>
      <c r="J8676" t="inlineStr">
        <is>
          <t>CARTEIRA</t>
        </is>
      </c>
      <c r="K8676" t="inlineStr">
        <is>
          <t>CONTRATO</t>
        </is>
      </c>
      <c r="L8676" t="n">
        <v>2100.331152</v>
      </c>
      <c r="M8676" t="inlineStr"/>
      <c r="N8676" t="inlineStr"/>
      <c r="O8676" s="142">
        <f>DATE(YEAR(H8676),MONTH(H8676),1)</f>
        <v/>
      </c>
      <c r="P8676" s="132">
        <f>IF(H8676&gt;$L$3,"Futuro","Atraso")</f>
        <v/>
      </c>
      <c r="Q8676">
        <f>12*(YEAR(H8676)-YEAR($L$3))+(MONTH(H8676)-MONTH($L$3))</f>
        <v/>
      </c>
      <c r="R8676" s="366">
        <f>IF(N8676="IBIRAPITANGA FASE 3",IF(P8676="Atraso",M8676,M8676/(1+$J$2)^Q8676),IF(P8676="Atraso",M8676,M8676/(1+$J$1)^Q8676))</f>
        <v/>
      </c>
    </row>
    <row r="8677">
      <c r="A8677" t="inlineStr">
        <is>
          <t>Q08L013</t>
        </is>
      </c>
      <c r="B8677" t="inlineStr">
        <is>
          <t>CARLOS AUGUSTO LOURENCO SILVA</t>
        </is>
      </c>
      <c r="C8677" t="n">
        <v>1</v>
      </c>
      <c r="D8677" t="inlineStr">
        <is>
          <t>IPCA</t>
        </is>
      </c>
      <c r="E8677" t="n">
        <v>0</v>
      </c>
      <c r="F8677" t="inlineStr">
        <is>
          <t>MENSAL</t>
        </is>
      </c>
      <c r="G8677" t="n">
        <v>46032</v>
      </c>
      <c r="H8677" t="n">
        <v>46032</v>
      </c>
      <c r="I8677" t="inlineStr">
        <is>
          <t>036</t>
        </is>
      </c>
      <c r="J8677" t="inlineStr">
        <is>
          <t>CARTEIRA</t>
        </is>
      </c>
      <c r="K8677" t="inlineStr">
        <is>
          <t>CONTRATO</t>
        </is>
      </c>
      <c r="L8677" t="n">
        <v>2100.331152</v>
      </c>
      <c r="M8677" t="inlineStr"/>
      <c r="N8677" t="inlineStr"/>
      <c r="O8677" s="142">
        <f>DATE(YEAR(H8677),MONTH(H8677),1)</f>
        <v/>
      </c>
      <c r="P8677" s="132">
        <f>IF(H8677&gt;$L$3,"Futuro","Atraso")</f>
        <v/>
      </c>
      <c r="Q8677">
        <f>12*(YEAR(H8677)-YEAR($L$3))+(MONTH(H8677)-MONTH($L$3))</f>
        <v/>
      </c>
      <c r="R8677" s="366">
        <f>IF(N8677="IBIRAPITANGA FASE 3",IF(P8677="Atraso",M8677,M8677/(1+$J$2)^Q8677),IF(P8677="Atraso",M8677,M8677/(1+$J$1)^Q8677))</f>
        <v/>
      </c>
    </row>
    <row r="8678">
      <c r="A8678" t="inlineStr">
        <is>
          <t>Q08L013</t>
        </is>
      </c>
      <c r="B8678" t="inlineStr">
        <is>
          <t>CARLOS AUGUSTO LOURENCO SILVA</t>
        </is>
      </c>
      <c r="C8678" t="n">
        <v>1</v>
      </c>
      <c r="D8678" t="inlineStr">
        <is>
          <t>IPCA</t>
        </is>
      </c>
      <c r="E8678" t="n">
        <v>0</v>
      </c>
      <c r="F8678" t="inlineStr">
        <is>
          <t>MENSAL</t>
        </is>
      </c>
      <c r="G8678" t="n">
        <v>46063</v>
      </c>
      <c r="H8678" t="n">
        <v>46063</v>
      </c>
      <c r="I8678" t="inlineStr">
        <is>
          <t>037</t>
        </is>
      </c>
      <c r="J8678" t="inlineStr">
        <is>
          <t>CARTEIRA</t>
        </is>
      </c>
      <c r="K8678" t="inlineStr">
        <is>
          <t>CONTRATO</t>
        </is>
      </c>
      <c r="L8678" t="n">
        <v>2100.331152</v>
      </c>
      <c r="M8678" t="inlineStr"/>
      <c r="N8678" t="inlineStr"/>
      <c r="O8678" s="142">
        <f>DATE(YEAR(H8678),MONTH(H8678),1)</f>
        <v/>
      </c>
      <c r="P8678" s="132">
        <f>IF(H8678&gt;$L$3,"Futuro","Atraso")</f>
        <v/>
      </c>
      <c r="Q8678">
        <f>12*(YEAR(H8678)-YEAR($L$3))+(MONTH(H8678)-MONTH($L$3))</f>
        <v/>
      </c>
      <c r="R8678" s="366">
        <f>IF(N8678="IBIRAPITANGA FASE 3",IF(P8678="Atraso",M8678,M8678/(1+$J$2)^Q8678),IF(P8678="Atraso",M8678,M8678/(1+$J$1)^Q8678))</f>
        <v/>
      </c>
    </row>
    <row r="8679">
      <c r="A8679" t="inlineStr">
        <is>
          <t>Q08L013</t>
        </is>
      </c>
      <c r="B8679" t="inlineStr">
        <is>
          <t>CARLOS AUGUSTO LOURENCO SILVA</t>
        </is>
      </c>
      <c r="C8679" t="n">
        <v>1</v>
      </c>
      <c r="D8679" t="inlineStr">
        <is>
          <t>IPCA</t>
        </is>
      </c>
      <c r="E8679" t="n">
        <v>0</v>
      </c>
      <c r="F8679" t="inlineStr">
        <is>
          <t>MENSAL</t>
        </is>
      </c>
      <c r="G8679" t="n">
        <v>46091</v>
      </c>
      <c r="H8679" t="n">
        <v>46091</v>
      </c>
      <c r="I8679" t="inlineStr">
        <is>
          <t>038</t>
        </is>
      </c>
      <c r="J8679" t="inlineStr">
        <is>
          <t>CARTEIRA</t>
        </is>
      </c>
      <c r="K8679" t="inlineStr">
        <is>
          <t>CONTRATO</t>
        </is>
      </c>
      <c r="L8679" t="n">
        <v>2100.331152</v>
      </c>
      <c r="M8679" t="inlineStr"/>
      <c r="N8679" t="inlineStr"/>
      <c r="O8679" s="142">
        <f>DATE(YEAR(H8679),MONTH(H8679),1)</f>
        <v/>
      </c>
      <c r="P8679" s="132">
        <f>IF(H8679&gt;$L$3,"Futuro","Atraso")</f>
        <v/>
      </c>
      <c r="Q8679">
        <f>12*(YEAR(H8679)-YEAR($L$3))+(MONTH(H8679)-MONTH($L$3))</f>
        <v/>
      </c>
      <c r="R8679" s="366">
        <f>IF(N8679="IBIRAPITANGA FASE 3",IF(P8679="Atraso",M8679,M8679/(1+$J$2)^Q8679),IF(P8679="Atraso",M8679,M8679/(1+$J$1)^Q8679))</f>
        <v/>
      </c>
    </row>
    <row r="8680">
      <c r="A8680" t="inlineStr">
        <is>
          <t>Q08L013</t>
        </is>
      </c>
      <c r="B8680" t="inlineStr">
        <is>
          <t>CARLOS AUGUSTO LOURENCO SILVA</t>
        </is>
      </c>
      <c r="C8680" t="n">
        <v>1</v>
      </c>
      <c r="D8680" t="inlineStr">
        <is>
          <t>IPCA</t>
        </is>
      </c>
      <c r="E8680" t="n">
        <v>0</v>
      </c>
      <c r="F8680" t="inlineStr">
        <is>
          <t>MENSAL</t>
        </is>
      </c>
      <c r="G8680" t="n">
        <v>46122</v>
      </c>
      <c r="H8680" t="n">
        <v>46122</v>
      </c>
      <c r="I8680" t="inlineStr">
        <is>
          <t>039</t>
        </is>
      </c>
      <c r="J8680" t="inlineStr">
        <is>
          <t>CARTEIRA</t>
        </is>
      </c>
      <c r="K8680" t="inlineStr">
        <is>
          <t>CONTRATO</t>
        </is>
      </c>
      <c r="L8680" t="n">
        <v>2100.331152</v>
      </c>
      <c r="M8680" t="inlineStr"/>
      <c r="N8680" t="inlineStr"/>
      <c r="O8680" s="142">
        <f>DATE(YEAR(H8680),MONTH(H8680),1)</f>
        <v/>
      </c>
      <c r="P8680" s="132">
        <f>IF(H8680&gt;$L$3,"Futuro","Atraso")</f>
        <v/>
      </c>
      <c r="Q8680">
        <f>12*(YEAR(H8680)-YEAR($L$3))+(MONTH(H8680)-MONTH($L$3))</f>
        <v/>
      </c>
      <c r="R8680" s="366">
        <f>IF(N8680="IBIRAPITANGA FASE 3",IF(P8680="Atraso",M8680,M8680/(1+$J$2)^Q8680),IF(P8680="Atraso",M8680,M8680/(1+$J$1)^Q8680))</f>
        <v/>
      </c>
    </row>
    <row r="8681">
      <c r="A8681" t="inlineStr">
        <is>
          <t>Q08L013</t>
        </is>
      </c>
      <c r="B8681" t="inlineStr">
        <is>
          <t>CARLOS AUGUSTO LOURENCO SILVA</t>
        </is>
      </c>
      <c r="C8681" t="n">
        <v>1</v>
      </c>
      <c r="D8681" t="inlineStr">
        <is>
          <t>IPCA</t>
        </is>
      </c>
      <c r="E8681" t="n">
        <v>0</v>
      </c>
      <c r="F8681" t="inlineStr">
        <is>
          <t>MENSAL</t>
        </is>
      </c>
      <c r="G8681" t="n">
        <v>46152</v>
      </c>
      <c r="H8681" t="n">
        <v>46152</v>
      </c>
      <c r="I8681" t="inlineStr">
        <is>
          <t>040</t>
        </is>
      </c>
      <c r="J8681" t="inlineStr">
        <is>
          <t>CARTEIRA</t>
        </is>
      </c>
      <c r="K8681" t="inlineStr">
        <is>
          <t>CONTRATO</t>
        </is>
      </c>
      <c r="L8681" t="n">
        <v>2100.331152</v>
      </c>
      <c r="M8681" t="inlineStr"/>
      <c r="N8681" t="inlineStr"/>
      <c r="O8681" s="142">
        <f>DATE(YEAR(H8681),MONTH(H8681),1)</f>
        <v/>
      </c>
      <c r="P8681" s="132">
        <f>IF(H8681&gt;$L$3,"Futuro","Atraso")</f>
        <v/>
      </c>
      <c r="Q8681">
        <f>12*(YEAR(H8681)-YEAR($L$3))+(MONTH(H8681)-MONTH($L$3))</f>
        <v/>
      </c>
      <c r="R8681" s="366">
        <f>IF(N8681="IBIRAPITANGA FASE 3",IF(P8681="Atraso",M8681,M8681/(1+$J$2)^Q8681),IF(P8681="Atraso",M8681,M8681/(1+$J$1)^Q8681))</f>
        <v/>
      </c>
    </row>
    <row r="8682">
      <c r="A8682" t="inlineStr">
        <is>
          <t>Q08L013</t>
        </is>
      </c>
      <c r="B8682" t="inlineStr">
        <is>
          <t>CARLOS AUGUSTO LOURENCO SILVA</t>
        </is>
      </c>
      <c r="C8682" t="n">
        <v>1</v>
      </c>
      <c r="D8682" t="inlineStr">
        <is>
          <t>IPCA</t>
        </is>
      </c>
      <c r="E8682" t="n">
        <v>0</v>
      </c>
      <c r="F8682" t="inlineStr">
        <is>
          <t>MENSAL</t>
        </is>
      </c>
      <c r="G8682" t="n">
        <v>46183</v>
      </c>
      <c r="H8682" t="n">
        <v>46183</v>
      </c>
      <c r="I8682" t="inlineStr">
        <is>
          <t>041</t>
        </is>
      </c>
      <c r="J8682" t="inlineStr">
        <is>
          <t>CARTEIRA</t>
        </is>
      </c>
      <c r="K8682" t="inlineStr">
        <is>
          <t>CONTRATO</t>
        </is>
      </c>
      <c r="L8682" t="n">
        <v>2100.331152</v>
      </c>
      <c r="M8682" t="inlineStr"/>
      <c r="N8682" t="inlineStr"/>
      <c r="O8682" s="142">
        <f>DATE(YEAR(H8682),MONTH(H8682),1)</f>
        <v/>
      </c>
      <c r="P8682" s="132">
        <f>IF(H8682&gt;$L$3,"Futuro","Atraso")</f>
        <v/>
      </c>
      <c r="Q8682">
        <f>12*(YEAR(H8682)-YEAR($L$3))+(MONTH(H8682)-MONTH($L$3))</f>
        <v/>
      </c>
      <c r="R8682" s="366">
        <f>IF(N8682="IBIRAPITANGA FASE 3",IF(P8682="Atraso",M8682,M8682/(1+$J$2)^Q8682),IF(P8682="Atraso",M8682,M8682/(1+$J$1)^Q8682))</f>
        <v/>
      </c>
    </row>
    <row r="8683">
      <c r="A8683" t="inlineStr">
        <is>
          <t>Q08L013</t>
        </is>
      </c>
      <c r="B8683" t="inlineStr">
        <is>
          <t>CARLOS AUGUSTO LOURENCO SILVA</t>
        </is>
      </c>
      <c r="C8683" t="n">
        <v>1</v>
      </c>
      <c r="D8683" t="inlineStr">
        <is>
          <t>IPCA</t>
        </is>
      </c>
      <c r="E8683" t="n">
        <v>0</v>
      </c>
      <c r="F8683" t="inlineStr">
        <is>
          <t>MENSAL</t>
        </is>
      </c>
      <c r="G8683" t="n">
        <v>46213</v>
      </c>
      <c r="H8683" t="n">
        <v>46213</v>
      </c>
      <c r="I8683" t="inlineStr">
        <is>
          <t>042</t>
        </is>
      </c>
      <c r="J8683" t="inlineStr">
        <is>
          <t>CARTEIRA</t>
        </is>
      </c>
      <c r="K8683" t="inlineStr">
        <is>
          <t>CONTRATO</t>
        </is>
      </c>
      <c r="L8683" t="n">
        <v>2100.331152</v>
      </c>
      <c r="M8683" t="inlineStr"/>
      <c r="N8683" t="inlineStr"/>
      <c r="O8683" s="142">
        <f>DATE(YEAR(H8683),MONTH(H8683),1)</f>
        <v/>
      </c>
      <c r="P8683" s="132">
        <f>IF(H8683&gt;$L$3,"Futuro","Atraso")</f>
        <v/>
      </c>
      <c r="Q8683">
        <f>12*(YEAR(H8683)-YEAR($L$3))+(MONTH(H8683)-MONTH($L$3))</f>
        <v/>
      </c>
      <c r="R8683" s="366">
        <f>IF(N8683="IBIRAPITANGA FASE 3",IF(P8683="Atraso",M8683,M8683/(1+$J$2)^Q8683),IF(P8683="Atraso",M8683,M8683/(1+$J$1)^Q8683))</f>
        <v/>
      </c>
    </row>
    <row r="8684">
      <c r="A8684" t="inlineStr">
        <is>
          <t>Q08L013</t>
        </is>
      </c>
      <c r="B8684" t="inlineStr">
        <is>
          <t>CARLOS AUGUSTO LOURENCO SILVA</t>
        </is>
      </c>
      <c r="C8684" t="n">
        <v>1</v>
      </c>
      <c r="D8684" t="inlineStr">
        <is>
          <t>IPCA</t>
        </is>
      </c>
      <c r="E8684" t="n">
        <v>0</v>
      </c>
      <c r="F8684" t="inlineStr">
        <is>
          <t>MENSAL</t>
        </is>
      </c>
      <c r="G8684" t="n">
        <v>46244</v>
      </c>
      <c r="H8684" t="n">
        <v>46244</v>
      </c>
      <c r="I8684" t="inlineStr">
        <is>
          <t>043</t>
        </is>
      </c>
      <c r="J8684" t="inlineStr">
        <is>
          <t>CARTEIRA</t>
        </is>
      </c>
      <c r="K8684" t="inlineStr">
        <is>
          <t>CONTRATO</t>
        </is>
      </c>
      <c r="L8684" t="n">
        <v>2100.331152</v>
      </c>
      <c r="M8684" t="inlineStr"/>
      <c r="N8684" t="inlineStr"/>
      <c r="O8684" s="142">
        <f>DATE(YEAR(H8684),MONTH(H8684),1)</f>
        <v/>
      </c>
      <c r="P8684" s="132">
        <f>IF(H8684&gt;$L$3,"Futuro","Atraso")</f>
        <v/>
      </c>
      <c r="Q8684">
        <f>12*(YEAR(H8684)-YEAR($L$3))+(MONTH(H8684)-MONTH($L$3))</f>
        <v/>
      </c>
      <c r="R8684" s="366">
        <f>IF(N8684="IBIRAPITANGA FASE 3",IF(P8684="Atraso",M8684,M8684/(1+$J$2)^Q8684),IF(P8684="Atraso",M8684,M8684/(1+$J$1)^Q8684))</f>
        <v/>
      </c>
    </row>
    <row r="8685">
      <c r="A8685" t="inlineStr">
        <is>
          <t>Q08L017</t>
        </is>
      </c>
      <c r="B8685" t="inlineStr">
        <is>
          <t>THIAGO IZAIAS DA MOTTA</t>
        </is>
      </c>
      <c r="C8685" t="n">
        <v>1</v>
      </c>
      <c r="D8685" t="inlineStr">
        <is>
          <t>IPCA</t>
        </is>
      </c>
      <c r="E8685" t="n">
        <v>0.004867550565343048</v>
      </c>
      <c r="F8685" t="inlineStr">
        <is>
          <t>MENSAL</t>
        </is>
      </c>
      <c r="G8685" t="n">
        <v>45224</v>
      </c>
      <c r="H8685" t="n">
        <v>45224</v>
      </c>
      <c r="I8685" t="inlineStr">
        <is>
          <t>023</t>
        </is>
      </c>
      <c r="J8685" t="inlineStr">
        <is>
          <t>CARTEIRA</t>
        </is>
      </c>
      <c r="K8685" t="inlineStr">
        <is>
          <t>CONTRATO</t>
        </is>
      </c>
      <c r="L8685" t="n">
        <v>1271.725728</v>
      </c>
      <c r="M8685" t="inlineStr"/>
      <c r="N8685" t="inlineStr"/>
      <c r="O8685" s="142">
        <f>DATE(YEAR(H8685),MONTH(H8685),1)</f>
        <v/>
      </c>
      <c r="P8685" s="132">
        <f>IF(H8685&gt;$L$3,"Futuro","Atraso")</f>
        <v/>
      </c>
      <c r="Q8685">
        <f>12*(YEAR(H8685)-YEAR($L$3))+(MONTH(H8685)-MONTH($L$3))</f>
        <v/>
      </c>
      <c r="R8685" s="366">
        <f>IF(N8685="IBIRAPITANGA FASE 3",IF(P8685="Atraso",M8685,M8685/(1+$J$2)^Q8685),IF(P8685="Atraso",M8685,M8685/(1+$J$1)^Q8685))</f>
        <v/>
      </c>
    </row>
    <row r="8686">
      <c r="A8686" t="inlineStr">
        <is>
          <t>Q08L017</t>
        </is>
      </c>
      <c r="B8686" t="inlineStr">
        <is>
          <t>THIAGO IZAIAS DA MOTTA</t>
        </is>
      </c>
      <c r="C8686" t="n">
        <v>1</v>
      </c>
      <c r="D8686" t="inlineStr">
        <is>
          <t>IPCA</t>
        </is>
      </c>
      <c r="E8686" t="n">
        <v>0.004867550565343048</v>
      </c>
      <c r="F8686" t="inlineStr">
        <is>
          <t>MENSAL</t>
        </is>
      </c>
      <c r="G8686" t="n">
        <v>45255</v>
      </c>
      <c r="H8686" t="n">
        <v>45255</v>
      </c>
      <c r="I8686" t="inlineStr">
        <is>
          <t>024</t>
        </is>
      </c>
      <c r="J8686" t="inlineStr">
        <is>
          <t>CARTEIRA</t>
        </is>
      </c>
      <c r="K8686" t="inlineStr">
        <is>
          <t>CONTRATO</t>
        </is>
      </c>
      <c r="L8686" t="n">
        <v>1271.725728</v>
      </c>
      <c r="M8686" t="inlineStr"/>
      <c r="N8686" t="inlineStr"/>
      <c r="O8686" s="142">
        <f>DATE(YEAR(H8686),MONTH(H8686),1)</f>
        <v/>
      </c>
      <c r="P8686" s="132">
        <f>IF(H8686&gt;$L$3,"Futuro","Atraso")</f>
        <v/>
      </c>
      <c r="Q8686">
        <f>12*(YEAR(H8686)-YEAR($L$3))+(MONTH(H8686)-MONTH($L$3))</f>
        <v/>
      </c>
      <c r="R8686" s="366">
        <f>IF(N8686="IBIRAPITANGA FASE 3",IF(P8686="Atraso",M8686,M8686/(1+$J$2)^Q8686),IF(P8686="Atraso",M8686,M8686/(1+$J$1)^Q8686))</f>
        <v/>
      </c>
    </row>
    <row r="8687">
      <c r="A8687" t="inlineStr">
        <is>
          <t>Q08L017</t>
        </is>
      </c>
      <c r="B8687" t="inlineStr">
        <is>
          <t>THIAGO IZAIAS DA MOTTA</t>
        </is>
      </c>
      <c r="C8687" t="n">
        <v>1</v>
      </c>
      <c r="D8687" t="inlineStr">
        <is>
          <t>IPCA</t>
        </is>
      </c>
      <c r="E8687" t="n">
        <v>0.004867550565343048</v>
      </c>
      <c r="F8687" t="inlineStr">
        <is>
          <t>MENSAL</t>
        </is>
      </c>
      <c r="G8687" t="n">
        <v>45285</v>
      </c>
      <c r="H8687" t="n">
        <v>45285</v>
      </c>
      <c r="I8687" t="inlineStr">
        <is>
          <t>025</t>
        </is>
      </c>
      <c r="J8687" t="inlineStr">
        <is>
          <t>CARTEIRA</t>
        </is>
      </c>
      <c r="K8687" t="inlineStr">
        <is>
          <t>CONTRATO</t>
        </is>
      </c>
      <c r="L8687" t="n">
        <v>1271.725728</v>
      </c>
      <c r="M8687" t="inlineStr"/>
      <c r="N8687" t="inlineStr"/>
      <c r="O8687" s="142">
        <f>DATE(YEAR(H8687),MONTH(H8687),1)</f>
        <v/>
      </c>
      <c r="P8687" s="132">
        <f>IF(H8687&gt;$L$3,"Futuro","Atraso")</f>
        <v/>
      </c>
      <c r="Q8687">
        <f>12*(YEAR(H8687)-YEAR($L$3))+(MONTH(H8687)-MONTH($L$3))</f>
        <v/>
      </c>
      <c r="R8687" s="366">
        <f>IF(N8687="IBIRAPITANGA FASE 3",IF(P8687="Atraso",M8687,M8687/(1+$J$2)^Q8687),IF(P8687="Atraso",M8687,M8687/(1+$J$1)^Q8687))</f>
        <v/>
      </c>
    </row>
    <row r="8688">
      <c r="A8688" t="inlineStr">
        <is>
          <t>Q08L017</t>
        </is>
      </c>
      <c r="B8688" t="inlineStr">
        <is>
          <t>THIAGO IZAIAS DA MOTTA</t>
        </is>
      </c>
      <c r="C8688" t="n">
        <v>1</v>
      </c>
      <c r="D8688" t="inlineStr">
        <is>
          <t>IPCA</t>
        </is>
      </c>
      <c r="E8688" t="n">
        <v>0.004867550565343048</v>
      </c>
      <c r="F8688" t="inlineStr">
        <is>
          <t>MENSAL</t>
        </is>
      </c>
      <c r="G8688" t="n">
        <v>45316</v>
      </c>
      <c r="H8688" t="n">
        <v>45316</v>
      </c>
      <c r="I8688" t="inlineStr">
        <is>
          <t>026</t>
        </is>
      </c>
      <c r="J8688" t="inlineStr">
        <is>
          <t>CARTEIRA</t>
        </is>
      </c>
      <c r="K8688" t="inlineStr">
        <is>
          <t>CONTRATO</t>
        </is>
      </c>
      <c r="L8688" t="n">
        <v>1271.725728</v>
      </c>
      <c r="M8688" t="inlineStr"/>
      <c r="N8688" t="inlineStr"/>
      <c r="O8688" s="142">
        <f>DATE(YEAR(H8688),MONTH(H8688),1)</f>
        <v/>
      </c>
      <c r="P8688" s="132">
        <f>IF(H8688&gt;$L$3,"Futuro","Atraso")</f>
        <v/>
      </c>
      <c r="Q8688">
        <f>12*(YEAR(H8688)-YEAR($L$3))+(MONTH(H8688)-MONTH($L$3))</f>
        <v/>
      </c>
      <c r="R8688" s="366">
        <f>IF(N8688="IBIRAPITANGA FASE 3",IF(P8688="Atraso",M8688,M8688/(1+$J$2)^Q8688),IF(P8688="Atraso",M8688,M8688/(1+$J$1)^Q8688))</f>
        <v/>
      </c>
    </row>
    <row r="8689">
      <c r="A8689" t="inlineStr">
        <is>
          <t>Q08L017</t>
        </is>
      </c>
      <c r="B8689" t="inlineStr">
        <is>
          <t>THIAGO IZAIAS DA MOTTA</t>
        </is>
      </c>
      <c r="C8689" t="n">
        <v>1</v>
      </c>
      <c r="D8689" t="inlineStr">
        <is>
          <t>IPCA</t>
        </is>
      </c>
      <c r="E8689" t="n">
        <v>0.004867550565343048</v>
      </c>
      <c r="F8689" t="inlineStr">
        <is>
          <t>MENSAL</t>
        </is>
      </c>
      <c r="G8689" t="n">
        <v>45347</v>
      </c>
      <c r="H8689" t="n">
        <v>45347</v>
      </c>
      <c r="I8689" t="inlineStr">
        <is>
          <t>027</t>
        </is>
      </c>
      <c r="J8689" t="inlineStr">
        <is>
          <t>CARTEIRA</t>
        </is>
      </c>
      <c r="K8689" t="inlineStr">
        <is>
          <t>CONTRATO</t>
        </is>
      </c>
      <c r="L8689" t="n">
        <v>1271.725728</v>
      </c>
      <c r="M8689" t="inlineStr"/>
      <c r="N8689" t="inlineStr"/>
      <c r="O8689" s="142">
        <f>DATE(YEAR(H8689),MONTH(H8689),1)</f>
        <v/>
      </c>
      <c r="P8689" s="132">
        <f>IF(H8689&gt;$L$3,"Futuro","Atraso")</f>
        <v/>
      </c>
      <c r="Q8689">
        <f>12*(YEAR(H8689)-YEAR($L$3))+(MONTH(H8689)-MONTH($L$3))</f>
        <v/>
      </c>
      <c r="R8689" s="366">
        <f>IF(N8689="IBIRAPITANGA FASE 3",IF(P8689="Atraso",M8689,M8689/(1+$J$2)^Q8689),IF(P8689="Atraso",M8689,M8689/(1+$J$1)^Q8689))</f>
        <v/>
      </c>
    </row>
    <row r="8690">
      <c r="A8690" t="inlineStr">
        <is>
          <t>Q08L017</t>
        </is>
      </c>
      <c r="B8690" t="inlineStr">
        <is>
          <t>THIAGO IZAIAS DA MOTTA</t>
        </is>
      </c>
      <c r="C8690" t="n">
        <v>1</v>
      </c>
      <c r="D8690" t="inlineStr">
        <is>
          <t>IPCA</t>
        </is>
      </c>
      <c r="E8690" t="n">
        <v>0.004867550565343048</v>
      </c>
      <c r="F8690" t="inlineStr">
        <is>
          <t>MENSAL</t>
        </is>
      </c>
      <c r="G8690" t="n">
        <v>45376</v>
      </c>
      <c r="H8690" t="n">
        <v>45376</v>
      </c>
      <c r="I8690" t="inlineStr">
        <is>
          <t>028</t>
        </is>
      </c>
      <c r="J8690" t="inlineStr">
        <is>
          <t>CARTEIRA</t>
        </is>
      </c>
      <c r="K8690" t="inlineStr">
        <is>
          <t>CONTRATO</t>
        </is>
      </c>
      <c r="L8690" t="n">
        <v>1271.725728</v>
      </c>
      <c r="M8690" t="inlineStr"/>
      <c r="N8690" t="inlineStr"/>
      <c r="O8690" s="142">
        <f>DATE(YEAR(H8690),MONTH(H8690),1)</f>
        <v/>
      </c>
      <c r="P8690" s="132">
        <f>IF(H8690&gt;$L$3,"Futuro","Atraso")</f>
        <v/>
      </c>
      <c r="Q8690">
        <f>12*(YEAR(H8690)-YEAR($L$3))+(MONTH(H8690)-MONTH($L$3))</f>
        <v/>
      </c>
      <c r="R8690" s="366">
        <f>IF(N8690="IBIRAPITANGA FASE 3",IF(P8690="Atraso",M8690,M8690/(1+$J$2)^Q8690),IF(P8690="Atraso",M8690,M8690/(1+$J$1)^Q8690))</f>
        <v/>
      </c>
    </row>
    <row r="8691">
      <c r="A8691" t="inlineStr">
        <is>
          <t>Q08L017</t>
        </is>
      </c>
      <c r="B8691" t="inlineStr">
        <is>
          <t>THIAGO IZAIAS DA MOTTA</t>
        </is>
      </c>
      <c r="C8691" t="n">
        <v>1</v>
      </c>
      <c r="D8691" t="inlineStr">
        <is>
          <t>IPCA</t>
        </is>
      </c>
      <c r="E8691" t="n">
        <v>0.004867550565343048</v>
      </c>
      <c r="F8691" t="inlineStr">
        <is>
          <t>MENSAL</t>
        </is>
      </c>
      <c r="G8691" t="n">
        <v>45407</v>
      </c>
      <c r="H8691" t="n">
        <v>45407</v>
      </c>
      <c r="I8691" t="inlineStr">
        <is>
          <t>029</t>
        </is>
      </c>
      <c r="J8691" t="inlineStr">
        <is>
          <t>CARTEIRA</t>
        </is>
      </c>
      <c r="K8691" t="inlineStr">
        <is>
          <t>CONTRATO</t>
        </is>
      </c>
      <c r="L8691" t="n">
        <v>1271.725728</v>
      </c>
      <c r="M8691" t="inlineStr"/>
      <c r="N8691" t="inlineStr"/>
      <c r="O8691" s="142">
        <f>DATE(YEAR(H8691),MONTH(H8691),1)</f>
        <v/>
      </c>
      <c r="P8691" s="132">
        <f>IF(H8691&gt;$L$3,"Futuro","Atraso")</f>
        <v/>
      </c>
      <c r="Q8691">
        <f>12*(YEAR(H8691)-YEAR($L$3))+(MONTH(H8691)-MONTH($L$3))</f>
        <v/>
      </c>
      <c r="R8691" s="366">
        <f>IF(N8691="IBIRAPITANGA FASE 3",IF(P8691="Atraso",M8691,M8691/(1+$J$2)^Q8691),IF(P8691="Atraso",M8691,M8691/(1+$J$1)^Q8691))</f>
        <v/>
      </c>
    </row>
    <row r="8692">
      <c r="A8692" t="inlineStr">
        <is>
          <t>Q08L017</t>
        </is>
      </c>
      <c r="B8692" t="inlineStr">
        <is>
          <t>THIAGO IZAIAS DA MOTTA</t>
        </is>
      </c>
      <c r="C8692" t="n">
        <v>1</v>
      </c>
      <c r="D8692" t="inlineStr">
        <is>
          <t>IPCA</t>
        </is>
      </c>
      <c r="E8692" t="n">
        <v>0.004867550565343048</v>
      </c>
      <c r="F8692" t="inlineStr">
        <is>
          <t>MENSAL</t>
        </is>
      </c>
      <c r="G8692" t="n">
        <v>45437</v>
      </c>
      <c r="H8692" t="n">
        <v>45437</v>
      </c>
      <c r="I8692" t="inlineStr">
        <is>
          <t>030</t>
        </is>
      </c>
      <c r="J8692" t="inlineStr">
        <is>
          <t>CARTEIRA</t>
        </is>
      </c>
      <c r="K8692" t="inlineStr">
        <is>
          <t>CONTRATO</t>
        </is>
      </c>
      <c r="L8692" t="n">
        <v>1271.725728</v>
      </c>
      <c r="M8692" t="inlineStr"/>
      <c r="N8692" t="inlineStr"/>
      <c r="O8692" s="142">
        <f>DATE(YEAR(H8692),MONTH(H8692),1)</f>
        <v/>
      </c>
      <c r="P8692" s="132">
        <f>IF(H8692&gt;$L$3,"Futuro","Atraso")</f>
        <v/>
      </c>
      <c r="Q8692">
        <f>12*(YEAR(H8692)-YEAR($L$3))+(MONTH(H8692)-MONTH($L$3))</f>
        <v/>
      </c>
      <c r="R8692" s="366">
        <f>IF(N8692="IBIRAPITANGA FASE 3",IF(P8692="Atraso",M8692,M8692/(1+$J$2)^Q8692),IF(P8692="Atraso",M8692,M8692/(1+$J$1)^Q8692))</f>
        <v/>
      </c>
    </row>
    <row r="8693">
      <c r="A8693" t="inlineStr">
        <is>
          <t>Q08L017</t>
        </is>
      </c>
      <c r="B8693" t="inlineStr">
        <is>
          <t>THIAGO IZAIAS DA MOTTA</t>
        </is>
      </c>
      <c r="C8693" t="n">
        <v>1</v>
      </c>
      <c r="D8693" t="inlineStr">
        <is>
          <t>IPCA</t>
        </is>
      </c>
      <c r="E8693" t="n">
        <v>0.004867550565343048</v>
      </c>
      <c r="F8693" t="inlineStr">
        <is>
          <t>MENSAL</t>
        </is>
      </c>
      <c r="G8693" t="n">
        <v>45468</v>
      </c>
      <c r="H8693" t="n">
        <v>45468</v>
      </c>
      <c r="I8693" t="inlineStr">
        <is>
          <t>031</t>
        </is>
      </c>
      <c r="J8693" t="inlineStr">
        <is>
          <t>CARTEIRA</t>
        </is>
      </c>
      <c r="K8693" t="inlineStr">
        <is>
          <t>CONTRATO</t>
        </is>
      </c>
      <c r="L8693" t="n">
        <v>1271.725728</v>
      </c>
      <c r="M8693" t="inlineStr"/>
      <c r="N8693" t="inlineStr"/>
      <c r="O8693" s="142">
        <f>DATE(YEAR(H8693),MONTH(H8693),1)</f>
        <v/>
      </c>
      <c r="P8693" s="132">
        <f>IF(H8693&gt;$L$3,"Futuro","Atraso")</f>
        <v/>
      </c>
      <c r="Q8693">
        <f>12*(YEAR(H8693)-YEAR($L$3))+(MONTH(H8693)-MONTH($L$3))</f>
        <v/>
      </c>
      <c r="R8693" s="366">
        <f>IF(N8693="IBIRAPITANGA FASE 3",IF(P8693="Atraso",M8693,M8693/(1+$J$2)^Q8693),IF(P8693="Atraso",M8693,M8693/(1+$J$1)^Q8693))</f>
        <v/>
      </c>
    </row>
    <row r="8694">
      <c r="A8694" t="inlineStr">
        <is>
          <t>Q08L017</t>
        </is>
      </c>
      <c r="B8694" t="inlineStr">
        <is>
          <t>THIAGO IZAIAS DA MOTTA</t>
        </is>
      </c>
      <c r="C8694" t="n">
        <v>1</v>
      </c>
      <c r="D8694" t="inlineStr">
        <is>
          <t>IPCA</t>
        </is>
      </c>
      <c r="E8694" t="n">
        <v>0.004867550565343048</v>
      </c>
      <c r="F8694" t="inlineStr">
        <is>
          <t>MENSAL</t>
        </is>
      </c>
      <c r="G8694" t="n">
        <v>45498</v>
      </c>
      <c r="H8694" t="n">
        <v>45498</v>
      </c>
      <c r="I8694" t="inlineStr">
        <is>
          <t>032</t>
        </is>
      </c>
      <c r="J8694" t="inlineStr">
        <is>
          <t>CARTEIRA</t>
        </is>
      </c>
      <c r="K8694" t="inlineStr">
        <is>
          <t>CONTRATO</t>
        </is>
      </c>
      <c r="L8694" t="n">
        <v>1271.725728</v>
      </c>
      <c r="M8694" t="inlineStr"/>
      <c r="N8694" t="inlineStr"/>
      <c r="O8694" s="142">
        <f>DATE(YEAR(H8694),MONTH(H8694),1)</f>
        <v/>
      </c>
      <c r="P8694" s="132">
        <f>IF(H8694&gt;$L$3,"Futuro","Atraso")</f>
        <v/>
      </c>
      <c r="Q8694">
        <f>12*(YEAR(H8694)-YEAR($L$3))+(MONTH(H8694)-MONTH($L$3))</f>
        <v/>
      </c>
      <c r="R8694" s="366">
        <f>IF(N8694="IBIRAPITANGA FASE 3",IF(P8694="Atraso",M8694,M8694/(1+$J$2)^Q8694),IF(P8694="Atraso",M8694,M8694/(1+$J$1)^Q8694))</f>
        <v/>
      </c>
    </row>
    <row r="8695">
      <c r="A8695" t="inlineStr">
        <is>
          <t>Q08L017</t>
        </is>
      </c>
      <c r="B8695" t="inlineStr">
        <is>
          <t>THIAGO IZAIAS DA MOTTA</t>
        </is>
      </c>
      <c r="C8695" t="n">
        <v>1</v>
      </c>
      <c r="D8695" t="inlineStr">
        <is>
          <t>IPCA</t>
        </is>
      </c>
      <c r="E8695" t="n">
        <v>0.004867550565343048</v>
      </c>
      <c r="F8695" t="inlineStr">
        <is>
          <t>MENSAL</t>
        </is>
      </c>
      <c r="G8695" t="n">
        <v>45529</v>
      </c>
      <c r="H8695" t="n">
        <v>45529</v>
      </c>
      <c r="I8695" t="inlineStr">
        <is>
          <t>033</t>
        </is>
      </c>
      <c r="J8695" t="inlineStr">
        <is>
          <t>CARTEIRA</t>
        </is>
      </c>
      <c r="K8695" t="inlineStr">
        <is>
          <t>CONTRATO</t>
        </is>
      </c>
      <c r="L8695" t="n">
        <v>1271.725728</v>
      </c>
      <c r="M8695" t="inlineStr"/>
      <c r="N8695" t="inlineStr"/>
      <c r="O8695" s="142">
        <f>DATE(YEAR(H8695),MONTH(H8695),1)</f>
        <v/>
      </c>
      <c r="P8695" s="132">
        <f>IF(H8695&gt;$L$3,"Futuro","Atraso")</f>
        <v/>
      </c>
      <c r="Q8695">
        <f>12*(YEAR(H8695)-YEAR($L$3))+(MONTH(H8695)-MONTH($L$3))</f>
        <v/>
      </c>
      <c r="R8695" s="366">
        <f>IF(N8695="IBIRAPITANGA FASE 3",IF(P8695="Atraso",M8695,M8695/(1+$J$2)^Q8695),IF(P8695="Atraso",M8695,M8695/(1+$J$1)^Q8695))</f>
        <v/>
      </c>
    </row>
    <row r="8696">
      <c r="A8696" t="inlineStr">
        <is>
          <t>Q08L017</t>
        </is>
      </c>
      <c r="B8696" t="inlineStr">
        <is>
          <t>THIAGO IZAIAS DA MOTTA</t>
        </is>
      </c>
      <c r="C8696" t="n">
        <v>1</v>
      </c>
      <c r="D8696" t="inlineStr">
        <is>
          <t>IPCA</t>
        </is>
      </c>
      <c r="E8696" t="n">
        <v>0.004867550565343048</v>
      </c>
      <c r="F8696" t="inlineStr">
        <is>
          <t>MENSAL</t>
        </is>
      </c>
      <c r="G8696" t="n">
        <v>45560</v>
      </c>
      <c r="H8696" t="n">
        <v>45560</v>
      </c>
      <c r="I8696" t="inlineStr">
        <is>
          <t>034</t>
        </is>
      </c>
      <c r="J8696" t="inlineStr">
        <is>
          <t>CARTEIRA</t>
        </is>
      </c>
      <c r="K8696" t="inlineStr">
        <is>
          <t>CONTRATO</t>
        </is>
      </c>
      <c r="L8696" t="n">
        <v>1271.725728</v>
      </c>
      <c r="M8696" t="inlineStr"/>
      <c r="N8696" t="inlineStr"/>
      <c r="O8696" s="142">
        <f>DATE(YEAR(H8696),MONTH(H8696),1)</f>
        <v/>
      </c>
      <c r="P8696" s="132">
        <f>IF(H8696&gt;$L$3,"Futuro","Atraso")</f>
        <v/>
      </c>
      <c r="Q8696">
        <f>12*(YEAR(H8696)-YEAR($L$3))+(MONTH(H8696)-MONTH($L$3))</f>
        <v/>
      </c>
      <c r="R8696" s="366">
        <f>IF(N8696="IBIRAPITANGA FASE 3",IF(P8696="Atraso",M8696,M8696/(1+$J$2)^Q8696),IF(P8696="Atraso",M8696,M8696/(1+$J$1)^Q8696))</f>
        <v/>
      </c>
    </row>
    <row r="8697">
      <c r="A8697" t="inlineStr">
        <is>
          <t>Q08L017</t>
        </is>
      </c>
      <c r="B8697" t="inlineStr">
        <is>
          <t>THIAGO IZAIAS DA MOTTA</t>
        </is>
      </c>
      <c r="C8697" t="n">
        <v>1</v>
      </c>
      <c r="D8697" t="inlineStr">
        <is>
          <t>IPCA</t>
        </is>
      </c>
      <c r="E8697" t="n">
        <v>0.004867550565343048</v>
      </c>
      <c r="F8697" t="inlineStr">
        <is>
          <t>MENSAL</t>
        </is>
      </c>
      <c r="G8697" t="n">
        <v>45590</v>
      </c>
      <c r="H8697" t="n">
        <v>45590</v>
      </c>
      <c r="I8697" t="inlineStr">
        <is>
          <t>035</t>
        </is>
      </c>
      <c r="J8697" t="inlineStr">
        <is>
          <t>CARTEIRA</t>
        </is>
      </c>
      <c r="K8697" t="inlineStr">
        <is>
          <t>CONTRATO</t>
        </is>
      </c>
      <c r="L8697" t="n">
        <v>1271.725728</v>
      </c>
      <c r="M8697" t="inlineStr"/>
      <c r="N8697" t="inlineStr"/>
      <c r="O8697" s="142">
        <f>DATE(YEAR(H8697),MONTH(H8697),1)</f>
        <v/>
      </c>
      <c r="P8697" s="132">
        <f>IF(H8697&gt;$L$3,"Futuro","Atraso")</f>
        <v/>
      </c>
      <c r="Q8697">
        <f>12*(YEAR(H8697)-YEAR($L$3))+(MONTH(H8697)-MONTH($L$3))</f>
        <v/>
      </c>
      <c r="R8697" s="366">
        <f>IF(N8697="IBIRAPITANGA FASE 3",IF(P8697="Atraso",M8697,M8697/(1+$J$2)^Q8697),IF(P8697="Atraso",M8697,M8697/(1+$J$1)^Q8697))</f>
        <v/>
      </c>
    </row>
    <row r="8698">
      <c r="A8698" t="inlineStr">
        <is>
          <t>Q08L017</t>
        </is>
      </c>
      <c r="B8698" t="inlineStr">
        <is>
          <t>THIAGO IZAIAS DA MOTTA</t>
        </is>
      </c>
      <c r="C8698" t="n">
        <v>1</v>
      </c>
      <c r="D8698" t="inlineStr">
        <is>
          <t>IPCA</t>
        </is>
      </c>
      <c r="E8698" t="n">
        <v>0.004867550565343048</v>
      </c>
      <c r="F8698" t="inlineStr">
        <is>
          <t>MENSAL</t>
        </is>
      </c>
      <c r="G8698" t="n">
        <v>45621</v>
      </c>
      <c r="H8698" t="n">
        <v>45621</v>
      </c>
      <c r="I8698" t="inlineStr">
        <is>
          <t>036</t>
        </is>
      </c>
      <c r="J8698" t="inlineStr">
        <is>
          <t>CARTEIRA</t>
        </is>
      </c>
      <c r="K8698" t="inlineStr">
        <is>
          <t>CONTRATO</t>
        </is>
      </c>
      <c r="L8698" t="n">
        <v>1271.725728</v>
      </c>
      <c r="M8698" t="inlineStr"/>
      <c r="N8698" t="inlineStr"/>
      <c r="O8698" s="142">
        <f>DATE(YEAR(H8698),MONTH(H8698),1)</f>
        <v/>
      </c>
      <c r="P8698" s="132">
        <f>IF(H8698&gt;$L$3,"Futuro","Atraso")</f>
        <v/>
      </c>
      <c r="Q8698">
        <f>12*(YEAR(H8698)-YEAR($L$3))+(MONTH(H8698)-MONTH($L$3))</f>
        <v/>
      </c>
      <c r="R8698" s="366">
        <f>IF(N8698="IBIRAPITANGA FASE 3",IF(P8698="Atraso",M8698,M8698/(1+$J$2)^Q8698),IF(P8698="Atraso",M8698,M8698/(1+$J$1)^Q8698))</f>
        <v/>
      </c>
    </row>
    <row r="8699">
      <c r="A8699" t="inlineStr">
        <is>
          <t>Q08L017</t>
        </is>
      </c>
      <c r="B8699" t="inlineStr">
        <is>
          <t>THIAGO IZAIAS DA MOTTA</t>
        </is>
      </c>
      <c r="C8699" t="n">
        <v>1</v>
      </c>
      <c r="D8699" t="inlineStr">
        <is>
          <t>IPCA</t>
        </is>
      </c>
      <c r="E8699" t="n">
        <v>0.004867550565343048</v>
      </c>
      <c r="F8699" t="inlineStr">
        <is>
          <t>MENSAL</t>
        </is>
      </c>
      <c r="G8699" t="n">
        <v>45651</v>
      </c>
      <c r="H8699" t="n">
        <v>45651</v>
      </c>
      <c r="I8699" t="inlineStr">
        <is>
          <t>037</t>
        </is>
      </c>
      <c r="J8699" t="inlineStr">
        <is>
          <t>CARTEIRA</t>
        </is>
      </c>
      <c r="K8699" t="inlineStr">
        <is>
          <t>CONTRATO</t>
        </is>
      </c>
      <c r="L8699" t="n">
        <v>1271.725728</v>
      </c>
      <c r="M8699" t="inlineStr"/>
      <c r="N8699" t="inlineStr"/>
      <c r="O8699" s="142">
        <f>DATE(YEAR(H8699),MONTH(H8699),1)</f>
        <v/>
      </c>
      <c r="P8699" s="132">
        <f>IF(H8699&gt;$L$3,"Futuro","Atraso")</f>
        <v/>
      </c>
      <c r="Q8699">
        <f>12*(YEAR(H8699)-YEAR($L$3))+(MONTH(H8699)-MONTH($L$3))</f>
        <v/>
      </c>
      <c r="R8699" s="366">
        <f>IF(N8699="IBIRAPITANGA FASE 3",IF(P8699="Atraso",M8699,M8699/(1+$J$2)^Q8699),IF(P8699="Atraso",M8699,M8699/(1+$J$1)^Q8699))</f>
        <v/>
      </c>
    </row>
    <row r="8700">
      <c r="A8700" t="inlineStr">
        <is>
          <t>Q08L017</t>
        </is>
      </c>
      <c r="B8700" t="inlineStr">
        <is>
          <t>THIAGO IZAIAS DA MOTTA</t>
        </is>
      </c>
      <c r="C8700" t="n">
        <v>1</v>
      </c>
      <c r="D8700" t="inlineStr">
        <is>
          <t>IPCA</t>
        </is>
      </c>
      <c r="E8700" t="n">
        <v>0.004867550565343048</v>
      </c>
      <c r="F8700" t="inlineStr">
        <is>
          <t>MENSAL</t>
        </is>
      </c>
      <c r="G8700" t="n">
        <v>45682</v>
      </c>
      <c r="H8700" t="n">
        <v>45682</v>
      </c>
      <c r="I8700" t="inlineStr">
        <is>
          <t>038</t>
        </is>
      </c>
      <c r="J8700" t="inlineStr">
        <is>
          <t>CARTEIRA</t>
        </is>
      </c>
      <c r="K8700" t="inlineStr">
        <is>
          <t>CONTRATO</t>
        </is>
      </c>
      <c r="L8700" t="n">
        <v>1271.725728</v>
      </c>
      <c r="M8700" t="inlineStr"/>
      <c r="N8700" t="inlineStr"/>
      <c r="O8700" s="142">
        <f>DATE(YEAR(H8700),MONTH(H8700),1)</f>
        <v/>
      </c>
      <c r="P8700" s="132">
        <f>IF(H8700&gt;$L$3,"Futuro","Atraso")</f>
        <v/>
      </c>
      <c r="Q8700">
        <f>12*(YEAR(H8700)-YEAR($L$3))+(MONTH(H8700)-MONTH($L$3))</f>
        <v/>
      </c>
      <c r="R8700" s="366">
        <f>IF(N8700="IBIRAPITANGA FASE 3",IF(P8700="Atraso",M8700,M8700/(1+$J$2)^Q8700),IF(P8700="Atraso",M8700,M8700/(1+$J$1)^Q8700))</f>
        <v/>
      </c>
    </row>
    <row r="8701">
      <c r="A8701" t="inlineStr">
        <is>
          <t>Q08L017</t>
        </is>
      </c>
      <c r="B8701" t="inlineStr">
        <is>
          <t>THIAGO IZAIAS DA MOTTA</t>
        </is>
      </c>
      <c r="C8701" t="n">
        <v>1</v>
      </c>
      <c r="D8701" t="inlineStr">
        <is>
          <t>IPCA</t>
        </is>
      </c>
      <c r="E8701" t="n">
        <v>0.004867550565343048</v>
      </c>
      <c r="F8701" t="inlineStr">
        <is>
          <t>MENSAL</t>
        </is>
      </c>
      <c r="G8701" t="n">
        <v>45713</v>
      </c>
      <c r="H8701" t="n">
        <v>45713</v>
      </c>
      <c r="I8701" t="inlineStr">
        <is>
          <t>039</t>
        </is>
      </c>
      <c r="J8701" t="inlineStr">
        <is>
          <t>CARTEIRA</t>
        </is>
      </c>
      <c r="K8701" t="inlineStr">
        <is>
          <t>CONTRATO</t>
        </is>
      </c>
      <c r="L8701" t="n">
        <v>1271.725728</v>
      </c>
      <c r="M8701" t="inlineStr"/>
      <c r="N8701" t="inlineStr"/>
      <c r="O8701" s="142">
        <f>DATE(YEAR(H8701),MONTH(H8701),1)</f>
        <v/>
      </c>
      <c r="P8701" s="132">
        <f>IF(H8701&gt;$L$3,"Futuro","Atraso")</f>
        <v/>
      </c>
      <c r="Q8701">
        <f>12*(YEAR(H8701)-YEAR($L$3))+(MONTH(H8701)-MONTH($L$3))</f>
        <v/>
      </c>
      <c r="R8701" s="366">
        <f>IF(N8701="IBIRAPITANGA FASE 3",IF(P8701="Atraso",M8701,M8701/(1+$J$2)^Q8701),IF(P8701="Atraso",M8701,M8701/(1+$J$1)^Q8701))</f>
        <v/>
      </c>
    </row>
    <row r="8702">
      <c r="A8702" t="inlineStr">
        <is>
          <t>Q08L017</t>
        </is>
      </c>
      <c r="B8702" t="inlineStr">
        <is>
          <t>THIAGO IZAIAS DA MOTTA</t>
        </is>
      </c>
      <c r="C8702" t="n">
        <v>1</v>
      </c>
      <c r="D8702" t="inlineStr">
        <is>
          <t>IPCA</t>
        </is>
      </c>
      <c r="E8702" t="n">
        <v>0.004867550565343048</v>
      </c>
      <c r="F8702" t="inlineStr">
        <is>
          <t>MENSAL</t>
        </is>
      </c>
      <c r="G8702" t="n">
        <v>45741</v>
      </c>
      <c r="H8702" t="n">
        <v>45741</v>
      </c>
      <c r="I8702" t="inlineStr">
        <is>
          <t>040</t>
        </is>
      </c>
      <c r="J8702" t="inlineStr">
        <is>
          <t>CARTEIRA</t>
        </is>
      </c>
      <c r="K8702" t="inlineStr">
        <is>
          <t>CONTRATO</t>
        </is>
      </c>
      <c r="L8702" t="n">
        <v>1271.725728</v>
      </c>
      <c r="M8702" t="inlineStr"/>
      <c r="N8702" t="inlineStr"/>
      <c r="O8702" s="142">
        <f>DATE(YEAR(H8702),MONTH(H8702),1)</f>
        <v/>
      </c>
      <c r="P8702" s="132">
        <f>IF(H8702&gt;$L$3,"Futuro","Atraso")</f>
        <v/>
      </c>
      <c r="Q8702">
        <f>12*(YEAR(H8702)-YEAR($L$3))+(MONTH(H8702)-MONTH($L$3))</f>
        <v/>
      </c>
      <c r="R8702" s="366">
        <f>IF(N8702="IBIRAPITANGA FASE 3",IF(P8702="Atraso",M8702,M8702/(1+$J$2)^Q8702),IF(P8702="Atraso",M8702,M8702/(1+$J$1)^Q8702))</f>
        <v/>
      </c>
    </row>
    <row r="8703">
      <c r="A8703" t="inlineStr">
        <is>
          <t>Q09L012</t>
        </is>
      </c>
      <c r="B8703" t="inlineStr">
        <is>
          <t>DEBORA COIMBRA DOS SANTOS</t>
        </is>
      </c>
      <c r="C8703" t="n">
        <v>1</v>
      </c>
      <c r="D8703" t="inlineStr">
        <is>
          <t>IPCA</t>
        </is>
      </c>
      <c r="E8703" t="n">
        <v>0</v>
      </c>
      <c r="F8703" t="inlineStr">
        <is>
          <t>MENSAL</t>
        </is>
      </c>
      <c r="G8703" t="n">
        <v>45158</v>
      </c>
      <c r="H8703" t="n">
        <v>45158</v>
      </c>
      <c r="I8703" t="inlineStr">
        <is>
          <t>001</t>
        </is>
      </c>
      <c r="J8703" t="inlineStr">
        <is>
          <t>CARTEIRA</t>
        </is>
      </c>
      <c r="K8703" t="inlineStr">
        <is>
          <t>CONTRATO</t>
        </is>
      </c>
      <c r="L8703" t="n">
        <v>534.075096</v>
      </c>
      <c r="M8703" t="inlineStr"/>
      <c r="N8703" t="inlineStr"/>
      <c r="O8703" s="142">
        <f>DATE(YEAR(H8703),MONTH(H8703),1)</f>
        <v/>
      </c>
      <c r="P8703" s="132">
        <f>IF(H8703&gt;$L$3,"Futuro","Atraso")</f>
        <v/>
      </c>
      <c r="Q8703">
        <f>12*(YEAR(H8703)-YEAR($L$3))+(MONTH(H8703)-MONTH($L$3))</f>
        <v/>
      </c>
      <c r="R8703" s="366">
        <f>IF(N8703="IBIRAPITANGA FASE 3",IF(P8703="Atraso",M8703,M8703/(1+$J$2)^Q8703),IF(P8703="Atraso",M8703,M8703/(1+$J$1)^Q8703))</f>
        <v/>
      </c>
    </row>
    <row r="8704">
      <c r="A8704" t="inlineStr">
        <is>
          <t>Q09L012</t>
        </is>
      </c>
      <c r="B8704" t="inlineStr">
        <is>
          <t>DEBORA COIMBRA DOS SANTOS</t>
        </is>
      </c>
      <c r="C8704" t="n">
        <v>1</v>
      </c>
      <c r="D8704" t="inlineStr">
        <is>
          <t>IPCA</t>
        </is>
      </c>
      <c r="E8704" t="n">
        <v>0</v>
      </c>
      <c r="F8704" t="inlineStr">
        <is>
          <t>MENSAL</t>
        </is>
      </c>
      <c r="G8704" t="n">
        <v>45189</v>
      </c>
      <c r="H8704" t="n">
        <v>45189</v>
      </c>
      <c r="I8704" t="inlineStr">
        <is>
          <t>001</t>
        </is>
      </c>
      <c r="J8704" t="inlineStr">
        <is>
          <t>CARTEIRA</t>
        </is>
      </c>
      <c r="K8704" t="inlineStr">
        <is>
          <t>CONTRATO</t>
        </is>
      </c>
      <c r="L8704" t="n">
        <v>285.145266</v>
      </c>
      <c r="M8704" t="inlineStr"/>
      <c r="N8704" t="inlineStr"/>
      <c r="O8704" s="142">
        <f>DATE(YEAR(H8704),MONTH(H8704),1)</f>
        <v/>
      </c>
      <c r="P8704" s="132">
        <f>IF(H8704&gt;$L$3,"Futuro","Atraso")</f>
        <v/>
      </c>
      <c r="Q8704">
        <f>12*(YEAR(H8704)-YEAR($L$3))+(MONTH(H8704)-MONTH($L$3))</f>
        <v/>
      </c>
      <c r="R8704" s="366">
        <f>IF(N8704="IBIRAPITANGA FASE 3",IF(P8704="Atraso",M8704,M8704/(1+$J$2)^Q8704),IF(P8704="Atraso",M8704,M8704/(1+$J$1)^Q8704))</f>
        <v/>
      </c>
    </row>
    <row r="8705">
      <c r="A8705" t="inlineStr">
        <is>
          <t>Q09L012</t>
        </is>
      </c>
      <c r="B8705" t="inlineStr">
        <is>
          <t>DEBORA COIMBRA DOS SANTOS</t>
        </is>
      </c>
      <c r="C8705" t="n">
        <v>1</v>
      </c>
      <c r="D8705" t="inlineStr">
        <is>
          <t>IPCA</t>
        </is>
      </c>
      <c r="E8705" t="n">
        <v>0</v>
      </c>
      <c r="F8705" t="inlineStr">
        <is>
          <t>MENSAL</t>
        </is>
      </c>
      <c r="G8705" t="n">
        <v>45189</v>
      </c>
      <c r="H8705" t="n">
        <v>45189</v>
      </c>
      <c r="I8705" t="inlineStr">
        <is>
          <t>001</t>
        </is>
      </c>
      <c r="J8705" t="inlineStr">
        <is>
          <t>CARTEIRA</t>
        </is>
      </c>
      <c r="K8705" t="inlineStr">
        <is>
          <t>CONTRATO</t>
        </is>
      </c>
      <c r="L8705" t="n">
        <v>243.583686</v>
      </c>
      <c r="M8705" t="inlineStr"/>
      <c r="N8705" t="inlineStr"/>
      <c r="O8705" s="142">
        <f>DATE(YEAR(H8705),MONTH(H8705),1)</f>
        <v/>
      </c>
      <c r="P8705" s="132">
        <f>IF(H8705&gt;$L$3,"Futuro","Atraso")</f>
        <v/>
      </c>
      <c r="Q8705">
        <f>12*(YEAR(H8705)-YEAR($L$3))+(MONTH(H8705)-MONTH($L$3))</f>
        <v/>
      </c>
      <c r="R8705" s="366">
        <f>IF(N8705="IBIRAPITANGA FASE 3",IF(P8705="Atraso",M8705,M8705/(1+$J$2)^Q8705),IF(P8705="Atraso",M8705,M8705/(1+$J$1)^Q8705))</f>
        <v/>
      </c>
    </row>
    <row r="8706">
      <c r="A8706" t="inlineStr">
        <is>
          <t>Q09L012</t>
        </is>
      </c>
      <c r="B8706" t="inlineStr">
        <is>
          <t>DEBORA COIMBRA DOS SANTOS</t>
        </is>
      </c>
      <c r="C8706" t="n">
        <v>1</v>
      </c>
      <c r="D8706" t="inlineStr">
        <is>
          <t>IPCA</t>
        </is>
      </c>
      <c r="E8706" t="n">
        <v>0</v>
      </c>
      <c r="F8706" t="inlineStr">
        <is>
          <t>MENSAL</t>
        </is>
      </c>
      <c r="G8706" t="n">
        <v>45219</v>
      </c>
      <c r="H8706" t="n">
        <v>45219</v>
      </c>
      <c r="I8706" t="inlineStr">
        <is>
          <t>001</t>
        </is>
      </c>
      <c r="J8706" t="inlineStr">
        <is>
          <t>CARTEIRA</t>
        </is>
      </c>
      <c r="K8706" t="inlineStr">
        <is>
          <t>CONTRATO</t>
        </is>
      </c>
      <c r="L8706" t="n">
        <v>516.67668</v>
      </c>
      <c r="M8706" t="inlineStr"/>
      <c r="N8706" t="inlineStr"/>
      <c r="O8706" s="142">
        <f>DATE(YEAR(H8706),MONTH(H8706),1)</f>
        <v/>
      </c>
      <c r="P8706" s="132">
        <f>IF(H8706&gt;$L$3,"Futuro","Atraso")</f>
        <v/>
      </c>
      <c r="Q8706">
        <f>12*(YEAR(H8706)-YEAR($L$3))+(MONTH(H8706)-MONTH($L$3))</f>
        <v/>
      </c>
      <c r="R8706" s="366">
        <f>IF(N8706="IBIRAPITANGA FASE 3",IF(P8706="Atraso",M8706,M8706/(1+$J$2)^Q8706),IF(P8706="Atraso",M8706,M8706/(1+$J$1)^Q8706))</f>
        <v/>
      </c>
    </row>
    <row r="8707">
      <c r="A8707" t="inlineStr">
        <is>
          <t>Q09L012</t>
        </is>
      </c>
      <c r="B8707" t="inlineStr">
        <is>
          <t>DEBORA COIMBRA DOS SANTOS</t>
        </is>
      </c>
      <c r="C8707" t="n">
        <v>1</v>
      </c>
      <c r="D8707" t="inlineStr">
        <is>
          <t>IPCA</t>
        </is>
      </c>
      <c r="E8707" t="n">
        <v>0</v>
      </c>
      <c r="F8707" t="inlineStr">
        <is>
          <t>MENSAL</t>
        </is>
      </c>
      <c r="G8707" t="n">
        <v>45250</v>
      </c>
      <c r="H8707" t="n">
        <v>45250</v>
      </c>
      <c r="I8707" t="inlineStr">
        <is>
          <t>002</t>
        </is>
      </c>
      <c r="J8707" t="inlineStr">
        <is>
          <t>CARTEIRA</t>
        </is>
      </c>
      <c r="K8707" t="inlineStr">
        <is>
          <t>CONTRATO</t>
        </is>
      </c>
      <c r="L8707" t="n">
        <v>516.67668</v>
      </c>
      <c r="M8707" t="inlineStr"/>
      <c r="N8707" t="inlineStr"/>
      <c r="O8707" s="142">
        <f>DATE(YEAR(H8707),MONTH(H8707),1)</f>
        <v/>
      </c>
      <c r="P8707" s="132">
        <f>IF(H8707&gt;$L$3,"Futuro","Atraso")</f>
        <v/>
      </c>
      <c r="Q8707">
        <f>12*(YEAR(H8707)-YEAR($L$3))+(MONTH(H8707)-MONTH($L$3))</f>
        <v/>
      </c>
      <c r="R8707" s="366">
        <f>IF(N8707="IBIRAPITANGA FASE 3",IF(P8707="Atraso",M8707,M8707/(1+$J$2)^Q8707),IF(P8707="Atraso",M8707,M8707/(1+$J$1)^Q8707))</f>
        <v/>
      </c>
    </row>
    <row r="8708">
      <c r="A8708" t="inlineStr">
        <is>
          <t>Q09L012</t>
        </is>
      </c>
      <c r="B8708" t="inlineStr">
        <is>
          <t>DEBORA COIMBRA DOS SANTOS</t>
        </is>
      </c>
      <c r="C8708" t="n">
        <v>1</v>
      </c>
      <c r="D8708" t="inlineStr">
        <is>
          <t>IPCA</t>
        </is>
      </c>
      <c r="E8708" t="n">
        <v>0</v>
      </c>
      <c r="F8708" t="inlineStr">
        <is>
          <t>MENSAL</t>
        </is>
      </c>
      <c r="G8708" t="n">
        <v>45280</v>
      </c>
      <c r="H8708" t="n">
        <v>45280</v>
      </c>
      <c r="I8708" t="inlineStr">
        <is>
          <t>001</t>
        </is>
      </c>
      <c r="J8708" t="inlineStr">
        <is>
          <t>CARTEIRA</t>
        </is>
      </c>
      <c r="K8708" t="inlineStr">
        <is>
          <t>CONTRATO</t>
        </is>
      </c>
      <c r="L8708" t="n">
        <v>1469.45685</v>
      </c>
      <c r="M8708" t="inlineStr"/>
      <c r="N8708" t="inlineStr"/>
      <c r="O8708" s="142">
        <f>DATE(YEAR(H8708),MONTH(H8708),1)</f>
        <v/>
      </c>
      <c r="P8708" s="132">
        <f>IF(H8708&gt;$L$3,"Futuro","Atraso")</f>
        <v/>
      </c>
      <c r="Q8708">
        <f>12*(YEAR(H8708)-YEAR($L$3))+(MONTH(H8708)-MONTH($L$3))</f>
        <v/>
      </c>
      <c r="R8708" s="366">
        <f>IF(N8708="IBIRAPITANGA FASE 3",IF(P8708="Atraso",M8708,M8708/(1+$J$2)^Q8708),IF(P8708="Atraso",M8708,M8708/(1+$J$1)^Q8708))</f>
        <v/>
      </c>
    </row>
    <row r="8709">
      <c r="A8709" t="inlineStr">
        <is>
          <t>Q09L012</t>
        </is>
      </c>
      <c r="B8709" t="inlineStr">
        <is>
          <t>DEBORA COIMBRA DOS SANTOS</t>
        </is>
      </c>
      <c r="C8709" t="n">
        <v>1</v>
      </c>
      <c r="D8709" t="inlineStr">
        <is>
          <t>IPCA</t>
        </is>
      </c>
      <c r="E8709" t="n">
        <v>0</v>
      </c>
      <c r="F8709" t="inlineStr">
        <is>
          <t>MENSAL</t>
        </is>
      </c>
      <c r="G8709" t="n">
        <v>45311</v>
      </c>
      <c r="H8709" t="n">
        <v>45311</v>
      </c>
      <c r="I8709" t="inlineStr">
        <is>
          <t>002</t>
        </is>
      </c>
      <c r="J8709" t="inlineStr">
        <is>
          <t>CARTEIRA</t>
        </is>
      </c>
      <c r="K8709" t="inlineStr">
        <is>
          <t>CONTRATO</t>
        </is>
      </c>
      <c r="L8709" t="n">
        <v>1469.45685</v>
      </c>
      <c r="M8709" t="inlineStr"/>
      <c r="N8709" t="inlineStr"/>
      <c r="O8709" s="142">
        <f>DATE(YEAR(H8709),MONTH(H8709),1)</f>
        <v/>
      </c>
      <c r="P8709" s="132">
        <f>IF(H8709&gt;$L$3,"Futuro","Atraso")</f>
        <v/>
      </c>
      <c r="Q8709">
        <f>12*(YEAR(H8709)-YEAR($L$3))+(MONTH(H8709)-MONTH($L$3))</f>
        <v/>
      </c>
      <c r="R8709" s="366">
        <f>IF(N8709="IBIRAPITANGA FASE 3",IF(P8709="Atraso",M8709,M8709/(1+$J$2)^Q8709),IF(P8709="Atraso",M8709,M8709/(1+$J$1)^Q8709))</f>
        <v/>
      </c>
    </row>
    <row r="8710">
      <c r="A8710" t="inlineStr">
        <is>
          <t>Q09L012</t>
        </is>
      </c>
      <c r="B8710" t="inlineStr">
        <is>
          <t>DEBORA COIMBRA DOS SANTOS</t>
        </is>
      </c>
      <c r="C8710" t="n">
        <v>1</v>
      </c>
      <c r="D8710" t="inlineStr">
        <is>
          <t>IPCA</t>
        </is>
      </c>
      <c r="E8710" t="n">
        <v>0</v>
      </c>
      <c r="F8710" t="inlineStr">
        <is>
          <t>MENSAL</t>
        </is>
      </c>
      <c r="G8710" t="n">
        <v>45342</v>
      </c>
      <c r="H8710" t="n">
        <v>45342</v>
      </c>
      <c r="I8710" t="inlineStr">
        <is>
          <t>003</t>
        </is>
      </c>
      <c r="J8710" t="inlineStr">
        <is>
          <t>CARTEIRA</t>
        </is>
      </c>
      <c r="K8710" t="inlineStr">
        <is>
          <t>CONTRATO</t>
        </is>
      </c>
      <c r="L8710" t="n">
        <v>1469.45685</v>
      </c>
      <c r="M8710" t="inlineStr"/>
      <c r="N8710" t="inlineStr"/>
      <c r="O8710" s="142">
        <f>DATE(YEAR(H8710),MONTH(H8710),1)</f>
        <v/>
      </c>
      <c r="P8710" s="132">
        <f>IF(H8710&gt;$L$3,"Futuro","Atraso")</f>
        <v/>
      </c>
      <c r="Q8710">
        <f>12*(YEAR(H8710)-YEAR($L$3))+(MONTH(H8710)-MONTH($L$3))</f>
        <v/>
      </c>
      <c r="R8710" s="366">
        <f>IF(N8710="IBIRAPITANGA FASE 3",IF(P8710="Atraso",M8710,M8710/(1+$J$2)^Q8710),IF(P8710="Atraso",M8710,M8710/(1+$J$1)^Q8710))</f>
        <v/>
      </c>
    </row>
    <row r="8711">
      <c r="A8711" t="inlineStr">
        <is>
          <t>Q09L012</t>
        </is>
      </c>
      <c r="B8711" t="inlineStr">
        <is>
          <t>DEBORA COIMBRA DOS SANTOS</t>
        </is>
      </c>
      <c r="C8711" t="n">
        <v>1</v>
      </c>
      <c r="D8711" t="inlineStr">
        <is>
          <t>IPCA</t>
        </is>
      </c>
      <c r="E8711" t="n">
        <v>0</v>
      </c>
      <c r="F8711" t="inlineStr">
        <is>
          <t>MENSAL</t>
        </is>
      </c>
      <c r="G8711" t="n">
        <v>45371</v>
      </c>
      <c r="H8711" t="n">
        <v>45371</v>
      </c>
      <c r="I8711" t="inlineStr">
        <is>
          <t>004</t>
        </is>
      </c>
      <c r="J8711" t="inlineStr">
        <is>
          <t>CARTEIRA</t>
        </is>
      </c>
      <c r="K8711" t="inlineStr">
        <is>
          <t>CONTRATO</t>
        </is>
      </c>
      <c r="L8711" t="n">
        <v>1469.45685</v>
      </c>
      <c r="M8711" t="inlineStr"/>
      <c r="N8711" t="inlineStr"/>
      <c r="O8711" s="142">
        <f>DATE(YEAR(H8711),MONTH(H8711),1)</f>
        <v/>
      </c>
      <c r="P8711" s="132">
        <f>IF(H8711&gt;$L$3,"Futuro","Atraso")</f>
        <v/>
      </c>
      <c r="Q8711">
        <f>12*(YEAR(H8711)-YEAR($L$3))+(MONTH(H8711)-MONTH($L$3))</f>
        <v/>
      </c>
      <c r="R8711" s="366">
        <f>IF(N8711="IBIRAPITANGA FASE 3",IF(P8711="Atraso",M8711,M8711/(1+$J$2)^Q8711),IF(P8711="Atraso",M8711,M8711/(1+$J$1)^Q8711))</f>
        <v/>
      </c>
    </row>
    <row r="8712">
      <c r="A8712" t="inlineStr">
        <is>
          <t>Q09L012</t>
        </is>
      </c>
      <c r="B8712" t="inlineStr">
        <is>
          <t>DEBORA COIMBRA DOS SANTOS</t>
        </is>
      </c>
      <c r="C8712" t="n">
        <v>1</v>
      </c>
      <c r="D8712" t="inlineStr">
        <is>
          <t>IPCA</t>
        </is>
      </c>
      <c r="E8712" t="n">
        <v>0</v>
      </c>
      <c r="F8712" t="inlineStr">
        <is>
          <t>MENSAL</t>
        </is>
      </c>
      <c r="G8712" t="n">
        <v>45402</v>
      </c>
      <c r="H8712" t="n">
        <v>45402</v>
      </c>
      <c r="I8712" t="inlineStr">
        <is>
          <t>005</t>
        </is>
      </c>
      <c r="J8712" t="inlineStr">
        <is>
          <t>CARTEIRA</t>
        </is>
      </c>
      <c r="K8712" t="inlineStr">
        <is>
          <t>CONTRATO</t>
        </is>
      </c>
      <c r="L8712" t="n">
        <v>1469.45685</v>
      </c>
      <c r="M8712" t="inlineStr"/>
      <c r="N8712" t="inlineStr"/>
      <c r="O8712" s="142">
        <f>DATE(YEAR(H8712),MONTH(H8712),1)</f>
        <v/>
      </c>
      <c r="P8712" s="132">
        <f>IF(H8712&gt;$L$3,"Futuro","Atraso")</f>
        <v/>
      </c>
      <c r="Q8712">
        <f>12*(YEAR(H8712)-YEAR($L$3))+(MONTH(H8712)-MONTH($L$3))</f>
        <v/>
      </c>
      <c r="R8712" s="366">
        <f>IF(N8712="IBIRAPITANGA FASE 3",IF(P8712="Atraso",M8712,M8712/(1+$J$2)^Q8712),IF(P8712="Atraso",M8712,M8712/(1+$J$1)^Q8712))</f>
        <v/>
      </c>
    </row>
    <row r="8713">
      <c r="A8713" t="inlineStr">
        <is>
          <t>Q09L012</t>
        </is>
      </c>
      <c r="B8713" t="inlineStr">
        <is>
          <t>DEBORA COIMBRA DOS SANTOS</t>
        </is>
      </c>
      <c r="C8713" t="n">
        <v>1</v>
      </c>
      <c r="D8713" t="inlineStr">
        <is>
          <t>IPCA</t>
        </is>
      </c>
      <c r="E8713" t="n">
        <v>0</v>
      </c>
      <c r="F8713" t="inlineStr">
        <is>
          <t>MENSAL</t>
        </is>
      </c>
      <c r="G8713" t="n">
        <v>45432</v>
      </c>
      <c r="H8713" t="n">
        <v>45432</v>
      </c>
      <c r="I8713" t="inlineStr">
        <is>
          <t>006</t>
        </is>
      </c>
      <c r="J8713" t="inlineStr">
        <is>
          <t>CARTEIRA</t>
        </is>
      </c>
      <c r="K8713" t="inlineStr">
        <is>
          <t>CONTRATO</t>
        </is>
      </c>
      <c r="L8713" t="n">
        <v>1469.45685</v>
      </c>
      <c r="M8713" t="inlineStr"/>
      <c r="N8713" t="inlineStr"/>
      <c r="O8713" s="142">
        <f>DATE(YEAR(H8713),MONTH(H8713),1)</f>
        <v/>
      </c>
      <c r="P8713" s="132">
        <f>IF(H8713&gt;$L$3,"Futuro","Atraso")</f>
        <v/>
      </c>
      <c r="Q8713">
        <f>12*(YEAR(H8713)-YEAR($L$3))+(MONTH(H8713)-MONTH($L$3))</f>
        <v/>
      </c>
      <c r="R8713" s="366">
        <f>IF(N8713="IBIRAPITANGA FASE 3",IF(P8713="Atraso",M8713,M8713/(1+$J$2)^Q8713),IF(P8713="Atraso",M8713,M8713/(1+$J$1)^Q8713))</f>
        <v/>
      </c>
    </row>
    <row r="8714">
      <c r="A8714" t="inlineStr">
        <is>
          <t>Q09L012</t>
        </is>
      </c>
      <c r="B8714" t="inlineStr">
        <is>
          <t>DEBORA COIMBRA DOS SANTOS</t>
        </is>
      </c>
      <c r="C8714" t="n">
        <v>1</v>
      </c>
      <c r="D8714" t="inlineStr">
        <is>
          <t>IPCA</t>
        </is>
      </c>
      <c r="E8714" t="n">
        <v>0</v>
      </c>
      <c r="F8714" t="inlineStr">
        <is>
          <t>MENSAL</t>
        </is>
      </c>
      <c r="G8714" t="n">
        <v>45463</v>
      </c>
      <c r="H8714" t="n">
        <v>45463</v>
      </c>
      <c r="I8714" t="inlineStr">
        <is>
          <t>007</t>
        </is>
      </c>
      <c r="J8714" t="inlineStr">
        <is>
          <t>CARTEIRA</t>
        </is>
      </c>
      <c r="K8714" t="inlineStr">
        <is>
          <t>CONTRATO</t>
        </is>
      </c>
      <c r="L8714" t="n">
        <v>1469.45685</v>
      </c>
      <c r="M8714" t="inlineStr"/>
      <c r="N8714" t="inlineStr"/>
      <c r="O8714" s="142">
        <f>DATE(YEAR(H8714),MONTH(H8714),1)</f>
        <v/>
      </c>
      <c r="P8714" s="132">
        <f>IF(H8714&gt;$L$3,"Futuro","Atraso")</f>
        <v/>
      </c>
      <c r="Q8714">
        <f>12*(YEAR(H8714)-YEAR($L$3))+(MONTH(H8714)-MONTH($L$3))</f>
        <v/>
      </c>
      <c r="R8714" s="366">
        <f>IF(N8714="IBIRAPITANGA FASE 3",IF(P8714="Atraso",M8714,M8714/(1+$J$2)^Q8714),IF(P8714="Atraso",M8714,M8714/(1+$J$1)^Q8714))</f>
        <v/>
      </c>
    </row>
    <row r="8715">
      <c r="A8715" t="inlineStr">
        <is>
          <t>Q09L012</t>
        </is>
      </c>
      <c r="B8715" t="inlineStr">
        <is>
          <t>DEBORA COIMBRA DOS SANTOS</t>
        </is>
      </c>
      <c r="C8715" t="n">
        <v>1</v>
      </c>
      <c r="D8715" t="inlineStr">
        <is>
          <t>IPCA</t>
        </is>
      </c>
      <c r="E8715" t="n">
        <v>0</v>
      </c>
      <c r="F8715" t="inlineStr">
        <is>
          <t>MENSAL</t>
        </is>
      </c>
      <c r="G8715" t="n">
        <v>45493</v>
      </c>
      <c r="H8715" t="n">
        <v>45493</v>
      </c>
      <c r="I8715" t="inlineStr">
        <is>
          <t>008</t>
        </is>
      </c>
      <c r="J8715" t="inlineStr">
        <is>
          <t>CARTEIRA</t>
        </is>
      </c>
      <c r="K8715" t="inlineStr">
        <is>
          <t>CONTRATO</t>
        </is>
      </c>
      <c r="L8715" t="n">
        <v>1469.45685</v>
      </c>
      <c r="M8715" t="inlineStr"/>
      <c r="N8715" t="inlineStr"/>
      <c r="O8715" s="142">
        <f>DATE(YEAR(H8715),MONTH(H8715),1)</f>
        <v/>
      </c>
      <c r="P8715" s="132">
        <f>IF(H8715&gt;$L$3,"Futuro","Atraso")</f>
        <v/>
      </c>
      <c r="Q8715">
        <f>12*(YEAR(H8715)-YEAR($L$3))+(MONTH(H8715)-MONTH($L$3))</f>
        <v/>
      </c>
      <c r="R8715" s="366">
        <f>IF(N8715="IBIRAPITANGA FASE 3",IF(P8715="Atraso",M8715,M8715/(1+$J$2)^Q8715),IF(P8715="Atraso",M8715,M8715/(1+$J$1)^Q8715))</f>
        <v/>
      </c>
    </row>
    <row r="8716">
      <c r="A8716" t="inlineStr">
        <is>
          <t>Q09L012</t>
        </is>
      </c>
      <c r="B8716" t="inlineStr">
        <is>
          <t>DEBORA COIMBRA DOS SANTOS</t>
        </is>
      </c>
      <c r="C8716" t="n">
        <v>1</v>
      </c>
      <c r="D8716" t="inlineStr">
        <is>
          <t>IPCA</t>
        </is>
      </c>
      <c r="E8716" t="n">
        <v>0</v>
      </c>
      <c r="F8716" t="inlineStr">
        <is>
          <t>MENSAL</t>
        </is>
      </c>
      <c r="G8716" t="n">
        <v>45524</v>
      </c>
      <c r="H8716" t="n">
        <v>45524</v>
      </c>
      <c r="I8716" t="inlineStr">
        <is>
          <t>009</t>
        </is>
      </c>
      <c r="J8716" t="inlineStr">
        <is>
          <t>CARTEIRA</t>
        </is>
      </c>
      <c r="K8716" t="inlineStr">
        <is>
          <t>CONTRATO</t>
        </is>
      </c>
      <c r="L8716" t="n">
        <v>1469.45685</v>
      </c>
      <c r="M8716" t="inlineStr"/>
      <c r="N8716" t="inlineStr"/>
      <c r="O8716" s="142">
        <f>DATE(YEAR(H8716),MONTH(H8716),1)</f>
        <v/>
      </c>
      <c r="P8716" s="132">
        <f>IF(H8716&gt;$L$3,"Futuro","Atraso")</f>
        <v/>
      </c>
      <c r="Q8716">
        <f>12*(YEAR(H8716)-YEAR($L$3))+(MONTH(H8716)-MONTH($L$3))</f>
        <v/>
      </c>
      <c r="R8716" s="366">
        <f>IF(N8716="IBIRAPITANGA FASE 3",IF(P8716="Atraso",M8716,M8716/(1+$J$2)^Q8716),IF(P8716="Atraso",M8716,M8716/(1+$J$1)^Q8716))</f>
        <v/>
      </c>
    </row>
    <row r="8717">
      <c r="A8717" t="inlineStr">
        <is>
          <t>Q09L012</t>
        </is>
      </c>
      <c r="B8717" t="inlineStr">
        <is>
          <t>DEBORA COIMBRA DOS SANTOS</t>
        </is>
      </c>
      <c r="C8717" t="n">
        <v>1</v>
      </c>
      <c r="D8717" t="inlineStr">
        <is>
          <t>IPCA</t>
        </is>
      </c>
      <c r="E8717" t="n">
        <v>0</v>
      </c>
      <c r="F8717" t="inlineStr">
        <is>
          <t>MENSAL</t>
        </is>
      </c>
      <c r="G8717" t="n">
        <v>45555</v>
      </c>
      <c r="H8717" t="n">
        <v>45555</v>
      </c>
      <c r="I8717" t="inlineStr">
        <is>
          <t>010</t>
        </is>
      </c>
      <c r="J8717" t="inlineStr">
        <is>
          <t>CARTEIRA</t>
        </is>
      </c>
      <c r="K8717" t="inlineStr">
        <is>
          <t>CONTRATO</t>
        </is>
      </c>
      <c r="L8717" t="n">
        <v>1469.45685</v>
      </c>
      <c r="M8717" t="inlineStr"/>
      <c r="N8717" t="inlineStr"/>
      <c r="O8717" s="142">
        <f>DATE(YEAR(H8717),MONTH(H8717),1)</f>
        <v/>
      </c>
      <c r="P8717" s="132">
        <f>IF(H8717&gt;$L$3,"Futuro","Atraso")</f>
        <v/>
      </c>
      <c r="Q8717">
        <f>12*(YEAR(H8717)-YEAR($L$3))+(MONTH(H8717)-MONTH($L$3))</f>
        <v/>
      </c>
      <c r="R8717" s="366">
        <f>IF(N8717="IBIRAPITANGA FASE 3",IF(P8717="Atraso",M8717,M8717/(1+$J$2)^Q8717),IF(P8717="Atraso",M8717,M8717/(1+$J$1)^Q8717))</f>
        <v/>
      </c>
    </row>
    <row r="8718">
      <c r="A8718" t="inlineStr">
        <is>
          <t>Q09L012</t>
        </is>
      </c>
      <c r="B8718" t="inlineStr">
        <is>
          <t>DEBORA COIMBRA DOS SANTOS</t>
        </is>
      </c>
      <c r="C8718" t="n">
        <v>1</v>
      </c>
      <c r="D8718" t="inlineStr">
        <is>
          <t>IPCA</t>
        </is>
      </c>
      <c r="E8718" t="n">
        <v>0</v>
      </c>
      <c r="F8718" t="inlineStr">
        <is>
          <t>MENSAL</t>
        </is>
      </c>
      <c r="G8718" t="n">
        <v>45585</v>
      </c>
      <c r="H8718" t="n">
        <v>45585</v>
      </c>
      <c r="I8718" t="inlineStr">
        <is>
          <t>011</t>
        </is>
      </c>
      <c r="J8718" t="inlineStr">
        <is>
          <t>CARTEIRA</t>
        </is>
      </c>
      <c r="K8718" t="inlineStr">
        <is>
          <t>CONTRATO</t>
        </is>
      </c>
      <c r="L8718" t="n">
        <v>1469.45685</v>
      </c>
      <c r="M8718" t="inlineStr"/>
      <c r="N8718" t="inlineStr"/>
      <c r="O8718" s="142">
        <f>DATE(YEAR(H8718),MONTH(H8718),1)</f>
        <v/>
      </c>
      <c r="P8718" s="132">
        <f>IF(H8718&gt;$L$3,"Futuro","Atraso")</f>
        <v/>
      </c>
      <c r="Q8718">
        <f>12*(YEAR(H8718)-YEAR($L$3))+(MONTH(H8718)-MONTH($L$3))</f>
        <v/>
      </c>
      <c r="R8718" s="366">
        <f>IF(N8718="IBIRAPITANGA FASE 3",IF(P8718="Atraso",M8718,M8718/(1+$J$2)^Q8718),IF(P8718="Atraso",M8718,M8718/(1+$J$1)^Q8718))</f>
        <v/>
      </c>
    </row>
    <row r="8719">
      <c r="A8719" t="inlineStr">
        <is>
          <t>Q09L012</t>
        </is>
      </c>
      <c r="B8719" t="inlineStr">
        <is>
          <t>DEBORA COIMBRA DOS SANTOS</t>
        </is>
      </c>
      <c r="C8719" t="n">
        <v>1</v>
      </c>
      <c r="D8719" t="inlineStr">
        <is>
          <t>IPCA</t>
        </is>
      </c>
      <c r="E8719" t="n">
        <v>0</v>
      </c>
      <c r="F8719" t="inlineStr">
        <is>
          <t>MENSAL</t>
        </is>
      </c>
      <c r="G8719" t="n">
        <v>45616</v>
      </c>
      <c r="H8719" t="n">
        <v>45616</v>
      </c>
      <c r="I8719" t="inlineStr">
        <is>
          <t>012</t>
        </is>
      </c>
      <c r="J8719" t="inlineStr">
        <is>
          <t>CARTEIRA</t>
        </is>
      </c>
      <c r="K8719" t="inlineStr">
        <is>
          <t>CONTRATO</t>
        </is>
      </c>
      <c r="L8719" t="n">
        <v>1469.45685</v>
      </c>
      <c r="M8719" t="inlineStr"/>
      <c r="N8719" t="inlineStr"/>
      <c r="O8719" s="142">
        <f>DATE(YEAR(H8719),MONTH(H8719),1)</f>
        <v/>
      </c>
      <c r="P8719" s="132">
        <f>IF(H8719&gt;$L$3,"Futuro","Atraso")</f>
        <v/>
      </c>
      <c r="Q8719">
        <f>12*(YEAR(H8719)-YEAR($L$3))+(MONTH(H8719)-MONTH($L$3))</f>
        <v/>
      </c>
      <c r="R8719" s="366">
        <f>IF(N8719="IBIRAPITANGA FASE 3",IF(P8719="Atraso",M8719,M8719/(1+$J$2)^Q8719),IF(P8719="Atraso",M8719,M8719/(1+$J$1)^Q8719))</f>
        <v/>
      </c>
    </row>
    <row r="8720">
      <c r="A8720" t="inlineStr">
        <is>
          <t>Q09L012</t>
        </is>
      </c>
      <c r="B8720" t="inlineStr">
        <is>
          <t>DEBORA COIMBRA DOS SANTOS</t>
        </is>
      </c>
      <c r="C8720" t="n">
        <v>1</v>
      </c>
      <c r="D8720" t="inlineStr">
        <is>
          <t>IPCA</t>
        </is>
      </c>
      <c r="E8720" t="n">
        <v>0</v>
      </c>
      <c r="F8720" t="inlineStr">
        <is>
          <t>MENSAL</t>
        </is>
      </c>
      <c r="G8720" t="n">
        <v>45646</v>
      </c>
      <c r="H8720" t="n">
        <v>45646</v>
      </c>
      <c r="I8720" t="inlineStr">
        <is>
          <t>013</t>
        </is>
      </c>
      <c r="J8720" t="inlineStr">
        <is>
          <t>CARTEIRA</t>
        </is>
      </c>
      <c r="K8720" t="inlineStr">
        <is>
          <t>CONTRATO</t>
        </is>
      </c>
      <c r="L8720" t="n">
        <v>1469.45685</v>
      </c>
      <c r="M8720" t="inlineStr"/>
      <c r="N8720" t="inlineStr"/>
      <c r="O8720" s="142">
        <f>DATE(YEAR(H8720),MONTH(H8720),1)</f>
        <v/>
      </c>
      <c r="P8720" s="132">
        <f>IF(H8720&gt;$L$3,"Futuro","Atraso")</f>
        <v/>
      </c>
      <c r="Q8720">
        <f>12*(YEAR(H8720)-YEAR($L$3))+(MONTH(H8720)-MONTH($L$3))</f>
        <v/>
      </c>
      <c r="R8720" s="366">
        <f>IF(N8720="IBIRAPITANGA FASE 3",IF(P8720="Atraso",M8720,M8720/(1+$J$2)^Q8720),IF(P8720="Atraso",M8720,M8720/(1+$J$1)^Q8720))</f>
        <v/>
      </c>
    </row>
    <row r="8721">
      <c r="A8721" t="inlineStr">
        <is>
          <t>Q09L012</t>
        </is>
      </c>
      <c r="B8721" t="inlineStr">
        <is>
          <t>DEBORA COIMBRA DOS SANTOS</t>
        </is>
      </c>
      <c r="C8721" t="n">
        <v>1</v>
      </c>
      <c r="D8721" t="inlineStr">
        <is>
          <t>IPCA</t>
        </is>
      </c>
      <c r="E8721" t="n">
        <v>0</v>
      </c>
      <c r="F8721" t="inlineStr">
        <is>
          <t>MENSAL</t>
        </is>
      </c>
      <c r="G8721" t="n">
        <v>45677</v>
      </c>
      <c r="H8721" t="n">
        <v>45677</v>
      </c>
      <c r="I8721" t="inlineStr">
        <is>
          <t>014</t>
        </is>
      </c>
      <c r="J8721" t="inlineStr">
        <is>
          <t>CARTEIRA</t>
        </is>
      </c>
      <c r="K8721" t="inlineStr">
        <is>
          <t>CONTRATO</t>
        </is>
      </c>
      <c r="L8721" t="n">
        <v>1469.45685</v>
      </c>
      <c r="M8721" t="inlineStr"/>
      <c r="N8721" t="inlineStr"/>
      <c r="O8721" s="142">
        <f>DATE(YEAR(H8721),MONTH(H8721),1)</f>
        <v/>
      </c>
      <c r="P8721" s="132">
        <f>IF(H8721&gt;$L$3,"Futuro","Atraso")</f>
        <v/>
      </c>
      <c r="Q8721">
        <f>12*(YEAR(H8721)-YEAR($L$3))+(MONTH(H8721)-MONTH($L$3))</f>
        <v/>
      </c>
      <c r="R8721" s="366">
        <f>IF(N8721="IBIRAPITANGA FASE 3",IF(P8721="Atraso",M8721,M8721/(1+$J$2)^Q8721),IF(P8721="Atraso",M8721,M8721/(1+$J$1)^Q8721))</f>
        <v/>
      </c>
    </row>
    <row r="8722">
      <c r="A8722" t="inlineStr">
        <is>
          <t>Q09L012</t>
        </is>
      </c>
      <c r="B8722" t="inlineStr">
        <is>
          <t>DEBORA COIMBRA DOS SANTOS</t>
        </is>
      </c>
      <c r="C8722" t="n">
        <v>1</v>
      </c>
      <c r="D8722" t="inlineStr">
        <is>
          <t>IPCA</t>
        </is>
      </c>
      <c r="E8722" t="n">
        <v>0</v>
      </c>
      <c r="F8722" t="inlineStr">
        <is>
          <t>MENSAL</t>
        </is>
      </c>
      <c r="G8722" t="n">
        <v>45708</v>
      </c>
      <c r="H8722" t="n">
        <v>45708</v>
      </c>
      <c r="I8722" t="inlineStr">
        <is>
          <t>015</t>
        </is>
      </c>
      <c r="J8722" t="inlineStr">
        <is>
          <t>CARTEIRA</t>
        </is>
      </c>
      <c r="K8722" t="inlineStr">
        <is>
          <t>CONTRATO</t>
        </is>
      </c>
      <c r="L8722" t="n">
        <v>1469.45685</v>
      </c>
      <c r="M8722" t="inlineStr"/>
      <c r="N8722" t="inlineStr"/>
      <c r="O8722" s="142">
        <f>DATE(YEAR(H8722),MONTH(H8722),1)</f>
        <v/>
      </c>
      <c r="P8722" s="132">
        <f>IF(H8722&gt;$L$3,"Futuro","Atraso")</f>
        <v/>
      </c>
      <c r="Q8722">
        <f>12*(YEAR(H8722)-YEAR($L$3))+(MONTH(H8722)-MONTH($L$3))</f>
        <v/>
      </c>
      <c r="R8722" s="366">
        <f>IF(N8722="IBIRAPITANGA FASE 3",IF(P8722="Atraso",M8722,M8722/(1+$J$2)^Q8722),IF(P8722="Atraso",M8722,M8722/(1+$J$1)^Q8722))</f>
        <v/>
      </c>
    </row>
    <row r="8723">
      <c r="A8723" t="inlineStr">
        <is>
          <t>Q09L012</t>
        </is>
      </c>
      <c r="B8723" t="inlineStr">
        <is>
          <t>DEBORA COIMBRA DOS SANTOS</t>
        </is>
      </c>
      <c r="C8723" t="n">
        <v>1</v>
      </c>
      <c r="D8723" t="inlineStr">
        <is>
          <t>IPCA</t>
        </is>
      </c>
      <c r="E8723" t="n">
        <v>0</v>
      </c>
      <c r="F8723" t="inlineStr">
        <is>
          <t>MENSAL</t>
        </is>
      </c>
      <c r="G8723" t="n">
        <v>45736</v>
      </c>
      <c r="H8723" t="n">
        <v>45736</v>
      </c>
      <c r="I8723" t="inlineStr">
        <is>
          <t>016</t>
        </is>
      </c>
      <c r="J8723" t="inlineStr">
        <is>
          <t>CARTEIRA</t>
        </is>
      </c>
      <c r="K8723" t="inlineStr">
        <is>
          <t>CONTRATO</t>
        </is>
      </c>
      <c r="L8723" t="n">
        <v>1469.45685</v>
      </c>
      <c r="M8723" t="inlineStr"/>
      <c r="N8723" t="inlineStr"/>
      <c r="O8723" s="142">
        <f>DATE(YEAR(H8723),MONTH(H8723),1)</f>
        <v/>
      </c>
      <c r="P8723" s="132">
        <f>IF(H8723&gt;$L$3,"Futuro","Atraso")</f>
        <v/>
      </c>
      <c r="Q8723">
        <f>12*(YEAR(H8723)-YEAR($L$3))+(MONTH(H8723)-MONTH($L$3))</f>
        <v/>
      </c>
      <c r="R8723" s="366">
        <f>IF(N8723="IBIRAPITANGA FASE 3",IF(P8723="Atraso",M8723,M8723/(1+$J$2)^Q8723),IF(P8723="Atraso",M8723,M8723/(1+$J$1)^Q8723))</f>
        <v/>
      </c>
    </row>
    <row r="8724">
      <c r="A8724" t="inlineStr">
        <is>
          <t>Q09L012</t>
        </is>
      </c>
      <c r="B8724" t="inlineStr">
        <is>
          <t>DEBORA COIMBRA DOS SANTOS</t>
        </is>
      </c>
      <c r="C8724" t="n">
        <v>1</v>
      </c>
      <c r="D8724" t="inlineStr">
        <is>
          <t>IPCA</t>
        </is>
      </c>
      <c r="E8724" t="n">
        <v>0</v>
      </c>
      <c r="F8724" t="inlineStr">
        <is>
          <t>MENSAL</t>
        </is>
      </c>
      <c r="G8724" t="n">
        <v>45767</v>
      </c>
      <c r="H8724" t="n">
        <v>45767</v>
      </c>
      <c r="I8724" t="inlineStr">
        <is>
          <t>017</t>
        </is>
      </c>
      <c r="J8724" t="inlineStr">
        <is>
          <t>CARTEIRA</t>
        </is>
      </c>
      <c r="K8724" t="inlineStr">
        <is>
          <t>CONTRATO</t>
        </is>
      </c>
      <c r="L8724" t="n">
        <v>1469.45685</v>
      </c>
      <c r="M8724" t="inlineStr"/>
      <c r="N8724" t="inlineStr"/>
      <c r="O8724" s="142">
        <f>DATE(YEAR(H8724),MONTH(H8724),1)</f>
        <v/>
      </c>
      <c r="P8724" s="132">
        <f>IF(H8724&gt;$L$3,"Futuro","Atraso")</f>
        <v/>
      </c>
      <c r="Q8724">
        <f>12*(YEAR(H8724)-YEAR($L$3))+(MONTH(H8724)-MONTH($L$3))</f>
        <v/>
      </c>
      <c r="R8724" s="366">
        <f>IF(N8724="IBIRAPITANGA FASE 3",IF(P8724="Atraso",M8724,M8724/(1+$J$2)^Q8724),IF(P8724="Atraso",M8724,M8724/(1+$J$1)^Q8724))</f>
        <v/>
      </c>
    </row>
    <row r="8725">
      <c r="A8725" t="inlineStr">
        <is>
          <t>Q09L012</t>
        </is>
      </c>
      <c r="B8725" t="inlineStr">
        <is>
          <t>DEBORA COIMBRA DOS SANTOS</t>
        </is>
      </c>
      <c r="C8725" t="n">
        <v>1</v>
      </c>
      <c r="D8725" t="inlineStr">
        <is>
          <t>IPCA</t>
        </is>
      </c>
      <c r="E8725" t="n">
        <v>0</v>
      </c>
      <c r="F8725" t="inlineStr">
        <is>
          <t>MENSAL</t>
        </is>
      </c>
      <c r="G8725" t="n">
        <v>45797</v>
      </c>
      <c r="H8725" t="n">
        <v>45797</v>
      </c>
      <c r="I8725" t="inlineStr">
        <is>
          <t>018</t>
        </is>
      </c>
      <c r="J8725" t="inlineStr">
        <is>
          <t>CARTEIRA</t>
        </is>
      </c>
      <c r="K8725" t="inlineStr">
        <is>
          <t>CONTRATO</t>
        </is>
      </c>
      <c r="L8725" t="n">
        <v>1469.45685</v>
      </c>
      <c r="M8725" t="inlineStr"/>
      <c r="N8725" t="inlineStr"/>
      <c r="O8725" s="142">
        <f>DATE(YEAR(H8725),MONTH(H8725),1)</f>
        <v/>
      </c>
      <c r="P8725" s="132">
        <f>IF(H8725&gt;$L$3,"Futuro","Atraso")</f>
        <v/>
      </c>
      <c r="Q8725">
        <f>12*(YEAR(H8725)-YEAR($L$3))+(MONTH(H8725)-MONTH($L$3))</f>
        <v/>
      </c>
      <c r="R8725" s="366">
        <f>IF(N8725="IBIRAPITANGA FASE 3",IF(P8725="Atraso",M8725,M8725/(1+$J$2)^Q8725),IF(P8725="Atraso",M8725,M8725/(1+$J$1)^Q8725))</f>
        <v/>
      </c>
    </row>
    <row r="8726">
      <c r="A8726" t="inlineStr">
        <is>
          <t>Q09L012</t>
        </is>
      </c>
      <c r="B8726" t="inlineStr">
        <is>
          <t>DEBORA COIMBRA DOS SANTOS</t>
        </is>
      </c>
      <c r="C8726" t="n">
        <v>1</v>
      </c>
      <c r="D8726" t="inlineStr">
        <is>
          <t>IPCA</t>
        </is>
      </c>
      <c r="E8726" t="n">
        <v>0</v>
      </c>
      <c r="F8726" t="inlineStr">
        <is>
          <t>MENSAL</t>
        </is>
      </c>
      <c r="G8726" t="n">
        <v>45828</v>
      </c>
      <c r="H8726" t="n">
        <v>45828</v>
      </c>
      <c r="I8726" t="inlineStr">
        <is>
          <t>019</t>
        </is>
      </c>
      <c r="J8726" t="inlineStr">
        <is>
          <t>CARTEIRA</t>
        </is>
      </c>
      <c r="K8726" t="inlineStr">
        <is>
          <t>CONTRATO</t>
        </is>
      </c>
      <c r="L8726" t="n">
        <v>1469.45685</v>
      </c>
      <c r="M8726" t="inlineStr"/>
      <c r="N8726" t="inlineStr"/>
      <c r="O8726" s="142">
        <f>DATE(YEAR(H8726),MONTH(H8726),1)</f>
        <v/>
      </c>
      <c r="P8726" s="132">
        <f>IF(H8726&gt;$L$3,"Futuro","Atraso")</f>
        <v/>
      </c>
      <c r="Q8726">
        <f>12*(YEAR(H8726)-YEAR($L$3))+(MONTH(H8726)-MONTH($L$3))</f>
        <v/>
      </c>
      <c r="R8726" s="366">
        <f>IF(N8726="IBIRAPITANGA FASE 3",IF(P8726="Atraso",M8726,M8726/(1+$J$2)^Q8726),IF(P8726="Atraso",M8726,M8726/(1+$J$1)^Q8726))</f>
        <v/>
      </c>
    </row>
    <row r="8727">
      <c r="A8727" t="inlineStr">
        <is>
          <t>Q09L012</t>
        </is>
      </c>
      <c r="B8727" t="inlineStr">
        <is>
          <t>DEBORA COIMBRA DOS SANTOS</t>
        </is>
      </c>
      <c r="C8727" t="n">
        <v>1</v>
      </c>
      <c r="D8727" t="inlineStr">
        <is>
          <t>IPCA</t>
        </is>
      </c>
      <c r="E8727" t="n">
        <v>0</v>
      </c>
      <c r="F8727" t="inlineStr">
        <is>
          <t>MENSAL</t>
        </is>
      </c>
      <c r="G8727" t="n">
        <v>45858</v>
      </c>
      <c r="H8727" t="n">
        <v>45858</v>
      </c>
      <c r="I8727" t="inlineStr">
        <is>
          <t>020</t>
        </is>
      </c>
      <c r="J8727" t="inlineStr">
        <is>
          <t>CARTEIRA</t>
        </is>
      </c>
      <c r="K8727" t="inlineStr">
        <is>
          <t>CONTRATO</t>
        </is>
      </c>
      <c r="L8727" t="n">
        <v>1469.45685</v>
      </c>
      <c r="M8727" t="inlineStr"/>
      <c r="N8727" t="inlineStr"/>
      <c r="O8727" s="142">
        <f>DATE(YEAR(H8727),MONTH(H8727),1)</f>
        <v/>
      </c>
      <c r="P8727" s="132">
        <f>IF(H8727&gt;$L$3,"Futuro","Atraso")</f>
        <v/>
      </c>
      <c r="Q8727">
        <f>12*(YEAR(H8727)-YEAR($L$3))+(MONTH(H8727)-MONTH($L$3))</f>
        <v/>
      </c>
      <c r="R8727" s="366">
        <f>IF(N8727="IBIRAPITANGA FASE 3",IF(P8727="Atraso",M8727,M8727/(1+$J$2)^Q8727),IF(P8727="Atraso",M8727,M8727/(1+$J$1)^Q8727))</f>
        <v/>
      </c>
    </row>
    <row r="8728">
      <c r="A8728" t="inlineStr">
        <is>
          <t>Q09L012</t>
        </is>
      </c>
      <c r="B8728" t="inlineStr">
        <is>
          <t>DEBORA COIMBRA DOS SANTOS</t>
        </is>
      </c>
      <c r="C8728" t="n">
        <v>1</v>
      </c>
      <c r="D8728" t="inlineStr">
        <is>
          <t>IPCA</t>
        </is>
      </c>
      <c r="E8728" t="n">
        <v>0</v>
      </c>
      <c r="F8728" t="inlineStr">
        <is>
          <t>MENSAL</t>
        </is>
      </c>
      <c r="G8728" t="n">
        <v>45889</v>
      </c>
      <c r="H8728" t="n">
        <v>45889</v>
      </c>
      <c r="I8728" t="inlineStr">
        <is>
          <t>021</t>
        </is>
      </c>
      <c r="J8728" t="inlineStr">
        <is>
          <t>CARTEIRA</t>
        </is>
      </c>
      <c r="K8728" t="inlineStr">
        <is>
          <t>CONTRATO</t>
        </is>
      </c>
      <c r="L8728" t="n">
        <v>1469.45685</v>
      </c>
      <c r="M8728" t="inlineStr"/>
      <c r="N8728" t="inlineStr"/>
      <c r="O8728" s="142">
        <f>DATE(YEAR(H8728),MONTH(H8728),1)</f>
        <v/>
      </c>
      <c r="P8728" s="132">
        <f>IF(H8728&gt;$L$3,"Futuro","Atraso")</f>
        <v/>
      </c>
      <c r="Q8728">
        <f>12*(YEAR(H8728)-YEAR($L$3))+(MONTH(H8728)-MONTH($L$3))</f>
        <v/>
      </c>
      <c r="R8728" s="366">
        <f>IF(N8728="IBIRAPITANGA FASE 3",IF(P8728="Atraso",M8728,M8728/(1+$J$2)^Q8728),IF(P8728="Atraso",M8728,M8728/(1+$J$1)^Q8728))</f>
        <v/>
      </c>
    </row>
    <row r="8729">
      <c r="A8729" t="inlineStr">
        <is>
          <t>Q09L012</t>
        </is>
      </c>
      <c r="B8729" t="inlineStr">
        <is>
          <t>DEBORA COIMBRA DOS SANTOS</t>
        </is>
      </c>
      <c r="C8729" t="n">
        <v>1</v>
      </c>
      <c r="D8729" t="inlineStr">
        <is>
          <t>IPCA</t>
        </is>
      </c>
      <c r="E8729" t="n">
        <v>0</v>
      </c>
      <c r="F8729" t="inlineStr">
        <is>
          <t>MENSAL</t>
        </is>
      </c>
      <c r="G8729" t="n">
        <v>45920</v>
      </c>
      <c r="H8729" t="n">
        <v>45920</v>
      </c>
      <c r="I8729" t="inlineStr">
        <is>
          <t>022</t>
        </is>
      </c>
      <c r="J8729" t="inlineStr">
        <is>
          <t>CARTEIRA</t>
        </is>
      </c>
      <c r="K8729" t="inlineStr">
        <is>
          <t>CONTRATO</t>
        </is>
      </c>
      <c r="L8729" t="n">
        <v>1469.45685</v>
      </c>
      <c r="M8729" t="inlineStr"/>
      <c r="N8729" t="inlineStr"/>
      <c r="O8729" s="142">
        <f>DATE(YEAR(H8729),MONTH(H8729),1)</f>
        <v/>
      </c>
      <c r="P8729" s="132">
        <f>IF(H8729&gt;$L$3,"Futuro","Atraso")</f>
        <v/>
      </c>
      <c r="Q8729">
        <f>12*(YEAR(H8729)-YEAR($L$3))+(MONTH(H8729)-MONTH($L$3))</f>
        <v/>
      </c>
      <c r="R8729" s="366">
        <f>IF(N8729="IBIRAPITANGA FASE 3",IF(P8729="Atraso",M8729,M8729/(1+$J$2)^Q8729),IF(P8729="Atraso",M8729,M8729/(1+$J$1)^Q8729))</f>
        <v/>
      </c>
    </row>
    <row r="8730">
      <c r="A8730" t="inlineStr">
        <is>
          <t>Q09L012</t>
        </is>
      </c>
      <c r="B8730" t="inlineStr">
        <is>
          <t>DEBORA COIMBRA DOS SANTOS</t>
        </is>
      </c>
      <c r="C8730" t="n">
        <v>1</v>
      </c>
      <c r="D8730" t="inlineStr">
        <is>
          <t>IPCA</t>
        </is>
      </c>
      <c r="E8730" t="n">
        <v>0</v>
      </c>
      <c r="F8730" t="inlineStr">
        <is>
          <t>MENSAL</t>
        </is>
      </c>
      <c r="G8730" t="n">
        <v>45950</v>
      </c>
      <c r="H8730" t="n">
        <v>45950</v>
      </c>
      <c r="I8730" t="inlineStr">
        <is>
          <t>023</t>
        </is>
      </c>
      <c r="J8730" t="inlineStr">
        <is>
          <t>CARTEIRA</t>
        </is>
      </c>
      <c r="K8730" t="inlineStr">
        <is>
          <t>CONTRATO</t>
        </is>
      </c>
      <c r="L8730" t="n">
        <v>1469.45685</v>
      </c>
      <c r="M8730" t="inlineStr"/>
      <c r="N8730" t="inlineStr"/>
      <c r="O8730" s="142">
        <f>DATE(YEAR(H8730),MONTH(H8730),1)</f>
        <v/>
      </c>
      <c r="P8730" s="132">
        <f>IF(H8730&gt;$L$3,"Futuro","Atraso")</f>
        <v/>
      </c>
      <c r="Q8730">
        <f>12*(YEAR(H8730)-YEAR($L$3))+(MONTH(H8730)-MONTH($L$3))</f>
        <v/>
      </c>
      <c r="R8730" s="366">
        <f>IF(N8730="IBIRAPITANGA FASE 3",IF(P8730="Atraso",M8730,M8730/(1+$J$2)^Q8730),IF(P8730="Atraso",M8730,M8730/(1+$J$1)^Q8730))</f>
        <v/>
      </c>
    </row>
    <row r="8731">
      <c r="A8731" t="inlineStr">
        <is>
          <t>Q09L012</t>
        </is>
      </c>
      <c r="B8731" t="inlineStr">
        <is>
          <t>DEBORA COIMBRA DOS SANTOS</t>
        </is>
      </c>
      <c r="C8731" t="n">
        <v>1</v>
      </c>
      <c r="D8731" t="inlineStr">
        <is>
          <t>IPCA</t>
        </is>
      </c>
      <c r="E8731" t="n">
        <v>0</v>
      </c>
      <c r="F8731" t="inlineStr">
        <is>
          <t>MENSAL</t>
        </is>
      </c>
      <c r="G8731" t="n">
        <v>45981</v>
      </c>
      <c r="H8731" t="n">
        <v>45981</v>
      </c>
      <c r="I8731" t="inlineStr">
        <is>
          <t>024</t>
        </is>
      </c>
      <c r="J8731" t="inlineStr">
        <is>
          <t>CARTEIRA</t>
        </is>
      </c>
      <c r="K8731" t="inlineStr">
        <is>
          <t>CONTRATO</t>
        </is>
      </c>
      <c r="L8731" t="n">
        <v>1469.45685</v>
      </c>
      <c r="M8731" t="inlineStr"/>
      <c r="N8731" t="inlineStr"/>
      <c r="O8731" s="142">
        <f>DATE(YEAR(H8731),MONTH(H8731),1)</f>
        <v/>
      </c>
      <c r="P8731" s="132">
        <f>IF(H8731&gt;$L$3,"Futuro","Atraso")</f>
        <v/>
      </c>
      <c r="Q8731">
        <f>12*(YEAR(H8731)-YEAR($L$3))+(MONTH(H8731)-MONTH($L$3))</f>
        <v/>
      </c>
      <c r="R8731" s="366">
        <f>IF(N8731="IBIRAPITANGA FASE 3",IF(P8731="Atraso",M8731,M8731/(1+$J$2)^Q8731),IF(P8731="Atraso",M8731,M8731/(1+$J$1)^Q8731))</f>
        <v/>
      </c>
    </row>
    <row r="8732">
      <c r="A8732" t="inlineStr">
        <is>
          <t>Q09L012</t>
        </is>
      </c>
      <c r="B8732" t="inlineStr">
        <is>
          <t>DEBORA COIMBRA DOS SANTOS</t>
        </is>
      </c>
      <c r="C8732" t="n">
        <v>1</v>
      </c>
      <c r="D8732" t="inlineStr">
        <is>
          <t>IPCA</t>
        </is>
      </c>
      <c r="E8732" t="n">
        <v>0</v>
      </c>
      <c r="F8732" t="inlineStr">
        <is>
          <t>MENSAL</t>
        </is>
      </c>
      <c r="G8732" t="n">
        <v>46011</v>
      </c>
      <c r="H8732" t="n">
        <v>46011</v>
      </c>
      <c r="I8732" t="inlineStr">
        <is>
          <t>025</t>
        </is>
      </c>
      <c r="J8732" t="inlineStr">
        <is>
          <t>CARTEIRA</t>
        </is>
      </c>
      <c r="K8732" t="inlineStr">
        <is>
          <t>CONTRATO</t>
        </is>
      </c>
      <c r="L8732" t="n">
        <v>1469.45685</v>
      </c>
      <c r="M8732" t="inlineStr"/>
      <c r="N8732" t="inlineStr"/>
      <c r="O8732" s="142">
        <f>DATE(YEAR(H8732),MONTH(H8732),1)</f>
        <v/>
      </c>
      <c r="P8732" s="132">
        <f>IF(H8732&gt;$L$3,"Futuro","Atraso")</f>
        <v/>
      </c>
      <c r="Q8732">
        <f>12*(YEAR(H8732)-YEAR($L$3))+(MONTH(H8732)-MONTH($L$3))</f>
        <v/>
      </c>
      <c r="R8732" s="366">
        <f>IF(N8732="IBIRAPITANGA FASE 3",IF(P8732="Atraso",M8732,M8732/(1+$J$2)^Q8732),IF(P8732="Atraso",M8732,M8732/(1+$J$1)^Q8732))</f>
        <v/>
      </c>
    </row>
    <row r="8733">
      <c r="A8733" t="inlineStr">
        <is>
          <t>Q09L012</t>
        </is>
      </c>
      <c r="B8733" t="inlineStr">
        <is>
          <t>DEBORA COIMBRA DOS SANTOS</t>
        </is>
      </c>
      <c r="C8733" t="n">
        <v>1</v>
      </c>
      <c r="D8733" t="inlineStr">
        <is>
          <t>IPCA</t>
        </is>
      </c>
      <c r="E8733" t="n">
        <v>0</v>
      </c>
      <c r="F8733" t="inlineStr">
        <is>
          <t>MENSAL</t>
        </is>
      </c>
      <c r="G8733" t="n">
        <v>46042</v>
      </c>
      <c r="H8733" t="n">
        <v>46042</v>
      </c>
      <c r="I8733" t="inlineStr">
        <is>
          <t>026</t>
        </is>
      </c>
      <c r="J8733" t="inlineStr">
        <is>
          <t>CARTEIRA</t>
        </is>
      </c>
      <c r="K8733" t="inlineStr">
        <is>
          <t>CONTRATO</t>
        </is>
      </c>
      <c r="L8733" t="n">
        <v>1469.45685</v>
      </c>
      <c r="M8733" t="inlineStr"/>
      <c r="N8733" t="inlineStr"/>
      <c r="O8733" s="142">
        <f>DATE(YEAR(H8733),MONTH(H8733),1)</f>
        <v/>
      </c>
      <c r="P8733" s="132">
        <f>IF(H8733&gt;$L$3,"Futuro","Atraso")</f>
        <v/>
      </c>
      <c r="Q8733">
        <f>12*(YEAR(H8733)-YEAR($L$3))+(MONTH(H8733)-MONTH($L$3))</f>
        <v/>
      </c>
      <c r="R8733" s="366">
        <f>IF(N8733="IBIRAPITANGA FASE 3",IF(P8733="Atraso",M8733,M8733/(1+$J$2)^Q8733),IF(P8733="Atraso",M8733,M8733/(1+$J$1)^Q8733))</f>
        <v/>
      </c>
    </row>
    <row r="8734">
      <c r="A8734" t="inlineStr">
        <is>
          <t>Q09L012</t>
        </is>
      </c>
      <c r="B8734" t="inlineStr">
        <is>
          <t>DEBORA COIMBRA DOS SANTOS</t>
        </is>
      </c>
      <c r="C8734" t="n">
        <v>1</v>
      </c>
      <c r="D8734" t="inlineStr">
        <is>
          <t>IPCA</t>
        </is>
      </c>
      <c r="E8734" t="n">
        <v>0</v>
      </c>
      <c r="F8734" t="inlineStr">
        <is>
          <t>MENSAL</t>
        </is>
      </c>
      <c r="G8734" t="n">
        <v>46073</v>
      </c>
      <c r="H8734" t="n">
        <v>46073</v>
      </c>
      <c r="I8734" t="inlineStr">
        <is>
          <t>027</t>
        </is>
      </c>
      <c r="J8734" t="inlineStr">
        <is>
          <t>CARTEIRA</t>
        </is>
      </c>
      <c r="K8734" t="inlineStr">
        <is>
          <t>CONTRATO</t>
        </is>
      </c>
      <c r="L8734" t="n">
        <v>1469.45685</v>
      </c>
      <c r="M8734" t="inlineStr"/>
      <c r="N8734" t="inlineStr"/>
      <c r="O8734" s="142">
        <f>DATE(YEAR(H8734),MONTH(H8734),1)</f>
        <v/>
      </c>
      <c r="P8734" s="132">
        <f>IF(H8734&gt;$L$3,"Futuro","Atraso")</f>
        <v/>
      </c>
      <c r="Q8734">
        <f>12*(YEAR(H8734)-YEAR($L$3))+(MONTH(H8734)-MONTH($L$3))</f>
        <v/>
      </c>
      <c r="R8734" s="366">
        <f>IF(N8734="IBIRAPITANGA FASE 3",IF(P8734="Atraso",M8734,M8734/(1+$J$2)^Q8734),IF(P8734="Atraso",M8734,M8734/(1+$J$1)^Q8734))</f>
        <v/>
      </c>
    </row>
    <row r="8735">
      <c r="A8735" t="inlineStr">
        <is>
          <t>Q09L012</t>
        </is>
      </c>
      <c r="B8735" t="inlineStr">
        <is>
          <t>DEBORA COIMBRA DOS SANTOS</t>
        </is>
      </c>
      <c r="C8735" t="n">
        <v>1</v>
      </c>
      <c r="D8735" t="inlineStr">
        <is>
          <t>IPCA</t>
        </is>
      </c>
      <c r="E8735" t="n">
        <v>0</v>
      </c>
      <c r="F8735" t="inlineStr">
        <is>
          <t>MENSAL</t>
        </is>
      </c>
      <c r="G8735" t="n">
        <v>46101</v>
      </c>
      <c r="H8735" t="n">
        <v>46101</v>
      </c>
      <c r="I8735" t="inlineStr">
        <is>
          <t>028</t>
        </is>
      </c>
      <c r="J8735" t="inlineStr">
        <is>
          <t>CARTEIRA</t>
        </is>
      </c>
      <c r="K8735" t="inlineStr">
        <is>
          <t>CONTRATO</t>
        </is>
      </c>
      <c r="L8735" t="n">
        <v>1469.45685</v>
      </c>
      <c r="M8735" t="inlineStr"/>
      <c r="N8735" t="inlineStr"/>
      <c r="O8735" s="142">
        <f>DATE(YEAR(H8735),MONTH(H8735),1)</f>
        <v/>
      </c>
      <c r="P8735" s="132">
        <f>IF(H8735&gt;$L$3,"Futuro","Atraso")</f>
        <v/>
      </c>
      <c r="Q8735">
        <f>12*(YEAR(H8735)-YEAR($L$3))+(MONTH(H8735)-MONTH($L$3))</f>
        <v/>
      </c>
      <c r="R8735" s="366">
        <f>IF(N8735="IBIRAPITANGA FASE 3",IF(P8735="Atraso",M8735,M8735/(1+$J$2)^Q8735),IF(P8735="Atraso",M8735,M8735/(1+$J$1)^Q8735))</f>
        <v/>
      </c>
    </row>
    <row r="8736">
      <c r="A8736" t="inlineStr">
        <is>
          <t>Q09L012</t>
        </is>
      </c>
      <c r="B8736" t="inlineStr">
        <is>
          <t>DEBORA COIMBRA DOS SANTOS</t>
        </is>
      </c>
      <c r="C8736" t="n">
        <v>1</v>
      </c>
      <c r="D8736" t="inlineStr">
        <is>
          <t>IPCA</t>
        </is>
      </c>
      <c r="E8736" t="n">
        <v>0</v>
      </c>
      <c r="F8736" t="inlineStr">
        <is>
          <t>MENSAL</t>
        </is>
      </c>
      <c r="G8736" t="n">
        <v>46132</v>
      </c>
      <c r="H8736" t="n">
        <v>46132</v>
      </c>
      <c r="I8736" t="inlineStr">
        <is>
          <t>029</t>
        </is>
      </c>
      <c r="J8736" t="inlineStr">
        <is>
          <t>CARTEIRA</t>
        </is>
      </c>
      <c r="K8736" t="inlineStr">
        <is>
          <t>CONTRATO</t>
        </is>
      </c>
      <c r="L8736" t="n">
        <v>1469.45685</v>
      </c>
      <c r="M8736" t="inlineStr"/>
      <c r="N8736" t="inlineStr"/>
      <c r="O8736" s="142">
        <f>DATE(YEAR(H8736),MONTH(H8736),1)</f>
        <v/>
      </c>
      <c r="P8736" s="132">
        <f>IF(H8736&gt;$L$3,"Futuro","Atraso")</f>
        <v/>
      </c>
      <c r="Q8736">
        <f>12*(YEAR(H8736)-YEAR($L$3))+(MONTH(H8736)-MONTH($L$3))</f>
        <v/>
      </c>
      <c r="R8736" s="366">
        <f>IF(N8736="IBIRAPITANGA FASE 3",IF(P8736="Atraso",M8736,M8736/(1+$J$2)^Q8736),IF(P8736="Atraso",M8736,M8736/(1+$J$1)^Q8736))</f>
        <v/>
      </c>
    </row>
    <row r="8737">
      <c r="A8737" t="inlineStr">
        <is>
          <t>Q09L012</t>
        </is>
      </c>
      <c r="B8737" t="inlineStr">
        <is>
          <t>DEBORA COIMBRA DOS SANTOS</t>
        </is>
      </c>
      <c r="C8737" t="n">
        <v>1</v>
      </c>
      <c r="D8737" t="inlineStr">
        <is>
          <t>IPCA</t>
        </is>
      </c>
      <c r="E8737" t="n">
        <v>0</v>
      </c>
      <c r="F8737" t="inlineStr">
        <is>
          <t>MENSAL</t>
        </is>
      </c>
      <c r="G8737" t="n">
        <v>46162</v>
      </c>
      <c r="H8737" t="n">
        <v>46162</v>
      </c>
      <c r="I8737" t="inlineStr">
        <is>
          <t>030</t>
        </is>
      </c>
      <c r="J8737" t="inlineStr">
        <is>
          <t>CARTEIRA</t>
        </is>
      </c>
      <c r="K8737" t="inlineStr">
        <is>
          <t>CONTRATO</t>
        </is>
      </c>
      <c r="L8737" t="n">
        <v>1469.45685</v>
      </c>
      <c r="M8737" t="inlineStr"/>
      <c r="N8737" t="inlineStr"/>
      <c r="O8737" s="142">
        <f>DATE(YEAR(H8737),MONTH(H8737),1)</f>
        <v/>
      </c>
      <c r="P8737" s="132">
        <f>IF(H8737&gt;$L$3,"Futuro","Atraso")</f>
        <v/>
      </c>
      <c r="Q8737">
        <f>12*(YEAR(H8737)-YEAR($L$3))+(MONTH(H8737)-MONTH($L$3))</f>
        <v/>
      </c>
      <c r="R8737" s="366">
        <f>IF(N8737="IBIRAPITANGA FASE 3",IF(P8737="Atraso",M8737,M8737/(1+$J$2)^Q8737),IF(P8737="Atraso",M8737,M8737/(1+$J$1)^Q8737))</f>
        <v/>
      </c>
    </row>
    <row r="8738">
      <c r="A8738" t="inlineStr">
        <is>
          <t>Q09L012</t>
        </is>
      </c>
      <c r="B8738" t="inlineStr">
        <is>
          <t>DEBORA COIMBRA DOS SANTOS</t>
        </is>
      </c>
      <c r="C8738" t="n">
        <v>1</v>
      </c>
      <c r="D8738" t="inlineStr">
        <is>
          <t>IPCA</t>
        </is>
      </c>
      <c r="E8738" t="n">
        <v>0</v>
      </c>
      <c r="F8738" t="inlineStr">
        <is>
          <t>MENSAL</t>
        </is>
      </c>
      <c r="G8738" t="n">
        <v>46193</v>
      </c>
      <c r="H8738" t="n">
        <v>46193</v>
      </c>
      <c r="I8738" t="inlineStr">
        <is>
          <t>031</t>
        </is>
      </c>
      <c r="J8738" t="inlineStr">
        <is>
          <t>CARTEIRA</t>
        </is>
      </c>
      <c r="K8738" t="inlineStr">
        <is>
          <t>CONTRATO</t>
        </is>
      </c>
      <c r="L8738" t="n">
        <v>1469.45685</v>
      </c>
      <c r="M8738" t="inlineStr"/>
      <c r="N8738" t="inlineStr"/>
      <c r="O8738" s="142">
        <f>DATE(YEAR(H8738),MONTH(H8738),1)</f>
        <v/>
      </c>
      <c r="P8738" s="132">
        <f>IF(H8738&gt;$L$3,"Futuro","Atraso")</f>
        <v/>
      </c>
      <c r="Q8738">
        <f>12*(YEAR(H8738)-YEAR($L$3))+(MONTH(H8738)-MONTH($L$3))</f>
        <v/>
      </c>
      <c r="R8738" s="366">
        <f>IF(N8738="IBIRAPITANGA FASE 3",IF(P8738="Atraso",M8738,M8738/(1+$J$2)^Q8738),IF(P8738="Atraso",M8738,M8738/(1+$J$1)^Q8738))</f>
        <v/>
      </c>
    </row>
    <row r="8739">
      <c r="A8739" t="inlineStr">
        <is>
          <t>Q09L012</t>
        </is>
      </c>
      <c r="B8739" t="inlineStr">
        <is>
          <t>DEBORA COIMBRA DOS SANTOS</t>
        </is>
      </c>
      <c r="C8739" t="n">
        <v>1</v>
      </c>
      <c r="D8739" t="inlineStr">
        <is>
          <t>IPCA</t>
        </is>
      </c>
      <c r="E8739" t="n">
        <v>0</v>
      </c>
      <c r="F8739" t="inlineStr">
        <is>
          <t>MENSAL</t>
        </is>
      </c>
      <c r="G8739" t="n">
        <v>46223</v>
      </c>
      <c r="H8739" t="n">
        <v>46223</v>
      </c>
      <c r="I8739" t="inlineStr">
        <is>
          <t>032</t>
        </is>
      </c>
      <c r="J8739" t="inlineStr">
        <is>
          <t>CARTEIRA</t>
        </is>
      </c>
      <c r="K8739" t="inlineStr">
        <is>
          <t>CONTRATO</t>
        </is>
      </c>
      <c r="L8739" t="n">
        <v>1469.45685</v>
      </c>
      <c r="M8739" t="inlineStr"/>
      <c r="N8739" t="inlineStr"/>
      <c r="O8739" s="142">
        <f>DATE(YEAR(H8739),MONTH(H8739),1)</f>
        <v/>
      </c>
      <c r="P8739" s="132">
        <f>IF(H8739&gt;$L$3,"Futuro","Atraso")</f>
        <v/>
      </c>
      <c r="Q8739">
        <f>12*(YEAR(H8739)-YEAR($L$3))+(MONTH(H8739)-MONTH($L$3))</f>
        <v/>
      </c>
      <c r="R8739" s="366">
        <f>IF(N8739="IBIRAPITANGA FASE 3",IF(P8739="Atraso",M8739,M8739/(1+$J$2)^Q8739),IF(P8739="Atraso",M8739,M8739/(1+$J$1)^Q8739))</f>
        <v/>
      </c>
    </row>
    <row r="8740">
      <c r="A8740" t="inlineStr">
        <is>
          <t>Q09L012</t>
        </is>
      </c>
      <c r="B8740" t="inlineStr">
        <is>
          <t>DEBORA COIMBRA DOS SANTOS</t>
        </is>
      </c>
      <c r="C8740" t="n">
        <v>1</v>
      </c>
      <c r="D8740" t="inlineStr">
        <is>
          <t>IPCA</t>
        </is>
      </c>
      <c r="E8740" t="n">
        <v>0</v>
      </c>
      <c r="F8740" t="inlineStr">
        <is>
          <t>MENSAL</t>
        </is>
      </c>
      <c r="G8740" t="n">
        <v>46254</v>
      </c>
      <c r="H8740" t="n">
        <v>46254</v>
      </c>
      <c r="I8740" t="inlineStr">
        <is>
          <t>033</t>
        </is>
      </c>
      <c r="J8740" t="inlineStr">
        <is>
          <t>CARTEIRA</t>
        </is>
      </c>
      <c r="K8740" t="inlineStr">
        <is>
          <t>CONTRATO</t>
        </is>
      </c>
      <c r="L8740" t="n">
        <v>1469.45685</v>
      </c>
      <c r="M8740" t="inlineStr"/>
      <c r="N8740" t="inlineStr"/>
      <c r="O8740" s="142">
        <f>DATE(YEAR(H8740),MONTH(H8740),1)</f>
        <v/>
      </c>
      <c r="P8740" s="132">
        <f>IF(H8740&gt;$L$3,"Futuro","Atraso")</f>
        <v/>
      </c>
      <c r="Q8740">
        <f>12*(YEAR(H8740)-YEAR($L$3))+(MONTH(H8740)-MONTH($L$3))</f>
        <v/>
      </c>
      <c r="R8740" s="366">
        <f>IF(N8740="IBIRAPITANGA FASE 3",IF(P8740="Atraso",M8740,M8740/(1+$J$2)^Q8740),IF(P8740="Atraso",M8740,M8740/(1+$J$1)^Q8740))</f>
        <v/>
      </c>
    </row>
    <row r="8741">
      <c r="A8741" t="inlineStr">
        <is>
          <t>Q09L012</t>
        </is>
      </c>
      <c r="B8741" t="inlineStr">
        <is>
          <t>DEBORA COIMBRA DOS SANTOS</t>
        </is>
      </c>
      <c r="C8741" t="n">
        <v>1</v>
      </c>
      <c r="D8741" t="inlineStr">
        <is>
          <t>IPCA</t>
        </is>
      </c>
      <c r="E8741" t="n">
        <v>0</v>
      </c>
      <c r="F8741" t="inlineStr">
        <is>
          <t>MENSAL</t>
        </is>
      </c>
      <c r="G8741" t="n">
        <v>46285</v>
      </c>
      <c r="H8741" t="n">
        <v>46285</v>
      </c>
      <c r="I8741" t="inlineStr">
        <is>
          <t>034</t>
        </is>
      </c>
      <c r="J8741" t="inlineStr">
        <is>
          <t>CARTEIRA</t>
        </is>
      </c>
      <c r="K8741" t="inlineStr">
        <is>
          <t>CONTRATO</t>
        </is>
      </c>
      <c r="L8741" t="n">
        <v>1469.45685</v>
      </c>
      <c r="M8741" t="inlineStr"/>
      <c r="N8741" t="inlineStr"/>
      <c r="O8741" s="142">
        <f>DATE(YEAR(H8741),MONTH(H8741),1)</f>
        <v/>
      </c>
      <c r="P8741" s="132">
        <f>IF(H8741&gt;$L$3,"Futuro","Atraso")</f>
        <v/>
      </c>
      <c r="Q8741">
        <f>12*(YEAR(H8741)-YEAR($L$3))+(MONTH(H8741)-MONTH($L$3))</f>
        <v/>
      </c>
      <c r="R8741" s="366">
        <f>IF(N8741="IBIRAPITANGA FASE 3",IF(P8741="Atraso",M8741,M8741/(1+$J$2)^Q8741),IF(P8741="Atraso",M8741,M8741/(1+$J$1)^Q8741))</f>
        <v/>
      </c>
    </row>
    <row r="8742">
      <c r="A8742" t="inlineStr">
        <is>
          <t>Q09L012</t>
        </is>
      </c>
      <c r="B8742" t="inlineStr">
        <is>
          <t>DEBORA COIMBRA DOS SANTOS</t>
        </is>
      </c>
      <c r="C8742" t="n">
        <v>1</v>
      </c>
      <c r="D8742" t="inlineStr">
        <is>
          <t>IPCA</t>
        </is>
      </c>
      <c r="E8742" t="n">
        <v>0</v>
      </c>
      <c r="F8742" t="inlineStr">
        <is>
          <t>MENSAL</t>
        </is>
      </c>
      <c r="G8742" t="n">
        <v>46315</v>
      </c>
      <c r="H8742" t="n">
        <v>46315</v>
      </c>
      <c r="I8742" t="inlineStr">
        <is>
          <t>035</t>
        </is>
      </c>
      <c r="J8742" t="inlineStr">
        <is>
          <t>CARTEIRA</t>
        </is>
      </c>
      <c r="K8742" t="inlineStr">
        <is>
          <t>CONTRATO</t>
        </is>
      </c>
      <c r="L8742" t="n">
        <v>1469.45685</v>
      </c>
      <c r="M8742" t="inlineStr"/>
      <c r="N8742" t="inlineStr"/>
      <c r="O8742" s="142">
        <f>DATE(YEAR(H8742),MONTH(H8742),1)</f>
        <v/>
      </c>
      <c r="P8742" s="132">
        <f>IF(H8742&gt;$L$3,"Futuro","Atraso")</f>
        <v/>
      </c>
      <c r="Q8742">
        <f>12*(YEAR(H8742)-YEAR($L$3))+(MONTH(H8742)-MONTH($L$3))</f>
        <v/>
      </c>
      <c r="R8742" s="366">
        <f>IF(N8742="IBIRAPITANGA FASE 3",IF(P8742="Atraso",M8742,M8742/(1+$J$2)^Q8742),IF(P8742="Atraso",M8742,M8742/(1+$J$1)^Q8742))</f>
        <v/>
      </c>
    </row>
    <row r="8743">
      <c r="A8743" t="inlineStr">
        <is>
          <t>Q09L012</t>
        </is>
      </c>
      <c r="B8743" t="inlineStr">
        <is>
          <t>DEBORA COIMBRA DOS SANTOS</t>
        </is>
      </c>
      <c r="C8743" t="n">
        <v>1</v>
      </c>
      <c r="D8743" t="inlineStr">
        <is>
          <t>IPCA</t>
        </is>
      </c>
      <c r="E8743" t="n">
        <v>0</v>
      </c>
      <c r="F8743" t="inlineStr">
        <is>
          <t>MENSAL</t>
        </is>
      </c>
      <c r="G8743" t="n">
        <v>46346</v>
      </c>
      <c r="H8743" t="n">
        <v>46346</v>
      </c>
      <c r="I8743" t="inlineStr">
        <is>
          <t>036</t>
        </is>
      </c>
      <c r="J8743" t="inlineStr">
        <is>
          <t>CARTEIRA</t>
        </is>
      </c>
      <c r="K8743" t="inlineStr">
        <is>
          <t>CONTRATO</t>
        </is>
      </c>
      <c r="L8743" t="n">
        <v>1469.45685</v>
      </c>
      <c r="M8743" t="inlineStr"/>
      <c r="N8743" t="inlineStr"/>
      <c r="O8743" s="142">
        <f>DATE(YEAR(H8743),MONTH(H8743),1)</f>
        <v/>
      </c>
      <c r="P8743" s="132">
        <f>IF(H8743&gt;$L$3,"Futuro","Atraso")</f>
        <v/>
      </c>
      <c r="Q8743">
        <f>12*(YEAR(H8743)-YEAR($L$3))+(MONTH(H8743)-MONTH($L$3))</f>
        <v/>
      </c>
      <c r="R8743" s="366">
        <f>IF(N8743="IBIRAPITANGA FASE 3",IF(P8743="Atraso",M8743,M8743/(1+$J$2)^Q8743),IF(P8743="Atraso",M8743,M8743/(1+$J$1)^Q8743))</f>
        <v/>
      </c>
    </row>
    <row r="8744">
      <c r="A8744" t="inlineStr">
        <is>
          <t>Q09L012</t>
        </is>
      </c>
      <c r="B8744" t="inlineStr">
        <is>
          <t>DEBORA COIMBRA DOS SANTOS</t>
        </is>
      </c>
      <c r="C8744" t="n">
        <v>1</v>
      </c>
      <c r="D8744" t="inlineStr">
        <is>
          <t>IPCA</t>
        </is>
      </c>
      <c r="E8744" t="n">
        <v>0</v>
      </c>
      <c r="F8744" t="inlineStr">
        <is>
          <t>MENSAL</t>
        </is>
      </c>
      <c r="G8744" t="n">
        <v>46376</v>
      </c>
      <c r="H8744" t="n">
        <v>46376</v>
      </c>
      <c r="I8744" t="inlineStr">
        <is>
          <t>037</t>
        </is>
      </c>
      <c r="J8744" t="inlineStr">
        <is>
          <t>CARTEIRA</t>
        </is>
      </c>
      <c r="K8744" t="inlineStr">
        <is>
          <t>CONTRATO</t>
        </is>
      </c>
      <c r="L8744" t="n">
        <v>1469.45685</v>
      </c>
      <c r="M8744" t="inlineStr"/>
      <c r="N8744" t="inlineStr"/>
      <c r="O8744" s="142">
        <f>DATE(YEAR(H8744),MONTH(H8744),1)</f>
        <v/>
      </c>
      <c r="P8744" s="132">
        <f>IF(H8744&gt;$L$3,"Futuro","Atraso")</f>
        <v/>
      </c>
      <c r="Q8744">
        <f>12*(YEAR(H8744)-YEAR($L$3))+(MONTH(H8744)-MONTH($L$3))</f>
        <v/>
      </c>
      <c r="R8744" s="366">
        <f>IF(N8744="IBIRAPITANGA FASE 3",IF(P8744="Atraso",M8744,M8744/(1+$J$2)^Q8744),IF(P8744="Atraso",M8744,M8744/(1+$J$1)^Q8744))</f>
        <v/>
      </c>
    </row>
    <row r="8745">
      <c r="A8745" t="inlineStr">
        <is>
          <t>Q09L012</t>
        </is>
      </c>
      <c r="B8745" t="inlineStr">
        <is>
          <t>DEBORA COIMBRA DOS SANTOS</t>
        </is>
      </c>
      <c r="C8745" t="n">
        <v>1</v>
      </c>
      <c r="D8745" t="inlineStr">
        <is>
          <t>IPCA</t>
        </is>
      </c>
      <c r="E8745" t="n">
        <v>0</v>
      </c>
      <c r="F8745" t="inlineStr">
        <is>
          <t>MENSAL</t>
        </is>
      </c>
      <c r="G8745" t="n">
        <v>46407</v>
      </c>
      <c r="H8745" t="n">
        <v>46407</v>
      </c>
      <c r="I8745" t="inlineStr">
        <is>
          <t>038</t>
        </is>
      </c>
      <c r="J8745" t="inlineStr">
        <is>
          <t>CARTEIRA</t>
        </is>
      </c>
      <c r="K8745" t="inlineStr">
        <is>
          <t>CONTRATO</t>
        </is>
      </c>
      <c r="L8745" t="n">
        <v>1469.45685</v>
      </c>
      <c r="M8745" t="inlineStr"/>
      <c r="N8745" t="inlineStr"/>
      <c r="O8745" s="142">
        <f>DATE(YEAR(H8745),MONTH(H8745),1)</f>
        <v/>
      </c>
      <c r="P8745" s="132">
        <f>IF(H8745&gt;$L$3,"Futuro","Atraso")</f>
        <v/>
      </c>
      <c r="Q8745">
        <f>12*(YEAR(H8745)-YEAR($L$3))+(MONTH(H8745)-MONTH($L$3))</f>
        <v/>
      </c>
      <c r="R8745" s="366">
        <f>IF(N8745="IBIRAPITANGA FASE 3",IF(P8745="Atraso",M8745,M8745/(1+$J$2)^Q8745),IF(P8745="Atraso",M8745,M8745/(1+$J$1)^Q8745))</f>
        <v/>
      </c>
    </row>
    <row r="8746">
      <c r="A8746" t="inlineStr">
        <is>
          <t>Q09L012</t>
        </is>
      </c>
      <c r="B8746" t="inlineStr">
        <is>
          <t>DEBORA COIMBRA DOS SANTOS</t>
        </is>
      </c>
      <c r="C8746" t="n">
        <v>1</v>
      </c>
      <c r="D8746" t="inlineStr">
        <is>
          <t>IPCA</t>
        </is>
      </c>
      <c r="E8746" t="n">
        <v>0</v>
      </c>
      <c r="F8746" t="inlineStr">
        <is>
          <t>MENSAL</t>
        </is>
      </c>
      <c r="G8746" t="n">
        <v>46438</v>
      </c>
      <c r="H8746" t="n">
        <v>46438</v>
      </c>
      <c r="I8746" t="inlineStr">
        <is>
          <t>039</t>
        </is>
      </c>
      <c r="J8746" t="inlineStr">
        <is>
          <t>CARTEIRA</t>
        </is>
      </c>
      <c r="K8746" t="inlineStr">
        <is>
          <t>CONTRATO</t>
        </is>
      </c>
      <c r="L8746" t="n">
        <v>1469.45685</v>
      </c>
      <c r="M8746" t="inlineStr"/>
      <c r="N8746" t="inlineStr"/>
      <c r="O8746" s="142">
        <f>DATE(YEAR(H8746),MONTH(H8746),1)</f>
        <v/>
      </c>
      <c r="P8746" s="132">
        <f>IF(H8746&gt;$L$3,"Futuro","Atraso")</f>
        <v/>
      </c>
      <c r="Q8746">
        <f>12*(YEAR(H8746)-YEAR($L$3))+(MONTH(H8746)-MONTH($L$3))</f>
        <v/>
      </c>
      <c r="R8746" s="366">
        <f>IF(N8746="IBIRAPITANGA FASE 3",IF(P8746="Atraso",M8746,M8746/(1+$J$2)^Q8746),IF(P8746="Atraso",M8746,M8746/(1+$J$1)^Q8746))</f>
        <v/>
      </c>
    </row>
    <row r="8747">
      <c r="A8747" t="inlineStr">
        <is>
          <t>Q09L012</t>
        </is>
      </c>
      <c r="B8747" t="inlineStr">
        <is>
          <t>DEBORA COIMBRA DOS SANTOS</t>
        </is>
      </c>
      <c r="C8747" t="n">
        <v>1</v>
      </c>
      <c r="D8747" t="inlineStr">
        <is>
          <t>IPCA</t>
        </is>
      </c>
      <c r="E8747" t="n">
        <v>0</v>
      </c>
      <c r="F8747" t="inlineStr">
        <is>
          <t>MENSAL</t>
        </is>
      </c>
      <c r="G8747" t="n">
        <v>46466</v>
      </c>
      <c r="H8747" t="n">
        <v>46466</v>
      </c>
      <c r="I8747" t="inlineStr">
        <is>
          <t>040</t>
        </is>
      </c>
      <c r="J8747" t="inlineStr">
        <is>
          <t>CARTEIRA</t>
        </is>
      </c>
      <c r="K8747" t="inlineStr">
        <is>
          <t>CONTRATO</t>
        </is>
      </c>
      <c r="L8747" t="n">
        <v>1469.45685</v>
      </c>
      <c r="M8747" t="inlineStr"/>
      <c r="N8747" t="inlineStr"/>
      <c r="O8747" s="142">
        <f>DATE(YEAR(H8747),MONTH(H8747),1)</f>
        <v/>
      </c>
      <c r="P8747" s="132">
        <f>IF(H8747&gt;$L$3,"Futuro","Atraso")</f>
        <v/>
      </c>
      <c r="Q8747">
        <f>12*(YEAR(H8747)-YEAR($L$3))+(MONTH(H8747)-MONTH($L$3))</f>
        <v/>
      </c>
      <c r="R8747" s="366">
        <f>IF(N8747="IBIRAPITANGA FASE 3",IF(P8747="Atraso",M8747,M8747/(1+$J$2)^Q8747),IF(P8747="Atraso",M8747,M8747/(1+$J$1)^Q8747))</f>
        <v/>
      </c>
    </row>
    <row r="8748">
      <c r="A8748" t="inlineStr">
        <is>
          <t>Q09L012</t>
        </is>
      </c>
      <c r="B8748" t="inlineStr">
        <is>
          <t>DEBORA COIMBRA DOS SANTOS</t>
        </is>
      </c>
      <c r="C8748" t="n">
        <v>1</v>
      </c>
      <c r="D8748" t="inlineStr">
        <is>
          <t>IPCA</t>
        </is>
      </c>
      <c r="E8748" t="n">
        <v>0</v>
      </c>
      <c r="F8748" t="inlineStr">
        <is>
          <t>MENSAL</t>
        </is>
      </c>
      <c r="G8748" t="n">
        <v>46497</v>
      </c>
      <c r="H8748" t="n">
        <v>46497</v>
      </c>
      <c r="I8748" t="inlineStr">
        <is>
          <t>041</t>
        </is>
      </c>
      <c r="J8748" t="inlineStr">
        <is>
          <t>CARTEIRA</t>
        </is>
      </c>
      <c r="K8748" t="inlineStr">
        <is>
          <t>CONTRATO</t>
        </is>
      </c>
      <c r="L8748" t="n">
        <v>1469.45685</v>
      </c>
      <c r="M8748" t="inlineStr"/>
      <c r="N8748" t="inlineStr"/>
      <c r="O8748" s="142">
        <f>DATE(YEAR(H8748),MONTH(H8748),1)</f>
        <v/>
      </c>
      <c r="P8748" s="132">
        <f>IF(H8748&gt;$L$3,"Futuro","Atraso")</f>
        <v/>
      </c>
      <c r="Q8748">
        <f>12*(YEAR(H8748)-YEAR($L$3))+(MONTH(H8748)-MONTH($L$3))</f>
        <v/>
      </c>
      <c r="R8748" s="366">
        <f>IF(N8748="IBIRAPITANGA FASE 3",IF(P8748="Atraso",M8748,M8748/(1+$J$2)^Q8748),IF(P8748="Atraso",M8748,M8748/(1+$J$1)^Q8748))</f>
        <v/>
      </c>
    </row>
    <row r="8749">
      <c r="A8749" t="inlineStr">
        <is>
          <t>Q09L012</t>
        </is>
      </c>
      <c r="B8749" t="inlineStr">
        <is>
          <t>DEBORA COIMBRA DOS SANTOS</t>
        </is>
      </c>
      <c r="C8749" t="n">
        <v>1</v>
      </c>
      <c r="D8749" t="inlineStr">
        <is>
          <t>IPCA</t>
        </is>
      </c>
      <c r="E8749" t="n">
        <v>0</v>
      </c>
      <c r="F8749" t="inlineStr">
        <is>
          <t>MENSAL</t>
        </is>
      </c>
      <c r="G8749" t="n">
        <v>46527</v>
      </c>
      <c r="H8749" t="n">
        <v>46527</v>
      </c>
      <c r="I8749" t="inlineStr">
        <is>
          <t>042</t>
        </is>
      </c>
      <c r="J8749" t="inlineStr">
        <is>
          <t>CARTEIRA</t>
        </is>
      </c>
      <c r="K8749" t="inlineStr">
        <is>
          <t>CONTRATO</t>
        </is>
      </c>
      <c r="L8749" t="n">
        <v>1469.45685</v>
      </c>
      <c r="M8749" t="inlineStr"/>
      <c r="N8749" t="inlineStr"/>
      <c r="O8749" s="142">
        <f>DATE(YEAR(H8749),MONTH(H8749),1)</f>
        <v/>
      </c>
      <c r="P8749" s="132">
        <f>IF(H8749&gt;$L$3,"Futuro","Atraso")</f>
        <v/>
      </c>
      <c r="Q8749">
        <f>12*(YEAR(H8749)-YEAR($L$3))+(MONTH(H8749)-MONTH($L$3))</f>
        <v/>
      </c>
      <c r="R8749" s="366">
        <f>IF(N8749="IBIRAPITANGA FASE 3",IF(P8749="Atraso",M8749,M8749/(1+$J$2)^Q8749),IF(P8749="Atraso",M8749,M8749/(1+$J$1)^Q8749))</f>
        <v/>
      </c>
    </row>
    <row r="8750">
      <c r="A8750" t="inlineStr">
        <is>
          <t>Q09L012</t>
        </is>
      </c>
      <c r="B8750" t="inlineStr">
        <is>
          <t>DEBORA COIMBRA DOS SANTOS</t>
        </is>
      </c>
      <c r="C8750" t="n">
        <v>1</v>
      </c>
      <c r="D8750" t="inlineStr">
        <is>
          <t>IPCA</t>
        </is>
      </c>
      <c r="E8750" t="n">
        <v>0</v>
      </c>
      <c r="F8750" t="inlineStr">
        <is>
          <t>MENSAL</t>
        </is>
      </c>
      <c r="G8750" t="n">
        <v>46558</v>
      </c>
      <c r="H8750" t="n">
        <v>46558</v>
      </c>
      <c r="I8750" t="inlineStr">
        <is>
          <t>043</t>
        </is>
      </c>
      <c r="J8750" t="inlineStr">
        <is>
          <t>CARTEIRA</t>
        </is>
      </c>
      <c r="K8750" t="inlineStr">
        <is>
          <t>CONTRATO</t>
        </is>
      </c>
      <c r="L8750" t="n">
        <v>1469.45685</v>
      </c>
      <c r="M8750" t="inlineStr"/>
      <c r="N8750" t="inlineStr"/>
      <c r="O8750" s="142">
        <f>DATE(YEAR(H8750),MONTH(H8750),1)</f>
        <v/>
      </c>
      <c r="P8750" s="132">
        <f>IF(H8750&gt;$L$3,"Futuro","Atraso")</f>
        <v/>
      </c>
      <c r="Q8750">
        <f>12*(YEAR(H8750)-YEAR($L$3))+(MONTH(H8750)-MONTH($L$3))</f>
        <v/>
      </c>
      <c r="R8750" s="366">
        <f>IF(N8750="IBIRAPITANGA FASE 3",IF(P8750="Atraso",M8750,M8750/(1+$J$2)^Q8750),IF(P8750="Atraso",M8750,M8750/(1+$J$1)^Q8750))</f>
        <v/>
      </c>
    </row>
    <row r="8751">
      <c r="A8751" t="inlineStr">
        <is>
          <t>Q010L09</t>
        </is>
      </c>
      <c r="B8751" t="inlineStr">
        <is>
          <t>CRISTIANO EDSON DOS SANTOS</t>
        </is>
      </c>
      <c r="C8751" t="n">
        <v>1</v>
      </c>
      <c r="D8751" t="inlineStr">
        <is>
          <t>IPCA</t>
        </is>
      </c>
      <c r="E8751" t="n">
        <v>0.009488792934583046</v>
      </c>
      <c r="F8751" t="inlineStr">
        <is>
          <t>MENSAL</t>
        </is>
      </c>
      <c r="G8751" t="n">
        <v>45224</v>
      </c>
      <c r="H8751" t="n">
        <v>45224</v>
      </c>
      <c r="I8751" t="inlineStr">
        <is>
          <t>004</t>
        </is>
      </c>
      <c r="J8751" t="inlineStr">
        <is>
          <t>CARTEIRA</t>
        </is>
      </c>
      <c r="K8751" t="inlineStr">
        <is>
          <t>CONTRATO</t>
        </is>
      </c>
      <c r="L8751" t="n">
        <v>671.3045160000001</v>
      </c>
      <c r="M8751" t="inlineStr"/>
      <c r="N8751" t="inlineStr"/>
      <c r="O8751" s="142">
        <f>DATE(YEAR(H8751),MONTH(H8751),1)</f>
        <v/>
      </c>
      <c r="P8751" s="132">
        <f>IF(H8751&gt;$L$3,"Futuro","Atraso")</f>
        <v/>
      </c>
      <c r="Q8751">
        <f>12*(YEAR(H8751)-YEAR($L$3))+(MONTH(H8751)-MONTH($L$3))</f>
        <v/>
      </c>
      <c r="R8751" s="366">
        <f>IF(N8751="IBIRAPITANGA FASE 3",IF(P8751="Atraso",M8751,M8751/(1+$J$2)^Q8751),IF(P8751="Atraso",M8751,M8751/(1+$J$1)^Q8751))</f>
        <v/>
      </c>
    </row>
    <row r="8752">
      <c r="A8752" t="inlineStr">
        <is>
          <t>Q010L09</t>
        </is>
      </c>
      <c r="B8752" t="inlineStr">
        <is>
          <t>CRISTIANO EDSON DOS SANTOS</t>
        </is>
      </c>
      <c r="C8752" t="n">
        <v>1</v>
      </c>
      <c r="D8752" t="inlineStr">
        <is>
          <t>IPCA</t>
        </is>
      </c>
      <c r="E8752" t="n">
        <v>0.009488792934583046</v>
      </c>
      <c r="F8752" t="inlineStr">
        <is>
          <t>MENSAL</t>
        </is>
      </c>
      <c r="G8752" t="n">
        <v>45255</v>
      </c>
      <c r="H8752" t="n">
        <v>45255</v>
      </c>
      <c r="I8752" t="inlineStr">
        <is>
          <t>005</t>
        </is>
      </c>
      <c r="J8752" t="inlineStr">
        <is>
          <t>CARTEIRA</t>
        </is>
      </c>
      <c r="K8752" t="inlineStr">
        <is>
          <t>CONTRATO</t>
        </is>
      </c>
      <c r="L8752" t="n">
        <v>671.3045160000001</v>
      </c>
      <c r="M8752" t="inlineStr"/>
      <c r="N8752" t="inlineStr"/>
      <c r="O8752" s="142">
        <f>DATE(YEAR(H8752),MONTH(H8752),1)</f>
        <v/>
      </c>
      <c r="P8752" s="132">
        <f>IF(H8752&gt;$L$3,"Futuro","Atraso")</f>
        <v/>
      </c>
      <c r="Q8752">
        <f>12*(YEAR(H8752)-YEAR($L$3))+(MONTH(H8752)-MONTH($L$3))</f>
        <v/>
      </c>
      <c r="R8752" s="366">
        <f>IF(N8752="IBIRAPITANGA FASE 3",IF(P8752="Atraso",M8752,M8752/(1+$J$2)^Q8752),IF(P8752="Atraso",M8752,M8752/(1+$J$1)^Q8752))</f>
        <v/>
      </c>
    </row>
    <row r="8753">
      <c r="A8753" t="inlineStr">
        <is>
          <t>Q010L09</t>
        </is>
      </c>
      <c r="B8753" t="inlineStr">
        <is>
          <t>CRISTIANO EDSON DOS SANTOS</t>
        </is>
      </c>
      <c r="C8753" t="n">
        <v>1</v>
      </c>
      <c r="D8753" t="inlineStr">
        <is>
          <t>IPCA</t>
        </is>
      </c>
      <c r="E8753" t="n">
        <v>0.009488792934583046</v>
      </c>
      <c r="F8753" t="inlineStr">
        <is>
          <t>MENSAL</t>
        </is>
      </c>
      <c r="G8753" t="n">
        <v>45285</v>
      </c>
      <c r="H8753" t="n">
        <v>45285</v>
      </c>
      <c r="I8753" t="inlineStr">
        <is>
          <t>006</t>
        </is>
      </c>
      <c r="J8753" t="inlineStr">
        <is>
          <t>CARTEIRA</t>
        </is>
      </c>
      <c r="K8753" t="inlineStr">
        <is>
          <t>CONTRATO</t>
        </is>
      </c>
      <c r="L8753" t="n">
        <v>671.3045160000001</v>
      </c>
      <c r="M8753" t="inlineStr"/>
      <c r="N8753" t="inlineStr"/>
      <c r="O8753" s="142">
        <f>DATE(YEAR(H8753),MONTH(H8753),1)</f>
        <v/>
      </c>
      <c r="P8753" s="132">
        <f>IF(H8753&gt;$L$3,"Futuro","Atraso")</f>
        <v/>
      </c>
      <c r="Q8753">
        <f>12*(YEAR(H8753)-YEAR($L$3))+(MONTH(H8753)-MONTH($L$3))</f>
        <v/>
      </c>
      <c r="R8753" s="366">
        <f>IF(N8753="IBIRAPITANGA FASE 3",IF(P8753="Atraso",M8753,M8753/(1+$J$2)^Q8753),IF(P8753="Atraso",M8753,M8753/(1+$J$1)^Q8753))</f>
        <v/>
      </c>
    </row>
    <row r="8754">
      <c r="A8754" t="inlineStr">
        <is>
          <t>Q010L09</t>
        </is>
      </c>
      <c r="B8754" t="inlineStr">
        <is>
          <t>CRISTIANO EDSON DOS SANTOS</t>
        </is>
      </c>
      <c r="C8754" t="n">
        <v>1</v>
      </c>
      <c r="D8754" t="inlineStr">
        <is>
          <t>IPCA</t>
        </is>
      </c>
      <c r="E8754" t="n">
        <v>0.009488792934583046</v>
      </c>
      <c r="F8754" t="inlineStr">
        <is>
          <t>MENSAL</t>
        </is>
      </c>
      <c r="G8754" t="n">
        <v>45316</v>
      </c>
      <c r="H8754" t="n">
        <v>45316</v>
      </c>
      <c r="I8754" t="inlineStr">
        <is>
          <t>007</t>
        </is>
      </c>
      <c r="J8754" t="inlineStr">
        <is>
          <t>CARTEIRA</t>
        </is>
      </c>
      <c r="K8754" t="inlineStr">
        <is>
          <t>CONTRATO</t>
        </is>
      </c>
      <c r="L8754" t="n">
        <v>671.3045160000001</v>
      </c>
      <c r="M8754" t="inlineStr"/>
      <c r="N8754" t="inlineStr"/>
      <c r="O8754" s="142">
        <f>DATE(YEAR(H8754),MONTH(H8754),1)</f>
        <v/>
      </c>
      <c r="P8754" s="132">
        <f>IF(H8754&gt;$L$3,"Futuro","Atraso")</f>
        <v/>
      </c>
      <c r="Q8754">
        <f>12*(YEAR(H8754)-YEAR($L$3))+(MONTH(H8754)-MONTH($L$3))</f>
        <v/>
      </c>
      <c r="R8754" s="366">
        <f>IF(N8754="IBIRAPITANGA FASE 3",IF(P8754="Atraso",M8754,M8754/(1+$J$2)^Q8754),IF(P8754="Atraso",M8754,M8754/(1+$J$1)^Q8754))</f>
        <v/>
      </c>
    </row>
    <row r="8755">
      <c r="A8755" t="inlineStr">
        <is>
          <t>Q010L09</t>
        </is>
      </c>
      <c r="B8755" t="inlineStr">
        <is>
          <t>CRISTIANO EDSON DOS SANTOS</t>
        </is>
      </c>
      <c r="C8755" t="n">
        <v>1</v>
      </c>
      <c r="D8755" t="inlineStr">
        <is>
          <t>IPCA</t>
        </is>
      </c>
      <c r="E8755" t="n">
        <v>0.009488792934583046</v>
      </c>
      <c r="F8755" t="inlineStr">
        <is>
          <t>MENSAL</t>
        </is>
      </c>
      <c r="G8755" t="n">
        <v>45347</v>
      </c>
      <c r="H8755" t="n">
        <v>45347</v>
      </c>
      <c r="I8755" t="inlineStr">
        <is>
          <t>008</t>
        </is>
      </c>
      <c r="J8755" t="inlineStr">
        <is>
          <t>CARTEIRA</t>
        </is>
      </c>
      <c r="K8755" t="inlineStr">
        <is>
          <t>CONTRATO</t>
        </is>
      </c>
      <c r="L8755" t="n">
        <v>671.3045160000001</v>
      </c>
      <c r="M8755" t="inlineStr"/>
      <c r="N8755" t="inlineStr"/>
      <c r="O8755" s="142">
        <f>DATE(YEAR(H8755),MONTH(H8755),1)</f>
        <v/>
      </c>
      <c r="P8755" s="132">
        <f>IF(H8755&gt;$L$3,"Futuro","Atraso")</f>
        <v/>
      </c>
      <c r="Q8755">
        <f>12*(YEAR(H8755)-YEAR($L$3))+(MONTH(H8755)-MONTH($L$3))</f>
        <v/>
      </c>
      <c r="R8755" s="366">
        <f>IF(N8755="IBIRAPITANGA FASE 3",IF(P8755="Atraso",M8755,M8755/(1+$J$2)^Q8755),IF(P8755="Atraso",M8755,M8755/(1+$J$1)^Q8755))</f>
        <v/>
      </c>
    </row>
    <row r="8756">
      <c r="A8756" t="inlineStr">
        <is>
          <t>Q010L09</t>
        </is>
      </c>
      <c r="B8756" t="inlineStr">
        <is>
          <t>CRISTIANO EDSON DOS SANTOS</t>
        </is>
      </c>
      <c r="C8756" t="n">
        <v>1</v>
      </c>
      <c r="D8756" t="inlineStr">
        <is>
          <t>IPCA</t>
        </is>
      </c>
      <c r="E8756" t="n">
        <v>0.009488792934583046</v>
      </c>
      <c r="F8756" t="inlineStr">
        <is>
          <t>MENSAL</t>
        </is>
      </c>
      <c r="G8756" t="n">
        <v>45376</v>
      </c>
      <c r="H8756" t="n">
        <v>45376</v>
      </c>
      <c r="I8756" t="inlineStr">
        <is>
          <t>009</t>
        </is>
      </c>
      <c r="J8756" t="inlineStr">
        <is>
          <t>CARTEIRA</t>
        </is>
      </c>
      <c r="K8756" t="inlineStr">
        <is>
          <t>CONTRATO</t>
        </is>
      </c>
      <c r="L8756" t="n">
        <v>671.3045160000001</v>
      </c>
      <c r="M8756" t="inlineStr"/>
      <c r="N8756" t="inlineStr"/>
      <c r="O8756" s="142">
        <f>DATE(YEAR(H8756),MONTH(H8756),1)</f>
        <v/>
      </c>
      <c r="P8756" s="132">
        <f>IF(H8756&gt;$L$3,"Futuro","Atraso")</f>
        <v/>
      </c>
      <c r="Q8756">
        <f>12*(YEAR(H8756)-YEAR($L$3))+(MONTH(H8756)-MONTH($L$3))</f>
        <v/>
      </c>
      <c r="R8756" s="366">
        <f>IF(N8756="IBIRAPITANGA FASE 3",IF(P8756="Atraso",M8756,M8756/(1+$J$2)^Q8756),IF(P8756="Atraso",M8756,M8756/(1+$J$1)^Q8756))</f>
        <v/>
      </c>
    </row>
    <row r="8757">
      <c r="A8757" t="inlineStr">
        <is>
          <t>Q010L09</t>
        </is>
      </c>
      <c r="B8757" t="inlineStr">
        <is>
          <t>CRISTIANO EDSON DOS SANTOS</t>
        </is>
      </c>
      <c r="C8757" t="n">
        <v>1</v>
      </c>
      <c r="D8757" t="inlineStr">
        <is>
          <t>IPCA</t>
        </is>
      </c>
      <c r="E8757" t="n">
        <v>0.009488792934583046</v>
      </c>
      <c r="F8757" t="inlineStr">
        <is>
          <t>MENSAL</t>
        </is>
      </c>
      <c r="G8757" t="n">
        <v>45407</v>
      </c>
      <c r="H8757" t="n">
        <v>45407</v>
      </c>
      <c r="I8757" t="inlineStr">
        <is>
          <t>010</t>
        </is>
      </c>
      <c r="J8757" t="inlineStr">
        <is>
          <t>CARTEIRA</t>
        </is>
      </c>
      <c r="K8757" t="inlineStr">
        <is>
          <t>CONTRATO</t>
        </is>
      </c>
      <c r="L8757" t="n">
        <v>671.3045160000001</v>
      </c>
      <c r="M8757" t="inlineStr"/>
      <c r="N8757" t="inlineStr"/>
      <c r="O8757" s="142">
        <f>DATE(YEAR(H8757),MONTH(H8757),1)</f>
        <v/>
      </c>
      <c r="P8757" s="132">
        <f>IF(H8757&gt;$L$3,"Futuro","Atraso")</f>
        <v/>
      </c>
      <c r="Q8757">
        <f>12*(YEAR(H8757)-YEAR($L$3))+(MONTH(H8757)-MONTH($L$3))</f>
        <v/>
      </c>
      <c r="R8757" s="366">
        <f>IF(N8757="IBIRAPITANGA FASE 3",IF(P8757="Atraso",M8757,M8757/(1+$J$2)^Q8757),IF(P8757="Atraso",M8757,M8757/(1+$J$1)^Q8757))</f>
        <v/>
      </c>
    </row>
    <row r="8758">
      <c r="A8758" t="inlineStr">
        <is>
          <t>Q010L09</t>
        </is>
      </c>
      <c r="B8758" t="inlineStr">
        <is>
          <t>CRISTIANO EDSON DOS SANTOS</t>
        </is>
      </c>
      <c r="C8758" t="n">
        <v>1</v>
      </c>
      <c r="D8758" t="inlineStr">
        <is>
          <t>IPCA</t>
        </is>
      </c>
      <c r="E8758" t="n">
        <v>0.009488792934583046</v>
      </c>
      <c r="F8758" t="inlineStr">
        <is>
          <t>MENSAL</t>
        </is>
      </c>
      <c r="G8758" t="n">
        <v>45437</v>
      </c>
      <c r="H8758" t="n">
        <v>45437</v>
      </c>
      <c r="I8758" t="inlineStr">
        <is>
          <t>011</t>
        </is>
      </c>
      <c r="J8758" t="inlineStr">
        <is>
          <t>CARTEIRA</t>
        </is>
      </c>
      <c r="K8758" t="inlineStr">
        <is>
          <t>CONTRATO</t>
        </is>
      </c>
      <c r="L8758" t="n">
        <v>671.3045160000001</v>
      </c>
      <c r="M8758" t="inlineStr"/>
      <c r="N8758" t="inlineStr"/>
      <c r="O8758" s="142">
        <f>DATE(YEAR(H8758),MONTH(H8758),1)</f>
        <v/>
      </c>
      <c r="P8758" s="132">
        <f>IF(H8758&gt;$L$3,"Futuro","Atraso")</f>
        <v/>
      </c>
      <c r="Q8758">
        <f>12*(YEAR(H8758)-YEAR($L$3))+(MONTH(H8758)-MONTH($L$3))</f>
        <v/>
      </c>
      <c r="R8758" s="366">
        <f>IF(N8758="IBIRAPITANGA FASE 3",IF(P8758="Atraso",M8758,M8758/(1+$J$2)^Q8758),IF(P8758="Atraso",M8758,M8758/(1+$J$1)^Q8758))</f>
        <v/>
      </c>
    </row>
    <row r="8759">
      <c r="A8759" t="inlineStr">
        <is>
          <t>Q010L09</t>
        </is>
      </c>
      <c r="B8759" t="inlineStr">
        <is>
          <t>CRISTIANO EDSON DOS SANTOS</t>
        </is>
      </c>
      <c r="C8759" t="n">
        <v>1</v>
      </c>
      <c r="D8759" t="inlineStr">
        <is>
          <t>IPCA</t>
        </is>
      </c>
      <c r="E8759" t="n">
        <v>0.009488792934583046</v>
      </c>
      <c r="F8759" t="inlineStr">
        <is>
          <t>MENSAL</t>
        </is>
      </c>
      <c r="G8759" t="n">
        <v>45468</v>
      </c>
      <c r="H8759" t="n">
        <v>45468</v>
      </c>
      <c r="I8759" t="inlineStr">
        <is>
          <t>012</t>
        </is>
      </c>
      <c r="J8759" t="inlineStr">
        <is>
          <t>CARTEIRA</t>
        </is>
      </c>
      <c r="K8759" t="inlineStr">
        <is>
          <t>CONTRATO</t>
        </is>
      </c>
      <c r="L8759" t="n">
        <v>671.3045160000001</v>
      </c>
      <c r="M8759" t="inlineStr"/>
      <c r="N8759" t="inlineStr"/>
      <c r="O8759" s="142">
        <f>DATE(YEAR(H8759),MONTH(H8759),1)</f>
        <v/>
      </c>
      <c r="P8759" s="132">
        <f>IF(H8759&gt;$L$3,"Futuro","Atraso")</f>
        <v/>
      </c>
      <c r="Q8759">
        <f>12*(YEAR(H8759)-YEAR($L$3))+(MONTH(H8759)-MONTH($L$3))</f>
        <v/>
      </c>
      <c r="R8759" s="366">
        <f>IF(N8759="IBIRAPITANGA FASE 3",IF(P8759="Atraso",M8759,M8759/(1+$J$2)^Q8759),IF(P8759="Atraso",M8759,M8759/(1+$J$1)^Q8759))</f>
        <v/>
      </c>
    </row>
    <row r="8760">
      <c r="A8760" t="inlineStr">
        <is>
          <t>Q010L09</t>
        </is>
      </c>
      <c r="B8760" t="inlineStr">
        <is>
          <t>CRISTIANO EDSON DOS SANTOS</t>
        </is>
      </c>
      <c r="C8760" t="n">
        <v>1</v>
      </c>
      <c r="D8760" t="inlineStr">
        <is>
          <t>IPCA</t>
        </is>
      </c>
      <c r="E8760" t="n">
        <v>0.009488792934583046</v>
      </c>
      <c r="F8760" t="inlineStr">
        <is>
          <t>MENSAL</t>
        </is>
      </c>
      <c r="G8760" t="n">
        <v>45498</v>
      </c>
      <c r="H8760" t="n">
        <v>45498</v>
      </c>
      <c r="I8760" t="inlineStr">
        <is>
          <t>013</t>
        </is>
      </c>
      <c r="J8760" t="inlineStr">
        <is>
          <t>CARTEIRA</t>
        </is>
      </c>
      <c r="K8760" t="inlineStr">
        <is>
          <t>CONTRATO</t>
        </is>
      </c>
      <c r="L8760" t="n">
        <v>671.3045160000001</v>
      </c>
      <c r="M8760" t="inlineStr"/>
      <c r="N8760" t="inlineStr"/>
      <c r="O8760" s="142">
        <f>DATE(YEAR(H8760),MONTH(H8760),1)</f>
        <v/>
      </c>
      <c r="P8760" s="132">
        <f>IF(H8760&gt;$L$3,"Futuro","Atraso")</f>
        <v/>
      </c>
      <c r="Q8760">
        <f>12*(YEAR(H8760)-YEAR($L$3))+(MONTH(H8760)-MONTH($L$3))</f>
        <v/>
      </c>
      <c r="R8760" s="366">
        <f>IF(N8760="IBIRAPITANGA FASE 3",IF(P8760="Atraso",M8760,M8760/(1+$J$2)^Q8760),IF(P8760="Atraso",M8760,M8760/(1+$J$1)^Q8760))</f>
        <v/>
      </c>
    </row>
    <row r="8761">
      <c r="A8761" t="inlineStr">
        <is>
          <t>Q010L09</t>
        </is>
      </c>
      <c r="B8761" t="inlineStr">
        <is>
          <t>CRISTIANO EDSON DOS SANTOS</t>
        </is>
      </c>
      <c r="C8761" t="n">
        <v>1</v>
      </c>
      <c r="D8761" t="inlineStr">
        <is>
          <t>IPCA</t>
        </is>
      </c>
      <c r="E8761" t="n">
        <v>0.009488792934583046</v>
      </c>
      <c r="F8761" t="inlineStr">
        <is>
          <t>MENSAL</t>
        </is>
      </c>
      <c r="G8761" t="n">
        <v>45529</v>
      </c>
      <c r="H8761" t="n">
        <v>45529</v>
      </c>
      <c r="I8761" t="inlineStr">
        <is>
          <t>014</t>
        </is>
      </c>
      <c r="J8761" t="inlineStr">
        <is>
          <t>CARTEIRA</t>
        </is>
      </c>
      <c r="K8761" t="inlineStr">
        <is>
          <t>CONTRATO</t>
        </is>
      </c>
      <c r="L8761" t="n">
        <v>671.3045160000001</v>
      </c>
      <c r="M8761" t="inlineStr"/>
      <c r="N8761" t="inlineStr"/>
      <c r="O8761" s="142">
        <f>DATE(YEAR(H8761),MONTH(H8761),1)</f>
        <v/>
      </c>
      <c r="P8761" s="132">
        <f>IF(H8761&gt;$L$3,"Futuro","Atraso")</f>
        <v/>
      </c>
      <c r="Q8761">
        <f>12*(YEAR(H8761)-YEAR($L$3))+(MONTH(H8761)-MONTH($L$3))</f>
        <v/>
      </c>
      <c r="R8761" s="366">
        <f>IF(N8761="IBIRAPITANGA FASE 3",IF(P8761="Atraso",M8761,M8761/(1+$J$2)^Q8761),IF(P8761="Atraso",M8761,M8761/(1+$J$1)^Q8761))</f>
        <v/>
      </c>
    </row>
    <row r="8762">
      <c r="A8762" t="inlineStr">
        <is>
          <t>Q010L09</t>
        </is>
      </c>
      <c r="B8762" t="inlineStr">
        <is>
          <t>CRISTIANO EDSON DOS SANTOS</t>
        </is>
      </c>
      <c r="C8762" t="n">
        <v>1</v>
      </c>
      <c r="D8762" t="inlineStr">
        <is>
          <t>IPCA</t>
        </is>
      </c>
      <c r="E8762" t="n">
        <v>0.009488792934583046</v>
      </c>
      <c r="F8762" t="inlineStr">
        <is>
          <t>MENSAL</t>
        </is>
      </c>
      <c r="G8762" t="n">
        <v>45560</v>
      </c>
      <c r="H8762" t="n">
        <v>45560</v>
      </c>
      <c r="I8762" t="inlineStr">
        <is>
          <t>015</t>
        </is>
      </c>
      <c r="J8762" t="inlineStr">
        <is>
          <t>CARTEIRA</t>
        </is>
      </c>
      <c r="K8762" t="inlineStr">
        <is>
          <t>CONTRATO</t>
        </is>
      </c>
      <c r="L8762" t="n">
        <v>671.3045160000001</v>
      </c>
      <c r="M8762" t="inlineStr"/>
      <c r="N8762" t="inlineStr"/>
      <c r="O8762" s="142">
        <f>DATE(YEAR(H8762),MONTH(H8762),1)</f>
        <v/>
      </c>
      <c r="P8762" s="132">
        <f>IF(H8762&gt;$L$3,"Futuro","Atraso")</f>
        <v/>
      </c>
      <c r="Q8762">
        <f>12*(YEAR(H8762)-YEAR($L$3))+(MONTH(H8762)-MONTH($L$3))</f>
        <v/>
      </c>
      <c r="R8762" s="366">
        <f>IF(N8762="IBIRAPITANGA FASE 3",IF(P8762="Atraso",M8762,M8762/(1+$J$2)^Q8762),IF(P8762="Atraso",M8762,M8762/(1+$J$1)^Q8762))</f>
        <v/>
      </c>
    </row>
    <row r="8763">
      <c r="A8763" t="inlineStr">
        <is>
          <t>Q010L09</t>
        </is>
      </c>
      <c r="B8763" t="inlineStr">
        <is>
          <t>CRISTIANO EDSON DOS SANTOS</t>
        </is>
      </c>
      <c r="C8763" t="n">
        <v>1</v>
      </c>
      <c r="D8763" t="inlineStr">
        <is>
          <t>IPCA</t>
        </is>
      </c>
      <c r="E8763" t="n">
        <v>0.009488792934583046</v>
      </c>
      <c r="F8763" t="inlineStr">
        <is>
          <t>MENSAL</t>
        </is>
      </c>
      <c r="G8763" t="n">
        <v>45590</v>
      </c>
      <c r="H8763" t="n">
        <v>45590</v>
      </c>
      <c r="I8763" t="inlineStr">
        <is>
          <t>016</t>
        </is>
      </c>
      <c r="J8763" t="inlineStr">
        <is>
          <t>CARTEIRA</t>
        </is>
      </c>
      <c r="K8763" t="inlineStr">
        <is>
          <t>CONTRATO</t>
        </is>
      </c>
      <c r="L8763" t="n">
        <v>671.3045160000001</v>
      </c>
      <c r="M8763" t="inlineStr"/>
      <c r="N8763" t="inlineStr"/>
      <c r="O8763" s="142">
        <f>DATE(YEAR(H8763),MONTH(H8763),1)</f>
        <v/>
      </c>
      <c r="P8763" s="132">
        <f>IF(H8763&gt;$L$3,"Futuro","Atraso")</f>
        <v/>
      </c>
      <c r="Q8763">
        <f>12*(YEAR(H8763)-YEAR($L$3))+(MONTH(H8763)-MONTH($L$3))</f>
        <v/>
      </c>
      <c r="R8763" s="366">
        <f>IF(N8763="IBIRAPITANGA FASE 3",IF(P8763="Atraso",M8763,M8763/(1+$J$2)^Q8763),IF(P8763="Atraso",M8763,M8763/(1+$J$1)^Q8763))</f>
        <v/>
      </c>
    </row>
    <row r="8764">
      <c r="A8764" t="inlineStr">
        <is>
          <t>Q010L09</t>
        </is>
      </c>
      <c r="B8764" t="inlineStr">
        <is>
          <t>CRISTIANO EDSON DOS SANTOS</t>
        </is>
      </c>
      <c r="C8764" t="n">
        <v>1</v>
      </c>
      <c r="D8764" t="inlineStr">
        <is>
          <t>IPCA</t>
        </is>
      </c>
      <c r="E8764" t="n">
        <v>0.009488792934583046</v>
      </c>
      <c r="F8764" t="inlineStr">
        <is>
          <t>MENSAL</t>
        </is>
      </c>
      <c r="G8764" t="n">
        <v>45621</v>
      </c>
      <c r="H8764" t="n">
        <v>45621</v>
      </c>
      <c r="I8764" t="inlineStr">
        <is>
          <t>017</t>
        </is>
      </c>
      <c r="J8764" t="inlineStr">
        <is>
          <t>CARTEIRA</t>
        </is>
      </c>
      <c r="K8764" t="inlineStr">
        <is>
          <t>CONTRATO</t>
        </is>
      </c>
      <c r="L8764" t="n">
        <v>671.3045160000001</v>
      </c>
      <c r="M8764" t="inlineStr"/>
      <c r="N8764" t="inlineStr"/>
      <c r="O8764" s="142">
        <f>DATE(YEAR(H8764),MONTH(H8764),1)</f>
        <v/>
      </c>
      <c r="P8764" s="132">
        <f>IF(H8764&gt;$L$3,"Futuro","Atraso")</f>
        <v/>
      </c>
      <c r="Q8764">
        <f>12*(YEAR(H8764)-YEAR($L$3))+(MONTH(H8764)-MONTH($L$3))</f>
        <v/>
      </c>
      <c r="R8764" s="366">
        <f>IF(N8764="IBIRAPITANGA FASE 3",IF(P8764="Atraso",M8764,M8764/(1+$J$2)^Q8764),IF(P8764="Atraso",M8764,M8764/(1+$J$1)^Q8764))</f>
        <v/>
      </c>
    </row>
    <row r="8765">
      <c r="A8765" t="inlineStr">
        <is>
          <t>Q010L09</t>
        </is>
      </c>
      <c r="B8765" t="inlineStr">
        <is>
          <t>CRISTIANO EDSON DOS SANTOS</t>
        </is>
      </c>
      <c r="C8765" t="n">
        <v>1</v>
      </c>
      <c r="D8765" t="inlineStr">
        <is>
          <t>IPCA</t>
        </is>
      </c>
      <c r="E8765" t="n">
        <v>0.009488792934583046</v>
      </c>
      <c r="F8765" t="inlineStr">
        <is>
          <t>MENSAL</t>
        </is>
      </c>
      <c r="G8765" t="n">
        <v>45651</v>
      </c>
      <c r="H8765" t="n">
        <v>45651</v>
      </c>
      <c r="I8765" t="inlineStr">
        <is>
          <t>018</t>
        </is>
      </c>
      <c r="J8765" t="inlineStr">
        <is>
          <t>CARTEIRA</t>
        </is>
      </c>
      <c r="K8765" t="inlineStr">
        <is>
          <t>CONTRATO</t>
        </is>
      </c>
      <c r="L8765" t="n">
        <v>671.3045160000001</v>
      </c>
      <c r="M8765" t="inlineStr"/>
      <c r="N8765" t="inlineStr"/>
      <c r="O8765" s="142">
        <f>DATE(YEAR(H8765),MONTH(H8765),1)</f>
        <v/>
      </c>
      <c r="P8765" s="132">
        <f>IF(H8765&gt;$L$3,"Futuro","Atraso")</f>
        <v/>
      </c>
      <c r="Q8765">
        <f>12*(YEAR(H8765)-YEAR($L$3))+(MONTH(H8765)-MONTH($L$3))</f>
        <v/>
      </c>
      <c r="R8765" s="366">
        <f>IF(N8765="IBIRAPITANGA FASE 3",IF(P8765="Atraso",M8765,M8765/(1+$J$2)^Q8765),IF(P8765="Atraso",M8765,M8765/(1+$J$1)^Q8765))</f>
        <v/>
      </c>
    </row>
    <row r="8766">
      <c r="A8766" t="inlineStr">
        <is>
          <t>Q010L09</t>
        </is>
      </c>
      <c r="B8766" t="inlineStr">
        <is>
          <t>CRISTIANO EDSON DOS SANTOS</t>
        </is>
      </c>
      <c r="C8766" t="n">
        <v>1</v>
      </c>
      <c r="D8766" t="inlineStr">
        <is>
          <t>IPCA</t>
        </is>
      </c>
      <c r="E8766" t="n">
        <v>0.009488792934583046</v>
      </c>
      <c r="F8766" t="inlineStr">
        <is>
          <t>MENSAL</t>
        </is>
      </c>
      <c r="G8766" t="n">
        <v>45682</v>
      </c>
      <c r="H8766" t="n">
        <v>45682</v>
      </c>
      <c r="I8766" t="inlineStr">
        <is>
          <t>019</t>
        </is>
      </c>
      <c r="J8766" t="inlineStr">
        <is>
          <t>CARTEIRA</t>
        </is>
      </c>
      <c r="K8766" t="inlineStr">
        <is>
          <t>CONTRATO</t>
        </is>
      </c>
      <c r="L8766" t="n">
        <v>671.3045160000001</v>
      </c>
      <c r="M8766" t="inlineStr"/>
      <c r="N8766" t="inlineStr"/>
      <c r="O8766" s="142">
        <f>DATE(YEAR(H8766),MONTH(H8766),1)</f>
        <v/>
      </c>
      <c r="P8766" s="132">
        <f>IF(H8766&gt;$L$3,"Futuro","Atraso")</f>
        <v/>
      </c>
      <c r="Q8766">
        <f>12*(YEAR(H8766)-YEAR($L$3))+(MONTH(H8766)-MONTH($L$3))</f>
        <v/>
      </c>
      <c r="R8766" s="366">
        <f>IF(N8766="IBIRAPITANGA FASE 3",IF(P8766="Atraso",M8766,M8766/(1+$J$2)^Q8766),IF(P8766="Atraso",M8766,M8766/(1+$J$1)^Q8766))</f>
        <v/>
      </c>
    </row>
    <row r="8767">
      <c r="A8767" t="inlineStr">
        <is>
          <t>Q010L09</t>
        </is>
      </c>
      <c r="B8767" t="inlineStr">
        <is>
          <t>CRISTIANO EDSON DOS SANTOS</t>
        </is>
      </c>
      <c r="C8767" t="n">
        <v>1</v>
      </c>
      <c r="D8767" t="inlineStr">
        <is>
          <t>IPCA</t>
        </is>
      </c>
      <c r="E8767" t="n">
        <v>0.009488792934583046</v>
      </c>
      <c r="F8767" t="inlineStr">
        <is>
          <t>MENSAL</t>
        </is>
      </c>
      <c r="G8767" t="n">
        <v>45713</v>
      </c>
      <c r="H8767" t="n">
        <v>45713</v>
      </c>
      <c r="I8767" t="inlineStr">
        <is>
          <t>020</t>
        </is>
      </c>
      <c r="J8767" t="inlineStr">
        <is>
          <t>CARTEIRA</t>
        </is>
      </c>
      <c r="K8767" t="inlineStr">
        <is>
          <t>CONTRATO</t>
        </is>
      </c>
      <c r="L8767" t="n">
        <v>671.3045160000001</v>
      </c>
      <c r="M8767" t="inlineStr"/>
      <c r="N8767" t="inlineStr"/>
      <c r="O8767" s="142">
        <f>DATE(YEAR(H8767),MONTH(H8767),1)</f>
        <v/>
      </c>
      <c r="P8767" s="132">
        <f>IF(H8767&gt;$L$3,"Futuro","Atraso")</f>
        <v/>
      </c>
      <c r="Q8767">
        <f>12*(YEAR(H8767)-YEAR($L$3))+(MONTH(H8767)-MONTH($L$3))</f>
        <v/>
      </c>
      <c r="R8767" s="366">
        <f>IF(N8767="IBIRAPITANGA FASE 3",IF(P8767="Atraso",M8767,M8767/(1+$J$2)^Q8767),IF(P8767="Atraso",M8767,M8767/(1+$J$1)^Q8767))</f>
        <v/>
      </c>
    </row>
    <row r="8768">
      <c r="A8768" t="inlineStr">
        <is>
          <t>Q010L09</t>
        </is>
      </c>
      <c r="B8768" t="inlineStr">
        <is>
          <t>CRISTIANO EDSON DOS SANTOS</t>
        </is>
      </c>
      <c r="C8768" t="n">
        <v>1</v>
      </c>
      <c r="D8768" t="inlineStr">
        <is>
          <t>IPCA</t>
        </is>
      </c>
      <c r="E8768" t="n">
        <v>0.009488792934583046</v>
      </c>
      <c r="F8768" t="inlineStr">
        <is>
          <t>MENSAL</t>
        </is>
      </c>
      <c r="G8768" t="n">
        <v>45741</v>
      </c>
      <c r="H8768" t="n">
        <v>45741</v>
      </c>
      <c r="I8768" t="inlineStr">
        <is>
          <t>021</t>
        </is>
      </c>
      <c r="J8768" t="inlineStr">
        <is>
          <t>CARTEIRA</t>
        </is>
      </c>
      <c r="K8768" t="inlineStr">
        <is>
          <t>CONTRATO</t>
        </is>
      </c>
      <c r="L8768" t="n">
        <v>671.3045160000001</v>
      </c>
      <c r="M8768" t="inlineStr"/>
      <c r="N8768" t="inlineStr"/>
      <c r="O8768" s="142">
        <f>DATE(YEAR(H8768),MONTH(H8768),1)</f>
        <v/>
      </c>
      <c r="P8768" s="132">
        <f>IF(H8768&gt;$L$3,"Futuro","Atraso")</f>
        <v/>
      </c>
      <c r="Q8768">
        <f>12*(YEAR(H8768)-YEAR($L$3))+(MONTH(H8768)-MONTH($L$3))</f>
        <v/>
      </c>
      <c r="R8768" s="366">
        <f>IF(N8768="IBIRAPITANGA FASE 3",IF(P8768="Atraso",M8768,M8768/(1+$J$2)^Q8768),IF(P8768="Atraso",M8768,M8768/(1+$J$1)^Q8768))</f>
        <v/>
      </c>
    </row>
    <row r="8769">
      <c r="A8769" t="inlineStr">
        <is>
          <t>Q010L09</t>
        </is>
      </c>
      <c r="B8769" t="inlineStr">
        <is>
          <t>CRISTIANO EDSON DOS SANTOS</t>
        </is>
      </c>
      <c r="C8769" t="n">
        <v>1</v>
      </c>
      <c r="D8769" t="inlineStr">
        <is>
          <t>IPCA</t>
        </is>
      </c>
      <c r="E8769" t="n">
        <v>0.009488792934583046</v>
      </c>
      <c r="F8769" t="inlineStr">
        <is>
          <t>MENSAL</t>
        </is>
      </c>
      <c r="G8769" t="n">
        <v>45772</v>
      </c>
      <c r="H8769" t="n">
        <v>45772</v>
      </c>
      <c r="I8769" t="inlineStr">
        <is>
          <t>022</t>
        </is>
      </c>
      <c r="J8769" t="inlineStr">
        <is>
          <t>CARTEIRA</t>
        </is>
      </c>
      <c r="K8769" t="inlineStr">
        <is>
          <t>CONTRATO</t>
        </is>
      </c>
      <c r="L8769" t="n">
        <v>671.3045160000001</v>
      </c>
      <c r="M8769" t="inlineStr"/>
      <c r="N8769" t="inlineStr"/>
      <c r="O8769" s="142">
        <f>DATE(YEAR(H8769),MONTH(H8769),1)</f>
        <v/>
      </c>
      <c r="P8769" s="132">
        <f>IF(H8769&gt;$L$3,"Futuro","Atraso")</f>
        <v/>
      </c>
      <c r="Q8769">
        <f>12*(YEAR(H8769)-YEAR($L$3))+(MONTH(H8769)-MONTH($L$3))</f>
        <v/>
      </c>
      <c r="R8769" s="366">
        <f>IF(N8769="IBIRAPITANGA FASE 3",IF(P8769="Atraso",M8769,M8769/(1+$J$2)^Q8769),IF(P8769="Atraso",M8769,M8769/(1+$J$1)^Q8769))</f>
        <v/>
      </c>
    </row>
    <row r="8770">
      <c r="A8770" t="inlineStr">
        <is>
          <t>Q010L09</t>
        </is>
      </c>
      <c r="B8770" t="inlineStr">
        <is>
          <t>CRISTIANO EDSON DOS SANTOS</t>
        </is>
      </c>
      <c r="C8770" t="n">
        <v>1</v>
      </c>
      <c r="D8770" t="inlineStr">
        <is>
          <t>IPCA</t>
        </is>
      </c>
      <c r="E8770" t="n">
        <v>0.009488792934583046</v>
      </c>
      <c r="F8770" t="inlineStr">
        <is>
          <t>MENSAL</t>
        </is>
      </c>
      <c r="G8770" t="n">
        <v>45802</v>
      </c>
      <c r="H8770" t="n">
        <v>45802</v>
      </c>
      <c r="I8770" t="inlineStr">
        <is>
          <t>023</t>
        </is>
      </c>
      <c r="J8770" t="inlineStr">
        <is>
          <t>CARTEIRA</t>
        </is>
      </c>
      <c r="K8770" t="inlineStr">
        <is>
          <t>CONTRATO</t>
        </is>
      </c>
      <c r="L8770" t="n">
        <v>671.3045160000001</v>
      </c>
      <c r="M8770" t="inlineStr"/>
      <c r="N8770" t="inlineStr"/>
      <c r="O8770" s="142">
        <f>DATE(YEAR(H8770),MONTH(H8770),1)</f>
        <v/>
      </c>
      <c r="P8770" s="132">
        <f>IF(H8770&gt;$L$3,"Futuro","Atraso")</f>
        <v/>
      </c>
      <c r="Q8770">
        <f>12*(YEAR(H8770)-YEAR($L$3))+(MONTH(H8770)-MONTH($L$3))</f>
        <v/>
      </c>
      <c r="R8770" s="366">
        <f>IF(N8770="IBIRAPITANGA FASE 3",IF(P8770="Atraso",M8770,M8770/(1+$J$2)^Q8770),IF(P8770="Atraso",M8770,M8770/(1+$J$1)^Q8770))</f>
        <v/>
      </c>
    </row>
    <row r="8771">
      <c r="A8771" t="inlineStr">
        <is>
          <t>Q010L09</t>
        </is>
      </c>
      <c r="B8771" t="inlineStr">
        <is>
          <t>CRISTIANO EDSON DOS SANTOS</t>
        </is>
      </c>
      <c r="C8771" t="n">
        <v>1</v>
      </c>
      <c r="D8771" t="inlineStr">
        <is>
          <t>IPCA</t>
        </is>
      </c>
      <c r="E8771" t="n">
        <v>0.009488792934583046</v>
      </c>
      <c r="F8771" t="inlineStr">
        <is>
          <t>MENSAL</t>
        </is>
      </c>
      <c r="G8771" t="n">
        <v>45833</v>
      </c>
      <c r="H8771" t="n">
        <v>45833</v>
      </c>
      <c r="I8771" t="inlineStr">
        <is>
          <t>024</t>
        </is>
      </c>
      <c r="J8771" t="inlineStr">
        <is>
          <t>CARTEIRA</t>
        </is>
      </c>
      <c r="K8771" t="inlineStr">
        <is>
          <t>CONTRATO</t>
        </is>
      </c>
      <c r="L8771" t="n">
        <v>671.3045160000001</v>
      </c>
      <c r="M8771" t="inlineStr"/>
      <c r="N8771" t="inlineStr"/>
      <c r="O8771" s="142">
        <f>DATE(YEAR(H8771),MONTH(H8771),1)</f>
        <v/>
      </c>
      <c r="P8771" s="132">
        <f>IF(H8771&gt;$L$3,"Futuro","Atraso")</f>
        <v/>
      </c>
      <c r="Q8771">
        <f>12*(YEAR(H8771)-YEAR($L$3))+(MONTH(H8771)-MONTH($L$3))</f>
        <v/>
      </c>
      <c r="R8771" s="366">
        <f>IF(N8771="IBIRAPITANGA FASE 3",IF(P8771="Atraso",M8771,M8771/(1+$J$2)^Q8771),IF(P8771="Atraso",M8771,M8771/(1+$J$1)^Q8771))</f>
        <v/>
      </c>
    </row>
    <row r="8772">
      <c r="A8772" t="inlineStr">
        <is>
          <t>Q010L09</t>
        </is>
      </c>
      <c r="B8772" t="inlineStr">
        <is>
          <t>CRISTIANO EDSON DOS SANTOS</t>
        </is>
      </c>
      <c r="C8772" t="n">
        <v>1</v>
      </c>
      <c r="D8772" t="inlineStr">
        <is>
          <t>IPCA</t>
        </is>
      </c>
      <c r="E8772" t="n">
        <v>0.009488792934583046</v>
      </c>
      <c r="F8772" t="inlineStr">
        <is>
          <t>MENSAL</t>
        </is>
      </c>
      <c r="G8772" t="n">
        <v>45863</v>
      </c>
      <c r="H8772" t="n">
        <v>45863</v>
      </c>
      <c r="I8772" t="inlineStr">
        <is>
          <t>025</t>
        </is>
      </c>
      <c r="J8772" t="inlineStr">
        <is>
          <t>CARTEIRA</t>
        </is>
      </c>
      <c r="K8772" t="inlineStr">
        <is>
          <t>CONTRATO</t>
        </is>
      </c>
      <c r="L8772" t="n">
        <v>671.3045160000001</v>
      </c>
      <c r="M8772" t="inlineStr"/>
      <c r="N8772" t="inlineStr"/>
      <c r="O8772" s="142">
        <f>DATE(YEAR(H8772),MONTH(H8772),1)</f>
        <v/>
      </c>
      <c r="P8772" s="132">
        <f>IF(H8772&gt;$L$3,"Futuro","Atraso")</f>
        <v/>
      </c>
      <c r="Q8772">
        <f>12*(YEAR(H8772)-YEAR($L$3))+(MONTH(H8772)-MONTH($L$3))</f>
        <v/>
      </c>
      <c r="R8772" s="366">
        <f>IF(N8772="IBIRAPITANGA FASE 3",IF(P8772="Atraso",M8772,M8772/(1+$J$2)^Q8772),IF(P8772="Atraso",M8772,M8772/(1+$J$1)^Q8772))</f>
        <v/>
      </c>
    </row>
    <row r="8773">
      <c r="A8773" t="inlineStr">
        <is>
          <t>Q010L09</t>
        </is>
      </c>
      <c r="B8773" t="inlineStr">
        <is>
          <t>CRISTIANO EDSON DOS SANTOS</t>
        </is>
      </c>
      <c r="C8773" t="n">
        <v>1</v>
      </c>
      <c r="D8773" t="inlineStr">
        <is>
          <t>IPCA</t>
        </is>
      </c>
      <c r="E8773" t="n">
        <v>0.009488792934583046</v>
      </c>
      <c r="F8773" t="inlineStr">
        <is>
          <t>MENSAL</t>
        </is>
      </c>
      <c r="G8773" t="n">
        <v>45894</v>
      </c>
      <c r="H8773" t="n">
        <v>45894</v>
      </c>
      <c r="I8773" t="inlineStr">
        <is>
          <t>026</t>
        </is>
      </c>
      <c r="J8773" t="inlineStr">
        <is>
          <t>CARTEIRA</t>
        </is>
      </c>
      <c r="K8773" t="inlineStr">
        <is>
          <t>CONTRATO</t>
        </is>
      </c>
      <c r="L8773" t="n">
        <v>671.3045160000001</v>
      </c>
      <c r="M8773" t="inlineStr"/>
      <c r="N8773" t="inlineStr"/>
      <c r="O8773" s="142">
        <f>DATE(YEAR(H8773),MONTH(H8773),1)</f>
        <v/>
      </c>
      <c r="P8773" s="132">
        <f>IF(H8773&gt;$L$3,"Futuro","Atraso")</f>
        <v/>
      </c>
      <c r="Q8773">
        <f>12*(YEAR(H8773)-YEAR($L$3))+(MONTH(H8773)-MONTH($L$3))</f>
        <v/>
      </c>
      <c r="R8773" s="366">
        <f>IF(N8773="IBIRAPITANGA FASE 3",IF(P8773="Atraso",M8773,M8773/(1+$J$2)^Q8773),IF(P8773="Atraso",M8773,M8773/(1+$J$1)^Q8773))</f>
        <v/>
      </c>
    </row>
    <row r="8774">
      <c r="A8774" t="inlineStr">
        <is>
          <t>Q010L09</t>
        </is>
      </c>
      <c r="B8774" t="inlineStr">
        <is>
          <t>CRISTIANO EDSON DOS SANTOS</t>
        </is>
      </c>
      <c r="C8774" t="n">
        <v>1</v>
      </c>
      <c r="D8774" t="inlineStr">
        <is>
          <t>IPCA</t>
        </is>
      </c>
      <c r="E8774" t="n">
        <v>0.009488792934583046</v>
      </c>
      <c r="F8774" t="inlineStr">
        <is>
          <t>MENSAL</t>
        </is>
      </c>
      <c r="G8774" t="n">
        <v>45925</v>
      </c>
      <c r="H8774" t="n">
        <v>45925</v>
      </c>
      <c r="I8774" t="inlineStr">
        <is>
          <t>027</t>
        </is>
      </c>
      <c r="J8774" t="inlineStr">
        <is>
          <t>CARTEIRA</t>
        </is>
      </c>
      <c r="K8774" t="inlineStr">
        <is>
          <t>CONTRATO</t>
        </is>
      </c>
      <c r="L8774" t="n">
        <v>671.3045160000001</v>
      </c>
      <c r="M8774" t="inlineStr"/>
      <c r="N8774" t="inlineStr"/>
      <c r="O8774" s="142">
        <f>DATE(YEAR(H8774),MONTH(H8774),1)</f>
        <v/>
      </c>
      <c r="P8774" s="132">
        <f>IF(H8774&gt;$L$3,"Futuro","Atraso")</f>
        <v/>
      </c>
      <c r="Q8774">
        <f>12*(YEAR(H8774)-YEAR($L$3))+(MONTH(H8774)-MONTH($L$3))</f>
        <v/>
      </c>
      <c r="R8774" s="366">
        <f>IF(N8774="IBIRAPITANGA FASE 3",IF(P8774="Atraso",M8774,M8774/(1+$J$2)^Q8774),IF(P8774="Atraso",M8774,M8774/(1+$J$1)^Q8774))</f>
        <v/>
      </c>
    </row>
    <row r="8775">
      <c r="A8775" t="inlineStr">
        <is>
          <t>Q010L09</t>
        </is>
      </c>
      <c r="B8775" t="inlineStr">
        <is>
          <t>CRISTIANO EDSON DOS SANTOS</t>
        </is>
      </c>
      <c r="C8775" t="n">
        <v>1</v>
      </c>
      <c r="D8775" t="inlineStr">
        <is>
          <t>IPCA</t>
        </is>
      </c>
      <c r="E8775" t="n">
        <v>0.009488792934583046</v>
      </c>
      <c r="F8775" t="inlineStr">
        <is>
          <t>MENSAL</t>
        </is>
      </c>
      <c r="G8775" t="n">
        <v>45955</v>
      </c>
      <c r="H8775" t="n">
        <v>45955</v>
      </c>
      <c r="I8775" t="inlineStr">
        <is>
          <t>028</t>
        </is>
      </c>
      <c r="J8775" t="inlineStr">
        <is>
          <t>CARTEIRA</t>
        </is>
      </c>
      <c r="K8775" t="inlineStr">
        <is>
          <t>CONTRATO</t>
        </is>
      </c>
      <c r="L8775" t="n">
        <v>671.3045160000001</v>
      </c>
      <c r="M8775" t="inlineStr"/>
      <c r="N8775" t="inlineStr"/>
      <c r="O8775" s="142">
        <f>DATE(YEAR(H8775),MONTH(H8775),1)</f>
        <v/>
      </c>
      <c r="P8775" s="132">
        <f>IF(H8775&gt;$L$3,"Futuro","Atraso")</f>
        <v/>
      </c>
      <c r="Q8775">
        <f>12*(YEAR(H8775)-YEAR($L$3))+(MONTH(H8775)-MONTH($L$3))</f>
        <v/>
      </c>
      <c r="R8775" s="366">
        <f>IF(N8775="IBIRAPITANGA FASE 3",IF(P8775="Atraso",M8775,M8775/(1+$J$2)^Q8775),IF(P8775="Atraso",M8775,M8775/(1+$J$1)^Q8775))</f>
        <v/>
      </c>
    </row>
    <row r="8776">
      <c r="A8776" t="inlineStr">
        <is>
          <t>Q010L09</t>
        </is>
      </c>
      <c r="B8776" t="inlineStr">
        <is>
          <t>CRISTIANO EDSON DOS SANTOS</t>
        </is>
      </c>
      <c r="C8776" t="n">
        <v>1</v>
      </c>
      <c r="D8776" t="inlineStr">
        <is>
          <t>IPCA</t>
        </is>
      </c>
      <c r="E8776" t="n">
        <v>0.009488792934583046</v>
      </c>
      <c r="F8776" t="inlineStr">
        <is>
          <t>MENSAL</t>
        </is>
      </c>
      <c r="G8776" t="n">
        <v>45986</v>
      </c>
      <c r="H8776" t="n">
        <v>45986</v>
      </c>
      <c r="I8776" t="inlineStr">
        <is>
          <t>029</t>
        </is>
      </c>
      <c r="J8776" t="inlineStr">
        <is>
          <t>CARTEIRA</t>
        </is>
      </c>
      <c r="K8776" t="inlineStr">
        <is>
          <t>CONTRATO</t>
        </is>
      </c>
      <c r="L8776" t="n">
        <v>671.3045160000001</v>
      </c>
      <c r="M8776" t="inlineStr"/>
      <c r="N8776" t="inlineStr"/>
      <c r="O8776" s="142">
        <f>DATE(YEAR(H8776),MONTH(H8776),1)</f>
        <v/>
      </c>
      <c r="P8776" s="132">
        <f>IF(H8776&gt;$L$3,"Futuro","Atraso")</f>
        <v/>
      </c>
      <c r="Q8776">
        <f>12*(YEAR(H8776)-YEAR($L$3))+(MONTH(H8776)-MONTH($L$3))</f>
        <v/>
      </c>
      <c r="R8776" s="366">
        <f>IF(N8776="IBIRAPITANGA FASE 3",IF(P8776="Atraso",M8776,M8776/(1+$J$2)^Q8776),IF(P8776="Atraso",M8776,M8776/(1+$J$1)^Q8776))</f>
        <v/>
      </c>
    </row>
    <row r="8777">
      <c r="A8777" t="inlineStr">
        <is>
          <t>Q010L09</t>
        </is>
      </c>
      <c r="B8777" t="inlineStr">
        <is>
          <t>CRISTIANO EDSON DOS SANTOS</t>
        </is>
      </c>
      <c r="C8777" t="n">
        <v>1</v>
      </c>
      <c r="D8777" t="inlineStr">
        <is>
          <t>IPCA</t>
        </is>
      </c>
      <c r="E8777" t="n">
        <v>0.009488792934583046</v>
      </c>
      <c r="F8777" t="inlineStr">
        <is>
          <t>MENSAL</t>
        </is>
      </c>
      <c r="G8777" t="n">
        <v>46016</v>
      </c>
      <c r="H8777" t="n">
        <v>46016</v>
      </c>
      <c r="I8777" t="inlineStr">
        <is>
          <t>030</t>
        </is>
      </c>
      <c r="J8777" t="inlineStr">
        <is>
          <t>CARTEIRA</t>
        </is>
      </c>
      <c r="K8777" t="inlineStr">
        <is>
          <t>CONTRATO</t>
        </is>
      </c>
      <c r="L8777" t="n">
        <v>671.3045160000001</v>
      </c>
      <c r="M8777" t="inlineStr"/>
      <c r="N8777" t="inlineStr"/>
      <c r="O8777" s="142">
        <f>DATE(YEAR(H8777),MONTH(H8777),1)</f>
        <v/>
      </c>
      <c r="P8777" s="132">
        <f>IF(H8777&gt;$L$3,"Futuro","Atraso")</f>
        <v/>
      </c>
      <c r="Q8777">
        <f>12*(YEAR(H8777)-YEAR($L$3))+(MONTH(H8777)-MONTH($L$3))</f>
        <v/>
      </c>
      <c r="R8777" s="366">
        <f>IF(N8777="IBIRAPITANGA FASE 3",IF(P8777="Atraso",M8777,M8777/(1+$J$2)^Q8777),IF(P8777="Atraso",M8777,M8777/(1+$J$1)^Q8777))</f>
        <v/>
      </c>
    </row>
    <row r="8778">
      <c r="A8778" t="inlineStr">
        <is>
          <t>Q010L09</t>
        </is>
      </c>
      <c r="B8778" t="inlineStr">
        <is>
          <t>CRISTIANO EDSON DOS SANTOS</t>
        </is>
      </c>
      <c r="C8778" t="n">
        <v>1</v>
      </c>
      <c r="D8778" t="inlineStr">
        <is>
          <t>IPCA</t>
        </is>
      </c>
      <c r="E8778" t="n">
        <v>0.009488792934583046</v>
      </c>
      <c r="F8778" t="inlineStr">
        <is>
          <t>MENSAL</t>
        </is>
      </c>
      <c r="G8778" t="n">
        <v>46047</v>
      </c>
      <c r="H8778" t="n">
        <v>46047</v>
      </c>
      <c r="I8778" t="inlineStr">
        <is>
          <t>031</t>
        </is>
      </c>
      <c r="J8778" t="inlineStr">
        <is>
          <t>CARTEIRA</t>
        </is>
      </c>
      <c r="K8778" t="inlineStr">
        <is>
          <t>CONTRATO</t>
        </is>
      </c>
      <c r="L8778" t="n">
        <v>671.3045160000001</v>
      </c>
      <c r="M8778" t="inlineStr"/>
      <c r="N8778" t="inlineStr"/>
      <c r="O8778" s="142">
        <f>DATE(YEAR(H8778),MONTH(H8778),1)</f>
        <v/>
      </c>
      <c r="P8778" s="132">
        <f>IF(H8778&gt;$L$3,"Futuro","Atraso")</f>
        <v/>
      </c>
      <c r="Q8778">
        <f>12*(YEAR(H8778)-YEAR($L$3))+(MONTH(H8778)-MONTH($L$3))</f>
        <v/>
      </c>
      <c r="R8778" s="366">
        <f>IF(N8778="IBIRAPITANGA FASE 3",IF(P8778="Atraso",M8778,M8778/(1+$J$2)^Q8778),IF(P8778="Atraso",M8778,M8778/(1+$J$1)^Q8778))</f>
        <v/>
      </c>
    </row>
    <row r="8779">
      <c r="A8779" t="inlineStr">
        <is>
          <t>Q010L09</t>
        </is>
      </c>
      <c r="B8779" t="inlineStr">
        <is>
          <t>CRISTIANO EDSON DOS SANTOS</t>
        </is>
      </c>
      <c r="C8779" t="n">
        <v>1</v>
      </c>
      <c r="D8779" t="inlineStr">
        <is>
          <t>IPCA</t>
        </is>
      </c>
      <c r="E8779" t="n">
        <v>0.009488792934583046</v>
      </c>
      <c r="F8779" t="inlineStr">
        <is>
          <t>MENSAL</t>
        </is>
      </c>
      <c r="G8779" t="n">
        <v>46078</v>
      </c>
      <c r="H8779" t="n">
        <v>46078</v>
      </c>
      <c r="I8779" t="inlineStr">
        <is>
          <t>032</t>
        </is>
      </c>
      <c r="J8779" t="inlineStr">
        <is>
          <t>CARTEIRA</t>
        </is>
      </c>
      <c r="K8779" t="inlineStr">
        <is>
          <t>CONTRATO</t>
        </is>
      </c>
      <c r="L8779" t="n">
        <v>671.3045160000001</v>
      </c>
      <c r="M8779" t="inlineStr"/>
      <c r="N8779" t="inlineStr"/>
      <c r="O8779" s="142">
        <f>DATE(YEAR(H8779),MONTH(H8779),1)</f>
        <v/>
      </c>
      <c r="P8779" s="132">
        <f>IF(H8779&gt;$L$3,"Futuro","Atraso")</f>
        <v/>
      </c>
      <c r="Q8779">
        <f>12*(YEAR(H8779)-YEAR($L$3))+(MONTH(H8779)-MONTH($L$3))</f>
        <v/>
      </c>
      <c r="R8779" s="366">
        <f>IF(N8779="IBIRAPITANGA FASE 3",IF(P8779="Atraso",M8779,M8779/(1+$J$2)^Q8779),IF(P8779="Atraso",M8779,M8779/(1+$J$1)^Q8779))</f>
        <v/>
      </c>
    </row>
    <row r="8780">
      <c r="A8780" t="inlineStr">
        <is>
          <t>Q010L09</t>
        </is>
      </c>
      <c r="B8780" t="inlineStr">
        <is>
          <t>CRISTIANO EDSON DOS SANTOS</t>
        </is>
      </c>
      <c r="C8780" t="n">
        <v>1</v>
      </c>
      <c r="D8780" t="inlineStr">
        <is>
          <t>IPCA</t>
        </is>
      </c>
      <c r="E8780" t="n">
        <v>0.009488792934583046</v>
      </c>
      <c r="F8780" t="inlineStr">
        <is>
          <t>MENSAL</t>
        </is>
      </c>
      <c r="G8780" t="n">
        <v>46106</v>
      </c>
      <c r="H8780" t="n">
        <v>46106</v>
      </c>
      <c r="I8780" t="inlineStr">
        <is>
          <t>033</t>
        </is>
      </c>
      <c r="J8780" t="inlineStr">
        <is>
          <t>CARTEIRA</t>
        </is>
      </c>
      <c r="K8780" t="inlineStr">
        <is>
          <t>CONTRATO</t>
        </is>
      </c>
      <c r="L8780" t="n">
        <v>671.3045160000001</v>
      </c>
      <c r="M8780" t="inlineStr"/>
      <c r="N8780" t="inlineStr"/>
      <c r="O8780" s="142">
        <f>DATE(YEAR(H8780),MONTH(H8780),1)</f>
        <v/>
      </c>
      <c r="P8780" s="132">
        <f>IF(H8780&gt;$L$3,"Futuro","Atraso")</f>
        <v/>
      </c>
      <c r="Q8780">
        <f>12*(YEAR(H8780)-YEAR($L$3))+(MONTH(H8780)-MONTH($L$3))</f>
        <v/>
      </c>
      <c r="R8780" s="366">
        <f>IF(N8780="IBIRAPITANGA FASE 3",IF(P8780="Atraso",M8780,M8780/(1+$J$2)^Q8780),IF(P8780="Atraso",M8780,M8780/(1+$J$1)^Q8780))</f>
        <v/>
      </c>
    </row>
    <row r="8781">
      <c r="A8781" t="inlineStr">
        <is>
          <t>Q010L09</t>
        </is>
      </c>
      <c r="B8781" t="inlineStr">
        <is>
          <t>CRISTIANO EDSON DOS SANTOS</t>
        </is>
      </c>
      <c r="C8781" t="n">
        <v>1</v>
      </c>
      <c r="D8781" t="inlineStr">
        <is>
          <t>IPCA</t>
        </is>
      </c>
      <c r="E8781" t="n">
        <v>0.009488792934583046</v>
      </c>
      <c r="F8781" t="inlineStr">
        <is>
          <t>MENSAL</t>
        </is>
      </c>
      <c r="G8781" t="n">
        <v>46137</v>
      </c>
      <c r="H8781" t="n">
        <v>46137</v>
      </c>
      <c r="I8781" t="inlineStr">
        <is>
          <t>034</t>
        </is>
      </c>
      <c r="J8781" t="inlineStr">
        <is>
          <t>CARTEIRA</t>
        </is>
      </c>
      <c r="K8781" t="inlineStr">
        <is>
          <t>CONTRATO</t>
        </is>
      </c>
      <c r="L8781" t="n">
        <v>671.3045160000001</v>
      </c>
      <c r="M8781" t="inlineStr"/>
      <c r="N8781" t="inlineStr"/>
      <c r="O8781" s="142">
        <f>DATE(YEAR(H8781),MONTH(H8781),1)</f>
        <v/>
      </c>
      <c r="P8781" s="132">
        <f>IF(H8781&gt;$L$3,"Futuro","Atraso")</f>
        <v/>
      </c>
      <c r="Q8781">
        <f>12*(YEAR(H8781)-YEAR($L$3))+(MONTH(H8781)-MONTH($L$3))</f>
        <v/>
      </c>
      <c r="R8781" s="366">
        <f>IF(N8781="IBIRAPITANGA FASE 3",IF(P8781="Atraso",M8781,M8781/(1+$J$2)^Q8781),IF(P8781="Atraso",M8781,M8781/(1+$J$1)^Q8781))</f>
        <v/>
      </c>
    </row>
    <row r="8782">
      <c r="A8782" t="inlineStr">
        <is>
          <t>Q010L09</t>
        </is>
      </c>
      <c r="B8782" t="inlineStr">
        <is>
          <t>CRISTIANO EDSON DOS SANTOS</t>
        </is>
      </c>
      <c r="C8782" t="n">
        <v>1</v>
      </c>
      <c r="D8782" t="inlineStr">
        <is>
          <t>IPCA</t>
        </is>
      </c>
      <c r="E8782" t="n">
        <v>0.009488792934583046</v>
      </c>
      <c r="F8782" t="inlineStr">
        <is>
          <t>MENSAL</t>
        </is>
      </c>
      <c r="G8782" t="n">
        <v>46167</v>
      </c>
      <c r="H8782" t="n">
        <v>46167</v>
      </c>
      <c r="I8782" t="inlineStr">
        <is>
          <t>035</t>
        </is>
      </c>
      <c r="J8782" t="inlineStr">
        <is>
          <t>CARTEIRA</t>
        </is>
      </c>
      <c r="K8782" t="inlineStr">
        <is>
          <t>CONTRATO</t>
        </is>
      </c>
      <c r="L8782" t="n">
        <v>671.3045160000001</v>
      </c>
      <c r="M8782" t="inlineStr"/>
      <c r="N8782" t="inlineStr"/>
      <c r="O8782" s="142">
        <f>DATE(YEAR(H8782),MONTH(H8782),1)</f>
        <v/>
      </c>
      <c r="P8782" s="132">
        <f>IF(H8782&gt;$L$3,"Futuro","Atraso")</f>
        <v/>
      </c>
      <c r="Q8782">
        <f>12*(YEAR(H8782)-YEAR($L$3))+(MONTH(H8782)-MONTH($L$3))</f>
        <v/>
      </c>
      <c r="R8782" s="366">
        <f>IF(N8782="IBIRAPITANGA FASE 3",IF(P8782="Atraso",M8782,M8782/(1+$J$2)^Q8782),IF(P8782="Atraso",M8782,M8782/(1+$J$1)^Q8782))</f>
        <v/>
      </c>
    </row>
    <row r="8783">
      <c r="A8783" t="inlineStr">
        <is>
          <t>Q010L09</t>
        </is>
      </c>
      <c r="B8783" t="inlineStr">
        <is>
          <t>CRISTIANO EDSON DOS SANTOS</t>
        </is>
      </c>
      <c r="C8783" t="n">
        <v>1</v>
      </c>
      <c r="D8783" t="inlineStr">
        <is>
          <t>IPCA</t>
        </is>
      </c>
      <c r="E8783" t="n">
        <v>0.009488792934583046</v>
      </c>
      <c r="F8783" t="inlineStr">
        <is>
          <t>MENSAL</t>
        </is>
      </c>
      <c r="G8783" t="n">
        <v>46198</v>
      </c>
      <c r="H8783" t="n">
        <v>46198</v>
      </c>
      <c r="I8783" t="inlineStr">
        <is>
          <t>036</t>
        </is>
      </c>
      <c r="J8783" t="inlineStr">
        <is>
          <t>CARTEIRA</t>
        </is>
      </c>
      <c r="K8783" t="inlineStr">
        <is>
          <t>CONTRATO</t>
        </is>
      </c>
      <c r="L8783" t="n">
        <v>671.3045160000001</v>
      </c>
      <c r="M8783" t="inlineStr"/>
      <c r="N8783" t="inlineStr"/>
      <c r="O8783" s="142">
        <f>DATE(YEAR(H8783),MONTH(H8783),1)</f>
        <v/>
      </c>
      <c r="P8783" s="132">
        <f>IF(H8783&gt;$L$3,"Futuro","Atraso")</f>
        <v/>
      </c>
      <c r="Q8783">
        <f>12*(YEAR(H8783)-YEAR($L$3))+(MONTH(H8783)-MONTH($L$3))</f>
        <v/>
      </c>
      <c r="R8783" s="366">
        <f>IF(N8783="IBIRAPITANGA FASE 3",IF(P8783="Atraso",M8783,M8783/(1+$J$2)^Q8783),IF(P8783="Atraso",M8783,M8783/(1+$J$1)^Q8783))</f>
        <v/>
      </c>
    </row>
    <row r="8784">
      <c r="A8784" t="inlineStr">
        <is>
          <t>Q010L09</t>
        </is>
      </c>
      <c r="B8784" t="inlineStr">
        <is>
          <t>CRISTIANO EDSON DOS SANTOS</t>
        </is>
      </c>
      <c r="C8784" t="n">
        <v>1</v>
      </c>
      <c r="D8784" t="inlineStr">
        <is>
          <t>IPCA</t>
        </is>
      </c>
      <c r="E8784" t="n">
        <v>0.009488792934583046</v>
      </c>
      <c r="F8784" t="inlineStr">
        <is>
          <t>MENSAL</t>
        </is>
      </c>
      <c r="G8784" t="n">
        <v>46228</v>
      </c>
      <c r="H8784" t="n">
        <v>46228</v>
      </c>
      <c r="I8784" t="inlineStr">
        <is>
          <t>037</t>
        </is>
      </c>
      <c r="J8784" t="inlineStr">
        <is>
          <t>CARTEIRA</t>
        </is>
      </c>
      <c r="K8784" t="inlineStr">
        <is>
          <t>CONTRATO</t>
        </is>
      </c>
      <c r="L8784" t="n">
        <v>671.3045160000001</v>
      </c>
      <c r="M8784" t="inlineStr"/>
      <c r="N8784" t="inlineStr"/>
      <c r="O8784" s="142">
        <f>DATE(YEAR(H8784),MONTH(H8784),1)</f>
        <v/>
      </c>
      <c r="P8784" s="132">
        <f>IF(H8784&gt;$L$3,"Futuro","Atraso")</f>
        <v/>
      </c>
      <c r="Q8784">
        <f>12*(YEAR(H8784)-YEAR($L$3))+(MONTH(H8784)-MONTH($L$3))</f>
        <v/>
      </c>
      <c r="R8784" s="366">
        <f>IF(N8784="IBIRAPITANGA FASE 3",IF(P8784="Atraso",M8784,M8784/(1+$J$2)^Q8784),IF(P8784="Atraso",M8784,M8784/(1+$J$1)^Q8784))</f>
        <v/>
      </c>
    </row>
    <row r="8785">
      <c r="A8785" t="inlineStr">
        <is>
          <t>Q010L09</t>
        </is>
      </c>
      <c r="B8785" t="inlineStr">
        <is>
          <t>CRISTIANO EDSON DOS SANTOS</t>
        </is>
      </c>
      <c r="C8785" t="n">
        <v>1</v>
      </c>
      <c r="D8785" t="inlineStr">
        <is>
          <t>IPCA</t>
        </is>
      </c>
      <c r="E8785" t="n">
        <v>0.009488792934583046</v>
      </c>
      <c r="F8785" t="inlineStr">
        <is>
          <t>MENSAL</t>
        </is>
      </c>
      <c r="G8785" t="n">
        <v>46259</v>
      </c>
      <c r="H8785" t="n">
        <v>46259</v>
      </c>
      <c r="I8785" t="inlineStr">
        <is>
          <t>038</t>
        </is>
      </c>
      <c r="J8785" t="inlineStr">
        <is>
          <t>CARTEIRA</t>
        </is>
      </c>
      <c r="K8785" t="inlineStr">
        <is>
          <t>CONTRATO</t>
        </is>
      </c>
      <c r="L8785" t="n">
        <v>671.3045160000001</v>
      </c>
      <c r="M8785" t="inlineStr"/>
      <c r="N8785" t="inlineStr"/>
      <c r="O8785" s="142">
        <f>DATE(YEAR(H8785),MONTH(H8785),1)</f>
        <v/>
      </c>
      <c r="P8785" s="132">
        <f>IF(H8785&gt;$L$3,"Futuro","Atraso")</f>
        <v/>
      </c>
      <c r="Q8785">
        <f>12*(YEAR(H8785)-YEAR($L$3))+(MONTH(H8785)-MONTH($L$3))</f>
        <v/>
      </c>
      <c r="R8785" s="366">
        <f>IF(N8785="IBIRAPITANGA FASE 3",IF(P8785="Atraso",M8785,M8785/(1+$J$2)^Q8785),IF(P8785="Atraso",M8785,M8785/(1+$J$1)^Q8785))</f>
        <v/>
      </c>
    </row>
    <row r="8786">
      <c r="A8786" t="inlineStr">
        <is>
          <t>Q010L09</t>
        </is>
      </c>
      <c r="B8786" t="inlineStr">
        <is>
          <t>CRISTIANO EDSON DOS SANTOS</t>
        </is>
      </c>
      <c r="C8786" t="n">
        <v>1</v>
      </c>
      <c r="D8786" t="inlineStr">
        <is>
          <t>IPCA</t>
        </is>
      </c>
      <c r="E8786" t="n">
        <v>0.009488792934583046</v>
      </c>
      <c r="F8786" t="inlineStr">
        <is>
          <t>MENSAL</t>
        </is>
      </c>
      <c r="G8786" t="n">
        <v>46290</v>
      </c>
      <c r="H8786" t="n">
        <v>46290</v>
      </c>
      <c r="I8786" t="inlineStr">
        <is>
          <t>039</t>
        </is>
      </c>
      <c r="J8786" t="inlineStr">
        <is>
          <t>CARTEIRA</t>
        </is>
      </c>
      <c r="K8786" t="inlineStr">
        <is>
          <t>CONTRATO</t>
        </is>
      </c>
      <c r="L8786" t="n">
        <v>671.3045160000001</v>
      </c>
      <c r="M8786" t="inlineStr"/>
      <c r="N8786" t="inlineStr"/>
      <c r="O8786" s="142">
        <f>DATE(YEAR(H8786),MONTH(H8786),1)</f>
        <v/>
      </c>
      <c r="P8786" s="132">
        <f>IF(H8786&gt;$L$3,"Futuro","Atraso")</f>
        <v/>
      </c>
      <c r="Q8786">
        <f>12*(YEAR(H8786)-YEAR($L$3))+(MONTH(H8786)-MONTH($L$3))</f>
        <v/>
      </c>
      <c r="R8786" s="366">
        <f>IF(N8786="IBIRAPITANGA FASE 3",IF(P8786="Atraso",M8786,M8786/(1+$J$2)^Q8786),IF(P8786="Atraso",M8786,M8786/(1+$J$1)^Q8786))</f>
        <v/>
      </c>
    </row>
    <row r="8787">
      <c r="A8787" t="inlineStr">
        <is>
          <t>Q010L09</t>
        </is>
      </c>
      <c r="B8787" t="inlineStr">
        <is>
          <t>CRISTIANO EDSON DOS SANTOS</t>
        </is>
      </c>
      <c r="C8787" t="n">
        <v>1</v>
      </c>
      <c r="D8787" t="inlineStr">
        <is>
          <t>IPCA</t>
        </is>
      </c>
      <c r="E8787" t="n">
        <v>0.009488792934583046</v>
      </c>
      <c r="F8787" t="inlineStr">
        <is>
          <t>MENSAL</t>
        </is>
      </c>
      <c r="G8787" t="n">
        <v>46320</v>
      </c>
      <c r="H8787" t="n">
        <v>46320</v>
      </c>
      <c r="I8787" t="inlineStr">
        <is>
          <t>040</t>
        </is>
      </c>
      <c r="J8787" t="inlineStr">
        <is>
          <t>CARTEIRA</t>
        </is>
      </c>
      <c r="K8787" t="inlineStr">
        <is>
          <t>CONTRATO</t>
        </is>
      </c>
      <c r="L8787" t="n">
        <v>671.3045160000001</v>
      </c>
      <c r="M8787" t="inlineStr"/>
      <c r="N8787" t="inlineStr"/>
      <c r="O8787" s="142">
        <f>DATE(YEAR(H8787),MONTH(H8787),1)</f>
        <v/>
      </c>
      <c r="P8787" s="132">
        <f>IF(H8787&gt;$L$3,"Futuro","Atraso")</f>
        <v/>
      </c>
      <c r="Q8787">
        <f>12*(YEAR(H8787)-YEAR($L$3))+(MONTH(H8787)-MONTH($L$3))</f>
        <v/>
      </c>
      <c r="R8787" s="366">
        <f>IF(N8787="IBIRAPITANGA FASE 3",IF(P8787="Atraso",M8787,M8787/(1+$J$2)^Q8787),IF(P8787="Atraso",M8787,M8787/(1+$J$1)^Q8787))</f>
        <v/>
      </c>
    </row>
    <row r="8788">
      <c r="A8788" t="inlineStr">
        <is>
          <t>Q010L09</t>
        </is>
      </c>
      <c r="B8788" t="inlineStr">
        <is>
          <t>CRISTIANO EDSON DOS SANTOS</t>
        </is>
      </c>
      <c r="C8788" t="n">
        <v>1</v>
      </c>
      <c r="D8788" t="inlineStr">
        <is>
          <t>IPCA</t>
        </is>
      </c>
      <c r="E8788" t="n">
        <v>0.009488792934583046</v>
      </c>
      <c r="F8788" t="inlineStr">
        <is>
          <t>MENSAL</t>
        </is>
      </c>
      <c r="G8788" t="n">
        <v>46351</v>
      </c>
      <c r="H8788" t="n">
        <v>46351</v>
      </c>
      <c r="I8788" t="inlineStr">
        <is>
          <t>041</t>
        </is>
      </c>
      <c r="J8788" t="inlineStr">
        <is>
          <t>CARTEIRA</t>
        </is>
      </c>
      <c r="K8788" t="inlineStr">
        <is>
          <t>CONTRATO</t>
        </is>
      </c>
      <c r="L8788" t="n">
        <v>671.3045160000001</v>
      </c>
      <c r="M8788" t="inlineStr"/>
      <c r="N8788" t="inlineStr"/>
      <c r="O8788" s="142">
        <f>DATE(YEAR(H8788),MONTH(H8788),1)</f>
        <v/>
      </c>
      <c r="P8788" s="132">
        <f>IF(H8788&gt;$L$3,"Futuro","Atraso")</f>
        <v/>
      </c>
      <c r="Q8788">
        <f>12*(YEAR(H8788)-YEAR($L$3))+(MONTH(H8788)-MONTH($L$3))</f>
        <v/>
      </c>
      <c r="R8788" s="366">
        <f>IF(N8788="IBIRAPITANGA FASE 3",IF(P8788="Atraso",M8788,M8788/(1+$J$2)^Q8788),IF(P8788="Atraso",M8788,M8788/(1+$J$1)^Q8788))</f>
        <v/>
      </c>
    </row>
    <row r="8789">
      <c r="A8789" t="inlineStr">
        <is>
          <t>Q010L09</t>
        </is>
      </c>
      <c r="B8789" t="inlineStr">
        <is>
          <t>CRISTIANO EDSON DOS SANTOS</t>
        </is>
      </c>
      <c r="C8789" t="n">
        <v>1</v>
      </c>
      <c r="D8789" t="inlineStr">
        <is>
          <t>IPCA</t>
        </is>
      </c>
      <c r="E8789" t="n">
        <v>0.009488792934583046</v>
      </c>
      <c r="F8789" t="inlineStr">
        <is>
          <t>MENSAL</t>
        </is>
      </c>
      <c r="G8789" t="n">
        <v>46381</v>
      </c>
      <c r="H8789" t="n">
        <v>46381</v>
      </c>
      <c r="I8789" t="inlineStr">
        <is>
          <t>042</t>
        </is>
      </c>
      <c r="J8789" t="inlineStr">
        <is>
          <t>CARTEIRA</t>
        </is>
      </c>
      <c r="K8789" t="inlineStr">
        <is>
          <t>CONTRATO</t>
        </is>
      </c>
      <c r="L8789" t="n">
        <v>671.3045160000001</v>
      </c>
      <c r="M8789" t="inlineStr"/>
      <c r="N8789" t="inlineStr"/>
      <c r="O8789" s="142">
        <f>DATE(YEAR(H8789),MONTH(H8789),1)</f>
        <v/>
      </c>
      <c r="P8789" s="132">
        <f>IF(H8789&gt;$L$3,"Futuro","Atraso")</f>
        <v/>
      </c>
      <c r="Q8789">
        <f>12*(YEAR(H8789)-YEAR($L$3))+(MONTH(H8789)-MONTH($L$3))</f>
        <v/>
      </c>
      <c r="R8789" s="366">
        <f>IF(N8789="IBIRAPITANGA FASE 3",IF(P8789="Atraso",M8789,M8789/(1+$J$2)^Q8789),IF(P8789="Atraso",M8789,M8789/(1+$J$1)^Q8789))</f>
        <v/>
      </c>
    </row>
    <row r="8790">
      <c r="A8790" t="inlineStr">
        <is>
          <t>Q010L09</t>
        </is>
      </c>
      <c r="B8790" t="inlineStr">
        <is>
          <t>CRISTIANO EDSON DOS SANTOS</t>
        </is>
      </c>
      <c r="C8790" t="n">
        <v>1</v>
      </c>
      <c r="D8790" t="inlineStr">
        <is>
          <t>IPCA</t>
        </is>
      </c>
      <c r="E8790" t="n">
        <v>0.009488792934583046</v>
      </c>
      <c r="F8790" t="inlineStr">
        <is>
          <t>MENSAL</t>
        </is>
      </c>
      <c r="G8790" t="n">
        <v>46412</v>
      </c>
      <c r="H8790" t="n">
        <v>46412</v>
      </c>
      <c r="I8790" t="inlineStr">
        <is>
          <t>043</t>
        </is>
      </c>
      <c r="J8790" t="inlineStr">
        <is>
          <t>CARTEIRA</t>
        </is>
      </c>
      <c r="K8790" t="inlineStr">
        <is>
          <t>CONTRATO</t>
        </is>
      </c>
      <c r="L8790" t="n">
        <v>671.3045160000001</v>
      </c>
      <c r="M8790" t="inlineStr"/>
      <c r="N8790" t="inlineStr"/>
      <c r="O8790" s="142">
        <f>DATE(YEAR(H8790),MONTH(H8790),1)</f>
        <v/>
      </c>
      <c r="P8790" s="132">
        <f>IF(H8790&gt;$L$3,"Futuro","Atraso")</f>
        <v/>
      </c>
      <c r="Q8790">
        <f>12*(YEAR(H8790)-YEAR($L$3))+(MONTH(H8790)-MONTH($L$3))</f>
        <v/>
      </c>
      <c r="R8790" s="366">
        <f>IF(N8790="IBIRAPITANGA FASE 3",IF(P8790="Atraso",M8790,M8790/(1+$J$2)^Q8790),IF(P8790="Atraso",M8790,M8790/(1+$J$1)^Q8790))</f>
        <v/>
      </c>
    </row>
    <row r="8791">
      <c r="A8791" t="inlineStr">
        <is>
          <t>Q010L09</t>
        </is>
      </c>
      <c r="B8791" t="inlineStr">
        <is>
          <t>CRISTIANO EDSON DOS SANTOS</t>
        </is>
      </c>
      <c r="C8791" t="n">
        <v>1</v>
      </c>
      <c r="D8791" t="inlineStr">
        <is>
          <t>IPCA</t>
        </is>
      </c>
      <c r="E8791" t="n">
        <v>0.009488792934583046</v>
      </c>
      <c r="F8791" t="inlineStr">
        <is>
          <t>MENSAL</t>
        </is>
      </c>
      <c r="G8791" t="n">
        <v>46443</v>
      </c>
      <c r="H8791" t="n">
        <v>46443</v>
      </c>
      <c r="I8791" t="inlineStr">
        <is>
          <t>044</t>
        </is>
      </c>
      <c r="J8791" t="inlineStr">
        <is>
          <t>CARTEIRA</t>
        </is>
      </c>
      <c r="K8791" t="inlineStr">
        <is>
          <t>CONTRATO</t>
        </is>
      </c>
      <c r="L8791" t="n">
        <v>671.3045160000001</v>
      </c>
      <c r="M8791" t="inlineStr"/>
      <c r="N8791" t="inlineStr"/>
      <c r="O8791" s="142">
        <f>DATE(YEAR(H8791),MONTH(H8791),1)</f>
        <v/>
      </c>
      <c r="P8791" s="132">
        <f>IF(H8791&gt;$L$3,"Futuro","Atraso")</f>
        <v/>
      </c>
      <c r="Q8791">
        <f>12*(YEAR(H8791)-YEAR($L$3))+(MONTH(H8791)-MONTH($L$3))</f>
        <v/>
      </c>
      <c r="R8791" s="366">
        <f>IF(N8791="IBIRAPITANGA FASE 3",IF(P8791="Atraso",M8791,M8791/(1+$J$2)^Q8791),IF(P8791="Atraso",M8791,M8791/(1+$J$1)^Q8791))</f>
        <v/>
      </c>
    </row>
    <row r="8792">
      <c r="A8792" t="inlineStr">
        <is>
          <t>Q010L09</t>
        </is>
      </c>
      <c r="B8792" t="inlineStr">
        <is>
          <t>CRISTIANO EDSON DOS SANTOS</t>
        </is>
      </c>
      <c r="C8792" t="n">
        <v>1</v>
      </c>
      <c r="D8792" t="inlineStr">
        <is>
          <t>IPCA</t>
        </is>
      </c>
      <c r="E8792" t="n">
        <v>0.009488792934583046</v>
      </c>
      <c r="F8792" t="inlineStr">
        <is>
          <t>MENSAL</t>
        </is>
      </c>
      <c r="G8792" t="n">
        <v>46471</v>
      </c>
      <c r="H8792" t="n">
        <v>46471</v>
      </c>
      <c r="I8792" t="inlineStr">
        <is>
          <t>045</t>
        </is>
      </c>
      <c r="J8792" t="inlineStr">
        <is>
          <t>CARTEIRA</t>
        </is>
      </c>
      <c r="K8792" t="inlineStr">
        <is>
          <t>CONTRATO</t>
        </is>
      </c>
      <c r="L8792" t="n">
        <v>671.3045160000001</v>
      </c>
      <c r="M8792" t="inlineStr"/>
      <c r="N8792" t="inlineStr"/>
      <c r="O8792" s="142">
        <f>DATE(YEAR(H8792),MONTH(H8792),1)</f>
        <v/>
      </c>
      <c r="P8792" s="132">
        <f>IF(H8792&gt;$L$3,"Futuro","Atraso")</f>
        <v/>
      </c>
      <c r="Q8792">
        <f>12*(YEAR(H8792)-YEAR($L$3))+(MONTH(H8792)-MONTH($L$3))</f>
        <v/>
      </c>
      <c r="R8792" s="366">
        <f>IF(N8792="IBIRAPITANGA FASE 3",IF(P8792="Atraso",M8792,M8792/(1+$J$2)^Q8792),IF(P8792="Atraso",M8792,M8792/(1+$J$1)^Q8792))</f>
        <v/>
      </c>
    </row>
    <row r="8793">
      <c r="A8793" t="inlineStr">
        <is>
          <t>Q010L09</t>
        </is>
      </c>
      <c r="B8793" t="inlineStr">
        <is>
          <t>CRISTIANO EDSON DOS SANTOS</t>
        </is>
      </c>
      <c r="C8793" t="n">
        <v>1</v>
      </c>
      <c r="D8793" t="inlineStr">
        <is>
          <t>IPCA</t>
        </is>
      </c>
      <c r="E8793" t="n">
        <v>0.009488792934583046</v>
      </c>
      <c r="F8793" t="inlineStr">
        <is>
          <t>MENSAL</t>
        </is>
      </c>
      <c r="G8793" t="n">
        <v>46502</v>
      </c>
      <c r="H8793" t="n">
        <v>46502</v>
      </c>
      <c r="I8793" t="inlineStr">
        <is>
          <t>046</t>
        </is>
      </c>
      <c r="J8793" t="inlineStr">
        <is>
          <t>CARTEIRA</t>
        </is>
      </c>
      <c r="K8793" t="inlineStr">
        <is>
          <t>CONTRATO</t>
        </is>
      </c>
      <c r="L8793" t="n">
        <v>671.3045160000001</v>
      </c>
      <c r="M8793" t="inlineStr"/>
      <c r="N8793" t="inlineStr"/>
      <c r="O8793" s="142">
        <f>DATE(YEAR(H8793),MONTH(H8793),1)</f>
        <v/>
      </c>
      <c r="P8793" s="132">
        <f>IF(H8793&gt;$L$3,"Futuro","Atraso")</f>
        <v/>
      </c>
      <c r="Q8793">
        <f>12*(YEAR(H8793)-YEAR($L$3))+(MONTH(H8793)-MONTH($L$3))</f>
        <v/>
      </c>
      <c r="R8793" s="366">
        <f>IF(N8793="IBIRAPITANGA FASE 3",IF(P8793="Atraso",M8793,M8793/(1+$J$2)^Q8793),IF(P8793="Atraso",M8793,M8793/(1+$J$1)^Q8793))</f>
        <v/>
      </c>
    </row>
    <row r="8794">
      <c r="A8794" t="inlineStr">
        <is>
          <t>Q010L09</t>
        </is>
      </c>
      <c r="B8794" t="inlineStr">
        <is>
          <t>CRISTIANO EDSON DOS SANTOS</t>
        </is>
      </c>
      <c r="C8794" t="n">
        <v>1</v>
      </c>
      <c r="D8794" t="inlineStr">
        <is>
          <t>IPCA</t>
        </is>
      </c>
      <c r="E8794" t="n">
        <v>0.009488792934583046</v>
      </c>
      <c r="F8794" t="inlineStr">
        <is>
          <t>MENSAL</t>
        </is>
      </c>
      <c r="G8794" t="n">
        <v>46532</v>
      </c>
      <c r="H8794" t="n">
        <v>46532</v>
      </c>
      <c r="I8794" t="inlineStr">
        <is>
          <t>047</t>
        </is>
      </c>
      <c r="J8794" t="inlineStr">
        <is>
          <t>CARTEIRA</t>
        </is>
      </c>
      <c r="K8794" t="inlineStr">
        <is>
          <t>CONTRATO</t>
        </is>
      </c>
      <c r="L8794" t="n">
        <v>671.3045160000001</v>
      </c>
      <c r="M8794" t="inlineStr"/>
      <c r="N8794" t="inlineStr"/>
      <c r="O8794" s="142">
        <f>DATE(YEAR(H8794),MONTH(H8794),1)</f>
        <v/>
      </c>
      <c r="P8794" s="132">
        <f>IF(H8794&gt;$L$3,"Futuro","Atraso")</f>
        <v/>
      </c>
      <c r="Q8794">
        <f>12*(YEAR(H8794)-YEAR($L$3))+(MONTH(H8794)-MONTH($L$3))</f>
        <v/>
      </c>
      <c r="R8794" s="366">
        <f>IF(N8794="IBIRAPITANGA FASE 3",IF(P8794="Atraso",M8794,M8794/(1+$J$2)^Q8794),IF(P8794="Atraso",M8794,M8794/(1+$J$1)^Q8794))</f>
        <v/>
      </c>
    </row>
    <row r="8795">
      <c r="A8795" t="inlineStr">
        <is>
          <t>Q010L09</t>
        </is>
      </c>
      <c r="B8795" t="inlineStr">
        <is>
          <t>CRISTIANO EDSON DOS SANTOS</t>
        </is>
      </c>
      <c r="C8795" t="n">
        <v>1</v>
      </c>
      <c r="D8795" t="inlineStr">
        <is>
          <t>IPCA</t>
        </is>
      </c>
      <c r="E8795" t="n">
        <v>0.009488792934583046</v>
      </c>
      <c r="F8795" t="inlineStr">
        <is>
          <t>MENSAL</t>
        </is>
      </c>
      <c r="G8795" t="n">
        <v>46563</v>
      </c>
      <c r="H8795" t="n">
        <v>46563</v>
      </c>
      <c r="I8795" t="inlineStr">
        <is>
          <t>048</t>
        </is>
      </c>
      <c r="J8795" t="inlineStr">
        <is>
          <t>CARTEIRA</t>
        </is>
      </c>
      <c r="K8795" t="inlineStr">
        <is>
          <t>CONTRATO</t>
        </is>
      </c>
      <c r="L8795" t="n">
        <v>671.3045160000001</v>
      </c>
      <c r="M8795" t="inlineStr"/>
      <c r="N8795" t="inlineStr"/>
      <c r="O8795" s="142">
        <f>DATE(YEAR(H8795),MONTH(H8795),1)</f>
        <v/>
      </c>
      <c r="P8795" s="132">
        <f>IF(H8795&gt;$L$3,"Futuro","Atraso")</f>
        <v/>
      </c>
      <c r="Q8795">
        <f>12*(YEAR(H8795)-YEAR($L$3))+(MONTH(H8795)-MONTH($L$3))</f>
        <v/>
      </c>
      <c r="R8795" s="366">
        <f>IF(N8795="IBIRAPITANGA FASE 3",IF(P8795="Atraso",M8795,M8795/(1+$J$2)^Q8795),IF(P8795="Atraso",M8795,M8795/(1+$J$1)^Q8795))</f>
        <v/>
      </c>
    </row>
    <row r="8796">
      <c r="A8796" t="inlineStr">
        <is>
          <t>Q010L09</t>
        </is>
      </c>
      <c r="B8796" t="inlineStr">
        <is>
          <t>CRISTIANO EDSON DOS SANTOS</t>
        </is>
      </c>
      <c r="C8796" t="n">
        <v>1</v>
      </c>
      <c r="D8796" t="inlineStr">
        <is>
          <t>IPCA</t>
        </is>
      </c>
      <c r="E8796" t="n">
        <v>0.009488792934583046</v>
      </c>
      <c r="F8796" t="inlineStr">
        <is>
          <t>MENSAL</t>
        </is>
      </c>
      <c r="G8796" t="n">
        <v>46593</v>
      </c>
      <c r="H8796" t="n">
        <v>46593</v>
      </c>
      <c r="I8796" t="inlineStr">
        <is>
          <t>049</t>
        </is>
      </c>
      <c r="J8796" t="inlineStr">
        <is>
          <t>CARTEIRA</t>
        </is>
      </c>
      <c r="K8796" t="inlineStr">
        <is>
          <t>CONTRATO</t>
        </is>
      </c>
      <c r="L8796" t="n">
        <v>671.3045160000001</v>
      </c>
      <c r="M8796" t="inlineStr"/>
      <c r="N8796" t="inlineStr"/>
      <c r="O8796" s="142">
        <f>DATE(YEAR(H8796),MONTH(H8796),1)</f>
        <v/>
      </c>
      <c r="P8796" s="132">
        <f>IF(H8796&gt;$L$3,"Futuro","Atraso")</f>
        <v/>
      </c>
      <c r="Q8796">
        <f>12*(YEAR(H8796)-YEAR($L$3))+(MONTH(H8796)-MONTH($L$3))</f>
        <v/>
      </c>
      <c r="R8796" s="366">
        <f>IF(N8796="IBIRAPITANGA FASE 3",IF(P8796="Atraso",M8796,M8796/(1+$J$2)^Q8796),IF(P8796="Atraso",M8796,M8796/(1+$J$1)^Q8796))</f>
        <v/>
      </c>
    </row>
    <row r="8797">
      <c r="A8797" t="inlineStr">
        <is>
          <t>Q010L09</t>
        </is>
      </c>
      <c r="B8797" t="inlineStr">
        <is>
          <t>CRISTIANO EDSON DOS SANTOS</t>
        </is>
      </c>
      <c r="C8797" t="n">
        <v>1</v>
      </c>
      <c r="D8797" t="inlineStr">
        <is>
          <t>IPCA</t>
        </is>
      </c>
      <c r="E8797" t="n">
        <v>0.009488792934583046</v>
      </c>
      <c r="F8797" t="inlineStr">
        <is>
          <t>MENSAL</t>
        </is>
      </c>
      <c r="G8797" t="n">
        <v>46624</v>
      </c>
      <c r="H8797" t="n">
        <v>46624</v>
      </c>
      <c r="I8797" t="inlineStr">
        <is>
          <t>050</t>
        </is>
      </c>
      <c r="J8797" t="inlineStr">
        <is>
          <t>CARTEIRA</t>
        </is>
      </c>
      <c r="K8797" t="inlineStr">
        <is>
          <t>CONTRATO</t>
        </is>
      </c>
      <c r="L8797" t="n">
        <v>671.3045160000001</v>
      </c>
      <c r="M8797" t="inlineStr"/>
      <c r="N8797" t="inlineStr"/>
      <c r="O8797" s="142">
        <f>DATE(YEAR(H8797),MONTH(H8797),1)</f>
        <v/>
      </c>
      <c r="P8797" s="132">
        <f>IF(H8797&gt;$L$3,"Futuro","Atraso")</f>
        <v/>
      </c>
      <c r="Q8797">
        <f>12*(YEAR(H8797)-YEAR($L$3))+(MONTH(H8797)-MONTH($L$3))</f>
        <v/>
      </c>
      <c r="R8797" s="366">
        <f>IF(N8797="IBIRAPITANGA FASE 3",IF(P8797="Atraso",M8797,M8797/(1+$J$2)^Q8797),IF(P8797="Atraso",M8797,M8797/(1+$J$1)^Q8797))</f>
        <v/>
      </c>
    </row>
    <row r="8798">
      <c r="A8798" t="inlineStr">
        <is>
          <t>Q010L09</t>
        </is>
      </c>
      <c r="B8798" t="inlineStr">
        <is>
          <t>CRISTIANO EDSON DOS SANTOS</t>
        </is>
      </c>
      <c r="C8798" t="n">
        <v>1</v>
      </c>
      <c r="D8798" t="inlineStr">
        <is>
          <t>IPCA</t>
        </is>
      </c>
      <c r="E8798" t="n">
        <v>0.009488792934583046</v>
      </c>
      <c r="F8798" t="inlineStr">
        <is>
          <t>MENSAL</t>
        </is>
      </c>
      <c r="G8798" t="n">
        <v>46655</v>
      </c>
      <c r="H8798" t="n">
        <v>46655</v>
      </c>
      <c r="I8798" t="inlineStr">
        <is>
          <t>051</t>
        </is>
      </c>
      <c r="J8798" t="inlineStr">
        <is>
          <t>CARTEIRA</t>
        </is>
      </c>
      <c r="K8798" t="inlineStr">
        <is>
          <t>CONTRATO</t>
        </is>
      </c>
      <c r="L8798" t="n">
        <v>671.3045160000001</v>
      </c>
      <c r="M8798" t="inlineStr"/>
      <c r="N8798" t="inlineStr"/>
      <c r="O8798" s="142">
        <f>DATE(YEAR(H8798),MONTH(H8798),1)</f>
        <v/>
      </c>
      <c r="P8798" s="132">
        <f>IF(H8798&gt;$L$3,"Futuro","Atraso")</f>
        <v/>
      </c>
      <c r="Q8798">
        <f>12*(YEAR(H8798)-YEAR($L$3))+(MONTH(H8798)-MONTH($L$3))</f>
        <v/>
      </c>
      <c r="R8798" s="366">
        <f>IF(N8798="IBIRAPITANGA FASE 3",IF(P8798="Atraso",M8798,M8798/(1+$J$2)^Q8798),IF(P8798="Atraso",M8798,M8798/(1+$J$1)^Q8798))</f>
        <v/>
      </c>
    </row>
    <row r="8799">
      <c r="A8799" t="inlineStr">
        <is>
          <t>Q010L09</t>
        </is>
      </c>
      <c r="B8799" t="inlineStr">
        <is>
          <t>CRISTIANO EDSON DOS SANTOS</t>
        </is>
      </c>
      <c r="C8799" t="n">
        <v>1</v>
      </c>
      <c r="D8799" t="inlineStr">
        <is>
          <t>IPCA</t>
        </is>
      </c>
      <c r="E8799" t="n">
        <v>0.009488792934583046</v>
      </c>
      <c r="F8799" t="inlineStr">
        <is>
          <t>MENSAL</t>
        </is>
      </c>
      <c r="G8799" t="n">
        <v>46685</v>
      </c>
      <c r="H8799" t="n">
        <v>46685</v>
      </c>
      <c r="I8799" t="inlineStr">
        <is>
          <t>052</t>
        </is>
      </c>
      <c r="J8799" t="inlineStr">
        <is>
          <t>CARTEIRA</t>
        </is>
      </c>
      <c r="K8799" t="inlineStr">
        <is>
          <t>CONTRATO</t>
        </is>
      </c>
      <c r="L8799" t="n">
        <v>671.3045160000001</v>
      </c>
      <c r="M8799" t="inlineStr"/>
      <c r="N8799" t="inlineStr"/>
      <c r="O8799" s="142">
        <f>DATE(YEAR(H8799),MONTH(H8799),1)</f>
        <v/>
      </c>
      <c r="P8799" s="132">
        <f>IF(H8799&gt;$L$3,"Futuro","Atraso")</f>
        <v/>
      </c>
      <c r="Q8799">
        <f>12*(YEAR(H8799)-YEAR($L$3))+(MONTH(H8799)-MONTH($L$3))</f>
        <v/>
      </c>
      <c r="R8799" s="366">
        <f>IF(N8799="IBIRAPITANGA FASE 3",IF(P8799="Atraso",M8799,M8799/(1+$J$2)^Q8799),IF(P8799="Atraso",M8799,M8799/(1+$J$1)^Q8799))</f>
        <v/>
      </c>
    </row>
    <row r="8800">
      <c r="A8800" t="inlineStr">
        <is>
          <t>Q010L09</t>
        </is>
      </c>
      <c r="B8800" t="inlineStr">
        <is>
          <t>CRISTIANO EDSON DOS SANTOS</t>
        </is>
      </c>
      <c r="C8800" t="n">
        <v>1</v>
      </c>
      <c r="D8800" t="inlineStr">
        <is>
          <t>IPCA</t>
        </is>
      </c>
      <c r="E8800" t="n">
        <v>0.009488792934583046</v>
      </c>
      <c r="F8800" t="inlineStr">
        <is>
          <t>MENSAL</t>
        </is>
      </c>
      <c r="G8800" t="n">
        <v>46716</v>
      </c>
      <c r="H8800" t="n">
        <v>46716</v>
      </c>
      <c r="I8800" t="inlineStr">
        <is>
          <t>053</t>
        </is>
      </c>
      <c r="J8800" t="inlineStr">
        <is>
          <t>CARTEIRA</t>
        </is>
      </c>
      <c r="K8800" t="inlineStr">
        <is>
          <t>CONTRATO</t>
        </is>
      </c>
      <c r="L8800" t="n">
        <v>671.3045160000001</v>
      </c>
      <c r="M8800" t="inlineStr"/>
      <c r="N8800" t="inlineStr"/>
      <c r="O8800" s="142">
        <f>DATE(YEAR(H8800),MONTH(H8800),1)</f>
        <v/>
      </c>
      <c r="P8800" s="132">
        <f>IF(H8800&gt;$L$3,"Futuro","Atraso")</f>
        <v/>
      </c>
      <c r="Q8800">
        <f>12*(YEAR(H8800)-YEAR($L$3))+(MONTH(H8800)-MONTH($L$3))</f>
        <v/>
      </c>
      <c r="R8800" s="366">
        <f>IF(N8800="IBIRAPITANGA FASE 3",IF(P8800="Atraso",M8800,M8800/(1+$J$2)^Q8800),IF(P8800="Atraso",M8800,M8800/(1+$J$1)^Q8800))</f>
        <v/>
      </c>
    </row>
    <row r="8801">
      <c r="A8801" t="inlineStr">
        <is>
          <t>Q010L09</t>
        </is>
      </c>
      <c r="B8801" t="inlineStr">
        <is>
          <t>CRISTIANO EDSON DOS SANTOS</t>
        </is>
      </c>
      <c r="C8801" t="n">
        <v>1</v>
      </c>
      <c r="D8801" t="inlineStr">
        <is>
          <t>IPCA</t>
        </is>
      </c>
      <c r="E8801" t="n">
        <v>0.009488792934583046</v>
      </c>
      <c r="F8801" t="inlineStr">
        <is>
          <t>MENSAL</t>
        </is>
      </c>
      <c r="G8801" t="n">
        <v>46746</v>
      </c>
      <c r="H8801" t="n">
        <v>46746</v>
      </c>
      <c r="I8801" t="inlineStr">
        <is>
          <t>054</t>
        </is>
      </c>
      <c r="J8801" t="inlineStr">
        <is>
          <t>CARTEIRA</t>
        </is>
      </c>
      <c r="K8801" t="inlineStr">
        <is>
          <t>CONTRATO</t>
        </is>
      </c>
      <c r="L8801" t="n">
        <v>671.3045160000001</v>
      </c>
      <c r="M8801" t="inlineStr"/>
      <c r="N8801" t="inlineStr"/>
      <c r="O8801" s="142">
        <f>DATE(YEAR(H8801),MONTH(H8801),1)</f>
        <v/>
      </c>
      <c r="P8801" s="132">
        <f>IF(H8801&gt;$L$3,"Futuro","Atraso")</f>
        <v/>
      </c>
      <c r="Q8801">
        <f>12*(YEAR(H8801)-YEAR($L$3))+(MONTH(H8801)-MONTH($L$3))</f>
        <v/>
      </c>
      <c r="R8801" s="366">
        <f>IF(N8801="IBIRAPITANGA FASE 3",IF(P8801="Atraso",M8801,M8801/(1+$J$2)^Q8801),IF(P8801="Atraso",M8801,M8801/(1+$J$1)^Q8801))</f>
        <v/>
      </c>
    </row>
    <row r="8802">
      <c r="A8802" t="inlineStr">
        <is>
          <t>Q010L09</t>
        </is>
      </c>
      <c r="B8802" t="inlineStr">
        <is>
          <t>CRISTIANO EDSON DOS SANTOS</t>
        </is>
      </c>
      <c r="C8802" t="n">
        <v>1</v>
      </c>
      <c r="D8802" t="inlineStr">
        <is>
          <t>IPCA</t>
        </is>
      </c>
      <c r="E8802" t="n">
        <v>0.009488792934583046</v>
      </c>
      <c r="F8802" t="inlineStr">
        <is>
          <t>MENSAL</t>
        </is>
      </c>
      <c r="G8802" t="n">
        <v>46777</v>
      </c>
      <c r="H8802" t="n">
        <v>46777</v>
      </c>
      <c r="I8802" t="inlineStr">
        <is>
          <t>055</t>
        </is>
      </c>
      <c r="J8802" t="inlineStr">
        <is>
          <t>CARTEIRA</t>
        </is>
      </c>
      <c r="K8802" t="inlineStr">
        <is>
          <t>CONTRATO</t>
        </is>
      </c>
      <c r="L8802" t="n">
        <v>671.3045160000001</v>
      </c>
      <c r="M8802" t="inlineStr"/>
      <c r="N8802" t="inlineStr"/>
      <c r="O8802" s="142">
        <f>DATE(YEAR(H8802),MONTH(H8802),1)</f>
        <v/>
      </c>
      <c r="P8802" s="132">
        <f>IF(H8802&gt;$L$3,"Futuro","Atraso")</f>
        <v/>
      </c>
      <c r="Q8802">
        <f>12*(YEAR(H8802)-YEAR($L$3))+(MONTH(H8802)-MONTH($L$3))</f>
        <v/>
      </c>
      <c r="R8802" s="366">
        <f>IF(N8802="IBIRAPITANGA FASE 3",IF(P8802="Atraso",M8802,M8802/(1+$J$2)^Q8802),IF(P8802="Atraso",M8802,M8802/(1+$J$1)^Q8802))</f>
        <v/>
      </c>
    </row>
    <row r="8803">
      <c r="A8803" t="inlineStr">
        <is>
          <t>Q010L09</t>
        </is>
      </c>
      <c r="B8803" t="inlineStr">
        <is>
          <t>CRISTIANO EDSON DOS SANTOS</t>
        </is>
      </c>
      <c r="C8803" t="n">
        <v>1</v>
      </c>
      <c r="D8803" t="inlineStr">
        <is>
          <t>IPCA</t>
        </is>
      </c>
      <c r="E8803" t="n">
        <v>0.009488792934583046</v>
      </c>
      <c r="F8803" t="inlineStr">
        <is>
          <t>MENSAL</t>
        </is>
      </c>
      <c r="G8803" t="n">
        <v>46808</v>
      </c>
      <c r="H8803" t="n">
        <v>46808</v>
      </c>
      <c r="I8803" t="inlineStr">
        <is>
          <t>056</t>
        </is>
      </c>
      <c r="J8803" t="inlineStr">
        <is>
          <t>CARTEIRA</t>
        </is>
      </c>
      <c r="K8803" t="inlineStr">
        <is>
          <t>CONTRATO</t>
        </is>
      </c>
      <c r="L8803" t="n">
        <v>671.3045160000001</v>
      </c>
      <c r="M8803" t="inlineStr"/>
      <c r="N8803" t="inlineStr"/>
      <c r="O8803" s="142">
        <f>DATE(YEAR(H8803),MONTH(H8803),1)</f>
        <v/>
      </c>
      <c r="P8803" s="132">
        <f>IF(H8803&gt;$L$3,"Futuro","Atraso")</f>
        <v/>
      </c>
      <c r="Q8803">
        <f>12*(YEAR(H8803)-YEAR($L$3))+(MONTH(H8803)-MONTH($L$3))</f>
        <v/>
      </c>
      <c r="R8803" s="366">
        <f>IF(N8803="IBIRAPITANGA FASE 3",IF(P8803="Atraso",M8803,M8803/(1+$J$2)^Q8803),IF(P8803="Atraso",M8803,M8803/(1+$J$1)^Q8803))</f>
        <v/>
      </c>
    </row>
    <row r="8804">
      <c r="A8804" t="inlineStr">
        <is>
          <t>Q010L09</t>
        </is>
      </c>
      <c r="B8804" t="inlineStr">
        <is>
          <t>CRISTIANO EDSON DOS SANTOS</t>
        </is>
      </c>
      <c r="C8804" t="n">
        <v>1</v>
      </c>
      <c r="D8804" t="inlineStr">
        <is>
          <t>IPCA</t>
        </is>
      </c>
      <c r="E8804" t="n">
        <v>0.009488792934583046</v>
      </c>
      <c r="F8804" t="inlineStr">
        <is>
          <t>MENSAL</t>
        </is>
      </c>
      <c r="G8804" t="n">
        <v>46837</v>
      </c>
      <c r="H8804" t="n">
        <v>46837</v>
      </c>
      <c r="I8804" t="inlineStr">
        <is>
          <t>057</t>
        </is>
      </c>
      <c r="J8804" t="inlineStr">
        <is>
          <t>CARTEIRA</t>
        </is>
      </c>
      <c r="K8804" t="inlineStr">
        <is>
          <t>CONTRATO</t>
        </is>
      </c>
      <c r="L8804" t="n">
        <v>671.3045160000001</v>
      </c>
      <c r="M8804" t="inlineStr"/>
      <c r="N8804" t="inlineStr"/>
      <c r="O8804" s="142">
        <f>DATE(YEAR(H8804),MONTH(H8804),1)</f>
        <v/>
      </c>
      <c r="P8804" s="132">
        <f>IF(H8804&gt;$L$3,"Futuro","Atraso")</f>
        <v/>
      </c>
      <c r="Q8804">
        <f>12*(YEAR(H8804)-YEAR($L$3))+(MONTH(H8804)-MONTH($L$3))</f>
        <v/>
      </c>
      <c r="R8804" s="366">
        <f>IF(N8804="IBIRAPITANGA FASE 3",IF(P8804="Atraso",M8804,M8804/(1+$J$2)^Q8804),IF(P8804="Atraso",M8804,M8804/(1+$J$1)^Q8804))</f>
        <v/>
      </c>
    </row>
    <row r="8805">
      <c r="A8805" t="inlineStr">
        <is>
          <t>Q010L09</t>
        </is>
      </c>
      <c r="B8805" t="inlineStr">
        <is>
          <t>CRISTIANO EDSON DOS SANTOS</t>
        </is>
      </c>
      <c r="C8805" t="n">
        <v>1</v>
      </c>
      <c r="D8805" t="inlineStr">
        <is>
          <t>IPCA</t>
        </is>
      </c>
      <c r="E8805" t="n">
        <v>0.009488792934583046</v>
      </c>
      <c r="F8805" t="inlineStr">
        <is>
          <t>MENSAL</t>
        </is>
      </c>
      <c r="G8805" t="n">
        <v>46868</v>
      </c>
      <c r="H8805" t="n">
        <v>46868</v>
      </c>
      <c r="I8805" t="inlineStr">
        <is>
          <t>058</t>
        </is>
      </c>
      <c r="J8805" t="inlineStr">
        <is>
          <t>CARTEIRA</t>
        </is>
      </c>
      <c r="K8805" t="inlineStr">
        <is>
          <t>CONTRATO</t>
        </is>
      </c>
      <c r="L8805" t="n">
        <v>671.3045160000001</v>
      </c>
      <c r="M8805" t="inlineStr"/>
      <c r="N8805" t="inlineStr"/>
      <c r="O8805" s="142">
        <f>DATE(YEAR(H8805),MONTH(H8805),1)</f>
        <v/>
      </c>
      <c r="P8805" s="132">
        <f>IF(H8805&gt;$L$3,"Futuro","Atraso")</f>
        <v/>
      </c>
      <c r="Q8805">
        <f>12*(YEAR(H8805)-YEAR($L$3))+(MONTH(H8805)-MONTH($L$3))</f>
        <v/>
      </c>
      <c r="R8805" s="366">
        <f>IF(N8805="IBIRAPITANGA FASE 3",IF(P8805="Atraso",M8805,M8805/(1+$J$2)^Q8805),IF(P8805="Atraso",M8805,M8805/(1+$J$1)^Q8805))</f>
        <v/>
      </c>
    </row>
    <row r="8806">
      <c r="A8806" t="inlineStr">
        <is>
          <t>Q010L09</t>
        </is>
      </c>
      <c r="B8806" t="inlineStr">
        <is>
          <t>CRISTIANO EDSON DOS SANTOS</t>
        </is>
      </c>
      <c r="C8806" t="n">
        <v>1</v>
      </c>
      <c r="D8806" t="inlineStr">
        <is>
          <t>IPCA</t>
        </is>
      </c>
      <c r="E8806" t="n">
        <v>0.009488792934583046</v>
      </c>
      <c r="F8806" t="inlineStr">
        <is>
          <t>MENSAL</t>
        </is>
      </c>
      <c r="G8806" t="n">
        <v>46898</v>
      </c>
      <c r="H8806" t="n">
        <v>46898</v>
      </c>
      <c r="I8806" t="inlineStr">
        <is>
          <t>059</t>
        </is>
      </c>
      <c r="J8806" t="inlineStr">
        <is>
          <t>CARTEIRA</t>
        </is>
      </c>
      <c r="K8806" t="inlineStr">
        <is>
          <t>CONTRATO</t>
        </is>
      </c>
      <c r="L8806" t="n">
        <v>671.3045160000001</v>
      </c>
      <c r="M8806" t="inlineStr"/>
      <c r="N8806" t="inlineStr"/>
      <c r="O8806" s="142">
        <f>DATE(YEAR(H8806),MONTH(H8806),1)</f>
        <v/>
      </c>
      <c r="P8806" s="132">
        <f>IF(H8806&gt;$L$3,"Futuro","Atraso")</f>
        <v/>
      </c>
      <c r="Q8806">
        <f>12*(YEAR(H8806)-YEAR($L$3))+(MONTH(H8806)-MONTH($L$3))</f>
        <v/>
      </c>
      <c r="R8806" s="366">
        <f>IF(N8806="IBIRAPITANGA FASE 3",IF(P8806="Atraso",M8806,M8806/(1+$J$2)^Q8806),IF(P8806="Atraso",M8806,M8806/(1+$J$1)^Q8806))</f>
        <v/>
      </c>
    </row>
    <row r="8807">
      <c r="A8807" t="inlineStr">
        <is>
          <t>Q010L09</t>
        </is>
      </c>
      <c r="B8807" t="inlineStr">
        <is>
          <t>CRISTIANO EDSON DOS SANTOS</t>
        </is>
      </c>
      <c r="C8807" t="n">
        <v>1</v>
      </c>
      <c r="D8807" t="inlineStr">
        <is>
          <t>IPCA</t>
        </is>
      </c>
      <c r="E8807" t="n">
        <v>0.009488792934583046</v>
      </c>
      <c r="F8807" t="inlineStr">
        <is>
          <t>MENSAL</t>
        </is>
      </c>
      <c r="G8807" t="n">
        <v>46929</v>
      </c>
      <c r="H8807" t="n">
        <v>46929</v>
      </c>
      <c r="I8807" t="inlineStr">
        <is>
          <t>060</t>
        </is>
      </c>
      <c r="J8807" t="inlineStr">
        <is>
          <t>CARTEIRA</t>
        </is>
      </c>
      <c r="K8807" t="inlineStr">
        <is>
          <t>CONTRATO</t>
        </is>
      </c>
      <c r="L8807" t="n">
        <v>671.3045160000001</v>
      </c>
      <c r="M8807" t="inlineStr"/>
      <c r="N8807" t="inlineStr"/>
      <c r="O8807" s="142">
        <f>DATE(YEAR(H8807),MONTH(H8807),1)</f>
        <v/>
      </c>
      <c r="P8807" s="132">
        <f>IF(H8807&gt;$L$3,"Futuro","Atraso")</f>
        <v/>
      </c>
      <c r="Q8807">
        <f>12*(YEAR(H8807)-YEAR($L$3))+(MONTH(H8807)-MONTH($L$3))</f>
        <v/>
      </c>
      <c r="R8807" s="366">
        <f>IF(N8807="IBIRAPITANGA FASE 3",IF(P8807="Atraso",M8807,M8807/(1+$J$2)^Q8807),IF(P8807="Atraso",M8807,M8807/(1+$J$1)^Q8807))</f>
        <v/>
      </c>
    </row>
    <row r="8808">
      <c r="A8808" t="inlineStr">
        <is>
          <t>Q010L09</t>
        </is>
      </c>
      <c r="B8808" t="inlineStr">
        <is>
          <t>CRISTIANO EDSON DOS SANTOS</t>
        </is>
      </c>
      <c r="C8808" t="n">
        <v>1</v>
      </c>
      <c r="D8808" t="inlineStr">
        <is>
          <t>IPCA</t>
        </is>
      </c>
      <c r="E8808" t="n">
        <v>0.009488792934583046</v>
      </c>
      <c r="F8808" t="inlineStr">
        <is>
          <t>MENSAL</t>
        </is>
      </c>
      <c r="G8808" t="n">
        <v>46959</v>
      </c>
      <c r="H8808" t="n">
        <v>46959</v>
      </c>
      <c r="I8808" t="inlineStr">
        <is>
          <t>061</t>
        </is>
      </c>
      <c r="J8808" t="inlineStr">
        <is>
          <t>CARTEIRA</t>
        </is>
      </c>
      <c r="K8808" t="inlineStr">
        <is>
          <t>CONTRATO</t>
        </is>
      </c>
      <c r="L8808" t="n">
        <v>671.3045160000001</v>
      </c>
      <c r="M8808" t="inlineStr"/>
      <c r="N8808" t="inlineStr"/>
      <c r="O8808" s="142">
        <f>DATE(YEAR(H8808),MONTH(H8808),1)</f>
        <v/>
      </c>
      <c r="P8808" s="132">
        <f>IF(H8808&gt;$L$3,"Futuro","Atraso")</f>
        <v/>
      </c>
      <c r="Q8808">
        <f>12*(YEAR(H8808)-YEAR($L$3))+(MONTH(H8808)-MONTH($L$3))</f>
        <v/>
      </c>
      <c r="R8808" s="366">
        <f>IF(N8808="IBIRAPITANGA FASE 3",IF(P8808="Atraso",M8808,M8808/(1+$J$2)^Q8808),IF(P8808="Atraso",M8808,M8808/(1+$J$1)^Q8808))</f>
        <v/>
      </c>
    </row>
    <row r="8809">
      <c r="A8809" t="inlineStr">
        <is>
          <t>Q010L09</t>
        </is>
      </c>
      <c r="B8809" t="inlineStr">
        <is>
          <t>CRISTIANO EDSON DOS SANTOS</t>
        </is>
      </c>
      <c r="C8809" t="n">
        <v>1</v>
      </c>
      <c r="D8809" t="inlineStr">
        <is>
          <t>IPCA</t>
        </is>
      </c>
      <c r="E8809" t="n">
        <v>0.009488792934583046</v>
      </c>
      <c r="F8809" t="inlineStr">
        <is>
          <t>MENSAL</t>
        </is>
      </c>
      <c r="G8809" t="n">
        <v>46990</v>
      </c>
      <c r="H8809" t="n">
        <v>46990</v>
      </c>
      <c r="I8809" t="inlineStr">
        <is>
          <t>062</t>
        </is>
      </c>
      <c r="J8809" t="inlineStr">
        <is>
          <t>CARTEIRA</t>
        </is>
      </c>
      <c r="K8809" t="inlineStr">
        <is>
          <t>CONTRATO</t>
        </is>
      </c>
      <c r="L8809" t="n">
        <v>671.3045160000001</v>
      </c>
      <c r="M8809" t="inlineStr"/>
      <c r="N8809" t="inlineStr"/>
      <c r="O8809" s="142">
        <f>DATE(YEAR(H8809),MONTH(H8809),1)</f>
        <v/>
      </c>
      <c r="P8809" s="132">
        <f>IF(H8809&gt;$L$3,"Futuro","Atraso")</f>
        <v/>
      </c>
      <c r="Q8809">
        <f>12*(YEAR(H8809)-YEAR($L$3))+(MONTH(H8809)-MONTH($L$3))</f>
        <v/>
      </c>
      <c r="R8809" s="366">
        <f>IF(N8809="IBIRAPITANGA FASE 3",IF(P8809="Atraso",M8809,M8809/(1+$J$2)^Q8809),IF(P8809="Atraso",M8809,M8809/(1+$J$1)^Q8809))</f>
        <v/>
      </c>
    </row>
    <row r="8810">
      <c r="A8810" t="inlineStr">
        <is>
          <t>Q010L09</t>
        </is>
      </c>
      <c r="B8810" t="inlineStr">
        <is>
          <t>CRISTIANO EDSON DOS SANTOS</t>
        </is>
      </c>
      <c r="C8810" t="n">
        <v>1</v>
      </c>
      <c r="D8810" t="inlineStr">
        <is>
          <t>IPCA</t>
        </is>
      </c>
      <c r="E8810" t="n">
        <v>0.009488792934583046</v>
      </c>
      <c r="F8810" t="inlineStr">
        <is>
          <t>MENSAL</t>
        </is>
      </c>
      <c r="G8810" t="n">
        <v>47021</v>
      </c>
      <c r="H8810" t="n">
        <v>47021</v>
      </c>
      <c r="I8810" t="inlineStr">
        <is>
          <t>063</t>
        </is>
      </c>
      <c r="J8810" t="inlineStr">
        <is>
          <t>CARTEIRA</t>
        </is>
      </c>
      <c r="K8810" t="inlineStr">
        <is>
          <t>CONTRATO</t>
        </is>
      </c>
      <c r="L8810" t="n">
        <v>671.3045160000001</v>
      </c>
      <c r="M8810" t="inlineStr"/>
      <c r="N8810" t="inlineStr"/>
      <c r="O8810" s="142">
        <f>DATE(YEAR(H8810),MONTH(H8810),1)</f>
        <v/>
      </c>
      <c r="P8810" s="132">
        <f>IF(H8810&gt;$L$3,"Futuro","Atraso")</f>
        <v/>
      </c>
      <c r="Q8810">
        <f>12*(YEAR(H8810)-YEAR($L$3))+(MONTH(H8810)-MONTH($L$3))</f>
        <v/>
      </c>
      <c r="R8810" s="366">
        <f>IF(N8810="IBIRAPITANGA FASE 3",IF(P8810="Atraso",M8810,M8810/(1+$J$2)^Q8810),IF(P8810="Atraso",M8810,M8810/(1+$J$1)^Q8810))</f>
        <v/>
      </c>
    </row>
    <row r="8811">
      <c r="A8811" t="inlineStr">
        <is>
          <t>Q010L09</t>
        </is>
      </c>
      <c r="B8811" t="inlineStr">
        <is>
          <t>CRISTIANO EDSON DOS SANTOS</t>
        </is>
      </c>
      <c r="C8811" t="n">
        <v>1</v>
      </c>
      <c r="D8811" t="inlineStr">
        <is>
          <t>IPCA</t>
        </is>
      </c>
      <c r="E8811" t="n">
        <v>0.009488792934583046</v>
      </c>
      <c r="F8811" t="inlineStr">
        <is>
          <t>MENSAL</t>
        </is>
      </c>
      <c r="G8811" t="n">
        <v>47051</v>
      </c>
      <c r="H8811" t="n">
        <v>47051</v>
      </c>
      <c r="I8811" t="inlineStr">
        <is>
          <t>064</t>
        </is>
      </c>
      <c r="J8811" t="inlineStr">
        <is>
          <t>CARTEIRA</t>
        </is>
      </c>
      <c r="K8811" t="inlineStr">
        <is>
          <t>CONTRATO</t>
        </is>
      </c>
      <c r="L8811" t="n">
        <v>671.3045160000001</v>
      </c>
      <c r="M8811" t="inlineStr"/>
      <c r="N8811" t="inlineStr"/>
      <c r="O8811" s="142">
        <f>DATE(YEAR(H8811),MONTH(H8811),1)</f>
        <v/>
      </c>
      <c r="P8811" s="132">
        <f>IF(H8811&gt;$L$3,"Futuro","Atraso")</f>
        <v/>
      </c>
      <c r="Q8811">
        <f>12*(YEAR(H8811)-YEAR($L$3))+(MONTH(H8811)-MONTH($L$3))</f>
        <v/>
      </c>
      <c r="R8811" s="366">
        <f>IF(N8811="IBIRAPITANGA FASE 3",IF(P8811="Atraso",M8811,M8811/(1+$J$2)^Q8811),IF(P8811="Atraso",M8811,M8811/(1+$J$1)^Q8811))</f>
        <v/>
      </c>
    </row>
    <row r="8812">
      <c r="A8812" t="inlineStr">
        <is>
          <t>Q010L09</t>
        </is>
      </c>
      <c r="B8812" t="inlineStr">
        <is>
          <t>CRISTIANO EDSON DOS SANTOS</t>
        </is>
      </c>
      <c r="C8812" t="n">
        <v>1</v>
      </c>
      <c r="D8812" t="inlineStr">
        <is>
          <t>IPCA</t>
        </is>
      </c>
      <c r="E8812" t="n">
        <v>0.009488792934583046</v>
      </c>
      <c r="F8812" t="inlineStr">
        <is>
          <t>MENSAL</t>
        </is>
      </c>
      <c r="G8812" t="n">
        <v>47082</v>
      </c>
      <c r="H8812" t="n">
        <v>47082</v>
      </c>
      <c r="I8812" t="inlineStr">
        <is>
          <t>065</t>
        </is>
      </c>
      <c r="J8812" t="inlineStr">
        <is>
          <t>CARTEIRA</t>
        </is>
      </c>
      <c r="K8812" t="inlineStr">
        <is>
          <t>CONTRATO</t>
        </is>
      </c>
      <c r="L8812" t="n">
        <v>671.3045160000001</v>
      </c>
      <c r="M8812" t="inlineStr"/>
      <c r="N8812" t="inlineStr"/>
      <c r="O8812" s="142">
        <f>DATE(YEAR(H8812),MONTH(H8812),1)</f>
        <v/>
      </c>
      <c r="P8812" s="132">
        <f>IF(H8812&gt;$L$3,"Futuro","Atraso")</f>
        <v/>
      </c>
      <c r="Q8812">
        <f>12*(YEAR(H8812)-YEAR($L$3))+(MONTH(H8812)-MONTH($L$3))</f>
        <v/>
      </c>
      <c r="R8812" s="366">
        <f>IF(N8812="IBIRAPITANGA FASE 3",IF(P8812="Atraso",M8812,M8812/(1+$J$2)^Q8812),IF(P8812="Atraso",M8812,M8812/(1+$J$1)^Q8812))</f>
        <v/>
      </c>
    </row>
    <row r="8813">
      <c r="A8813" t="inlineStr">
        <is>
          <t>Q010L09</t>
        </is>
      </c>
      <c r="B8813" t="inlineStr">
        <is>
          <t>CRISTIANO EDSON DOS SANTOS</t>
        </is>
      </c>
      <c r="C8813" t="n">
        <v>1</v>
      </c>
      <c r="D8813" t="inlineStr">
        <is>
          <t>IPCA</t>
        </is>
      </c>
      <c r="E8813" t="n">
        <v>0.009488792934583046</v>
      </c>
      <c r="F8813" t="inlineStr">
        <is>
          <t>MENSAL</t>
        </is>
      </c>
      <c r="G8813" t="n">
        <v>47112</v>
      </c>
      <c r="H8813" t="n">
        <v>47112</v>
      </c>
      <c r="I8813" t="inlineStr">
        <is>
          <t>066</t>
        </is>
      </c>
      <c r="J8813" t="inlineStr">
        <is>
          <t>CARTEIRA</t>
        </is>
      </c>
      <c r="K8813" t="inlineStr">
        <is>
          <t>CONTRATO</t>
        </is>
      </c>
      <c r="L8813" t="n">
        <v>671.3045160000001</v>
      </c>
      <c r="M8813" t="inlineStr"/>
      <c r="N8813" t="inlineStr"/>
      <c r="O8813" s="142">
        <f>DATE(YEAR(H8813),MONTH(H8813),1)</f>
        <v/>
      </c>
      <c r="P8813" s="132">
        <f>IF(H8813&gt;$L$3,"Futuro","Atraso")</f>
        <v/>
      </c>
      <c r="Q8813">
        <f>12*(YEAR(H8813)-YEAR($L$3))+(MONTH(H8813)-MONTH($L$3))</f>
        <v/>
      </c>
      <c r="R8813" s="366">
        <f>IF(N8813="IBIRAPITANGA FASE 3",IF(P8813="Atraso",M8813,M8813/(1+$J$2)^Q8813),IF(P8813="Atraso",M8813,M8813/(1+$J$1)^Q8813))</f>
        <v/>
      </c>
    </row>
    <row r="8814">
      <c r="A8814" t="inlineStr">
        <is>
          <t>Q010L09</t>
        </is>
      </c>
      <c r="B8814" t="inlineStr">
        <is>
          <t>CRISTIANO EDSON DOS SANTOS</t>
        </is>
      </c>
      <c r="C8814" t="n">
        <v>1</v>
      </c>
      <c r="D8814" t="inlineStr">
        <is>
          <t>IPCA</t>
        </is>
      </c>
      <c r="E8814" t="n">
        <v>0.009488792934583046</v>
      </c>
      <c r="F8814" t="inlineStr">
        <is>
          <t>MENSAL</t>
        </is>
      </c>
      <c r="G8814" t="n">
        <v>47143</v>
      </c>
      <c r="H8814" t="n">
        <v>47143</v>
      </c>
      <c r="I8814" t="inlineStr">
        <is>
          <t>067</t>
        </is>
      </c>
      <c r="J8814" t="inlineStr">
        <is>
          <t>CARTEIRA</t>
        </is>
      </c>
      <c r="K8814" t="inlineStr">
        <is>
          <t>CONTRATO</t>
        </is>
      </c>
      <c r="L8814" t="n">
        <v>671.3045160000001</v>
      </c>
      <c r="M8814" t="inlineStr"/>
      <c r="N8814" t="inlineStr"/>
      <c r="O8814" s="142">
        <f>DATE(YEAR(H8814),MONTH(H8814),1)</f>
        <v/>
      </c>
      <c r="P8814" s="132">
        <f>IF(H8814&gt;$L$3,"Futuro","Atraso")</f>
        <v/>
      </c>
      <c r="Q8814">
        <f>12*(YEAR(H8814)-YEAR($L$3))+(MONTH(H8814)-MONTH($L$3))</f>
        <v/>
      </c>
      <c r="R8814" s="366">
        <f>IF(N8814="IBIRAPITANGA FASE 3",IF(P8814="Atraso",M8814,M8814/(1+$J$2)^Q8814),IF(P8814="Atraso",M8814,M8814/(1+$J$1)^Q8814))</f>
        <v/>
      </c>
    </row>
    <row r="8815">
      <c r="A8815" t="inlineStr">
        <is>
          <t>Q010L09</t>
        </is>
      </c>
      <c r="B8815" t="inlineStr">
        <is>
          <t>CRISTIANO EDSON DOS SANTOS</t>
        </is>
      </c>
      <c r="C8815" t="n">
        <v>1</v>
      </c>
      <c r="D8815" t="inlineStr">
        <is>
          <t>IPCA</t>
        </is>
      </c>
      <c r="E8815" t="n">
        <v>0.009488792934583046</v>
      </c>
      <c r="F8815" t="inlineStr">
        <is>
          <t>MENSAL</t>
        </is>
      </c>
      <c r="G8815" t="n">
        <v>47174</v>
      </c>
      <c r="H8815" t="n">
        <v>47174</v>
      </c>
      <c r="I8815" t="inlineStr">
        <is>
          <t>068</t>
        </is>
      </c>
      <c r="J8815" t="inlineStr">
        <is>
          <t>CARTEIRA</t>
        </is>
      </c>
      <c r="K8815" t="inlineStr">
        <is>
          <t>CONTRATO</t>
        </is>
      </c>
      <c r="L8815" t="n">
        <v>671.3045160000001</v>
      </c>
      <c r="M8815" t="inlineStr"/>
      <c r="N8815" t="inlineStr"/>
      <c r="O8815" s="142">
        <f>DATE(YEAR(H8815),MONTH(H8815),1)</f>
        <v/>
      </c>
      <c r="P8815" s="132">
        <f>IF(H8815&gt;$L$3,"Futuro","Atraso")</f>
        <v/>
      </c>
      <c r="Q8815">
        <f>12*(YEAR(H8815)-YEAR($L$3))+(MONTH(H8815)-MONTH($L$3))</f>
        <v/>
      </c>
      <c r="R8815" s="366">
        <f>IF(N8815="IBIRAPITANGA FASE 3",IF(P8815="Atraso",M8815,M8815/(1+$J$2)^Q8815),IF(P8815="Atraso",M8815,M8815/(1+$J$1)^Q8815))</f>
        <v/>
      </c>
    </row>
    <row r="8816">
      <c r="A8816" t="inlineStr">
        <is>
          <t>Q010L09</t>
        </is>
      </c>
      <c r="B8816" t="inlineStr">
        <is>
          <t>CRISTIANO EDSON DOS SANTOS</t>
        </is>
      </c>
      <c r="C8816" t="n">
        <v>1</v>
      </c>
      <c r="D8816" t="inlineStr">
        <is>
          <t>IPCA</t>
        </is>
      </c>
      <c r="E8816" t="n">
        <v>0.009488792934583046</v>
      </c>
      <c r="F8816" t="inlineStr">
        <is>
          <t>MENSAL</t>
        </is>
      </c>
      <c r="G8816" t="n">
        <v>47202</v>
      </c>
      <c r="H8816" t="n">
        <v>47202</v>
      </c>
      <c r="I8816" t="inlineStr">
        <is>
          <t>069</t>
        </is>
      </c>
      <c r="J8816" t="inlineStr">
        <is>
          <t>CARTEIRA</t>
        </is>
      </c>
      <c r="K8816" t="inlineStr">
        <is>
          <t>CONTRATO</t>
        </is>
      </c>
      <c r="L8816" t="n">
        <v>671.3045160000001</v>
      </c>
      <c r="M8816" t="inlineStr"/>
      <c r="N8816" t="inlineStr"/>
      <c r="O8816" s="142">
        <f>DATE(YEAR(H8816),MONTH(H8816),1)</f>
        <v/>
      </c>
      <c r="P8816" s="132">
        <f>IF(H8816&gt;$L$3,"Futuro","Atraso")</f>
        <v/>
      </c>
      <c r="Q8816">
        <f>12*(YEAR(H8816)-YEAR($L$3))+(MONTH(H8816)-MONTH($L$3))</f>
        <v/>
      </c>
      <c r="R8816" s="366">
        <f>IF(N8816="IBIRAPITANGA FASE 3",IF(P8816="Atraso",M8816,M8816/(1+$J$2)^Q8816),IF(P8816="Atraso",M8816,M8816/(1+$J$1)^Q8816))</f>
        <v/>
      </c>
    </row>
    <row r="8817">
      <c r="A8817" t="inlineStr">
        <is>
          <t>Q010L09</t>
        </is>
      </c>
      <c r="B8817" t="inlineStr">
        <is>
          <t>CRISTIANO EDSON DOS SANTOS</t>
        </is>
      </c>
      <c r="C8817" t="n">
        <v>1</v>
      </c>
      <c r="D8817" t="inlineStr">
        <is>
          <t>IPCA</t>
        </is>
      </c>
      <c r="E8817" t="n">
        <v>0.009488792934583046</v>
      </c>
      <c r="F8817" t="inlineStr">
        <is>
          <t>MENSAL</t>
        </is>
      </c>
      <c r="G8817" t="n">
        <v>47233</v>
      </c>
      <c r="H8817" t="n">
        <v>47233</v>
      </c>
      <c r="I8817" t="inlineStr">
        <is>
          <t>070</t>
        </is>
      </c>
      <c r="J8817" t="inlineStr">
        <is>
          <t>CARTEIRA</t>
        </is>
      </c>
      <c r="K8817" t="inlineStr">
        <is>
          <t>CONTRATO</t>
        </is>
      </c>
      <c r="L8817" t="n">
        <v>671.3045160000001</v>
      </c>
      <c r="M8817" t="inlineStr"/>
      <c r="N8817" t="inlineStr"/>
      <c r="O8817" s="142">
        <f>DATE(YEAR(H8817),MONTH(H8817),1)</f>
        <v/>
      </c>
      <c r="P8817" s="132">
        <f>IF(H8817&gt;$L$3,"Futuro","Atraso")</f>
        <v/>
      </c>
      <c r="Q8817">
        <f>12*(YEAR(H8817)-YEAR($L$3))+(MONTH(H8817)-MONTH($L$3))</f>
        <v/>
      </c>
      <c r="R8817" s="366">
        <f>IF(N8817="IBIRAPITANGA FASE 3",IF(P8817="Atraso",M8817,M8817/(1+$J$2)^Q8817),IF(P8817="Atraso",M8817,M8817/(1+$J$1)^Q8817))</f>
        <v/>
      </c>
    </row>
    <row r="8818">
      <c r="A8818" t="inlineStr">
        <is>
          <t>Q010L09</t>
        </is>
      </c>
      <c r="B8818" t="inlineStr">
        <is>
          <t>CRISTIANO EDSON DOS SANTOS</t>
        </is>
      </c>
      <c r="C8818" t="n">
        <v>1</v>
      </c>
      <c r="D8818" t="inlineStr">
        <is>
          <t>IPCA</t>
        </is>
      </c>
      <c r="E8818" t="n">
        <v>0.009488792934583046</v>
      </c>
      <c r="F8818" t="inlineStr">
        <is>
          <t>MENSAL</t>
        </is>
      </c>
      <c r="G8818" t="n">
        <v>47263</v>
      </c>
      <c r="H8818" t="n">
        <v>47263</v>
      </c>
      <c r="I8818" t="inlineStr">
        <is>
          <t>071</t>
        </is>
      </c>
      <c r="J8818" t="inlineStr">
        <is>
          <t>CARTEIRA</t>
        </is>
      </c>
      <c r="K8818" t="inlineStr">
        <is>
          <t>CONTRATO</t>
        </is>
      </c>
      <c r="L8818" t="n">
        <v>671.3045160000001</v>
      </c>
      <c r="M8818" t="inlineStr"/>
      <c r="N8818" t="inlineStr"/>
      <c r="O8818" s="142">
        <f>DATE(YEAR(H8818),MONTH(H8818),1)</f>
        <v/>
      </c>
      <c r="P8818" s="132">
        <f>IF(H8818&gt;$L$3,"Futuro","Atraso")</f>
        <v/>
      </c>
      <c r="Q8818">
        <f>12*(YEAR(H8818)-YEAR($L$3))+(MONTH(H8818)-MONTH($L$3))</f>
        <v/>
      </c>
      <c r="R8818" s="366">
        <f>IF(N8818="IBIRAPITANGA FASE 3",IF(P8818="Atraso",M8818,M8818/(1+$J$2)^Q8818),IF(P8818="Atraso",M8818,M8818/(1+$J$1)^Q8818))</f>
        <v/>
      </c>
    </row>
    <row r="8819">
      <c r="A8819" t="inlineStr">
        <is>
          <t>Q010L09</t>
        </is>
      </c>
      <c r="B8819" t="inlineStr">
        <is>
          <t>CRISTIANO EDSON DOS SANTOS</t>
        </is>
      </c>
      <c r="C8819" t="n">
        <v>1</v>
      </c>
      <c r="D8819" t="inlineStr">
        <is>
          <t>IPCA</t>
        </is>
      </c>
      <c r="E8819" t="n">
        <v>0.009488792934583046</v>
      </c>
      <c r="F8819" t="inlineStr">
        <is>
          <t>MENSAL</t>
        </is>
      </c>
      <c r="G8819" t="n">
        <v>47294</v>
      </c>
      <c r="H8819" t="n">
        <v>47294</v>
      </c>
      <c r="I8819" t="inlineStr">
        <is>
          <t>072</t>
        </is>
      </c>
      <c r="J8819" t="inlineStr">
        <is>
          <t>CARTEIRA</t>
        </is>
      </c>
      <c r="K8819" t="inlineStr">
        <is>
          <t>CONTRATO</t>
        </is>
      </c>
      <c r="L8819" t="n">
        <v>671.3045160000001</v>
      </c>
      <c r="M8819" t="inlineStr"/>
      <c r="N8819" t="inlineStr"/>
      <c r="O8819" s="142">
        <f>DATE(YEAR(H8819),MONTH(H8819),1)</f>
        <v/>
      </c>
      <c r="P8819" s="132">
        <f>IF(H8819&gt;$L$3,"Futuro","Atraso")</f>
        <v/>
      </c>
      <c r="Q8819">
        <f>12*(YEAR(H8819)-YEAR($L$3))+(MONTH(H8819)-MONTH($L$3))</f>
        <v/>
      </c>
      <c r="R8819" s="366">
        <f>IF(N8819="IBIRAPITANGA FASE 3",IF(P8819="Atraso",M8819,M8819/(1+$J$2)^Q8819),IF(P8819="Atraso",M8819,M8819/(1+$J$1)^Q8819))</f>
        <v/>
      </c>
    </row>
    <row r="8820">
      <c r="A8820" t="inlineStr">
        <is>
          <t>Q010L09</t>
        </is>
      </c>
      <c r="B8820" t="inlineStr">
        <is>
          <t>CRISTIANO EDSON DOS SANTOS</t>
        </is>
      </c>
      <c r="C8820" t="n">
        <v>1</v>
      </c>
      <c r="D8820" t="inlineStr">
        <is>
          <t>IPCA</t>
        </is>
      </c>
      <c r="E8820" t="n">
        <v>0.009488792934583046</v>
      </c>
      <c r="F8820" t="inlineStr">
        <is>
          <t>MENSAL</t>
        </is>
      </c>
      <c r="G8820" t="n">
        <v>47324</v>
      </c>
      <c r="H8820" t="n">
        <v>47324</v>
      </c>
      <c r="I8820" t="inlineStr">
        <is>
          <t>073</t>
        </is>
      </c>
      <c r="J8820" t="inlineStr">
        <is>
          <t>CARTEIRA</t>
        </is>
      </c>
      <c r="K8820" t="inlineStr">
        <is>
          <t>CONTRATO</t>
        </is>
      </c>
      <c r="L8820" t="n">
        <v>671.3045160000001</v>
      </c>
      <c r="M8820" t="inlineStr"/>
      <c r="N8820" t="inlineStr"/>
      <c r="O8820" s="142">
        <f>DATE(YEAR(H8820),MONTH(H8820),1)</f>
        <v/>
      </c>
      <c r="P8820" s="132">
        <f>IF(H8820&gt;$L$3,"Futuro","Atraso")</f>
        <v/>
      </c>
      <c r="Q8820">
        <f>12*(YEAR(H8820)-YEAR($L$3))+(MONTH(H8820)-MONTH($L$3))</f>
        <v/>
      </c>
      <c r="R8820" s="366">
        <f>IF(N8820="IBIRAPITANGA FASE 3",IF(P8820="Atraso",M8820,M8820/(1+$J$2)^Q8820),IF(P8820="Atraso",M8820,M8820/(1+$J$1)^Q8820))</f>
        <v/>
      </c>
    </row>
    <row r="8821">
      <c r="A8821" t="inlineStr">
        <is>
          <t>Q010L09</t>
        </is>
      </c>
      <c r="B8821" t="inlineStr">
        <is>
          <t>CRISTIANO EDSON DOS SANTOS</t>
        </is>
      </c>
      <c r="C8821" t="n">
        <v>1</v>
      </c>
      <c r="D8821" t="inlineStr">
        <is>
          <t>IPCA</t>
        </is>
      </c>
      <c r="E8821" t="n">
        <v>0.009488792934583046</v>
      </c>
      <c r="F8821" t="inlineStr">
        <is>
          <t>MENSAL</t>
        </is>
      </c>
      <c r="G8821" t="n">
        <v>47355</v>
      </c>
      <c r="H8821" t="n">
        <v>47355</v>
      </c>
      <c r="I8821" t="inlineStr">
        <is>
          <t>074</t>
        </is>
      </c>
      <c r="J8821" t="inlineStr">
        <is>
          <t>CARTEIRA</t>
        </is>
      </c>
      <c r="K8821" t="inlineStr">
        <is>
          <t>CONTRATO</t>
        </is>
      </c>
      <c r="L8821" t="n">
        <v>671.3045160000001</v>
      </c>
      <c r="M8821" t="inlineStr"/>
      <c r="N8821" t="inlineStr"/>
      <c r="O8821" s="142">
        <f>DATE(YEAR(H8821),MONTH(H8821),1)</f>
        <v/>
      </c>
      <c r="P8821" s="132">
        <f>IF(H8821&gt;$L$3,"Futuro","Atraso")</f>
        <v/>
      </c>
      <c r="Q8821">
        <f>12*(YEAR(H8821)-YEAR($L$3))+(MONTH(H8821)-MONTH($L$3))</f>
        <v/>
      </c>
      <c r="R8821" s="366">
        <f>IF(N8821="IBIRAPITANGA FASE 3",IF(P8821="Atraso",M8821,M8821/(1+$J$2)^Q8821),IF(P8821="Atraso",M8821,M8821/(1+$J$1)^Q8821))</f>
        <v/>
      </c>
    </row>
    <row r="8822">
      <c r="A8822" t="inlineStr">
        <is>
          <t>Q010L09</t>
        </is>
      </c>
      <c r="B8822" t="inlineStr">
        <is>
          <t>CRISTIANO EDSON DOS SANTOS</t>
        </is>
      </c>
      <c r="C8822" t="n">
        <v>1</v>
      </c>
      <c r="D8822" t="inlineStr">
        <is>
          <t>IPCA</t>
        </is>
      </c>
      <c r="E8822" t="n">
        <v>0.009488792934583046</v>
      </c>
      <c r="F8822" t="inlineStr">
        <is>
          <t>MENSAL</t>
        </is>
      </c>
      <c r="G8822" t="n">
        <v>47386</v>
      </c>
      <c r="H8822" t="n">
        <v>47386</v>
      </c>
      <c r="I8822" t="inlineStr">
        <is>
          <t>075</t>
        </is>
      </c>
      <c r="J8822" t="inlineStr">
        <is>
          <t>CARTEIRA</t>
        </is>
      </c>
      <c r="K8822" t="inlineStr">
        <is>
          <t>CONTRATO</t>
        </is>
      </c>
      <c r="L8822" t="n">
        <v>671.3045160000001</v>
      </c>
      <c r="M8822" t="inlineStr"/>
      <c r="N8822" t="inlineStr"/>
      <c r="O8822" s="142">
        <f>DATE(YEAR(H8822),MONTH(H8822),1)</f>
        <v/>
      </c>
      <c r="P8822" s="132">
        <f>IF(H8822&gt;$L$3,"Futuro","Atraso")</f>
        <v/>
      </c>
      <c r="Q8822">
        <f>12*(YEAR(H8822)-YEAR($L$3))+(MONTH(H8822)-MONTH($L$3))</f>
        <v/>
      </c>
      <c r="R8822" s="366">
        <f>IF(N8822="IBIRAPITANGA FASE 3",IF(P8822="Atraso",M8822,M8822/(1+$J$2)^Q8822),IF(P8822="Atraso",M8822,M8822/(1+$J$1)^Q8822))</f>
        <v/>
      </c>
    </row>
    <row r="8823">
      <c r="A8823" t="inlineStr">
        <is>
          <t>Q010L09</t>
        </is>
      </c>
      <c r="B8823" t="inlineStr">
        <is>
          <t>CRISTIANO EDSON DOS SANTOS</t>
        </is>
      </c>
      <c r="C8823" t="n">
        <v>1</v>
      </c>
      <c r="D8823" t="inlineStr">
        <is>
          <t>IPCA</t>
        </is>
      </c>
      <c r="E8823" t="n">
        <v>0.009488792934583046</v>
      </c>
      <c r="F8823" t="inlineStr">
        <is>
          <t>MENSAL</t>
        </is>
      </c>
      <c r="G8823" t="n">
        <v>47416</v>
      </c>
      <c r="H8823" t="n">
        <v>47416</v>
      </c>
      <c r="I8823" t="inlineStr">
        <is>
          <t>076</t>
        </is>
      </c>
      <c r="J8823" t="inlineStr">
        <is>
          <t>CARTEIRA</t>
        </is>
      </c>
      <c r="K8823" t="inlineStr">
        <is>
          <t>CONTRATO</t>
        </is>
      </c>
      <c r="L8823" t="n">
        <v>671.3045160000001</v>
      </c>
      <c r="M8823" t="inlineStr"/>
      <c r="N8823" t="inlineStr"/>
      <c r="O8823" s="142">
        <f>DATE(YEAR(H8823),MONTH(H8823),1)</f>
        <v/>
      </c>
      <c r="P8823" s="132">
        <f>IF(H8823&gt;$L$3,"Futuro","Atraso")</f>
        <v/>
      </c>
      <c r="Q8823">
        <f>12*(YEAR(H8823)-YEAR($L$3))+(MONTH(H8823)-MONTH($L$3))</f>
        <v/>
      </c>
      <c r="R8823" s="366">
        <f>IF(N8823="IBIRAPITANGA FASE 3",IF(P8823="Atraso",M8823,M8823/(1+$J$2)^Q8823),IF(P8823="Atraso",M8823,M8823/(1+$J$1)^Q8823))</f>
        <v/>
      </c>
    </row>
    <row r="8824">
      <c r="A8824" t="inlineStr">
        <is>
          <t>Q010L09</t>
        </is>
      </c>
      <c r="B8824" t="inlineStr">
        <is>
          <t>CRISTIANO EDSON DOS SANTOS</t>
        </is>
      </c>
      <c r="C8824" t="n">
        <v>1</v>
      </c>
      <c r="D8824" t="inlineStr">
        <is>
          <t>IPCA</t>
        </is>
      </c>
      <c r="E8824" t="n">
        <v>0.009488792934583046</v>
      </c>
      <c r="F8824" t="inlineStr">
        <is>
          <t>MENSAL</t>
        </is>
      </c>
      <c r="G8824" t="n">
        <v>47447</v>
      </c>
      <c r="H8824" t="n">
        <v>47447</v>
      </c>
      <c r="I8824" t="inlineStr">
        <is>
          <t>077</t>
        </is>
      </c>
      <c r="J8824" t="inlineStr">
        <is>
          <t>CARTEIRA</t>
        </is>
      </c>
      <c r="K8824" t="inlineStr">
        <is>
          <t>CONTRATO</t>
        </is>
      </c>
      <c r="L8824" t="n">
        <v>671.3045160000001</v>
      </c>
      <c r="M8824" t="inlineStr"/>
      <c r="N8824" t="inlineStr"/>
      <c r="O8824" s="142">
        <f>DATE(YEAR(H8824),MONTH(H8824),1)</f>
        <v/>
      </c>
      <c r="P8824" s="132">
        <f>IF(H8824&gt;$L$3,"Futuro","Atraso")</f>
        <v/>
      </c>
      <c r="Q8824">
        <f>12*(YEAR(H8824)-YEAR($L$3))+(MONTH(H8824)-MONTH($L$3))</f>
        <v/>
      </c>
      <c r="R8824" s="366">
        <f>IF(N8824="IBIRAPITANGA FASE 3",IF(P8824="Atraso",M8824,M8824/(1+$J$2)^Q8824),IF(P8824="Atraso",M8824,M8824/(1+$J$1)^Q8824))</f>
        <v/>
      </c>
    </row>
    <row r="8825">
      <c r="A8825" t="inlineStr">
        <is>
          <t>Q010L09</t>
        </is>
      </c>
      <c r="B8825" t="inlineStr">
        <is>
          <t>CRISTIANO EDSON DOS SANTOS</t>
        </is>
      </c>
      <c r="C8825" t="n">
        <v>1</v>
      </c>
      <c r="D8825" t="inlineStr">
        <is>
          <t>IPCA</t>
        </is>
      </c>
      <c r="E8825" t="n">
        <v>0.009488792934583046</v>
      </c>
      <c r="F8825" t="inlineStr">
        <is>
          <t>MENSAL</t>
        </is>
      </c>
      <c r="G8825" t="n">
        <v>47477</v>
      </c>
      <c r="H8825" t="n">
        <v>47477</v>
      </c>
      <c r="I8825" t="inlineStr">
        <is>
          <t>078</t>
        </is>
      </c>
      <c r="J8825" t="inlineStr">
        <is>
          <t>CARTEIRA</t>
        </is>
      </c>
      <c r="K8825" t="inlineStr">
        <is>
          <t>CONTRATO</t>
        </is>
      </c>
      <c r="L8825" t="n">
        <v>671.3045160000001</v>
      </c>
      <c r="M8825" t="inlineStr"/>
      <c r="N8825" t="inlineStr"/>
      <c r="O8825" s="142">
        <f>DATE(YEAR(H8825),MONTH(H8825),1)</f>
        <v/>
      </c>
      <c r="P8825" s="132">
        <f>IF(H8825&gt;$L$3,"Futuro","Atraso")</f>
        <v/>
      </c>
      <c r="Q8825">
        <f>12*(YEAR(H8825)-YEAR($L$3))+(MONTH(H8825)-MONTH($L$3))</f>
        <v/>
      </c>
      <c r="R8825" s="366">
        <f>IF(N8825="IBIRAPITANGA FASE 3",IF(P8825="Atraso",M8825,M8825/(1+$J$2)^Q8825),IF(P8825="Atraso",M8825,M8825/(1+$J$1)^Q8825))</f>
        <v/>
      </c>
    </row>
    <row r="8826">
      <c r="A8826" t="inlineStr">
        <is>
          <t>Q010L09</t>
        </is>
      </c>
      <c r="B8826" t="inlineStr">
        <is>
          <t>CRISTIANO EDSON DOS SANTOS</t>
        </is>
      </c>
      <c r="C8826" t="n">
        <v>1</v>
      </c>
      <c r="D8826" t="inlineStr">
        <is>
          <t>IPCA</t>
        </is>
      </c>
      <c r="E8826" t="n">
        <v>0.009488792934583046</v>
      </c>
      <c r="F8826" t="inlineStr">
        <is>
          <t>MENSAL</t>
        </is>
      </c>
      <c r="G8826" t="n">
        <v>47508</v>
      </c>
      <c r="H8826" t="n">
        <v>47508</v>
      </c>
      <c r="I8826" t="inlineStr">
        <is>
          <t>079</t>
        </is>
      </c>
      <c r="J8826" t="inlineStr">
        <is>
          <t>CARTEIRA</t>
        </is>
      </c>
      <c r="K8826" t="inlineStr">
        <is>
          <t>CONTRATO</t>
        </is>
      </c>
      <c r="L8826" t="n">
        <v>671.3045160000001</v>
      </c>
      <c r="M8826" t="inlineStr"/>
      <c r="N8826" t="inlineStr"/>
      <c r="O8826" s="142">
        <f>DATE(YEAR(H8826),MONTH(H8826),1)</f>
        <v/>
      </c>
      <c r="P8826" s="132">
        <f>IF(H8826&gt;$L$3,"Futuro","Atraso")</f>
        <v/>
      </c>
      <c r="Q8826">
        <f>12*(YEAR(H8826)-YEAR($L$3))+(MONTH(H8826)-MONTH($L$3))</f>
        <v/>
      </c>
      <c r="R8826" s="366">
        <f>IF(N8826="IBIRAPITANGA FASE 3",IF(P8826="Atraso",M8826,M8826/(1+$J$2)^Q8826),IF(P8826="Atraso",M8826,M8826/(1+$J$1)^Q8826))</f>
        <v/>
      </c>
    </row>
    <row r="8827">
      <c r="A8827" t="inlineStr">
        <is>
          <t>Q010L09</t>
        </is>
      </c>
      <c r="B8827" t="inlineStr">
        <is>
          <t>CRISTIANO EDSON DOS SANTOS</t>
        </is>
      </c>
      <c r="C8827" t="n">
        <v>1</v>
      </c>
      <c r="D8827" t="inlineStr">
        <is>
          <t>IPCA</t>
        </is>
      </c>
      <c r="E8827" t="n">
        <v>0.009488792934583046</v>
      </c>
      <c r="F8827" t="inlineStr">
        <is>
          <t>MENSAL</t>
        </is>
      </c>
      <c r="G8827" t="n">
        <v>47539</v>
      </c>
      <c r="H8827" t="n">
        <v>47539</v>
      </c>
      <c r="I8827" t="inlineStr">
        <is>
          <t>080</t>
        </is>
      </c>
      <c r="J8827" t="inlineStr">
        <is>
          <t>CARTEIRA</t>
        </is>
      </c>
      <c r="K8827" t="inlineStr">
        <is>
          <t>CONTRATO</t>
        </is>
      </c>
      <c r="L8827" t="n">
        <v>671.3045160000001</v>
      </c>
      <c r="M8827" t="inlineStr"/>
      <c r="N8827" t="inlineStr"/>
      <c r="O8827" s="142">
        <f>DATE(YEAR(H8827),MONTH(H8827),1)</f>
        <v/>
      </c>
      <c r="P8827" s="132">
        <f>IF(H8827&gt;$L$3,"Futuro","Atraso")</f>
        <v/>
      </c>
      <c r="Q8827">
        <f>12*(YEAR(H8827)-YEAR($L$3))+(MONTH(H8827)-MONTH($L$3))</f>
        <v/>
      </c>
      <c r="R8827" s="366">
        <f>IF(N8827="IBIRAPITANGA FASE 3",IF(P8827="Atraso",M8827,M8827/(1+$J$2)^Q8827),IF(P8827="Atraso",M8827,M8827/(1+$J$1)^Q8827))</f>
        <v/>
      </c>
    </row>
    <row r="8828">
      <c r="A8828" t="inlineStr">
        <is>
          <t>Q010L09</t>
        </is>
      </c>
      <c r="B8828" t="inlineStr">
        <is>
          <t>CRISTIANO EDSON DOS SANTOS</t>
        </is>
      </c>
      <c r="C8828" t="n">
        <v>1</v>
      </c>
      <c r="D8828" t="inlineStr">
        <is>
          <t>IPCA</t>
        </is>
      </c>
      <c r="E8828" t="n">
        <v>0.009488792934583046</v>
      </c>
      <c r="F8828" t="inlineStr">
        <is>
          <t>MENSAL</t>
        </is>
      </c>
      <c r="G8828" t="n">
        <v>47567</v>
      </c>
      <c r="H8828" t="n">
        <v>47567</v>
      </c>
      <c r="I8828" t="inlineStr">
        <is>
          <t>081</t>
        </is>
      </c>
      <c r="J8828" t="inlineStr">
        <is>
          <t>CARTEIRA</t>
        </is>
      </c>
      <c r="K8828" t="inlineStr">
        <is>
          <t>CONTRATO</t>
        </is>
      </c>
      <c r="L8828" t="n">
        <v>671.3045160000001</v>
      </c>
      <c r="M8828" t="inlineStr"/>
      <c r="N8828" t="inlineStr"/>
      <c r="O8828" s="142">
        <f>DATE(YEAR(H8828),MONTH(H8828),1)</f>
        <v/>
      </c>
      <c r="P8828" s="132">
        <f>IF(H8828&gt;$L$3,"Futuro","Atraso")</f>
        <v/>
      </c>
      <c r="Q8828">
        <f>12*(YEAR(H8828)-YEAR($L$3))+(MONTH(H8828)-MONTH($L$3))</f>
        <v/>
      </c>
      <c r="R8828" s="366">
        <f>IF(N8828="IBIRAPITANGA FASE 3",IF(P8828="Atraso",M8828,M8828/(1+$J$2)^Q8828),IF(P8828="Atraso",M8828,M8828/(1+$J$1)^Q8828))</f>
        <v/>
      </c>
    </row>
    <row r="8829">
      <c r="A8829" t="inlineStr">
        <is>
          <t>Q010L09</t>
        </is>
      </c>
      <c r="B8829" t="inlineStr">
        <is>
          <t>CRISTIANO EDSON DOS SANTOS</t>
        </is>
      </c>
      <c r="C8829" t="n">
        <v>1</v>
      </c>
      <c r="D8829" t="inlineStr">
        <is>
          <t>IPCA</t>
        </is>
      </c>
      <c r="E8829" t="n">
        <v>0.009488792934583046</v>
      </c>
      <c r="F8829" t="inlineStr">
        <is>
          <t>MENSAL</t>
        </is>
      </c>
      <c r="G8829" t="n">
        <v>47598</v>
      </c>
      <c r="H8829" t="n">
        <v>47598</v>
      </c>
      <c r="I8829" t="inlineStr">
        <is>
          <t>082</t>
        </is>
      </c>
      <c r="J8829" t="inlineStr">
        <is>
          <t>CARTEIRA</t>
        </is>
      </c>
      <c r="K8829" t="inlineStr">
        <is>
          <t>CONTRATO</t>
        </is>
      </c>
      <c r="L8829" t="n">
        <v>671.3045160000001</v>
      </c>
      <c r="M8829" t="inlineStr"/>
      <c r="N8829" t="inlineStr"/>
      <c r="O8829" s="142">
        <f>DATE(YEAR(H8829),MONTH(H8829),1)</f>
        <v/>
      </c>
      <c r="P8829" s="132">
        <f>IF(H8829&gt;$L$3,"Futuro","Atraso")</f>
        <v/>
      </c>
      <c r="Q8829">
        <f>12*(YEAR(H8829)-YEAR($L$3))+(MONTH(H8829)-MONTH($L$3))</f>
        <v/>
      </c>
      <c r="R8829" s="366">
        <f>IF(N8829="IBIRAPITANGA FASE 3",IF(P8829="Atraso",M8829,M8829/(1+$J$2)^Q8829),IF(P8829="Atraso",M8829,M8829/(1+$J$1)^Q8829))</f>
        <v/>
      </c>
    </row>
    <row r="8830">
      <c r="A8830" t="inlineStr">
        <is>
          <t>Q010L09</t>
        </is>
      </c>
      <c r="B8830" t="inlineStr">
        <is>
          <t>CRISTIANO EDSON DOS SANTOS</t>
        </is>
      </c>
      <c r="C8830" t="n">
        <v>1</v>
      </c>
      <c r="D8830" t="inlineStr">
        <is>
          <t>IPCA</t>
        </is>
      </c>
      <c r="E8830" t="n">
        <v>0.009488792934583046</v>
      </c>
      <c r="F8830" t="inlineStr">
        <is>
          <t>MENSAL</t>
        </is>
      </c>
      <c r="G8830" t="n">
        <v>47628</v>
      </c>
      <c r="H8830" t="n">
        <v>47628</v>
      </c>
      <c r="I8830" t="inlineStr">
        <is>
          <t>083</t>
        </is>
      </c>
      <c r="J8830" t="inlineStr">
        <is>
          <t>CARTEIRA</t>
        </is>
      </c>
      <c r="K8830" t="inlineStr">
        <is>
          <t>CONTRATO</t>
        </is>
      </c>
      <c r="L8830" t="n">
        <v>671.3045160000001</v>
      </c>
      <c r="M8830" t="inlineStr"/>
      <c r="N8830" t="inlineStr"/>
      <c r="O8830" s="142">
        <f>DATE(YEAR(H8830),MONTH(H8830),1)</f>
        <v/>
      </c>
      <c r="P8830" s="132">
        <f>IF(H8830&gt;$L$3,"Futuro","Atraso")</f>
        <v/>
      </c>
      <c r="Q8830">
        <f>12*(YEAR(H8830)-YEAR($L$3))+(MONTH(H8830)-MONTH($L$3))</f>
        <v/>
      </c>
      <c r="R8830" s="366">
        <f>IF(N8830="IBIRAPITANGA FASE 3",IF(P8830="Atraso",M8830,M8830/(1+$J$2)^Q8830),IF(P8830="Atraso",M8830,M8830/(1+$J$1)^Q8830))</f>
        <v/>
      </c>
    </row>
    <row r="8831">
      <c r="A8831" t="inlineStr">
        <is>
          <t>Q010L09</t>
        </is>
      </c>
      <c r="B8831" t="inlineStr">
        <is>
          <t>CRISTIANO EDSON DOS SANTOS</t>
        </is>
      </c>
      <c r="C8831" t="n">
        <v>1</v>
      </c>
      <c r="D8831" t="inlineStr">
        <is>
          <t>IPCA</t>
        </is>
      </c>
      <c r="E8831" t="n">
        <v>0.009488792934583046</v>
      </c>
      <c r="F8831" t="inlineStr">
        <is>
          <t>MENSAL</t>
        </is>
      </c>
      <c r="G8831" t="n">
        <v>47659</v>
      </c>
      <c r="H8831" t="n">
        <v>47659</v>
      </c>
      <c r="I8831" t="inlineStr">
        <is>
          <t>084</t>
        </is>
      </c>
      <c r="J8831" t="inlineStr">
        <is>
          <t>CARTEIRA</t>
        </is>
      </c>
      <c r="K8831" t="inlineStr">
        <is>
          <t>CONTRATO</t>
        </is>
      </c>
      <c r="L8831" t="n">
        <v>671.3045160000001</v>
      </c>
      <c r="M8831" t="inlineStr"/>
      <c r="N8831" t="inlineStr"/>
      <c r="O8831" s="142">
        <f>DATE(YEAR(H8831),MONTH(H8831),1)</f>
        <v/>
      </c>
      <c r="P8831" s="132">
        <f>IF(H8831&gt;$L$3,"Futuro","Atraso")</f>
        <v/>
      </c>
      <c r="Q8831">
        <f>12*(YEAR(H8831)-YEAR($L$3))+(MONTH(H8831)-MONTH($L$3))</f>
        <v/>
      </c>
      <c r="R8831" s="366">
        <f>IF(N8831="IBIRAPITANGA FASE 3",IF(P8831="Atraso",M8831,M8831/(1+$J$2)^Q8831),IF(P8831="Atraso",M8831,M8831/(1+$J$1)^Q8831))</f>
        <v/>
      </c>
    </row>
    <row r="8832">
      <c r="A8832" t="inlineStr">
        <is>
          <t>Q010L09</t>
        </is>
      </c>
      <c r="B8832" t="inlineStr">
        <is>
          <t>CRISTIANO EDSON DOS SANTOS</t>
        </is>
      </c>
      <c r="C8832" t="n">
        <v>1</v>
      </c>
      <c r="D8832" t="inlineStr">
        <is>
          <t>IPCA</t>
        </is>
      </c>
      <c r="E8832" t="n">
        <v>0.009488792934583046</v>
      </c>
      <c r="F8832" t="inlineStr">
        <is>
          <t>MENSAL</t>
        </is>
      </c>
      <c r="G8832" t="n">
        <v>47689</v>
      </c>
      <c r="H8832" t="n">
        <v>47689</v>
      </c>
      <c r="I8832" t="inlineStr">
        <is>
          <t>085</t>
        </is>
      </c>
      <c r="J8832" t="inlineStr">
        <is>
          <t>CARTEIRA</t>
        </is>
      </c>
      <c r="K8832" t="inlineStr">
        <is>
          <t>CONTRATO</t>
        </is>
      </c>
      <c r="L8832" t="n">
        <v>671.3045160000001</v>
      </c>
      <c r="M8832" t="inlineStr"/>
      <c r="N8832" t="inlineStr"/>
      <c r="O8832" s="142">
        <f>DATE(YEAR(H8832),MONTH(H8832),1)</f>
        <v/>
      </c>
      <c r="P8832" s="132">
        <f>IF(H8832&gt;$L$3,"Futuro","Atraso")</f>
        <v/>
      </c>
      <c r="Q8832">
        <f>12*(YEAR(H8832)-YEAR($L$3))+(MONTH(H8832)-MONTH($L$3))</f>
        <v/>
      </c>
      <c r="R8832" s="366">
        <f>IF(N8832="IBIRAPITANGA FASE 3",IF(P8832="Atraso",M8832,M8832/(1+$J$2)^Q8832),IF(P8832="Atraso",M8832,M8832/(1+$J$1)^Q8832))</f>
        <v/>
      </c>
    </row>
    <row r="8833">
      <c r="A8833" t="inlineStr">
        <is>
          <t>Q010L09</t>
        </is>
      </c>
      <c r="B8833" t="inlineStr">
        <is>
          <t>CRISTIANO EDSON DOS SANTOS</t>
        </is>
      </c>
      <c r="C8833" t="n">
        <v>1</v>
      </c>
      <c r="D8833" t="inlineStr">
        <is>
          <t>IPCA</t>
        </is>
      </c>
      <c r="E8833" t="n">
        <v>0.009488792934583046</v>
      </c>
      <c r="F8833" t="inlineStr">
        <is>
          <t>MENSAL</t>
        </is>
      </c>
      <c r="G8833" t="n">
        <v>47720</v>
      </c>
      <c r="H8833" t="n">
        <v>47720</v>
      </c>
      <c r="I8833" t="inlineStr">
        <is>
          <t>086</t>
        </is>
      </c>
      <c r="J8833" t="inlineStr">
        <is>
          <t>CARTEIRA</t>
        </is>
      </c>
      <c r="K8833" t="inlineStr">
        <is>
          <t>CONTRATO</t>
        </is>
      </c>
      <c r="L8833" t="n">
        <v>671.3045160000001</v>
      </c>
      <c r="M8833" t="inlineStr"/>
      <c r="N8833" t="inlineStr"/>
      <c r="O8833" s="142">
        <f>DATE(YEAR(H8833),MONTH(H8833),1)</f>
        <v/>
      </c>
      <c r="P8833" s="132">
        <f>IF(H8833&gt;$L$3,"Futuro","Atraso")</f>
        <v/>
      </c>
      <c r="Q8833">
        <f>12*(YEAR(H8833)-YEAR($L$3))+(MONTH(H8833)-MONTH($L$3))</f>
        <v/>
      </c>
      <c r="R8833" s="366">
        <f>IF(N8833="IBIRAPITANGA FASE 3",IF(P8833="Atraso",M8833,M8833/(1+$J$2)^Q8833),IF(P8833="Atraso",M8833,M8833/(1+$J$1)^Q8833))</f>
        <v/>
      </c>
    </row>
    <row r="8834">
      <c r="A8834" t="inlineStr">
        <is>
          <t>Q010L09</t>
        </is>
      </c>
      <c r="B8834" t="inlineStr">
        <is>
          <t>CRISTIANO EDSON DOS SANTOS</t>
        </is>
      </c>
      <c r="C8834" t="n">
        <v>1</v>
      </c>
      <c r="D8834" t="inlineStr">
        <is>
          <t>IPCA</t>
        </is>
      </c>
      <c r="E8834" t="n">
        <v>0.009488792934583046</v>
      </c>
      <c r="F8834" t="inlineStr">
        <is>
          <t>MENSAL</t>
        </is>
      </c>
      <c r="G8834" t="n">
        <v>47751</v>
      </c>
      <c r="H8834" t="n">
        <v>47751</v>
      </c>
      <c r="I8834" t="inlineStr">
        <is>
          <t>087</t>
        </is>
      </c>
      <c r="J8834" t="inlineStr">
        <is>
          <t>CARTEIRA</t>
        </is>
      </c>
      <c r="K8834" t="inlineStr">
        <is>
          <t>CONTRATO</t>
        </is>
      </c>
      <c r="L8834" t="n">
        <v>671.3045160000001</v>
      </c>
      <c r="M8834" t="inlineStr"/>
      <c r="N8834" t="inlineStr"/>
      <c r="O8834" s="142">
        <f>DATE(YEAR(H8834),MONTH(H8834),1)</f>
        <v/>
      </c>
      <c r="P8834" s="132">
        <f>IF(H8834&gt;$L$3,"Futuro","Atraso")</f>
        <v/>
      </c>
      <c r="Q8834">
        <f>12*(YEAR(H8834)-YEAR($L$3))+(MONTH(H8834)-MONTH($L$3))</f>
        <v/>
      </c>
      <c r="R8834" s="366">
        <f>IF(N8834="IBIRAPITANGA FASE 3",IF(P8834="Atraso",M8834,M8834/(1+$J$2)^Q8834),IF(P8834="Atraso",M8834,M8834/(1+$J$1)^Q8834))</f>
        <v/>
      </c>
    </row>
    <row r="8835">
      <c r="A8835" t="inlineStr">
        <is>
          <t>Q010L09</t>
        </is>
      </c>
      <c r="B8835" t="inlineStr">
        <is>
          <t>CRISTIANO EDSON DOS SANTOS</t>
        </is>
      </c>
      <c r="C8835" t="n">
        <v>1</v>
      </c>
      <c r="D8835" t="inlineStr">
        <is>
          <t>IPCA</t>
        </is>
      </c>
      <c r="E8835" t="n">
        <v>0.009488792934583046</v>
      </c>
      <c r="F8835" t="inlineStr">
        <is>
          <t>MENSAL</t>
        </is>
      </c>
      <c r="G8835" t="n">
        <v>47781</v>
      </c>
      <c r="H8835" t="n">
        <v>47781</v>
      </c>
      <c r="I8835" t="inlineStr">
        <is>
          <t>088</t>
        </is>
      </c>
      <c r="J8835" t="inlineStr">
        <is>
          <t>CARTEIRA</t>
        </is>
      </c>
      <c r="K8835" t="inlineStr">
        <is>
          <t>CONTRATO</t>
        </is>
      </c>
      <c r="L8835" t="n">
        <v>671.3045160000001</v>
      </c>
      <c r="M8835" t="inlineStr"/>
      <c r="N8835" t="inlineStr"/>
      <c r="O8835" s="142">
        <f>DATE(YEAR(H8835),MONTH(H8835),1)</f>
        <v/>
      </c>
      <c r="P8835" s="132">
        <f>IF(H8835&gt;$L$3,"Futuro","Atraso")</f>
        <v/>
      </c>
      <c r="Q8835">
        <f>12*(YEAR(H8835)-YEAR($L$3))+(MONTH(H8835)-MONTH($L$3))</f>
        <v/>
      </c>
      <c r="R8835" s="366">
        <f>IF(N8835="IBIRAPITANGA FASE 3",IF(P8835="Atraso",M8835,M8835/(1+$J$2)^Q8835),IF(P8835="Atraso",M8835,M8835/(1+$J$1)^Q8835))</f>
        <v/>
      </c>
    </row>
    <row r="8836">
      <c r="A8836" t="inlineStr">
        <is>
          <t>Q010L09</t>
        </is>
      </c>
      <c r="B8836" t="inlineStr">
        <is>
          <t>CRISTIANO EDSON DOS SANTOS</t>
        </is>
      </c>
      <c r="C8836" t="n">
        <v>1</v>
      </c>
      <c r="D8836" t="inlineStr">
        <is>
          <t>IPCA</t>
        </is>
      </c>
      <c r="E8836" t="n">
        <v>0.009488792934583046</v>
      </c>
      <c r="F8836" t="inlineStr">
        <is>
          <t>MENSAL</t>
        </is>
      </c>
      <c r="G8836" t="n">
        <v>47812</v>
      </c>
      <c r="H8836" t="n">
        <v>47812</v>
      </c>
      <c r="I8836" t="inlineStr">
        <is>
          <t>089</t>
        </is>
      </c>
      <c r="J8836" t="inlineStr">
        <is>
          <t>CARTEIRA</t>
        </is>
      </c>
      <c r="K8836" t="inlineStr">
        <is>
          <t>CONTRATO</t>
        </is>
      </c>
      <c r="L8836" t="n">
        <v>671.3045160000001</v>
      </c>
      <c r="M8836" t="inlineStr"/>
      <c r="N8836" t="inlineStr"/>
      <c r="O8836" s="142">
        <f>DATE(YEAR(H8836),MONTH(H8836),1)</f>
        <v/>
      </c>
      <c r="P8836" s="132">
        <f>IF(H8836&gt;$L$3,"Futuro","Atraso")</f>
        <v/>
      </c>
      <c r="Q8836">
        <f>12*(YEAR(H8836)-YEAR($L$3))+(MONTH(H8836)-MONTH($L$3))</f>
        <v/>
      </c>
      <c r="R8836" s="366">
        <f>IF(N8836="IBIRAPITANGA FASE 3",IF(P8836="Atraso",M8836,M8836/(1+$J$2)^Q8836),IF(P8836="Atraso",M8836,M8836/(1+$J$1)^Q8836))</f>
        <v/>
      </c>
    </row>
    <row r="8837">
      <c r="A8837" t="inlineStr">
        <is>
          <t>Q010L09</t>
        </is>
      </c>
      <c r="B8837" t="inlineStr">
        <is>
          <t>CRISTIANO EDSON DOS SANTOS</t>
        </is>
      </c>
      <c r="C8837" t="n">
        <v>1</v>
      </c>
      <c r="D8837" t="inlineStr">
        <is>
          <t>IPCA</t>
        </is>
      </c>
      <c r="E8837" t="n">
        <v>0.009488792934583046</v>
      </c>
      <c r="F8837" t="inlineStr">
        <is>
          <t>MENSAL</t>
        </is>
      </c>
      <c r="G8837" t="n">
        <v>47842</v>
      </c>
      <c r="H8837" t="n">
        <v>47842</v>
      </c>
      <c r="I8837" t="inlineStr">
        <is>
          <t>090</t>
        </is>
      </c>
      <c r="J8837" t="inlineStr">
        <is>
          <t>CARTEIRA</t>
        </is>
      </c>
      <c r="K8837" t="inlineStr">
        <is>
          <t>CONTRATO</t>
        </is>
      </c>
      <c r="L8837" t="n">
        <v>671.3045160000001</v>
      </c>
      <c r="M8837" t="inlineStr"/>
      <c r="N8837" t="inlineStr"/>
      <c r="O8837" s="142">
        <f>DATE(YEAR(H8837),MONTH(H8837),1)</f>
        <v/>
      </c>
      <c r="P8837" s="132">
        <f>IF(H8837&gt;$L$3,"Futuro","Atraso")</f>
        <v/>
      </c>
      <c r="Q8837">
        <f>12*(YEAR(H8837)-YEAR($L$3))+(MONTH(H8837)-MONTH($L$3))</f>
        <v/>
      </c>
      <c r="R8837" s="366">
        <f>IF(N8837="IBIRAPITANGA FASE 3",IF(P8837="Atraso",M8837,M8837/(1+$J$2)^Q8837),IF(P8837="Atraso",M8837,M8837/(1+$J$1)^Q8837))</f>
        <v/>
      </c>
    </row>
    <row r="8838">
      <c r="A8838" t="inlineStr">
        <is>
          <t>Q010L09</t>
        </is>
      </c>
      <c r="B8838" t="inlineStr">
        <is>
          <t>CRISTIANO EDSON DOS SANTOS</t>
        </is>
      </c>
      <c r="C8838" t="n">
        <v>1</v>
      </c>
      <c r="D8838" t="inlineStr">
        <is>
          <t>IPCA</t>
        </is>
      </c>
      <c r="E8838" t="n">
        <v>0.009488792934583046</v>
      </c>
      <c r="F8838" t="inlineStr">
        <is>
          <t>MENSAL</t>
        </is>
      </c>
      <c r="G8838" t="n">
        <v>47873</v>
      </c>
      <c r="H8838" t="n">
        <v>47873</v>
      </c>
      <c r="I8838" t="inlineStr">
        <is>
          <t>091</t>
        </is>
      </c>
      <c r="J8838" t="inlineStr">
        <is>
          <t>CARTEIRA</t>
        </is>
      </c>
      <c r="K8838" t="inlineStr">
        <is>
          <t>CONTRATO</t>
        </is>
      </c>
      <c r="L8838" t="n">
        <v>671.3045160000001</v>
      </c>
      <c r="M8838" t="inlineStr"/>
      <c r="N8838" t="inlineStr"/>
      <c r="O8838" s="142">
        <f>DATE(YEAR(H8838),MONTH(H8838),1)</f>
        <v/>
      </c>
      <c r="P8838" s="132">
        <f>IF(H8838&gt;$L$3,"Futuro","Atraso")</f>
        <v/>
      </c>
      <c r="Q8838">
        <f>12*(YEAR(H8838)-YEAR($L$3))+(MONTH(H8838)-MONTH($L$3))</f>
        <v/>
      </c>
      <c r="R8838" s="366">
        <f>IF(N8838="IBIRAPITANGA FASE 3",IF(P8838="Atraso",M8838,M8838/(1+$J$2)^Q8838),IF(P8838="Atraso",M8838,M8838/(1+$J$1)^Q8838))</f>
        <v/>
      </c>
    </row>
    <row r="8839">
      <c r="A8839" t="inlineStr">
        <is>
          <t>Q010L09</t>
        </is>
      </c>
      <c r="B8839" t="inlineStr">
        <is>
          <t>CRISTIANO EDSON DOS SANTOS</t>
        </is>
      </c>
      <c r="C8839" t="n">
        <v>1</v>
      </c>
      <c r="D8839" t="inlineStr">
        <is>
          <t>IPCA</t>
        </is>
      </c>
      <c r="E8839" t="n">
        <v>0.009488792934583046</v>
      </c>
      <c r="F8839" t="inlineStr">
        <is>
          <t>MENSAL</t>
        </is>
      </c>
      <c r="G8839" t="n">
        <v>47904</v>
      </c>
      <c r="H8839" t="n">
        <v>47904</v>
      </c>
      <c r="I8839" t="inlineStr">
        <is>
          <t>092</t>
        </is>
      </c>
      <c r="J8839" t="inlineStr">
        <is>
          <t>CARTEIRA</t>
        </is>
      </c>
      <c r="K8839" t="inlineStr">
        <is>
          <t>CONTRATO</t>
        </is>
      </c>
      <c r="L8839" t="n">
        <v>671.3045160000001</v>
      </c>
      <c r="M8839" t="inlineStr"/>
      <c r="N8839" t="inlineStr"/>
      <c r="O8839" s="142">
        <f>DATE(YEAR(H8839),MONTH(H8839),1)</f>
        <v/>
      </c>
      <c r="P8839" s="132">
        <f>IF(H8839&gt;$L$3,"Futuro","Atraso")</f>
        <v/>
      </c>
      <c r="Q8839">
        <f>12*(YEAR(H8839)-YEAR($L$3))+(MONTH(H8839)-MONTH($L$3))</f>
        <v/>
      </c>
      <c r="R8839" s="366">
        <f>IF(N8839="IBIRAPITANGA FASE 3",IF(P8839="Atraso",M8839,M8839/(1+$J$2)^Q8839),IF(P8839="Atraso",M8839,M8839/(1+$J$1)^Q8839))</f>
        <v/>
      </c>
    </row>
    <row r="8840">
      <c r="A8840" t="inlineStr">
        <is>
          <t>Q010L09</t>
        </is>
      </c>
      <c r="B8840" t="inlineStr">
        <is>
          <t>CRISTIANO EDSON DOS SANTOS</t>
        </is>
      </c>
      <c r="C8840" t="n">
        <v>1</v>
      </c>
      <c r="D8840" t="inlineStr">
        <is>
          <t>IPCA</t>
        </is>
      </c>
      <c r="E8840" t="n">
        <v>0.009488792934583046</v>
      </c>
      <c r="F8840" t="inlineStr">
        <is>
          <t>MENSAL</t>
        </is>
      </c>
      <c r="G8840" t="n">
        <v>47932</v>
      </c>
      <c r="H8840" t="n">
        <v>47932</v>
      </c>
      <c r="I8840" t="inlineStr">
        <is>
          <t>093</t>
        </is>
      </c>
      <c r="J8840" t="inlineStr">
        <is>
          <t>CARTEIRA</t>
        </is>
      </c>
      <c r="K8840" t="inlineStr">
        <is>
          <t>CONTRATO</t>
        </is>
      </c>
      <c r="L8840" t="n">
        <v>671.3045160000001</v>
      </c>
      <c r="M8840" t="inlineStr"/>
      <c r="N8840" t="inlineStr"/>
      <c r="O8840" s="142">
        <f>DATE(YEAR(H8840),MONTH(H8840),1)</f>
        <v/>
      </c>
      <c r="P8840" s="132">
        <f>IF(H8840&gt;$L$3,"Futuro","Atraso")</f>
        <v/>
      </c>
      <c r="Q8840">
        <f>12*(YEAR(H8840)-YEAR($L$3))+(MONTH(H8840)-MONTH($L$3))</f>
        <v/>
      </c>
      <c r="R8840" s="366">
        <f>IF(N8840="IBIRAPITANGA FASE 3",IF(P8840="Atraso",M8840,M8840/(1+$J$2)^Q8840),IF(P8840="Atraso",M8840,M8840/(1+$J$1)^Q8840))</f>
        <v/>
      </c>
    </row>
    <row r="8841">
      <c r="A8841" t="inlineStr">
        <is>
          <t>Q010L09</t>
        </is>
      </c>
      <c r="B8841" t="inlineStr">
        <is>
          <t>CRISTIANO EDSON DOS SANTOS</t>
        </is>
      </c>
      <c r="C8841" t="n">
        <v>1</v>
      </c>
      <c r="D8841" t="inlineStr">
        <is>
          <t>IPCA</t>
        </is>
      </c>
      <c r="E8841" t="n">
        <v>0.009488792934583046</v>
      </c>
      <c r="F8841" t="inlineStr">
        <is>
          <t>MENSAL</t>
        </is>
      </c>
      <c r="G8841" t="n">
        <v>47963</v>
      </c>
      <c r="H8841" t="n">
        <v>47963</v>
      </c>
      <c r="I8841" t="inlineStr">
        <is>
          <t>094</t>
        </is>
      </c>
      <c r="J8841" t="inlineStr">
        <is>
          <t>CARTEIRA</t>
        </is>
      </c>
      <c r="K8841" t="inlineStr">
        <is>
          <t>CONTRATO</t>
        </is>
      </c>
      <c r="L8841" t="n">
        <v>671.3045160000001</v>
      </c>
      <c r="M8841" t="inlineStr"/>
      <c r="N8841" t="inlineStr"/>
      <c r="O8841" s="142">
        <f>DATE(YEAR(H8841),MONTH(H8841),1)</f>
        <v/>
      </c>
      <c r="P8841" s="132">
        <f>IF(H8841&gt;$L$3,"Futuro","Atraso")</f>
        <v/>
      </c>
      <c r="Q8841">
        <f>12*(YEAR(H8841)-YEAR($L$3))+(MONTH(H8841)-MONTH($L$3))</f>
        <v/>
      </c>
      <c r="R8841" s="366">
        <f>IF(N8841="IBIRAPITANGA FASE 3",IF(P8841="Atraso",M8841,M8841/(1+$J$2)^Q8841),IF(P8841="Atraso",M8841,M8841/(1+$J$1)^Q8841))</f>
        <v/>
      </c>
    </row>
    <row r="8842">
      <c r="A8842" t="inlineStr">
        <is>
          <t>Q010L09</t>
        </is>
      </c>
      <c r="B8842" t="inlineStr">
        <is>
          <t>CRISTIANO EDSON DOS SANTOS</t>
        </is>
      </c>
      <c r="C8842" t="n">
        <v>1</v>
      </c>
      <c r="D8842" t="inlineStr">
        <is>
          <t>IPCA</t>
        </is>
      </c>
      <c r="E8842" t="n">
        <v>0.009488792934583046</v>
      </c>
      <c r="F8842" t="inlineStr">
        <is>
          <t>MENSAL</t>
        </is>
      </c>
      <c r="G8842" t="n">
        <v>47993</v>
      </c>
      <c r="H8842" t="n">
        <v>47993</v>
      </c>
      <c r="I8842" t="inlineStr">
        <is>
          <t>095</t>
        </is>
      </c>
      <c r="J8842" t="inlineStr">
        <is>
          <t>CARTEIRA</t>
        </is>
      </c>
      <c r="K8842" t="inlineStr">
        <is>
          <t>CONTRATO</t>
        </is>
      </c>
      <c r="L8842" t="n">
        <v>671.3045160000001</v>
      </c>
      <c r="M8842" t="inlineStr"/>
      <c r="N8842" t="inlineStr"/>
      <c r="O8842" s="142">
        <f>DATE(YEAR(H8842),MONTH(H8842),1)</f>
        <v/>
      </c>
      <c r="P8842" s="132">
        <f>IF(H8842&gt;$L$3,"Futuro","Atraso")</f>
        <v/>
      </c>
      <c r="Q8842">
        <f>12*(YEAR(H8842)-YEAR($L$3))+(MONTH(H8842)-MONTH($L$3))</f>
        <v/>
      </c>
      <c r="R8842" s="366">
        <f>IF(N8842="IBIRAPITANGA FASE 3",IF(P8842="Atraso",M8842,M8842/(1+$J$2)^Q8842),IF(P8842="Atraso",M8842,M8842/(1+$J$1)^Q8842))</f>
        <v/>
      </c>
    </row>
    <row r="8843">
      <c r="A8843" t="inlineStr">
        <is>
          <t>Q010L09</t>
        </is>
      </c>
      <c r="B8843" t="inlineStr">
        <is>
          <t>CRISTIANO EDSON DOS SANTOS</t>
        </is>
      </c>
      <c r="C8843" t="n">
        <v>1</v>
      </c>
      <c r="D8843" t="inlineStr">
        <is>
          <t>IPCA</t>
        </is>
      </c>
      <c r="E8843" t="n">
        <v>0.009488792934583046</v>
      </c>
      <c r="F8843" t="inlineStr">
        <is>
          <t>MENSAL</t>
        </is>
      </c>
      <c r="G8843" t="n">
        <v>48024</v>
      </c>
      <c r="H8843" t="n">
        <v>48024</v>
      </c>
      <c r="I8843" t="inlineStr">
        <is>
          <t>096</t>
        </is>
      </c>
      <c r="J8843" t="inlineStr">
        <is>
          <t>CARTEIRA</t>
        </is>
      </c>
      <c r="K8843" t="inlineStr">
        <is>
          <t>CONTRATO</t>
        </is>
      </c>
      <c r="L8843" t="n">
        <v>671.3045160000001</v>
      </c>
      <c r="M8843" t="inlineStr"/>
      <c r="N8843" t="inlineStr"/>
      <c r="O8843" s="142">
        <f>DATE(YEAR(H8843),MONTH(H8843),1)</f>
        <v/>
      </c>
      <c r="P8843" s="132">
        <f>IF(H8843&gt;$L$3,"Futuro","Atraso")</f>
        <v/>
      </c>
      <c r="Q8843">
        <f>12*(YEAR(H8843)-YEAR($L$3))+(MONTH(H8843)-MONTH($L$3))</f>
        <v/>
      </c>
      <c r="R8843" s="366">
        <f>IF(N8843="IBIRAPITANGA FASE 3",IF(P8843="Atraso",M8843,M8843/(1+$J$2)^Q8843),IF(P8843="Atraso",M8843,M8843/(1+$J$1)^Q8843))</f>
        <v/>
      </c>
    </row>
    <row r="8844">
      <c r="A8844" t="inlineStr">
        <is>
          <t>Q010L09</t>
        </is>
      </c>
      <c r="B8844" t="inlineStr">
        <is>
          <t>CRISTIANO EDSON DOS SANTOS</t>
        </is>
      </c>
      <c r="C8844" t="n">
        <v>1</v>
      </c>
      <c r="D8844" t="inlineStr">
        <is>
          <t>IPCA</t>
        </is>
      </c>
      <c r="E8844" t="n">
        <v>0.009488792934583046</v>
      </c>
      <c r="F8844" t="inlineStr">
        <is>
          <t>MENSAL</t>
        </is>
      </c>
      <c r="G8844" t="n">
        <v>48054</v>
      </c>
      <c r="H8844" t="n">
        <v>48054</v>
      </c>
      <c r="I8844" t="inlineStr">
        <is>
          <t>097</t>
        </is>
      </c>
      <c r="J8844" t="inlineStr">
        <is>
          <t>CARTEIRA</t>
        </is>
      </c>
      <c r="K8844" t="inlineStr">
        <is>
          <t>CONTRATO</t>
        </is>
      </c>
      <c r="L8844" t="n">
        <v>671.3045160000001</v>
      </c>
      <c r="M8844" t="inlineStr"/>
      <c r="N8844" t="inlineStr"/>
      <c r="O8844" s="142">
        <f>DATE(YEAR(H8844),MONTH(H8844),1)</f>
        <v/>
      </c>
      <c r="P8844" s="132">
        <f>IF(H8844&gt;$L$3,"Futuro","Atraso")</f>
        <v/>
      </c>
      <c r="Q8844">
        <f>12*(YEAR(H8844)-YEAR($L$3))+(MONTH(H8844)-MONTH($L$3))</f>
        <v/>
      </c>
      <c r="R8844" s="366">
        <f>IF(N8844="IBIRAPITANGA FASE 3",IF(P8844="Atraso",M8844,M8844/(1+$J$2)^Q8844),IF(P8844="Atraso",M8844,M8844/(1+$J$1)^Q8844))</f>
        <v/>
      </c>
    </row>
    <row r="8845">
      <c r="A8845" t="inlineStr">
        <is>
          <t>Q010L09</t>
        </is>
      </c>
      <c r="B8845" t="inlineStr">
        <is>
          <t>CRISTIANO EDSON DOS SANTOS</t>
        </is>
      </c>
      <c r="C8845" t="n">
        <v>1</v>
      </c>
      <c r="D8845" t="inlineStr">
        <is>
          <t>IPCA</t>
        </is>
      </c>
      <c r="E8845" t="n">
        <v>0.009488792934583046</v>
      </c>
      <c r="F8845" t="inlineStr">
        <is>
          <t>MENSAL</t>
        </is>
      </c>
      <c r="G8845" t="n">
        <v>48085</v>
      </c>
      <c r="H8845" t="n">
        <v>48085</v>
      </c>
      <c r="I8845" t="inlineStr">
        <is>
          <t>098</t>
        </is>
      </c>
      <c r="J8845" t="inlineStr">
        <is>
          <t>CARTEIRA</t>
        </is>
      </c>
      <c r="K8845" t="inlineStr">
        <is>
          <t>CONTRATO</t>
        </is>
      </c>
      <c r="L8845" t="n">
        <v>671.3045160000001</v>
      </c>
      <c r="M8845" t="inlineStr"/>
      <c r="N8845" t="inlineStr"/>
      <c r="O8845" s="142">
        <f>DATE(YEAR(H8845),MONTH(H8845),1)</f>
        <v/>
      </c>
      <c r="P8845" s="132">
        <f>IF(H8845&gt;$L$3,"Futuro","Atraso")</f>
        <v/>
      </c>
      <c r="Q8845">
        <f>12*(YEAR(H8845)-YEAR($L$3))+(MONTH(H8845)-MONTH($L$3))</f>
        <v/>
      </c>
      <c r="R8845" s="366">
        <f>IF(N8845="IBIRAPITANGA FASE 3",IF(P8845="Atraso",M8845,M8845/(1+$J$2)^Q8845),IF(P8845="Atraso",M8845,M8845/(1+$J$1)^Q8845))</f>
        <v/>
      </c>
    </row>
    <row r="8846">
      <c r="A8846" t="inlineStr">
        <is>
          <t>Q010L09</t>
        </is>
      </c>
      <c r="B8846" t="inlineStr">
        <is>
          <t>CRISTIANO EDSON DOS SANTOS</t>
        </is>
      </c>
      <c r="C8846" t="n">
        <v>1</v>
      </c>
      <c r="D8846" t="inlineStr">
        <is>
          <t>IPCA</t>
        </is>
      </c>
      <c r="E8846" t="n">
        <v>0.009488792934583046</v>
      </c>
      <c r="F8846" t="inlineStr">
        <is>
          <t>MENSAL</t>
        </is>
      </c>
      <c r="G8846" t="n">
        <v>48116</v>
      </c>
      <c r="H8846" t="n">
        <v>48116</v>
      </c>
      <c r="I8846" t="inlineStr">
        <is>
          <t>099</t>
        </is>
      </c>
      <c r="J8846" t="inlineStr">
        <is>
          <t>CARTEIRA</t>
        </is>
      </c>
      <c r="K8846" t="inlineStr">
        <is>
          <t>CONTRATO</t>
        </is>
      </c>
      <c r="L8846" t="n">
        <v>671.3045160000001</v>
      </c>
      <c r="M8846" t="inlineStr"/>
      <c r="N8846" t="inlineStr"/>
      <c r="O8846" s="142">
        <f>DATE(YEAR(H8846),MONTH(H8846),1)</f>
        <v/>
      </c>
      <c r="P8846" s="132">
        <f>IF(H8846&gt;$L$3,"Futuro","Atraso")</f>
        <v/>
      </c>
      <c r="Q8846">
        <f>12*(YEAR(H8846)-YEAR($L$3))+(MONTH(H8846)-MONTH($L$3))</f>
        <v/>
      </c>
      <c r="R8846" s="366">
        <f>IF(N8846="IBIRAPITANGA FASE 3",IF(P8846="Atraso",M8846,M8846/(1+$J$2)^Q8846),IF(P8846="Atraso",M8846,M8846/(1+$J$1)^Q8846))</f>
        <v/>
      </c>
    </row>
    <row r="8847">
      <c r="A8847" t="inlineStr">
        <is>
          <t>Q010L09</t>
        </is>
      </c>
      <c r="B8847" t="inlineStr">
        <is>
          <t>CRISTIANO EDSON DOS SANTOS</t>
        </is>
      </c>
      <c r="C8847" t="n">
        <v>1</v>
      </c>
      <c r="D8847" t="inlineStr">
        <is>
          <t>IPCA</t>
        </is>
      </c>
      <c r="E8847" t="n">
        <v>0.009488792934583046</v>
      </c>
      <c r="F8847" t="inlineStr">
        <is>
          <t>MENSAL</t>
        </is>
      </c>
      <c r="G8847" t="n">
        <v>48146</v>
      </c>
      <c r="H8847" t="n">
        <v>48146</v>
      </c>
      <c r="I8847" t="inlineStr">
        <is>
          <t>100</t>
        </is>
      </c>
      <c r="J8847" t="inlineStr">
        <is>
          <t>CARTEIRA</t>
        </is>
      </c>
      <c r="K8847" t="inlineStr">
        <is>
          <t>CONTRATO</t>
        </is>
      </c>
      <c r="L8847" t="n">
        <v>671.3045160000001</v>
      </c>
      <c r="M8847" t="inlineStr"/>
      <c r="N8847" t="inlineStr"/>
      <c r="O8847" s="142">
        <f>DATE(YEAR(H8847),MONTH(H8847),1)</f>
        <v/>
      </c>
      <c r="P8847" s="132">
        <f>IF(H8847&gt;$L$3,"Futuro","Atraso")</f>
        <v/>
      </c>
      <c r="Q8847">
        <f>12*(YEAR(H8847)-YEAR($L$3))+(MONTH(H8847)-MONTH($L$3))</f>
        <v/>
      </c>
      <c r="R8847" s="366">
        <f>IF(N8847="IBIRAPITANGA FASE 3",IF(P8847="Atraso",M8847,M8847/(1+$J$2)^Q8847),IF(P8847="Atraso",M8847,M8847/(1+$J$1)^Q8847))</f>
        <v/>
      </c>
    </row>
    <row r="8848">
      <c r="A8848" t="inlineStr">
        <is>
          <t>Q010L09</t>
        </is>
      </c>
      <c r="B8848" t="inlineStr">
        <is>
          <t>CRISTIANO EDSON DOS SANTOS</t>
        </is>
      </c>
      <c r="C8848" t="n">
        <v>1</v>
      </c>
      <c r="D8848" t="inlineStr">
        <is>
          <t>IPCA</t>
        </is>
      </c>
      <c r="E8848" t="n">
        <v>0.009488792934583046</v>
      </c>
      <c r="F8848" t="inlineStr">
        <is>
          <t>MENSAL</t>
        </is>
      </c>
      <c r="G8848" t="n">
        <v>48177</v>
      </c>
      <c r="H8848" t="n">
        <v>48177</v>
      </c>
      <c r="I8848" t="inlineStr">
        <is>
          <t>101</t>
        </is>
      </c>
      <c r="J8848" t="inlineStr">
        <is>
          <t>CARTEIRA</t>
        </is>
      </c>
      <c r="K8848" t="inlineStr">
        <is>
          <t>CONTRATO</t>
        </is>
      </c>
      <c r="L8848" t="n">
        <v>671.3045160000001</v>
      </c>
      <c r="M8848" t="inlineStr"/>
      <c r="N8848" t="inlineStr"/>
      <c r="O8848" s="142">
        <f>DATE(YEAR(H8848),MONTH(H8848),1)</f>
        <v/>
      </c>
      <c r="P8848" s="132">
        <f>IF(H8848&gt;$L$3,"Futuro","Atraso")</f>
        <v/>
      </c>
      <c r="Q8848">
        <f>12*(YEAR(H8848)-YEAR($L$3))+(MONTH(H8848)-MONTH($L$3))</f>
        <v/>
      </c>
      <c r="R8848" s="366">
        <f>IF(N8848="IBIRAPITANGA FASE 3",IF(P8848="Atraso",M8848,M8848/(1+$J$2)^Q8848),IF(P8848="Atraso",M8848,M8848/(1+$J$1)^Q8848))</f>
        <v/>
      </c>
    </row>
    <row r="8849">
      <c r="A8849" t="inlineStr">
        <is>
          <t>Q010L09</t>
        </is>
      </c>
      <c r="B8849" t="inlineStr">
        <is>
          <t>CRISTIANO EDSON DOS SANTOS</t>
        </is>
      </c>
      <c r="C8849" t="n">
        <v>1</v>
      </c>
      <c r="D8849" t="inlineStr">
        <is>
          <t>IPCA</t>
        </is>
      </c>
      <c r="E8849" t="n">
        <v>0.009488792934583046</v>
      </c>
      <c r="F8849" t="inlineStr">
        <is>
          <t>MENSAL</t>
        </is>
      </c>
      <c r="G8849" t="n">
        <v>48207</v>
      </c>
      <c r="H8849" t="n">
        <v>48207</v>
      </c>
      <c r="I8849" t="inlineStr">
        <is>
          <t>102</t>
        </is>
      </c>
      <c r="J8849" t="inlineStr">
        <is>
          <t>CARTEIRA</t>
        </is>
      </c>
      <c r="K8849" t="inlineStr">
        <is>
          <t>CONTRATO</t>
        </is>
      </c>
      <c r="L8849" t="n">
        <v>671.3045160000001</v>
      </c>
      <c r="M8849" t="inlineStr"/>
      <c r="N8849" t="inlineStr"/>
      <c r="O8849" s="142">
        <f>DATE(YEAR(H8849),MONTH(H8849),1)</f>
        <v/>
      </c>
      <c r="P8849" s="132">
        <f>IF(H8849&gt;$L$3,"Futuro","Atraso")</f>
        <v/>
      </c>
      <c r="Q8849">
        <f>12*(YEAR(H8849)-YEAR($L$3))+(MONTH(H8849)-MONTH($L$3))</f>
        <v/>
      </c>
      <c r="R8849" s="366">
        <f>IF(N8849="IBIRAPITANGA FASE 3",IF(P8849="Atraso",M8849,M8849/(1+$J$2)^Q8849),IF(P8849="Atraso",M8849,M8849/(1+$J$1)^Q8849))</f>
        <v/>
      </c>
    </row>
    <row r="8850">
      <c r="A8850" t="inlineStr">
        <is>
          <t>Q010L09</t>
        </is>
      </c>
      <c r="B8850" t="inlineStr">
        <is>
          <t>CRISTIANO EDSON DOS SANTOS</t>
        </is>
      </c>
      <c r="C8850" t="n">
        <v>1</v>
      </c>
      <c r="D8850" t="inlineStr">
        <is>
          <t>IPCA</t>
        </is>
      </c>
      <c r="E8850" t="n">
        <v>0.009488792934583046</v>
      </c>
      <c r="F8850" t="inlineStr">
        <is>
          <t>MENSAL</t>
        </is>
      </c>
      <c r="G8850" t="n">
        <v>48238</v>
      </c>
      <c r="H8850" t="n">
        <v>48238</v>
      </c>
      <c r="I8850" t="inlineStr">
        <is>
          <t>103</t>
        </is>
      </c>
      <c r="J8850" t="inlineStr">
        <is>
          <t>CARTEIRA</t>
        </is>
      </c>
      <c r="K8850" t="inlineStr">
        <is>
          <t>CONTRATO</t>
        </is>
      </c>
      <c r="L8850" t="n">
        <v>671.3045160000001</v>
      </c>
      <c r="M8850" t="inlineStr"/>
      <c r="N8850" t="inlineStr"/>
      <c r="O8850" s="142">
        <f>DATE(YEAR(H8850),MONTH(H8850),1)</f>
        <v/>
      </c>
      <c r="P8850" s="132">
        <f>IF(H8850&gt;$L$3,"Futuro","Atraso")</f>
        <v/>
      </c>
      <c r="Q8850">
        <f>12*(YEAR(H8850)-YEAR($L$3))+(MONTH(H8850)-MONTH($L$3))</f>
        <v/>
      </c>
      <c r="R8850" s="366">
        <f>IF(N8850="IBIRAPITANGA FASE 3",IF(P8850="Atraso",M8850,M8850/(1+$J$2)^Q8850),IF(P8850="Atraso",M8850,M8850/(1+$J$1)^Q8850))</f>
        <v/>
      </c>
    </row>
    <row r="8851">
      <c r="A8851" t="inlineStr">
        <is>
          <t>Q010L09</t>
        </is>
      </c>
      <c r="B8851" t="inlineStr">
        <is>
          <t>CRISTIANO EDSON DOS SANTOS</t>
        </is>
      </c>
      <c r="C8851" t="n">
        <v>1</v>
      </c>
      <c r="D8851" t="inlineStr">
        <is>
          <t>IPCA</t>
        </is>
      </c>
      <c r="E8851" t="n">
        <v>0.009488792934583046</v>
      </c>
      <c r="F8851" t="inlineStr">
        <is>
          <t>MENSAL</t>
        </is>
      </c>
      <c r="G8851" t="n">
        <v>48269</v>
      </c>
      <c r="H8851" t="n">
        <v>48269</v>
      </c>
      <c r="I8851" t="inlineStr">
        <is>
          <t>104</t>
        </is>
      </c>
      <c r="J8851" t="inlineStr">
        <is>
          <t>CARTEIRA</t>
        </is>
      </c>
      <c r="K8851" t="inlineStr">
        <is>
          <t>CONTRATO</t>
        </is>
      </c>
      <c r="L8851" t="n">
        <v>671.3045160000001</v>
      </c>
      <c r="M8851" t="inlineStr"/>
      <c r="N8851" t="inlineStr"/>
      <c r="O8851" s="142">
        <f>DATE(YEAR(H8851),MONTH(H8851),1)</f>
        <v/>
      </c>
      <c r="P8851" s="132">
        <f>IF(H8851&gt;$L$3,"Futuro","Atraso")</f>
        <v/>
      </c>
      <c r="Q8851">
        <f>12*(YEAR(H8851)-YEAR($L$3))+(MONTH(H8851)-MONTH($L$3))</f>
        <v/>
      </c>
      <c r="R8851" s="366">
        <f>IF(N8851="IBIRAPITANGA FASE 3",IF(P8851="Atraso",M8851,M8851/(1+$J$2)^Q8851),IF(P8851="Atraso",M8851,M8851/(1+$J$1)^Q8851))</f>
        <v/>
      </c>
    </row>
    <row r="8852">
      <c r="A8852" t="inlineStr">
        <is>
          <t>Q010L09</t>
        </is>
      </c>
      <c r="B8852" t="inlineStr">
        <is>
          <t>CRISTIANO EDSON DOS SANTOS</t>
        </is>
      </c>
      <c r="C8852" t="n">
        <v>1</v>
      </c>
      <c r="D8852" t="inlineStr">
        <is>
          <t>IPCA</t>
        </is>
      </c>
      <c r="E8852" t="n">
        <v>0.009488792934583046</v>
      </c>
      <c r="F8852" t="inlineStr">
        <is>
          <t>MENSAL</t>
        </is>
      </c>
      <c r="G8852" t="n">
        <v>48298</v>
      </c>
      <c r="H8852" t="n">
        <v>48298</v>
      </c>
      <c r="I8852" t="inlineStr">
        <is>
          <t>105</t>
        </is>
      </c>
      <c r="J8852" t="inlineStr">
        <is>
          <t>CARTEIRA</t>
        </is>
      </c>
      <c r="K8852" t="inlineStr">
        <is>
          <t>CONTRATO</t>
        </is>
      </c>
      <c r="L8852" t="n">
        <v>671.3045160000001</v>
      </c>
      <c r="M8852" t="inlineStr"/>
      <c r="N8852" t="inlineStr"/>
      <c r="O8852" s="142">
        <f>DATE(YEAR(H8852),MONTH(H8852),1)</f>
        <v/>
      </c>
      <c r="P8852" s="132">
        <f>IF(H8852&gt;$L$3,"Futuro","Atraso")</f>
        <v/>
      </c>
      <c r="Q8852">
        <f>12*(YEAR(H8852)-YEAR($L$3))+(MONTH(H8852)-MONTH($L$3))</f>
        <v/>
      </c>
      <c r="R8852" s="366">
        <f>IF(N8852="IBIRAPITANGA FASE 3",IF(P8852="Atraso",M8852,M8852/(1+$J$2)^Q8852),IF(P8852="Atraso",M8852,M8852/(1+$J$1)^Q8852))</f>
        <v/>
      </c>
    </row>
    <row r="8853">
      <c r="A8853" t="inlineStr">
        <is>
          <t>Q010L09</t>
        </is>
      </c>
      <c r="B8853" t="inlineStr">
        <is>
          <t>CRISTIANO EDSON DOS SANTOS</t>
        </is>
      </c>
      <c r="C8853" t="n">
        <v>1</v>
      </c>
      <c r="D8853" t="inlineStr">
        <is>
          <t>IPCA</t>
        </is>
      </c>
      <c r="E8853" t="n">
        <v>0.009488792934583046</v>
      </c>
      <c r="F8853" t="inlineStr">
        <is>
          <t>MENSAL</t>
        </is>
      </c>
      <c r="G8853" t="n">
        <v>48329</v>
      </c>
      <c r="H8853" t="n">
        <v>48329</v>
      </c>
      <c r="I8853" t="inlineStr">
        <is>
          <t>106</t>
        </is>
      </c>
      <c r="J8853" t="inlineStr">
        <is>
          <t>CARTEIRA</t>
        </is>
      </c>
      <c r="K8853" t="inlineStr">
        <is>
          <t>CONTRATO</t>
        </is>
      </c>
      <c r="L8853" t="n">
        <v>671.3045160000001</v>
      </c>
      <c r="M8853" t="inlineStr"/>
      <c r="N8853" t="inlineStr"/>
      <c r="O8853" s="142">
        <f>DATE(YEAR(H8853),MONTH(H8853),1)</f>
        <v/>
      </c>
      <c r="P8853" s="132">
        <f>IF(H8853&gt;$L$3,"Futuro","Atraso")</f>
        <v/>
      </c>
      <c r="Q8853">
        <f>12*(YEAR(H8853)-YEAR($L$3))+(MONTH(H8853)-MONTH($L$3))</f>
        <v/>
      </c>
      <c r="R8853" s="366">
        <f>IF(N8853="IBIRAPITANGA FASE 3",IF(P8853="Atraso",M8853,M8853/(1+$J$2)^Q8853),IF(P8853="Atraso",M8853,M8853/(1+$J$1)^Q8853))</f>
        <v/>
      </c>
    </row>
    <row r="8854">
      <c r="A8854" t="inlineStr">
        <is>
          <t>Q010L09</t>
        </is>
      </c>
      <c r="B8854" t="inlineStr">
        <is>
          <t>CRISTIANO EDSON DOS SANTOS</t>
        </is>
      </c>
      <c r="C8854" t="n">
        <v>1</v>
      </c>
      <c r="D8854" t="inlineStr">
        <is>
          <t>IPCA</t>
        </is>
      </c>
      <c r="E8854" t="n">
        <v>0.009488792934583046</v>
      </c>
      <c r="F8854" t="inlineStr">
        <is>
          <t>MENSAL</t>
        </is>
      </c>
      <c r="G8854" t="n">
        <v>48359</v>
      </c>
      <c r="H8854" t="n">
        <v>48359</v>
      </c>
      <c r="I8854" t="inlineStr">
        <is>
          <t>107</t>
        </is>
      </c>
      <c r="J8854" t="inlineStr">
        <is>
          <t>CARTEIRA</t>
        </is>
      </c>
      <c r="K8854" t="inlineStr">
        <is>
          <t>CONTRATO</t>
        </is>
      </c>
      <c r="L8854" t="n">
        <v>671.3045160000001</v>
      </c>
      <c r="M8854" t="inlineStr"/>
      <c r="N8854" t="inlineStr"/>
      <c r="O8854" s="142">
        <f>DATE(YEAR(H8854),MONTH(H8854),1)</f>
        <v/>
      </c>
      <c r="P8854" s="132">
        <f>IF(H8854&gt;$L$3,"Futuro","Atraso")</f>
        <v/>
      </c>
      <c r="Q8854">
        <f>12*(YEAR(H8854)-YEAR($L$3))+(MONTH(H8854)-MONTH($L$3))</f>
        <v/>
      </c>
      <c r="R8854" s="366">
        <f>IF(N8854="IBIRAPITANGA FASE 3",IF(P8854="Atraso",M8854,M8854/(1+$J$2)^Q8854),IF(P8854="Atraso",M8854,M8854/(1+$J$1)^Q8854))</f>
        <v/>
      </c>
    </row>
    <row r="8855">
      <c r="A8855" t="inlineStr">
        <is>
          <t>Q010L09</t>
        </is>
      </c>
      <c r="B8855" t="inlineStr">
        <is>
          <t>CRISTIANO EDSON DOS SANTOS</t>
        </is>
      </c>
      <c r="C8855" t="n">
        <v>1</v>
      </c>
      <c r="D8855" t="inlineStr">
        <is>
          <t>IPCA</t>
        </is>
      </c>
      <c r="E8855" t="n">
        <v>0.009488792934583046</v>
      </c>
      <c r="F8855" t="inlineStr">
        <is>
          <t>MENSAL</t>
        </is>
      </c>
      <c r="G8855" t="n">
        <v>48390</v>
      </c>
      <c r="H8855" t="n">
        <v>48390</v>
      </c>
      <c r="I8855" t="inlineStr">
        <is>
          <t>108</t>
        </is>
      </c>
      <c r="J8855" t="inlineStr">
        <is>
          <t>CARTEIRA</t>
        </is>
      </c>
      <c r="K8855" t="inlineStr">
        <is>
          <t>CONTRATO</t>
        </is>
      </c>
      <c r="L8855" t="n">
        <v>671.3045160000001</v>
      </c>
      <c r="M8855" t="inlineStr"/>
      <c r="N8855" t="inlineStr"/>
      <c r="O8855" s="142">
        <f>DATE(YEAR(H8855),MONTH(H8855),1)</f>
        <v/>
      </c>
      <c r="P8855" s="132">
        <f>IF(H8855&gt;$L$3,"Futuro","Atraso")</f>
        <v/>
      </c>
      <c r="Q8855">
        <f>12*(YEAR(H8855)-YEAR($L$3))+(MONTH(H8855)-MONTH($L$3))</f>
        <v/>
      </c>
      <c r="R8855" s="366">
        <f>IF(N8855="IBIRAPITANGA FASE 3",IF(P8855="Atraso",M8855,M8855/(1+$J$2)^Q8855),IF(P8855="Atraso",M8855,M8855/(1+$J$1)^Q8855))</f>
        <v/>
      </c>
    </row>
    <row r="8856">
      <c r="A8856" t="inlineStr">
        <is>
          <t>Q010L09</t>
        </is>
      </c>
      <c r="B8856" t="inlineStr">
        <is>
          <t>CRISTIANO EDSON DOS SANTOS</t>
        </is>
      </c>
      <c r="C8856" t="n">
        <v>1</v>
      </c>
      <c r="D8856" t="inlineStr">
        <is>
          <t>IPCA</t>
        </is>
      </c>
      <c r="E8856" t="n">
        <v>0.009488792934583046</v>
      </c>
      <c r="F8856" t="inlineStr">
        <is>
          <t>MENSAL</t>
        </is>
      </c>
      <c r="G8856" t="n">
        <v>48420</v>
      </c>
      <c r="H8856" t="n">
        <v>48420</v>
      </c>
      <c r="I8856" t="inlineStr">
        <is>
          <t>109</t>
        </is>
      </c>
      <c r="J8856" t="inlineStr">
        <is>
          <t>CARTEIRA</t>
        </is>
      </c>
      <c r="K8856" t="inlineStr">
        <is>
          <t>CONTRATO</t>
        </is>
      </c>
      <c r="L8856" t="n">
        <v>671.3045160000001</v>
      </c>
      <c r="M8856" t="inlineStr"/>
      <c r="N8856" t="inlineStr"/>
      <c r="O8856" s="142">
        <f>DATE(YEAR(H8856),MONTH(H8856),1)</f>
        <v/>
      </c>
      <c r="P8856" s="132">
        <f>IF(H8856&gt;$L$3,"Futuro","Atraso")</f>
        <v/>
      </c>
      <c r="Q8856">
        <f>12*(YEAR(H8856)-YEAR($L$3))+(MONTH(H8856)-MONTH($L$3))</f>
        <v/>
      </c>
      <c r="R8856" s="366">
        <f>IF(N8856="IBIRAPITANGA FASE 3",IF(P8856="Atraso",M8856,M8856/(1+$J$2)^Q8856),IF(P8856="Atraso",M8856,M8856/(1+$J$1)^Q8856))</f>
        <v/>
      </c>
    </row>
    <row r="8857">
      <c r="A8857" t="inlineStr">
        <is>
          <t>Q010L09</t>
        </is>
      </c>
      <c r="B8857" t="inlineStr">
        <is>
          <t>CRISTIANO EDSON DOS SANTOS</t>
        </is>
      </c>
      <c r="C8857" t="n">
        <v>1</v>
      </c>
      <c r="D8857" t="inlineStr">
        <is>
          <t>IPCA</t>
        </is>
      </c>
      <c r="E8857" t="n">
        <v>0.009488792934583046</v>
      </c>
      <c r="F8857" t="inlineStr">
        <is>
          <t>MENSAL</t>
        </is>
      </c>
      <c r="G8857" t="n">
        <v>48451</v>
      </c>
      <c r="H8857" t="n">
        <v>48451</v>
      </c>
      <c r="I8857" t="inlineStr">
        <is>
          <t>110</t>
        </is>
      </c>
      <c r="J8857" t="inlineStr">
        <is>
          <t>CARTEIRA</t>
        </is>
      </c>
      <c r="K8857" t="inlineStr">
        <is>
          <t>CONTRATO</t>
        </is>
      </c>
      <c r="L8857" t="n">
        <v>671.3045160000001</v>
      </c>
      <c r="M8857" t="inlineStr"/>
      <c r="N8857" t="inlineStr"/>
      <c r="O8857" s="142">
        <f>DATE(YEAR(H8857),MONTH(H8857),1)</f>
        <v/>
      </c>
      <c r="P8857" s="132">
        <f>IF(H8857&gt;$L$3,"Futuro","Atraso")</f>
        <v/>
      </c>
      <c r="Q8857">
        <f>12*(YEAR(H8857)-YEAR($L$3))+(MONTH(H8857)-MONTH($L$3))</f>
        <v/>
      </c>
      <c r="R8857" s="366">
        <f>IF(N8857="IBIRAPITANGA FASE 3",IF(P8857="Atraso",M8857,M8857/(1+$J$2)^Q8857),IF(P8857="Atraso",M8857,M8857/(1+$J$1)^Q8857))</f>
        <v/>
      </c>
    </row>
    <row r="8858">
      <c r="A8858" t="inlineStr">
        <is>
          <t>Q010L09</t>
        </is>
      </c>
      <c r="B8858" t="inlineStr">
        <is>
          <t>CRISTIANO EDSON DOS SANTOS</t>
        </is>
      </c>
      <c r="C8858" t="n">
        <v>1</v>
      </c>
      <c r="D8858" t="inlineStr">
        <is>
          <t>IPCA</t>
        </is>
      </c>
      <c r="E8858" t="n">
        <v>0.009488792934583046</v>
      </c>
      <c r="F8858" t="inlineStr">
        <is>
          <t>MENSAL</t>
        </is>
      </c>
      <c r="G8858" t="n">
        <v>48482</v>
      </c>
      <c r="H8858" t="n">
        <v>48482</v>
      </c>
      <c r="I8858" t="inlineStr">
        <is>
          <t>111</t>
        </is>
      </c>
      <c r="J8858" t="inlineStr">
        <is>
          <t>CARTEIRA</t>
        </is>
      </c>
      <c r="K8858" t="inlineStr">
        <is>
          <t>CONTRATO</t>
        </is>
      </c>
      <c r="L8858" t="n">
        <v>671.3045160000001</v>
      </c>
      <c r="M8858" t="inlineStr"/>
      <c r="N8858" t="inlineStr"/>
      <c r="O8858" s="142">
        <f>DATE(YEAR(H8858),MONTH(H8858),1)</f>
        <v/>
      </c>
      <c r="P8858" s="132">
        <f>IF(H8858&gt;$L$3,"Futuro","Atraso")</f>
        <v/>
      </c>
      <c r="Q8858">
        <f>12*(YEAR(H8858)-YEAR($L$3))+(MONTH(H8858)-MONTH($L$3))</f>
        <v/>
      </c>
      <c r="R8858" s="366">
        <f>IF(N8858="IBIRAPITANGA FASE 3",IF(P8858="Atraso",M8858,M8858/(1+$J$2)^Q8858),IF(P8858="Atraso",M8858,M8858/(1+$J$1)^Q8858))</f>
        <v/>
      </c>
    </row>
    <row r="8859">
      <c r="A8859" t="inlineStr">
        <is>
          <t>Q010L09</t>
        </is>
      </c>
      <c r="B8859" t="inlineStr">
        <is>
          <t>CRISTIANO EDSON DOS SANTOS</t>
        </is>
      </c>
      <c r="C8859" t="n">
        <v>1</v>
      </c>
      <c r="D8859" t="inlineStr">
        <is>
          <t>IPCA</t>
        </is>
      </c>
      <c r="E8859" t="n">
        <v>0.009488792934583046</v>
      </c>
      <c r="F8859" t="inlineStr">
        <is>
          <t>MENSAL</t>
        </is>
      </c>
      <c r="G8859" t="n">
        <v>48512</v>
      </c>
      <c r="H8859" t="n">
        <v>48512</v>
      </c>
      <c r="I8859" t="inlineStr">
        <is>
          <t>112</t>
        </is>
      </c>
      <c r="J8859" t="inlineStr">
        <is>
          <t>CARTEIRA</t>
        </is>
      </c>
      <c r="K8859" t="inlineStr">
        <is>
          <t>CONTRATO</t>
        </is>
      </c>
      <c r="L8859" t="n">
        <v>671.3045160000001</v>
      </c>
      <c r="M8859" t="inlineStr"/>
      <c r="N8859" t="inlineStr"/>
      <c r="O8859" s="142">
        <f>DATE(YEAR(H8859),MONTH(H8859),1)</f>
        <v/>
      </c>
      <c r="P8859" s="132">
        <f>IF(H8859&gt;$L$3,"Futuro","Atraso")</f>
        <v/>
      </c>
      <c r="Q8859">
        <f>12*(YEAR(H8859)-YEAR($L$3))+(MONTH(H8859)-MONTH($L$3))</f>
        <v/>
      </c>
      <c r="R8859" s="366">
        <f>IF(N8859="IBIRAPITANGA FASE 3",IF(P8859="Atraso",M8859,M8859/(1+$J$2)^Q8859),IF(P8859="Atraso",M8859,M8859/(1+$J$1)^Q8859))</f>
        <v/>
      </c>
    </row>
    <row r="8860">
      <c r="A8860" t="inlineStr">
        <is>
          <t>Q010L09</t>
        </is>
      </c>
      <c r="B8860" t="inlineStr">
        <is>
          <t>CRISTIANO EDSON DOS SANTOS</t>
        </is>
      </c>
      <c r="C8860" t="n">
        <v>1</v>
      </c>
      <c r="D8860" t="inlineStr">
        <is>
          <t>IPCA</t>
        </is>
      </c>
      <c r="E8860" t="n">
        <v>0.009488792934583046</v>
      </c>
      <c r="F8860" t="inlineStr">
        <is>
          <t>MENSAL</t>
        </is>
      </c>
      <c r="G8860" t="n">
        <v>48543</v>
      </c>
      <c r="H8860" t="n">
        <v>48543</v>
      </c>
      <c r="I8860" t="inlineStr">
        <is>
          <t>113</t>
        </is>
      </c>
      <c r="J8860" t="inlineStr">
        <is>
          <t>CARTEIRA</t>
        </is>
      </c>
      <c r="K8860" t="inlineStr">
        <is>
          <t>CONTRATO</t>
        </is>
      </c>
      <c r="L8860" t="n">
        <v>671.3045160000001</v>
      </c>
      <c r="M8860" t="inlineStr"/>
      <c r="N8860" t="inlineStr"/>
      <c r="O8860" s="142">
        <f>DATE(YEAR(H8860),MONTH(H8860),1)</f>
        <v/>
      </c>
      <c r="P8860" s="132">
        <f>IF(H8860&gt;$L$3,"Futuro","Atraso")</f>
        <v/>
      </c>
      <c r="Q8860">
        <f>12*(YEAR(H8860)-YEAR($L$3))+(MONTH(H8860)-MONTH($L$3))</f>
        <v/>
      </c>
      <c r="R8860" s="366">
        <f>IF(N8860="IBIRAPITANGA FASE 3",IF(P8860="Atraso",M8860,M8860/(1+$J$2)^Q8860),IF(P8860="Atraso",M8860,M8860/(1+$J$1)^Q8860))</f>
        <v/>
      </c>
    </row>
    <row r="8861">
      <c r="A8861" t="inlineStr">
        <is>
          <t>Q010L09</t>
        </is>
      </c>
      <c r="B8861" t="inlineStr">
        <is>
          <t>CRISTIANO EDSON DOS SANTOS</t>
        </is>
      </c>
      <c r="C8861" t="n">
        <v>1</v>
      </c>
      <c r="D8861" t="inlineStr">
        <is>
          <t>IPCA</t>
        </is>
      </c>
      <c r="E8861" t="n">
        <v>0.009488792934583046</v>
      </c>
      <c r="F8861" t="inlineStr">
        <is>
          <t>MENSAL</t>
        </is>
      </c>
      <c r="G8861" t="n">
        <v>48573</v>
      </c>
      <c r="H8861" t="n">
        <v>48573</v>
      </c>
      <c r="I8861" t="inlineStr">
        <is>
          <t>114</t>
        </is>
      </c>
      <c r="J8861" t="inlineStr">
        <is>
          <t>CARTEIRA</t>
        </is>
      </c>
      <c r="K8861" t="inlineStr">
        <is>
          <t>CONTRATO</t>
        </is>
      </c>
      <c r="L8861" t="n">
        <v>671.3045160000001</v>
      </c>
      <c r="M8861" t="inlineStr"/>
      <c r="N8861" t="inlineStr"/>
      <c r="O8861" s="142">
        <f>DATE(YEAR(H8861),MONTH(H8861),1)</f>
        <v/>
      </c>
      <c r="P8861" s="132">
        <f>IF(H8861&gt;$L$3,"Futuro","Atraso")</f>
        <v/>
      </c>
      <c r="Q8861">
        <f>12*(YEAR(H8861)-YEAR($L$3))+(MONTH(H8861)-MONTH($L$3))</f>
        <v/>
      </c>
      <c r="R8861" s="366">
        <f>IF(N8861="IBIRAPITANGA FASE 3",IF(P8861="Atraso",M8861,M8861/(1+$J$2)^Q8861),IF(P8861="Atraso",M8861,M8861/(1+$J$1)^Q8861))</f>
        <v/>
      </c>
    </row>
    <row r="8862">
      <c r="A8862" t="inlineStr">
        <is>
          <t>Q010L09</t>
        </is>
      </c>
      <c r="B8862" t="inlineStr">
        <is>
          <t>CRISTIANO EDSON DOS SANTOS</t>
        </is>
      </c>
      <c r="C8862" t="n">
        <v>1</v>
      </c>
      <c r="D8862" t="inlineStr">
        <is>
          <t>IPCA</t>
        </is>
      </c>
      <c r="E8862" t="n">
        <v>0.009488792934583046</v>
      </c>
      <c r="F8862" t="inlineStr">
        <is>
          <t>MENSAL</t>
        </is>
      </c>
      <c r="G8862" t="n">
        <v>48604</v>
      </c>
      <c r="H8862" t="n">
        <v>48604</v>
      </c>
      <c r="I8862" t="inlineStr">
        <is>
          <t>115</t>
        </is>
      </c>
      <c r="J8862" t="inlineStr">
        <is>
          <t>CARTEIRA</t>
        </is>
      </c>
      <c r="K8862" t="inlineStr">
        <is>
          <t>CONTRATO</t>
        </is>
      </c>
      <c r="L8862" t="n">
        <v>671.3045160000001</v>
      </c>
      <c r="M8862" t="inlineStr"/>
      <c r="N8862" t="inlineStr"/>
      <c r="O8862" s="142">
        <f>DATE(YEAR(H8862),MONTH(H8862),1)</f>
        <v/>
      </c>
      <c r="P8862" s="132">
        <f>IF(H8862&gt;$L$3,"Futuro","Atraso")</f>
        <v/>
      </c>
      <c r="Q8862">
        <f>12*(YEAR(H8862)-YEAR($L$3))+(MONTH(H8862)-MONTH($L$3))</f>
        <v/>
      </c>
      <c r="R8862" s="366">
        <f>IF(N8862="IBIRAPITANGA FASE 3",IF(P8862="Atraso",M8862,M8862/(1+$J$2)^Q8862),IF(P8862="Atraso",M8862,M8862/(1+$J$1)^Q8862))</f>
        <v/>
      </c>
    </row>
    <row r="8863">
      <c r="A8863" t="inlineStr">
        <is>
          <t>Q010L09</t>
        </is>
      </c>
      <c r="B8863" t="inlineStr">
        <is>
          <t>CRISTIANO EDSON DOS SANTOS</t>
        </is>
      </c>
      <c r="C8863" t="n">
        <v>1</v>
      </c>
      <c r="D8863" t="inlineStr">
        <is>
          <t>IPCA</t>
        </is>
      </c>
      <c r="E8863" t="n">
        <v>0.009488792934583046</v>
      </c>
      <c r="F8863" t="inlineStr">
        <is>
          <t>MENSAL</t>
        </is>
      </c>
      <c r="G8863" t="n">
        <v>48635</v>
      </c>
      <c r="H8863" t="n">
        <v>48635</v>
      </c>
      <c r="I8863" t="inlineStr">
        <is>
          <t>116</t>
        </is>
      </c>
      <c r="J8863" t="inlineStr">
        <is>
          <t>CARTEIRA</t>
        </is>
      </c>
      <c r="K8863" t="inlineStr">
        <is>
          <t>CONTRATO</t>
        </is>
      </c>
      <c r="L8863" t="n">
        <v>671.3045160000001</v>
      </c>
      <c r="M8863" t="inlineStr"/>
      <c r="N8863" t="inlineStr"/>
      <c r="O8863" s="142">
        <f>DATE(YEAR(H8863),MONTH(H8863),1)</f>
        <v/>
      </c>
      <c r="P8863" s="132">
        <f>IF(H8863&gt;$L$3,"Futuro","Atraso")</f>
        <v/>
      </c>
      <c r="Q8863">
        <f>12*(YEAR(H8863)-YEAR($L$3))+(MONTH(H8863)-MONTH($L$3))</f>
        <v/>
      </c>
      <c r="R8863" s="366">
        <f>IF(N8863="IBIRAPITANGA FASE 3",IF(P8863="Atraso",M8863,M8863/(1+$J$2)^Q8863),IF(P8863="Atraso",M8863,M8863/(1+$J$1)^Q8863))</f>
        <v/>
      </c>
    </row>
    <row r="8864">
      <c r="A8864" t="inlineStr">
        <is>
          <t>Q010L09</t>
        </is>
      </c>
      <c r="B8864" t="inlineStr">
        <is>
          <t>CRISTIANO EDSON DOS SANTOS</t>
        </is>
      </c>
      <c r="C8864" t="n">
        <v>1</v>
      </c>
      <c r="D8864" t="inlineStr">
        <is>
          <t>IPCA</t>
        </is>
      </c>
      <c r="E8864" t="n">
        <v>0.009488792934583046</v>
      </c>
      <c r="F8864" t="inlineStr">
        <is>
          <t>MENSAL</t>
        </is>
      </c>
      <c r="G8864" t="n">
        <v>48663</v>
      </c>
      <c r="H8864" t="n">
        <v>48663</v>
      </c>
      <c r="I8864" t="inlineStr">
        <is>
          <t>117</t>
        </is>
      </c>
      <c r="J8864" t="inlineStr">
        <is>
          <t>CARTEIRA</t>
        </is>
      </c>
      <c r="K8864" t="inlineStr">
        <is>
          <t>CONTRATO</t>
        </is>
      </c>
      <c r="L8864" t="n">
        <v>671.3045160000001</v>
      </c>
      <c r="M8864" t="inlineStr"/>
      <c r="N8864" t="inlineStr"/>
      <c r="O8864" s="142">
        <f>DATE(YEAR(H8864),MONTH(H8864),1)</f>
        <v/>
      </c>
      <c r="P8864" s="132">
        <f>IF(H8864&gt;$L$3,"Futuro","Atraso")</f>
        <v/>
      </c>
      <c r="Q8864">
        <f>12*(YEAR(H8864)-YEAR($L$3))+(MONTH(H8864)-MONTH($L$3))</f>
        <v/>
      </c>
      <c r="R8864" s="366">
        <f>IF(N8864="IBIRAPITANGA FASE 3",IF(P8864="Atraso",M8864,M8864/(1+$J$2)^Q8864),IF(P8864="Atraso",M8864,M8864/(1+$J$1)^Q8864))</f>
        <v/>
      </c>
    </row>
    <row r="8865">
      <c r="A8865" t="inlineStr">
        <is>
          <t>Q010L09</t>
        </is>
      </c>
      <c r="B8865" t="inlineStr">
        <is>
          <t>CRISTIANO EDSON DOS SANTOS</t>
        </is>
      </c>
      <c r="C8865" t="n">
        <v>1</v>
      </c>
      <c r="D8865" t="inlineStr">
        <is>
          <t>IPCA</t>
        </is>
      </c>
      <c r="E8865" t="n">
        <v>0.009488792934583046</v>
      </c>
      <c r="F8865" t="inlineStr">
        <is>
          <t>MENSAL</t>
        </is>
      </c>
      <c r="G8865" t="n">
        <v>48694</v>
      </c>
      <c r="H8865" t="n">
        <v>48694</v>
      </c>
      <c r="I8865" t="inlineStr">
        <is>
          <t>118</t>
        </is>
      </c>
      <c r="J8865" t="inlineStr">
        <is>
          <t>CARTEIRA</t>
        </is>
      </c>
      <c r="K8865" t="inlineStr">
        <is>
          <t>CONTRATO</t>
        </is>
      </c>
      <c r="L8865" t="n">
        <v>671.3045160000001</v>
      </c>
      <c r="M8865" t="inlineStr"/>
      <c r="N8865" t="inlineStr"/>
      <c r="O8865" s="142">
        <f>DATE(YEAR(H8865),MONTH(H8865),1)</f>
        <v/>
      </c>
      <c r="P8865" s="132">
        <f>IF(H8865&gt;$L$3,"Futuro","Atraso")</f>
        <v/>
      </c>
      <c r="Q8865">
        <f>12*(YEAR(H8865)-YEAR($L$3))+(MONTH(H8865)-MONTH($L$3))</f>
        <v/>
      </c>
      <c r="R8865" s="366">
        <f>IF(N8865="IBIRAPITANGA FASE 3",IF(P8865="Atraso",M8865,M8865/(1+$J$2)^Q8865),IF(P8865="Atraso",M8865,M8865/(1+$J$1)^Q8865))</f>
        <v/>
      </c>
    </row>
    <row r="8866">
      <c r="A8866" t="inlineStr">
        <is>
          <t>Q010L09</t>
        </is>
      </c>
      <c r="B8866" t="inlineStr">
        <is>
          <t>CRISTIANO EDSON DOS SANTOS</t>
        </is>
      </c>
      <c r="C8866" t="n">
        <v>1</v>
      </c>
      <c r="D8866" t="inlineStr">
        <is>
          <t>IPCA</t>
        </is>
      </c>
      <c r="E8866" t="n">
        <v>0.009488792934583046</v>
      </c>
      <c r="F8866" t="inlineStr">
        <is>
          <t>MENSAL</t>
        </is>
      </c>
      <c r="G8866" t="n">
        <v>48724</v>
      </c>
      <c r="H8866" t="n">
        <v>48724</v>
      </c>
      <c r="I8866" t="inlineStr">
        <is>
          <t>119</t>
        </is>
      </c>
      <c r="J8866" t="inlineStr">
        <is>
          <t>CARTEIRA</t>
        </is>
      </c>
      <c r="K8866" t="inlineStr">
        <is>
          <t>CONTRATO</t>
        </is>
      </c>
      <c r="L8866" t="n">
        <v>671.3045160000001</v>
      </c>
      <c r="M8866" t="inlineStr"/>
      <c r="N8866" t="inlineStr"/>
      <c r="O8866" s="142">
        <f>DATE(YEAR(H8866),MONTH(H8866),1)</f>
        <v/>
      </c>
      <c r="P8866" s="132">
        <f>IF(H8866&gt;$L$3,"Futuro","Atraso")</f>
        <v/>
      </c>
      <c r="Q8866">
        <f>12*(YEAR(H8866)-YEAR($L$3))+(MONTH(H8866)-MONTH($L$3))</f>
        <v/>
      </c>
      <c r="R8866" s="366">
        <f>IF(N8866="IBIRAPITANGA FASE 3",IF(P8866="Atraso",M8866,M8866/(1+$J$2)^Q8866),IF(P8866="Atraso",M8866,M8866/(1+$J$1)^Q8866))</f>
        <v/>
      </c>
    </row>
    <row r="8867">
      <c r="A8867" t="inlineStr">
        <is>
          <t>Q010L09</t>
        </is>
      </c>
      <c r="B8867" t="inlineStr">
        <is>
          <t>CRISTIANO EDSON DOS SANTOS</t>
        </is>
      </c>
      <c r="C8867" t="n">
        <v>1</v>
      </c>
      <c r="D8867" t="inlineStr">
        <is>
          <t>IPCA</t>
        </is>
      </c>
      <c r="E8867" t="n">
        <v>0.009488792934583046</v>
      </c>
      <c r="F8867" t="inlineStr">
        <is>
          <t>MENSAL</t>
        </is>
      </c>
      <c r="G8867" t="n">
        <v>48755</v>
      </c>
      <c r="H8867" t="n">
        <v>48755</v>
      </c>
      <c r="I8867" t="inlineStr">
        <is>
          <t>120</t>
        </is>
      </c>
      <c r="J8867" t="inlineStr">
        <is>
          <t>CARTEIRA</t>
        </is>
      </c>
      <c r="K8867" t="inlineStr">
        <is>
          <t>CONTRATO</t>
        </is>
      </c>
      <c r="L8867" t="n">
        <v>671.3045160000001</v>
      </c>
      <c r="M8867" t="inlineStr"/>
      <c r="N8867" t="inlineStr"/>
      <c r="O8867" s="142">
        <f>DATE(YEAR(H8867),MONTH(H8867),1)</f>
        <v/>
      </c>
      <c r="P8867" s="132">
        <f>IF(H8867&gt;$L$3,"Futuro","Atraso")</f>
        <v/>
      </c>
      <c r="Q8867">
        <f>12*(YEAR(H8867)-YEAR($L$3))+(MONTH(H8867)-MONTH($L$3))</f>
        <v/>
      </c>
      <c r="R8867" s="366">
        <f>IF(N8867="IBIRAPITANGA FASE 3",IF(P8867="Atraso",M8867,M8867/(1+$J$2)^Q8867),IF(P8867="Atraso",M8867,M8867/(1+$J$1)^Q8867))</f>
        <v/>
      </c>
    </row>
    <row r="8868">
      <c r="A8868" t="inlineStr">
        <is>
          <t>Q010L09</t>
        </is>
      </c>
      <c r="B8868" t="inlineStr">
        <is>
          <t>CRISTIANO EDSON DOS SANTOS</t>
        </is>
      </c>
      <c r="C8868" t="n">
        <v>1</v>
      </c>
      <c r="D8868" t="inlineStr">
        <is>
          <t>IPCA</t>
        </is>
      </c>
      <c r="E8868" t="n">
        <v>0.009488792934583046</v>
      </c>
      <c r="F8868" t="inlineStr">
        <is>
          <t>MENSAL</t>
        </is>
      </c>
      <c r="G8868" t="n">
        <v>48785</v>
      </c>
      <c r="H8868" t="n">
        <v>48785</v>
      </c>
      <c r="I8868" t="inlineStr">
        <is>
          <t>121</t>
        </is>
      </c>
      <c r="J8868" t="inlineStr">
        <is>
          <t>CARTEIRA</t>
        </is>
      </c>
      <c r="K8868" t="inlineStr">
        <is>
          <t>CONTRATO</t>
        </is>
      </c>
      <c r="L8868" t="n">
        <v>671.3045160000001</v>
      </c>
      <c r="M8868" t="inlineStr"/>
      <c r="N8868" t="inlineStr"/>
      <c r="O8868" s="142">
        <f>DATE(YEAR(H8868),MONTH(H8868),1)</f>
        <v/>
      </c>
      <c r="P8868" s="132">
        <f>IF(H8868&gt;$L$3,"Futuro","Atraso")</f>
        <v/>
      </c>
      <c r="Q8868">
        <f>12*(YEAR(H8868)-YEAR($L$3))+(MONTH(H8868)-MONTH($L$3))</f>
        <v/>
      </c>
      <c r="R8868" s="366">
        <f>IF(N8868="IBIRAPITANGA FASE 3",IF(P8868="Atraso",M8868,M8868/(1+$J$2)^Q8868),IF(P8868="Atraso",M8868,M8868/(1+$J$1)^Q8868))</f>
        <v/>
      </c>
    </row>
    <row r="8869">
      <c r="A8869" t="inlineStr">
        <is>
          <t>Q010L09</t>
        </is>
      </c>
      <c r="B8869" t="inlineStr">
        <is>
          <t>CRISTIANO EDSON DOS SANTOS</t>
        </is>
      </c>
      <c r="C8869" t="n">
        <v>1</v>
      </c>
      <c r="D8869" t="inlineStr">
        <is>
          <t>IPCA</t>
        </is>
      </c>
      <c r="E8869" t="n">
        <v>0.009488792934583046</v>
      </c>
      <c r="F8869" t="inlineStr">
        <is>
          <t>MENSAL</t>
        </is>
      </c>
      <c r="G8869" t="n">
        <v>48816</v>
      </c>
      <c r="H8869" t="n">
        <v>48816</v>
      </c>
      <c r="I8869" t="inlineStr">
        <is>
          <t>122</t>
        </is>
      </c>
      <c r="J8869" t="inlineStr">
        <is>
          <t>CARTEIRA</t>
        </is>
      </c>
      <c r="K8869" t="inlineStr">
        <is>
          <t>CONTRATO</t>
        </is>
      </c>
      <c r="L8869" t="n">
        <v>671.3045160000001</v>
      </c>
      <c r="M8869" t="inlineStr"/>
      <c r="N8869" t="inlineStr"/>
      <c r="O8869" s="142">
        <f>DATE(YEAR(H8869),MONTH(H8869),1)</f>
        <v/>
      </c>
      <c r="P8869" s="132">
        <f>IF(H8869&gt;$L$3,"Futuro","Atraso")</f>
        <v/>
      </c>
      <c r="Q8869">
        <f>12*(YEAR(H8869)-YEAR($L$3))+(MONTH(H8869)-MONTH($L$3))</f>
        <v/>
      </c>
      <c r="R8869" s="366">
        <f>IF(N8869="IBIRAPITANGA FASE 3",IF(P8869="Atraso",M8869,M8869/(1+$J$2)^Q8869),IF(P8869="Atraso",M8869,M8869/(1+$J$1)^Q8869))</f>
        <v/>
      </c>
    </row>
    <row r="8870">
      <c r="A8870" t="inlineStr">
        <is>
          <t>Q010L09</t>
        </is>
      </c>
      <c r="B8870" t="inlineStr">
        <is>
          <t>CRISTIANO EDSON DOS SANTOS</t>
        </is>
      </c>
      <c r="C8870" t="n">
        <v>1</v>
      </c>
      <c r="D8870" t="inlineStr">
        <is>
          <t>IPCA</t>
        </is>
      </c>
      <c r="E8870" t="n">
        <v>0.009488792934583046</v>
      </c>
      <c r="F8870" t="inlineStr">
        <is>
          <t>MENSAL</t>
        </is>
      </c>
      <c r="G8870" t="n">
        <v>48847</v>
      </c>
      <c r="H8870" t="n">
        <v>48847</v>
      </c>
      <c r="I8870" t="inlineStr">
        <is>
          <t>123</t>
        </is>
      </c>
      <c r="J8870" t="inlineStr">
        <is>
          <t>CARTEIRA</t>
        </is>
      </c>
      <c r="K8870" t="inlineStr">
        <is>
          <t>CONTRATO</t>
        </is>
      </c>
      <c r="L8870" t="n">
        <v>671.3045160000001</v>
      </c>
      <c r="M8870" t="inlineStr"/>
      <c r="N8870" t="inlineStr"/>
      <c r="O8870" s="142">
        <f>DATE(YEAR(H8870),MONTH(H8870),1)</f>
        <v/>
      </c>
      <c r="P8870" s="132">
        <f>IF(H8870&gt;$L$3,"Futuro","Atraso")</f>
        <v/>
      </c>
      <c r="Q8870">
        <f>12*(YEAR(H8870)-YEAR($L$3))+(MONTH(H8870)-MONTH($L$3))</f>
        <v/>
      </c>
      <c r="R8870" s="366">
        <f>IF(N8870="IBIRAPITANGA FASE 3",IF(P8870="Atraso",M8870,M8870/(1+$J$2)^Q8870),IF(P8870="Atraso",M8870,M8870/(1+$J$1)^Q8870))</f>
        <v/>
      </c>
    </row>
    <row r="8871">
      <c r="A8871" t="inlineStr">
        <is>
          <t>Q010L09</t>
        </is>
      </c>
      <c r="B8871" t="inlineStr">
        <is>
          <t>CRISTIANO EDSON DOS SANTOS</t>
        </is>
      </c>
      <c r="C8871" t="n">
        <v>1</v>
      </c>
      <c r="D8871" t="inlineStr">
        <is>
          <t>IPCA</t>
        </is>
      </c>
      <c r="E8871" t="n">
        <v>0.009488792934583046</v>
      </c>
      <c r="F8871" t="inlineStr">
        <is>
          <t>MENSAL</t>
        </is>
      </c>
      <c r="G8871" t="n">
        <v>48877</v>
      </c>
      <c r="H8871" t="n">
        <v>48877</v>
      </c>
      <c r="I8871" t="inlineStr">
        <is>
          <t>124</t>
        </is>
      </c>
      <c r="J8871" t="inlineStr">
        <is>
          <t>CARTEIRA</t>
        </is>
      </c>
      <c r="K8871" t="inlineStr">
        <is>
          <t>CONTRATO</t>
        </is>
      </c>
      <c r="L8871" t="n">
        <v>671.3045160000001</v>
      </c>
      <c r="M8871" t="inlineStr"/>
      <c r="N8871" t="inlineStr"/>
      <c r="O8871" s="142">
        <f>DATE(YEAR(H8871),MONTH(H8871),1)</f>
        <v/>
      </c>
      <c r="P8871" s="132">
        <f>IF(H8871&gt;$L$3,"Futuro","Atraso")</f>
        <v/>
      </c>
      <c r="Q8871">
        <f>12*(YEAR(H8871)-YEAR($L$3))+(MONTH(H8871)-MONTH($L$3))</f>
        <v/>
      </c>
      <c r="R8871" s="366">
        <f>IF(N8871="IBIRAPITANGA FASE 3",IF(P8871="Atraso",M8871,M8871/(1+$J$2)^Q8871),IF(P8871="Atraso",M8871,M8871/(1+$J$1)^Q8871))</f>
        <v/>
      </c>
    </row>
    <row r="8872">
      <c r="A8872" t="inlineStr">
        <is>
          <t>Q010L09</t>
        </is>
      </c>
      <c r="B8872" t="inlineStr">
        <is>
          <t>CRISTIANO EDSON DOS SANTOS</t>
        </is>
      </c>
      <c r="C8872" t="n">
        <v>1</v>
      </c>
      <c r="D8872" t="inlineStr">
        <is>
          <t>IPCA</t>
        </is>
      </c>
      <c r="E8872" t="n">
        <v>0.009488792934583046</v>
      </c>
      <c r="F8872" t="inlineStr">
        <is>
          <t>MENSAL</t>
        </is>
      </c>
      <c r="G8872" t="n">
        <v>48908</v>
      </c>
      <c r="H8872" t="n">
        <v>48908</v>
      </c>
      <c r="I8872" t="inlineStr">
        <is>
          <t>125</t>
        </is>
      </c>
      <c r="J8872" t="inlineStr">
        <is>
          <t>CARTEIRA</t>
        </is>
      </c>
      <c r="K8872" t="inlineStr">
        <is>
          <t>CONTRATO</t>
        </is>
      </c>
      <c r="L8872" t="n">
        <v>671.3045160000001</v>
      </c>
      <c r="M8872" t="inlineStr"/>
      <c r="N8872" t="inlineStr"/>
      <c r="O8872" s="142">
        <f>DATE(YEAR(H8872),MONTH(H8872),1)</f>
        <v/>
      </c>
      <c r="P8872" s="132">
        <f>IF(H8872&gt;$L$3,"Futuro","Atraso")</f>
        <v/>
      </c>
      <c r="Q8872">
        <f>12*(YEAR(H8872)-YEAR($L$3))+(MONTH(H8872)-MONTH($L$3))</f>
        <v/>
      </c>
      <c r="R8872" s="366">
        <f>IF(N8872="IBIRAPITANGA FASE 3",IF(P8872="Atraso",M8872,M8872/(1+$J$2)^Q8872),IF(P8872="Atraso",M8872,M8872/(1+$J$1)^Q8872))</f>
        <v/>
      </c>
    </row>
    <row r="8873">
      <c r="A8873" t="inlineStr">
        <is>
          <t>Q010L09</t>
        </is>
      </c>
      <c r="B8873" t="inlineStr">
        <is>
          <t>CRISTIANO EDSON DOS SANTOS</t>
        </is>
      </c>
      <c r="C8873" t="n">
        <v>1</v>
      </c>
      <c r="D8873" t="inlineStr">
        <is>
          <t>IPCA</t>
        </is>
      </c>
      <c r="E8873" t="n">
        <v>0.009488792934583046</v>
      </c>
      <c r="F8873" t="inlineStr">
        <is>
          <t>MENSAL</t>
        </is>
      </c>
      <c r="G8873" t="n">
        <v>48938</v>
      </c>
      <c r="H8873" t="n">
        <v>48938</v>
      </c>
      <c r="I8873" t="inlineStr">
        <is>
          <t>126</t>
        </is>
      </c>
      <c r="J8873" t="inlineStr">
        <is>
          <t>CARTEIRA</t>
        </is>
      </c>
      <c r="K8873" t="inlineStr">
        <is>
          <t>CONTRATO</t>
        </is>
      </c>
      <c r="L8873" t="n">
        <v>671.3045160000001</v>
      </c>
      <c r="M8873" t="inlineStr"/>
      <c r="N8873" t="inlineStr"/>
      <c r="O8873" s="142">
        <f>DATE(YEAR(H8873),MONTH(H8873),1)</f>
        <v/>
      </c>
      <c r="P8873" s="132">
        <f>IF(H8873&gt;$L$3,"Futuro","Atraso")</f>
        <v/>
      </c>
      <c r="Q8873">
        <f>12*(YEAR(H8873)-YEAR($L$3))+(MONTH(H8873)-MONTH($L$3))</f>
        <v/>
      </c>
      <c r="R8873" s="366">
        <f>IF(N8873="IBIRAPITANGA FASE 3",IF(P8873="Atraso",M8873,M8873/(1+$J$2)^Q8873),IF(P8873="Atraso",M8873,M8873/(1+$J$1)^Q8873))</f>
        <v/>
      </c>
    </row>
    <row r="8874">
      <c r="A8874" t="inlineStr">
        <is>
          <t>Q010L09</t>
        </is>
      </c>
      <c r="B8874" t="inlineStr">
        <is>
          <t>CRISTIANO EDSON DOS SANTOS</t>
        </is>
      </c>
      <c r="C8874" t="n">
        <v>1</v>
      </c>
      <c r="D8874" t="inlineStr">
        <is>
          <t>IPCA</t>
        </is>
      </c>
      <c r="E8874" t="n">
        <v>0.009488792934583046</v>
      </c>
      <c r="F8874" t="inlineStr">
        <is>
          <t>MENSAL</t>
        </is>
      </c>
      <c r="G8874" t="n">
        <v>48969</v>
      </c>
      <c r="H8874" t="n">
        <v>48969</v>
      </c>
      <c r="I8874" t="inlineStr">
        <is>
          <t>127</t>
        </is>
      </c>
      <c r="J8874" t="inlineStr">
        <is>
          <t>CARTEIRA</t>
        </is>
      </c>
      <c r="K8874" t="inlineStr">
        <is>
          <t>CONTRATO</t>
        </is>
      </c>
      <c r="L8874" t="n">
        <v>671.3045160000001</v>
      </c>
      <c r="M8874" t="inlineStr"/>
      <c r="N8874" t="inlineStr"/>
      <c r="O8874" s="142">
        <f>DATE(YEAR(H8874),MONTH(H8874),1)</f>
        <v/>
      </c>
      <c r="P8874" s="132">
        <f>IF(H8874&gt;$L$3,"Futuro","Atraso")</f>
        <v/>
      </c>
      <c r="Q8874">
        <f>12*(YEAR(H8874)-YEAR($L$3))+(MONTH(H8874)-MONTH($L$3))</f>
        <v/>
      </c>
      <c r="R8874" s="366">
        <f>IF(N8874="IBIRAPITANGA FASE 3",IF(P8874="Atraso",M8874,M8874/(1+$J$2)^Q8874),IF(P8874="Atraso",M8874,M8874/(1+$J$1)^Q8874))</f>
        <v/>
      </c>
    </row>
    <row r="8875">
      <c r="A8875" t="inlineStr">
        <is>
          <t>Q010L09</t>
        </is>
      </c>
      <c r="B8875" t="inlineStr">
        <is>
          <t>CRISTIANO EDSON DOS SANTOS</t>
        </is>
      </c>
      <c r="C8875" t="n">
        <v>1</v>
      </c>
      <c r="D8875" t="inlineStr">
        <is>
          <t>IPCA</t>
        </is>
      </c>
      <c r="E8875" t="n">
        <v>0.009488792934583046</v>
      </c>
      <c r="F8875" t="inlineStr">
        <is>
          <t>MENSAL</t>
        </is>
      </c>
      <c r="G8875" t="n">
        <v>49000</v>
      </c>
      <c r="H8875" t="n">
        <v>49000</v>
      </c>
      <c r="I8875" t="inlineStr">
        <is>
          <t>128</t>
        </is>
      </c>
      <c r="J8875" t="inlineStr">
        <is>
          <t>CARTEIRA</t>
        </is>
      </c>
      <c r="K8875" t="inlineStr">
        <is>
          <t>CONTRATO</t>
        </is>
      </c>
      <c r="L8875" t="n">
        <v>671.3045160000001</v>
      </c>
      <c r="M8875" t="inlineStr"/>
      <c r="N8875" t="inlineStr"/>
      <c r="O8875" s="142">
        <f>DATE(YEAR(H8875),MONTH(H8875),1)</f>
        <v/>
      </c>
      <c r="P8875" s="132">
        <f>IF(H8875&gt;$L$3,"Futuro","Atraso")</f>
        <v/>
      </c>
      <c r="Q8875">
        <f>12*(YEAR(H8875)-YEAR($L$3))+(MONTH(H8875)-MONTH($L$3))</f>
        <v/>
      </c>
      <c r="R8875" s="366">
        <f>IF(N8875="IBIRAPITANGA FASE 3",IF(P8875="Atraso",M8875,M8875/(1+$J$2)^Q8875),IF(P8875="Atraso",M8875,M8875/(1+$J$1)^Q8875))</f>
        <v/>
      </c>
    </row>
    <row r="8876">
      <c r="A8876" t="inlineStr">
        <is>
          <t>Q010L09</t>
        </is>
      </c>
      <c r="B8876" t="inlineStr">
        <is>
          <t>CRISTIANO EDSON DOS SANTOS</t>
        </is>
      </c>
      <c r="C8876" t="n">
        <v>1</v>
      </c>
      <c r="D8876" t="inlineStr">
        <is>
          <t>IPCA</t>
        </is>
      </c>
      <c r="E8876" t="n">
        <v>0.009488792934583046</v>
      </c>
      <c r="F8876" t="inlineStr">
        <is>
          <t>MENSAL</t>
        </is>
      </c>
      <c r="G8876" t="n">
        <v>49028</v>
      </c>
      <c r="H8876" t="n">
        <v>49028</v>
      </c>
      <c r="I8876" t="inlineStr">
        <is>
          <t>129</t>
        </is>
      </c>
      <c r="J8876" t="inlineStr">
        <is>
          <t>CARTEIRA</t>
        </is>
      </c>
      <c r="K8876" t="inlineStr">
        <is>
          <t>CONTRATO</t>
        </is>
      </c>
      <c r="L8876" t="n">
        <v>671.3045160000001</v>
      </c>
      <c r="M8876" t="inlineStr"/>
      <c r="N8876" t="inlineStr"/>
      <c r="O8876" s="142">
        <f>DATE(YEAR(H8876),MONTH(H8876),1)</f>
        <v/>
      </c>
      <c r="P8876" s="132">
        <f>IF(H8876&gt;$L$3,"Futuro","Atraso")</f>
        <v/>
      </c>
      <c r="Q8876">
        <f>12*(YEAR(H8876)-YEAR($L$3))+(MONTH(H8876)-MONTH($L$3))</f>
        <v/>
      </c>
      <c r="R8876" s="366">
        <f>IF(N8876="IBIRAPITANGA FASE 3",IF(P8876="Atraso",M8876,M8876/(1+$J$2)^Q8876),IF(P8876="Atraso",M8876,M8876/(1+$J$1)^Q8876))</f>
        <v/>
      </c>
    </row>
    <row r="8877">
      <c r="A8877" t="inlineStr">
        <is>
          <t>Q010L09</t>
        </is>
      </c>
      <c r="B8877" t="inlineStr">
        <is>
          <t>CRISTIANO EDSON DOS SANTOS</t>
        </is>
      </c>
      <c r="C8877" t="n">
        <v>1</v>
      </c>
      <c r="D8877" t="inlineStr">
        <is>
          <t>IPCA</t>
        </is>
      </c>
      <c r="E8877" t="n">
        <v>0.009488792934583046</v>
      </c>
      <c r="F8877" t="inlineStr">
        <is>
          <t>MENSAL</t>
        </is>
      </c>
      <c r="G8877" t="n">
        <v>49059</v>
      </c>
      <c r="H8877" t="n">
        <v>49059</v>
      </c>
      <c r="I8877" t="inlineStr">
        <is>
          <t>130</t>
        </is>
      </c>
      <c r="J8877" t="inlineStr">
        <is>
          <t>CARTEIRA</t>
        </is>
      </c>
      <c r="K8877" t="inlineStr">
        <is>
          <t>CONTRATO</t>
        </is>
      </c>
      <c r="L8877" t="n">
        <v>671.3045160000001</v>
      </c>
      <c r="M8877" t="inlineStr"/>
      <c r="N8877" t="inlineStr"/>
      <c r="O8877" s="142">
        <f>DATE(YEAR(H8877),MONTH(H8877),1)</f>
        <v/>
      </c>
      <c r="P8877" s="132">
        <f>IF(H8877&gt;$L$3,"Futuro","Atraso")</f>
        <v/>
      </c>
      <c r="Q8877">
        <f>12*(YEAR(H8877)-YEAR($L$3))+(MONTH(H8877)-MONTH($L$3))</f>
        <v/>
      </c>
      <c r="R8877" s="366">
        <f>IF(N8877="IBIRAPITANGA FASE 3",IF(P8877="Atraso",M8877,M8877/(1+$J$2)^Q8877),IF(P8877="Atraso",M8877,M8877/(1+$J$1)^Q8877))</f>
        <v/>
      </c>
    </row>
    <row r="8878">
      <c r="A8878" t="inlineStr">
        <is>
          <t>Q010L09</t>
        </is>
      </c>
      <c r="B8878" t="inlineStr">
        <is>
          <t>CRISTIANO EDSON DOS SANTOS</t>
        </is>
      </c>
      <c r="C8878" t="n">
        <v>1</v>
      </c>
      <c r="D8878" t="inlineStr">
        <is>
          <t>IPCA</t>
        </is>
      </c>
      <c r="E8878" t="n">
        <v>0.009488792934583046</v>
      </c>
      <c r="F8878" t="inlineStr">
        <is>
          <t>MENSAL</t>
        </is>
      </c>
      <c r="G8878" t="n">
        <v>49089</v>
      </c>
      <c r="H8878" t="n">
        <v>49089</v>
      </c>
      <c r="I8878" t="inlineStr">
        <is>
          <t>131</t>
        </is>
      </c>
      <c r="J8878" t="inlineStr">
        <is>
          <t>CARTEIRA</t>
        </is>
      </c>
      <c r="K8878" t="inlineStr">
        <is>
          <t>CONTRATO</t>
        </is>
      </c>
      <c r="L8878" t="n">
        <v>671.3045160000001</v>
      </c>
      <c r="M8878" t="inlineStr"/>
      <c r="N8878" t="inlineStr"/>
      <c r="O8878" s="142">
        <f>DATE(YEAR(H8878),MONTH(H8878),1)</f>
        <v/>
      </c>
      <c r="P8878" s="132">
        <f>IF(H8878&gt;$L$3,"Futuro","Atraso")</f>
        <v/>
      </c>
      <c r="Q8878">
        <f>12*(YEAR(H8878)-YEAR($L$3))+(MONTH(H8878)-MONTH($L$3))</f>
        <v/>
      </c>
      <c r="R8878" s="366">
        <f>IF(N8878="IBIRAPITANGA FASE 3",IF(P8878="Atraso",M8878,M8878/(1+$J$2)^Q8878),IF(P8878="Atraso",M8878,M8878/(1+$J$1)^Q8878))</f>
        <v/>
      </c>
    </row>
    <row r="8879">
      <c r="A8879" t="inlineStr">
        <is>
          <t>Q010L09</t>
        </is>
      </c>
      <c r="B8879" t="inlineStr">
        <is>
          <t>CRISTIANO EDSON DOS SANTOS</t>
        </is>
      </c>
      <c r="C8879" t="n">
        <v>1</v>
      </c>
      <c r="D8879" t="inlineStr">
        <is>
          <t>IPCA</t>
        </is>
      </c>
      <c r="E8879" t="n">
        <v>0.009488792934583046</v>
      </c>
      <c r="F8879" t="inlineStr">
        <is>
          <t>MENSAL</t>
        </is>
      </c>
      <c r="G8879" t="n">
        <v>49120</v>
      </c>
      <c r="H8879" t="n">
        <v>49120</v>
      </c>
      <c r="I8879" t="inlineStr">
        <is>
          <t>132</t>
        </is>
      </c>
      <c r="J8879" t="inlineStr">
        <is>
          <t>CARTEIRA</t>
        </is>
      </c>
      <c r="K8879" t="inlineStr">
        <is>
          <t>CONTRATO</t>
        </is>
      </c>
      <c r="L8879" t="n">
        <v>671.3045160000001</v>
      </c>
      <c r="M8879" t="inlineStr"/>
      <c r="N8879" t="inlineStr"/>
      <c r="O8879" s="142">
        <f>DATE(YEAR(H8879),MONTH(H8879),1)</f>
        <v/>
      </c>
      <c r="P8879" s="132">
        <f>IF(H8879&gt;$L$3,"Futuro","Atraso")</f>
        <v/>
      </c>
      <c r="Q8879">
        <f>12*(YEAR(H8879)-YEAR($L$3))+(MONTH(H8879)-MONTH($L$3))</f>
        <v/>
      </c>
      <c r="R8879" s="366">
        <f>IF(N8879="IBIRAPITANGA FASE 3",IF(P8879="Atraso",M8879,M8879/(1+$J$2)^Q8879),IF(P8879="Atraso",M8879,M8879/(1+$J$1)^Q8879))</f>
        <v/>
      </c>
    </row>
    <row r="8880">
      <c r="A8880" t="inlineStr">
        <is>
          <t>Q010L09</t>
        </is>
      </c>
      <c r="B8880" t="inlineStr">
        <is>
          <t>CRISTIANO EDSON DOS SANTOS</t>
        </is>
      </c>
      <c r="C8880" t="n">
        <v>1</v>
      </c>
      <c r="D8880" t="inlineStr">
        <is>
          <t>IPCA</t>
        </is>
      </c>
      <c r="E8880" t="n">
        <v>0.009488792934583046</v>
      </c>
      <c r="F8880" t="inlineStr">
        <is>
          <t>MENSAL</t>
        </is>
      </c>
      <c r="G8880" t="n">
        <v>49150</v>
      </c>
      <c r="H8880" t="n">
        <v>49150</v>
      </c>
      <c r="I8880" t="inlineStr">
        <is>
          <t>133</t>
        </is>
      </c>
      <c r="J8880" t="inlineStr">
        <is>
          <t>CARTEIRA</t>
        </is>
      </c>
      <c r="K8880" t="inlineStr">
        <is>
          <t>CONTRATO</t>
        </is>
      </c>
      <c r="L8880" t="n">
        <v>671.3045160000001</v>
      </c>
      <c r="M8880" t="inlineStr"/>
      <c r="N8880" t="inlineStr"/>
      <c r="O8880" s="142">
        <f>DATE(YEAR(H8880),MONTH(H8880),1)</f>
        <v/>
      </c>
      <c r="P8880" s="132">
        <f>IF(H8880&gt;$L$3,"Futuro","Atraso")</f>
        <v/>
      </c>
      <c r="Q8880">
        <f>12*(YEAR(H8880)-YEAR($L$3))+(MONTH(H8880)-MONTH($L$3))</f>
        <v/>
      </c>
      <c r="R8880" s="366">
        <f>IF(N8880="IBIRAPITANGA FASE 3",IF(P8880="Atraso",M8880,M8880/(1+$J$2)^Q8880),IF(P8880="Atraso",M8880,M8880/(1+$J$1)^Q8880))</f>
        <v/>
      </c>
    </row>
    <row r="8881">
      <c r="A8881" t="inlineStr">
        <is>
          <t>Q010L09</t>
        </is>
      </c>
      <c r="B8881" t="inlineStr">
        <is>
          <t>CRISTIANO EDSON DOS SANTOS</t>
        </is>
      </c>
      <c r="C8881" t="n">
        <v>1</v>
      </c>
      <c r="D8881" t="inlineStr">
        <is>
          <t>IPCA</t>
        </is>
      </c>
      <c r="E8881" t="n">
        <v>0.009488792934583046</v>
      </c>
      <c r="F8881" t="inlineStr">
        <is>
          <t>MENSAL</t>
        </is>
      </c>
      <c r="G8881" t="n">
        <v>49181</v>
      </c>
      <c r="H8881" t="n">
        <v>49181</v>
      </c>
      <c r="I8881" t="inlineStr">
        <is>
          <t>134</t>
        </is>
      </c>
      <c r="J8881" t="inlineStr">
        <is>
          <t>CARTEIRA</t>
        </is>
      </c>
      <c r="K8881" t="inlineStr">
        <is>
          <t>CONTRATO</t>
        </is>
      </c>
      <c r="L8881" t="n">
        <v>671.3045160000001</v>
      </c>
      <c r="M8881" t="inlineStr"/>
      <c r="N8881" t="inlineStr"/>
      <c r="O8881" s="142">
        <f>DATE(YEAR(H8881),MONTH(H8881),1)</f>
        <v/>
      </c>
      <c r="P8881" s="132">
        <f>IF(H8881&gt;$L$3,"Futuro","Atraso")</f>
        <v/>
      </c>
      <c r="Q8881">
        <f>12*(YEAR(H8881)-YEAR($L$3))+(MONTH(H8881)-MONTH($L$3))</f>
        <v/>
      </c>
      <c r="R8881" s="366">
        <f>IF(N8881="IBIRAPITANGA FASE 3",IF(P8881="Atraso",M8881,M8881/(1+$J$2)^Q8881),IF(P8881="Atraso",M8881,M8881/(1+$J$1)^Q8881))</f>
        <v/>
      </c>
    </row>
    <row r="8882">
      <c r="A8882" t="inlineStr">
        <is>
          <t>Q010L09</t>
        </is>
      </c>
      <c r="B8882" t="inlineStr">
        <is>
          <t>CRISTIANO EDSON DOS SANTOS</t>
        </is>
      </c>
      <c r="C8882" t="n">
        <v>1</v>
      </c>
      <c r="D8882" t="inlineStr">
        <is>
          <t>IPCA</t>
        </is>
      </c>
      <c r="E8882" t="n">
        <v>0.009488792934583046</v>
      </c>
      <c r="F8882" t="inlineStr">
        <is>
          <t>MENSAL</t>
        </is>
      </c>
      <c r="G8882" t="n">
        <v>49212</v>
      </c>
      <c r="H8882" t="n">
        <v>49212</v>
      </c>
      <c r="I8882" t="inlineStr">
        <is>
          <t>135</t>
        </is>
      </c>
      <c r="J8882" t="inlineStr">
        <is>
          <t>CARTEIRA</t>
        </is>
      </c>
      <c r="K8882" t="inlineStr">
        <is>
          <t>CONTRATO</t>
        </is>
      </c>
      <c r="L8882" t="n">
        <v>671.3045160000001</v>
      </c>
      <c r="M8882" t="inlineStr"/>
      <c r="N8882" t="inlineStr"/>
      <c r="O8882" s="142">
        <f>DATE(YEAR(H8882),MONTH(H8882),1)</f>
        <v/>
      </c>
      <c r="P8882" s="132">
        <f>IF(H8882&gt;$L$3,"Futuro","Atraso")</f>
        <v/>
      </c>
      <c r="Q8882">
        <f>12*(YEAR(H8882)-YEAR($L$3))+(MONTH(H8882)-MONTH($L$3))</f>
        <v/>
      </c>
      <c r="R8882" s="366">
        <f>IF(N8882="IBIRAPITANGA FASE 3",IF(P8882="Atraso",M8882,M8882/(1+$J$2)^Q8882),IF(P8882="Atraso",M8882,M8882/(1+$J$1)^Q8882))</f>
        <v/>
      </c>
    </row>
    <row r="8883">
      <c r="A8883" t="inlineStr">
        <is>
          <t>Q010L09</t>
        </is>
      </c>
      <c r="B8883" t="inlineStr">
        <is>
          <t>CRISTIANO EDSON DOS SANTOS</t>
        </is>
      </c>
      <c r="C8883" t="n">
        <v>1</v>
      </c>
      <c r="D8883" t="inlineStr">
        <is>
          <t>IPCA</t>
        </is>
      </c>
      <c r="E8883" t="n">
        <v>0.009488792934583046</v>
      </c>
      <c r="F8883" t="inlineStr">
        <is>
          <t>MENSAL</t>
        </is>
      </c>
      <c r="G8883" t="n">
        <v>49242</v>
      </c>
      <c r="H8883" t="n">
        <v>49242</v>
      </c>
      <c r="I8883" t="inlineStr">
        <is>
          <t>136</t>
        </is>
      </c>
      <c r="J8883" t="inlineStr">
        <is>
          <t>CARTEIRA</t>
        </is>
      </c>
      <c r="K8883" t="inlineStr">
        <is>
          <t>CONTRATO</t>
        </is>
      </c>
      <c r="L8883" t="n">
        <v>671.3045160000001</v>
      </c>
      <c r="M8883" t="inlineStr"/>
      <c r="N8883" t="inlineStr"/>
      <c r="O8883" s="142">
        <f>DATE(YEAR(H8883),MONTH(H8883),1)</f>
        <v/>
      </c>
      <c r="P8883" s="132">
        <f>IF(H8883&gt;$L$3,"Futuro","Atraso")</f>
        <v/>
      </c>
      <c r="Q8883">
        <f>12*(YEAR(H8883)-YEAR($L$3))+(MONTH(H8883)-MONTH($L$3))</f>
        <v/>
      </c>
      <c r="R8883" s="366">
        <f>IF(N8883="IBIRAPITANGA FASE 3",IF(P8883="Atraso",M8883,M8883/(1+$J$2)^Q8883),IF(P8883="Atraso",M8883,M8883/(1+$J$1)^Q8883))</f>
        <v/>
      </c>
    </row>
    <row r="8884">
      <c r="A8884" t="inlineStr">
        <is>
          <t>Q010L09</t>
        </is>
      </c>
      <c r="B8884" t="inlineStr">
        <is>
          <t>CRISTIANO EDSON DOS SANTOS</t>
        </is>
      </c>
      <c r="C8884" t="n">
        <v>1</v>
      </c>
      <c r="D8884" t="inlineStr">
        <is>
          <t>IPCA</t>
        </is>
      </c>
      <c r="E8884" t="n">
        <v>0.009488792934583046</v>
      </c>
      <c r="F8884" t="inlineStr">
        <is>
          <t>MENSAL</t>
        </is>
      </c>
      <c r="G8884" t="n">
        <v>49273</v>
      </c>
      <c r="H8884" t="n">
        <v>49273</v>
      </c>
      <c r="I8884" t="inlineStr">
        <is>
          <t>137</t>
        </is>
      </c>
      <c r="J8884" t="inlineStr">
        <is>
          <t>CARTEIRA</t>
        </is>
      </c>
      <c r="K8884" t="inlineStr">
        <is>
          <t>CONTRATO</t>
        </is>
      </c>
      <c r="L8884" t="n">
        <v>671.3045160000001</v>
      </c>
      <c r="M8884" t="inlineStr"/>
      <c r="N8884" t="inlineStr"/>
      <c r="O8884" s="142">
        <f>DATE(YEAR(H8884),MONTH(H8884),1)</f>
        <v/>
      </c>
      <c r="P8884" s="132">
        <f>IF(H8884&gt;$L$3,"Futuro","Atraso")</f>
        <v/>
      </c>
      <c r="Q8884">
        <f>12*(YEAR(H8884)-YEAR($L$3))+(MONTH(H8884)-MONTH($L$3))</f>
        <v/>
      </c>
      <c r="R8884" s="366">
        <f>IF(N8884="IBIRAPITANGA FASE 3",IF(P8884="Atraso",M8884,M8884/(1+$J$2)^Q8884),IF(P8884="Atraso",M8884,M8884/(1+$J$1)^Q8884))</f>
        <v/>
      </c>
    </row>
    <row r="8885">
      <c r="A8885" t="inlineStr">
        <is>
          <t>Q010L09</t>
        </is>
      </c>
      <c r="B8885" t="inlineStr">
        <is>
          <t>CRISTIANO EDSON DOS SANTOS</t>
        </is>
      </c>
      <c r="C8885" t="n">
        <v>1</v>
      </c>
      <c r="D8885" t="inlineStr">
        <is>
          <t>IPCA</t>
        </is>
      </c>
      <c r="E8885" t="n">
        <v>0.009488792934583046</v>
      </c>
      <c r="F8885" t="inlineStr">
        <is>
          <t>MENSAL</t>
        </is>
      </c>
      <c r="G8885" t="n">
        <v>49303</v>
      </c>
      <c r="H8885" t="n">
        <v>49303</v>
      </c>
      <c r="I8885" t="inlineStr">
        <is>
          <t>138</t>
        </is>
      </c>
      <c r="J8885" t="inlineStr">
        <is>
          <t>CARTEIRA</t>
        </is>
      </c>
      <c r="K8885" t="inlineStr">
        <is>
          <t>CONTRATO</t>
        </is>
      </c>
      <c r="L8885" t="n">
        <v>671.3045160000001</v>
      </c>
      <c r="M8885" t="inlineStr"/>
      <c r="N8885" t="inlineStr"/>
      <c r="O8885" s="142">
        <f>DATE(YEAR(H8885),MONTH(H8885),1)</f>
        <v/>
      </c>
      <c r="P8885" s="132">
        <f>IF(H8885&gt;$L$3,"Futuro","Atraso")</f>
        <v/>
      </c>
      <c r="Q8885">
        <f>12*(YEAR(H8885)-YEAR($L$3))+(MONTH(H8885)-MONTH($L$3))</f>
        <v/>
      </c>
      <c r="R8885" s="366">
        <f>IF(N8885="IBIRAPITANGA FASE 3",IF(P8885="Atraso",M8885,M8885/(1+$J$2)^Q8885),IF(P8885="Atraso",M8885,M8885/(1+$J$1)^Q8885))</f>
        <v/>
      </c>
    </row>
    <row r="8886">
      <c r="A8886" t="inlineStr">
        <is>
          <t>Q010L09</t>
        </is>
      </c>
      <c r="B8886" t="inlineStr">
        <is>
          <t>CRISTIANO EDSON DOS SANTOS</t>
        </is>
      </c>
      <c r="C8886" t="n">
        <v>1</v>
      </c>
      <c r="D8886" t="inlineStr">
        <is>
          <t>IPCA</t>
        </is>
      </c>
      <c r="E8886" t="n">
        <v>0.009488792934583046</v>
      </c>
      <c r="F8886" t="inlineStr">
        <is>
          <t>MENSAL</t>
        </is>
      </c>
      <c r="G8886" t="n">
        <v>49334</v>
      </c>
      <c r="H8886" t="n">
        <v>49334</v>
      </c>
      <c r="I8886" t="inlineStr">
        <is>
          <t>139</t>
        </is>
      </c>
      <c r="J8886" t="inlineStr">
        <is>
          <t>CARTEIRA</t>
        </is>
      </c>
      <c r="K8886" t="inlineStr">
        <is>
          <t>CONTRATO</t>
        </is>
      </c>
      <c r="L8886" t="n">
        <v>671.3045160000001</v>
      </c>
      <c r="M8886" t="inlineStr"/>
      <c r="N8886" t="inlineStr"/>
      <c r="O8886" s="142">
        <f>DATE(YEAR(H8886),MONTH(H8886),1)</f>
        <v/>
      </c>
      <c r="P8886" s="132">
        <f>IF(H8886&gt;$L$3,"Futuro","Atraso")</f>
        <v/>
      </c>
      <c r="Q8886">
        <f>12*(YEAR(H8886)-YEAR($L$3))+(MONTH(H8886)-MONTH($L$3))</f>
        <v/>
      </c>
      <c r="R8886" s="366">
        <f>IF(N8886="IBIRAPITANGA FASE 3",IF(P8886="Atraso",M8886,M8886/(1+$J$2)^Q8886),IF(P8886="Atraso",M8886,M8886/(1+$J$1)^Q8886))</f>
        <v/>
      </c>
    </row>
    <row r="8887">
      <c r="A8887" t="inlineStr">
        <is>
          <t>Q010L09</t>
        </is>
      </c>
      <c r="B8887" t="inlineStr">
        <is>
          <t>CRISTIANO EDSON DOS SANTOS</t>
        </is>
      </c>
      <c r="C8887" t="n">
        <v>1</v>
      </c>
      <c r="D8887" t="inlineStr">
        <is>
          <t>IPCA</t>
        </is>
      </c>
      <c r="E8887" t="n">
        <v>0.009488792934583046</v>
      </c>
      <c r="F8887" t="inlineStr">
        <is>
          <t>MENSAL</t>
        </is>
      </c>
      <c r="G8887" t="n">
        <v>49365</v>
      </c>
      <c r="H8887" t="n">
        <v>49365</v>
      </c>
      <c r="I8887" t="inlineStr">
        <is>
          <t>140</t>
        </is>
      </c>
      <c r="J8887" t="inlineStr">
        <is>
          <t>CARTEIRA</t>
        </is>
      </c>
      <c r="K8887" t="inlineStr">
        <is>
          <t>CONTRATO</t>
        </is>
      </c>
      <c r="L8887" t="n">
        <v>671.3045160000001</v>
      </c>
      <c r="M8887" t="inlineStr"/>
      <c r="N8887" t="inlineStr"/>
      <c r="O8887" s="142">
        <f>DATE(YEAR(H8887),MONTH(H8887),1)</f>
        <v/>
      </c>
      <c r="P8887" s="132">
        <f>IF(H8887&gt;$L$3,"Futuro","Atraso")</f>
        <v/>
      </c>
      <c r="Q8887">
        <f>12*(YEAR(H8887)-YEAR($L$3))+(MONTH(H8887)-MONTH($L$3))</f>
        <v/>
      </c>
      <c r="R8887" s="366">
        <f>IF(N8887="IBIRAPITANGA FASE 3",IF(P8887="Atraso",M8887,M8887/(1+$J$2)^Q8887),IF(P8887="Atraso",M8887,M8887/(1+$J$1)^Q8887))</f>
        <v/>
      </c>
    </row>
    <row r="8888">
      <c r="A8888" t="inlineStr">
        <is>
          <t>Q010L09</t>
        </is>
      </c>
      <c r="B8888" t="inlineStr">
        <is>
          <t>CRISTIANO EDSON DOS SANTOS</t>
        </is>
      </c>
      <c r="C8888" t="n">
        <v>1</v>
      </c>
      <c r="D8888" t="inlineStr">
        <is>
          <t>IPCA</t>
        </is>
      </c>
      <c r="E8888" t="n">
        <v>0.009488792934583046</v>
      </c>
      <c r="F8888" t="inlineStr">
        <is>
          <t>MENSAL</t>
        </is>
      </c>
      <c r="G8888" t="n">
        <v>49393</v>
      </c>
      <c r="H8888" t="n">
        <v>49393</v>
      </c>
      <c r="I8888" t="inlineStr">
        <is>
          <t>141</t>
        </is>
      </c>
      <c r="J8888" t="inlineStr">
        <is>
          <t>CARTEIRA</t>
        </is>
      </c>
      <c r="K8888" t="inlineStr">
        <is>
          <t>CONTRATO</t>
        </is>
      </c>
      <c r="L8888" t="n">
        <v>671.3045160000001</v>
      </c>
      <c r="M8888" t="inlineStr"/>
      <c r="N8888" t="inlineStr"/>
      <c r="O8888" s="142">
        <f>DATE(YEAR(H8888),MONTH(H8888),1)</f>
        <v/>
      </c>
      <c r="P8888" s="132">
        <f>IF(H8888&gt;$L$3,"Futuro","Atraso")</f>
        <v/>
      </c>
      <c r="Q8888">
        <f>12*(YEAR(H8888)-YEAR($L$3))+(MONTH(H8888)-MONTH($L$3))</f>
        <v/>
      </c>
      <c r="R8888" s="366">
        <f>IF(N8888="IBIRAPITANGA FASE 3",IF(P8888="Atraso",M8888,M8888/(1+$J$2)^Q8888),IF(P8888="Atraso",M8888,M8888/(1+$J$1)^Q8888))</f>
        <v/>
      </c>
    </row>
    <row r="8889">
      <c r="A8889" t="inlineStr">
        <is>
          <t>Q010L09</t>
        </is>
      </c>
      <c r="B8889" t="inlineStr">
        <is>
          <t>CRISTIANO EDSON DOS SANTOS</t>
        </is>
      </c>
      <c r="C8889" t="n">
        <v>1</v>
      </c>
      <c r="D8889" t="inlineStr">
        <is>
          <t>IPCA</t>
        </is>
      </c>
      <c r="E8889" t="n">
        <v>0.009488792934583046</v>
      </c>
      <c r="F8889" t="inlineStr">
        <is>
          <t>MENSAL</t>
        </is>
      </c>
      <c r="G8889" t="n">
        <v>49424</v>
      </c>
      <c r="H8889" t="n">
        <v>49424</v>
      </c>
      <c r="I8889" t="inlineStr">
        <is>
          <t>142</t>
        </is>
      </c>
      <c r="J8889" t="inlineStr">
        <is>
          <t>CARTEIRA</t>
        </is>
      </c>
      <c r="K8889" t="inlineStr">
        <is>
          <t>CONTRATO</t>
        </is>
      </c>
      <c r="L8889" t="n">
        <v>671.3045160000001</v>
      </c>
      <c r="M8889" t="inlineStr"/>
      <c r="N8889" t="inlineStr"/>
      <c r="O8889" s="142">
        <f>DATE(YEAR(H8889),MONTH(H8889),1)</f>
        <v/>
      </c>
      <c r="P8889" s="132">
        <f>IF(H8889&gt;$L$3,"Futuro","Atraso")</f>
        <v/>
      </c>
      <c r="Q8889">
        <f>12*(YEAR(H8889)-YEAR($L$3))+(MONTH(H8889)-MONTH($L$3))</f>
        <v/>
      </c>
      <c r="R8889" s="366">
        <f>IF(N8889="IBIRAPITANGA FASE 3",IF(P8889="Atraso",M8889,M8889/(1+$J$2)^Q8889),IF(P8889="Atraso",M8889,M8889/(1+$J$1)^Q8889))</f>
        <v/>
      </c>
    </row>
    <row r="8890">
      <c r="A8890" t="inlineStr">
        <is>
          <t>Q010L09</t>
        </is>
      </c>
      <c r="B8890" t="inlineStr">
        <is>
          <t>CRISTIANO EDSON DOS SANTOS</t>
        </is>
      </c>
      <c r="C8890" t="n">
        <v>1</v>
      </c>
      <c r="D8890" t="inlineStr">
        <is>
          <t>IPCA</t>
        </is>
      </c>
      <c r="E8890" t="n">
        <v>0.009488792934583046</v>
      </c>
      <c r="F8890" t="inlineStr">
        <is>
          <t>MENSAL</t>
        </is>
      </c>
      <c r="G8890" t="n">
        <v>49454</v>
      </c>
      <c r="H8890" t="n">
        <v>49454</v>
      </c>
      <c r="I8890" t="inlineStr">
        <is>
          <t>143</t>
        </is>
      </c>
      <c r="J8890" t="inlineStr">
        <is>
          <t>CARTEIRA</t>
        </is>
      </c>
      <c r="K8890" t="inlineStr">
        <is>
          <t>CONTRATO</t>
        </is>
      </c>
      <c r="L8890" t="n">
        <v>671.3045160000001</v>
      </c>
      <c r="M8890" t="inlineStr"/>
      <c r="N8890" t="inlineStr"/>
      <c r="O8890" s="142">
        <f>DATE(YEAR(H8890),MONTH(H8890),1)</f>
        <v/>
      </c>
      <c r="P8890" s="132">
        <f>IF(H8890&gt;$L$3,"Futuro","Atraso")</f>
        <v/>
      </c>
      <c r="Q8890">
        <f>12*(YEAR(H8890)-YEAR($L$3))+(MONTH(H8890)-MONTH($L$3))</f>
        <v/>
      </c>
      <c r="R8890" s="366">
        <f>IF(N8890="IBIRAPITANGA FASE 3",IF(P8890="Atraso",M8890,M8890/(1+$J$2)^Q8890),IF(P8890="Atraso",M8890,M8890/(1+$J$1)^Q8890))</f>
        <v/>
      </c>
    </row>
    <row r="8891">
      <c r="A8891" t="inlineStr">
        <is>
          <t>Q010L09</t>
        </is>
      </c>
      <c r="B8891" t="inlineStr">
        <is>
          <t>CRISTIANO EDSON DOS SANTOS</t>
        </is>
      </c>
      <c r="C8891" t="n">
        <v>1</v>
      </c>
      <c r="D8891" t="inlineStr">
        <is>
          <t>IPCA</t>
        </is>
      </c>
      <c r="E8891" t="n">
        <v>0.009488792934583046</v>
      </c>
      <c r="F8891" t="inlineStr">
        <is>
          <t>MENSAL</t>
        </is>
      </c>
      <c r="G8891" t="n">
        <v>49485</v>
      </c>
      <c r="H8891" t="n">
        <v>49485</v>
      </c>
      <c r="I8891" t="inlineStr">
        <is>
          <t>144</t>
        </is>
      </c>
      <c r="J8891" t="inlineStr">
        <is>
          <t>CARTEIRA</t>
        </is>
      </c>
      <c r="K8891" t="inlineStr">
        <is>
          <t>CONTRATO</t>
        </is>
      </c>
      <c r="L8891" t="n">
        <v>671.3045160000001</v>
      </c>
      <c r="M8891" t="inlineStr"/>
      <c r="N8891" t="inlineStr"/>
      <c r="O8891" s="142">
        <f>DATE(YEAR(H8891),MONTH(H8891),1)</f>
        <v/>
      </c>
      <c r="P8891" s="132">
        <f>IF(H8891&gt;$L$3,"Futuro","Atraso")</f>
        <v/>
      </c>
      <c r="Q8891">
        <f>12*(YEAR(H8891)-YEAR($L$3))+(MONTH(H8891)-MONTH($L$3))</f>
        <v/>
      </c>
      <c r="R8891" s="366">
        <f>IF(N8891="IBIRAPITANGA FASE 3",IF(P8891="Atraso",M8891,M8891/(1+$J$2)^Q8891),IF(P8891="Atraso",M8891,M8891/(1+$J$1)^Q8891))</f>
        <v/>
      </c>
    </row>
    <row r="8892">
      <c r="A8892" t="inlineStr">
        <is>
          <t>Q010L09</t>
        </is>
      </c>
      <c r="B8892" t="inlineStr">
        <is>
          <t>CRISTIANO EDSON DOS SANTOS</t>
        </is>
      </c>
      <c r="C8892" t="n">
        <v>1</v>
      </c>
      <c r="D8892" t="inlineStr">
        <is>
          <t>IPCA</t>
        </is>
      </c>
      <c r="E8892" t="n">
        <v>0.009488792934583046</v>
      </c>
      <c r="F8892" t="inlineStr">
        <is>
          <t>MENSAL</t>
        </is>
      </c>
      <c r="G8892" t="n">
        <v>49515</v>
      </c>
      <c r="H8892" t="n">
        <v>49515</v>
      </c>
      <c r="I8892" t="inlineStr">
        <is>
          <t>145</t>
        </is>
      </c>
      <c r="J8892" t="inlineStr">
        <is>
          <t>CARTEIRA</t>
        </is>
      </c>
      <c r="K8892" t="inlineStr">
        <is>
          <t>CONTRATO</t>
        </is>
      </c>
      <c r="L8892" t="n">
        <v>671.3045160000001</v>
      </c>
      <c r="M8892" t="inlineStr"/>
      <c r="N8892" t="inlineStr"/>
      <c r="O8892" s="142">
        <f>DATE(YEAR(H8892),MONTH(H8892),1)</f>
        <v/>
      </c>
      <c r="P8892" s="132">
        <f>IF(H8892&gt;$L$3,"Futuro","Atraso")</f>
        <v/>
      </c>
      <c r="Q8892">
        <f>12*(YEAR(H8892)-YEAR($L$3))+(MONTH(H8892)-MONTH($L$3))</f>
        <v/>
      </c>
      <c r="R8892" s="366">
        <f>IF(N8892="IBIRAPITANGA FASE 3",IF(P8892="Atraso",M8892,M8892/(1+$J$2)^Q8892),IF(P8892="Atraso",M8892,M8892/(1+$J$1)^Q8892))</f>
        <v/>
      </c>
    </row>
    <row r="8893">
      <c r="A8893" t="inlineStr">
        <is>
          <t>Q010L09</t>
        </is>
      </c>
      <c r="B8893" t="inlineStr">
        <is>
          <t>CRISTIANO EDSON DOS SANTOS</t>
        </is>
      </c>
      <c r="C8893" t="n">
        <v>1</v>
      </c>
      <c r="D8893" t="inlineStr">
        <is>
          <t>IPCA</t>
        </is>
      </c>
      <c r="E8893" t="n">
        <v>0.009488792934583046</v>
      </c>
      <c r="F8893" t="inlineStr">
        <is>
          <t>MENSAL</t>
        </is>
      </c>
      <c r="G8893" t="n">
        <v>49546</v>
      </c>
      <c r="H8893" t="n">
        <v>49546</v>
      </c>
      <c r="I8893" t="inlineStr">
        <is>
          <t>146</t>
        </is>
      </c>
      <c r="J8893" t="inlineStr">
        <is>
          <t>CARTEIRA</t>
        </is>
      </c>
      <c r="K8893" t="inlineStr">
        <is>
          <t>CONTRATO</t>
        </is>
      </c>
      <c r="L8893" t="n">
        <v>671.3045160000001</v>
      </c>
      <c r="M8893" t="inlineStr"/>
      <c r="N8893" t="inlineStr"/>
      <c r="O8893" s="142">
        <f>DATE(YEAR(H8893),MONTH(H8893),1)</f>
        <v/>
      </c>
      <c r="P8893" s="132">
        <f>IF(H8893&gt;$L$3,"Futuro","Atraso")</f>
        <v/>
      </c>
      <c r="Q8893">
        <f>12*(YEAR(H8893)-YEAR($L$3))+(MONTH(H8893)-MONTH($L$3))</f>
        <v/>
      </c>
      <c r="R8893" s="366">
        <f>IF(N8893="IBIRAPITANGA FASE 3",IF(P8893="Atraso",M8893,M8893/(1+$J$2)^Q8893),IF(P8893="Atraso",M8893,M8893/(1+$J$1)^Q8893))</f>
        <v/>
      </c>
    </row>
    <row r="8894">
      <c r="A8894" t="inlineStr">
        <is>
          <t>Q010L09</t>
        </is>
      </c>
      <c r="B8894" t="inlineStr">
        <is>
          <t>CRISTIANO EDSON DOS SANTOS</t>
        </is>
      </c>
      <c r="C8894" t="n">
        <v>1</v>
      </c>
      <c r="D8894" t="inlineStr">
        <is>
          <t>IPCA</t>
        </is>
      </c>
      <c r="E8894" t="n">
        <v>0.009488792934583046</v>
      </c>
      <c r="F8894" t="inlineStr">
        <is>
          <t>MENSAL</t>
        </is>
      </c>
      <c r="G8894" t="n">
        <v>49577</v>
      </c>
      <c r="H8894" t="n">
        <v>49577</v>
      </c>
      <c r="I8894" t="inlineStr">
        <is>
          <t>147</t>
        </is>
      </c>
      <c r="J8894" t="inlineStr">
        <is>
          <t>CARTEIRA</t>
        </is>
      </c>
      <c r="K8894" t="inlineStr">
        <is>
          <t>CONTRATO</t>
        </is>
      </c>
      <c r="L8894" t="n">
        <v>671.3045160000001</v>
      </c>
      <c r="M8894" t="inlineStr"/>
      <c r="N8894" t="inlineStr"/>
      <c r="O8894" s="142">
        <f>DATE(YEAR(H8894),MONTH(H8894),1)</f>
        <v/>
      </c>
      <c r="P8894" s="132">
        <f>IF(H8894&gt;$L$3,"Futuro","Atraso")</f>
        <v/>
      </c>
      <c r="Q8894">
        <f>12*(YEAR(H8894)-YEAR($L$3))+(MONTH(H8894)-MONTH($L$3))</f>
        <v/>
      </c>
      <c r="R8894" s="366">
        <f>IF(N8894="IBIRAPITANGA FASE 3",IF(P8894="Atraso",M8894,M8894/(1+$J$2)^Q8894),IF(P8894="Atraso",M8894,M8894/(1+$J$1)^Q8894))</f>
        <v/>
      </c>
    </row>
    <row r="8895">
      <c r="A8895" t="inlineStr">
        <is>
          <t>Q010L09</t>
        </is>
      </c>
      <c r="B8895" t="inlineStr">
        <is>
          <t>CRISTIANO EDSON DOS SANTOS</t>
        </is>
      </c>
      <c r="C8895" t="n">
        <v>1</v>
      </c>
      <c r="D8895" t="inlineStr">
        <is>
          <t>IPCA</t>
        </is>
      </c>
      <c r="E8895" t="n">
        <v>0.009488792934583046</v>
      </c>
      <c r="F8895" t="inlineStr">
        <is>
          <t>MENSAL</t>
        </is>
      </c>
      <c r="G8895" t="n">
        <v>49607</v>
      </c>
      <c r="H8895" t="n">
        <v>49607</v>
      </c>
      <c r="I8895" t="inlineStr">
        <is>
          <t>148</t>
        </is>
      </c>
      <c r="J8895" t="inlineStr">
        <is>
          <t>CARTEIRA</t>
        </is>
      </c>
      <c r="K8895" t="inlineStr">
        <is>
          <t>CONTRATO</t>
        </is>
      </c>
      <c r="L8895" t="n">
        <v>671.3045160000001</v>
      </c>
      <c r="M8895" t="inlineStr"/>
      <c r="N8895" t="inlineStr"/>
      <c r="O8895" s="142">
        <f>DATE(YEAR(H8895),MONTH(H8895),1)</f>
        <v/>
      </c>
      <c r="P8895" s="132">
        <f>IF(H8895&gt;$L$3,"Futuro","Atraso")</f>
        <v/>
      </c>
      <c r="Q8895">
        <f>12*(YEAR(H8895)-YEAR($L$3))+(MONTH(H8895)-MONTH($L$3))</f>
        <v/>
      </c>
      <c r="R8895" s="366">
        <f>IF(N8895="IBIRAPITANGA FASE 3",IF(P8895="Atraso",M8895,M8895/(1+$J$2)^Q8895),IF(P8895="Atraso",M8895,M8895/(1+$J$1)^Q8895))</f>
        <v/>
      </c>
    </row>
    <row r="8896">
      <c r="A8896" t="inlineStr">
        <is>
          <t>Q010L09</t>
        </is>
      </c>
      <c r="B8896" t="inlineStr">
        <is>
          <t>CRISTIANO EDSON DOS SANTOS</t>
        </is>
      </c>
      <c r="C8896" t="n">
        <v>1</v>
      </c>
      <c r="D8896" t="inlineStr">
        <is>
          <t>IPCA</t>
        </is>
      </c>
      <c r="E8896" t="n">
        <v>0.009488792934583046</v>
      </c>
      <c r="F8896" t="inlineStr">
        <is>
          <t>MENSAL</t>
        </is>
      </c>
      <c r="G8896" t="n">
        <v>49638</v>
      </c>
      <c r="H8896" t="n">
        <v>49638</v>
      </c>
      <c r="I8896" t="inlineStr">
        <is>
          <t>149</t>
        </is>
      </c>
      <c r="J8896" t="inlineStr">
        <is>
          <t>CARTEIRA</t>
        </is>
      </c>
      <c r="K8896" t="inlineStr">
        <is>
          <t>CONTRATO</t>
        </is>
      </c>
      <c r="L8896" t="n">
        <v>671.3045160000001</v>
      </c>
      <c r="M8896" t="inlineStr"/>
      <c r="N8896" t="inlineStr"/>
      <c r="O8896" s="142">
        <f>DATE(YEAR(H8896),MONTH(H8896),1)</f>
        <v/>
      </c>
      <c r="P8896" s="132">
        <f>IF(H8896&gt;$L$3,"Futuro","Atraso")</f>
        <v/>
      </c>
      <c r="Q8896">
        <f>12*(YEAR(H8896)-YEAR($L$3))+(MONTH(H8896)-MONTH($L$3))</f>
        <v/>
      </c>
      <c r="R8896" s="366">
        <f>IF(N8896="IBIRAPITANGA FASE 3",IF(P8896="Atraso",M8896,M8896/(1+$J$2)^Q8896),IF(P8896="Atraso",M8896,M8896/(1+$J$1)^Q8896))</f>
        <v/>
      </c>
    </row>
    <row r="8897">
      <c r="A8897" t="inlineStr">
        <is>
          <t>Q010L09</t>
        </is>
      </c>
      <c r="B8897" t="inlineStr">
        <is>
          <t>CRISTIANO EDSON DOS SANTOS</t>
        </is>
      </c>
      <c r="C8897" t="n">
        <v>1</v>
      </c>
      <c r="D8897" t="inlineStr">
        <is>
          <t>IPCA</t>
        </is>
      </c>
      <c r="E8897" t="n">
        <v>0.009488792934583046</v>
      </c>
      <c r="F8897" t="inlineStr">
        <is>
          <t>MENSAL</t>
        </is>
      </c>
      <c r="G8897" t="n">
        <v>49668</v>
      </c>
      <c r="H8897" t="n">
        <v>49668</v>
      </c>
      <c r="I8897" t="inlineStr">
        <is>
          <t>150</t>
        </is>
      </c>
      <c r="J8897" t="inlineStr">
        <is>
          <t>CARTEIRA</t>
        </is>
      </c>
      <c r="K8897" t="inlineStr">
        <is>
          <t>CONTRATO</t>
        </is>
      </c>
      <c r="L8897" t="n">
        <v>671.3045160000001</v>
      </c>
      <c r="M8897" t="inlineStr"/>
      <c r="N8897" t="inlineStr"/>
      <c r="O8897" s="142">
        <f>DATE(YEAR(H8897),MONTH(H8897),1)</f>
        <v/>
      </c>
      <c r="P8897" s="132">
        <f>IF(H8897&gt;$L$3,"Futuro","Atraso")</f>
        <v/>
      </c>
      <c r="Q8897">
        <f>12*(YEAR(H8897)-YEAR($L$3))+(MONTH(H8897)-MONTH($L$3))</f>
        <v/>
      </c>
      <c r="R8897" s="366">
        <f>IF(N8897="IBIRAPITANGA FASE 3",IF(P8897="Atraso",M8897,M8897/(1+$J$2)^Q8897),IF(P8897="Atraso",M8897,M8897/(1+$J$1)^Q8897))</f>
        <v/>
      </c>
    </row>
    <row r="8898">
      <c r="A8898" t="inlineStr">
        <is>
          <t>Q010L09</t>
        </is>
      </c>
      <c r="B8898" t="inlineStr">
        <is>
          <t>CRISTIANO EDSON DOS SANTOS</t>
        </is>
      </c>
      <c r="C8898" t="n">
        <v>1</v>
      </c>
      <c r="D8898" t="inlineStr">
        <is>
          <t>IPCA</t>
        </is>
      </c>
      <c r="E8898" t="n">
        <v>0.009488792934583046</v>
      </c>
      <c r="F8898" t="inlineStr">
        <is>
          <t>MENSAL</t>
        </is>
      </c>
      <c r="G8898" t="n">
        <v>49699</v>
      </c>
      <c r="H8898" t="n">
        <v>49699</v>
      </c>
      <c r="I8898" t="inlineStr">
        <is>
          <t>151</t>
        </is>
      </c>
      <c r="J8898" t="inlineStr">
        <is>
          <t>CARTEIRA</t>
        </is>
      </c>
      <c r="K8898" t="inlineStr">
        <is>
          <t>CONTRATO</t>
        </is>
      </c>
      <c r="L8898" t="n">
        <v>671.3045160000001</v>
      </c>
      <c r="M8898" t="inlineStr"/>
      <c r="N8898" t="inlineStr"/>
      <c r="O8898" s="142">
        <f>DATE(YEAR(H8898),MONTH(H8898),1)</f>
        <v/>
      </c>
      <c r="P8898" s="132">
        <f>IF(H8898&gt;$L$3,"Futuro","Atraso")</f>
        <v/>
      </c>
      <c r="Q8898">
        <f>12*(YEAR(H8898)-YEAR($L$3))+(MONTH(H8898)-MONTH($L$3))</f>
        <v/>
      </c>
      <c r="R8898" s="366">
        <f>IF(N8898="IBIRAPITANGA FASE 3",IF(P8898="Atraso",M8898,M8898/(1+$J$2)^Q8898),IF(P8898="Atraso",M8898,M8898/(1+$J$1)^Q8898))</f>
        <v/>
      </c>
    </row>
    <row r="8899">
      <c r="A8899" t="inlineStr">
        <is>
          <t>Q010L09</t>
        </is>
      </c>
      <c r="B8899" t="inlineStr">
        <is>
          <t>CRISTIANO EDSON DOS SANTOS</t>
        </is>
      </c>
      <c r="C8899" t="n">
        <v>1</v>
      </c>
      <c r="D8899" t="inlineStr">
        <is>
          <t>IPCA</t>
        </is>
      </c>
      <c r="E8899" t="n">
        <v>0.009488792934583046</v>
      </c>
      <c r="F8899" t="inlineStr">
        <is>
          <t>MENSAL</t>
        </is>
      </c>
      <c r="G8899" t="n">
        <v>49730</v>
      </c>
      <c r="H8899" t="n">
        <v>49730</v>
      </c>
      <c r="I8899" t="inlineStr">
        <is>
          <t>152</t>
        </is>
      </c>
      <c r="J8899" t="inlineStr">
        <is>
          <t>CARTEIRA</t>
        </is>
      </c>
      <c r="K8899" t="inlineStr">
        <is>
          <t>CONTRATO</t>
        </is>
      </c>
      <c r="L8899" t="n">
        <v>671.3045160000001</v>
      </c>
      <c r="M8899" t="inlineStr"/>
      <c r="N8899" t="inlineStr"/>
      <c r="O8899" s="142">
        <f>DATE(YEAR(H8899),MONTH(H8899),1)</f>
        <v/>
      </c>
      <c r="P8899" s="132">
        <f>IF(H8899&gt;$L$3,"Futuro","Atraso")</f>
        <v/>
      </c>
      <c r="Q8899">
        <f>12*(YEAR(H8899)-YEAR($L$3))+(MONTH(H8899)-MONTH($L$3))</f>
        <v/>
      </c>
      <c r="R8899" s="366">
        <f>IF(N8899="IBIRAPITANGA FASE 3",IF(P8899="Atraso",M8899,M8899/(1+$J$2)^Q8899),IF(P8899="Atraso",M8899,M8899/(1+$J$1)^Q8899))</f>
        <v/>
      </c>
    </row>
    <row r="8900">
      <c r="A8900" t="inlineStr">
        <is>
          <t>Q010L09</t>
        </is>
      </c>
      <c r="B8900" t="inlineStr">
        <is>
          <t>CRISTIANO EDSON DOS SANTOS</t>
        </is>
      </c>
      <c r="C8900" t="n">
        <v>1</v>
      </c>
      <c r="D8900" t="inlineStr">
        <is>
          <t>IPCA</t>
        </is>
      </c>
      <c r="E8900" t="n">
        <v>0.009488792934583046</v>
      </c>
      <c r="F8900" t="inlineStr">
        <is>
          <t>MENSAL</t>
        </is>
      </c>
      <c r="G8900" t="n">
        <v>49759</v>
      </c>
      <c r="H8900" t="n">
        <v>49759</v>
      </c>
      <c r="I8900" t="inlineStr">
        <is>
          <t>153</t>
        </is>
      </c>
      <c r="J8900" t="inlineStr">
        <is>
          <t>CARTEIRA</t>
        </is>
      </c>
      <c r="K8900" t="inlineStr">
        <is>
          <t>CONTRATO</t>
        </is>
      </c>
      <c r="L8900" t="n">
        <v>671.3045160000001</v>
      </c>
      <c r="M8900" t="inlineStr"/>
      <c r="N8900" t="inlineStr"/>
      <c r="O8900" s="142">
        <f>DATE(YEAR(H8900),MONTH(H8900),1)</f>
        <v/>
      </c>
      <c r="P8900" s="132">
        <f>IF(H8900&gt;$L$3,"Futuro","Atraso")</f>
        <v/>
      </c>
      <c r="Q8900">
        <f>12*(YEAR(H8900)-YEAR($L$3))+(MONTH(H8900)-MONTH($L$3))</f>
        <v/>
      </c>
      <c r="R8900" s="366">
        <f>IF(N8900="IBIRAPITANGA FASE 3",IF(P8900="Atraso",M8900,M8900/(1+$J$2)^Q8900),IF(P8900="Atraso",M8900,M8900/(1+$J$1)^Q8900))</f>
        <v/>
      </c>
    </row>
    <row r="8901">
      <c r="A8901" t="inlineStr">
        <is>
          <t>Q010L09</t>
        </is>
      </c>
      <c r="B8901" t="inlineStr">
        <is>
          <t>CRISTIANO EDSON DOS SANTOS</t>
        </is>
      </c>
      <c r="C8901" t="n">
        <v>1</v>
      </c>
      <c r="D8901" t="inlineStr">
        <is>
          <t>IPCA</t>
        </is>
      </c>
      <c r="E8901" t="n">
        <v>0.009488792934583046</v>
      </c>
      <c r="F8901" t="inlineStr">
        <is>
          <t>MENSAL</t>
        </is>
      </c>
      <c r="G8901" t="n">
        <v>49790</v>
      </c>
      <c r="H8901" t="n">
        <v>49790</v>
      </c>
      <c r="I8901" t="inlineStr">
        <is>
          <t>154</t>
        </is>
      </c>
      <c r="J8901" t="inlineStr">
        <is>
          <t>CARTEIRA</t>
        </is>
      </c>
      <c r="K8901" t="inlineStr">
        <is>
          <t>CONTRATO</t>
        </is>
      </c>
      <c r="L8901" t="n">
        <v>671.3045160000001</v>
      </c>
      <c r="M8901" t="inlineStr"/>
      <c r="N8901" t="inlineStr"/>
      <c r="O8901" s="142">
        <f>DATE(YEAR(H8901),MONTH(H8901),1)</f>
        <v/>
      </c>
      <c r="P8901" s="132">
        <f>IF(H8901&gt;$L$3,"Futuro","Atraso")</f>
        <v/>
      </c>
      <c r="Q8901">
        <f>12*(YEAR(H8901)-YEAR($L$3))+(MONTH(H8901)-MONTH($L$3))</f>
        <v/>
      </c>
      <c r="R8901" s="366">
        <f>IF(N8901="IBIRAPITANGA FASE 3",IF(P8901="Atraso",M8901,M8901/(1+$J$2)^Q8901),IF(P8901="Atraso",M8901,M8901/(1+$J$1)^Q8901))</f>
        <v/>
      </c>
    </row>
    <row r="8902">
      <c r="A8902" t="inlineStr">
        <is>
          <t>Q010L09</t>
        </is>
      </c>
      <c r="B8902" t="inlineStr">
        <is>
          <t>CRISTIANO EDSON DOS SANTOS</t>
        </is>
      </c>
      <c r="C8902" t="n">
        <v>1</v>
      </c>
      <c r="D8902" t="inlineStr">
        <is>
          <t>IPCA</t>
        </is>
      </c>
      <c r="E8902" t="n">
        <v>0.009488792934583046</v>
      </c>
      <c r="F8902" t="inlineStr">
        <is>
          <t>MENSAL</t>
        </is>
      </c>
      <c r="G8902" t="n">
        <v>49820</v>
      </c>
      <c r="H8902" t="n">
        <v>49820</v>
      </c>
      <c r="I8902" t="inlineStr">
        <is>
          <t>155</t>
        </is>
      </c>
      <c r="J8902" t="inlineStr">
        <is>
          <t>CARTEIRA</t>
        </is>
      </c>
      <c r="K8902" t="inlineStr">
        <is>
          <t>CONTRATO</t>
        </is>
      </c>
      <c r="L8902" t="n">
        <v>671.3045160000001</v>
      </c>
      <c r="M8902" t="inlineStr"/>
      <c r="N8902" t="inlineStr"/>
      <c r="O8902" s="142">
        <f>DATE(YEAR(H8902),MONTH(H8902),1)</f>
        <v/>
      </c>
      <c r="P8902" s="132">
        <f>IF(H8902&gt;$L$3,"Futuro","Atraso")</f>
        <v/>
      </c>
      <c r="Q8902">
        <f>12*(YEAR(H8902)-YEAR($L$3))+(MONTH(H8902)-MONTH($L$3))</f>
        <v/>
      </c>
      <c r="R8902" s="366">
        <f>IF(N8902="IBIRAPITANGA FASE 3",IF(P8902="Atraso",M8902,M8902/(1+$J$2)^Q8902),IF(P8902="Atraso",M8902,M8902/(1+$J$1)^Q8902))</f>
        <v/>
      </c>
    </row>
    <row r="8903">
      <c r="A8903" t="inlineStr">
        <is>
          <t>Q010L09</t>
        </is>
      </c>
      <c r="B8903" t="inlineStr">
        <is>
          <t>CRISTIANO EDSON DOS SANTOS</t>
        </is>
      </c>
      <c r="C8903" t="n">
        <v>1</v>
      </c>
      <c r="D8903" t="inlineStr">
        <is>
          <t>IPCA</t>
        </is>
      </c>
      <c r="E8903" t="n">
        <v>0.009488792934583046</v>
      </c>
      <c r="F8903" t="inlineStr">
        <is>
          <t>MENSAL</t>
        </is>
      </c>
      <c r="G8903" t="n">
        <v>49851</v>
      </c>
      <c r="H8903" t="n">
        <v>49851</v>
      </c>
      <c r="I8903" t="inlineStr">
        <is>
          <t>156</t>
        </is>
      </c>
      <c r="J8903" t="inlineStr">
        <is>
          <t>CARTEIRA</t>
        </is>
      </c>
      <c r="K8903" t="inlineStr">
        <is>
          <t>CONTRATO</t>
        </is>
      </c>
      <c r="L8903" t="n">
        <v>671.3045160000001</v>
      </c>
      <c r="M8903" t="inlineStr"/>
      <c r="N8903" t="inlineStr"/>
      <c r="O8903" s="142">
        <f>DATE(YEAR(H8903),MONTH(H8903),1)</f>
        <v/>
      </c>
      <c r="P8903" s="132">
        <f>IF(H8903&gt;$L$3,"Futuro","Atraso")</f>
        <v/>
      </c>
      <c r="Q8903">
        <f>12*(YEAR(H8903)-YEAR($L$3))+(MONTH(H8903)-MONTH($L$3))</f>
        <v/>
      </c>
      <c r="R8903" s="366">
        <f>IF(N8903="IBIRAPITANGA FASE 3",IF(P8903="Atraso",M8903,M8903/(1+$J$2)^Q8903),IF(P8903="Atraso",M8903,M8903/(1+$J$1)^Q8903))</f>
        <v/>
      </c>
    </row>
    <row r="8904">
      <c r="A8904" t="inlineStr">
        <is>
          <t>Q010L09</t>
        </is>
      </c>
      <c r="B8904" t="inlineStr">
        <is>
          <t>CRISTIANO EDSON DOS SANTOS</t>
        </is>
      </c>
      <c r="C8904" t="n">
        <v>1</v>
      </c>
      <c r="D8904" t="inlineStr">
        <is>
          <t>IPCA</t>
        </is>
      </c>
      <c r="E8904" t="n">
        <v>0.009488792934583046</v>
      </c>
      <c r="F8904" t="inlineStr">
        <is>
          <t>MENSAL</t>
        </is>
      </c>
      <c r="G8904" t="n">
        <v>49881</v>
      </c>
      <c r="H8904" t="n">
        <v>49881</v>
      </c>
      <c r="I8904" t="inlineStr">
        <is>
          <t>157</t>
        </is>
      </c>
      <c r="J8904" t="inlineStr">
        <is>
          <t>CARTEIRA</t>
        </is>
      </c>
      <c r="K8904" t="inlineStr">
        <is>
          <t>CONTRATO</t>
        </is>
      </c>
      <c r="L8904" t="n">
        <v>671.3045160000001</v>
      </c>
      <c r="M8904" t="inlineStr"/>
      <c r="N8904" t="inlineStr"/>
      <c r="O8904" s="142">
        <f>DATE(YEAR(H8904),MONTH(H8904),1)</f>
        <v/>
      </c>
      <c r="P8904" s="132">
        <f>IF(H8904&gt;$L$3,"Futuro","Atraso")</f>
        <v/>
      </c>
      <c r="Q8904">
        <f>12*(YEAR(H8904)-YEAR($L$3))+(MONTH(H8904)-MONTH($L$3))</f>
        <v/>
      </c>
      <c r="R8904" s="366">
        <f>IF(N8904="IBIRAPITANGA FASE 3",IF(P8904="Atraso",M8904,M8904/(1+$J$2)^Q8904),IF(P8904="Atraso",M8904,M8904/(1+$J$1)^Q8904))</f>
        <v/>
      </c>
    </row>
    <row r="8905">
      <c r="A8905" t="inlineStr">
        <is>
          <t>Q010L09</t>
        </is>
      </c>
      <c r="B8905" t="inlineStr">
        <is>
          <t>CRISTIANO EDSON DOS SANTOS</t>
        </is>
      </c>
      <c r="C8905" t="n">
        <v>1</v>
      </c>
      <c r="D8905" t="inlineStr">
        <is>
          <t>IPCA</t>
        </is>
      </c>
      <c r="E8905" t="n">
        <v>0.009488792934583046</v>
      </c>
      <c r="F8905" t="inlineStr">
        <is>
          <t>MENSAL</t>
        </is>
      </c>
      <c r="G8905" t="n">
        <v>49912</v>
      </c>
      <c r="H8905" t="n">
        <v>49912</v>
      </c>
      <c r="I8905" t="inlineStr">
        <is>
          <t>158</t>
        </is>
      </c>
      <c r="J8905" t="inlineStr">
        <is>
          <t>CARTEIRA</t>
        </is>
      </c>
      <c r="K8905" t="inlineStr">
        <is>
          <t>CONTRATO</t>
        </is>
      </c>
      <c r="L8905" t="n">
        <v>671.3045160000001</v>
      </c>
      <c r="M8905" t="inlineStr"/>
      <c r="N8905" t="inlineStr"/>
      <c r="O8905" s="142">
        <f>DATE(YEAR(H8905),MONTH(H8905),1)</f>
        <v/>
      </c>
      <c r="P8905" s="132">
        <f>IF(H8905&gt;$L$3,"Futuro","Atraso")</f>
        <v/>
      </c>
      <c r="Q8905">
        <f>12*(YEAR(H8905)-YEAR($L$3))+(MONTH(H8905)-MONTH($L$3))</f>
        <v/>
      </c>
      <c r="R8905" s="366">
        <f>IF(N8905="IBIRAPITANGA FASE 3",IF(P8905="Atraso",M8905,M8905/(1+$J$2)^Q8905),IF(P8905="Atraso",M8905,M8905/(1+$J$1)^Q8905))</f>
        <v/>
      </c>
    </row>
    <row r="8906">
      <c r="A8906" t="inlineStr">
        <is>
          <t>Q010L09</t>
        </is>
      </c>
      <c r="B8906" t="inlineStr">
        <is>
          <t>CRISTIANO EDSON DOS SANTOS</t>
        </is>
      </c>
      <c r="C8906" t="n">
        <v>1</v>
      </c>
      <c r="D8906" t="inlineStr">
        <is>
          <t>IPCA</t>
        </is>
      </c>
      <c r="E8906" t="n">
        <v>0.009488792934583046</v>
      </c>
      <c r="F8906" t="inlineStr">
        <is>
          <t>MENSAL</t>
        </is>
      </c>
      <c r="G8906" t="n">
        <v>49943</v>
      </c>
      <c r="H8906" t="n">
        <v>49943</v>
      </c>
      <c r="I8906" t="inlineStr">
        <is>
          <t>159</t>
        </is>
      </c>
      <c r="J8906" t="inlineStr">
        <is>
          <t>CARTEIRA</t>
        </is>
      </c>
      <c r="K8906" t="inlineStr">
        <is>
          <t>CONTRATO</t>
        </is>
      </c>
      <c r="L8906" t="n">
        <v>671.3045160000001</v>
      </c>
      <c r="M8906" t="inlineStr"/>
      <c r="N8906" t="inlineStr"/>
      <c r="O8906" s="142">
        <f>DATE(YEAR(H8906),MONTH(H8906),1)</f>
        <v/>
      </c>
      <c r="P8906" s="132">
        <f>IF(H8906&gt;$L$3,"Futuro","Atraso")</f>
        <v/>
      </c>
      <c r="Q8906">
        <f>12*(YEAR(H8906)-YEAR($L$3))+(MONTH(H8906)-MONTH($L$3))</f>
        <v/>
      </c>
      <c r="R8906" s="366">
        <f>IF(N8906="IBIRAPITANGA FASE 3",IF(P8906="Atraso",M8906,M8906/(1+$J$2)^Q8906),IF(P8906="Atraso",M8906,M8906/(1+$J$1)^Q8906))</f>
        <v/>
      </c>
    </row>
    <row r="8907">
      <c r="A8907" t="inlineStr">
        <is>
          <t>Q010L09</t>
        </is>
      </c>
      <c r="B8907" t="inlineStr">
        <is>
          <t>CRISTIANO EDSON DOS SANTOS</t>
        </is>
      </c>
      <c r="C8907" t="n">
        <v>1</v>
      </c>
      <c r="D8907" t="inlineStr">
        <is>
          <t>IPCA</t>
        </is>
      </c>
      <c r="E8907" t="n">
        <v>0.009488792934583046</v>
      </c>
      <c r="F8907" t="inlineStr">
        <is>
          <t>MENSAL</t>
        </is>
      </c>
      <c r="G8907" t="n">
        <v>49973</v>
      </c>
      <c r="H8907" t="n">
        <v>49973</v>
      </c>
      <c r="I8907" t="inlineStr">
        <is>
          <t>160</t>
        </is>
      </c>
      <c r="J8907" t="inlineStr">
        <is>
          <t>CARTEIRA</t>
        </is>
      </c>
      <c r="K8907" t="inlineStr">
        <is>
          <t>CONTRATO</t>
        </is>
      </c>
      <c r="L8907" t="n">
        <v>671.3045160000001</v>
      </c>
      <c r="M8907" t="inlineStr"/>
      <c r="N8907" t="inlineStr"/>
      <c r="O8907" s="142">
        <f>DATE(YEAR(H8907),MONTH(H8907),1)</f>
        <v/>
      </c>
      <c r="P8907" s="132">
        <f>IF(H8907&gt;$L$3,"Futuro","Atraso")</f>
        <v/>
      </c>
      <c r="Q8907">
        <f>12*(YEAR(H8907)-YEAR($L$3))+(MONTH(H8907)-MONTH($L$3))</f>
        <v/>
      </c>
      <c r="R8907" s="366">
        <f>IF(N8907="IBIRAPITANGA FASE 3",IF(P8907="Atraso",M8907,M8907/(1+$J$2)^Q8907),IF(P8907="Atraso",M8907,M8907/(1+$J$1)^Q8907))</f>
        <v/>
      </c>
    </row>
    <row r="8908">
      <c r="A8908" t="inlineStr">
        <is>
          <t>Q010L09</t>
        </is>
      </c>
      <c r="B8908" t="inlineStr">
        <is>
          <t>CRISTIANO EDSON DOS SANTOS</t>
        </is>
      </c>
      <c r="C8908" t="n">
        <v>1</v>
      </c>
      <c r="D8908" t="inlineStr">
        <is>
          <t>IPCA</t>
        </is>
      </c>
      <c r="E8908" t="n">
        <v>0.009488792934583046</v>
      </c>
      <c r="F8908" t="inlineStr">
        <is>
          <t>MENSAL</t>
        </is>
      </c>
      <c r="G8908" t="n">
        <v>50004</v>
      </c>
      <c r="H8908" t="n">
        <v>50004</v>
      </c>
      <c r="I8908" t="inlineStr">
        <is>
          <t>161</t>
        </is>
      </c>
      <c r="J8908" t="inlineStr">
        <is>
          <t>CARTEIRA</t>
        </is>
      </c>
      <c r="K8908" t="inlineStr">
        <is>
          <t>CONTRATO</t>
        </is>
      </c>
      <c r="L8908" t="n">
        <v>671.3045160000001</v>
      </c>
      <c r="M8908" t="inlineStr"/>
      <c r="N8908" t="inlineStr"/>
      <c r="O8908" s="142">
        <f>DATE(YEAR(H8908),MONTH(H8908),1)</f>
        <v/>
      </c>
      <c r="P8908" s="132">
        <f>IF(H8908&gt;$L$3,"Futuro","Atraso")</f>
        <v/>
      </c>
      <c r="Q8908">
        <f>12*(YEAR(H8908)-YEAR($L$3))+(MONTH(H8908)-MONTH($L$3))</f>
        <v/>
      </c>
      <c r="R8908" s="366">
        <f>IF(N8908="IBIRAPITANGA FASE 3",IF(P8908="Atraso",M8908,M8908/(1+$J$2)^Q8908),IF(P8908="Atraso",M8908,M8908/(1+$J$1)^Q8908))</f>
        <v/>
      </c>
    </row>
    <row r="8909">
      <c r="A8909" t="inlineStr">
        <is>
          <t>Q010L09</t>
        </is>
      </c>
      <c r="B8909" t="inlineStr">
        <is>
          <t>CRISTIANO EDSON DOS SANTOS</t>
        </is>
      </c>
      <c r="C8909" t="n">
        <v>1</v>
      </c>
      <c r="D8909" t="inlineStr">
        <is>
          <t>IPCA</t>
        </is>
      </c>
      <c r="E8909" t="n">
        <v>0.009488792934583046</v>
      </c>
      <c r="F8909" t="inlineStr">
        <is>
          <t>MENSAL</t>
        </is>
      </c>
      <c r="G8909" t="n">
        <v>50034</v>
      </c>
      <c r="H8909" t="n">
        <v>50034</v>
      </c>
      <c r="I8909" t="inlineStr">
        <is>
          <t>162</t>
        </is>
      </c>
      <c r="J8909" t="inlineStr">
        <is>
          <t>CARTEIRA</t>
        </is>
      </c>
      <c r="K8909" t="inlineStr">
        <is>
          <t>CONTRATO</t>
        </is>
      </c>
      <c r="L8909" t="n">
        <v>671.3045160000001</v>
      </c>
      <c r="M8909" t="inlineStr"/>
      <c r="N8909" t="inlineStr"/>
      <c r="O8909" s="142">
        <f>DATE(YEAR(H8909),MONTH(H8909),1)</f>
        <v/>
      </c>
      <c r="P8909" s="132">
        <f>IF(H8909&gt;$L$3,"Futuro","Atraso")</f>
        <v/>
      </c>
      <c r="Q8909">
        <f>12*(YEAR(H8909)-YEAR($L$3))+(MONTH(H8909)-MONTH($L$3))</f>
        <v/>
      </c>
      <c r="R8909" s="366">
        <f>IF(N8909="IBIRAPITANGA FASE 3",IF(P8909="Atraso",M8909,M8909/(1+$J$2)^Q8909),IF(P8909="Atraso",M8909,M8909/(1+$J$1)^Q8909))</f>
        <v/>
      </c>
    </row>
    <row r="8910">
      <c r="A8910" t="inlineStr">
        <is>
          <t>Q010L09</t>
        </is>
      </c>
      <c r="B8910" t="inlineStr">
        <is>
          <t>CRISTIANO EDSON DOS SANTOS</t>
        </is>
      </c>
      <c r="C8910" t="n">
        <v>1</v>
      </c>
      <c r="D8910" t="inlineStr">
        <is>
          <t>IPCA</t>
        </is>
      </c>
      <c r="E8910" t="n">
        <v>0.009488792934583046</v>
      </c>
      <c r="F8910" t="inlineStr">
        <is>
          <t>MENSAL</t>
        </is>
      </c>
      <c r="G8910" t="n">
        <v>50065</v>
      </c>
      <c r="H8910" t="n">
        <v>50065</v>
      </c>
      <c r="I8910" t="inlineStr">
        <is>
          <t>163</t>
        </is>
      </c>
      <c r="J8910" t="inlineStr">
        <is>
          <t>CARTEIRA</t>
        </is>
      </c>
      <c r="K8910" t="inlineStr">
        <is>
          <t>CONTRATO</t>
        </is>
      </c>
      <c r="L8910" t="n">
        <v>671.3045160000001</v>
      </c>
      <c r="M8910" t="inlineStr"/>
      <c r="N8910" t="inlineStr"/>
      <c r="O8910" s="142">
        <f>DATE(YEAR(H8910),MONTH(H8910),1)</f>
        <v/>
      </c>
      <c r="P8910" s="132">
        <f>IF(H8910&gt;$L$3,"Futuro","Atraso")</f>
        <v/>
      </c>
      <c r="Q8910">
        <f>12*(YEAR(H8910)-YEAR($L$3))+(MONTH(H8910)-MONTH($L$3))</f>
        <v/>
      </c>
      <c r="R8910" s="366">
        <f>IF(N8910="IBIRAPITANGA FASE 3",IF(P8910="Atraso",M8910,M8910/(1+$J$2)^Q8910),IF(P8910="Atraso",M8910,M8910/(1+$J$1)^Q8910))</f>
        <v/>
      </c>
    </row>
    <row r="8911">
      <c r="A8911" t="inlineStr">
        <is>
          <t>Q010L09</t>
        </is>
      </c>
      <c r="B8911" t="inlineStr">
        <is>
          <t>CRISTIANO EDSON DOS SANTOS</t>
        </is>
      </c>
      <c r="C8911" t="n">
        <v>1</v>
      </c>
      <c r="D8911" t="inlineStr">
        <is>
          <t>IPCA</t>
        </is>
      </c>
      <c r="E8911" t="n">
        <v>0.009488792934583046</v>
      </c>
      <c r="F8911" t="inlineStr">
        <is>
          <t>MENSAL</t>
        </is>
      </c>
      <c r="G8911" t="n">
        <v>50096</v>
      </c>
      <c r="H8911" t="n">
        <v>50096</v>
      </c>
      <c r="I8911" t="inlineStr">
        <is>
          <t>164</t>
        </is>
      </c>
      <c r="J8911" t="inlineStr">
        <is>
          <t>CARTEIRA</t>
        </is>
      </c>
      <c r="K8911" t="inlineStr">
        <is>
          <t>CONTRATO</t>
        </is>
      </c>
      <c r="L8911" t="n">
        <v>671.3045160000001</v>
      </c>
      <c r="M8911" t="inlineStr"/>
      <c r="N8911" t="inlineStr"/>
      <c r="O8911" s="142">
        <f>DATE(YEAR(H8911),MONTH(H8911),1)</f>
        <v/>
      </c>
      <c r="P8911" s="132">
        <f>IF(H8911&gt;$L$3,"Futuro","Atraso")</f>
        <v/>
      </c>
      <c r="Q8911">
        <f>12*(YEAR(H8911)-YEAR($L$3))+(MONTH(H8911)-MONTH($L$3))</f>
        <v/>
      </c>
      <c r="R8911" s="366">
        <f>IF(N8911="IBIRAPITANGA FASE 3",IF(P8911="Atraso",M8911,M8911/(1+$J$2)^Q8911),IF(P8911="Atraso",M8911,M8911/(1+$J$1)^Q8911))</f>
        <v/>
      </c>
    </row>
    <row r="8912">
      <c r="A8912" t="inlineStr">
        <is>
          <t>Q010L09</t>
        </is>
      </c>
      <c r="B8912" t="inlineStr">
        <is>
          <t>CRISTIANO EDSON DOS SANTOS</t>
        </is>
      </c>
      <c r="C8912" t="n">
        <v>1</v>
      </c>
      <c r="D8912" t="inlineStr">
        <is>
          <t>IPCA</t>
        </is>
      </c>
      <c r="E8912" t="n">
        <v>0.009488792934583046</v>
      </c>
      <c r="F8912" t="inlineStr">
        <is>
          <t>MENSAL</t>
        </is>
      </c>
      <c r="G8912" t="n">
        <v>50124</v>
      </c>
      <c r="H8912" t="n">
        <v>50124</v>
      </c>
      <c r="I8912" t="inlineStr">
        <is>
          <t>165</t>
        </is>
      </c>
      <c r="J8912" t="inlineStr">
        <is>
          <t>CARTEIRA</t>
        </is>
      </c>
      <c r="K8912" t="inlineStr">
        <is>
          <t>CONTRATO</t>
        </is>
      </c>
      <c r="L8912" t="n">
        <v>671.3045160000001</v>
      </c>
      <c r="M8912" t="inlineStr"/>
      <c r="N8912" t="inlineStr"/>
      <c r="O8912" s="142">
        <f>DATE(YEAR(H8912),MONTH(H8912),1)</f>
        <v/>
      </c>
      <c r="P8912" s="132">
        <f>IF(H8912&gt;$L$3,"Futuro","Atraso")</f>
        <v/>
      </c>
      <c r="Q8912">
        <f>12*(YEAR(H8912)-YEAR($L$3))+(MONTH(H8912)-MONTH($L$3))</f>
        <v/>
      </c>
      <c r="R8912" s="366">
        <f>IF(N8912="IBIRAPITANGA FASE 3",IF(P8912="Atraso",M8912,M8912/(1+$J$2)^Q8912),IF(P8912="Atraso",M8912,M8912/(1+$J$1)^Q8912))</f>
        <v/>
      </c>
    </row>
    <row r="8913">
      <c r="A8913" t="inlineStr">
        <is>
          <t>Q010L09</t>
        </is>
      </c>
      <c r="B8913" t="inlineStr">
        <is>
          <t>CRISTIANO EDSON DOS SANTOS</t>
        </is>
      </c>
      <c r="C8913" t="n">
        <v>1</v>
      </c>
      <c r="D8913" t="inlineStr">
        <is>
          <t>IPCA</t>
        </is>
      </c>
      <c r="E8913" t="n">
        <v>0.009488792934583046</v>
      </c>
      <c r="F8913" t="inlineStr">
        <is>
          <t>MENSAL</t>
        </is>
      </c>
      <c r="G8913" t="n">
        <v>50155</v>
      </c>
      <c r="H8913" t="n">
        <v>50155</v>
      </c>
      <c r="I8913" t="inlineStr">
        <is>
          <t>166</t>
        </is>
      </c>
      <c r="J8913" t="inlineStr">
        <is>
          <t>CARTEIRA</t>
        </is>
      </c>
      <c r="K8913" t="inlineStr">
        <is>
          <t>CONTRATO</t>
        </is>
      </c>
      <c r="L8913" t="n">
        <v>671.3045160000001</v>
      </c>
      <c r="M8913" t="inlineStr"/>
      <c r="N8913" t="inlineStr"/>
      <c r="O8913" s="142">
        <f>DATE(YEAR(H8913),MONTH(H8913),1)</f>
        <v/>
      </c>
      <c r="P8913" s="132">
        <f>IF(H8913&gt;$L$3,"Futuro","Atraso")</f>
        <v/>
      </c>
      <c r="Q8913">
        <f>12*(YEAR(H8913)-YEAR($L$3))+(MONTH(H8913)-MONTH($L$3))</f>
        <v/>
      </c>
      <c r="R8913" s="366">
        <f>IF(N8913="IBIRAPITANGA FASE 3",IF(P8913="Atraso",M8913,M8913/(1+$J$2)^Q8913),IF(P8913="Atraso",M8913,M8913/(1+$J$1)^Q8913))</f>
        <v/>
      </c>
    </row>
    <row r="8914">
      <c r="A8914" t="inlineStr">
        <is>
          <t>Q010L09</t>
        </is>
      </c>
      <c r="B8914" t="inlineStr">
        <is>
          <t>CRISTIANO EDSON DOS SANTOS</t>
        </is>
      </c>
      <c r="C8914" t="n">
        <v>1</v>
      </c>
      <c r="D8914" t="inlineStr">
        <is>
          <t>IPCA</t>
        </is>
      </c>
      <c r="E8914" t="n">
        <v>0.009488792934583046</v>
      </c>
      <c r="F8914" t="inlineStr">
        <is>
          <t>MENSAL</t>
        </is>
      </c>
      <c r="G8914" t="n">
        <v>50185</v>
      </c>
      <c r="H8914" t="n">
        <v>50185</v>
      </c>
      <c r="I8914" t="inlineStr">
        <is>
          <t>167</t>
        </is>
      </c>
      <c r="J8914" t="inlineStr">
        <is>
          <t>CARTEIRA</t>
        </is>
      </c>
      <c r="K8914" t="inlineStr">
        <is>
          <t>CONTRATO</t>
        </is>
      </c>
      <c r="L8914" t="n">
        <v>671.3045160000001</v>
      </c>
      <c r="M8914" t="inlineStr"/>
      <c r="N8914" t="inlineStr"/>
      <c r="O8914" s="142">
        <f>DATE(YEAR(H8914),MONTH(H8914),1)</f>
        <v/>
      </c>
      <c r="P8914" s="132">
        <f>IF(H8914&gt;$L$3,"Futuro","Atraso")</f>
        <v/>
      </c>
      <c r="Q8914">
        <f>12*(YEAR(H8914)-YEAR($L$3))+(MONTH(H8914)-MONTH($L$3))</f>
        <v/>
      </c>
      <c r="R8914" s="366">
        <f>IF(N8914="IBIRAPITANGA FASE 3",IF(P8914="Atraso",M8914,M8914/(1+$J$2)^Q8914),IF(P8914="Atraso",M8914,M8914/(1+$J$1)^Q8914))</f>
        <v/>
      </c>
    </row>
    <row r="8915">
      <c r="A8915" t="inlineStr">
        <is>
          <t>Q010L09</t>
        </is>
      </c>
      <c r="B8915" t="inlineStr">
        <is>
          <t>CRISTIANO EDSON DOS SANTOS</t>
        </is>
      </c>
      <c r="C8915" t="n">
        <v>1</v>
      </c>
      <c r="D8915" t="inlineStr">
        <is>
          <t>IPCA</t>
        </is>
      </c>
      <c r="E8915" t="n">
        <v>0.009488792934583046</v>
      </c>
      <c r="F8915" t="inlineStr">
        <is>
          <t>MENSAL</t>
        </is>
      </c>
      <c r="G8915" t="n">
        <v>50216</v>
      </c>
      <c r="H8915" t="n">
        <v>50216</v>
      </c>
      <c r="I8915" t="inlineStr">
        <is>
          <t>168</t>
        </is>
      </c>
      <c r="J8915" t="inlineStr">
        <is>
          <t>CARTEIRA</t>
        </is>
      </c>
      <c r="K8915" t="inlineStr">
        <is>
          <t>CONTRATO</t>
        </is>
      </c>
      <c r="L8915" t="n">
        <v>671.3045160000001</v>
      </c>
      <c r="M8915" t="inlineStr"/>
      <c r="N8915" t="inlineStr"/>
      <c r="O8915" s="142">
        <f>DATE(YEAR(H8915),MONTH(H8915),1)</f>
        <v/>
      </c>
      <c r="P8915" s="132">
        <f>IF(H8915&gt;$L$3,"Futuro","Atraso")</f>
        <v/>
      </c>
      <c r="Q8915">
        <f>12*(YEAR(H8915)-YEAR($L$3))+(MONTH(H8915)-MONTH($L$3))</f>
        <v/>
      </c>
      <c r="R8915" s="366">
        <f>IF(N8915="IBIRAPITANGA FASE 3",IF(P8915="Atraso",M8915,M8915/(1+$J$2)^Q8915),IF(P8915="Atraso",M8915,M8915/(1+$J$1)^Q8915))</f>
        <v/>
      </c>
    </row>
    <row r="8916">
      <c r="A8916" t="inlineStr">
        <is>
          <t>Q010L09</t>
        </is>
      </c>
      <c r="B8916" t="inlineStr">
        <is>
          <t>CRISTIANO EDSON DOS SANTOS</t>
        </is>
      </c>
      <c r="C8916" t="n">
        <v>1</v>
      </c>
      <c r="D8916" t="inlineStr">
        <is>
          <t>IPCA</t>
        </is>
      </c>
      <c r="E8916" t="n">
        <v>0.009488792934583046</v>
      </c>
      <c r="F8916" t="inlineStr">
        <is>
          <t>MENSAL</t>
        </is>
      </c>
      <c r="G8916" t="n">
        <v>50246</v>
      </c>
      <c r="H8916" t="n">
        <v>50246</v>
      </c>
      <c r="I8916" t="inlineStr">
        <is>
          <t>169</t>
        </is>
      </c>
      <c r="J8916" t="inlineStr">
        <is>
          <t>CARTEIRA</t>
        </is>
      </c>
      <c r="K8916" t="inlineStr">
        <is>
          <t>CONTRATO</t>
        </is>
      </c>
      <c r="L8916" t="n">
        <v>671.3045160000001</v>
      </c>
      <c r="M8916" t="inlineStr"/>
      <c r="N8916" t="inlineStr"/>
      <c r="O8916" s="142">
        <f>DATE(YEAR(H8916),MONTH(H8916),1)</f>
        <v/>
      </c>
      <c r="P8916" s="132">
        <f>IF(H8916&gt;$L$3,"Futuro","Atraso")</f>
        <v/>
      </c>
      <c r="Q8916">
        <f>12*(YEAR(H8916)-YEAR($L$3))+(MONTH(H8916)-MONTH($L$3))</f>
        <v/>
      </c>
      <c r="R8916" s="366">
        <f>IF(N8916="IBIRAPITANGA FASE 3",IF(P8916="Atraso",M8916,M8916/(1+$J$2)^Q8916),IF(P8916="Atraso",M8916,M8916/(1+$J$1)^Q8916))</f>
        <v/>
      </c>
    </row>
    <row r="8917">
      <c r="A8917" t="inlineStr">
        <is>
          <t>Q010L09</t>
        </is>
      </c>
      <c r="B8917" t="inlineStr">
        <is>
          <t>CRISTIANO EDSON DOS SANTOS</t>
        </is>
      </c>
      <c r="C8917" t="n">
        <v>1</v>
      </c>
      <c r="D8917" t="inlineStr">
        <is>
          <t>IPCA</t>
        </is>
      </c>
      <c r="E8917" t="n">
        <v>0.009488792934583046</v>
      </c>
      <c r="F8917" t="inlineStr">
        <is>
          <t>MENSAL</t>
        </is>
      </c>
      <c r="G8917" t="n">
        <v>50277</v>
      </c>
      <c r="H8917" t="n">
        <v>50277</v>
      </c>
      <c r="I8917" t="inlineStr">
        <is>
          <t>170</t>
        </is>
      </c>
      <c r="J8917" t="inlineStr">
        <is>
          <t>CARTEIRA</t>
        </is>
      </c>
      <c r="K8917" t="inlineStr">
        <is>
          <t>CONTRATO</t>
        </is>
      </c>
      <c r="L8917" t="n">
        <v>671.3045160000001</v>
      </c>
      <c r="M8917" t="inlineStr"/>
      <c r="N8917" t="inlineStr"/>
      <c r="O8917" s="142">
        <f>DATE(YEAR(H8917),MONTH(H8917),1)</f>
        <v/>
      </c>
      <c r="P8917" s="132">
        <f>IF(H8917&gt;$L$3,"Futuro","Atraso")</f>
        <v/>
      </c>
      <c r="Q8917">
        <f>12*(YEAR(H8917)-YEAR($L$3))+(MONTH(H8917)-MONTH($L$3))</f>
        <v/>
      </c>
      <c r="R8917" s="366">
        <f>IF(N8917="IBIRAPITANGA FASE 3",IF(P8917="Atraso",M8917,M8917/(1+$J$2)^Q8917),IF(P8917="Atraso",M8917,M8917/(1+$J$1)^Q8917))</f>
        <v/>
      </c>
    </row>
    <row r="8918">
      <c r="A8918" t="inlineStr">
        <is>
          <t>Q010L09</t>
        </is>
      </c>
      <c r="B8918" t="inlineStr">
        <is>
          <t>CRISTIANO EDSON DOS SANTOS</t>
        </is>
      </c>
      <c r="C8918" t="n">
        <v>1</v>
      </c>
      <c r="D8918" t="inlineStr">
        <is>
          <t>IPCA</t>
        </is>
      </c>
      <c r="E8918" t="n">
        <v>0.009488792934583046</v>
      </c>
      <c r="F8918" t="inlineStr">
        <is>
          <t>MENSAL</t>
        </is>
      </c>
      <c r="G8918" t="n">
        <v>50308</v>
      </c>
      <c r="H8918" t="n">
        <v>50308</v>
      </c>
      <c r="I8918" t="inlineStr">
        <is>
          <t>171</t>
        </is>
      </c>
      <c r="J8918" t="inlineStr">
        <is>
          <t>CARTEIRA</t>
        </is>
      </c>
      <c r="K8918" t="inlineStr">
        <is>
          <t>CONTRATO</t>
        </is>
      </c>
      <c r="L8918" t="n">
        <v>671.3045160000001</v>
      </c>
      <c r="M8918" t="inlineStr"/>
      <c r="N8918" t="inlineStr"/>
      <c r="O8918" s="142">
        <f>DATE(YEAR(H8918),MONTH(H8918),1)</f>
        <v/>
      </c>
      <c r="P8918" s="132">
        <f>IF(H8918&gt;$L$3,"Futuro","Atraso")</f>
        <v/>
      </c>
      <c r="Q8918">
        <f>12*(YEAR(H8918)-YEAR($L$3))+(MONTH(H8918)-MONTH($L$3))</f>
        <v/>
      </c>
      <c r="R8918" s="366">
        <f>IF(N8918="IBIRAPITANGA FASE 3",IF(P8918="Atraso",M8918,M8918/(1+$J$2)^Q8918),IF(P8918="Atraso",M8918,M8918/(1+$J$1)^Q8918))</f>
        <v/>
      </c>
    </row>
    <row r="8919">
      <c r="A8919" t="inlineStr">
        <is>
          <t>Q010L09</t>
        </is>
      </c>
      <c r="B8919" t="inlineStr">
        <is>
          <t>CRISTIANO EDSON DOS SANTOS</t>
        </is>
      </c>
      <c r="C8919" t="n">
        <v>1</v>
      </c>
      <c r="D8919" t="inlineStr">
        <is>
          <t>IPCA</t>
        </is>
      </c>
      <c r="E8919" t="n">
        <v>0.009488792934583046</v>
      </c>
      <c r="F8919" t="inlineStr">
        <is>
          <t>MENSAL</t>
        </is>
      </c>
      <c r="G8919" t="n">
        <v>50338</v>
      </c>
      <c r="H8919" t="n">
        <v>50338</v>
      </c>
      <c r="I8919" t="inlineStr">
        <is>
          <t>172</t>
        </is>
      </c>
      <c r="J8919" t="inlineStr">
        <is>
          <t>CARTEIRA</t>
        </is>
      </c>
      <c r="K8919" t="inlineStr">
        <is>
          <t>CONTRATO</t>
        </is>
      </c>
      <c r="L8919" t="n">
        <v>671.3045160000001</v>
      </c>
      <c r="M8919" t="inlineStr"/>
      <c r="N8919" t="inlineStr"/>
      <c r="O8919" s="142">
        <f>DATE(YEAR(H8919),MONTH(H8919),1)</f>
        <v/>
      </c>
      <c r="P8919" s="132">
        <f>IF(H8919&gt;$L$3,"Futuro","Atraso")</f>
        <v/>
      </c>
      <c r="Q8919">
        <f>12*(YEAR(H8919)-YEAR($L$3))+(MONTH(H8919)-MONTH($L$3))</f>
        <v/>
      </c>
      <c r="R8919" s="366">
        <f>IF(N8919="IBIRAPITANGA FASE 3",IF(P8919="Atraso",M8919,M8919/(1+$J$2)^Q8919),IF(P8919="Atraso",M8919,M8919/(1+$J$1)^Q8919))</f>
        <v/>
      </c>
    </row>
    <row r="8920">
      <c r="A8920" t="inlineStr">
        <is>
          <t>Q010L09</t>
        </is>
      </c>
      <c r="B8920" t="inlineStr">
        <is>
          <t>CRISTIANO EDSON DOS SANTOS</t>
        </is>
      </c>
      <c r="C8920" t="n">
        <v>1</v>
      </c>
      <c r="D8920" t="inlineStr">
        <is>
          <t>IPCA</t>
        </is>
      </c>
      <c r="E8920" t="n">
        <v>0.009488792934583046</v>
      </c>
      <c r="F8920" t="inlineStr">
        <is>
          <t>MENSAL</t>
        </is>
      </c>
      <c r="G8920" t="n">
        <v>50369</v>
      </c>
      <c r="H8920" t="n">
        <v>50369</v>
      </c>
      <c r="I8920" t="inlineStr">
        <is>
          <t>173</t>
        </is>
      </c>
      <c r="J8920" t="inlineStr">
        <is>
          <t>CARTEIRA</t>
        </is>
      </c>
      <c r="K8920" t="inlineStr">
        <is>
          <t>CONTRATO</t>
        </is>
      </c>
      <c r="L8920" t="n">
        <v>671.3045160000001</v>
      </c>
      <c r="M8920" t="inlineStr"/>
      <c r="N8920" t="inlineStr"/>
      <c r="O8920" s="142">
        <f>DATE(YEAR(H8920),MONTH(H8920),1)</f>
        <v/>
      </c>
      <c r="P8920" s="132">
        <f>IF(H8920&gt;$L$3,"Futuro","Atraso")</f>
        <v/>
      </c>
      <c r="Q8920">
        <f>12*(YEAR(H8920)-YEAR($L$3))+(MONTH(H8920)-MONTH($L$3))</f>
        <v/>
      </c>
      <c r="R8920" s="366">
        <f>IF(N8920="IBIRAPITANGA FASE 3",IF(P8920="Atraso",M8920,M8920/(1+$J$2)^Q8920),IF(P8920="Atraso",M8920,M8920/(1+$J$1)^Q8920))</f>
        <v/>
      </c>
    </row>
    <row r="8921">
      <c r="A8921" t="inlineStr">
        <is>
          <t>Q010L09</t>
        </is>
      </c>
      <c r="B8921" t="inlineStr">
        <is>
          <t>CRISTIANO EDSON DOS SANTOS</t>
        </is>
      </c>
      <c r="C8921" t="n">
        <v>1</v>
      </c>
      <c r="D8921" t="inlineStr">
        <is>
          <t>IPCA</t>
        </is>
      </c>
      <c r="E8921" t="n">
        <v>0.009488792934583046</v>
      </c>
      <c r="F8921" t="inlineStr">
        <is>
          <t>MENSAL</t>
        </is>
      </c>
      <c r="G8921" t="n">
        <v>50399</v>
      </c>
      <c r="H8921" t="n">
        <v>50399</v>
      </c>
      <c r="I8921" t="inlineStr">
        <is>
          <t>174</t>
        </is>
      </c>
      <c r="J8921" t="inlineStr">
        <is>
          <t>CARTEIRA</t>
        </is>
      </c>
      <c r="K8921" t="inlineStr">
        <is>
          <t>CONTRATO</t>
        </is>
      </c>
      <c r="L8921" t="n">
        <v>671.3045160000001</v>
      </c>
      <c r="M8921" t="inlineStr"/>
      <c r="N8921" t="inlineStr"/>
      <c r="O8921" s="142">
        <f>DATE(YEAR(H8921),MONTH(H8921),1)</f>
        <v/>
      </c>
      <c r="P8921" s="132">
        <f>IF(H8921&gt;$L$3,"Futuro","Atraso")</f>
        <v/>
      </c>
      <c r="Q8921">
        <f>12*(YEAR(H8921)-YEAR($L$3))+(MONTH(H8921)-MONTH($L$3))</f>
        <v/>
      </c>
      <c r="R8921" s="366">
        <f>IF(N8921="IBIRAPITANGA FASE 3",IF(P8921="Atraso",M8921,M8921/(1+$J$2)^Q8921),IF(P8921="Atraso",M8921,M8921/(1+$J$1)^Q8921))</f>
        <v/>
      </c>
    </row>
    <row r="8922">
      <c r="A8922" t="inlineStr">
        <is>
          <t>Q010L09</t>
        </is>
      </c>
      <c r="B8922" t="inlineStr">
        <is>
          <t>CRISTIANO EDSON DOS SANTOS</t>
        </is>
      </c>
      <c r="C8922" t="n">
        <v>1</v>
      </c>
      <c r="D8922" t="inlineStr">
        <is>
          <t>IPCA</t>
        </is>
      </c>
      <c r="E8922" t="n">
        <v>0.009488792934583046</v>
      </c>
      <c r="F8922" t="inlineStr">
        <is>
          <t>MENSAL</t>
        </is>
      </c>
      <c r="G8922" t="n">
        <v>50430</v>
      </c>
      <c r="H8922" t="n">
        <v>50430</v>
      </c>
      <c r="I8922" t="inlineStr">
        <is>
          <t>175</t>
        </is>
      </c>
      <c r="J8922" t="inlineStr">
        <is>
          <t>CARTEIRA</t>
        </is>
      </c>
      <c r="K8922" t="inlineStr">
        <is>
          <t>CONTRATO</t>
        </is>
      </c>
      <c r="L8922" t="n">
        <v>671.3045160000001</v>
      </c>
      <c r="M8922" t="inlineStr"/>
      <c r="N8922" t="inlineStr"/>
      <c r="O8922" s="142">
        <f>DATE(YEAR(H8922),MONTH(H8922),1)</f>
        <v/>
      </c>
      <c r="P8922" s="132">
        <f>IF(H8922&gt;$L$3,"Futuro","Atraso")</f>
        <v/>
      </c>
      <c r="Q8922">
        <f>12*(YEAR(H8922)-YEAR($L$3))+(MONTH(H8922)-MONTH($L$3))</f>
        <v/>
      </c>
      <c r="R8922" s="366">
        <f>IF(N8922="IBIRAPITANGA FASE 3",IF(P8922="Atraso",M8922,M8922/(1+$J$2)^Q8922),IF(P8922="Atraso",M8922,M8922/(1+$J$1)^Q8922))</f>
        <v/>
      </c>
    </row>
    <row r="8923">
      <c r="A8923" t="inlineStr">
        <is>
          <t>Q010L09</t>
        </is>
      </c>
      <c r="B8923" t="inlineStr">
        <is>
          <t>CRISTIANO EDSON DOS SANTOS</t>
        </is>
      </c>
      <c r="C8923" t="n">
        <v>1</v>
      </c>
      <c r="D8923" t="inlineStr">
        <is>
          <t>IPCA</t>
        </is>
      </c>
      <c r="E8923" t="n">
        <v>0.009488792934583046</v>
      </c>
      <c r="F8923" t="inlineStr">
        <is>
          <t>MENSAL</t>
        </is>
      </c>
      <c r="G8923" t="n">
        <v>50461</v>
      </c>
      <c r="H8923" t="n">
        <v>50461</v>
      </c>
      <c r="I8923" t="inlineStr">
        <is>
          <t>176</t>
        </is>
      </c>
      <c r="J8923" t="inlineStr">
        <is>
          <t>CARTEIRA</t>
        </is>
      </c>
      <c r="K8923" t="inlineStr">
        <is>
          <t>CONTRATO</t>
        </is>
      </c>
      <c r="L8923" t="n">
        <v>671.3045160000001</v>
      </c>
      <c r="M8923" t="inlineStr"/>
      <c r="N8923" t="inlineStr"/>
      <c r="O8923" s="142">
        <f>DATE(YEAR(H8923),MONTH(H8923),1)</f>
        <v/>
      </c>
      <c r="P8923" s="132">
        <f>IF(H8923&gt;$L$3,"Futuro","Atraso")</f>
        <v/>
      </c>
      <c r="Q8923">
        <f>12*(YEAR(H8923)-YEAR($L$3))+(MONTH(H8923)-MONTH($L$3))</f>
        <v/>
      </c>
      <c r="R8923" s="366">
        <f>IF(N8923="IBIRAPITANGA FASE 3",IF(P8923="Atraso",M8923,M8923/(1+$J$2)^Q8923),IF(P8923="Atraso",M8923,M8923/(1+$J$1)^Q8923))</f>
        <v/>
      </c>
    </row>
    <row r="8924">
      <c r="A8924" t="inlineStr">
        <is>
          <t>Q010L09</t>
        </is>
      </c>
      <c r="B8924" t="inlineStr">
        <is>
          <t>CRISTIANO EDSON DOS SANTOS</t>
        </is>
      </c>
      <c r="C8924" t="n">
        <v>1</v>
      </c>
      <c r="D8924" t="inlineStr">
        <is>
          <t>IPCA</t>
        </is>
      </c>
      <c r="E8924" t="n">
        <v>0.009488792934583046</v>
      </c>
      <c r="F8924" t="inlineStr">
        <is>
          <t>MENSAL</t>
        </is>
      </c>
      <c r="G8924" t="n">
        <v>50489</v>
      </c>
      <c r="H8924" t="n">
        <v>50489</v>
      </c>
      <c r="I8924" t="inlineStr">
        <is>
          <t>177</t>
        </is>
      </c>
      <c r="J8924" t="inlineStr">
        <is>
          <t>CARTEIRA</t>
        </is>
      </c>
      <c r="K8924" t="inlineStr">
        <is>
          <t>CONTRATO</t>
        </is>
      </c>
      <c r="L8924" t="n">
        <v>671.3045160000001</v>
      </c>
      <c r="M8924" t="inlineStr"/>
      <c r="N8924" t="inlineStr"/>
      <c r="O8924" s="142">
        <f>DATE(YEAR(H8924),MONTH(H8924),1)</f>
        <v/>
      </c>
      <c r="P8924" s="132">
        <f>IF(H8924&gt;$L$3,"Futuro","Atraso")</f>
        <v/>
      </c>
      <c r="Q8924">
        <f>12*(YEAR(H8924)-YEAR($L$3))+(MONTH(H8924)-MONTH($L$3))</f>
        <v/>
      </c>
      <c r="R8924" s="366">
        <f>IF(N8924="IBIRAPITANGA FASE 3",IF(P8924="Atraso",M8924,M8924/(1+$J$2)^Q8924),IF(P8924="Atraso",M8924,M8924/(1+$J$1)^Q8924))</f>
        <v/>
      </c>
    </row>
    <row r="8925">
      <c r="A8925" t="inlineStr">
        <is>
          <t>Q010L09</t>
        </is>
      </c>
      <c r="B8925" t="inlineStr">
        <is>
          <t>CRISTIANO EDSON DOS SANTOS</t>
        </is>
      </c>
      <c r="C8925" t="n">
        <v>1</v>
      </c>
      <c r="D8925" t="inlineStr">
        <is>
          <t>IPCA</t>
        </is>
      </c>
      <c r="E8925" t="n">
        <v>0.009488792934583046</v>
      </c>
      <c r="F8925" t="inlineStr">
        <is>
          <t>MENSAL</t>
        </is>
      </c>
      <c r="G8925" t="n">
        <v>50520</v>
      </c>
      <c r="H8925" t="n">
        <v>50520</v>
      </c>
      <c r="I8925" t="inlineStr">
        <is>
          <t>178</t>
        </is>
      </c>
      <c r="J8925" t="inlineStr">
        <is>
          <t>CARTEIRA</t>
        </is>
      </c>
      <c r="K8925" t="inlineStr">
        <is>
          <t>CONTRATO</t>
        </is>
      </c>
      <c r="L8925" t="n">
        <v>671.3045160000001</v>
      </c>
      <c r="M8925" t="inlineStr"/>
      <c r="N8925" t="inlineStr"/>
      <c r="O8925" s="142">
        <f>DATE(YEAR(H8925),MONTH(H8925),1)</f>
        <v/>
      </c>
      <c r="P8925" s="132">
        <f>IF(H8925&gt;$L$3,"Futuro","Atraso")</f>
        <v/>
      </c>
      <c r="Q8925">
        <f>12*(YEAR(H8925)-YEAR($L$3))+(MONTH(H8925)-MONTH($L$3))</f>
        <v/>
      </c>
      <c r="R8925" s="366">
        <f>IF(N8925="IBIRAPITANGA FASE 3",IF(P8925="Atraso",M8925,M8925/(1+$J$2)^Q8925),IF(P8925="Atraso",M8925,M8925/(1+$J$1)^Q8925))</f>
        <v/>
      </c>
    </row>
    <row r="8926">
      <c r="A8926" t="inlineStr">
        <is>
          <t>Q010L09</t>
        </is>
      </c>
      <c r="B8926" t="inlineStr">
        <is>
          <t>CRISTIANO EDSON DOS SANTOS</t>
        </is>
      </c>
      <c r="C8926" t="n">
        <v>1</v>
      </c>
      <c r="D8926" t="inlineStr">
        <is>
          <t>IPCA</t>
        </is>
      </c>
      <c r="E8926" t="n">
        <v>0.009488792934583046</v>
      </c>
      <c r="F8926" t="inlineStr">
        <is>
          <t>MENSAL</t>
        </is>
      </c>
      <c r="G8926" t="n">
        <v>50550</v>
      </c>
      <c r="H8926" t="n">
        <v>50550</v>
      </c>
      <c r="I8926" t="inlineStr">
        <is>
          <t>179</t>
        </is>
      </c>
      <c r="J8926" t="inlineStr">
        <is>
          <t>CARTEIRA</t>
        </is>
      </c>
      <c r="K8926" t="inlineStr">
        <is>
          <t>CONTRATO</t>
        </is>
      </c>
      <c r="L8926" t="n">
        <v>671.3045160000001</v>
      </c>
      <c r="M8926" t="inlineStr"/>
      <c r="N8926" t="inlineStr"/>
      <c r="O8926" s="142">
        <f>DATE(YEAR(H8926),MONTH(H8926),1)</f>
        <v/>
      </c>
      <c r="P8926" s="132">
        <f>IF(H8926&gt;$L$3,"Futuro","Atraso")</f>
        <v/>
      </c>
      <c r="Q8926">
        <f>12*(YEAR(H8926)-YEAR($L$3))+(MONTH(H8926)-MONTH($L$3))</f>
        <v/>
      </c>
      <c r="R8926" s="366">
        <f>IF(N8926="IBIRAPITANGA FASE 3",IF(P8926="Atraso",M8926,M8926/(1+$J$2)^Q8926),IF(P8926="Atraso",M8926,M8926/(1+$J$1)^Q8926))</f>
        <v/>
      </c>
    </row>
    <row r="8927">
      <c r="A8927" t="inlineStr">
        <is>
          <t>Q010L09</t>
        </is>
      </c>
      <c r="B8927" t="inlineStr">
        <is>
          <t>CRISTIANO EDSON DOS SANTOS</t>
        </is>
      </c>
      <c r="C8927" t="n">
        <v>1</v>
      </c>
      <c r="D8927" t="inlineStr">
        <is>
          <t>IPCA</t>
        </is>
      </c>
      <c r="E8927" t="n">
        <v>0.009488792934583046</v>
      </c>
      <c r="F8927" t="inlineStr">
        <is>
          <t>MENSAL</t>
        </is>
      </c>
      <c r="G8927" t="n">
        <v>50581</v>
      </c>
      <c r="H8927" t="n">
        <v>50581</v>
      </c>
      <c r="I8927" t="inlineStr">
        <is>
          <t>180</t>
        </is>
      </c>
      <c r="J8927" t="inlineStr">
        <is>
          <t>CARTEIRA</t>
        </is>
      </c>
      <c r="K8927" t="inlineStr">
        <is>
          <t>CONTRATO</t>
        </is>
      </c>
      <c r="L8927" t="n">
        <v>671.3045160000001</v>
      </c>
      <c r="M8927" t="inlineStr"/>
      <c r="N8927" t="inlineStr"/>
      <c r="O8927" s="142">
        <f>DATE(YEAR(H8927),MONTH(H8927),1)</f>
        <v/>
      </c>
      <c r="P8927" s="132">
        <f>IF(H8927&gt;$L$3,"Futuro","Atraso")</f>
        <v/>
      </c>
      <c r="Q8927">
        <f>12*(YEAR(H8927)-YEAR($L$3))+(MONTH(H8927)-MONTH($L$3))</f>
        <v/>
      </c>
      <c r="R8927" s="366">
        <f>IF(N8927="IBIRAPITANGA FASE 3",IF(P8927="Atraso",M8927,M8927/(1+$J$2)^Q8927),IF(P8927="Atraso",M8927,M8927/(1+$J$1)^Q8927))</f>
        <v/>
      </c>
    </row>
    <row r="8928"/>
    <row r="8929"/>
  </sheetData>
  <autoFilter ref="A6:T6"/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 filterMode="1">
    <tabColor rgb="FFFFFF00"/>
    <outlinePr summaryBelow="1" summaryRight="1"/>
    <pageSetUpPr/>
  </sheetPr>
  <dimension ref="A1:N8922"/>
  <sheetViews>
    <sheetView topLeftCell="A185" workbookViewId="0">
      <selection activeCell="J220" sqref="A220:XFD220"/>
    </sheetView>
  </sheetViews>
  <sheetFormatPr baseColWidth="8" defaultColWidth="9.140625" defaultRowHeight="15"/>
  <cols>
    <col width="27.28515625" bestFit="1" customWidth="1" min="1" max="1"/>
    <col width="12.140625" bestFit="1" customWidth="1" min="2" max="2"/>
    <col width="43.42578125" bestFit="1" customWidth="1" min="3" max="3"/>
    <col width="7.42578125" bestFit="1" customWidth="1" min="4" max="4"/>
    <col width="8.7109375" bestFit="1" customWidth="1" min="5" max="5"/>
    <col width="10.42578125" bestFit="1" customWidth="1" min="6" max="6"/>
    <col width="10.85546875" bestFit="1" customWidth="1" min="7" max="7"/>
    <col width="15.7109375" bestFit="1" customWidth="1" min="8" max="8"/>
    <col width="18" bestFit="1" customWidth="1" min="9" max="9"/>
    <col width="12.42578125" bestFit="1" customWidth="1" style="371" min="10" max="10"/>
    <col width="13.42578125" bestFit="1" customWidth="1" min="11" max="11"/>
    <col width="11.85546875" bestFit="1" customWidth="1" min="12" max="12"/>
    <col width="18.7109375" bestFit="1" customWidth="1" min="13" max="13"/>
    <col width="12.28515625" bestFit="1" customWidth="1" min="14" max="14"/>
  </cols>
  <sheetData>
    <row r="1">
      <c r="A1" s="271" t="inlineStr">
        <is>
          <t>CHAVE TRV</t>
        </is>
      </c>
      <c r="B1" t="inlineStr">
        <is>
          <t>Quadra/Lote</t>
        </is>
      </c>
      <c r="C1" t="inlineStr">
        <is>
          <t>Cliente</t>
        </is>
      </c>
      <c r="D1" t="inlineStr">
        <is>
          <t>Agente</t>
        </is>
      </c>
      <c r="E1" t="inlineStr">
        <is>
          <t>Contrato</t>
        </is>
      </c>
      <c r="F1" s="118" t="inlineStr">
        <is>
          <t>Data</t>
        </is>
      </c>
      <c r="G1" t="inlineStr">
        <is>
          <t>Prazo Pgto.</t>
        </is>
      </c>
      <c r="H1" t="inlineStr">
        <is>
          <t>Valor da 
Venda</t>
        </is>
      </c>
      <c r="I1" t="inlineStr">
        <is>
          <t>Valor do 
Contrato</t>
        </is>
      </c>
      <c r="J1" s="371" t="inlineStr">
        <is>
          <t>R$/m²</t>
        </is>
      </c>
      <c r="K1" t="inlineStr">
        <is>
          <t>Área Privativa</t>
        </is>
      </c>
      <c r="L1" t="inlineStr">
        <is>
          <t>Situação</t>
        </is>
      </c>
      <c r="M1" t="inlineStr">
        <is>
          <t>Empreendimento</t>
        </is>
      </c>
    </row>
    <row r="2" hidden="1">
      <c r="A2" t="inlineStr">
        <is>
          <t>Q08L04</t>
        </is>
      </c>
      <c r="B2" s="123" t="inlineStr">
        <is>
          <t>HERBERT FIGUEIREDO DE LIMA HELDT</t>
        </is>
      </c>
      <c r="C2" s="123" t="n"/>
      <c r="D2" s="124" t="n"/>
      <c r="E2" s="124" t="n">
        <v>44261</v>
      </c>
      <c r="F2" s="125" t="n">
        <v>48</v>
      </c>
      <c r="G2" s="124" t="n">
        <v>180000</v>
      </c>
      <c r="H2" s="372" t="n">
        <v>180000</v>
      </c>
      <c r="I2" s="372" t="n">
        <v>225</v>
      </c>
      <c r="J2" s="373" t="n">
        <v>800</v>
      </c>
      <c r="K2" s="127" t="inlineStr">
        <is>
          <t>ATIVO</t>
        </is>
      </c>
      <c r="L2" s="374" t="inlineStr">
        <is>
          <t>ATIVO</t>
        </is>
      </c>
      <c r="M2" t="inlineStr">
        <is>
          <t>IBIRAPITANGA FASE 3</t>
        </is>
      </c>
    </row>
    <row r="3" hidden="1">
      <c r="A3" t="inlineStr">
        <is>
          <t>Q011L05</t>
        </is>
      </c>
      <c r="B3" s="123" t="inlineStr">
        <is>
          <t>LUIZ FELIPE GOMES TEIXEIRA</t>
        </is>
      </c>
      <c r="C3" s="123" t="n"/>
      <c r="D3" s="124" t="n"/>
      <c r="E3" s="124" t="n">
        <v>44364</v>
      </c>
      <c r="F3" s="125" t="n">
        <v>48</v>
      </c>
      <c r="G3" s="124" t="n">
        <v>243900</v>
      </c>
      <c r="H3" s="372" t="n">
        <v>243900</v>
      </c>
      <c r="I3" s="372" t="n">
        <v>293.0997187973178</v>
      </c>
      <c r="J3" s="373" t="n">
        <v>832.14</v>
      </c>
      <c r="K3" s="127" t="inlineStr">
        <is>
          <t>ATIVO</t>
        </is>
      </c>
      <c r="L3" s="374" t="inlineStr">
        <is>
          <t>ATIVO</t>
        </is>
      </c>
      <c r="M3" t="inlineStr">
        <is>
          <t>IBIRAPITANGA FASE 3</t>
        </is>
      </c>
      <c r="N3" s="120" t="inlineStr">
        <is>
          <t>Legenda</t>
        </is>
      </c>
    </row>
    <row r="4" hidden="1">
      <c r="A4" t="inlineStr">
        <is>
          <t>Q013L06</t>
        </is>
      </c>
      <c r="B4" s="123" t="inlineStr">
        <is>
          <t>MARIO LIMA MORAIS</t>
        </is>
      </c>
      <c r="C4" s="123" t="n"/>
      <c r="D4" s="124" t="n"/>
      <c r="E4" s="124" t="n">
        <v>42985</v>
      </c>
      <c r="F4" s="125" t="n">
        <v>96</v>
      </c>
      <c r="G4" s="124" t="n">
        <v>158950</v>
      </c>
      <c r="H4" s="372" t="n">
        <v>158950</v>
      </c>
      <c r="I4" s="372" t="n">
        <v>158.95</v>
      </c>
      <c r="J4" s="373" t="n">
        <v>1000</v>
      </c>
      <c r="K4" s="127" t="inlineStr">
        <is>
          <t>ATIVO</t>
        </is>
      </c>
      <c r="L4" s="374" t="inlineStr">
        <is>
          <t>ATIVO</t>
        </is>
      </c>
      <c r="M4" t="inlineStr">
        <is>
          <t>IBIRAPITANGA FASE 3</t>
        </is>
      </c>
      <c r="N4" s="120" t="inlineStr">
        <is>
          <t>ATIVO</t>
        </is>
      </c>
    </row>
    <row r="5" hidden="1">
      <c r="A5" t="inlineStr">
        <is>
          <t>Q014L010</t>
        </is>
      </c>
      <c r="B5" s="123" t="inlineStr">
        <is>
          <t>IGOR FREDEGOTO</t>
        </is>
      </c>
      <c r="C5" s="123" t="n"/>
      <c r="D5" s="124" t="n"/>
      <c r="E5" s="124" t="n">
        <v>43767</v>
      </c>
      <c r="F5" s="125" t="n">
        <v>48</v>
      </c>
      <c r="G5" s="124" t="n">
        <v>247050</v>
      </c>
      <c r="H5" s="372" t="n">
        <v>247050</v>
      </c>
      <c r="I5" s="372" t="n">
        <v>193.7282393902324</v>
      </c>
      <c r="J5" s="373" t="n">
        <v>1275.24</v>
      </c>
      <c r="K5" s="127" t="inlineStr">
        <is>
          <t>ATIVO</t>
        </is>
      </c>
      <c r="L5" s="374" t="inlineStr">
        <is>
          <t>ATIVO</t>
        </is>
      </c>
      <c r="M5" t="inlineStr">
        <is>
          <t>IBIRAPITANGA FASE 3</t>
        </is>
      </c>
      <c r="N5" s="120" t="inlineStr">
        <is>
          <t>DISTRATADO</t>
        </is>
      </c>
    </row>
    <row r="6" hidden="1">
      <c r="A6" t="inlineStr">
        <is>
          <t>Q015L010</t>
        </is>
      </c>
      <c r="B6" s="123" t="inlineStr">
        <is>
          <t>GERSON SILVA GUIMARAES JUNIOR</t>
        </is>
      </c>
      <c r="C6" s="123" t="n"/>
      <c r="D6" s="124" t="n"/>
      <c r="E6" s="124" t="n">
        <v>43195</v>
      </c>
      <c r="F6" s="125" t="n">
        <v>96</v>
      </c>
      <c r="G6" s="124" t="n">
        <v>185624</v>
      </c>
      <c r="H6" s="372" t="n">
        <v>185624</v>
      </c>
      <c r="I6" s="372" t="n">
        <v>200</v>
      </c>
      <c r="J6" s="373" t="n">
        <v>928.12</v>
      </c>
      <c r="K6" s="127" t="inlineStr">
        <is>
          <t>ATIVO</t>
        </is>
      </c>
      <c r="L6" s="374" t="inlineStr">
        <is>
          <t>ATIVO</t>
        </is>
      </c>
      <c r="M6" t="inlineStr">
        <is>
          <t>IBIRAPITANGA FASE 3</t>
        </is>
      </c>
      <c r="N6" s="120" t="inlineStr">
        <is>
          <t>QUITADO</t>
        </is>
      </c>
    </row>
    <row r="7" hidden="1">
      <c r="A7" t="inlineStr">
        <is>
          <t>Q015L012</t>
        </is>
      </c>
      <c r="B7" s="123" t="inlineStr">
        <is>
          <t>CARLOS CESAR MORICONE</t>
        </is>
      </c>
      <c r="C7" s="123" t="n"/>
      <c r="D7" s="124" t="n"/>
      <c r="E7" s="124" t="n">
        <v>43205</v>
      </c>
      <c r="F7" s="125" t="n">
        <v>96</v>
      </c>
      <c r="G7" s="124" t="n">
        <v>176595</v>
      </c>
      <c r="H7" s="372" t="n">
        <v>176595</v>
      </c>
      <c r="I7" s="372" t="n">
        <v>187.2653814341159</v>
      </c>
      <c r="J7" s="373" t="n">
        <v>943.02</v>
      </c>
      <c r="K7" s="127" t="inlineStr">
        <is>
          <t>ATIVO</t>
        </is>
      </c>
      <c r="L7" s="374" t="inlineStr">
        <is>
          <t>ATIVO</t>
        </is>
      </c>
      <c r="M7" t="inlineStr">
        <is>
          <t>IBIRAPITANGA FASE 3</t>
        </is>
      </c>
      <c r="N7" s="120" t="inlineStr">
        <is>
          <t>DISPONÍVEL</t>
        </is>
      </c>
    </row>
    <row r="8" hidden="1">
      <c r="A8" t="inlineStr">
        <is>
          <t>Q016L02</t>
        </is>
      </c>
      <c r="B8" s="123" t="inlineStr">
        <is>
          <t>VALMIR JOSE DE SOUZA</t>
        </is>
      </c>
      <c r="C8" s="123" t="n"/>
      <c r="D8" s="124" t="n"/>
      <c r="E8" s="124" t="n">
        <v>43183</v>
      </c>
      <c r="F8" s="125" t="n">
        <v>96</v>
      </c>
      <c r="G8" s="124" t="n">
        <v>122610</v>
      </c>
      <c r="H8" s="372" t="n">
        <v>122610</v>
      </c>
      <c r="I8" s="372" t="n">
        <v>152.5056905108399</v>
      </c>
      <c r="J8" s="373" t="n">
        <v>803.97</v>
      </c>
      <c r="K8" s="127" t="inlineStr">
        <is>
          <t>ATIVO</t>
        </is>
      </c>
      <c r="L8" s="374" t="inlineStr">
        <is>
          <t>ATIVO</t>
        </is>
      </c>
      <c r="M8" t="inlineStr">
        <is>
          <t>IBIRAPITANGA FASE 3</t>
        </is>
      </c>
      <c r="N8" s="120" t="n"/>
    </row>
    <row r="9" hidden="1">
      <c r="A9" t="inlineStr">
        <is>
          <t>Q016L04</t>
        </is>
      </c>
      <c r="B9" s="123" t="inlineStr">
        <is>
          <t>MARIA DO AMPARO ALVES DA SILVA MAIA</t>
        </is>
      </c>
      <c r="C9" s="123" t="n"/>
      <c r="D9" s="124" t="n"/>
      <c r="E9" s="124" t="n">
        <v>44088</v>
      </c>
      <c r="F9" s="125" t="n">
        <v>96</v>
      </c>
      <c r="G9" s="124" t="n">
        <v>120598.71</v>
      </c>
      <c r="H9" s="372" t="n">
        <v>120598.71</v>
      </c>
      <c r="I9" s="372" t="n">
        <v>149.3112665593661</v>
      </c>
      <c r="J9" s="373" t="n">
        <v>807.7</v>
      </c>
      <c r="K9" s="127" t="inlineStr">
        <is>
          <t>ATIVO</t>
        </is>
      </c>
      <c r="L9" s="374" t="inlineStr">
        <is>
          <t>ATIVO</t>
        </is>
      </c>
      <c r="M9" t="inlineStr">
        <is>
          <t>IBIRAPITANGA FASE 3</t>
        </is>
      </c>
    </row>
    <row r="10" hidden="1">
      <c r="A10" t="inlineStr">
        <is>
          <t>Q01L01</t>
        </is>
      </c>
      <c r="B10" s="123" t="inlineStr">
        <is>
          <t>VAGNER LUIS SANCHES DA SILVA</t>
        </is>
      </c>
      <c r="C10" s="123" t="n"/>
      <c r="D10" s="124" t="n"/>
      <c r="E10" s="124" t="n">
        <v>44455</v>
      </c>
      <c r="F10" s="125" t="n">
        <v>180</v>
      </c>
      <c r="G10" s="124" t="n">
        <v>345685.19</v>
      </c>
      <c r="H10" s="372" t="n">
        <v>345685.19</v>
      </c>
      <c r="I10" s="372" t="n">
        <v>276.6211799915177</v>
      </c>
      <c r="J10" s="373" t="n">
        <v>1249.67</v>
      </c>
      <c r="K10" s="127" t="inlineStr">
        <is>
          <t>ATIVO</t>
        </is>
      </c>
      <c r="L10" s="374" t="inlineStr">
        <is>
          <t>ATIVO</t>
        </is>
      </c>
      <c r="M10" t="inlineStr">
        <is>
          <t>IBIRAPITANGA FASE 3</t>
        </is>
      </c>
    </row>
    <row r="11" hidden="1">
      <c r="A11" t="inlineStr">
        <is>
          <t>Q02L08</t>
        </is>
      </c>
      <c r="B11" s="123" t="inlineStr">
        <is>
          <t>MARIA APARECIDA DOS SANTOS GUIMARAES LIMA</t>
        </is>
      </c>
      <c r="C11" s="123" t="n"/>
      <c r="D11" s="124" t="n"/>
      <c r="E11" s="124" t="n">
        <v>43204</v>
      </c>
      <c r="F11" s="125" t="n">
        <v>96</v>
      </c>
      <c r="G11" s="124" t="n">
        <v>165615.01</v>
      </c>
      <c r="H11" s="372" t="n">
        <v>165615.01</v>
      </c>
      <c r="I11" s="372" t="n">
        <v>191.6507666493086</v>
      </c>
      <c r="J11" s="373" t="n">
        <v>864.15</v>
      </c>
      <c r="K11" s="127" t="inlineStr">
        <is>
          <t>ATIVO</t>
        </is>
      </c>
      <c r="L11" s="374" t="inlineStr">
        <is>
          <t>ATIVO</t>
        </is>
      </c>
      <c r="M11" t="inlineStr">
        <is>
          <t>IBIRAPITANGA FASE 3</t>
        </is>
      </c>
    </row>
    <row r="12" hidden="1">
      <c r="A12" t="inlineStr">
        <is>
          <t>Q02L09</t>
        </is>
      </c>
      <c r="B12" s="123" t="inlineStr">
        <is>
          <t>DESTAK BENEFICIOS ADM E CORRETORA DE SEGUROS LTDA</t>
        </is>
      </c>
      <c r="C12" s="123" t="n"/>
      <c r="D12" s="124" t="n"/>
      <c r="E12" s="124" t="n">
        <v>44386</v>
      </c>
      <c r="F12" s="125" t="n">
        <v>48</v>
      </c>
      <c r="G12" s="124" t="n">
        <v>308101.52</v>
      </c>
      <c r="H12" s="372" t="n">
        <v>308101.52</v>
      </c>
      <c r="I12" s="372" t="n">
        <v>272.711720084619</v>
      </c>
      <c r="J12" s="373" t="n">
        <v>1129.77</v>
      </c>
      <c r="K12" s="127" t="inlineStr">
        <is>
          <t>ATIVO</t>
        </is>
      </c>
      <c r="L12" s="374" t="inlineStr">
        <is>
          <t>ATIVO</t>
        </is>
      </c>
      <c r="M12" t="inlineStr">
        <is>
          <t>IBIRAPITANGA FASE 3</t>
        </is>
      </c>
    </row>
    <row r="13" hidden="1">
      <c r="A13" t="inlineStr">
        <is>
          <t>Q02L010</t>
        </is>
      </c>
      <c r="B13" s="123" t="inlineStr">
        <is>
          <t>ROBERTA PERAL MIGUES</t>
        </is>
      </c>
      <c r="C13" s="123" t="n"/>
      <c r="D13" s="124" t="n"/>
      <c r="E13" s="124" t="n">
        <v>44236</v>
      </c>
      <c r="F13" s="125" t="n">
        <v>42</v>
      </c>
      <c r="G13" s="124" t="n">
        <v>319500</v>
      </c>
      <c r="H13" s="372" t="n">
        <v>319500</v>
      </c>
      <c r="I13" s="372" t="n">
        <v>222.7753838430322</v>
      </c>
      <c r="J13" s="373" t="n">
        <v>1434.18</v>
      </c>
      <c r="K13" s="127" t="inlineStr">
        <is>
          <t>ATIVO</t>
        </is>
      </c>
      <c r="L13" s="374" t="inlineStr">
        <is>
          <t>ATIVO</t>
        </is>
      </c>
      <c r="M13" t="inlineStr">
        <is>
          <t>IBIRAPITANGA FASE 3</t>
        </is>
      </c>
    </row>
    <row r="14" hidden="1">
      <c r="A14" t="inlineStr">
        <is>
          <t>Q02L011</t>
        </is>
      </c>
      <c r="B14" s="123" t="inlineStr">
        <is>
          <t>LUIZ ANTONIO MENDES DA SILVA JUNIOR</t>
        </is>
      </c>
      <c r="C14" s="123" t="n"/>
      <c r="D14" s="124" t="n"/>
      <c r="E14" s="124" t="n">
        <v>43968</v>
      </c>
      <c r="F14" s="125" t="n">
        <v>45</v>
      </c>
      <c r="G14" s="124" t="n">
        <v>275400</v>
      </c>
      <c r="H14" s="372" t="n">
        <v>275400</v>
      </c>
      <c r="I14" s="372" t="n">
        <v>177.3113571980427</v>
      </c>
      <c r="J14" s="373" t="n">
        <v>1553.2</v>
      </c>
      <c r="K14" s="127" t="inlineStr">
        <is>
          <t>DISTRATADO</t>
        </is>
      </c>
      <c r="L14" s="374" t="inlineStr">
        <is>
          <t>DISTRATADO</t>
        </is>
      </c>
      <c r="M14" t="inlineStr">
        <is>
          <t>IBIRAPITANGA FASE 3</t>
        </is>
      </c>
    </row>
    <row r="15" hidden="1">
      <c r="A15" t="inlineStr">
        <is>
          <t>Q02L011</t>
        </is>
      </c>
      <c r="B15" s="123" t="inlineStr">
        <is>
          <t>MARIANA RAGOSTA SERRÃO</t>
        </is>
      </c>
      <c r="C15" s="123" t="n"/>
      <c r="D15" s="124" t="n"/>
      <c r="E15" s="124" t="n">
        <v>43968</v>
      </c>
      <c r="F15" s="125" t="n">
        <v>45</v>
      </c>
      <c r="G15" s="124" t="n">
        <v>275400</v>
      </c>
      <c r="H15" s="372" t="n">
        <v>275400</v>
      </c>
      <c r="I15" s="372" t="n">
        <v>177.3113571980427</v>
      </c>
      <c r="J15" s="373" t="n">
        <v>1553.2</v>
      </c>
      <c r="K15" s="127" t="inlineStr">
        <is>
          <t>ATIVO</t>
        </is>
      </c>
      <c r="L15" s="374" t="inlineStr">
        <is>
          <t>ATIVO</t>
        </is>
      </c>
      <c r="M15" t="inlineStr">
        <is>
          <t>IBIRAPITANGA FASE 3</t>
        </is>
      </c>
    </row>
    <row r="16" hidden="1">
      <c r="A16" t="inlineStr">
        <is>
          <t>Q02L012</t>
        </is>
      </c>
      <c r="B16" s="123" t="inlineStr">
        <is>
          <t>ARMANDO ALCAYDE</t>
        </is>
      </c>
      <c r="C16" s="123" t="n"/>
      <c r="D16" s="124" t="n"/>
      <c r="E16" s="124" t="n">
        <v>44335</v>
      </c>
      <c r="F16" s="125" t="n">
        <v>48</v>
      </c>
      <c r="G16" s="124" t="n">
        <v>288000</v>
      </c>
      <c r="H16" s="372" t="n">
        <v>288000</v>
      </c>
      <c r="I16" s="372" t="n">
        <v>230.0797290172081</v>
      </c>
      <c r="J16" s="373" t="n">
        <v>1251.74</v>
      </c>
      <c r="K16" s="127" t="inlineStr">
        <is>
          <t>ATIVO</t>
        </is>
      </c>
      <c r="L16" s="374" t="inlineStr">
        <is>
          <t>ATIVO</t>
        </is>
      </c>
      <c r="M16" t="inlineStr">
        <is>
          <t>IBIRAPITANGA FASE 3</t>
        </is>
      </c>
    </row>
    <row r="17" hidden="1">
      <c r="A17" t="inlineStr">
        <is>
          <t>Q03L05</t>
        </is>
      </c>
      <c r="B17" s="123" t="inlineStr">
        <is>
          <t>FELIPE RUBBO AGUILERA</t>
        </is>
      </c>
      <c r="C17" s="123" t="n"/>
      <c r="D17" s="124" t="n"/>
      <c r="E17" s="124" t="n">
        <v>44362</v>
      </c>
      <c r="F17" s="125" t="n">
        <v>180</v>
      </c>
      <c r="G17" s="124" t="n">
        <v>272427.97</v>
      </c>
      <c r="H17" s="372" t="n">
        <v>272427.97</v>
      </c>
      <c r="I17" s="372" t="n">
        <v>329.552621392108</v>
      </c>
      <c r="J17" s="373" t="n">
        <v>826.66</v>
      </c>
      <c r="K17" s="127" t="inlineStr">
        <is>
          <t>ATIVO</t>
        </is>
      </c>
      <c r="L17" s="374" t="inlineStr">
        <is>
          <t>ATIVO</t>
        </is>
      </c>
      <c r="M17" t="inlineStr">
        <is>
          <t>IBIRAPITANGA FASE 3</t>
        </is>
      </c>
    </row>
    <row r="18" hidden="1">
      <c r="A18" t="inlineStr">
        <is>
          <t>Q03L08</t>
        </is>
      </c>
      <c r="B18" s="123" t="inlineStr">
        <is>
          <t>WILLIAM MORILA</t>
        </is>
      </c>
      <c r="C18" s="123" t="n"/>
      <c r="D18" s="124" t="n"/>
      <c r="E18" s="124" t="n">
        <v>43921</v>
      </c>
      <c r="F18" s="125" t="n">
        <v>48</v>
      </c>
      <c r="G18" s="124" t="n">
        <v>239445</v>
      </c>
      <c r="H18" s="372" t="n">
        <v>239445</v>
      </c>
      <c r="I18" s="372" t="n">
        <v>177.7392608208318</v>
      </c>
      <c r="J18" s="373" t="n">
        <v>1347.17</v>
      </c>
      <c r="K18" s="127" t="inlineStr">
        <is>
          <t>ATIVO</t>
        </is>
      </c>
      <c r="L18" s="374" t="inlineStr">
        <is>
          <t>ATIVO</t>
        </is>
      </c>
      <c r="M18" t="inlineStr">
        <is>
          <t>IBIRAPITANGA FASE 3</t>
        </is>
      </c>
    </row>
    <row r="19" hidden="1">
      <c r="A19" t="inlineStr">
        <is>
          <t>Q03L013</t>
        </is>
      </c>
      <c r="B19" s="123" t="inlineStr">
        <is>
          <t>AMANDA  XAVIER ANTUNES</t>
        </is>
      </c>
      <c r="C19" s="123" t="n"/>
      <c r="D19" s="124" t="n"/>
      <c r="E19" s="124" t="n">
        <v>44260</v>
      </c>
      <c r="F19" s="125" t="n">
        <v>42</v>
      </c>
      <c r="G19" s="124" t="n">
        <v>315000</v>
      </c>
      <c r="H19" s="372" t="n">
        <v>315000</v>
      </c>
      <c r="I19" s="372" t="n">
        <v>219.1411060016835</v>
      </c>
      <c r="J19" s="373" t="n">
        <v>1437.43</v>
      </c>
      <c r="K19" s="127" t="inlineStr">
        <is>
          <t>ATIVO</t>
        </is>
      </c>
      <c r="L19" s="374" t="inlineStr">
        <is>
          <t>ATIVO</t>
        </is>
      </c>
      <c r="M19" t="inlineStr">
        <is>
          <t>IBIRAPITANGA FASE 3</t>
        </is>
      </c>
    </row>
    <row r="20" hidden="1">
      <c r="A20" t="inlineStr">
        <is>
          <t>Q04L05</t>
        </is>
      </c>
      <c r="B20" s="123" t="inlineStr">
        <is>
          <t>ADRIANA FERREIRA DOS SANTOS</t>
        </is>
      </c>
      <c r="C20" s="123" t="n"/>
      <c r="D20" s="124" t="n"/>
      <c r="E20" s="124" t="n">
        <v>43049</v>
      </c>
      <c r="F20" s="125" t="n">
        <v>96</v>
      </c>
      <c r="G20" s="124" t="n">
        <v>165495</v>
      </c>
      <c r="H20" s="372" t="n">
        <v>165495</v>
      </c>
      <c r="I20" s="372" t="n">
        <v>182.8573007016187</v>
      </c>
      <c r="J20" s="373" t="n">
        <v>905.05</v>
      </c>
      <c r="K20" s="127" t="inlineStr">
        <is>
          <t>ATIVO</t>
        </is>
      </c>
      <c r="L20" s="374" t="inlineStr">
        <is>
          <t>ATIVO</t>
        </is>
      </c>
      <c r="M20" t="inlineStr">
        <is>
          <t>IBIRAPITANGA FASE 3</t>
        </is>
      </c>
    </row>
    <row r="21" hidden="1">
      <c r="A21" t="inlineStr">
        <is>
          <t>Q05L02</t>
        </is>
      </c>
      <c r="B21" s="123" t="inlineStr">
        <is>
          <t>DIEGO MAGNAGO MANGIA</t>
        </is>
      </c>
      <c r="C21" s="123" t="n"/>
      <c r="D21" s="124" t="n"/>
      <c r="E21" s="124" t="n">
        <v>43996</v>
      </c>
      <c r="F21" s="125" t="n">
        <v>48</v>
      </c>
      <c r="G21" s="124" t="n">
        <v>162000</v>
      </c>
      <c r="H21" s="372" t="n">
        <v>162000</v>
      </c>
      <c r="I21" s="372" t="n">
        <v>202.5</v>
      </c>
      <c r="J21" s="373" t="n">
        <v>800</v>
      </c>
      <c r="K21" s="127" t="inlineStr">
        <is>
          <t>DISTRATADO</t>
        </is>
      </c>
      <c r="L21" s="374" t="inlineStr">
        <is>
          <t>DISTRATADO</t>
        </is>
      </c>
      <c r="M21" t="inlineStr">
        <is>
          <t>IBIRAPITANGA FASE 3</t>
        </is>
      </c>
    </row>
    <row r="22" hidden="1">
      <c r="A22" t="inlineStr">
        <is>
          <t>Q05L03</t>
        </is>
      </c>
      <c r="B22" s="123" t="inlineStr">
        <is>
          <t>EDUARDO GOYA</t>
        </is>
      </c>
      <c r="C22" s="123" t="n"/>
      <c r="D22" s="124" t="n"/>
      <c r="E22" s="124" t="n">
        <v>44152</v>
      </c>
      <c r="F22" s="125" t="n">
        <v>48</v>
      </c>
      <c r="G22" s="124" t="n">
        <v>255600</v>
      </c>
      <c r="H22" s="372" t="n">
        <v>255600</v>
      </c>
      <c r="I22" s="372" t="n">
        <v>293.2807049752157</v>
      </c>
      <c r="J22" s="373" t="n">
        <v>871.52</v>
      </c>
      <c r="K22" s="127" t="inlineStr">
        <is>
          <t>ATIVO</t>
        </is>
      </c>
      <c r="L22" s="374" t="inlineStr">
        <is>
          <t>ATIVO</t>
        </is>
      </c>
      <c r="M22" t="inlineStr">
        <is>
          <t>IBIRAPITANGA FASE 3</t>
        </is>
      </c>
    </row>
    <row r="23" hidden="1">
      <c r="A23" t="inlineStr">
        <is>
          <t>Q05L04</t>
        </is>
      </c>
      <c r="B23" s="123" t="inlineStr">
        <is>
          <t>JORGE GUEDES DE SOUSA</t>
        </is>
      </c>
      <c r="C23" s="123" t="n"/>
      <c r="D23" s="124" t="n"/>
      <c r="E23" s="124" t="n">
        <v>44050</v>
      </c>
      <c r="F23" s="125" t="n">
        <v>48</v>
      </c>
      <c r="G23" s="124" t="n">
        <v>231873.58</v>
      </c>
      <c r="H23" s="372" t="n">
        <v>231873.58</v>
      </c>
      <c r="I23" s="372" t="n">
        <v>251.3889003328382</v>
      </c>
      <c r="J23" s="373" t="n">
        <v>922.37</v>
      </c>
      <c r="K23" s="127" t="inlineStr">
        <is>
          <t>ATIVO</t>
        </is>
      </c>
      <c r="L23" s="374" t="inlineStr">
        <is>
          <t>ATIVO</t>
        </is>
      </c>
      <c r="M23" t="inlineStr">
        <is>
          <t>IBIRAPITANGA FASE 3</t>
        </is>
      </c>
    </row>
    <row r="24" hidden="1">
      <c r="A24" t="inlineStr">
        <is>
          <t>Q06L01</t>
        </is>
      </c>
      <c r="B24" s="123" t="inlineStr">
        <is>
          <t>VAGNER LUIS SANCHES DA SILVA</t>
        </is>
      </c>
      <c r="C24" s="123" t="n"/>
      <c r="D24" s="124" t="n"/>
      <c r="E24" s="124" t="n">
        <v>44455</v>
      </c>
      <c r="F24" s="125" t="n">
        <v>180</v>
      </c>
      <c r="G24" s="124" t="n">
        <v>298797.61</v>
      </c>
      <c r="H24" s="372" t="n">
        <v>298797.61</v>
      </c>
      <c r="I24" s="372" t="n">
        <v>300.1814464682185</v>
      </c>
      <c r="J24" s="373" t="n">
        <v>995.39</v>
      </c>
      <c r="K24" s="127" t="inlineStr">
        <is>
          <t>ATIVO</t>
        </is>
      </c>
      <c r="L24" s="374" t="inlineStr">
        <is>
          <t>ATIVO</t>
        </is>
      </c>
      <c r="M24" t="inlineStr">
        <is>
          <t>IBIRAPITANGA FASE 3</t>
        </is>
      </c>
    </row>
    <row r="25" hidden="1">
      <c r="A25" t="inlineStr">
        <is>
          <t>Q06L03</t>
        </is>
      </c>
      <c r="B25" s="123" t="inlineStr">
        <is>
          <t>FLAVIO ROBERTO PEREIRA</t>
        </is>
      </c>
      <c r="C25" s="123" t="n"/>
      <c r="D25" s="124" t="n"/>
      <c r="E25" s="124" t="n">
        <v>44283</v>
      </c>
      <c r="F25" s="125" t="n">
        <v>48</v>
      </c>
      <c r="G25" s="124" t="n">
        <v>261000</v>
      </c>
      <c r="H25" s="372" t="n">
        <v>261000</v>
      </c>
      <c r="I25" s="372" t="n">
        <v>265.6191164348012</v>
      </c>
      <c r="J25" s="373" t="n">
        <v>982.61</v>
      </c>
      <c r="K25" s="127" t="inlineStr">
        <is>
          <t>ATIVO</t>
        </is>
      </c>
      <c r="L25" s="374" t="inlineStr">
        <is>
          <t>ATIVO</t>
        </is>
      </c>
      <c r="M25" t="inlineStr">
        <is>
          <t>IBIRAPITANGA FASE 3</t>
        </is>
      </c>
    </row>
    <row r="26" hidden="1">
      <c r="A26" t="inlineStr">
        <is>
          <t>Q06L04</t>
        </is>
      </c>
      <c r="B26" s="123" t="inlineStr">
        <is>
          <t>IVAN RODRIGUES ARAUJO</t>
        </is>
      </c>
      <c r="C26" s="123" t="n"/>
      <c r="D26" s="124" t="n"/>
      <c r="E26" s="124" t="n">
        <v>44463</v>
      </c>
      <c r="F26" s="125" t="n">
        <v>42</v>
      </c>
      <c r="G26" s="124" t="n">
        <v>285300</v>
      </c>
      <c r="H26" s="372" t="n">
        <v>285300</v>
      </c>
      <c r="I26" s="372" t="n">
        <v>306.0863221362744</v>
      </c>
      <c r="J26" s="373" t="n">
        <v>932.09</v>
      </c>
      <c r="K26" s="127" t="inlineStr">
        <is>
          <t>ATIVO</t>
        </is>
      </c>
      <c r="L26" s="374" t="inlineStr">
        <is>
          <t>ATIVO</t>
        </is>
      </c>
      <c r="M26" t="inlineStr">
        <is>
          <t>IBIRAPITANGA FASE 3</t>
        </is>
      </c>
    </row>
    <row r="27" hidden="1">
      <c r="A27" t="inlineStr">
        <is>
          <t>Q06L05</t>
        </is>
      </c>
      <c r="B27" s="123" t="inlineStr">
        <is>
          <t>MONICA MATHIAS DE MACEDO</t>
        </is>
      </c>
      <c r="C27" s="123" t="n"/>
      <c r="D27" s="124" t="n"/>
      <c r="E27" s="124" t="n">
        <v>44450</v>
      </c>
      <c r="F27" s="125" t="n">
        <v>42</v>
      </c>
      <c r="G27" s="124" t="n">
        <v>254444.73</v>
      </c>
      <c r="H27" s="372" t="n">
        <v>254444.73</v>
      </c>
      <c r="I27" s="372" t="n">
        <v>309.095992419733</v>
      </c>
      <c r="J27" s="373" t="n">
        <v>823.1900000000001</v>
      </c>
      <c r="K27" s="127" t="inlineStr">
        <is>
          <t>QUITADO</t>
        </is>
      </c>
      <c r="L27" s="374" t="inlineStr">
        <is>
          <t>QUITADO</t>
        </is>
      </c>
      <c r="M27" t="inlineStr">
        <is>
          <t>IBIRAPITANGA FASE 3</t>
        </is>
      </c>
    </row>
    <row r="28" hidden="1">
      <c r="A28" t="inlineStr">
        <is>
          <t>Q06L06</t>
        </is>
      </c>
      <c r="B28" s="123" t="inlineStr">
        <is>
          <t>WELLINGTON ALVES DE SOUZA</t>
        </is>
      </c>
      <c r="C28" s="123" t="n"/>
      <c r="D28" s="124" t="n"/>
      <c r="E28" s="124" t="n">
        <v>44334</v>
      </c>
      <c r="F28" s="125" t="n">
        <v>176</v>
      </c>
      <c r="G28" s="124" t="n">
        <v>170098.61</v>
      </c>
      <c r="H28" s="372" t="n">
        <v>170098.61</v>
      </c>
      <c r="I28" s="372" t="n">
        <v>212.517003998001</v>
      </c>
      <c r="J28" s="373" t="n">
        <v>800.4</v>
      </c>
      <c r="K28" s="127" t="inlineStr">
        <is>
          <t>ATIVO</t>
        </is>
      </c>
      <c r="L28" s="374" t="inlineStr">
        <is>
          <t>ATIVO</t>
        </is>
      </c>
      <c r="M28" t="inlineStr">
        <is>
          <t>IBIRAPITANGA FASE 3</t>
        </is>
      </c>
    </row>
    <row r="29" hidden="1">
      <c r="A29" t="inlineStr">
        <is>
          <t>Q06L08</t>
        </is>
      </c>
      <c r="B29" s="123" t="inlineStr">
        <is>
          <t>VANIA FONSECA LONGHI MACARRAO</t>
        </is>
      </c>
      <c r="C29" s="123" t="n"/>
      <c r="D29" s="124" t="n"/>
      <c r="E29" s="124" t="n">
        <v>43756</v>
      </c>
      <c r="F29" s="125" t="n">
        <v>48</v>
      </c>
      <c r="G29" s="124" t="n">
        <v>155531.7</v>
      </c>
      <c r="H29" s="372" t="n">
        <v>155531.7</v>
      </c>
      <c r="I29" s="372" t="n">
        <v>194.414625</v>
      </c>
      <c r="J29" s="373" t="n">
        <v>800</v>
      </c>
      <c r="K29" s="127" t="inlineStr">
        <is>
          <t>ATIVO</t>
        </is>
      </c>
      <c r="L29" s="374" t="inlineStr">
        <is>
          <t>ATIVO</t>
        </is>
      </c>
      <c r="M29" t="inlineStr">
        <is>
          <t>IBIRAPITANGA FASE 3</t>
        </is>
      </c>
    </row>
    <row r="30" hidden="1">
      <c r="A30" t="inlineStr">
        <is>
          <t>Q06L09</t>
        </is>
      </c>
      <c r="B30" s="123" t="inlineStr">
        <is>
          <t>ADRIANA KOBA KODATO</t>
        </is>
      </c>
      <c r="C30" s="123" t="n"/>
      <c r="D30" s="124" t="n"/>
      <c r="E30" s="124" t="n">
        <v>43616</v>
      </c>
      <c r="F30" s="125" t="n">
        <v>120</v>
      </c>
      <c r="G30" s="124" t="n">
        <v>131513.68</v>
      </c>
      <c r="H30" s="372" t="n">
        <v>131513.68</v>
      </c>
      <c r="I30" s="372" t="n">
        <v>164.3921</v>
      </c>
      <c r="J30" s="373" t="n">
        <v>800</v>
      </c>
      <c r="K30" s="127" t="inlineStr">
        <is>
          <t>ATIVO</t>
        </is>
      </c>
      <c r="L30" s="374" t="inlineStr">
        <is>
          <t>ATIVO</t>
        </is>
      </c>
      <c r="M30" t="inlineStr">
        <is>
          <t>IBIRAPITANGA FASE 3</t>
        </is>
      </c>
    </row>
    <row r="31" hidden="1">
      <c r="A31" t="inlineStr">
        <is>
          <t>Q06L017</t>
        </is>
      </c>
      <c r="B31" s="123" t="inlineStr">
        <is>
          <t>ITALO TARSITANO</t>
        </is>
      </c>
      <c r="C31" s="123" t="n"/>
      <c r="D31" s="124" t="n"/>
      <c r="E31" s="124" t="n">
        <v>43163</v>
      </c>
      <c r="F31" s="125" t="n">
        <v>96</v>
      </c>
      <c r="G31" s="124" t="n">
        <v>135575</v>
      </c>
      <c r="H31" s="372" t="n">
        <v>135575</v>
      </c>
      <c r="I31" s="372" t="n">
        <v>164.2198723306322</v>
      </c>
      <c r="J31" s="373" t="n">
        <v>825.5700000000001</v>
      </c>
      <c r="K31" s="127" t="inlineStr">
        <is>
          <t>ATIVO</t>
        </is>
      </c>
      <c r="L31" s="374" t="inlineStr">
        <is>
          <t>ATIVO</t>
        </is>
      </c>
      <c r="M31" t="inlineStr">
        <is>
          <t>IBIRAPITANGA FASE 3</t>
        </is>
      </c>
    </row>
    <row r="32" hidden="1">
      <c r="A32" t="inlineStr">
        <is>
          <t>Q06L018</t>
        </is>
      </c>
      <c r="B32" s="123" t="inlineStr">
        <is>
          <t>ADRIANA FERREIRA DOS SANTOS</t>
        </is>
      </c>
      <c r="C32" s="123" t="n"/>
      <c r="D32" s="124" t="n"/>
      <c r="E32" s="124" t="n">
        <v>43160</v>
      </c>
      <c r="F32" s="125" t="n">
        <v>96</v>
      </c>
      <c r="G32" s="124" t="n">
        <v>135575</v>
      </c>
      <c r="H32" s="372" t="n">
        <v>135575</v>
      </c>
      <c r="I32" s="372" t="n">
        <v>169.46875</v>
      </c>
      <c r="J32" s="373" t="n">
        <v>800</v>
      </c>
      <c r="K32" s="127" t="inlineStr">
        <is>
          <t>ATIVO</t>
        </is>
      </c>
      <c r="L32" s="374" t="inlineStr">
        <is>
          <t>ATIVO</t>
        </is>
      </c>
      <c r="M32" t="inlineStr">
        <is>
          <t>IBIRAPITANGA FASE 3</t>
        </is>
      </c>
    </row>
    <row r="33" hidden="1">
      <c r="A33" t="inlineStr">
        <is>
          <t>Q06L019</t>
        </is>
      </c>
      <c r="B33" s="123" t="inlineStr">
        <is>
          <t>LUIZ FELIPE ESTEVES SOARES FIGUEIREDO</t>
        </is>
      </c>
      <c r="C33" s="123" t="n"/>
      <c r="D33" s="124" t="n"/>
      <c r="E33" s="124" t="n">
        <v>43510</v>
      </c>
      <c r="F33" s="125" t="n">
        <v>96</v>
      </c>
      <c r="G33" s="124" t="n">
        <v>135367.61</v>
      </c>
      <c r="H33" s="372" t="n">
        <v>135367.61</v>
      </c>
      <c r="I33" s="372" t="n">
        <v>169.2095125</v>
      </c>
      <c r="J33" s="373" t="n">
        <v>800</v>
      </c>
      <c r="K33" s="127" t="inlineStr">
        <is>
          <t>ATIVO</t>
        </is>
      </c>
      <c r="L33" s="374" t="inlineStr">
        <is>
          <t>ATIVO</t>
        </is>
      </c>
      <c r="M33" t="inlineStr">
        <is>
          <t>IBIRAPITANGA FASE 3</t>
        </is>
      </c>
    </row>
    <row r="34" hidden="1">
      <c r="A34" t="inlineStr">
        <is>
          <t>Q06L021</t>
        </is>
      </c>
      <c r="B34" s="123" t="inlineStr">
        <is>
          <t>BRUNA ALVES DE CAMPOS</t>
        </is>
      </c>
      <c r="C34" s="123" t="n"/>
      <c r="D34" s="124" t="n"/>
      <c r="E34" s="124" t="n">
        <v>43554</v>
      </c>
      <c r="F34" s="125" t="n">
        <v>96</v>
      </c>
      <c r="G34" s="124" t="n">
        <v>139080</v>
      </c>
      <c r="H34" s="372" t="n">
        <v>139080</v>
      </c>
      <c r="I34" s="372" t="n">
        <v>173.85</v>
      </c>
      <c r="J34" s="373" t="n">
        <v>800</v>
      </c>
      <c r="K34" s="127" t="inlineStr">
        <is>
          <t>ATIVO</t>
        </is>
      </c>
      <c r="L34" s="374" t="inlineStr">
        <is>
          <t>ATIVO</t>
        </is>
      </c>
      <c r="M34" t="inlineStr">
        <is>
          <t>IBIRAPITANGA FASE 3</t>
        </is>
      </c>
    </row>
    <row r="35" hidden="1">
      <c r="A35" t="inlineStr">
        <is>
          <t>Q06L022</t>
        </is>
      </c>
      <c r="B35" s="123" t="inlineStr">
        <is>
          <t>MARIO ALVES DE CAMPOS SOBRINHO</t>
        </is>
      </c>
      <c r="C35" s="123" t="n"/>
      <c r="D35" s="124" t="n"/>
      <c r="E35" s="124" t="n">
        <v>43554</v>
      </c>
      <c r="F35" s="125" t="n">
        <v>96</v>
      </c>
      <c r="G35" s="124" t="n">
        <v>139080</v>
      </c>
      <c r="H35" s="372" t="n">
        <v>139080</v>
      </c>
      <c r="I35" s="372" t="n">
        <v>173.85</v>
      </c>
      <c r="J35" s="373" t="n">
        <v>800</v>
      </c>
      <c r="K35" s="127" t="inlineStr">
        <is>
          <t>ATIVO</t>
        </is>
      </c>
      <c r="L35" s="374" t="inlineStr">
        <is>
          <t>ATIVO</t>
        </is>
      </c>
      <c r="M35" t="inlineStr">
        <is>
          <t>IBIRAPITANGA FASE 3</t>
        </is>
      </c>
    </row>
    <row r="36" hidden="1">
      <c r="A36" t="inlineStr">
        <is>
          <t>Q06L024</t>
        </is>
      </c>
      <c r="B36" s="123" t="inlineStr">
        <is>
          <t>JUVENAL BRAZ DA SILVA</t>
        </is>
      </c>
      <c r="C36" s="123" t="n"/>
      <c r="D36" s="124" t="n"/>
      <c r="E36" s="124" t="n">
        <v>43778</v>
      </c>
      <c r="F36" s="125" t="n">
        <v>48</v>
      </c>
      <c r="G36" s="124" t="n">
        <v>251007.64</v>
      </c>
      <c r="H36" s="372" t="n">
        <v>251007.64</v>
      </c>
      <c r="I36" s="372" t="n">
        <v>263.1631456998774</v>
      </c>
      <c r="J36" s="373" t="n">
        <v>953.8099999999999</v>
      </c>
      <c r="K36" s="127" t="inlineStr">
        <is>
          <t>ATIVO</t>
        </is>
      </c>
      <c r="L36" s="374" t="inlineStr">
        <is>
          <t>ATIVO</t>
        </is>
      </c>
      <c r="M36" t="inlineStr">
        <is>
          <t>IBIRAPITANGA FASE 3</t>
        </is>
      </c>
    </row>
    <row r="37" hidden="1">
      <c r="A37" t="inlineStr">
        <is>
          <t>Q06L026</t>
        </is>
      </c>
      <c r="B37" s="123" t="inlineStr">
        <is>
          <t>WELLINGTON DOS REIS GALDINO FLORES COSTA</t>
        </is>
      </c>
      <c r="C37" s="123" t="n"/>
      <c r="D37" s="124" t="n"/>
      <c r="E37" s="124" t="n">
        <v>44454</v>
      </c>
      <c r="F37" s="125" t="n">
        <v>48</v>
      </c>
      <c r="G37" s="124" t="n">
        <v>238940</v>
      </c>
      <c r="H37" s="372" t="n">
        <v>238940</v>
      </c>
      <c r="I37" s="372" t="n">
        <v>292.8222159585289</v>
      </c>
      <c r="J37" s="373" t="n">
        <v>815.99</v>
      </c>
      <c r="K37" s="127" t="inlineStr">
        <is>
          <t>ATIVO</t>
        </is>
      </c>
      <c r="L37" s="374" t="inlineStr">
        <is>
          <t>ATIVO</t>
        </is>
      </c>
      <c r="M37" t="inlineStr">
        <is>
          <t>IBIRAPITANGA FASE 3</t>
        </is>
      </c>
    </row>
    <row r="38" hidden="1">
      <c r="A38" t="inlineStr">
        <is>
          <t>Q07L02</t>
        </is>
      </c>
      <c r="B38" s="123" t="inlineStr">
        <is>
          <t>EDUARDO BOLOGNESI ROQUE</t>
        </is>
      </c>
      <c r="C38" s="123" t="n"/>
      <c r="D38" s="124" t="n"/>
      <c r="E38" s="124" t="n">
        <v>44424</v>
      </c>
      <c r="F38" s="125" t="n">
        <v>34</v>
      </c>
      <c r="G38" s="124" t="n">
        <v>161999.99</v>
      </c>
      <c r="H38" s="372" t="n">
        <v>161999.99</v>
      </c>
      <c r="I38" s="372" t="n">
        <v>202.4999875</v>
      </c>
      <c r="J38" s="373" t="n">
        <v>800</v>
      </c>
      <c r="K38" s="127" t="inlineStr">
        <is>
          <t>ATIVO</t>
        </is>
      </c>
      <c r="L38" s="374" t="inlineStr">
        <is>
          <t>ATIVO</t>
        </is>
      </c>
      <c r="M38" t="inlineStr">
        <is>
          <t>IBIRAPITANGA FASE 3</t>
        </is>
      </c>
    </row>
    <row r="39" hidden="1">
      <c r="A39" t="inlineStr">
        <is>
          <t>Q07L03</t>
        </is>
      </c>
      <c r="B39" s="123" t="inlineStr">
        <is>
          <t>CELSO JOSE OSCAR DE GOUVEIA</t>
        </is>
      </c>
      <c r="C39" s="123" t="n"/>
      <c r="D39" s="124" t="n"/>
      <c r="E39" s="124" t="n">
        <v>43014</v>
      </c>
      <c r="F39" s="125" t="n">
        <v>96</v>
      </c>
      <c r="G39" s="124" t="n">
        <v>127908</v>
      </c>
      <c r="H39" s="372" t="n">
        <v>127908</v>
      </c>
      <c r="I39" s="372" t="n">
        <v>159.885</v>
      </c>
      <c r="J39" s="373" t="n">
        <v>800</v>
      </c>
      <c r="K39" s="127" t="inlineStr">
        <is>
          <t>QUITADO</t>
        </is>
      </c>
      <c r="L39" s="374" t="inlineStr">
        <is>
          <t>QUITADO</t>
        </is>
      </c>
      <c r="M39" t="inlineStr">
        <is>
          <t>IBIRAPITANGA FASE 3</t>
        </is>
      </c>
    </row>
    <row r="40" hidden="1">
      <c r="A40" t="inlineStr">
        <is>
          <t>Q07L04</t>
        </is>
      </c>
      <c r="B40" s="123" t="inlineStr">
        <is>
          <t>MARCIO DE LIMA CRUZATO</t>
        </is>
      </c>
      <c r="C40" s="123" t="n"/>
      <c r="D40" s="124" t="n"/>
      <c r="E40" s="124" t="n">
        <v>43020</v>
      </c>
      <c r="F40" s="125" t="n">
        <v>96</v>
      </c>
      <c r="G40" s="124" t="n">
        <v>133284.24</v>
      </c>
      <c r="H40" s="372" t="n">
        <v>133284.24</v>
      </c>
      <c r="I40" s="372" t="n">
        <v>164.5078252283387</v>
      </c>
      <c r="J40" s="373" t="n">
        <v>810.2</v>
      </c>
      <c r="K40" s="127" t="inlineStr">
        <is>
          <t>ATIVO</t>
        </is>
      </c>
      <c r="L40" s="374" t="inlineStr">
        <is>
          <t>ATIVO</t>
        </is>
      </c>
      <c r="M40" t="inlineStr">
        <is>
          <t>IBIRAPITANGA FASE 3</t>
        </is>
      </c>
    </row>
    <row r="41" hidden="1">
      <c r="A41" t="inlineStr">
        <is>
          <t>Q07L07</t>
        </is>
      </c>
      <c r="B41" s="123" t="inlineStr">
        <is>
          <t>LEANDRO SAMUEL DE SOUZA LIMA</t>
        </is>
      </c>
      <c r="C41" s="123" t="n"/>
      <c r="D41" s="124" t="n"/>
      <c r="E41" s="124" t="n">
        <v>43685</v>
      </c>
      <c r="F41" s="125" t="n">
        <v>96</v>
      </c>
      <c r="G41" s="124" t="n">
        <v>143655</v>
      </c>
      <c r="H41" s="372" t="n">
        <v>143655</v>
      </c>
      <c r="I41" s="372" t="n">
        <v>177.8018441735256</v>
      </c>
      <c r="J41" s="373" t="n">
        <v>807.95</v>
      </c>
      <c r="K41" s="127" t="inlineStr">
        <is>
          <t>ATIVO</t>
        </is>
      </c>
      <c r="L41" s="374" t="inlineStr">
        <is>
          <t>ATIVO</t>
        </is>
      </c>
      <c r="M41" t="inlineStr">
        <is>
          <t>IBIRAPITANGA FASE 3</t>
        </is>
      </c>
    </row>
    <row r="42" hidden="1">
      <c r="A42" t="inlineStr">
        <is>
          <t>Q08L05</t>
        </is>
      </c>
      <c r="B42" s="123" t="inlineStr">
        <is>
          <t>GERLANE DE SOUZA GONCALVES</t>
        </is>
      </c>
      <c r="C42" s="123" t="n"/>
      <c r="D42" s="124" t="n"/>
      <c r="E42" s="124" t="n">
        <v>44022</v>
      </c>
      <c r="F42" s="125" t="n">
        <v>96</v>
      </c>
      <c r="G42" s="124" t="n">
        <v>120250.13</v>
      </c>
      <c r="H42" s="372" t="n">
        <v>120250.13</v>
      </c>
      <c r="I42" s="372" t="n">
        <v>150.3126625</v>
      </c>
      <c r="J42" s="373" t="n">
        <v>800</v>
      </c>
      <c r="K42" s="127" t="inlineStr">
        <is>
          <t>ATIVO</t>
        </is>
      </c>
      <c r="L42" s="374" t="inlineStr">
        <is>
          <t>ATIVO</t>
        </is>
      </c>
      <c r="M42" t="inlineStr">
        <is>
          <t>IBIRAPITANGA FASE 3</t>
        </is>
      </c>
    </row>
    <row r="43" hidden="1">
      <c r="A43" t="inlineStr">
        <is>
          <t>Q08L08</t>
        </is>
      </c>
      <c r="B43" s="123" t="inlineStr">
        <is>
          <t>RENATA DOS SANTOS PEREIRA</t>
        </is>
      </c>
      <c r="C43" s="123" t="n"/>
      <c r="D43" s="124" t="n"/>
      <c r="E43" s="124" t="n">
        <v>43034</v>
      </c>
      <c r="F43" s="125" t="n">
        <v>96</v>
      </c>
      <c r="G43" s="124" t="n">
        <v>131745.24</v>
      </c>
      <c r="H43" s="372" t="n">
        <v>131745.24</v>
      </c>
      <c r="I43" s="372" t="n">
        <v>164.68155</v>
      </c>
      <c r="J43" s="373" t="n">
        <v>800</v>
      </c>
      <c r="K43" s="127" t="inlineStr">
        <is>
          <t>ATIVO</t>
        </is>
      </c>
      <c r="L43" s="374" t="inlineStr">
        <is>
          <t>ATIVO</t>
        </is>
      </c>
      <c r="M43" t="inlineStr">
        <is>
          <t>IBIRAPITANGA FASE 3</t>
        </is>
      </c>
    </row>
    <row r="44" hidden="1">
      <c r="A44" t="inlineStr">
        <is>
          <t>Q08L010</t>
        </is>
      </c>
      <c r="B44" s="123" t="inlineStr">
        <is>
          <t>ROBERTO BENTO ALVAREZ</t>
        </is>
      </c>
      <c r="C44" s="123" t="n"/>
      <c r="D44" s="124" t="n"/>
      <c r="E44" s="124" t="n">
        <v>44252</v>
      </c>
      <c r="F44" s="125" t="n">
        <v>42</v>
      </c>
      <c r="G44" s="124" t="n">
        <v>211500</v>
      </c>
      <c r="H44" s="372" t="n">
        <v>211500</v>
      </c>
      <c r="I44" s="372" t="n">
        <v>260.7569966711873</v>
      </c>
      <c r="J44" s="373" t="n">
        <v>811.1</v>
      </c>
      <c r="K44" s="127" t="inlineStr">
        <is>
          <t>ATIVO</t>
        </is>
      </c>
      <c r="L44" s="374" t="inlineStr">
        <is>
          <t>ATIVO</t>
        </is>
      </c>
      <c r="M44" t="inlineStr">
        <is>
          <t>IBIRAPITANGA FASE 3</t>
        </is>
      </c>
    </row>
    <row r="45" hidden="1">
      <c r="A45" t="inlineStr">
        <is>
          <t>Q09L02</t>
        </is>
      </c>
      <c r="B45" s="123" t="inlineStr">
        <is>
          <t>MAURICIO TADEU SOBRINHO</t>
        </is>
      </c>
      <c r="C45" s="123" t="n"/>
      <c r="D45" s="124" t="n"/>
      <c r="E45" s="124" t="n">
        <v>43082</v>
      </c>
      <c r="F45" s="125" t="n">
        <v>96</v>
      </c>
      <c r="G45" s="124" t="n">
        <v>138750</v>
      </c>
      <c r="H45" s="372" t="n">
        <v>138750</v>
      </c>
      <c r="I45" s="372" t="n">
        <v>169.0568152742071</v>
      </c>
      <c r="J45" s="373" t="n">
        <v>820.73</v>
      </c>
      <c r="K45" s="127" t="inlineStr">
        <is>
          <t>ATIVO</t>
        </is>
      </c>
      <c r="L45" s="374" t="inlineStr">
        <is>
          <t>ATIVO</t>
        </is>
      </c>
      <c r="M45" t="inlineStr">
        <is>
          <t>IBIRAPITANGA FASE 3</t>
        </is>
      </c>
    </row>
    <row r="46" hidden="1">
      <c r="A46" t="inlineStr">
        <is>
          <t>Q010L01</t>
        </is>
      </c>
      <c r="B46" s="123" t="inlineStr">
        <is>
          <t>VALDECI JOAO LIMA</t>
        </is>
      </c>
      <c r="C46" s="123" t="n"/>
      <c r="D46" s="124" t="n"/>
      <c r="E46" s="124" t="n">
        <v>43066</v>
      </c>
      <c r="F46" s="125" t="n">
        <v>96</v>
      </c>
      <c r="G46" s="124" t="n">
        <v>173207.6</v>
      </c>
      <c r="H46" s="372" t="n">
        <v>173207.6</v>
      </c>
      <c r="I46" s="372" t="n">
        <v>167.975173350143</v>
      </c>
      <c r="J46" s="373" t="n">
        <v>1031.15</v>
      </c>
      <c r="K46" s="127" t="inlineStr">
        <is>
          <t>ATIVO</t>
        </is>
      </c>
      <c r="L46" s="374" t="inlineStr">
        <is>
          <t>ATIVO</t>
        </is>
      </c>
      <c r="M46" t="inlineStr">
        <is>
          <t>IBIRAPITANGA FASE 3</t>
        </is>
      </c>
    </row>
    <row r="47" hidden="1">
      <c r="A47" t="inlineStr">
        <is>
          <t>Q010L02</t>
        </is>
      </c>
      <c r="B47" s="123" t="inlineStr">
        <is>
          <t>ANTONIO FRANCISCO PEREIRA</t>
        </is>
      </c>
      <c r="C47" s="123" t="n"/>
      <c r="D47" s="124" t="n"/>
      <c r="E47" s="124" t="n">
        <v>44076</v>
      </c>
      <c r="F47" s="125" t="n">
        <v>129</v>
      </c>
      <c r="G47" s="124" t="n">
        <v>173850</v>
      </c>
      <c r="H47" s="372" t="n">
        <v>173850</v>
      </c>
      <c r="I47" s="372" t="n">
        <v>174.4326049003672</v>
      </c>
      <c r="J47" s="373" t="n">
        <v>996.66</v>
      </c>
      <c r="K47" s="127" t="inlineStr">
        <is>
          <t>ATIVO</t>
        </is>
      </c>
      <c r="L47" s="374" t="inlineStr">
        <is>
          <t>ATIVO</t>
        </is>
      </c>
      <c r="M47" t="inlineStr">
        <is>
          <t>IBIRAPITANGA FASE 3</t>
        </is>
      </c>
    </row>
    <row r="48" hidden="1">
      <c r="A48" t="inlineStr">
        <is>
          <t>Q012L01</t>
        </is>
      </c>
      <c r="B48" s="123" t="inlineStr">
        <is>
          <t>PAULO SERGIO MARSON</t>
        </is>
      </c>
      <c r="C48" s="123" t="n"/>
      <c r="D48" s="124" t="n"/>
      <c r="E48" s="124" t="n">
        <v>43435</v>
      </c>
      <c r="F48" s="125" t="n">
        <v>96</v>
      </c>
      <c r="G48" s="124" t="n">
        <v>139995</v>
      </c>
      <c r="H48" s="372" t="n">
        <v>139995</v>
      </c>
      <c r="I48" s="372" t="n">
        <v>156.5011793902943</v>
      </c>
      <c r="J48" s="373" t="n">
        <v>894.53</v>
      </c>
      <c r="K48" s="127" t="inlineStr">
        <is>
          <t>ATIVO</t>
        </is>
      </c>
      <c r="L48" s="374" t="inlineStr">
        <is>
          <t>ATIVO</t>
        </is>
      </c>
      <c r="M48" t="inlineStr">
        <is>
          <t>IBIRAPITANGA FASE 3</t>
        </is>
      </c>
    </row>
    <row r="49" hidden="1">
      <c r="A49" t="inlineStr">
        <is>
          <t>Q012L05</t>
        </is>
      </c>
      <c r="B49" s="123" t="inlineStr">
        <is>
          <t>FABIO HENRIQUE BERNARDES</t>
        </is>
      </c>
      <c r="C49" s="123" t="n"/>
      <c r="D49" s="124" t="n"/>
      <c r="E49" s="124" t="n">
        <v>43561</v>
      </c>
      <c r="F49" s="125" t="n">
        <v>96</v>
      </c>
      <c r="G49" s="124" t="n">
        <v>142740</v>
      </c>
      <c r="H49" s="372" t="n">
        <v>142740</v>
      </c>
      <c r="I49" s="372" t="n">
        <v>177.8093351769498</v>
      </c>
      <c r="J49" s="373" t="n">
        <v>802.77</v>
      </c>
      <c r="K49" s="127" t="inlineStr">
        <is>
          <t>ATIVO</t>
        </is>
      </c>
      <c r="L49" s="374" t="inlineStr">
        <is>
          <t>ATIVO</t>
        </is>
      </c>
      <c r="M49" t="inlineStr">
        <is>
          <t>IBIRAPITANGA FASE 3</t>
        </is>
      </c>
    </row>
    <row r="50" hidden="1">
      <c r="A50" t="inlineStr">
        <is>
          <t>Q014L01</t>
        </is>
      </c>
      <c r="B50" s="123" t="inlineStr">
        <is>
          <t>NELSON BERTONI JUNIOR</t>
        </is>
      </c>
      <c r="C50" s="123" t="n"/>
      <c r="D50" s="124" t="n"/>
      <c r="E50" s="124" t="n">
        <v>44210</v>
      </c>
      <c r="F50" s="125" t="n">
        <v>42</v>
      </c>
      <c r="G50" s="124" t="n">
        <v>241200</v>
      </c>
      <c r="H50" s="372" t="n">
        <v>241200</v>
      </c>
      <c r="I50" s="372" t="n">
        <v>229.7142857142857</v>
      </c>
      <c r="J50" s="373" t="n">
        <v>1050</v>
      </c>
      <c r="K50" s="127" t="inlineStr">
        <is>
          <t>ATIVO</t>
        </is>
      </c>
      <c r="L50" s="374" t="inlineStr">
        <is>
          <t>ATIVO</t>
        </is>
      </c>
      <c r="M50" t="inlineStr">
        <is>
          <t>IBIRAPITANGA FASE 3</t>
        </is>
      </c>
    </row>
    <row r="51" hidden="1">
      <c r="A51" t="inlineStr">
        <is>
          <t>Q014L02</t>
        </is>
      </c>
      <c r="B51" s="123" t="inlineStr">
        <is>
          <t>MARIA APARECIDA DA FONSECA PINTO -ME</t>
        </is>
      </c>
      <c r="C51" s="123" t="n"/>
      <c r="D51" s="124" t="n"/>
      <c r="E51" s="124" t="n">
        <v>43945</v>
      </c>
      <c r="F51" s="125" t="n">
        <v>180</v>
      </c>
      <c r="G51" s="124" t="n">
        <v>167400</v>
      </c>
      <c r="H51" s="372" t="n">
        <v>167400</v>
      </c>
      <c r="I51" s="372" t="n">
        <v>177.5129105118607</v>
      </c>
      <c r="J51" s="373" t="n">
        <v>943.03</v>
      </c>
      <c r="K51" s="127" t="inlineStr">
        <is>
          <t>ATIVO</t>
        </is>
      </c>
      <c r="L51" s="374" t="inlineStr">
        <is>
          <t>ATIVO</t>
        </is>
      </c>
      <c r="M51" t="inlineStr">
        <is>
          <t>IBIRAPITANGA FASE 3</t>
        </is>
      </c>
    </row>
    <row r="52" hidden="1">
      <c r="A52" t="inlineStr">
        <is>
          <t>Q014L08</t>
        </is>
      </c>
      <c r="B52" s="123" t="inlineStr">
        <is>
          <t>THAYS RIBEIRO DE SOUSA</t>
        </is>
      </c>
      <c r="C52" s="123" t="n"/>
      <c r="D52" s="124" t="n"/>
      <c r="E52" s="124" t="n">
        <v>44056</v>
      </c>
      <c r="F52" s="125" t="n">
        <v>96</v>
      </c>
      <c r="G52" s="124" t="n">
        <v>150975</v>
      </c>
      <c r="H52" s="372" t="n">
        <v>150975</v>
      </c>
      <c r="I52" s="372" t="n">
        <v>154.9812657188318</v>
      </c>
      <c r="J52" s="373" t="n">
        <v>974.15</v>
      </c>
      <c r="K52" s="127" t="inlineStr">
        <is>
          <t>ATIVO</t>
        </is>
      </c>
      <c r="L52" s="374" t="inlineStr">
        <is>
          <t>ATIVO</t>
        </is>
      </c>
      <c r="M52" t="inlineStr">
        <is>
          <t>IBIRAPITANGA FASE 3</t>
        </is>
      </c>
    </row>
    <row r="53" hidden="1">
      <c r="A53" t="inlineStr">
        <is>
          <t>Q015L01</t>
        </is>
      </c>
      <c r="B53" s="123" t="inlineStr">
        <is>
          <t>MEIRE APARECIDA RODRIGUES PICCO</t>
        </is>
      </c>
      <c r="C53" s="123" t="n"/>
      <c r="D53" s="124" t="n"/>
      <c r="E53" s="124" t="n">
        <v>43079</v>
      </c>
      <c r="F53" s="125" t="n">
        <v>96</v>
      </c>
      <c r="G53" s="124" t="n">
        <v>164560</v>
      </c>
      <c r="H53" s="372" t="n">
        <v>164560</v>
      </c>
      <c r="I53" s="372" t="n">
        <v>193.5590110329577</v>
      </c>
      <c r="J53" s="373" t="n">
        <v>850.1799999999999</v>
      </c>
      <c r="K53" s="127" t="inlineStr">
        <is>
          <t>ATIVO</t>
        </is>
      </c>
      <c r="L53" s="374" t="inlineStr">
        <is>
          <t>ATIVO</t>
        </is>
      </c>
      <c r="M53" t="inlineStr">
        <is>
          <t>IBIRAPITANGA FASE 3</t>
        </is>
      </c>
    </row>
    <row r="54" hidden="1">
      <c r="A54" t="inlineStr">
        <is>
          <t>Q015L02</t>
        </is>
      </c>
      <c r="B54" s="123" t="inlineStr">
        <is>
          <t>DANIEL DE SOUZA PACHECO</t>
        </is>
      </c>
      <c r="C54" s="123" t="n"/>
      <c r="D54" s="124" t="n"/>
      <c r="E54" s="124" t="n">
        <v>44098</v>
      </c>
      <c r="F54" s="125" t="n">
        <v>48</v>
      </c>
      <c r="G54" s="124" t="n">
        <v>234000</v>
      </c>
      <c r="H54" s="372" t="n">
        <v>234000</v>
      </c>
      <c r="I54" s="372" t="n">
        <v>276.1974457637921</v>
      </c>
      <c r="J54" s="373" t="n">
        <v>847.22</v>
      </c>
      <c r="K54" s="127" t="inlineStr">
        <is>
          <t>ATIVO</t>
        </is>
      </c>
      <c r="L54" s="374" t="inlineStr">
        <is>
          <t>ATIVO</t>
        </is>
      </c>
      <c r="M54" t="inlineStr">
        <is>
          <t>IBIRAPITANGA FASE 3</t>
        </is>
      </c>
    </row>
    <row r="55" hidden="1">
      <c r="A55" t="inlineStr">
        <is>
          <t>Q015L06</t>
        </is>
      </c>
      <c r="B55" s="123" t="inlineStr">
        <is>
          <t>ROSANA DE MARTINI NABOR</t>
        </is>
      </c>
      <c r="C55" s="123" t="n"/>
      <c r="D55" s="124" t="n"/>
      <c r="E55" s="124" t="n">
        <v>43085</v>
      </c>
      <c r="F55" s="125" t="n">
        <v>96</v>
      </c>
      <c r="G55" s="124" t="n">
        <v>166313.44</v>
      </c>
      <c r="H55" s="372" t="n">
        <v>166313.44</v>
      </c>
      <c r="I55" s="372" t="n">
        <v>188.3355113411168</v>
      </c>
      <c r="J55" s="373" t="n">
        <v>883.0700000000001</v>
      </c>
      <c r="K55" s="127" t="inlineStr">
        <is>
          <t>ATIVO</t>
        </is>
      </c>
      <c r="L55" s="374" t="inlineStr">
        <is>
          <t>ATIVO</t>
        </is>
      </c>
      <c r="M55" t="inlineStr">
        <is>
          <t>IBIRAPITANGA FASE 3</t>
        </is>
      </c>
    </row>
    <row r="56" hidden="1">
      <c r="A56" t="inlineStr">
        <is>
          <t>Q015L07</t>
        </is>
      </c>
      <c r="B56" s="123" t="inlineStr">
        <is>
          <t>FABIO HENRIQUE DA SILVA</t>
        </is>
      </c>
      <c r="C56" s="123" t="n"/>
      <c r="D56" s="124" t="n"/>
      <c r="E56" s="124" t="n">
        <v>43225</v>
      </c>
      <c r="F56" s="125" t="n">
        <v>60</v>
      </c>
      <c r="G56" s="124" t="n">
        <v>160547.57</v>
      </c>
      <c r="H56" s="372" t="n">
        <v>160547.57</v>
      </c>
      <c r="I56" s="372" t="n">
        <v>179.5472611778389</v>
      </c>
      <c r="J56" s="373" t="n">
        <v>894.1799999999999</v>
      </c>
      <c r="K56" s="127" t="inlineStr">
        <is>
          <t>QUITADO</t>
        </is>
      </c>
      <c r="L56" s="374" t="inlineStr">
        <is>
          <t>QUITADO</t>
        </is>
      </c>
      <c r="M56" t="inlineStr">
        <is>
          <t>IBIRAPITANGA FASE 3</t>
        </is>
      </c>
    </row>
    <row r="57" hidden="1">
      <c r="A57" t="inlineStr">
        <is>
          <t>Q017L02</t>
        </is>
      </c>
      <c r="B57" s="123" t="inlineStr">
        <is>
          <t>GTMS PARTICIPAÇOES E ADM DE BENS PROPRIOS LTDA</t>
        </is>
      </c>
      <c r="C57" s="123" t="n"/>
      <c r="D57" s="124" t="n"/>
      <c r="E57" s="124" t="n">
        <v>44155</v>
      </c>
      <c r="F57" s="125" t="n">
        <v>41</v>
      </c>
      <c r="G57" s="124" t="n">
        <v>163653.36</v>
      </c>
      <c r="H57" s="372" t="n">
        <v>163653.36</v>
      </c>
      <c r="I57" s="372" t="n">
        <v>200.513814523935</v>
      </c>
      <c r="J57" s="373" t="n">
        <v>816.17</v>
      </c>
      <c r="K57" s="127" t="inlineStr">
        <is>
          <t>ATIVO</t>
        </is>
      </c>
      <c r="L57" s="374" t="inlineStr">
        <is>
          <t>ATIVO</t>
        </is>
      </c>
      <c r="M57" t="inlineStr">
        <is>
          <t>IBIRAPITANGA FASE 3</t>
        </is>
      </c>
    </row>
    <row r="58" hidden="1">
      <c r="A58" t="inlineStr">
        <is>
          <t>Q017L05</t>
        </is>
      </c>
      <c r="B58" s="123" t="inlineStr">
        <is>
          <t>CARLOS DE OLIVEIRA CRUZ</t>
        </is>
      </c>
      <c r="C58" s="123" t="n"/>
      <c r="D58" s="124" t="n"/>
      <c r="E58" s="124" t="n">
        <v>44330</v>
      </c>
      <c r="F58" s="125" t="n">
        <v>48</v>
      </c>
      <c r="G58" s="124" t="n">
        <v>236106.33</v>
      </c>
      <c r="H58" s="372" t="n">
        <v>236106.33</v>
      </c>
      <c r="I58" s="372" t="n">
        <v>278.6309919988671</v>
      </c>
      <c r="J58" s="373" t="n">
        <v>847.38</v>
      </c>
      <c r="K58" s="127" t="inlineStr">
        <is>
          <t>DISTRATADO</t>
        </is>
      </c>
      <c r="L58" s="374" t="inlineStr">
        <is>
          <t>DISTRATADO</t>
        </is>
      </c>
      <c r="M58" t="inlineStr">
        <is>
          <t>IBIRAPITANGA FASE 3</t>
        </is>
      </c>
    </row>
    <row r="59" hidden="1">
      <c r="A59" t="inlineStr">
        <is>
          <t>Q018L02</t>
        </is>
      </c>
      <c r="B59" s="123" t="inlineStr">
        <is>
          <t>IVONICE SOUZA OLIVEIRA RIBEIRO</t>
        </is>
      </c>
      <c r="C59" s="123" t="n"/>
      <c r="D59" s="124" t="n"/>
      <c r="E59" s="124" t="n">
        <v>44083</v>
      </c>
      <c r="F59" s="125" t="n">
        <v>120</v>
      </c>
      <c r="G59" s="124" t="n">
        <v>292500</v>
      </c>
      <c r="H59" s="372" t="n">
        <v>292500</v>
      </c>
      <c r="I59" s="372" t="n">
        <v>214.559218344263</v>
      </c>
      <c r="J59" s="373" t="n">
        <v>1363.26</v>
      </c>
      <c r="K59" s="127" t="inlineStr">
        <is>
          <t>ATIVO</t>
        </is>
      </c>
      <c r="L59" s="374" t="inlineStr">
        <is>
          <t>ATIVO</t>
        </is>
      </c>
      <c r="M59" t="inlineStr">
        <is>
          <t>IBIRAPITANGA FASE 3</t>
        </is>
      </c>
    </row>
    <row r="60" hidden="1">
      <c r="A60" t="inlineStr">
        <is>
          <t>Q018L03</t>
        </is>
      </c>
      <c r="B60" s="123" t="inlineStr">
        <is>
          <t>IVETE SIQUEIRA FERNANDES</t>
        </is>
      </c>
      <c r="C60" s="123" t="n"/>
      <c r="D60" s="124" t="n"/>
      <c r="E60" s="124" t="n">
        <v>43545</v>
      </c>
      <c r="F60" s="125" t="n">
        <v>96</v>
      </c>
      <c r="G60" s="124" t="n">
        <v>190930.51</v>
      </c>
      <c r="H60" s="372" t="n">
        <v>190930.51</v>
      </c>
      <c r="I60" s="372" t="n">
        <v>170.7435053611511</v>
      </c>
      <c r="J60" s="373" t="n">
        <v>1118.23</v>
      </c>
      <c r="K60" s="127" t="inlineStr">
        <is>
          <t>ATIVO</t>
        </is>
      </c>
      <c r="L60" s="374" t="inlineStr">
        <is>
          <t>ATIVO</t>
        </is>
      </c>
      <c r="M60" t="inlineStr">
        <is>
          <t>IBIRAPITANGA FASE 3</t>
        </is>
      </c>
    </row>
    <row r="61" hidden="1">
      <c r="A61" t="inlineStr">
        <is>
          <t>Q018L04</t>
        </is>
      </c>
      <c r="B61" s="123" t="inlineStr">
        <is>
          <t>ELIZABETH CRISTINA WAKAI ZOMPERO</t>
        </is>
      </c>
      <c r="C61" s="123" t="n"/>
      <c r="D61" s="124" t="n"/>
      <c r="E61" s="124" t="n">
        <v>44287</v>
      </c>
      <c r="F61" s="125" t="n">
        <v>72</v>
      </c>
      <c r="G61" s="124" t="n">
        <v>139080</v>
      </c>
      <c r="H61" s="372" t="n">
        <v>139080</v>
      </c>
      <c r="I61" s="372" t="n">
        <v>173.85</v>
      </c>
      <c r="J61" s="373" t="n">
        <v>800</v>
      </c>
      <c r="K61" s="127" t="inlineStr">
        <is>
          <t>ATIVO</t>
        </is>
      </c>
      <c r="L61" s="374" t="inlineStr">
        <is>
          <t>ATIVO</t>
        </is>
      </c>
      <c r="M61" t="inlineStr">
        <is>
          <t>IBIRAPITANGA FASE 3</t>
        </is>
      </c>
    </row>
    <row r="62" hidden="1">
      <c r="A62" t="inlineStr">
        <is>
          <t>Q018L05</t>
        </is>
      </c>
      <c r="B62" s="123" t="inlineStr">
        <is>
          <t>GUSTAVO SOUSA DE MELLO</t>
        </is>
      </c>
      <c r="C62" s="123" t="n"/>
      <c r="D62" s="124" t="n"/>
      <c r="E62" s="124" t="n">
        <v>44364</v>
      </c>
      <c r="F62" s="125" t="n">
        <v>70</v>
      </c>
      <c r="G62" s="124" t="n">
        <v>139080</v>
      </c>
      <c r="H62" s="372" t="n">
        <v>139080</v>
      </c>
      <c r="I62" s="372" t="n">
        <v>173.85</v>
      </c>
      <c r="J62" s="373" t="n">
        <v>800</v>
      </c>
      <c r="K62" s="127" t="inlineStr">
        <is>
          <t>ATIVO</t>
        </is>
      </c>
      <c r="L62" s="374" t="inlineStr">
        <is>
          <t>ATIVO</t>
        </is>
      </c>
      <c r="M62" t="inlineStr">
        <is>
          <t>IBIRAPITANGA FASE 3</t>
        </is>
      </c>
    </row>
    <row r="63" hidden="1">
      <c r="A63" t="inlineStr">
        <is>
          <t>Q019L05</t>
        </is>
      </c>
      <c r="B63" s="123" t="inlineStr">
        <is>
          <t>ARLEN FERREIRA DO NASCIMENTO</t>
        </is>
      </c>
      <c r="C63" s="123" t="n"/>
      <c r="D63" s="124" t="n"/>
      <c r="E63" s="124" t="n">
        <v>43842</v>
      </c>
      <c r="F63" s="125" t="n">
        <v>48</v>
      </c>
      <c r="G63" s="124" t="n">
        <v>160125</v>
      </c>
      <c r="H63" s="372" t="n">
        <v>160125</v>
      </c>
      <c r="I63" s="372" t="n">
        <v>179.9501028286302</v>
      </c>
      <c r="J63" s="373" t="n">
        <v>889.83</v>
      </c>
      <c r="K63" s="127" t="inlineStr">
        <is>
          <t>ATIVO</t>
        </is>
      </c>
      <c r="L63" s="374" t="inlineStr">
        <is>
          <t>ATIVO</t>
        </is>
      </c>
      <c r="M63" t="inlineStr">
        <is>
          <t>IBIRAPITANGA FASE 3</t>
        </is>
      </c>
    </row>
    <row r="64" hidden="1">
      <c r="A64" t="inlineStr">
        <is>
          <t>Q019L06</t>
        </is>
      </c>
      <c r="B64" s="123" t="inlineStr">
        <is>
          <t>LUCIANO MOURAO</t>
        </is>
      </c>
      <c r="C64" s="123" t="n"/>
      <c r="D64" s="124" t="n"/>
      <c r="E64" s="124" t="n">
        <v>43859</v>
      </c>
      <c r="F64" s="125" t="n">
        <v>120</v>
      </c>
      <c r="G64" s="124" t="n">
        <v>166500</v>
      </c>
      <c r="H64" s="372" t="n">
        <v>166500</v>
      </c>
      <c r="I64" s="372" t="n">
        <v>171.067502311723</v>
      </c>
      <c r="J64" s="373" t="n">
        <v>973.3</v>
      </c>
      <c r="K64" s="127" t="inlineStr">
        <is>
          <t>ATIVO</t>
        </is>
      </c>
      <c r="L64" s="374" t="inlineStr">
        <is>
          <t>ATIVO</t>
        </is>
      </c>
      <c r="M64" t="inlineStr">
        <is>
          <t>IBIRAPITANGA FASE 3</t>
        </is>
      </c>
    </row>
    <row r="65" hidden="1">
      <c r="A65" t="inlineStr">
        <is>
          <t>Q019L08</t>
        </is>
      </c>
      <c r="B65" s="123" t="inlineStr">
        <is>
          <t>STHEFANY DIAS RODRIGUES</t>
        </is>
      </c>
      <c r="C65" s="123" t="n"/>
      <c r="D65" s="124" t="n"/>
      <c r="E65" s="124" t="n">
        <v>44062</v>
      </c>
      <c r="F65" s="125" t="n">
        <v>48</v>
      </c>
      <c r="G65" s="124" t="n">
        <v>297000</v>
      </c>
      <c r="H65" s="372" t="n">
        <v>297000</v>
      </c>
      <c r="I65" s="372" t="n">
        <v>197.9050055973133</v>
      </c>
      <c r="J65" s="373" t="n">
        <v>1500.72</v>
      </c>
      <c r="K65" s="127" t="inlineStr">
        <is>
          <t>ATIVO</t>
        </is>
      </c>
      <c r="L65" s="374" t="inlineStr">
        <is>
          <t>ATIVO</t>
        </is>
      </c>
      <c r="M65" t="inlineStr">
        <is>
          <t>IBIRAPITANGA FASE 3</t>
        </is>
      </c>
    </row>
    <row r="66" hidden="1">
      <c r="A66" t="inlineStr">
        <is>
          <t>Q020L02</t>
        </is>
      </c>
      <c r="B66" s="123" t="inlineStr">
        <is>
          <t>ANDERSON FERNANDO DE CAMPOS</t>
        </is>
      </c>
      <c r="C66" s="123" t="n"/>
      <c r="D66" s="124" t="n"/>
      <c r="E66" s="124" t="n">
        <v>43996</v>
      </c>
      <c r="F66" s="125" t="n">
        <v>48</v>
      </c>
      <c r="G66" s="124" t="n">
        <v>155371.32</v>
      </c>
      <c r="H66" s="372" t="n">
        <v>155371.32</v>
      </c>
      <c r="I66" s="372" t="n">
        <v>191.9159564218484</v>
      </c>
      <c r="J66" s="373" t="n">
        <v>809.58</v>
      </c>
      <c r="K66" s="127" t="inlineStr">
        <is>
          <t>ATIVO</t>
        </is>
      </c>
      <c r="L66" s="374" t="inlineStr">
        <is>
          <t>ATIVO</t>
        </is>
      </c>
      <c r="M66" t="inlineStr">
        <is>
          <t>IBIRAPITANGA FASE 3</t>
        </is>
      </c>
    </row>
    <row r="67" hidden="1">
      <c r="A67" t="inlineStr">
        <is>
          <t>Q020L03</t>
        </is>
      </c>
      <c r="B67" s="123" t="inlineStr">
        <is>
          <t>LUCAS SOUZA MARQUES</t>
        </is>
      </c>
      <c r="C67" s="123" t="n"/>
      <c r="D67" s="124" t="n"/>
      <c r="E67" s="124" t="n">
        <v>44153</v>
      </c>
      <c r="F67" s="125" t="n">
        <v>120</v>
      </c>
      <c r="G67" s="124" t="n">
        <v>219600</v>
      </c>
      <c r="H67" s="372" t="n">
        <v>219600</v>
      </c>
      <c r="I67" s="372" t="n">
        <v>234.8813827625302</v>
      </c>
      <c r="J67" s="373" t="n">
        <v>934.9400000000001</v>
      </c>
      <c r="K67" s="127" t="inlineStr">
        <is>
          <t>ATIVO</t>
        </is>
      </c>
      <c r="L67" s="374" t="inlineStr">
        <is>
          <t>ATIVO</t>
        </is>
      </c>
      <c r="M67" t="inlineStr">
        <is>
          <t>IBIRAPITANGA FASE 3</t>
        </is>
      </c>
    </row>
    <row r="68" hidden="1">
      <c r="A68" t="inlineStr">
        <is>
          <t>Q020L04</t>
        </is>
      </c>
      <c r="B68" s="123" t="inlineStr">
        <is>
          <t>LINO DE BARROS</t>
        </is>
      </c>
      <c r="C68" s="123" t="n"/>
      <c r="D68" s="124" t="n"/>
      <c r="E68" s="124" t="n">
        <v>44312</v>
      </c>
      <c r="F68" s="125" t="n">
        <v>180</v>
      </c>
      <c r="G68" s="124" t="n">
        <v>211500</v>
      </c>
      <c r="H68" s="372" t="n">
        <v>211500</v>
      </c>
      <c r="I68" s="372" t="n">
        <v>205.0412021328163</v>
      </c>
      <c r="J68" s="373" t="n">
        <v>1031.5</v>
      </c>
      <c r="K68" s="127" t="inlineStr">
        <is>
          <t>ATIVO</t>
        </is>
      </c>
      <c r="L68" s="374" t="inlineStr">
        <is>
          <t>ATIVO</t>
        </is>
      </c>
      <c r="M68" t="inlineStr">
        <is>
          <t>IBIRAPITANGA FASE 3</t>
        </is>
      </c>
    </row>
    <row r="69" hidden="1">
      <c r="A69" t="inlineStr">
        <is>
          <t>Q020L05</t>
        </is>
      </c>
      <c r="B69" s="123" t="inlineStr">
        <is>
          <t>MARCELO SILVA  BRITO</t>
        </is>
      </c>
      <c r="C69" s="123" t="n"/>
      <c r="D69" s="124" t="n"/>
      <c r="E69" s="124" t="n">
        <v>44323</v>
      </c>
      <c r="F69" s="125" t="n">
        <v>180</v>
      </c>
      <c r="G69" s="124" t="n">
        <v>239121.65</v>
      </c>
      <c r="H69" s="372" t="n">
        <v>239121.65</v>
      </c>
      <c r="I69" s="372" t="n">
        <v>214.7323497189246</v>
      </c>
      <c r="J69" s="373" t="n">
        <v>1113.58</v>
      </c>
      <c r="K69" s="127" t="inlineStr">
        <is>
          <t>ATIVO</t>
        </is>
      </c>
      <c r="L69" s="374" t="inlineStr">
        <is>
          <t>ATIVO</t>
        </is>
      </c>
      <c r="M69" t="inlineStr">
        <is>
          <t>IBIRAPITANGA FASE 3</t>
        </is>
      </c>
    </row>
    <row r="70" hidden="1">
      <c r="A70" t="inlineStr">
        <is>
          <t>Q020L07</t>
        </is>
      </c>
      <c r="B70" s="123" t="inlineStr">
        <is>
          <t>WILLIAM ALVES DOS SANTOS</t>
        </is>
      </c>
      <c r="C70" s="123" t="n"/>
      <c r="D70" s="124" t="n"/>
      <c r="E70" s="124" t="n">
        <v>44302</v>
      </c>
      <c r="F70" s="125" t="n">
        <v>48</v>
      </c>
      <c r="G70" s="124" t="n">
        <v>211500</v>
      </c>
      <c r="H70" s="372" t="n">
        <v>211500</v>
      </c>
      <c r="I70" s="372" t="n">
        <v>204.1249650140426</v>
      </c>
      <c r="J70" s="373" t="n">
        <v>1036.13</v>
      </c>
      <c r="K70" s="127" t="inlineStr">
        <is>
          <t>ATIVO</t>
        </is>
      </c>
      <c r="L70" s="374" t="inlineStr">
        <is>
          <t>ATIVO</t>
        </is>
      </c>
      <c r="M70" t="inlineStr">
        <is>
          <t>IBIRAPITANGA FASE 3</t>
        </is>
      </c>
    </row>
    <row r="71" hidden="1">
      <c r="A71" t="inlineStr">
        <is>
          <t>Q020L08</t>
        </is>
      </c>
      <c r="B71" s="123" t="inlineStr">
        <is>
          <t>CLAUDIA JIAMELARO WALDER</t>
        </is>
      </c>
      <c r="C71" s="123" t="n"/>
      <c r="D71" s="124" t="n"/>
      <c r="E71" s="124" t="n">
        <v>44135</v>
      </c>
      <c r="F71" s="125" t="n">
        <v>45</v>
      </c>
      <c r="G71" s="124" t="n">
        <v>207000</v>
      </c>
      <c r="H71" s="372" t="n">
        <v>207000</v>
      </c>
      <c r="I71" s="372" t="n">
        <v>224.6288740342044</v>
      </c>
      <c r="J71" s="373" t="n">
        <v>921.52</v>
      </c>
      <c r="K71" s="127" t="inlineStr">
        <is>
          <t>ATIVO</t>
        </is>
      </c>
      <c r="L71" s="374" t="inlineStr">
        <is>
          <t>ATIVO</t>
        </is>
      </c>
      <c r="M71" t="inlineStr">
        <is>
          <t>IBIRAPITANGA FASE 3</t>
        </is>
      </c>
    </row>
    <row r="72" hidden="1">
      <c r="A72" t="inlineStr">
        <is>
          <t>Q020L09</t>
        </is>
      </c>
      <c r="B72" s="123" t="inlineStr">
        <is>
          <t>FERNANDO JOSEA HERAS ALEGRI</t>
        </is>
      </c>
      <c r="C72" s="123" t="n"/>
      <c r="D72" s="124" t="n"/>
      <c r="E72" s="124" t="n">
        <v>44135</v>
      </c>
      <c r="F72" s="125" t="n">
        <v>45</v>
      </c>
      <c r="G72" s="124" t="n">
        <v>201600</v>
      </c>
      <c r="H72" s="372" t="n">
        <v>201600</v>
      </c>
      <c r="I72" s="372" t="n">
        <v>235.1349459982738</v>
      </c>
      <c r="J72" s="373" t="n">
        <v>857.38</v>
      </c>
      <c r="K72" s="127" t="inlineStr">
        <is>
          <t>ATIVO</t>
        </is>
      </c>
      <c r="L72" s="374" t="inlineStr">
        <is>
          <t>ATIVO</t>
        </is>
      </c>
      <c r="M72" t="inlineStr">
        <is>
          <t>IBIRAPITANGA FASE 3</t>
        </is>
      </c>
    </row>
    <row r="73" hidden="1">
      <c r="A73" t="inlineStr">
        <is>
          <t>Q020L011</t>
        </is>
      </c>
      <c r="B73" s="123" t="inlineStr">
        <is>
          <t>CARLOS ALBERTO PEREIRA BENTO</t>
        </is>
      </c>
      <c r="C73" s="123" t="n"/>
      <c r="D73" s="124" t="n"/>
      <c r="E73" s="124" t="n">
        <v>44012</v>
      </c>
      <c r="F73" s="125" t="n">
        <v>48</v>
      </c>
      <c r="G73" s="124" t="n">
        <v>123893.64</v>
      </c>
      <c r="H73" s="372" t="n">
        <v>123893.64</v>
      </c>
      <c r="I73" s="372" t="n">
        <v>149.3306173613287</v>
      </c>
      <c r="J73" s="373" t="n">
        <v>829.66</v>
      </c>
      <c r="K73" s="127" t="inlineStr">
        <is>
          <t>ATIVO</t>
        </is>
      </c>
      <c r="L73" s="374" t="inlineStr">
        <is>
          <t>ATIVO</t>
        </is>
      </c>
      <c r="M73" t="inlineStr">
        <is>
          <t>IBIRAPITANGA FASE 3</t>
        </is>
      </c>
    </row>
    <row r="74" hidden="1">
      <c r="A74" t="inlineStr">
        <is>
          <t>Q020L012</t>
        </is>
      </c>
      <c r="B74" s="123" t="inlineStr">
        <is>
          <t>CRISTIANE  MATOS QUARESMA</t>
        </is>
      </c>
      <c r="C74" s="123" t="n"/>
      <c r="D74" s="124" t="n"/>
      <c r="E74" s="124" t="n">
        <v>44036</v>
      </c>
      <c r="F74" s="125" t="n">
        <v>48</v>
      </c>
      <c r="G74" s="124" t="n">
        <v>194370.39</v>
      </c>
      <c r="H74" s="372" t="n">
        <v>194370.39</v>
      </c>
      <c r="I74" s="372" t="n">
        <v>228.6118769259721</v>
      </c>
      <c r="J74" s="373" t="n">
        <v>850.22</v>
      </c>
      <c r="K74" s="127" t="inlineStr">
        <is>
          <t>ATIVO</t>
        </is>
      </c>
      <c r="L74" s="374" t="inlineStr">
        <is>
          <t>ATIVO</t>
        </is>
      </c>
      <c r="M74" t="inlineStr">
        <is>
          <t>IBIRAPITANGA FASE 3</t>
        </is>
      </c>
    </row>
    <row r="75" hidden="1">
      <c r="A75" t="inlineStr">
        <is>
          <t>Q020L014</t>
        </is>
      </c>
      <c r="B75" s="123" t="inlineStr">
        <is>
          <t>RODRIGO ALVES NAVARRO</t>
        </is>
      </c>
      <c r="C75" s="123" t="n"/>
      <c r="D75" s="124" t="n"/>
      <c r="E75" s="124" t="n">
        <v>44271</v>
      </c>
      <c r="F75" s="125" t="n">
        <v>42</v>
      </c>
      <c r="G75" s="124" t="n">
        <v>306000</v>
      </c>
      <c r="H75" s="372" t="n">
        <v>306000</v>
      </c>
      <c r="I75" s="372" t="n">
        <v>186.0046683524606</v>
      </c>
      <c r="J75" s="373" t="n">
        <v>1645.12</v>
      </c>
      <c r="K75" s="127" t="inlineStr">
        <is>
          <t>ATIVO</t>
        </is>
      </c>
      <c r="L75" s="374" t="inlineStr">
        <is>
          <t>ATIVO</t>
        </is>
      </c>
      <c r="M75" t="inlineStr">
        <is>
          <t>IBIRAPITANGA FASE 3</t>
        </is>
      </c>
    </row>
    <row r="76" hidden="1">
      <c r="A76" t="inlineStr">
        <is>
          <t>Q021L03</t>
        </is>
      </c>
      <c r="B76" s="123" t="inlineStr">
        <is>
          <t>EDUARDO BOLOGNESI ROQUE</t>
        </is>
      </c>
      <c r="C76" s="123" t="n"/>
      <c r="D76" s="124" t="n"/>
      <c r="E76" s="124" t="n">
        <v>44169</v>
      </c>
      <c r="F76" s="125" t="n">
        <v>48</v>
      </c>
      <c r="G76" s="124" t="n">
        <v>229500</v>
      </c>
      <c r="H76" s="372" t="n">
        <v>229500</v>
      </c>
      <c r="I76" s="372" t="n">
        <v>210.6876956549679</v>
      </c>
      <c r="J76" s="373" t="n">
        <v>1089.29</v>
      </c>
      <c r="K76" s="127" t="inlineStr">
        <is>
          <t>ATIVO</t>
        </is>
      </c>
      <c r="L76" s="374" t="inlineStr">
        <is>
          <t>ATIVO</t>
        </is>
      </c>
      <c r="M76" t="inlineStr">
        <is>
          <t>IBIRAPITANGA FASE 3</t>
        </is>
      </c>
    </row>
    <row r="77" hidden="1">
      <c r="A77" t="inlineStr">
        <is>
          <t>Q021L04</t>
        </is>
      </c>
      <c r="B77" s="123" t="inlineStr">
        <is>
          <t>ALBERTO SOARES BEZERRA</t>
        </is>
      </c>
      <c r="C77" s="123" t="n"/>
      <c r="D77" s="124" t="n"/>
      <c r="E77" s="124" t="n">
        <v>44313</v>
      </c>
      <c r="F77" s="125" t="n">
        <v>42</v>
      </c>
      <c r="G77" s="124" t="n">
        <v>225000</v>
      </c>
      <c r="H77" s="372" t="n">
        <v>225000</v>
      </c>
      <c r="I77" s="372" t="n">
        <v>213.442109756676</v>
      </c>
      <c r="J77" s="373" t="n">
        <v>1054.15</v>
      </c>
      <c r="K77" s="127" t="inlineStr">
        <is>
          <t>ATIVO</t>
        </is>
      </c>
      <c r="L77" s="374" t="inlineStr">
        <is>
          <t>ATIVO</t>
        </is>
      </c>
      <c r="M77" t="inlineStr">
        <is>
          <t>IBIRAPITANGA FASE 3</t>
        </is>
      </c>
    </row>
    <row r="78" hidden="1">
      <c r="A78" t="inlineStr">
        <is>
          <t>Q021L05</t>
        </is>
      </c>
      <c r="B78" s="123" t="inlineStr">
        <is>
          <t>PRISCILA OLIVETTO MACEDO SIMPLES</t>
        </is>
      </c>
      <c r="C78" s="123" t="n"/>
      <c r="D78" s="124" t="n"/>
      <c r="E78" s="124" t="n">
        <v>44187</v>
      </c>
      <c r="F78" s="125" t="n">
        <v>48</v>
      </c>
      <c r="G78" s="124" t="n">
        <v>216211</v>
      </c>
      <c r="H78" s="372" t="n">
        <v>216211</v>
      </c>
      <c r="I78" s="372" t="n">
        <v>219.6261872111331</v>
      </c>
      <c r="J78" s="373" t="n">
        <v>984.45</v>
      </c>
      <c r="K78" s="127" t="inlineStr">
        <is>
          <t>QUITADO</t>
        </is>
      </c>
      <c r="L78" s="374" t="inlineStr">
        <is>
          <t>QUITADO</t>
        </is>
      </c>
      <c r="M78" t="inlineStr">
        <is>
          <t>IBIRAPITANGA FASE 3</t>
        </is>
      </c>
    </row>
    <row r="79" hidden="1">
      <c r="A79" t="inlineStr">
        <is>
          <t>Q021L06</t>
        </is>
      </c>
      <c r="B79" s="123" t="inlineStr">
        <is>
          <t>NATALIA PASCOALOTTO DA SILVA</t>
        </is>
      </c>
      <c r="C79" s="123" t="n"/>
      <c r="D79" s="124" t="n"/>
      <c r="E79" s="124" t="n">
        <v>44064</v>
      </c>
      <c r="F79" s="125" t="n">
        <v>42</v>
      </c>
      <c r="G79" s="124" t="n">
        <v>198000</v>
      </c>
      <c r="H79" s="372" t="n">
        <v>198000</v>
      </c>
      <c r="I79" s="372" t="n">
        <v>220.7234825260576</v>
      </c>
      <c r="J79" s="373" t="n">
        <v>897.05</v>
      </c>
      <c r="K79" s="127" t="inlineStr">
        <is>
          <t>ATIVO</t>
        </is>
      </c>
      <c r="L79" s="374" t="inlineStr">
        <is>
          <t>ATIVO</t>
        </is>
      </c>
      <c r="M79" t="inlineStr">
        <is>
          <t>IBIRAPITANGA FASE 3</t>
        </is>
      </c>
    </row>
    <row r="80" hidden="1">
      <c r="A80" t="inlineStr">
        <is>
          <t>Q021L08</t>
        </is>
      </c>
      <c r="B80" s="123" t="inlineStr">
        <is>
          <t>AUGUSTO SERGIO ALCANTARA DE ALMEIDA</t>
        </is>
      </c>
      <c r="C80" s="123" t="n"/>
      <c r="D80" s="124" t="n"/>
      <c r="E80" s="124" t="n">
        <v>44012</v>
      </c>
      <c r="F80" s="125" t="n">
        <v>44</v>
      </c>
      <c r="G80" s="124" t="n">
        <v>155363.84</v>
      </c>
      <c r="H80" s="372" t="n">
        <v>155363.84</v>
      </c>
      <c r="I80" s="372" t="n">
        <v>186.7982494108594</v>
      </c>
      <c r="J80" s="373" t="n">
        <v>831.72</v>
      </c>
      <c r="K80" s="127" t="inlineStr">
        <is>
          <t>ATIVO</t>
        </is>
      </c>
      <c r="L80" s="374" t="inlineStr">
        <is>
          <t>ATIVO</t>
        </is>
      </c>
      <c r="M80" t="inlineStr">
        <is>
          <t>IBIRAPITANGA FASE 3</t>
        </is>
      </c>
    </row>
    <row r="81" hidden="1">
      <c r="A81" t="inlineStr">
        <is>
          <t>Q021L010</t>
        </is>
      </c>
      <c r="B81" s="123" t="inlineStr">
        <is>
          <t>HENRIQUE CESAR ULBRICH</t>
        </is>
      </c>
      <c r="C81" s="123" t="n"/>
      <c r="D81" s="124" t="n"/>
      <c r="E81" s="124" t="n">
        <v>44002</v>
      </c>
      <c r="F81" s="125" t="n">
        <v>44</v>
      </c>
      <c r="G81" s="124" t="n">
        <v>157499.97</v>
      </c>
      <c r="H81" s="372" t="n">
        <v>157499.97</v>
      </c>
      <c r="I81" s="372" t="n">
        <v>181.9588830610689</v>
      </c>
      <c r="J81" s="373" t="n">
        <v>865.58</v>
      </c>
      <c r="K81" s="127" t="inlineStr">
        <is>
          <t>ATIVO</t>
        </is>
      </c>
      <c r="L81" s="374" t="inlineStr">
        <is>
          <t>ATIVO</t>
        </is>
      </c>
      <c r="M81" t="inlineStr">
        <is>
          <t>IBIRAPITANGA FASE 3</t>
        </is>
      </c>
    </row>
    <row r="82" hidden="1">
      <c r="A82" t="inlineStr">
        <is>
          <t>Q021L011</t>
        </is>
      </c>
      <c r="B82" s="123" t="inlineStr">
        <is>
          <t>ANTONIA COSTA SOCCI</t>
        </is>
      </c>
      <c r="C82" s="123" t="n"/>
      <c r="D82" s="124" t="n"/>
      <c r="E82" s="124" t="n">
        <v>44108</v>
      </c>
      <c r="F82" s="125" t="n">
        <v>180</v>
      </c>
      <c r="G82" s="124" t="n">
        <v>199647.59</v>
      </c>
      <c r="H82" s="372" t="n">
        <v>199647.59</v>
      </c>
      <c r="I82" s="372" t="n">
        <v>222.7836746080455</v>
      </c>
      <c r="J82" s="373" t="n">
        <v>896.15</v>
      </c>
      <c r="K82" s="127" t="inlineStr">
        <is>
          <t>ATIVO</t>
        </is>
      </c>
      <c r="L82" s="374" t="inlineStr">
        <is>
          <t>ATIVO</t>
        </is>
      </c>
      <c r="M82" t="inlineStr">
        <is>
          <t>IBIRAPITANGA FASE 3</t>
        </is>
      </c>
    </row>
    <row r="83" hidden="1">
      <c r="A83" t="inlineStr">
        <is>
          <t>Q021L012</t>
        </is>
      </c>
      <c r="B83" s="123" t="inlineStr">
        <is>
          <t>CHRISTIAN ASCENSAO FLOHR</t>
        </is>
      </c>
      <c r="C83" s="123" t="n"/>
      <c r="D83" s="124" t="n"/>
      <c r="E83" s="124" t="n">
        <v>44097</v>
      </c>
      <c r="F83" s="125" t="n">
        <v>48</v>
      </c>
      <c r="G83" s="124" t="n">
        <v>193500</v>
      </c>
      <c r="H83" s="372" t="n">
        <v>193500</v>
      </c>
      <c r="I83" s="372" t="n">
        <v>224.0776339254696</v>
      </c>
      <c r="J83" s="373" t="n">
        <v>863.54</v>
      </c>
      <c r="K83" s="127" t="inlineStr">
        <is>
          <t>ATIVO</t>
        </is>
      </c>
      <c r="L83" s="374" t="inlineStr">
        <is>
          <t>ATIVO</t>
        </is>
      </c>
      <c r="M83" t="inlineStr">
        <is>
          <t>IBIRAPITANGA FASE 3</t>
        </is>
      </c>
    </row>
    <row r="84" hidden="1">
      <c r="A84" t="inlineStr">
        <is>
          <t>Q021L013</t>
        </is>
      </c>
      <c r="B84" s="123" t="inlineStr">
        <is>
          <t>SANDRO FRANCA  DE LIMA</t>
        </is>
      </c>
      <c r="C84" s="123" t="n"/>
      <c r="D84" s="124" t="n"/>
      <c r="E84" s="124" t="n">
        <v>44122</v>
      </c>
      <c r="F84" s="125" t="n">
        <v>48</v>
      </c>
      <c r="G84" s="124" t="n">
        <v>233100</v>
      </c>
      <c r="H84" s="372" t="n">
        <v>233100</v>
      </c>
      <c r="I84" s="372" t="n">
        <v>230.0540839287829</v>
      </c>
      <c r="J84" s="373" t="n">
        <v>1013.24</v>
      </c>
      <c r="K84" s="127" t="inlineStr">
        <is>
          <t>ATIVO</t>
        </is>
      </c>
      <c r="L84" s="374" t="inlineStr">
        <is>
          <t>ATIVO</t>
        </is>
      </c>
      <c r="M84" t="inlineStr">
        <is>
          <t>IBIRAPITANGA FASE 3</t>
        </is>
      </c>
    </row>
    <row r="85" hidden="1">
      <c r="A85" t="inlineStr">
        <is>
          <t>Q021L014</t>
        </is>
      </c>
      <c r="B85" s="123" t="inlineStr">
        <is>
          <t>TAINA ALVES DE AQUINO</t>
        </is>
      </c>
      <c r="C85" s="123" t="n"/>
      <c r="D85" s="124" t="n"/>
      <c r="E85" s="124" t="n">
        <v>44267</v>
      </c>
      <c r="F85" s="125" t="n">
        <v>180</v>
      </c>
      <c r="G85" s="124" t="n">
        <v>207000</v>
      </c>
      <c r="H85" s="372" t="n">
        <v>207000</v>
      </c>
      <c r="I85" s="372" t="n">
        <v>221.4732787674531</v>
      </c>
      <c r="J85" s="373" t="n">
        <v>934.65</v>
      </c>
      <c r="K85" s="127" t="inlineStr">
        <is>
          <t>ATIVO</t>
        </is>
      </c>
      <c r="L85" s="374" t="inlineStr">
        <is>
          <t>ATIVO</t>
        </is>
      </c>
      <c r="M85" t="inlineStr">
        <is>
          <t>IBIRAPITANGA FASE 3</t>
        </is>
      </c>
    </row>
    <row r="86" hidden="1">
      <c r="A86" t="inlineStr">
        <is>
          <t>Q022L03</t>
        </is>
      </c>
      <c r="B86" s="123" t="inlineStr">
        <is>
          <t>KELLY RODRIGUES DE SANTANA</t>
        </is>
      </c>
      <c r="C86" s="123" t="n"/>
      <c r="D86" s="124" t="n"/>
      <c r="E86" s="124" t="n">
        <v>44283</v>
      </c>
      <c r="F86" s="125" t="n">
        <v>48</v>
      </c>
      <c r="G86" s="124" t="n">
        <v>198000</v>
      </c>
      <c r="H86" s="372" t="n">
        <v>198000</v>
      </c>
      <c r="I86" s="372" t="n">
        <v>186.4547235196625</v>
      </c>
      <c r="J86" s="373" t="n">
        <v>1061.92</v>
      </c>
      <c r="K86" s="127" t="inlineStr">
        <is>
          <t>ATIVO</t>
        </is>
      </c>
      <c r="L86" s="374" t="inlineStr">
        <is>
          <t>ATIVO</t>
        </is>
      </c>
      <c r="M86" t="inlineStr">
        <is>
          <t>IBIRAPITANGA FASE 3</t>
        </is>
      </c>
    </row>
    <row r="87" hidden="1">
      <c r="A87" t="inlineStr">
        <is>
          <t>Q022L04</t>
        </is>
      </c>
      <c r="B87" s="123" t="inlineStr">
        <is>
          <t>DARIO JULIANO</t>
        </is>
      </c>
      <c r="C87" s="123" t="n"/>
      <c r="D87" s="124" t="n"/>
      <c r="E87" s="124" t="n">
        <v>44278</v>
      </c>
      <c r="F87" s="125" t="n">
        <v>180</v>
      </c>
      <c r="G87" s="124" t="n">
        <v>198000</v>
      </c>
      <c r="H87" s="372" t="n">
        <v>198000</v>
      </c>
      <c r="I87" s="372" t="n">
        <v>186.1339600470035</v>
      </c>
      <c r="J87" s="373" t="n">
        <v>1063.75</v>
      </c>
      <c r="K87" s="127" t="inlineStr">
        <is>
          <t>ATIVO</t>
        </is>
      </c>
      <c r="L87" s="374" t="inlineStr">
        <is>
          <t>ATIVO</t>
        </is>
      </c>
      <c r="M87" t="inlineStr">
        <is>
          <t>IBIRAPITANGA FASE 3</t>
        </is>
      </c>
    </row>
    <row r="88" hidden="1">
      <c r="A88" t="inlineStr">
        <is>
          <t>Q023L02</t>
        </is>
      </c>
      <c r="B88" s="123" t="inlineStr">
        <is>
          <t>CARINA YURI FUSSUMA</t>
        </is>
      </c>
      <c r="C88" s="123" t="n"/>
      <c r="D88" s="124" t="n"/>
      <c r="E88" s="124" t="n">
        <v>43764</v>
      </c>
      <c r="F88" s="125" t="n">
        <v>48</v>
      </c>
      <c r="G88" s="124" t="n">
        <v>145668</v>
      </c>
      <c r="H88" s="372" t="n">
        <v>145668</v>
      </c>
      <c r="I88" s="372" t="n">
        <v>182.085</v>
      </c>
      <c r="J88" s="373" t="n">
        <v>800</v>
      </c>
      <c r="K88" s="127" t="inlineStr">
        <is>
          <t>QUITADO</t>
        </is>
      </c>
      <c r="L88" s="374" t="inlineStr">
        <is>
          <t>QUITADO</t>
        </is>
      </c>
      <c r="M88" t="inlineStr">
        <is>
          <t>IBIRAPITANGA FASE 3</t>
        </is>
      </c>
    </row>
    <row r="89" hidden="1">
      <c r="A89" t="inlineStr">
        <is>
          <t>Q023L04</t>
        </is>
      </c>
      <c r="B89" s="123" t="inlineStr">
        <is>
          <t>LEONIL BRAGA SANTOS</t>
        </is>
      </c>
      <c r="C89" s="123" t="n"/>
      <c r="D89" s="124" t="n"/>
      <c r="E89" s="124" t="n">
        <v>43793</v>
      </c>
      <c r="F89" s="125" t="n">
        <v>120</v>
      </c>
      <c r="G89" s="124" t="n">
        <v>145668</v>
      </c>
      <c r="H89" s="372" t="n">
        <v>145668</v>
      </c>
      <c r="I89" s="372" t="n">
        <v>182.085</v>
      </c>
      <c r="J89" s="373" t="n">
        <v>800</v>
      </c>
      <c r="K89" s="127" t="inlineStr">
        <is>
          <t>ATIVO</t>
        </is>
      </c>
      <c r="L89" s="374" t="inlineStr">
        <is>
          <t>ATIVO</t>
        </is>
      </c>
      <c r="M89" t="inlineStr">
        <is>
          <t>IBIRAPITANGA FASE 3</t>
        </is>
      </c>
    </row>
    <row r="90" hidden="1">
      <c r="A90" t="inlineStr">
        <is>
          <t>Q023L05</t>
        </is>
      </c>
      <c r="B90" s="123" t="inlineStr">
        <is>
          <t>SERGIO MELLACI</t>
        </is>
      </c>
      <c r="C90" s="123" t="n"/>
      <c r="D90" s="124" t="n"/>
      <c r="E90" s="124" t="n">
        <v>44648</v>
      </c>
      <c r="F90" s="125" t="n">
        <v>48</v>
      </c>
      <c r="G90" s="124" t="n">
        <v>153000</v>
      </c>
      <c r="H90" s="372" t="n">
        <v>153000</v>
      </c>
      <c r="I90" s="372" t="n">
        <v>189.7274373155428</v>
      </c>
      <c r="J90" s="373" t="n">
        <v>806.42</v>
      </c>
      <c r="K90" s="127" t="inlineStr">
        <is>
          <t>ATIVO</t>
        </is>
      </c>
      <c r="L90" s="374" t="inlineStr">
        <is>
          <t>ATIVO</t>
        </is>
      </c>
      <c r="M90" t="inlineStr">
        <is>
          <t>IBIRAPITANGA FASE 3</t>
        </is>
      </c>
    </row>
    <row r="91" hidden="1">
      <c r="A91" t="inlineStr">
        <is>
          <t>Q023L07</t>
        </is>
      </c>
      <c r="B91" s="123" t="inlineStr">
        <is>
          <t>STELLA MANFRIN ROSS</t>
        </is>
      </c>
      <c r="C91" s="123" t="n"/>
      <c r="D91" s="124" t="n"/>
      <c r="E91" s="124" t="n">
        <v>44329</v>
      </c>
      <c r="F91" s="125" t="n">
        <v>48</v>
      </c>
      <c r="G91" s="124" t="n">
        <v>252000</v>
      </c>
      <c r="H91" s="372" t="n">
        <v>252000</v>
      </c>
      <c r="I91" s="372" t="n">
        <v>277.0022204146239</v>
      </c>
      <c r="J91" s="373" t="n">
        <v>909.74</v>
      </c>
      <c r="K91" s="127" t="inlineStr">
        <is>
          <t>ATIVO</t>
        </is>
      </c>
      <c r="L91" s="374" t="inlineStr">
        <is>
          <t>ATIVO</t>
        </is>
      </c>
      <c r="M91" t="inlineStr">
        <is>
          <t>IBIRAPITANGA FASE 3</t>
        </is>
      </c>
    </row>
    <row r="92" hidden="1">
      <c r="A92" t="inlineStr">
        <is>
          <t>Q023L08</t>
        </is>
      </c>
      <c r="B92" s="123" t="inlineStr">
        <is>
          <t>BRUNO SAID DA CUNHA</t>
        </is>
      </c>
      <c r="C92" s="123" t="n"/>
      <c r="D92" s="124" t="n"/>
      <c r="E92" s="124" t="n">
        <v>44307</v>
      </c>
      <c r="F92" s="125" t="n">
        <v>48</v>
      </c>
      <c r="G92" s="124" t="n">
        <v>235800</v>
      </c>
      <c r="H92" s="372" t="n">
        <v>235800</v>
      </c>
      <c r="I92" s="372" t="n">
        <v>279.2449255110017</v>
      </c>
      <c r="J92" s="373" t="n">
        <v>844.42</v>
      </c>
      <c r="K92" s="127" t="inlineStr">
        <is>
          <t>ATIVO</t>
        </is>
      </c>
      <c r="L92" s="374" t="inlineStr">
        <is>
          <t>ATIVO</t>
        </is>
      </c>
      <c r="M92" t="inlineStr">
        <is>
          <t>IBIRAPITANGA FASE 3</t>
        </is>
      </c>
    </row>
    <row r="93" hidden="1">
      <c r="A93" t="inlineStr">
        <is>
          <t>Q024L01</t>
        </is>
      </c>
      <c r="B93" s="123" t="inlineStr">
        <is>
          <t>RICARDO FERNANDES DAS CHAGAS</t>
        </is>
      </c>
      <c r="C93" s="123" t="n"/>
      <c r="D93" s="124" t="n"/>
      <c r="E93" s="124" t="n">
        <v>44386</v>
      </c>
      <c r="F93" s="125" t="n">
        <v>180</v>
      </c>
      <c r="G93" s="124" t="n">
        <v>216000</v>
      </c>
      <c r="H93" s="372" t="n">
        <v>216000</v>
      </c>
      <c r="I93" s="372" t="n">
        <v>257.1642875001488</v>
      </c>
      <c r="J93" s="373" t="n">
        <v>839.9299999999999</v>
      </c>
      <c r="K93" s="127" t="inlineStr">
        <is>
          <t>ATIVO</t>
        </is>
      </c>
      <c r="L93" s="374" t="inlineStr">
        <is>
          <t>ATIVO</t>
        </is>
      </c>
      <c r="M93" t="inlineStr">
        <is>
          <t>IBIRAPITANGA FASE 3</t>
        </is>
      </c>
    </row>
    <row r="94" hidden="1">
      <c r="A94" t="inlineStr">
        <is>
          <t>Q024L02</t>
        </is>
      </c>
      <c r="B94" s="123" t="inlineStr">
        <is>
          <t>JOSE MEIRA FERNANDES</t>
        </is>
      </c>
      <c r="C94" s="123" t="n"/>
      <c r="D94" s="124" t="n"/>
      <c r="E94" s="124" t="n">
        <v>44357</v>
      </c>
      <c r="F94" s="125" t="n">
        <v>180</v>
      </c>
      <c r="G94" s="124" t="n">
        <v>226056.37</v>
      </c>
      <c r="H94" s="372" t="n">
        <v>226056.37</v>
      </c>
      <c r="I94" s="372" t="n">
        <v>256.9961346505838</v>
      </c>
      <c r="J94" s="373" t="n">
        <v>879.61</v>
      </c>
      <c r="K94" s="127" t="inlineStr">
        <is>
          <t>ATIVO</t>
        </is>
      </c>
      <c r="L94" s="374" t="inlineStr">
        <is>
          <t>ATIVO</t>
        </is>
      </c>
      <c r="M94" t="inlineStr">
        <is>
          <t>IBIRAPITANGA FASE 3</t>
        </is>
      </c>
    </row>
    <row r="95" hidden="1">
      <c r="A95" t="inlineStr">
        <is>
          <t>Q024L06</t>
        </is>
      </c>
      <c r="B95" s="123" t="inlineStr">
        <is>
          <t>ALESSANDRA BARBIZAN CYRILLO</t>
        </is>
      </c>
      <c r="C95" s="123" t="n"/>
      <c r="D95" s="124" t="n"/>
      <c r="E95" s="124" t="n">
        <v>44300</v>
      </c>
      <c r="F95" s="125" t="n">
        <v>45</v>
      </c>
      <c r="G95" s="124" t="n">
        <v>342000</v>
      </c>
      <c r="H95" s="372" t="n">
        <v>342000</v>
      </c>
      <c r="I95" s="372" t="n">
        <v>241.9457532153317</v>
      </c>
      <c r="J95" s="373" t="n">
        <v>1413.54</v>
      </c>
      <c r="K95" s="127" t="inlineStr">
        <is>
          <t>ATIVO</t>
        </is>
      </c>
      <c r="L95" s="374" t="inlineStr">
        <is>
          <t>ATIVO</t>
        </is>
      </c>
      <c r="M95" t="inlineStr">
        <is>
          <t>IBIRAPITANGA FASE 3</t>
        </is>
      </c>
    </row>
    <row r="96" hidden="1">
      <c r="A96" t="inlineStr">
        <is>
          <t>Q024L07</t>
        </is>
      </c>
      <c r="B96" s="123" t="inlineStr">
        <is>
          <t>JOSMAIANDRO BARBOSA DOS SANTOS</t>
        </is>
      </c>
      <c r="C96" s="123" t="n"/>
      <c r="D96" s="124" t="n"/>
      <c r="E96" s="124" t="n">
        <v>44277</v>
      </c>
      <c r="F96" s="125" t="n">
        <v>42</v>
      </c>
      <c r="G96" s="124" t="n">
        <v>279000</v>
      </c>
      <c r="H96" s="372" t="n">
        <v>279000</v>
      </c>
      <c r="I96" s="372" t="n">
        <v>241.6442200261565</v>
      </c>
      <c r="J96" s="373" t="n">
        <v>1154.59</v>
      </c>
      <c r="K96" s="127" t="inlineStr">
        <is>
          <t>ATIVO</t>
        </is>
      </c>
      <c r="L96" s="374" t="inlineStr">
        <is>
          <t>ATIVO</t>
        </is>
      </c>
      <c r="M96" t="inlineStr">
        <is>
          <t>IBIRAPITANGA FASE 3</t>
        </is>
      </c>
    </row>
    <row r="97" hidden="1">
      <c r="A97" t="inlineStr">
        <is>
          <t>Q024L010</t>
        </is>
      </c>
      <c r="B97" s="123" t="inlineStr">
        <is>
          <t>LUCAS DE SOUSA SANTOS</t>
        </is>
      </c>
      <c r="C97" s="123" t="n"/>
      <c r="D97" s="124" t="n"/>
      <c r="E97" s="124" t="n">
        <v>43895</v>
      </c>
      <c r="F97" s="125" t="n">
        <v>44</v>
      </c>
      <c r="G97" s="124" t="n">
        <v>157049.5</v>
      </c>
      <c r="H97" s="372" t="n">
        <v>157049.5</v>
      </c>
      <c r="I97" s="372" t="n">
        <v>179.9190046855847</v>
      </c>
      <c r="J97" s="373" t="n">
        <v>872.89</v>
      </c>
      <c r="K97" s="127" t="inlineStr">
        <is>
          <t>ATIVO</t>
        </is>
      </c>
      <c r="L97" s="374" t="inlineStr">
        <is>
          <t>ATIVO</t>
        </is>
      </c>
      <c r="M97" t="inlineStr">
        <is>
          <t>IBIRAPITANGA FASE 3</t>
        </is>
      </c>
    </row>
    <row r="98" hidden="1">
      <c r="A98" t="inlineStr">
        <is>
          <t>Q024L013</t>
        </is>
      </c>
      <c r="B98" s="123" t="inlineStr">
        <is>
          <t>RICHARD MCNAUGHT</t>
        </is>
      </c>
      <c r="C98" s="123" t="n"/>
      <c r="D98" s="124" t="n"/>
      <c r="E98" s="124" t="n">
        <v>44281</v>
      </c>
      <c r="F98" s="125" t="n">
        <v>48</v>
      </c>
      <c r="G98" s="124" t="n">
        <v>211500</v>
      </c>
      <c r="H98" s="372" t="n">
        <v>211500</v>
      </c>
      <c r="I98" s="372" t="n">
        <v>242.2985714122054</v>
      </c>
      <c r="J98" s="373" t="n">
        <v>872.89</v>
      </c>
      <c r="K98" s="127" t="inlineStr">
        <is>
          <t>ATIVO</t>
        </is>
      </c>
      <c r="L98" s="374" t="inlineStr">
        <is>
          <t>ATIVO</t>
        </is>
      </c>
      <c r="M98" t="inlineStr">
        <is>
          <t>IBIRAPITANGA FASE 3</t>
        </is>
      </c>
    </row>
    <row r="99" hidden="1">
      <c r="A99" t="inlineStr">
        <is>
          <t>Q024L014</t>
        </is>
      </c>
      <c r="B99" s="123" t="inlineStr">
        <is>
          <t>PAULO HENRIQUE BORNATO DA SILVA</t>
        </is>
      </c>
      <c r="C99" s="123" t="n"/>
      <c r="D99" s="124" t="n"/>
      <c r="E99" s="124" t="n">
        <v>44151</v>
      </c>
      <c r="F99" s="125" t="n">
        <v>48</v>
      </c>
      <c r="G99" s="124" t="n">
        <v>223992.21</v>
      </c>
      <c r="H99" s="372" t="n">
        <v>223992.21</v>
      </c>
      <c r="I99" s="372" t="n">
        <v>256.6098935719277</v>
      </c>
      <c r="J99" s="373" t="n">
        <v>872.89</v>
      </c>
      <c r="K99" s="127" t="inlineStr">
        <is>
          <t>ATIVO</t>
        </is>
      </c>
      <c r="L99" s="374" t="inlineStr">
        <is>
          <t>ATIVO</t>
        </is>
      </c>
      <c r="M99" t="inlineStr">
        <is>
          <t>IBIRAPITANGA FASE 3</t>
        </is>
      </c>
    </row>
    <row r="100" hidden="1">
      <c r="A100" t="inlineStr">
        <is>
          <t>Q024L015</t>
        </is>
      </c>
      <c r="B100" s="123" t="inlineStr">
        <is>
          <t>ANA PAULA OLIVEIRA DA SILVA</t>
        </is>
      </c>
      <c r="C100" s="123" t="n"/>
      <c r="D100" s="124" t="n"/>
      <c r="E100" s="124" t="n">
        <v>44093</v>
      </c>
      <c r="F100" s="125" t="n">
        <v>44</v>
      </c>
      <c r="G100" s="124" t="n">
        <v>221400</v>
      </c>
      <c r="H100" s="372" t="n">
        <v>221400</v>
      </c>
      <c r="I100" s="372" t="n">
        <v>247.0458273357212</v>
      </c>
      <c r="J100" s="373" t="n">
        <v>896.1900000000001</v>
      </c>
      <c r="K100" s="127" t="inlineStr">
        <is>
          <t>ATIVO</t>
        </is>
      </c>
      <c r="L100" s="374" t="inlineStr">
        <is>
          <t>ATIVO</t>
        </is>
      </c>
      <c r="M100" t="inlineStr">
        <is>
          <t>IBIRAPITANGA FASE 3</t>
        </is>
      </c>
    </row>
    <row r="101" hidden="1">
      <c r="A101" t="inlineStr">
        <is>
          <t>Q025L01</t>
        </is>
      </c>
      <c r="B101" s="123" t="inlineStr">
        <is>
          <t>GABRIEL CARREIRO DA SILVA</t>
        </is>
      </c>
      <c r="C101" s="123" t="n"/>
      <c r="D101" s="124" t="n"/>
      <c r="E101" s="124" t="n">
        <v>44322</v>
      </c>
      <c r="F101" s="125" t="n">
        <v>120</v>
      </c>
      <c r="G101" s="124" t="n">
        <v>145150.84</v>
      </c>
      <c r="H101" s="372" t="n">
        <v>145150.84</v>
      </c>
      <c r="I101" s="372" t="n">
        <v>181.43855</v>
      </c>
      <c r="J101" s="373" t="n">
        <v>800</v>
      </c>
      <c r="K101" s="127" t="inlineStr">
        <is>
          <t>ATIVO</t>
        </is>
      </c>
      <c r="L101" s="374" t="inlineStr">
        <is>
          <t>ATIVO</t>
        </is>
      </c>
      <c r="M101" t="inlineStr">
        <is>
          <t>IBIRAPITANGA FASE 3</t>
        </is>
      </c>
    </row>
    <row r="102" hidden="1">
      <c r="A102" t="inlineStr">
        <is>
          <t>Q025L03</t>
        </is>
      </c>
      <c r="B102" s="123" t="inlineStr">
        <is>
          <t>NOVA VISAO SERVICOS TEMPORARIOS LTDA</t>
        </is>
      </c>
      <c r="C102" s="123" t="n"/>
      <c r="D102" s="124" t="n"/>
      <c r="E102" s="124" t="n">
        <v>44277</v>
      </c>
      <c r="F102" s="125" t="n">
        <v>120</v>
      </c>
      <c r="G102" s="124" t="n">
        <v>238433.56</v>
      </c>
      <c r="H102" s="372" t="n">
        <v>238433.56</v>
      </c>
      <c r="I102" s="372" t="n">
        <v>268.6696414486287</v>
      </c>
      <c r="J102" s="373" t="n">
        <v>887.46</v>
      </c>
      <c r="K102" s="127" t="inlineStr">
        <is>
          <t>ATIVO</t>
        </is>
      </c>
      <c r="L102" s="374" t="inlineStr">
        <is>
          <t>ATIVO</t>
        </is>
      </c>
      <c r="M102" t="inlineStr">
        <is>
          <t>IBIRAPITANGA FASE 3</t>
        </is>
      </c>
    </row>
    <row r="103" hidden="1">
      <c r="A103" t="inlineStr">
        <is>
          <t>Q025L04</t>
        </is>
      </c>
      <c r="B103" s="123" t="inlineStr">
        <is>
          <t>NOVA VISAO SERVICOS TEMPORARIOS LTDA</t>
        </is>
      </c>
      <c r="C103" s="123" t="n"/>
      <c r="D103" s="124" t="n"/>
      <c r="E103" s="124" t="n">
        <v>44144</v>
      </c>
      <c r="F103" s="125" t="n">
        <v>48</v>
      </c>
      <c r="G103" s="124" t="n">
        <v>244363.94</v>
      </c>
      <c r="H103" s="372" t="n">
        <v>244363.94</v>
      </c>
      <c r="I103" s="372" t="n">
        <v>263.3998469382256</v>
      </c>
      <c r="J103" s="373" t="n">
        <v>927.73</v>
      </c>
      <c r="K103" s="127" t="inlineStr">
        <is>
          <t>ATIVO</t>
        </is>
      </c>
      <c r="L103" s="374" t="inlineStr">
        <is>
          <t>ATIVO</t>
        </is>
      </c>
      <c r="M103" t="inlineStr">
        <is>
          <t>IBIRAPITANGA FASE 3</t>
        </is>
      </c>
    </row>
    <row r="104" hidden="1">
      <c r="A104" t="inlineStr">
        <is>
          <t>Q025L05</t>
        </is>
      </c>
      <c r="B104" s="123" t="inlineStr">
        <is>
          <t>GABRIEL SOUFIA</t>
        </is>
      </c>
      <c r="C104" s="123" t="n"/>
      <c r="D104" s="124" t="n"/>
      <c r="E104" s="124" t="n">
        <v>44334</v>
      </c>
      <c r="F104" s="125" t="n">
        <v>47</v>
      </c>
      <c r="G104" s="124" t="n">
        <v>229500</v>
      </c>
      <c r="H104" s="372" t="n">
        <v>229500</v>
      </c>
      <c r="I104" s="372" t="n">
        <v>247.5007279433175</v>
      </c>
      <c r="J104" s="373" t="n">
        <v>927.27</v>
      </c>
      <c r="K104" s="127" t="inlineStr">
        <is>
          <t>ATIVO</t>
        </is>
      </c>
      <c r="L104" s="374" t="inlineStr">
        <is>
          <t>ATIVO</t>
        </is>
      </c>
      <c r="M104" t="inlineStr">
        <is>
          <t>IBIRAPITANGA FASE 3</t>
        </is>
      </c>
    </row>
    <row r="105" hidden="1">
      <c r="A105" t="inlineStr">
        <is>
          <t>Q025L06</t>
        </is>
      </c>
      <c r="B105" s="123" t="inlineStr">
        <is>
          <t>FELIPE ALVAREZ DAMASO</t>
        </is>
      </c>
      <c r="C105" s="123" t="n"/>
      <c r="D105" s="124" t="n"/>
      <c r="E105" s="124" t="n">
        <v>44393</v>
      </c>
      <c r="F105" s="125" t="n">
        <v>6</v>
      </c>
      <c r="G105" s="124" t="n">
        <v>282462.6</v>
      </c>
      <c r="H105" s="372" t="n">
        <v>282462.6</v>
      </c>
      <c r="I105" s="372" t="n">
        <v>286.9097003555104</v>
      </c>
      <c r="J105" s="373" t="n">
        <v>984.5</v>
      </c>
      <c r="K105" s="127" t="inlineStr">
        <is>
          <t>ATIVO</t>
        </is>
      </c>
      <c r="L105" s="374" t="inlineStr">
        <is>
          <t>ATIVO</t>
        </is>
      </c>
      <c r="M105" t="inlineStr">
        <is>
          <t>IBIRAPITANGA FASE 3</t>
        </is>
      </c>
    </row>
    <row r="106" hidden="1">
      <c r="A106" t="inlineStr">
        <is>
          <t>Q025L07</t>
        </is>
      </c>
      <c r="B106" s="123" t="inlineStr">
        <is>
          <t>CARLOS ROBERTO TAVARES JUNIOR</t>
        </is>
      </c>
      <c r="C106" s="123" t="n"/>
      <c r="D106" s="124" t="n"/>
      <c r="E106" s="124" t="n">
        <v>44396</v>
      </c>
      <c r="F106" s="125" t="n">
        <v>6</v>
      </c>
      <c r="G106" s="124" t="n">
        <v>294298.34</v>
      </c>
      <c r="H106" s="372" t="n">
        <v>294298.34</v>
      </c>
      <c r="I106" s="372" t="n">
        <v>286.871243505639</v>
      </c>
      <c r="J106" s="373" t="n">
        <v>1025.89</v>
      </c>
      <c r="K106" s="127" t="inlineStr">
        <is>
          <t>ATIVO</t>
        </is>
      </c>
      <c r="L106" s="374" t="inlineStr">
        <is>
          <t>ATIVO</t>
        </is>
      </c>
      <c r="M106" t="inlineStr">
        <is>
          <t>IBIRAPITANGA FASE 3</t>
        </is>
      </c>
    </row>
    <row r="107" hidden="1">
      <c r="A107" t="inlineStr">
        <is>
          <t>Q025L010</t>
        </is>
      </c>
      <c r="B107" s="123" t="inlineStr">
        <is>
          <t>EDUARDO BOLOGNESI ROQUE</t>
        </is>
      </c>
      <c r="C107" s="123" t="n"/>
      <c r="D107" s="124" t="n"/>
      <c r="E107" s="124" t="n">
        <v>44319</v>
      </c>
      <c r="F107" s="125" t="n">
        <v>82</v>
      </c>
      <c r="G107" s="124" t="n">
        <v>123433.5</v>
      </c>
      <c r="H107" s="372" t="n">
        <v>123433.5</v>
      </c>
      <c r="I107" s="372" t="n">
        <v>146.0786054107789</v>
      </c>
      <c r="J107" s="373" t="n">
        <v>844.98</v>
      </c>
      <c r="K107" s="127" t="inlineStr">
        <is>
          <t>ATIVO</t>
        </is>
      </c>
      <c r="L107" s="374" t="inlineStr">
        <is>
          <t>ATIVO</t>
        </is>
      </c>
      <c r="M107" t="inlineStr">
        <is>
          <t>IBIRAPITANGA FASE 3</t>
        </is>
      </c>
    </row>
    <row r="108" hidden="1">
      <c r="A108" t="inlineStr">
        <is>
          <t>Q025L011</t>
        </is>
      </c>
      <c r="B108" s="123" t="inlineStr">
        <is>
          <t>FLAVIO BAPTISTA NISHIYAMAMOTO</t>
        </is>
      </c>
      <c r="C108" s="123" t="n"/>
      <c r="D108" s="124" t="n"/>
      <c r="E108" s="124" t="n">
        <v>44251</v>
      </c>
      <c r="F108" s="125" t="n">
        <v>46</v>
      </c>
      <c r="G108" s="124" t="n">
        <v>207000</v>
      </c>
      <c r="H108" s="372" t="n">
        <v>207000</v>
      </c>
      <c r="I108" s="372" t="n">
        <v>244.4583535080364</v>
      </c>
      <c r="J108" s="373" t="n">
        <v>846.77</v>
      </c>
      <c r="K108" s="127" t="inlineStr">
        <is>
          <t>ATIVO</t>
        </is>
      </c>
      <c r="L108" s="374" t="inlineStr">
        <is>
          <t>ATIVO</t>
        </is>
      </c>
      <c r="M108" t="inlineStr">
        <is>
          <t>IBIRAPITANGA FASE 3</t>
        </is>
      </c>
    </row>
    <row r="109" hidden="1">
      <c r="A109" t="inlineStr">
        <is>
          <t>Q025L012</t>
        </is>
      </c>
      <c r="B109" s="123" t="inlineStr">
        <is>
          <t>RODRIGO LEAL PEROTI</t>
        </is>
      </c>
      <c r="C109" s="123" t="n"/>
      <c r="D109" s="124" t="n"/>
      <c r="E109" s="124" t="n">
        <v>44076</v>
      </c>
      <c r="F109" s="125" t="n">
        <v>45</v>
      </c>
      <c r="G109" s="124" t="n">
        <v>207000</v>
      </c>
      <c r="H109" s="372" t="n">
        <v>207000</v>
      </c>
      <c r="I109" s="372" t="n">
        <v>244.4583535080364</v>
      </c>
      <c r="J109" s="373" t="n">
        <v>846.77</v>
      </c>
      <c r="K109" s="127" t="inlineStr">
        <is>
          <t>QUITADO</t>
        </is>
      </c>
      <c r="L109" s="374" t="inlineStr">
        <is>
          <t>QUITADO</t>
        </is>
      </c>
      <c r="M109" t="inlineStr">
        <is>
          <t>IBIRAPITANGA FASE 3</t>
        </is>
      </c>
    </row>
    <row r="110" hidden="1">
      <c r="A110" t="inlineStr">
        <is>
          <t>Q025L016</t>
        </is>
      </c>
      <c r="B110" s="123" t="inlineStr">
        <is>
          <t>PAULO VIEIRA DA SILVA FILHO</t>
        </is>
      </c>
      <c r="C110" s="123" t="n"/>
      <c r="D110" s="124" t="n"/>
      <c r="E110" s="124" t="n">
        <v>43589</v>
      </c>
      <c r="F110" s="125" t="n">
        <v>96</v>
      </c>
      <c r="G110" s="124" t="n">
        <v>140910</v>
      </c>
      <c r="H110" s="372" t="n">
        <v>140910</v>
      </c>
      <c r="I110" s="372" t="n">
        <v>160.3564234747875</v>
      </c>
      <c r="J110" s="373" t="n">
        <v>878.73</v>
      </c>
      <c r="K110" s="127" t="inlineStr">
        <is>
          <t>ATIVO</t>
        </is>
      </c>
      <c r="L110" s="374" t="inlineStr">
        <is>
          <t>ATIVO</t>
        </is>
      </c>
      <c r="M110" t="inlineStr">
        <is>
          <t>IBIRAPITANGA FASE 3</t>
        </is>
      </c>
    </row>
    <row r="111" hidden="1">
      <c r="A111" t="inlineStr">
        <is>
          <t>Q025L017</t>
        </is>
      </c>
      <c r="B111" s="123" t="inlineStr">
        <is>
          <t>ANTONIO BAZILIO NETO</t>
        </is>
      </c>
      <c r="C111" s="123" t="n"/>
      <c r="D111" s="124" t="n"/>
      <c r="E111" s="124" t="n">
        <v>44010</v>
      </c>
      <c r="F111" s="125" t="n">
        <v>48</v>
      </c>
      <c r="G111" s="124" t="n">
        <v>193288.62</v>
      </c>
      <c r="H111" s="372" t="n">
        <v>193288.62</v>
      </c>
      <c r="I111" s="372" t="n">
        <v>219.9636065685706</v>
      </c>
      <c r="J111" s="373" t="n">
        <v>878.73</v>
      </c>
      <c r="K111" s="127" t="inlineStr">
        <is>
          <t>ATIVO</t>
        </is>
      </c>
      <c r="L111" s="374" t="inlineStr">
        <is>
          <t>ATIVO</t>
        </is>
      </c>
      <c r="M111" t="inlineStr">
        <is>
          <t>IBIRAPITANGA FASE 3</t>
        </is>
      </c>
    </row>
    <row r="112" hidden="1">
      <c r="A112" t="inlineStr">
        <is>
          <t>Q025L018</t>
        </is>
      </c>
      <c r="B112" s="123" t="inlineStr">
        <is>
          <t>JOSE AUGUSTO FELIX DA SILVA</t>
        </is>
      </c>
      <c r="C112" s="123" t="n"/>
      <c r="D112" s="124" t="n"/>
      <c r="E112" s="124" t="n">
        <v>44261</v>
      </c>
      <c r="F112" s="125" t="n">
        <v>42</v>
      </c>
      <c r="G112" s="124" t="n">
        <v>192809.75</v>
      </c>
      <c r="H112" s="372" t="n">
        <v>192809.75</v>
      </c>
      <c r="I112" s="372" t="n">
        <v>219.4186496420971</v>
      </c>
      <c r="J112" s="373" t="n">
        <v>878.73</v>
      </c>
      <c r="K112" s="127" t="inlineStr">
        <is>
          <t>QUITADO</t>
        </is>
      </c>
      <c r="L112" s="374" t="inlineStr">
        <is>
          <t>QUITADO</t>
        </is>
      </c>
      <c r="M112" t="inlineStr">
        <is>
          <t>IBIRAPITANGA FASE 3</t>
        </is>
      </c>
    </row>
    <row r="113" hidden="1">
      <c r="A113" t="inlineStr">
        <is>
          <t>Q025L020</t>
        </is>
      </c>
      <c r="B113" s="123" t="inlineStr">
        <is>
          <t>RICHARD MCNAUGHT</t>
        </is>
      </c>
      <c r="C113" s="123" t="n"/>
      <c r="D113" s="124" t="n"/>
      <c r="E113" s="124" t="n">
        <v>44281</v>
      </c>
      <c r="F113" s="125" t="n">
        <v>48</v>
      </c>
      <c r="G113" s="124" t="n">
        <v>220500</v>
      </c>
      <c r="H113" s="372" t="n">
        <v>220500</v>
      </c>
      <c r="I113" s="372" t="n">
        <v>244.4079895364561</v>
      </c>
      <c r="J113" s="373" t="n">
        <v>902.1799999999999</v>
      </c>
      <c r="K113" s="127" t="inlineStr">
        <is>
          <t>ATIVO</t>
        </is>
      </c>
      <c r="L113" s="374" t="inlineStr">
        <is>
          <t>ATIVO</t>
        </is>
      </c>
      <c r="M113" t="inlineStr">
        <is>
          <t>IBIRAPITANGA FASE 3</t>
        </is>
      </c>
    </row>
    <row r="114" hidden="1">
      <c r="A114" t="inlineStr">
        <is>
          <t>Q026L01</t>
        </is>
      </c>
      <c r="B114" s="123" t="inlineStr">
        <is>
          <t>JOSE FERREIRA CARDOSO JUNIOR</t>
        </is>
      </c>
      <c r="C114" s="123" t="n"/>
      <c r="D114" s="124" t="n"/>
      <c r="E114" s="124" t="n">
        <v>43375</v>
      </c>
      <c r="F114" s="125" t="n">
        <v>96</v>
      </c>
      <c r="G114" s="124" t="n">
        <v>204045</v>
      </c>
      <c r="H114" s="372" t="n">
        <v>204045</v>
      </c>
      <c r="I114" s="372" t="n">
        <v>132.5208479463799</v>
      </c>
      <c r="J114" s="373" t="n">
        <v>1539.72</v>
      </c>
      <c r="K114" s="127" t="inlineStr">
        <is>
          <t>ATIVO</t>
        </is>
      </c>
      <c r="L114" s="374" t="inlineStr">
        <is>
          <t>ATIVO</t>
        </is>
      </c>
      <c r="M114" t="inlineStr">
        <is>
          <t>IBIRAPITANGA FASE 3</t>
        </is>
      </c>
    </row>
    <row r="115" hidden="1">
      <c r="A115" t="inlineStr">
        <is>
          <t>Q026L03</t>
        </is>
      </c>
      <c r="B115" s="123" t="inlineStr">
        <is>
          <t>MARCO ANTONIO GUEDES GOUVEA</t>
        </is>
      </c>
      <c r="C115" s="123" t="n"/>
      <c r="D115" s="124" t="n"/>
      <c r="E115" s="124" t="n">
        <v>44361</v>
      </c>
      <c r="F115" s="125" t="n">
        <v>70</v>
      </c>
      <c r="G115" s="124" t="n">
        <v>123525</v>
      </c>
      <c r="H115" s="372" t="n">
        <v>123525</v>
      </c>
      <c r="I115" s="372" t="n">
        <v>154.40625</v>
      </c>
      <c r="J115" s="373" t="n">
        <v>800</v>
      </c>
      <c r="K115" s="127" t="inlineStr">
        <is>
          <t>ATIVO</t>
        </is>
      </c>
      <c r="L115" s="374" t="inlineStr">
        <is>
          <t>ATIVO</t>
        </is>
      </c>
      <c r="M115" t="inlineStr">
        <is>
          <t>IBIRAPITANGA FASE 3</t>
        </is>
      </c>
    </row>
    <row r="116" hidden="1">
      <c r="A116" t="inlineStr">
        <is>
          <t>Q026L04</t>
        </is>
      </c>
      <c r="B116" s="123" t="inlineStr">
        <is>
          <t>AMANDA OLIVEIRA DE ALMEIDA ARAUJO</t>
        </is>
      </c>
      <c r="C116" s="123" t="n"/>
      <c r="D116" s="124" t="n"/>
      <c r="E116" s="124" t="n">
        <v>43446</v>
      </c>
      <c r="F116" s="125" t="n">
        <v>96</v>
      </c>
      <c r="G116" s="124" t="n">
        <v>126493.26</v>
      </c>
      <c r="H116" s="372" t="n">
        <v>126493.26</v>
      </c>
      <c r="I116" s="372" t="n">
        <v>158.116575</v>
      </c>
      <c r="J116" s="373" t="n">
        <v>800</v>
      </c>
      <c r="K116" s="127" t="inlineStr">
        <is>
          <t>ATIVO</t>
        </is>
      </c>
      <c r="L116" s="374" t="inlineStr">
        <is>
          <t>ATIVO</t>
        </is>
      </c>
      <c r="M116" t="inlineStr">
        <is>
          <t>IBIRAPITANGA FASE 3</t>
        </is>
      </c>
    </row>
    <row r="117" hidden="1">
      <c r="A117" t="inlineStr">
        <is>
          <t>Q027L01</t>
        </is>
      </c>
      <c r="B117" s="123" t="inlineStr">
        <is>
          <t>EDSON DA SILVA</t>
        </is>
      </c>
      <c r="C117" s="123" t="n"/>
      <c r="D117" s="124" t="n"/>
      <c r="E117" s="124" t="n">
        <v>43822</v>
      </c>
      <c r="F117" s="125" t="n">
        <v>48</v>
      </c>
      <c r="G117" s="124" t="n">
        <v>362000</v>
      </c>
      <c r="H117" s="372" t="n">
        <v>362000</v>
      </c>
      <c r="I117" s="372" t="n">
        <v>136.9184276318029</v>
      </c>
      <c r="J117" s="373" t="n">
        <v>2643.91</v>
      </c>
      <c r="K117" s="127" t="inlineStr">
        <is>
          <t>QUITADO</t>
        </is>
      </c>
      <c r="L117" s="374" t="inlineStr">
        <is>
          <t>QUITADO</t>
        </is>
      </c>
      <c r="M117" t="inlineStr">
        <is>
          <t>IBIRAPITANGA FASE 3</t>
        </is>
      </c>
    </row>
    <row r="118" hidden="1">
      <c r="A118" t="inlineStr">
        <is>
          <t>Q027L05</t>
        </is>
      </c>
      <c r="B118" s="123" t="inlineStr">
        <is>
          <t>SIMONE CRISTINA MACERA PALMOS</t>
        </is>
      </c>
      <c r="C118" s="123" t="n"/>
      <c r="D118" s="124" t="n"/>
      <c r="E118" s="124" t="n">
        <v>43776</v>
      </c>
      <c r="F118" s="125" t="n">
        <v>60</v>
      </c>
      <c r="G118" s="124" t="n">
        <v>219600</v>
      </c>
      <c r="H118" s="372" t="n">
        <v>219600</v>
      </c>
      <c r="I118" s="372" t="n">
        <v>196.2343731848767</v>
      </c>
      <c r="J118" s="373" t="n">
        <v>1119.07</v>
      </c>
      <c r="K118" s="127" t="inlineStr">
        <is>
          <t>ATIVO</t>
        </is>
      </c>
      <c r="L118" s="374" t="inlineStr">
        <is>
          <t>ATIVO</t>
        </is>
      </c>
      <c r="M118" t="inlineStr">
        <is>
          <t>IBIRAPITANGA FASE 3</t>
        </is>
      </c>
    </row>
    <row r="119" hidden="1">
      <c r="A119" t="inlineStr">
        <is>
          <t>Q028L03</t>
        </is>
      </c>
      <c r="B119" s="123" t="inlineStr">
        <is>
          <t>ENIO ROBERTO YAMAMOTO</t>
        </is>
      </c>
      <c r="C119" s="123" t="n"/>
      <c r="D119" s="124" t="n"/>
      <c r="E119" s="124" t="n">
        <v>44378</v>
      </c>
      <c r="F119" s="125" t="n">
        <v>48</v>
      </c>
      <c r="G119" s="124" t="n">
        <v>270000</v>
      </c>
      <c r="H119" s="372" t="n">
        <v>270000</v>
      </c>
      <c r="I119" s="372" t="n">
        <v>270.929287455974</v>
      </c>
      <c r="J119" s="373" t="n">
        <v>996.5700000000001</v>
      </c>
      <c r="K119" s="127" t="inlineStr">
        <is>
          <t>ATIVO</t>
        </is>
      </c>
      <c r="L119" s="374" t="inlineStr">
        <is>
          <t>ATIVO</t>
        </is>
      </c>
      <c r="M119" t="inlineStr">
        <is>
          <t>IBIRAPITANGA FASE 3</t>
        </is>
      </c>
    </row>
    <row r="120" hidden="1">
      <c r="A120" t="inlineStr">
        <is>
          <t>Q02L013</t>
        </is>
      </c>
      <c r="B120" s="123" t="inlineStr">
        <is>
          <t>ANTONIA MARIA TEIXEIRA</t>
        </is>
      </c>
      <c r="C120" s="123" t="n"/>
      <c r="D120" s="124" t="n"/>
      <c r="E120" s="124" t="n">
        <v>44575</v>
      </c>
      <c r="F120" s="125" t="n">
        <v>180</v>
      </c>
      <c r="G120" s="124" t="n">
        <v>302012.48</v>
      </c>
      <c r="H120" s="372" t="n">
        <v>302012.48</v>
      </c>
      <c r="I120" s="372" t="n">
        <v>255.0113399363342</v>
      </c>
      <c r="J120" s="373" t="n">
        <v>1184.31</v>
      </c>
      <c r="K120" s="127" t="inlineStr">
        <is>
          <t>ATIVO</t>
        </is>
      </c>
      <c r="L120" s="374" t="inlineStr">
        <is>
          <t>ATIVO</t>
        </is>
      </c>
      <c r="M120" t="inlineStr">
        <is>
          <t>IBIRAPITANGA FASE 3</t>
        </is>
      </c>
    </row>
    <row r="121" hidden="1">
      <c r="A121" t="inlineStr">
        <is>
          <t>Q06L07</t>
        </is>
      </c>
      <c r="B121" s="123" t="inlineStr">
        <is>
          <t>MARCELO CARLOS NATUCCI</t>
        </is>
      </c>
      <c r="C121" s="123" t="n"/>
      <c r="D121" s="124" t="n"/>
      <c r="E121" s="124" t="n">
        <v>44491</v>
      </c>
      <c r="F121" s="125" t="n">
        <v>47</v>
      </c>
      <c r="G121" s="124" t="n">
        <v>258300</v>
      </c>
      <c r="H121" s="372" t="n">
        <v>258300</v>
      </c>
      <c r="I121" s="372" t="n">
        <v>322.875</v>
      </c>
      <c r="J121" s="373" t="n">
        <v>800</v>
      </c>
      <c r="K121" s="127" t="inlineStr">
        <is>
          <t>ATIVO</t>
        </is>
      </c>
      <c r="L121" s="374" t="inlineStr">
        <is>
          <t>ATIVO</t>
        </is>
      </c>
      <c r="M121" t="inlineStr">
        <is>
          <t>IBIRAPITANGA FASE 3</t>
        </is>
      </c>
    </row>
    <row r="122" hidden="1">
      <c r="A122" t="inlineStr">
        <is>
          <t>Q06L012</t>
        </is>
      </c>
      <c r="B122" s="123" t="inlineStr">
        <is>
          <t>VANDERSON DIAS DA SILVA</t>
        </is>
      </c>
      <c r="C122" s="123" t="n"/>
      <c r="D122" s="124" t="n"/>
      <c r="E122" s="124" t="n">
        <v>44477</v>
      </c>
      <c r="F122" s="125" t="n">
        <v>179</v>
      </c>
      <c r="G122" s="124" t="n">
        <v>270000</v>
      </c>
      <c r="H122" s="372" t="n">
        <v>270000</v>
      </c>
      <c r="I122" s="372" t="n">
        <v>327.0467676877793</v>
      </c>
      <c r="J122" s="373" t="n">
        <v>825.5700000000001</v>
      </c>
      <c r="K122" s="127" t="inlineStr">
        <is>
          <t>ATIVO</t>
        </is>
      </c>
      <c r="L122" s="374" t="inlineStr">
        <is>
          <t>ATIVO</t>
        </is>
      </c>
      <c r="M122" t="inlineStr">
        <is>
          <t>IBIRAPITANGA FASE 3</t>
        </is>
      </c>
    </row>
    <row r="123" hidden="1">
      <c r="A123" t="inlineStr">
        <is>
          <t>Q06L025</t>
        </is>
      </c>
      <c r="B123" s="123" t="inlineStr">
        <is>
          <t>ISRAEL DAMASCENO BEZERRA</t>
        </is>
      </c>
      <c r="C123" s="123" t="n"/>
      <c r="D123" s="124" t="n"/>
      <c r="E123" s="124" t="n">
        <v>44507</v>
      </c>
      <c r="F123" s="125" t="n">
        <v>47</v>
      </c>
      <c r="G123" s="124" t="n">
        <v>252000</v>
      </c>
      <c r="H123" s="372" t="n">
        <v>252000</v>
      </c>
      <c r="I123" s="372" t="n">
        <v>305.5175005758762</v>
      </c>
      <c r="J123" s="373" t="n">
        <v>824.83</v>
      </c>
      <c r="K123" s="127" t="inlineStr">
        <is>
          <t>ATIVO</t>
        </is>
      </c>
      <c r="L123" s="374" t="inlineStr">
        <is>
          <t>ATIVO</t>
        </is>
      </c>
      <c r="M123" t="inlineStr">
        <is>
          <t>IBIRAPITANGA FASE 3</t>
        </is>
      </c>
    </row>
    <row r="124" hidden="1">
      <c r="A124" t="inlineStr">
        <is>
          <t>Q013L04</t>
        </is>
      </c>
      <c r="B124" s="123" t="inlineStr">
        <is>
          <t>RAQUEL DOS PASSOS DOS SANTOS</t>
        </is>
      </c>
      <c r="C124" s="123" t="n"/>
      <c r="D124" s="124" t="n"/>
      <c r="E124" s="124" t="n">
        <v>44587</v>
      </c>
      <c r="F124" s="125" t="n">
        <v>48</v>
      </c>
      <c r="G124" s="124" t="n">
        <v>324000</v>
      </c>
      <c r="H124" s="372" t="n">
        <v>324000</v>
      </c>
      <c r="I124" s="372" t="n">
        <v>324</v>
      </c>
      <c r="J124" s="373" t="n">
        <v>1000</v>
      </c>
      <c r="K124" s="127" t="inlineStr">
        <is>
          <t>ATIVO</t>
        </is>
      </c>
      <c r="L124" s="374" t="inlineStr">
        <is>
          <t>ATIVO</t>
        </is>
      </c>
      <c r="M124" t="inlineStr">
        <is>
          <t>IBIRAPITANGA FASE 3</t>
        </is>
      </c>
    </row>
    <row r="125" hidden="1">
      <c r="A125" t="inlineStr">
        <is>
          <t>Q022L01</t>
        </is>
      </c>
      <c r="B125" s="123" t="inlineStr">
        <is>
          <t>FABIANO  DE OLIVEIRA BORTOLATO</t>
        </is>
      </c>
      <c r="C125" s="123" t="n"/>
      <c r="D125" s="124" t="n"/>
      <c r="E125" s="124" t="n">
        <v>44495</v>
      </c>
      <c r="F125" s="125" t="n">
        <v>186</v>
      </c>
      <c r="G125" s="124" t="n">
        <v>360000</v>
      </c>
      <c r="H125" s="372" t="n">
        <v>360000</v>
      </c>
      <c r="I125" s="372" t="n">
        <v>141.2678792159633</v>
      </c>
      <c r="J125" s="373" t="n">
        <v>2548.35</v>
      </c>
      <c r="K125" s="127" t="inlineStr">
        <is>
          <t>ATIVO</t>
        </is>
      </c>
      <c r="L125" s="374" t="inlineStr">
        <is>
          <t>ATIVO</t>
        </is>
      </c>
      <c r="M125" t="inlineStr">
        <is>
          <t>IBIRAPITANGA FASE 3</t>
        </is>
      </c>
    </row>
    <row r="126" hidden="1">
      <c r="A126" t="inlineStr">
        <is>
          <t>Q024L03</t>
        </is>
      </c>
      <c r="B126" s="123" t="inlineStr">
        <is>
          <t>MOISES YOSHIFUMI KOMATSU</t>
        </is>
      </c>
      <c r="C126" s="123" t="n"/>
      <c r="D126" s="124" t="n"/>
      <c r="E126" s="124" t="n">
        <v>44535</v>
      </c>
      <c r="F126" s="125" t="n">
        <v>48</v>
      </c>
      <c r="G126" s="124" t="n">
        <v>274500</v>
      </c>
      <c r="H126" s="372" t="n">
        <v>274500</v>
      </c>
      <c r="I126" s="372" t="n">
        <v>312.0701219858801</v>
      </c>
      <c r="J126" s="373" t="n">
        <v>879.61</v>
      </c>
      <c r="K126" s="127" t="inlineStr">
        <is>
          <t>ATIVO</t>
        </is>
      </c>
      <c r="L126" s="374" t="inlineStr">
        <is>
          <t>ATIVO</t>
        </is>
      </c>
      <c r="M126" t="inlineStr">
        <is>
          <t>IBIRAPITANGA FASE 3</t>
        </is>
      </c>
    </row>
    <row r="127" hidden="1">
      <c r="A127" t="inlineStr">
        <is>
          <t>Q024L04</t>
        </is>
      </c>
      <c r="B127" s="123" t="inlineStr">
        <is>
          <t>FERNANDA ALVES DE MOURA MOREIRA</t>
        </is>
      </c>
      <c r="C127" s="123" t="n"/>
      <c r="D127" s="124" t="n"/>
      <c r="E127" s="124" t="n">
        <v>44586</v>
      </c>
      <c r="F127" s="125" t="n">
        <v>47</v>
      </c>
      <c r="G127" s="124" t="n">
        <v>274500</v>
      </c>
      <c r="H127" s="372" t="n">
        <v>274500</v>
      </c>
      <c r="I127" s="372" t="n">
        <v>312.0701219858801</v>
      </c>
      <c r="J127" s="373" t="n">
        <v>879.61</v>
      </c>
      <c r="K127" s="127" t="inlineStr">
        <is>
          <t>ATIVO</t>
        </is>
      </c>
      <c r="L127" s="374" t="inlineStr">
        <is>
          <t>ATIVO</t>
        </is>
      </c>
      <c r="M127" t="inlineStr">
        <is>
          <t>IBIRAPITANGA FASE 3</t>
        </is>
      </c>
    </row>
    <row r="128" hidden="1">
      <c r="A128" t="inlineStr">
        <is>
          <t>Q024L05</t>
        </is>
      </c>
      <c r="B128" s="123" t="inlineStr">
        <is>
          <t>MATHEUS RIQUETTO DE SOUZA</t>
        </is>
      </c>
      <c r="C128" s="123" t="n"/>
      <c r="D128" s="124" t="n"/>
      <c r="E128" s="124" t="n">
        <v>44491</v>
      </c>
      <c r="F128" s="125" t="n">
        <v>180</v>
      </c>
      <c r="G128" s="124" t="n">
        <v>252000</v>
      </c>
      <c r="H128" s="372" t="n">
        <v>252000</v>
      </c>
      <c r="I128" s="372" t="n">
        <v>286.4906037903162</v>
      </c>
      <c r="J128" s="373" t="n">
        <v>879.61</v>
      </c>
      <c r="K128" s="127" t="inlineStr">
        <is>
          <t>ATIVO</t>
        </is>
      </c>
      <c r="L128" s="374" t="inlineStr">
        <is>
          <t>ATIVO</t>
        </is>
      </c>
      <c r="M128" t="inlineStr">
        <is>
          <t>IBIRAPITANGA FASE 3</t>
        </is>
      </c>
    </row>
    <row r="129" hidden="1">
      <c r="A129" t="inlineStr">
        <is>
          <t>Q025L08</t>
        </is>
      </c>
      <c r="B129" s="123" t="inlineStr">
        <is>
          <t>JORGE VALDO DOS SANTOS</t>
        </is>
      </c>
      <c r="C129" s="123" t="n"/>
      <c r="D129" s="124" t="n"/>
      <c r="E129" s="124" t="n">
        <v>44528</v>
      </c>
      <c r="F129" s="125" t="n">
        <v>49</v>
      </c>
      <c r="G129" s="124" t="n">
        <v>306900</v>
      </c>
      <c r="H129" s="372" t="n">
        <v>306900</v>
      </c>
      <c r="I129" s="372" t="n">
        <v>299.1548801528428</v>
      </c>
      <c r="J129" s="373" t="n">
        <v>1025.89</v>
      </c>
      <c r="K129" s="127" t="inlineStr">
        <is>
          <t>ATIVO</t>
        </is>
      </c>
      <c r="L129" s="374" t="inlineStr">
        <is>
          <t>ATIVO</t>
        </is>
      </c>
      <c r="M129" t="inlineStr">
        <is>
          <t>IBIRAPITANGA FASE 3</t>
        </is>
      </c>
    </row>
    <row r="130" hidden="1">
      <c r="A130" t="inlineStr">
        <is>
          <t>Q025L09</t>
        </is>
      </c>
      <c r="B130" s="123" t="inlineStr">
        <is>
          <t>UELINTON MATOS SOUZA DE OLIVEIRA</t>
        </is>
      </c>
      <c r="C130" s="123" t="n"/>
      <c r="D130" s="124" t="n"/>
      <c r="E130" s="124" t="n">
        <v>44517</v>
      </c>
      <c r="F130" s="125" t="n">
        <v>48</v>
      </c>
      <c r="G130" s="124" t="n">
        <v>308722.12</v>
      </c>
      <c r="H130" s="372" t="n">
        <v>308722.12</v>
      </c>
      <c r="I130" s="372" t="n">
        <v>299.7767808591626</v>
      </c>
      <c r="J130" s="373" t="n">
        <v>1029.84</v>
      </c>
      <c r="K130" s="127" t="inlineStr">
        <is>
          <t>ATIVO</t>
        </is>
      </c>
      <c r="L130" s="374" t="inlineStr">
        <is>
          <t>ATIVO</t>
        </is>
      </c>
      <c r="M130" t="inlineStr">
        <is>
          <t>IBIRAPITANGA FASE 3</t>
        </is>
      </c>
    </row>
    <row r="131">
      <c r="A131" t="inlineStr">
        <is>
          <t>Q06L015</t>
        </is>
      </c>
      <c r="B131" s="123" t="inlineStr">
        <is>
          <t>SALATIEL LUZ MARINHO</t>
        </is>
      </c>
      <c r="C131" s="123" t="n"/>
      <c r="D131" s="124" t="n"/>
      <c r="E131" s="124" t="n">
        <v>44379</v>
      </c>
      <c r="F131" s="125" t="n">
        <v>183</v>
      </c>
      <c r="G131" s="124" t="n">
        <v>114111</v>
      </c>
      <c r="H131" s="372" t="n">
        <v>114111</v>
      </c>
      <c r="I131" s="372" t="n">
        <v>126.0825368764157</v>
      </c>
      <c r="J131" s="373" t="n">
        <v>905.05</v>
      </c>
      <c r="K131" s="127" t="inlineStr">
        <is>
          <t>ATIVO</t>
        </is>
      </c>
      <c r="L131" s="374" t="inlineStr">
        <is>
          <t>ATIVO</t>
        </is>
      </c>
      <c r="M131" t="inlineStr">
        <is>
          <t>Terra Luz Residencial</t>
        </is>
      </c>
    </row>
    <row r="132">
      <c r="A132" t="inlineStr">
        <is>
          <t>Q03L015</t>
        </is>
      </c>
      <c r="B132" s="123" t="inlineStr">
        <is>
          <t>THAMYRIS NUNES SUGAHARA</t>
        </is>
      </c>
      <c r="C132" s="123" t="n"/>
      <c r="D132" s="124" t="n"/>
      <c r="E132" s="124" t="n">
        <v>44433</v>
      </c>
      <c r="F132" s="125" t="n">
        <v>183</v>
      </c>
      <c r="G132" s="124" t="n">
        <v>118467.75</v>
      </c>
      <c r="H132" s="372" t="n">
        <v>118467.75</v>
      </c>
      <c r="I132" s="372" t="n">
        <v>473.871</v>
      </c>
      <c r="J132" s="373" t="n">
        <v>250</v>
      </c>
      <c r="K132" s="127" t="inlineStr">
        <is>
          <t>ATIVO</t>
        </is>
      </c>
      <c r="L132" s="374" t="inlineStr">
        <is>
          <t>ATIVO</t>
        </is>
      </c>
      <c r="M132" t="inlineStr">
        <is>
          <t>Terra Luz Residencial</t>
        </is>
      </c>
    </row>
    <row r="133">
      <c r="A133" t="inlineStr">
        <is>
          <t>Q03L020</t>
        </is>
      </c>
      <c r="B133" s="123" t="inlineStr">
        <is>
          <t>VILMA MENDES DA SILVA</t>
        </is>
      </c>
      <c r="C133" s="123" t="n"/>
      <c r="D133" s="124" t="n"/>
      <c r="E133" s="124" t="n">
        <v>44484</v>
      </c>
      <c r="F133" s="125" t="n">
        <v>75</v>
      </c>
      <c r="G133" s="124" t="n">
        <v>118467.75</v>
      </c>
      <c r="H133" s="372" t="n">
        <v>118467.75</v>
      </c>
      <c r="I133" s="372" t="n">
        <v>451.3057142857143</v>
      </c>
      <c r="J133" s="373" t="n">
        <v>262.5</v>
      </c>
      <c r="K133" s="127" t="inlineStr">
        <is>
          <t>ATIVO</t>
        </is>
      </c>
      <c r="L133" s="374" t="inlineStr">
        <is>
          <t>ATIVO</t>
        </is>
      </c>
      <c r="M133" t="inlineStr">
        <is>
          <t>Terra Luz Residencial</t>
        </is>
      </c>
    </row>
    <row r="134">
      <c r="A134" t="inlineStr">
        <is>
          <t>Q07L026</t>
        </is>
      </c>
      <c r="B134" s="123" t="inlineStr">
        <is>
          <t>MARCO AURELIO DE OLIVEIRA  GARCIA</t>
        </is>
      </c>
      <c r="C134" s="123" t="n"/>
      <c r="D134" s="124" t="n"/>
      <c r="E134" s="124" t="n">
        <v>44597</v>
      </c>
      <c r="F134" s="125" t="n">
        <v>183</v>
      </c>
      <c r="G134" s="124" t="n">
        <v>94860.14999999999</v>
      </c>
      <c r="H134" s="372" t="n">
        <v>94860.14999999999</v>
      </c>
      <c r="I134" s="372" t="n">
        <v>378.3811328280814</v>
      </c>
      <c r="J134" s="373" t="n">
        <v>250.7</v>
      </c>
      <c r="K134" s="127" t="inlineStr">
        <is>
          <t>ATIVO</t>
        </is>
      </c>
      <c r="L134" s="374" t="inlineStr">
        <is>
          <t>ATIVO</t>
        </is>
      </c>
      <c r="M134" t="inlineStr">
        <is>
          <t>Terra Luz Residencial</t>
        </is>
      </c>
    </row>
    <row r="135">
      <c r="A135" t="inlineStr">
        <is>
          <t>Q08L012</t>
        </is>
      </c>
      <c r="B135" s="123" t="inlineStr">
        <is>
          <t>FABIO MOREIRA DA MOTTA</t>
        </is>
      </c>
      <c r="C135" s="123" t="n"/>
      <c r="D135" s="124" t="n"/>
      <c r="E135" s="124" t="n">
        <v>44445</v>
      </c>
      <c r="F135" s="125" t="n">
        <v>51</v>
      </c>
      <c r="G135" s="124" t="n">
        <v>118467.75</v>
      </c>
      <c r="H135" s="372" t="n">
        <v>118467.75</v>
      </c>
      <c r="I135" s="372" t="n">
        <v>473.871</v>
      </c>
      <c r="J135" s="373" t="n">
        <v>250</v>
      </c>
      <c r="K135" s="127" t="inlineStr">
        <is>
          <t>QUITADO</t>
        </is>
      </c>
      <c r="L135" s="374" t="inlineStr">
        <is>
          <t>QUITADO</t>
        </is>
      </c>
      <c r="M135" t="inlineStr">
        <is>
          <t>Terra Luz Residencial</t>
        </is>
      </c>
    </row>
    <row r="136">
      <c r="A136" t="inlineStr">
        <is>
          <t>Q08L017</t>
        </is>
      </c>
      <c r="B136" s="123" t="inlineStr">
        <is>
          <t>THIAGO IZAIAS DA MOTTA</t>
        </is>
      </c>
      <c r="C136" s="123" t="n"/>
      <c r="D136" s="124" t="n"/>
      <c r="E136" s="124" t="n">
        <v>44418</v>
      </c>
      <c r="F136" s="125" t="n">
        <v>51</v>
      </c>
      <c r="G136" s="124" t="n">
        <v>120377.74</v>
      </c>
      <c r="H136" s="372" t="n">
        <v>120377.74</v>
      </c>
      <c r="I136" s="372" t="n">
        <v>467.7043282306318</v>
      </c>
      <c r="J136" s="373" t="n">
        <v>257.38</v>
      </c>
      <c r="K136" s="127" t="inlineStr">
        <is>
          <t>ATIVO</t>
        </is>
      </c>
      <c r="L136" s="374" t="inlineStr">
        <is>
          <t>ATIVO</t>
        </is>
      </c>
      <c r="M136" t="inlineStr">
        <is>
          <t>Terra Luz Residencial</t>
        </is>
      </c>
    </row>
    <row r="137" hidden="1">
      <c r="A137" t="inlineStr">
        <is>
          <t>Q03L02</t>
        </is>
      </c>
      <c r="B137" s="123" t="inlineStr">
        <is>
          <t>MARIO ROBERTO SALTINI</t>
        </is>
      </c>
      <c r="C137" s="123" t="n"/>
      <c r="D137" s="124" t="n"/>
      <c r="E137" s="124" t="n">
        <v>44638</v>
      </c>
      <c r="F137" s="125" t="n">
        <v>180</v>
      </c>
      <c r="G137" s="124" t="n">
        <v>327469.23</v>
      </c>
      <c r="H137" s="372" t="n">
        <v>327469.23</v>
      </c>
      <c r="I137" s="372" t="n">
        <v>322.7792475333405</v>
      </c>
      <c r="J137" s="373" t="n">
        <v>1014.53</v>
      </c>
      <c r="K137" s="127" t="inlineStr">
        <is>
          <t>ATIVO</t>
        </is>
      </c>
      <c r="L137" s="374" t="inlineStr">
        <is>
          <t>ATIVO</t>
        </is>
      </c>
      <c r="M137" t="inlineStr">
        <is>
          <t>IBIRAPITANGA FASE 3</t>
        </is>
      </c>
    </row>
    <row r="138" hidden="1">
      <c r="A138" t="inlineStr">
        <is>
          <t>Q028L07</t>
        </is>
      </c>
      <c r="B138" s="123" t="inlineStr">
        <is>
          <t>TIAGO DOS SANTOS SOARES ANDRADE</t>
        </is>
      </c>
      <c r="C138" s="123" t="n"/>
      <c r="D138" s="124" t="n"/>
      <c r="E138" s="124" t="n">
        <v>44673</v>
      </c>
      <c r="F138" s="125" t="n">
        <v>180</v>
      </c>
      <c r="G138" s="124" t="n">
        <v>344730.47</v>
      </c>
      <c r="H138" s="372" t="n">
        <v>344730.47</v>
      </c>
      <c r="I138" s="372" t="n">
        <v>299.6770259227707</v>
      </c>
      <c r="J138" s="373" t="n">
        <v>1150.34</v>
      </c>
      <c r="K138" s="127" t="inlineStr">
        <is>
          <t>DISTRATADO</t>
        </is>
      </c>
      <c r="L138" s="374" t="inlineStr">
        <is>
          <t>DISTRATADO</t>
        </is>
      </c>
      <c r="M138" t="inlineStr">
        <is>
          <t>IBIRAPITANGA FASE 3</t>
        </is>
      </c>
    </row>
    <row r="139" hidden="1">
      <c r="A139" t="inlineStr">
        <is>
          <t>Q08L011</t>
        </is>
      </c>
      <c r="B139" s="123" t="inlineStr">
        <is>
          <t>PAULO HENRIQUE DEBBELLIS ARAUJO</t>
        </is>
      </c>
      <c r="C139" s="123" t="n"/>
      <c r="D139" s="124" t="n"/>
      <c r="E139" s="124" t="n">
        <v>44692</v>
      </c>
      <c r="F139" s="125" t="n">
        <v>48</v>
      </c>
      <c r="G139" s="124" t="n">
        <v>291234.05</v>
      </c>
      <c r="H139" s="372" t="n">
        <v>291234.05</v>
      </c>
      <c r="I139" s="372" t="n">
        <v>321.7878017789072</v>
      </c>
      <c r="J139" s="373" t="n">
        <v>905.05</v>
      </c>
      <c r="K139" s="127" t="inlineStr">
        <is>
          <t>ATIVO</t>
        </is>
      </c>
      <c r="L139" s="374" t="inlineStr">
        <is>
          <t>ATIVO</t>
        </is>
      </c>
      <c r="M139" t="inlineStr">
        <is>
          <t>IBIRAPITANGA FASE 3</t>
        </is>
      </c>
    </row>
    <row r="140" hidden="1">
      <c r="A140" t="inlineStr">
        <is>
          <t>Q025L015</t>
        </is>
      </c>
      <c r="B140" s="123" t="inlineStr">
        <is>
          <t>REGIS CORTEZ BUENO</t>
        </is>
      </c>
      <c r="C140" s="123" t="n"/>
      <c r="D140" s="124" t="n"/>
      <c r="E140" s="124" t="n">
        <v>43915</v>
      </c>
      <c r="F140" s="125" t="n">
        <v>180</v>
      </c>
      <c r="G140" s="124" t="n">
        <v>148499.96</v>
      </c>
      <c r="H140" s="372" t="n">
        <v>148499.96</v>
      </c>
      <c r="I140" s="372" t="n">
        <v>178.1108965517241</v>
      </c>
      <c r="J140" s="373" t="n">
        <v>833.75</v>
      </c>
      <c r="K140" s="127" t="inlineStr">
        <is>
          <t>ATIVO</t>
        </is>
      </c>
      <c r="L140" s="374" t="inlineStr">
        <is>
          <t>ATIVO</t>
        </is>
      </c>
      <c r="M140" t="inlineStr">
        <is>
          <t>IBIRAPITANGA FASE 3</t>
        </is>
      </c>
    </row>
    <row r="141">
      <c r="A141" t="inlineStr">
        <is>
          <t>Q08L016</t>
        </is>
      </c>
      <c r="B141" s="123" t="inlineStr">
        <is>
          <t>MARIANA PEREIRA DE MELO</t>
        </is>
      </c>
      <c r="C141" s="123" t="n"/>
      <c r="D141" s="124" t="n"/>
      <c r="E141" s="124" t="n">
        <v>44690</v>
      </c>
      <c r="F141" s="125" t="n">
        <v>14</v>
      </c>
      <c r="G141" s="124" t="n">
        <v>110000</v>
      </c>
      <c r="H141" s="372" t="n">
        <v>110000</v>
      </c>
      <c r="I141" s="372" t="n">
        <v>409.4394401846199</v>
      </c>
      <c r="J141" s="373" t="n">
        <v>268.66</v>
      </c>
      <c r="K141" s="127" t="inlineStr">
        <is>
          <t>QUITADO</t>
        </is>
      </c>
      <c r="L141" s="374" t="inlineStr">
        <is>
          <t>QUITADO</t>
        </is>
      </c>
      <c r="M141" t="inlineStr">
        <is>
          <t>Terra Luz Residencial</t>
        </is>
      </c>
    </row>
    <row r="142">
      <c r="A142" t="inlineStr">
        <is>
          <t>Q07L027</t>
        </is>
      </c>
      <c r="B142" s="123" t="inlineStr">
        <is>
          <t>LILIANE RODRIGUES RIBEIRO</t>
        </is>
      </c>
      <c r="C142" s="123" t="n"/>
      <c r="D142" s="124" t="n"/>
      <c r="E142" s="124" t="n">
        <v>44686</v>
      </c>
      <c r="F142" s="125" t="n">
        <v>182</v>
      </c>
      <c r="G142" s="124" t="n">
        <v>94975.25</v>
      </c>
      <c r="H142" s="372" t="n">
        <v>94975.25</v>
      </c>
      <c r="I142" s="372" t="n">
        <v>378.8402473075389</v>
      </c>
      <c r="J142" s="373" t="n">
        <v>250.7</v>
      </c>
      <c r="K142" s="127" t="inlineStr">
        <is>
          <t>ATIVO</t>
        </is>
      </c>
      <c r="L142" s="374" t="inlineStr">
        <is>
          <t>ATIVO</t>
        </is>
      </c>
      <c r="M142" t="inlineStr">
        <is>
          <t>Terra Luz Residencial</t>
        </is>
      </c>
    </row>
    <row r="143">
      <c r="A143" t="inlineStr">
        <is>
          <t>Q04L03</t>
        </is>
      </c>
      <c r="B143" s="123" t="inlineStr">
        <is>
          <t>REINALDO ALMEIDA VIEIRA</t>
        </is>
      </c>
      <c r="C143" s="123" t="n"/>
      <c r="D143" s="124" t="n"/>
      <c r="E143" s="124" t="n">
        <v>44722</v>
      </c>
      <c r="F143" s="125" t="n">
        <v>180</v>
      </c>
      <c r="G143" s="124" t="n">
        <v>96867</v>
      </c>
      <c r="H143" s="372" t="n">
        <v>96867</v>
      </c>
      <c r="I143" s="372" t="n">
        <v>120.2465335104336</v>
      </c>
      <c r="J143" s="373" t="n">
        <v>805.5700000000001</v>
      </c>
      <c r="K143" s="127" t="inlineStr">
        <is>
          <t>ATIVO</t>
        </is>
      </c>
      <c r="L143" s="374" t="inlineStr">
        <is>
          <t>ATIVO</t>
        </is>
      </c>
      <c r="M143" t="inlineStr">
        <is>
          <t>Terra Luz Residencial</t>
        </is>
      </c>
    </row>
    <row r="144">
      <c r="A144" t="inlineStr">
        <is>
          <t>Q08L010</t>
        </is>
      </c>
      <c r="B144" s="123" t="inlineStr">
        <is>
          <t>MARCELO PACHECO  OLIVEIRA</t>
        </is>
      </c>
      <c r="C144" s="123" t="n"/>
      <c r="D144" s="124" t="n"/>
      <c r="E144" s="124" t="n">
        <v>44715</v>
      </c>
      <c r="F144" s="125" t="n">
        <v>180</v>
      </c>
      <c r="G144" s="124" t="n">
        <v>109087</v>
      </c>
      <c r="H144" s="372" t="n">
        <v>109087</v>
      </c>
      <c r="I144" s="372" t="n">
        <v>134.4926642830724</v>
      </c>
      <c r="J144" s="373" t="n">
        <v>811.1</v>
      </c>
      <c r="K144" s="127" t="inlineStr">
        <is>
          <t>ATIVO</t>
        </is>
      </c>
      <c r="L144" s="374" t="inlineStr">
        <is>
          <t>ATIVO</t>
        </is>
      </c>
      <c r="M144" t="inlineStr">
        <is>
          <t>Terra Luz Residencial</t>
        </is>
      </c>
    </row>
    <row r="145" hidden="1">
      <c r="A145" t="inlineStr">
        <is>
          <t>Q022L05</t>
        </is>
      </c>
      <c r="B145" s="123" t="inlineStr">
        <is>
          <t>EVELIN CRISLAINE RODRIGUES ARAUJO</t>
        </is>
      </c>
      <c r="C145" s="123" t="n"/>
      <c r="D145" s="124" t="n"/>
      <c r="E145" s="124" t="n">
        <v>44763</v>
      </c>
      <c r="F145" s="125" t="n">
        <v>183</v>
      </c>
      <c r="G145" s="124" t="n">
        <v>286641.18</v>
      </c>
      <c r="H145" s="372" t="n">
        <v>286641.18</v>
      </c>
      <c r="I145" s="372" t="n">
        <v>209.2469942403294</v>
      </c>
      <c r="J145" s="373" t="n">
        <v>1369.87</v>
      </c>
      <c r="K145" s="127" t="inlineStr">
        <is>
          <t>DISTRATADO</t>
        </is>
      </c>
      <c r="L145" s="374" t="inlineStr">
        <is>
          <t>DISTRATADO</t>
        </is>
      </c>
      <c r="M145" t="inlineStr">
        <is>
          <t>IBIRAPITANGA FASE 3</t>
        </is>
      </c>
    </row>
    <row r="146">
      <c r="A146" t="inlineStr">
        <is>
          <t>Q07L025</t>
        </is>
      </c>
      <c r="B146" s="123" t="inlineStr">
        <is>
          <t>ANTONIO CARLOS ALDEBARAN RIBEIRO PINTO</t>
        </is>
      </c>
      <c r="C146" s="123" t="n"/>
      <c r="D146" s="124" t="n"/>
      <c r="E146" s="124" t="n">
        <v>44757</v>
      </c>
      <c r="F146" s="125" t="n">
        <v>48</v>
      </c>
      <c r="G146" s="124" t="n">
        <v>94975.25</v>
      </c>
      <c r="H146" s="372" t="n">
        <v>94975.25</v>
      </c>
      <c r="I146" s="372" t="n">
        <v>378.8402473075389</v>
      </c>
      <c r="J146" s="373" t="n">
        <v>250.7</v>
      </c>
      <c r="K146" s="127" t="inlineStr">
        <is>
          <t>ATIVO</t>
        </is>
      </c>
      <c r="L146" s="374" t="inlineStr">
        <is>
          <t>ATIVO</t>
        </is>
      </c>
      <c r="M146" t="inlineStr">
        <is>
          <t>Terra Luz Residencial</t>
        </is>
      </c>
    </row>
    <row r="147" hidden="1">
      <c r="A147" t="inlineStr">
        <is>
          <t>Q020L01</t>
        </is>
      </c>
      <c r="B147" s="123" t="inlineStr">
        <is>
          <t>GABRIEL DE OLIVEIRA ALENCAR</t>
        </is>
      </c>
      <c r="C147" s="123" t="n"/>
      <c r="D147" s="124" t="n"/>
      <c r="E147" s="124" t="n">
        <v>44796</v>
      </c>
      <c r="F147" s="125" t="n">
        <v>48</v>
      </c>
      <c r="G147" s="124" t="n">
        <v>291144.57</v>
      </c>
      <c r="H147" s="372" t="n">
        <v>291144.57</v>
      </c>
      <c r="I147" s="372" t="n">
        <v>324.8909979578856</v>
      </c>
      <c r="J147" s="373" t="n">
        <v>896.13</v>
      </c>
      <c r="K147" s="127" t="inlineStr">
        <is>
          <t>ATIVO</t>
        </is>
      </c>
      <c r="L147" s="374" t="inlineStr">
        <is>
          <t>ATIVO</t>
        </is>
      </c>
      <c r="M147" t="inlineStr">
        <is>
          <t>IBIRAPITANGA FASE 3</t>
        </is>
      </c>
    </row>
    <row r="148" hidden="1">
      <c r="A148" t="inlineStr">
        <is>
          <t>Q023L06</t>
        </is>
      </c>
      <c r="B148" s="123" t="inlineStr">
        <is>
          <t>GABRIELA DOS SANTOS BARROS</t>
        </is>
      </c>
      <c r="C148" s="123" t="n"/>
      <c r="D148" s="124" t="n"/>
      <c r="E148" s="124" t="n">
        <v>44783</v>
      </c>
      <c r="F148" s="125" t="n">
        <v>48</v>
      </c>
      <c r="G148" s="124" t="n">
        <v>272202.06</v>
      </c>
      <c r="H148" s="372" t="n">
        <v>272202.06</v>
      </c>
      <c r="I148" s="372" t="n">
        <v>315.1800055578713</v>
      </c>
      <c r="J148" s="373" t="n">
        <v>863.64</v>
      </c>
      <c r="K148" s="127" t="inlineStr">
        <is>
          <t>ATIVO</t>
        </is>
      </c>
      <c r="L148" s="374" t="inlineStr">
        <is>
          <t>ATIVO</t>
        </is>
      </c>
      <c r="M148" t="inlineStr">
        <is>
          <t>IBIRAPITANGA FASE 3</t>
        </is>
      </c>
    </row>
    <row r="149" hidden="1">
      <c r="A149" t="inlineStr">
        <is>
          <t>Q021L01</t>
        </is>
      </c>
      <c r="B149" s="123" t="inlineStr">
        <is>
          <t>GUILHERME DE PAULA DA SILVA</t>
        </is>
      </c>
      <c r="C149" s="123" t="n"/>
      <c r="D149" s="124" t="n"/>
      <c r="E149" s="124" t="n">
        <v>44802</v>
      </c>
      <c r="F149" s="125" t="n">
        <v>48</v>
      </c>
      <c r="G149" s="124" t="n">
        <v>419400</v>
      </c>
      <c r="H149" s="372" t="n">
        <v>419400</v>
      </c>
      <c r="I149" s="372" t="n">
        <v>185.8498843423467</v>
      </c>
      <c r="J149" s="373" t="n">
        <v>2256.66</v>
      </c>
      <c r="K149" s="127" t="inlineStr">
        <is>
          <t>ATIVO</t>
        </is>
      </c>
      <c r="L149" s="374" t="inlineStr">
        <is>
          <t>ATIVO</t>
        </is>
      </c>
      <c r="M149" t="inlineStr">
        <is>
          <t>IBIRAPITANGA FASE 3</t>
        </is>
      </c>
    </row>
    <row r="150">
      <c r="A150" t="inlineStr">
        <is>
          <t>Q04L02</t>
        </is>
      </c>
      <c r="B150" s="123" t="inlineStr">
        <is>
          <t>JOSE ROBERTO INACIO DA SILVA</t>
        </is>
      </c>
      <c r="C150" s="123" t="n"/>
      <c r="D150" s="124" t="n"/>
      <c r="E150" s="124" t="n">
        <v>44770</v>
      </c>
      <c r="F150" s="125" t="n">
        <v>124</v>
      </c>
      <c r="G150" s="124" t="n">
        <v>100756.25</v>
      </c>
      <c r="H150" s="372" t="n">
        <v>100756.25</v>
      </c>
      <c r="I150" s="372" t="n">
        <v>125.9453125</v>
      </c>
      <c r="J150" s="373" t="n">
        <v>800</v>
      </c>
      <c r="K150" s="127" t="inlineStr">
        <is>
          <t>ATIVO</t>
        </is>
      </c>
      <c r="L150" s="374" t="inlineStr">
        <is>
          <t>ATIVO</t>
        </is>
      </c>
      <c r="M150" t="inlineStr">
        <is>
          <t>Terra Luz Residencial</t>
        </is>
      </c>
    </row>
    <row r="151" hidden="1">
      <c r="A151" t="inlineStr">
        <is>
          <t>Q013L05</t>
        </is>
      </c>
      <c r="B151" s="123" t="inlineStr">
        <is>
          <t>RONALDO JUNIOR LOPES DE SOUSA</t>
        </is>
      </c>
      <c r="C151" s="123" t="n"/>
      <c r="D151" s="124" t="n"/>
      <c r="E151" s="124" t="n">
        <v>44771</v>
      </c>
      <c r="F151" s="125" t="n">
        <v>181</v>
      </c>
      <c r="G151" s="124" t="n">
        <v>322793.3</v>
      </c>
      <c r="H151" s="372" t="n">
        <v>322793.3</v>
      </c>
      <c r="I151" s="372" t="n">
        <v>322.7933</v>
      </c>
      <c r="J151" s="373" t="n">
        <v>1000</v>
      </c>
      <c r="K151" s="127" t="inlineStr">
        <is>
          <t>ATIVO</t>
        </is>
      </c>
      <c r="L151" s="374" t="inlineStr">
        <is>
          <t>ATIVO</t>
        </is>
      </c>
      <c r="M151" t="inlineStr">
        <is>
          <t>IBIRAPITANGA FASE 3</t>
        </is>
      </c>
    </row>
    <row r="152">
      <c r="A152" t="inlineStr">
        <is>
          <t>Q07L023</t>
        </is>
      </c>
      <c r="B152" s="123" t="inlineStr">
        <is>
          <t>THIAGO AUGUSTO DE OLIVEIRA RODRIGUES SI</t>
        </is>
      </c>
      <c r="C152" s="123" t="n"/>
      <c r="D152" s="124" t="n"/>
      <c r="E152" s="124" t="n">
        <v>44809</v>
      </c>
      <c r="F152" s="125" t="n">
        <v>46</v>
      </c>
      <c r="G152" s="124" t="n">
        <v>87169.5</v>
      </c>
      <c r="H152" s="372" t="n">
        <v>87169.5</v>
      </c>
      <c r="I152" s="372" t="n">
        <v>347.7044276027124</v>
      </c>
      <c r="J152" s="373" t="n">
        <v>250.7</v>
      </c>
      <c r="K152" s="127" t="inlineStr">
        <is>
          <t>DISTRATADO</t>
        </is>
      </c>
      <c r="L152" s="374" t="inlineStr">
        <is>
          <t>DISTRATADO</t>
        </is>
      </c>
      <c r="M152" t="inlineStr">
        <is>
          <t>Terra Luz Residencial</t>
        </is>
      </c>
    </row>
    <row r="153">
      <c r="A153" t="inlineStr">
        <is>
          <t>Q07L024</t>
        </is>
      </c>
      <c r="B153" s="123" t="inlineStr">
        <is>
          <t>THIAGO AUGUSTO DE OLIVEIRA RODRIGUES SI</t>
        </is>
      </c>
      <c r="C153" s="123" t="n"/>
      <c r="D153" s="124" t="n"/>
      <c r="E153" s="124" t="n">
        <v>44809</v>
      </c>
      <c r="F153" s="125" t="n">
        <v>46</v>
      </c>
      <c r="G153" s="124" t="n">
        <v>87169.5</v>
      </c>
      <c r="H153" s="372" t="n">
        <v>87169.5</v>
      </c>
      <c r="I153" s="372" t="n">
        <v>347.7044276027124</v>
      </c>
      <c r="J153" s="373" t="n">
        <v>250.7</v>
      </c>
      <c r="K153" s="127" t="inlineStr">
        <is>
          <t>ATIVO</t>
        </is>
      </c>
      <c r="L153" s="374" t="inlineStr">
        <is>
          <t>ATIVO</t>
        </is>
      </c>
      <c r="M153" t="inlineStr">
        <is>
          <t>Terra Luz Residencial</t>
        </is>
      </c>
    </row>
    <row r="154">
      <c r="A154" t="inlineStr">
        <is>
          <t>Q08L011</t>
        </is>
      </c>
      <c r="B154" s="123" t="inlineStr">
        <is>
          <t>PEDRO HENRIQUE GUEDES BUENO</t>
        </is>
      </c>
      <c r="C154" s="123" t="n"/>
      <c r="D154" s="124" t="n"/>
      <c r="E154" s="124" t="n">
        <v>44809</v>
      </c>
      <c r="F154" s="125" t="n">
        <v>46</v>
      </c>
      <c r="G154" s="124" t="n">
        <v>114245.25</v>
      </c>
      <c r="H154" s="372" t="n">
        <v>114245.25</v>
      </c>
      <c r="I154" s="372" t="n">
        <v>126.2308712225844</v>
      </c>
      <c r="J154" s="373" t="n">
        <v>905.05</v>
      </c>
      <c r="K154" s="127" t="inlineStr">
        <is>
          <t>ATIVO</t>
        </is>
      </c>
      <c r="L154" s="374" t="inlineStr">
        <is>
          <t>ATIVO</t>
        </is>
      </c>
      <c r="M154" t="inlineStr">
        <is>
          <t>Terra Luz Residencial</t>
        </is>
      </c>
    </row>
    <row r="155">
      <c r="A155" t="inlineStr">
        <is>
          <t>Q08L013</t>
        </is>
      </c>
      <c r="B155" s="123" t="inlineStr">
        <is>
          <t>CARLOS AUGUSTO LOURENCO SILVA</t>
        </is>
      </c>
      <c r="C155" s="123" t="n"/>
      <c r="D155" s="124" t="n"/>
      <c r="E155" s="124" t="n">
        <v>44809</v>
      </c>
      <c r="F155" s="125" t="n">
        <v>47</v>
      </c>
      <c r="G155" s="124" t="n">
        <v>154207</v>
      </c>
      <c r="H155" s="372" t="n">
        <v>154207</v>
      </c>
      <c r="I155" s="372" t="n">
        <v>510.5346796887932</v>
      </c>
      <c r="J155" s="373" t="n">
        <v>302.05</v>
      </c>
      <c r="K155" s="127" t="inlineStr">
        <is>
          <t>ATIVO</t>
        </is>
      </c>
      <c r="L155" s="374" t="inlineStr">
        <is>
          <t>ATIVO</t>
        </is>
      </c>
      <c r="M155" t="inlineStr">
        <is>
          <t>Terra Luz Residencial</t>
        </is>
      </c>
    </row>
    <row r="156" hidden="1">
      <c r="A156" t="inlineStr">
        <is>
          <t>Q022L06</t>
        </is>
      </c>
      <c r="B156" s="123" t="inlineStr">
        <is>
          <t>VALMIR JOSE DE SOUZA</t>
        </is>
      </c>
      <c r="C156" s="123" t="n"/>
      <c r="D156" s="124" t="n"/>
      <c r="E156" s="124" t="n">
        <v>44871</v>
      </c>
      <c r="F156" s="125" t="n">
        <v>48</v>
      </c>
      <c r="G156" s="124" t="n">
        <v>401863.8748668501</v>
      </c>
      <c r="H156" s="372" t="n">
        <v>401863.8748668501</v>
      </c>
      <c r="I156" s="372" t="n">
        <v>259.3322673878267</v>
      </c>
      <c r="J156" s="373" t="n">
        <v>1549.61</v>
      </c>
      <c r="K156" s="127" t="inlineStr">
        <is>
          <t>ATIVO</t>
        </is>
      </c>
      <c r="L156" s="374" t="inlineStr">
        <is>
          <t>ATIVO</t>
        </is>
      </c>
      <c r="M156" t="inlineStr">
        <is>
          <t>IBIRAPITANGA FASE 3</t>
        </is>
      </c>
    </row>
    <row r="157" hidden="1">
      <c r="A157" t="inlineStr">
        <is>
          <t>Q028L06</t>
        </is>
      </c>
      <c r="B157" s="123" t="inlineStr">
        <is>
          <t>ALFREDO JOSE BERTHO GAMARGO</t>
        </is>
      </c>
      <c r="C157" s="123" t="n"/>
      <c r="D157" s="124" t="n"/>
      <c r="E157" s="124" t="n">
        <v>44898</v>
      </c>
      <c r="F157" s="125" t="n">
        <v>181</v>
      </c>
      <c r="G157" s="124" t="n">
        <v>325388.01</v>
      </c>
      <c r="H157" s="372" t="n">
        <v>325388.01</v>
      </c>
      <c r="I157" s="372" t="n">
        <v>276.1574257173653</v>
      </c>
      <c r="J157" s="373" t="n">
        <v>1178.27</v>
      </c>
      <c r="K157" s="127" t="inlineStr">
        <is>
          <t>DISTRATADO</t>
        </is>
      </c>
      <c r="L157" s="374" t="inlineStr">
        <is>
          <t>DISTRATADO</t>
        </is>
      </c>
      <c r="M157" t="inlineStr">
        <is>
          <t>IBIRAPITANGA FASE 3</t>
        </is>
      </c>
    </row>
    <row r="158">
      <c r="A158" t="inlineStr">
        <is>
          <t>Q010L09</t>
        </is>
      </c>
      <c r="B158" s="123" t="inlineStr">
        <is>
          <t>CRISTIANO EDSON DOS SANTOS</t>
        </is>
      </c>
      <c r="C158" s="123" t="n"/>
      <c r="D158" s="124" t="n"/>
      <c r="E158" s="124" t="n">
        <v>44942</v>
      </c>
      <c r="F158" s="125" t="n">
        <v>180</v>
      </c>
      <c r="G158" s="124" t="n">
        <v>98330.66</v>
      </c>
      <c r="H158" s="372" t="n">
        <v>98330.66</v>
      </c>
      <c r="I158" s="372" t="n">
        <v>397.2634938590821</v>
      </c>
      <c r="J158" s="373" t="n">
        <v>247.52</v>
      </c>
      <c r="K158" s="127" t="inlineStr">
        <is>
          <t>ATIVO</t>
        </is>
      </c>
      <c r="L158" s="374" t="inlineStr">
        <is>
          <t>ATIVO</t>
        </is>
      </c>
      <c r="M158" t="inlineStr">
        <is>
          <t>Terra Luz Residencial</t>
        </is>
      </c>
    </row>
    <row r="159" hidden="1">
      <c r="A159" t="inlineStr">
        <is>
          <t>Q02L03</t>
        </is>
      </c>
      <c r="B159" s="123" t="inlineStr">
        <is>
          <t>RODRIGO NIECKEL DA COSTA</t>
        </is>
      </c>
      <c r="C159" s="123" t="n"/>
      <c r="D159" s="124" t="n"/>
      <c r="E159" s="124" t="n">
        <v>43163</v>
      </c>
      <c r="F159" s="125" t="n">
        <v>96</v>
      </c>
      <c r="G159" s="124" t="n">
        <v>151470</v>
      </c>
      <c r="H159" s="372" t="n">
        <v>151470</v>
      </c>
      <c r="I159" s="372" t="n">
        <v>189.3375</v>
      </c>
      <c r="J159" s="373" t="n">
        <v>800</v>
      </c>
      <c r="K159" s="127" t="inlineStr">
        <is>
          <t>DISTRATADO</t>
        </is>
      </c>
      <c r="L159" s="374" t="inlineStr">
        <is>
          <t>DISTRATADO</t>
        </is>
      </c>
      <c r="M159" t="inlineStr">
        <is>
          <t>IBIRAPITANGA FASE 3</t>
        </is>
      </c>
    </row>
    <row r="160" hidden="1">
      <c r="A160" t="inlineStr">
        <is>
          <t>Q025L015</t>
        </is>
      </c>
      <c r="B160" s="123" t="inlineStr">
        <is>
          <t>GECIVAL  ARAUJO FERREIRA</t>
        </is>
      </c>
      <c r="C160" s="123" t="n"/>
      <c r="D160" s="124" t="n"/>
      <c r="E160" s="124" t="n">
        <v>43915</v>
      </c>
      <c r="F160" s="125" t="n">
        <v>180</v>
      </c>
      <c r="G160" s="124" t="n">
        <v>148499.96</v>
      </c>
      <c r="H160" s="372" t="n">
        <v>148499.96</v>
      </c>
      <c r="I160" s="372" t="n">
        <v>178.1108965517241</v>
      </c>
      <c r="J160" s="373" t="n">
        <v>833.75</v>
      </c>
      <c r="K160" s="127" t="inlineStr">
        <is>
          <t>DISTRATADO</t>
        </is>
      </c>
      <c r="L160" s="374" t="inlineStr">
        <is>
          <t>DISTRATADO</t>
        </is>
      </c>
      <c r="M160" t="inlineStr">
        <is>
          <t>IBIRAPITANGA FASE 3</t>
        </is>
      </c>
    </row>
    <row r="161" hidden="1">
      <c r="A161" t="inlineStr">
        <is>
          <t>Q025L015</t>
        </is>
      </c>
      <c r="B161" s="123" t="inlineStr">
        <is>
          <t>EDUARDO CECON MENDONCA</t>
        </is>
      </c>
      <c r="C161" s="123" t="n"/>
      <c r="D161" s="124" t="n"/>
      <c r="E161" s="124" t="n">
        <v>43915</v>
      </c>
      <c r="F161" s="125" t="n">
        <v>180</v>
      </c>
      <c r="G161" s="124" t="n">
        <v>148499.96</v>
      </c>
      <c r="H161" s="372" t="n">
        <v>148499.96</v>
      </c>
      <c r="I161" s="372" t="n">
        <v>178.1108965517241</v>
      </c>
      <c r="J161" s="373" t="n">
        <v>833.75</v>
      </c>
      <c r="K161" s="127" t="inlineStr">
        <is>
          <t>DISTRATADO</t>
        </is>
      </c>
      <c r="L161" s="374" t="inlineStr">
        <is>
          <t>DISTRATADO</t>
        </is>
      </c>
      <c r="M161" t="inlineStr">
        <is>
          <t>IBIRAPITANGA FASE 3</t>
        </is>
      </c>
    </row>
    <row r="162" hidden="1">
      <c r="A162" t="inlineStr">
        <is>
          <t>Q013L03</t>
        </is>
      </c>
      <c r="B162" s="123" t="inlineStr">
        <is>
          <t>IGON THIEGO DE MATOS SANTOS</t>
        </is>
      </c>
      <c r="C162" s="123" t="n"/>
      <c r="D162" s="124" t="n"/>
      <c r="E162" s="124" t="n">
        <v>44770</v>
      </c>
      <c r="F162" s="125" t="n">
        <v>47</v>
      </c>
      <c r="G162" s="124" t="n">
        <v>289646.81</v>
      </c>
      <c r="H162" s="372" t="n">
        <v>289646.81</v>
      </c>
      <c r="I162" s="372" t="n">
        <v>322.9061426978818</v>
      </c>
      <c r="J162" s="373" t="n">
        <v>897</v>
      </c>
      <c r="K162" s="127" t="inlineStr">
        <is>
          <t>DISTRATADO</t>
        </is>
      </c>
      <c r="L162" s="374" t="inlineStr">
        <is>
          <t>DISTRATADO</t>
        </is>
      </c>
      <c r="M162" t="inlineStr">
        <is>
          <t>IBIRAPITANGA FASE 3</t>
        </is>
      </c>
    </row>
    <row r="163" hidden="1">
      <c r="A163" t="inlineStr">
        <is>
          <t>Q020L01</t>
        </is>
      </c>
      <c r="B163" s="123" t="inlineStr">
        <is>
          <t>LAUDMIRA RODRIGUES</t>
        </is>
      </c>
      <c r="C163" s="123" t="n"/>
      <c r="D163" s="124" t="n"/>
      <c r="E163" s="124" t="n">
        <v>44051</v>
      </c>
      <c r="F163" s="125" t="n">
        <v>120</v>
      </c>
      <c r="G163" s="124" t="n">
        <v>177300</v>
      </c>
      <c r="H163" s="372" t="n">
        <v>177300</v>
      </c>
      <c r="I163" s="372" t="n">
        <v>197.8507582605203</v>
      </c>
      <c r="J163" s="373" t="n">
        <v>896.13</v>
      </c>
      <c r="K163" s="127" t="inlineStr">
        <is>
          <t>DISTRATADO</t>
        </is>
      </c>
      <c r="L163" s="374" t="inlineStr">
        <is>
          <t>DISTRATADO</t>
        </is>
      </c>
      <c r="M163" t="inlineStr">
        <is>
          <t>IBIRAPITANGA FASE 3</t>
        </is>
      </c>
    </row>
    <row r="164" hidden="1">
      <c r="A164" t="inlineStr">
        <is>
          <t>Q023L06</t>
        </is>
      </c>
      <c r="B164" s="123" t="inlineStr">
        <is>
          <t>RAUL VELETE DOS SANTOS</t>
        </is>
      </c>
      <c r="C164" s="123" t="n"/>
      <c r="D164" s="124" t="n"/>
      <c r="E164" s="124" t="n">
        <v>44412</v>
      </c>
      <c r="F164" s="125" t="n">
        <v>42</v>
      </c>
      <c r="G164" s="124" t="n">
        <v>264273.84</v>
      </c>
      <c r="H164" s="372" t="n">
        <v>264273.84</v>
      </c>
      <c r="I164" s="372" t="n">
        <v>306.0000000000001</v>
      </c>
      <c r="J164" s="373" t="n">
        <v>863.64</v>
      </c>
      <c r="K164" s="127" t="inlineStr">
        <is>
          <t>DISTRATADO</t>
        </is>
      </c>
      <c r="L164" s="374" t="inlineStr">
        <is>
          <t>DISTRATADO</t>
        </is>
      </c>
      <c r="M164" t="inlineStr">
        <is>
          <t>IBIRAPITANGA FASE 3</t>
        </is>
      </c>
    </row>
    <row r="165" hidden="1">
      <c r="A165" t="inlineStr">
        <is>
          <t>Q022L05</t>
        </is>
      </c>
      <c r="B165" s="123" t="inlineStr">
        <is>
          <t>JACKELINE OLIVEIRA SANTOS</t>
        </is>
      </c>
      <c r="C165" s="123" t="n"/>
      <c r="D165" s="124" t="n"/>
      <c r="E165" s="124" t="n">
        <v>44558</v>
      </c>
      <c r="F165" s="125" t="n">
        <v>49</v>
      </c>
      <c r="G165" s="124" t="n">
        <v>286641.18</v>
      </c>
      <c r="H165" s="372" t="n">
        <v>286641.18</v>
      </c>
      <c r="I165" s="372" t="n">
        <v>209.2469942403294</v>
      </c>
      <c r="J165" s="373" t="n">
        <v>1369.87</v>
      </c>
      <c r="K165" s="127" t="inlineStr">
        <is>
          <t>DISTRATADO</t>
        </is>
      </c>
      <c r="L165" s="374" t="inlineStr">
        <is>
          <t>DISTRATADO</t>
        </is>
      </c>
      <c r="M165" t="inlineStr">
        <is>
          <t>IBIRAPITANGA FASE 3</t>
        </is>
      </c>
    </row>
    <row r="166" hidden="1">
      <c r="A166" t="inlineStr">
        <is>
          <t>Q08L011</t>
        </is>
      </c>
      <c r="B166" s="123" t="inlineStr">
        <is>
          <t>RAFAEL FUJARRA</t>
        </is>
      </c>
      <c r="C166" s="123" t="n"/>
      <c r="D166" s="124" t="n"/>
      <c r="E166" s="124" t="n">
        <v>43011</v>
      </c>
      <c r="F166" s="125" t="n">
        <v>96</v>
      </c>
      <c r="G166" s="124" t="n">
        <v>152319.92</v>
      </c>
      <c r="H166" s="372" t="n">
        <v>152319.92</v>
      </c>
      <c r="I166" s="372" t="n">
        <v>168.3000055245567</v>
      </c>
      <c r="J166" s="373" t="n">
        <v>905.05</v>
      </c>
      <c r="K166" s="127" t="inlineStr">
        <is>
          <t>DISTRATADO</t>
        </is>
      </c>
      <c r="L166" s="374" t="inlineStr">
        <is>
          <t>DISTRATADO</t>
        </is>
      </c>
      <c r="M166" t="inlineStr">
        <is>
          <t>IBIRAPITANGA FASE 3</t>
        </is>
      </c>
    </row>
    <row r="167" hidden="1">
      <c r="A167" t="inlineStr">
        <is>
          <t>Q06L013</t>
        </is>
      </c>
      <c r="B167" s="123" t="inlineStr">
        <is>
          <t>EDSON CARLOS FERRAREZI</t>
        </is>
      </c>
      <c r="C167" s="123" t="n"/>
      <c r="D167" s="124" t="n"/>
      <c r="E167" s="124" t="n">
        <v>44357</v>
      </c>
      <c r="F167" s="125" t="n">
        <v>66</v>
      </c>
      <c r="G167" s="124" t="n">
        <v>139708.24</v>
      </c>
      <c r="H167" s="372" t="n">
        <v>139708.24</v>
      </c>
      <c r="I167" s="372" t="n">
        <v>172.2453951423992</v>
      </c>
      <c r="J167" s="373" t="n">
        <v>811.1</v>
      </c>
      <c r="K167" s="127" t="inlineStr">
        <is>
          <t>QUITADO</t>
        </is>
      </c>
      <c r="L167" s="374" t="inlineStr">
        <is>
          <t>QUITADO</t>
        </is>
      </c>
      <c r="M167" t="inlineStr">
        <is>
          <t>IBIRAPITANGA FASE 3</t>
        </is>
      </c>
    </row>
    <row r="168" hidden="1">
      <c r="A168" t="inlineStr">
        <is>
          <t>Q06L023</t>
        </is>
      </c>
      <c r="B168" s="123" t="inlineStr">
        <is>
          <t>DIEGO ADRIANO DA COSTA NOBREGA</t>
        </is>
      </c>
      <c r="C168" s="123" t="n"/>
      <c r="D168" s="124" t="n"/>
      <c r="E168" s="124" t="n">
        <v>43702</v>
      </c>
      <c r="F168" s="125" t="n">
        <v>36</v>
      </c>
      <c r="G168" s="124" t="n">
        <v>153720</v>
      </c>
      <c r="H168" s="372" t="n">
        <v>153720</v>
      </c>
      <c r="I168" s="372" t="n">
        <v>192.0827710301395</v>
      </c>
      <c r="J168" s="373" t="n">
        <v>800.28</v>
      </c>
      <c r="K168" s="127" t="inlineStr">
        <is>
          <t>QUITADO</t>
        </is>
      </c>
      <c r="L168" s="374" t="inlineStr">
        <is>
          <t>QUITADO</t>
        </is>
      </c>
      <c r="M168" t="inlineStr">
        <is>
          <t>IBIRAPITANGA FASE 3</t>
        </is>
      </c>
    </row>
    <row r="169" hidden="1">
      <c r="A169" t="inlineStr">
        <is>
          <t>Q027L02</t>
        </is>
      </c>
      <c r="B169" s="123" t="inlineStr">
        <is>
          <t>RAFAEL SEGURA DE SOUZA</t>
        </is>
      </c>
      <c r="C169" s="123" t="n"/>
      <c r="D169" s="124" t="n"/>
      <c r="E169" s="124" t="n">
        <v>43929</v>
      </c>
      <c r="F169" s="125" t="n">
        <v>31</v>
      </c>
      <c r="G169" s="124" t="n">
        <v>137250</v>
      </c>
      <c r="H169" s="372" t="n">
        <v>137250</v>
      </c>
      <c r="I169" s="372" t="n">
        <v>159.0677298224468</v>
      </c>
      <c r="J169" s="373" t="n">
        <v>862.84</v>
      </c>
      <c r="K169" s="127" t="inlineStr">
        <is>
          <t>QUITADO</t>
        </is>
      </c>
      <c r="L169" s="374" t="inlineStr">
        <is>
          <t>QUITADO</t>
        </is>
      </c>
      <c r="M169" t="inlineStr">
        <is>
          <t>IBIRAPITANGA FASE 3</t>
        </is>
      </c>
    </row>
    <row r="170" hidden="1">
      <c r="A170" t="inlineStr">
        <is>
          <t>Q028L05</t>
        </is>
      </c>
      <c r="B170" s="123" t="inlineStr">
        <is>
          <t xml:space="preserve"> ALDENI VIEIRA DOS SANTOS</t>
        </is>
      </c>
      <c r="C170" s="123" t="n"/>
      <c r="D170" s="124" t="n"/>
      <c r="E170" s="124" t="n">
        <v>44890</v>
      </c>
      <c r="F170" s="125" t="n">
        <v>0</v>
      </c>
      <c r="G170" s="124" t="n">
        <v>288000</v>
      </c>
      <c r="H170" s="372" t="n">
        <v>288000</v>
      </c>
      <c r="I170" s="372" t="n">
        <v>244.419927013494</v>
      </c>
      <c r="J170" s="373" t="n">
        <v>1178.3</v>
      </c>
      <c r="K170" s="127" t="inlineStr">
        <is>
          <t>QUITADO</t>
        </is>
      </c>
      <c r="L170" s="374" t="inlineStr">
        <is>
          <t>QUITADO</t>
        </is>
      </c>
      <c r="M170" t="inlineStr">
        <is>
          <t>IBIRAPITANGA FASE 3</t>
        </is>
      </c>
    </row>
    <row r="171" hidden="1">
      <c r="A171" t="inlineStr">
        <is>
          <t>Q014L05</t>
        </is>
      </c>
      <c r="B171" s="123" t="inlineStr">
        <is>
          <t>LUIS CARLOS JANUARIO</t>
        </is>
      </c>
      <c r="C171" s="123" t="n"/>
      <c r="D171" s="124" t="n"/>
      <c r="E171" s="124" t="n">
        <v>44158</v>
      </c>
      <c r="F171" s="125" t="n">
        <v>36</v>
      </c>
      <c r="G171" s="124" t="n">
        <v>166530</v>
      </c>
      <c r="H171" s="372" t="n">
        <v>166530</v>
      </c>
      <c r="I171" s="372" t="n">
        <v>157.7586206896552</v>
      </c>
      <c r="J171" s="373" t="n">
        <v>1055.6</v>
      </c>
      <c r="K171" s="127" t="inlineStr">
        <is>
          <t>QUITADO</t>
        </is>
      </c>
      <c r="L171" s="374" t="inlineStr">
        <is>
          <t>QUITADO</t>
        </is>
      </c>
      <c r="M171" t="inlineStr">
        <is>
          <t>IBIRAPITANGA FASE 3</t>
        </is>
      </c>
    </row>
    <row r="172" hidden="1">
      <c r="A172" t="inlineStr">
        <is>
          <t>Q03L010</t>
        </is>
      </c>
      <c r="B172" s="123" t="inlineStr">
        <is>
          <t>ALINE BELICE DIAS</t>
        </is>
      </c>
      <c r="C172" s="123" t="n"/>
      <c r="D172" s="124" t="n"/>
      <c r="E172" s="124" t="n">
        <v>43679</v>
      </c>
      <c r="F172" s="125" t="n">
        <v>36</v>
      </c>
      <c r="G172" s="124" t="n">
        <v>178699.5</v>
      </c>
      <c r="H172" s="372" t="n">
        <v>178699.5</v>
      </c>
      <c r="I172" s="372" t="n">
        <v>201.8792787907544</v>
      </c>
      <c r="J172" s="373" t="n">
        <v>885.1799999999999</v>
      </c>
      <c r="K172" s="127" t="inlineStr">
        <is>
          <t>QUITADO</t>
        </is>
      </c>
      <c r="L172" s="374" t="inlineStr">
        <is>
          <t>QUITADO</t>
        </is>
      </c>
      <c r="M172" t="inlineStr">
        <is>
          <t>IBIRAPITANGA FASE 3</t>
        </is>
      </c>
    </row>
    <row r="173" hidden="1">
      <c r="A173" t="inlineStr">
        <is>
          <t>Q07L06</t>
        </is>
      </c>
      <c r="B173" s="123" t="inlineStr">
        <is>
          <t>REGINA CELIA BARBOSA FERREIRA DE ALMEIDA</t>
        </is>
      </c>
      <c r="C173" s="123" t="n"/>
      <c r="D173" s="124" t="n"/>
      <c r="E173" s="124" t="n">
        <v>44291</v>
      </c>
      <c r="F173" s="125" t="n">
        <v>42</v>
      </c>
      <c r="G173" s="124" t="n">
        <v>212400</v>
      </c>
      <c r="H173" s="372" t="n">
        <v>212400</v>
      </c>
      <c r="I173" s="372" t="n">
        <v>262.8875549229531</v>
      </c>
      <c r="J173" s="373" t="n">
        <v>807.95</v>
      </c>
      <c r="K173" s="127" t="inlineStr">
        <is>
          <t>QUITADO</t>
        </is>
      </c>
      <c r="L173" s="374" t="inlineStr">
        <is>
          <t>QUITADO</t>
        </is>
      </c>
      <c r="M173" t="inlineStr">
        <is>
          <t>IBIRAPITANGA FASE 3</t>
        </is>
      </c>
    </row>
    <row r="174" hidden="1">
      <c r="A174" t="inlineStr">
        <is>
          <t>Q02L03</t>
        </is>
      </c>
      <c r="B174" s="123" t="inlineStr">
        <is>
          <t xml:space="preserve">GLEISON SAMPAIO DE OLIVEIRA </t>
        </is>
      </c>
      <c r="C174" s="123" t="n"/>
      <c r="D174" s="124" t="n"/>
      <c r="E174" s="124" t="n">
        <v>43163</v>
      </c>
      <c r="F174" s="125" t="n">
        <v>96</v>
      </c>
      <c r="G174" s="124" t="n">
        <v>151470</v>
      </c>
      <c r="H174" s="372" t="n">
        <v>151470</v>
      </c>
      <c r="I174" s="372" t="n">
        <v>189.3375</v>
      </c>
      <c r="J174" s="373" t="n">
        <v>800</v>
      </c>
      <c r="K174" s="127" t="inlineStr">
        <is>
          <t>QUITADO</t>
        </is>
      </c>
      <c r="L174" s="374" t="inlineStr">
        <is>
          <t>QUITADO</t>
        </is>
      </c>
      <c r="M174" t="inlineStr">
        <is>
          <t>IBIRAPITANGA FASE 3</t>
        </is>
      </c>
    </row>
    <row r="175" hidden="1">
      <c r="A175" t="inlineStr">
        <is>
          <t>Q017L01</t>
        </is>
      </c>
      <c r="B175" s="123" t="inlineStr">
        <is>
          <t>RAFAEL RODRIGUES DA SILVA</t>
        </is>
      </c>
      <c r="C175" s="123" t="n"/>
      <c r="D175" s="124" t="n"/>
      <c r="E175" s="124" t="n">
        <v>43090</v>
      </c>
      <c r="F175" s="125" t="n">
        <v>48</v>
      </c>
      <c r="G175" s="124" t="n">
        <v>160376.5</v>
      </c>
      <c r="H175" s="372" t="n">
        <v>160376.5</v>
      </c>
      <c r="I175" s="372" t="n">
        <v>173.4212461342157</v>
      </c>
      <c r="J175" s="373" t="n">
        <v>924.78</v>
      </c>
      <c r="K175" s="127" t="inlineStr">
        <is>
          <t>QUITADO</t>
        </is>
      </c>
      <c r="L175" s="374" t="inlineStr">
        <is>
          <t>QUITADO</t>
        </is>
      </c>
      <c r="M175" t="inlineStr">
        <is>
          <t>IBIRAPITANGA FASE 3</t>
        </is>
      </c>
    </row>
    <row r="176" hidden="1">
      <c r="A176" t="inlineStr">
        <is>
          <t>Q03L07</t>
        </is>
      </c>
      <c r="B176" s="123" t="inlineStr">
        <is>
          <t>JACKELINE MARINA DE OLIVEIRA FLACH</t>
        </is>
      </c>
      <c r="C176" s="123" t="n"/>
      <c r="D176" s="124" t="n"/>
      <c r="E176" s="124" t="n">
        <v>43616</v>
      </c>
      <c r="F176" s="125" t="n">
        <v>36</v>
      </c>
      <c r="G176" s="124" t="n">
        <v>194770.56</v>
      </c>
      <c r="H176" s="372" t="n">
        <v>194770.56</v>
      </c>
      <c r="I176" s="372" t="n">
        <v>186.4814591411748</v>
      </c>
      <c r="J176" s="373" t="n">
        <v>1044.45</v>
      </c>
      <c r="K176" s="127" t="inlineStr">
        <is>
          <t>QUITADO</t>
        </is>
      </c>
      <c r="L176" s="374" t="inlineStr">
        <is>
          <t>QUITADO</t>
        </is>
      </c>
      <c r="M176" t="inlineStr">
        <is>
          <t>IBIRAPITANGA FASE 3</t>
        </is>
      </c>
    </row>
    <row r="177" hidden="1">
      <c r="A177" t="inlineStr">
        <is>
          <t>Q01L02</t>
        </is>
      </c>
      <c r="B177" s="123" t="inlineStr">
        <is>
          <t>MARCIA TEODORO</t>
        </is>
      </c>
      <c r="C177" s="123" t="n"/>
      <c r="D177" s="124" t="n"/>
      <c r="E177" s="124" t="n">
        <v>44044</v>
      </c>
      <c r="F177" s="125" t="n">
        <v>48</v>
      </c>
      <c r="G177" s="124" t="n">
        <v>236775.1</v>
      </c>
      <c r="H177" s="372" t="n">
        <v>236775.1</v>
      </c>
      <c r="I177" s="372" t="n">
        <v>235.4331311524311</v>
      </c>
      <c r="J177" s="373" t="n">
        <v>1005.7</v>
      </c>
      <c r="K177" s="127" t="inlineStr">
        <is>
          <t>QUITADO</t>
        </is>
      </c>
      <c r="L177" s="374" t="inlineStr">
        <is>
          <t>QUITADO</t>
        </is>
      </c>
      <c r="M177" t="inlineStr">
        <is>
          <t>IBIRAPITANGA FASE 3</t>
        </is>
      </c>
    </row>
    <row r="178" hidden="1">
      <c r="A178" t="inlineStr">
        <is>
          <t>Q011L02</t>
        </is>
      </c>
      <c r="B178" s="123" t="inlineStr">
        <is>
          <t>TANIA CRISTINA GEMIGNANI</t>
        </is>
      </c>
      <c r="C178" s="123" t="n"/>
      <c r="D178" s="124" t="n"/>
      <c r="E178" s="124" t="n">
        <v>43582</v>
      </c>
      <c r="F178" s="125" t="n">
        <v>36</v>
      </c>
      <c r="G178" s="124" t="n">
        <v>137250</v>
      </c>
      <c r="H178" s="372" t="n">
        <v>137250</v>
      </c>
      <c r="I178" s="372" t="n">
        <v>142.9330167458135</v>
      </c>
      <c r="J178" s="373" t="n">
        <v>960.24</v>
      </c>
      <c r="K178" s="127" t="inlineStr">
        <is>
          <t>QUITADO</t>
        </is>
      </c>
      <c r="L178" s="374" t="inlineStr">
        <is>
          <t>QUITADO</t>
        </is>
      </c>
      <c r="M178" t="inlineStr">
        <is>
          <t>IBIRAPITANGA FASE 3</t>
        </is>
      </c>
    </row>
    <row r="179" hidden="1">
      <c r="A179" t="inlineStr">
        <is>
          <t>Q03L09</t>
        </is>
      </c>
      <c r="B179" s="123" t="inlineStr">
        <is>
          <t>ROSANA APARECIDA DE SOUZA FREITAS</t>
        </is>
      </c>
      <c r="C179" s="123" t="n"/>
      <c r="D179" s="124" t="n"/>
      <c r="E179" s="124" t="n">
        <v>43330</v>
      </c>
      <c r="F179" s="125" t="n">
        <v>96</v>
      </c>
      <c r="G179" s="124" t="n">
        <v>156653.42</v>
      </c>
      <c r="H179" s="372" t="n">
        <v>156653.42</v>
      </c>
      <c r="I179" s="372" t="n">
        <v>187.2456073247114</v>
      </c>
      <c r="J179" s="373" t="n">
        <v>836.62</v>
      </c>
      <c r="K179" s="127" t="inlineStr">
        <is>
          <t>QUITADO</t>
        </is>
      </c>
      <c r="L179" s="374" t="inlineStr">
        <is>
          <t>QUITADO</t>
        </is>
      </c>
      <c r="M179" t="inlineStr">
        <is>
          <t>IBIRAPITANGA FASE 3</t>
        </is>
      </c>
    </row>
    <row r="180" hidden="1">
      <c r="A180" t="inlineStr">
        <is>
          <t>Q014L04</t>
        </is>
      </c>
      <c r="B180" s="123" t="inlineStr">
        <is>
          <t>EVERTON DE FIGUEIREDO RAIMUNDO</t>
        </is>
      </c>
      <c r="C180" s="123" t="n"/>
      <c r="D180" s="124" t="n"/>
      <c r="E180" s="124" t="n">
        <v>44047</v>
      </c>
      <c r="F180" s="125" t="n">
        <v>78</v>
      </c>
      <c r="G180" s="124" t="n">
        <v>139917.13</v>
      </c>
      <c r="H180" s="372" t="n">
        <v>139917.13</v>
      </c>
      <c r="I180" s="372" t="n">
        <v>158.1163182280484</v>
      </c>
      <c r="J180" s="373" t="n">
        <v>884.9</v>
      </c>
      <c r="K180" s="127" t="inlineStr">
        <is>
          <t>QUITADO</t>
        </is>
      </c>
      <c r="L180" s="374" t="inlineStr">
        <is>
          <t>QUITADO</t>
        </is>
      </c>
      <c r="M180" t="inlineStr">
        <is>
          <t>IBIRAPITANGA FASE 3</t>
        </is>
      </c>
    </row>
    <row r="181" hidden="1">
      <c r="A181" t="inlineStr">
        <is>
          <t>Q015L04</t>
        </is>
      </c>
      <c r="B181" s="123" t="inlineStr">
        <is>
          <t>THALITA MARIN DA SILVA</t>
        </is>
      </c>
      <c r="C181" s="123" t="n"/>
      <c r="D181" s="124" t="n"/>
      <c r="E181" s="124" t="n">
        <v>43347</v>
      </c>
      <c r="F181" s="125" t="n">
        <v>60</v>
      </c>
      <c r="G181" s="124" t="n">
        <v>179946.77</v>
      </c>
      <c r="H181" s="372" t="n">
        <v>179946.77</v>
      </c>
      <c r="I181" s="372" t="n">
        <v>208.0477842137514</v>
      </c>
      <c r="J181" s="373" t="n">
        <v>864.9299999999999</v>
      </c>
      <c r="K181" s="127" t="inlineStr">
        <is>
          <t>QUITADO</t>
        </is>
      </c>
      <c r="L181" s="374" t="inlineStr">
        <is>
          <t>QUITADO</t>
        </is>
      </c>
      <c r="M181" t="inlineStr">
        <is>
          <t>IBIRAPITANGA FASE 3</t>
        </is>
      </c>
    </row>
    <row r="182" hidden="1">
      <c r="A182" t="inlineStr">
        <is>
          <t>Q015L014</t>
        </is>
      </c>
      <c r="B182" s="123" t="inlineStr">
        <is>
          <t>NEWTON MONTAGNER</t>
        </is>
      </c>
      <c r="C182" s="123" t="n"/>
      <c r="D182" s="124" t="n"/>
      <c r="E182" s="124" t="n">
        <v>43979</v>
      </c>
      <c r="F182" s="125" t="n">
        <v>48</v>
      </c>
      <c r="G182" s="124" t="n">
        <v>283500</v>
      </c>
      <c r="H182" s="372" t="n">
        <v>283500</v>
      </c>
      <c r="I182" s="372" t="n">
        <v>145.4204111781362</v>
      </c>
      <c r="J182" s="373" t="n">
        <v>1949.52</v>
      </c>
      <c r="K182" s="127" t="inlineStr">
        <is>
          <t>QUITADO</t>
        </is>
      </c>
      <c r="L182" s="374" t="inlineStr">
        <is>
          <t>QUITADO</t>
        </is>
      </c>
      <c r="M182" t="inlineStr">
        <is>
          <t>IBIRAPITANGA FASE 3</t>
        </is>
      </c>
    </row>
    <row r="183" hidden="1">
      <c r="A183" t="inlineStr">
        <is>
          <t>Q07L05</t>
        </is>
      </c>
      <c r="B183" s="123" t="inlineStr">
        <is>
          <t>GUSTAVO DE LIMA ROLDAN</t>
        </is>
      </c>
      <c r="C183" s="123" t="n"/>
      <c r="D183" s="124" t="n"/>
      <c r="E183" s="124" t="n">
        <v>44268</v>
      </c>
      <c r="F183" s="125" t="n">
        <v>48</v>
      </c>
      <c r="G183" s="124" t="n">
        <v>207000</v>
      </c>
      <c r="H183" s="372" t="n">
        <v>207000</v>
      </c>
      <c r="I183" s="372" t="n">
        <v>256.2039730181323</v>
      </c>
      <c r="J183" s="373" t="n">
        <v>807.95</v>
      </c>
      <c r="K183" s="127" t="inlineStr">
        <is>
          <t>QUITADO</t>
        </is>
      </c>
      <c r="L183" s="374" t="inlineStr">
        <is>
          <t>QUITADO</t>
        </is>
      </c>
      <c r="M183" t="inlineStr">
        <is>
          <t>IBIRAPITANGA FASE 3</t>
        </is>
      </c>
    </row>
    <row r="184" hidden="1">
      <c r="A184" t="inlineStr">
        <is>
          <t>Q015L09</t>
        </is>
      </c>
      <c r="B184" s="123" t="inlineStr">
        <is>
          <t>LUIS FERNANDO CARACA SANTOS</t>
        </is>
      </c>
      <c r="C184" s="123" t="n"/>
      <c r="D184" s="124" t="n"/>
      <c r="E184" s="124" t="n">
        <v>43204</v>
      </c>
      <c r="F184" s="125" t="n">
        <v>96</v>
      </c>
      <c r="G184" s="124" t="n">
        <v>172935</v>
      </c>
      <c r="H184" s="372" t="n">
        <v>172935</v>
      </c>
      <c r="I184" s="372" t="n">
        <v>188.6268692531713</v>
      </c>
      <c r="J184" s="373" t="n">
        <v>916.8099999999999</v>
      </c>
      <c r="K184" s="127" t="inlineStr">
        <is>
          <t>QUITADO</t>
        </is>
      </c>
      <c r="L184" s="374" t="inlineStr">
        <is>
          <t>QUITADO</t>
        </is>
      </c>
      <c r="M184" t="inlineStr">
        <is>
          <t>IBIRAPITANGA FASE 3</t>
        </is>
      </c>
    </row>
    <row r="185">
      <c r="A185" t="inlineStr">
        <is>
          <t>Q05L013</t>
        </is>
      </c>
      <c r="B185" s="123" t="inlineStr">
        <is>
          <t>ESMERALDA OLIVEIRA DE SANTANA ALMEIDA</t>
        </is>
      </c>
      <c r="C185" s="123" t="n"/>
      <c r="D185" s="124" t="n"/>
      <c r="E185" s="124" t="n">
        <v>44373</v>
      </c>
      <c r="F185" s="125" t="n">
        <v>11</v>
      </c>
      <c r="G185" s="124" t="n">
        <v>119708.04</v>
      </c>
      <c r="H185" s="372" t="n">
        <v>119708.04</v>
      </c>
      <c r="I185" s="372" t="n">
        <v>449.9963912487783</v>
      </c>
      <c r="J185" s="373" t="n">
        <v>266.02</v>
      </c>
      <c r="K185" s="127" t="inlineStr">
        <is>
          <t>QUITADO</t>
        </is>
      </c>
      <c r="L185" s="374" t="inlineStr">
        <is>
          <t>QUITADO</t>
        </is>
      </c>
      <c r="M185" t="inlineStr">
        <is>
          <t>Terra Luz Residencial</t>
        </is>
      </c>
    </row>
    <row r="186" hidden="1">
      <c r="A186" t="inlineStr">
        <is>
          <t>Q015L08</t>
        </is>
      </c>
      <c r="B186" s="123" t="inlineStr">
        <is>
          <t>THIAGO DAVIDIAN RIBORDIM</t>
        </is>
      </c>
      <c r="C186" s="123" t="n"/>
      <c r="D186" s="124" t="n"/>
      <c r="E186" s="124" t="n">
        <v>43204</v>
      </c>
      <c r="F186" s="125" t="n">
        <v>48</v>
      </c>
      <c r="G186" s="124" t="n">
        <v>171105</v>
      </c>
      <c r="H186" s="372" t="n">
        <v>171105</v>
      </c>
      <c r="I186" s="372" t="n">
        <v>188.961899503037</v>
      </c>
      <c r="J186" s="373" t="n">
        <v>905.5</v>
      </c>
      <c r="K186" s="127" t="inlineStr">
        <is>
          <t>QUITADO</t>
        </is>
      </c>
      <c r="L186" s="374" t="inlineStr">
        <is>
          <t>QUITADO</t>
        </is>
      </c>
      <c r="M186" t="inlineStr">
        <is>
          <t>IBIRAPITANGA FASE 3</t>
        </is>
      </c>
    </row>
    <row r="187" hidden="1">
      <c r="A187" t="inlineStr">
        <is>
          <t>Q04L04</t>
        </is>
      </c>
      <c r="B187" s="123" t="inlineStr">
        <is>
          <t>SERGIO HENRIQUE MARTINS</t>
        </is>
      </c>
      <c r="C187" s="123" t="n"/>
      <c r="D187" s="124" t="n"/>
      <c r="E187" s="124" t="n">
        <v>43109</v>
      </c>
      <c r="F187" s="125" t="n">
        <v>96</v>
      </c>
      <c r="G187" s="124" t="n">
        <v>152761.97</v>
      </c>
      <c r="H187" s="372" t="n">
        <v>152761.97</v>
      </c>
      <c r="I187" s="372" t="n">
        <v>188.3392553322648</v>
      </c>
      <c r="J187" s="373" t="n">
        <v>811.1</v>
      </c>
      <c r="K187" s="127" t="inlineStr">
        <is>
          <t>QUITADO</t>
        </is>
      </c>
      <c r="L187" s="374" t="inlineStr">
        <is>
          <t>QUITADO</t>
        </is>
      </c>
      <c r="M187" t="inlineStr">
        <is>
          <t>IBIRAPITANGA FASE 3</t>
        </is>
      </c>
    </row>
    <row r="188" hidden="1">
      <c r="A188" t="inlineStr">
        <is>
          <t>Q011L01</t>
        </is>
      </c>
      <c r="B188" s="123" t="inlineStr">
        <is>
          <t>JESSICA MARIA NAVARRO LIMAS</t>
        </is>
      </c>
      <c r="C188" s="123" t="n"/>
      <c r="D188" s="124" t="n"/>
      <c r="E188" s="124" t="n">
        <v>43289</v>
      </c>
      <c r="F188" s="125" t="n">
        <v>96</v>
      </c>
      <c r="G188" s="124" t="n">
        <v>157380</v>
      </c>
      <c r="H188" s="372" t="n">
        <v>157380</v>
      </c>
      <c r="I188" s="372" t="n">
        <v>155.8912386706949</v>
      </c>
      <c r="J188" s="373" t="n">
        <v>1009.55</v>
      </c>
      <c r="K188" s="127" t="inlineStr">
        <is>
          <t>QUITADO</t>
        </is>
      </c>
      <c r="L188" s="374" t="inlineStr">
        <is>
          <t>QUITADO</t>
        </is>
      </c>
      <c r="M188" t="inlineStr">
        <is>
          <t>IBIRAPITANGA FASE 3</t>
        </is>
      </c>
    </row>
    <row r="189" hidden="1">
      <c r="A189" t="inlineStr">
        <is>
          <t>Q012L02</t>
        </is>
      </c>
      <c r="B189" s="123" t="inlineStr">
        <is>
          <t>MARCELO ANDRADE DOS REIS</t>
        </is>
      </c>
      <c r="C189" s="123" t="n"/>
      <c r="D189" s="124" t="n"/>
      <c r="E189" s="124" t="n">
        <v>44036</v>
      </c>
      <c r="F189" s="125" t="n">
        <v>58</v>
      </c>
      <c r="G189" s="124" t="n">
        <v>122971.09</v>
      </c>
      <c r="H189" s="372" t="n">
        <v>122971.09</v>
      </c>
      <c r="I189" s="372" t="n">
        <v>152.2974957891608</v>
      </c>
      <c r="J189" s="373" t="n">
        <v>807.4400000000001</v>
      </c>
      <c r="K189" s="127" t="inlineStr">
        <is>
          <t>QUITADO</t>
        </is>
      </c>
      <c r="L189" s="374" t="inlineStr">
        <is>
          <t>QUITADO</t>
        </is>
      </c>
      <c r="M189" t="inlineStr">
        <is>
          <t>IBIRAPITANGA FASE 3</t>
        </is>
      </c>
    </row>
    <row r="190" hidden="1">
      <c r="A190" t="inlineStr">
        <is>
          <t>Q014L07</t>
        </is>
      </c>
      <c r="B190" s="123" t="inlineStr">
        <is>
          <t>HINGRID RODRIGUES DOS SANTOS</t>
        </is>
      </c>
      <c r="C190" s="123" t="n"/>
      <c r="D190" s="124" t="n"/>
      <c r="E190" s="124" t="n">
        <v>44055</v>
      </c>
      <c r="F190" s="125" t="n">
        <v>96</v>
      </c>
      <c r="G190" s="124" t="n">
        <v>163785</v>
      </c>
      <c r="H190" s="372" t="n">
        <v>163785</v>
      </c>
      <c r="I190" s="372" t="n">
        <v>158.037187490954</v>
      </c>
      <c r="J190" s="373" t="n">
        <v>1036.37</v>
      </c>
      <c r="K190" s="127" t="inlineStr">
        <is>
          <t>QUITADO</t>
        </is>
      </c>
      <c r="L190" s="374" t="inlineStr">
        <is>
          <t>QUITADO</t>
        </is>
      </c>
      <c r="M190" t="inlineStr">
        <is>
          <t>IBIRAPITANGA FASE 3</t>
        </is>
      </c>
    </row>
    <row r="191" hidden="1">
      <c r="A191" t="inlineStr">
        <is>
          <t>Q019L04</t>
        </is>
      </c>
      <c r="B191" s="123" t="inlineStr">
        <is>
          <t>MONICA SOUZA RODRIGUES</t>
        </is>
      </c>
      <c r="C191" s="123" t="n"/>
      <c r="D191" s="124" t="n"/>
      <c r="E191" s="124" t="n">
        <v>43999</v>
      </c>
      <c r="F191" s="125" t="n">
        <v>39</v>
      </c>
      <c r="G191" s="124" t="n">
        <v>146392.65</v>
      </c>
      <c r="H191" s="372" t="n">
        <v>146392.65</v>
      </c>
      <c r="I191" s="372" t="n">
        <v>176.2747447259416</v>
      </c>
      <c r="J191" s="373" t="n">
        <v>830.48</v>
      </c>
      <c r="K191" s="127" t="inlineStr">
        <is>
          <t>QUITADO</t>
        </is>
      </c>
      <c r="L191" s="374" t="inlineStr">
        <is>
          <t>QUITADO</t>
        </is>
      </c>
      <c r="M191" t="inlineStr">
        <is>
          <t>IBIRAPITANGA FASE 3</t>
        </is>
      </c>
    </row>
    <row r="192" hidden="1">
      <c r="A192" t="inlineStr">
        <is>
          <t>Q020L06</t>
        </is>
      </c>
      <c r="B192" s="123" t="inlineStr">
        <is>
          <t>LUIZ ANTONIO PIZZOL</t>
        </is>
      </c>
      <c r="C192" s="123" t="n"/>
      <c r="D192" s="124" t="n"/>
      <c r="E192" s="124" t="n">
        <v>44344</v>
      </c>
      <c r="F192" s="125" t="n">
        <v>48</v>
      </c>
      <c r="G192" s="124" t="n">
        <v>252000</v>
      </c>
      <c r="H192" s="372" t="n">
        <v>252000</v>
      </c>
      <c r="I192" s="372" t="n">
        <v>214.9968859578026</v>
      </c>
      <c r="J192" s="373" t="n">
        <v>1172.11</v>
      </c>
      <c r="K192" s="127" t="inlineStr">
        <is>
          <t>QUITADO</t>
        </is>
      </c>
      <c r="L192" s="374" t="inlineStr">
        <is>
          <t>QUITADO</t>
        </is>
      </c>
      <c r="M192" t="inlineStr">
        <is>
          <t>IBIRAPITANGA FASE 3</t>
        </is>
      </c>
    </row>
    <row r="193" hidden="1">
      <c r="A193" t="inlineStr">
        <is>
          <t>Q022L02</t>
        </is>
      </c>
      <c r="B193" s="123" t="inlineStr">
        <is>
          <t>JONATAS WILLIAN DE OLIVEIRA FELIX</t>
        </is>
      </c>
      <c r="C193" s="123" t="n"/>
      <c r="D193" s="124" t="n"/>
      <c r="E193" s="124" t="n">
        <v>43959</v>
      </c>
      <c r="F193" s="125" t="n">
        <v>48</v>
      </c>
      <c r="G193" s="124" t="n">
        <v>144000</v>
      </c>
      <c r="H193" s="372" t="n">
        <v>144000</v>
      </c>
      <c r="I193" s="372" t="n">
        <v>138.2714152655483</v>
      </c>
      <c r="J193" s="373" t="n">
        <v>1041.43</v>
      </c>
      <c r="K193" s="127" t="inlineStr">
        <is>
          <t>QUITADO</t>
        </is>
      </c>
      <c r="L193" s="374" t="inlineStr">
        <is>
          <t>QUITADO</t>
        </is>
      </c>
      <c r="M193" t="inlineStr">
        <is>
          <t>IBIRAPITANGA FASE 3</t>
        </is>
      </c>
    </row>
    <row r="194" hidden="1">
      <c r="A194" t="inlineStr">
        <is>
          <t>Q023L03</t>
        </is>
      </c>
      <c r="B194" s="123" t="inlineStr">
        <is>
          <t>EDUARDO BERTI SANCHES</t>
        </is>
      </c>
      <c r="C194" s="123" t="n"/>
      <c r="D194" s="124" t="n"/>
      <c r="E194" s="124" t="n">
        <v>44384</v>
      </c>
      <c r="F194" s="125" t="n">
        <v>30</v>
      </c>
      <c r="G194" s="124" t="n">
        <v>144076</v>
      </c>
      <c r="H194" s="372" t="n">
        <v>144076</v>
      </c>
      <c r="I194" s="372" t="n">
        <v>180.095</v>
      </c>
      <c r="J194" s="373" t="n">
        <v>800</v>
      </c>
      <c r="K194" s="127" t="inlineStr">
        <is>
          <t>QUITADO</t>
        </is>
      </c>
      <c r="L194" s="374" t="inlineStr">
        <is>
          <t>QUITADO</t>
        </is>
      </c>
      <c r="M194" t="inlineStr">
        <is>
          <t>IBIRAPITANGA FASE 3</t>
        </is>
      </c>
    </row>
    <row r="195" hidden="1">
      <c r="A195" t="inlineStr">
        <is>
          <t>Q026L05</t>
        </is>
      </c>
      <c r="B195" s="123" t="inlineStr">
        <is>
          <t>CLAUDIOMIRO ROVEDA</t>
        </is>
      </c>
      <c r="C195" s="123" t="n"/>
      <c r="D195" s="124" t="n"/>
      <c r="E195" s="124" t="n">
        <v>44039</v>
      </c>
      <c r="F195" s="125" t="n">
        <v>86</v>
      </c>
      <c r="G195" s="124" t="n">
        <v>126493.26</v>
      </c>
      <c r="H195" s="372" t="n">
        <v>126493.26</v>
      </c>
      <c r="I195" s="372" t="n">
        <v>158.116575</v>
      </c>
      <c r="J195" s="373" t="n">
        <v>800</v>
      </c>
      <c r="K195" s="127" t="inlineStr">
        <is>
          <t>QUITADO</t>
        </is>
      </c>
      <c r="L195" s="374" t="inlineStr">
        <is>
          <t>QUITADO</t>
        </is>
      </c>
      <c r="M195" t="inlineStr">
        <is>
          <t>IBIRAPITANGA FASE 3</t>
        </is>
      </c>
    </row>
    <row r="196" hidden="1">
      <c r="A196" t="inlineStr">
        <is>
          <t>Q028L04</t>
        </is>
      </c>
      <c r="B196" s="123" t="inlineStr">
        <is>
          <t>EDGAR TAKAO UTINO</t>
        </is>
      </c>
      <c r="C196" s="123" t="n"/>
      <c r="D196" s="124" t="n"/>
      <c r="E196" s="124" t="n">
        <v>44576</v>
      </c>
      <c r="F196" s="125" t="n">
        <v>0</v>
      </c>
      <c r="G196" s="124" t="n">
        <v>337500</v>
      </c>
      <c r="H196" s="372" t="n">
        <v>337500</v>
      </c>
      <c r="I196" s="372" t="n">
        <v>281.479875231439</v>
      </c>
      <c r="J196" s="373" t="n">
        <v>1199.02</v>
      </c>
      <c r="K196" s="127" t="inlineStr">
        <is>
          <t>QUITADO</t>
        </is>
      </c>
      <c r="L196" s="374" t="inlineStr">
        <is>
          <t>QUITADO</t>
        </is>
      </c>
      <c r="M196" t="inlineStr">
        <is>
          <t>IBIRAPITANGA FASE 3</t>
        </is>
      </c>
    </row>
    <row r="197">
      <c r="A197" t="inlineStr">
        <is>
          <t>Q08L05</t>
        </is>
      </c>
      <c r="B197" s="123" t="inlineStr">
        <is>
          <t xml:space="preserve"> REYNALDO FERREIRA ALVES</t>
        </is>
      </c>
      <c r="C197" s="123" t="n"/>
      <c r="D197" s="124" t="n"/>
      <c r="E197" s="124" t="n">
        <v>44950</v>
      </c>
      <c r="F197" s="125" t="n">
        <v>48</v>
      </c>
      <c r="G197" s="124" t="n">
        <v>114245.25</v>
      </c>
      <c r="H197" s="372" t="n">
        <v>114245.25</v>
      </c>
      <c r="I197" s="372" t="n">
        <v>142.8065625</v>
      </c>
      <c r="J197" s="373" t="n">
        <v>800</v>
      </c>
      <c r="K197" s="127" t="inlineStr">
        <is>
          <t>ATIVO</t>
        </is>
      </c>
      <c r="L197" s="374" t="inlineStr">
        <is>
          <t>ATIVO</t>
        </is>
      </c>
      <c r="M197" t="inlineStr">
        <is>
          <t>Terra Luz Residencial</t>
        </is>
      </c>
    </row>
    <row r="198" hidden="1">
      <c r="A198" t="inlineStr">
        <is>
          <t>Q017L05</t>
        </is>
      </c>
      <c r="B198" s="123" t="inlineStr">
        <is>
          <t>ANTONIO LUCIANO VIEIRA</t>
        </is>
      </c>
      <c r="C198" s="123" t="n"/>
      <c r="D198" s="124" t="n"/>
      <c r="E198" s="124" t="n">
        <v>45006</v>
      </c>
      <c r="F198" s="125" t="n">
        <v>48</v>
      </c>
      <c r="G198" s="124" t="n">
        <v>259200</v>
      </c>
      <c r="H198" s="372" t="n">
        <v>259200</v>
      </c>
      <c r="I198" s="372" t="n">
        <v>305.8840189761382</v>
      </c>
      <c r="J198" s="373" t="n">
        <v>847.38</v>
      </c>
      <c r="K198" s="127" t="inlineStr">
        <is>
          <t>ATIVO</t>
        </is>
      </c>
      <c r="L198" s="374" t="inlineStr">
        <is>
          <t>ATIVO</t>
        </is>
      </c>
      <c r="M198" t="inlineStr">
        <is>
          <t>IBIRAPITANGA FASE 3</t>
        </is>
      </c>
    </row>
    <row r="199" hidden="1">
      <c r="A199" t="inlineStr">
        <is>
          <t>Q013L03</t>
        </is>
      </c>
      <c r="B199" s="123" t="inlineStr">
        <is>
          <t>TEMISTOCLES PEREIRA DE CARVALHO</t>
        </is>
      </c>
      <c r="C199" s="123" t="n"/>
      <c r="D199" s="124" t="n"/>
      <c r="E199" s="124" t="n">
        <v>45010</v>
      </c>
      <c r="F199" s="125" t="n">
        <v>48</v>
      </c>
      <c r="G199" s="124" t="n">
        <v>288000</v>
      </c>
      <c r="H199" s="372" t="n">
        <v>288000</v>
      </c>
      <c r="I199" s="372" t="n">
        <v>321.0702341137124</v>
      </c>
      <c r="J199" s="373" t="n">
        <v>897</v>
      </c>
      <c r="K199" s="127" t="inlineStr">
        <is>
          <t>ATIVO</t>
        </is>
      </c>
      <c r="L199" s="374" t="inlineStr">
        <is>
          <t>ATIVO</t>
        </is>
      </c>
      <c r="M199" t="inlineStr">
        <is>
          <t>IBIRAPITANGA FASE 3</t>
        </is>
      </c>
    </row>
    <row r="200">
      <c r="A200" t="inlineStr">
        <is>
          <t>Q03L09</t>
        </is>
      </c>
      <c r="B200" s="123" t="inlineStr">
        <is>
          <t xml:space="preserve"> MACAU IMOVEIS LTDA ME</t>
        </is>
      </c>
      <c r="C200" s="123" t="n"/>
      <c r="D200" s="124" t="n"/>
      <c r="E200" s="124" t="n">
        <v>45069</v>
      </c>
      <c r="F200" s="125" t="n">
        <v>23</v>
      </c>
      <c r="G200" s="124" t="n">
        <v>90139.5</v>
      </c>
      <c r="H200" s="372" t="n">
        <v>90139.5</v>
      </c>
      <c r="I200" s="372" t="n">
        <v>107.7424637230762</v>
      </c>
      <c r="J200" s="373" t="n">
        <v>836.62</v>
      </c>
      <c r="K200" s="127" t="inlineStr">
        <is>
          <t>ATIVO</t>
        </is>
      </c>
      <c r="L200" s="374" t="inlineStr">
        <is>
          <t>ATIVO</t>
        </is>
      </c>
      <c r="M200" t="inlineStr">
        <is>
          <t>Terra Luz Residencial</t>
        </is>
      </c>
    </row>
    <row r="201">
      <c r="A201" t="inlineStr">
        <is>
          <t>Q08L02</t>
        </is>
      </c>
      <c r="B201" s="123" t="inlineStr">
        <is>
          <t xml:space="preserve"> ALEXANDRE RODRIGUES DA CUNHA</t>
        </is>
      </c>
      <c r="C201" s="123" t="n"/>
      <c r="D201" s="124" t="n"/>
      <c r="E201" s="124" t="n">
        <v>45050</v>
      </c>
      <c r="F201" s="125" t="n">
        <v>48</v>
      </c>
      <c r="G201" s="124" t="n">
        <v>92872</v>
      </c>
      <c r="H201" s="372" t="n">
        <v>92872</v>
      </c>
      <c r="I201" s="372" t="n">
        <v>88.30319280430524</v>
      </c>
      <c r="J201" s="373" t="n">
        <v>1051.74</v>
      </c>
      <c r="K201" s="127" t="inlineStr">
        <is>
          <t>ATIVO</t>
        </is>
      </c>
      <c r="L201" s="374" t="inlineStr">
        <is>
          <t>ATIVO</t>
        </is>
      </c>
      <c r="M201" t="inlineStr">
        <is>
          <t>Terra Luz Residencial</t>
        </is>
      </c>
    </row>
    <row r="202">
      <c r="A202" t="inlineStr">
        <is>
          <t>Q01L02</t>
        </is>
      </c>
      <c r="B202" s="123" t="inlineStr">
        <is>
          <t>MATHEUS ANTONIO BANDIM MARIANO</t>
        </is>
      </c>
      <c r="C202" s="123" t="n"/>
      <c r="D202" s="124" t="n"/>
      <c r="E202" s="124" t="n">
        <v>45036</v>
      </c>
      <c r="F202" s="125" t="n">
        <v>48</v>
      </c>
      <c r="G202" s="124" t="n">
        <v>138596.44</v>
      </c>
      <c r="H202" s="372" t="n">
        <v>138596.44</v>
      </c>
      <c r="I202" s="372" t="n">
        <v>137.8109177687183</v>
      </c>
      <c r="J202" s="373" t="n">
        <v>1005.7</v>
      </c>
      <c r="K202" s="127" t="inlineStr">
        <is>
          <t>ATIVO</t>
        </is>
      </c>
      <c r="L202" s="374" t="inlineStr">
        <is>
          <t>ATIVO</t>
        </is>
      </c>
      <c r="M202" t="inlineStr">
        <is>
          <t>Terra Luz Residencial</t>
        </is>
      </c>
    </row>
    <row r="203" hidden="1">
      <c r="A203" t="inlineStr">
        <is>
          <t>Q022L05</t>
        </is>
      </c>
      <c r="B203" s="123" t="inlineStr">
        <is>
          <t>DAIANE DIAS DE SOUZA</t>
        </is>
      </c>
      <c r="C203" s="123" t="n"/>
      <c r="D203" s="124" t="n"/>
      <c r="E203" s="124" t="n">
        <v>45051</v>
      </c>
      <c r="F203" s="125" t="n">
        <v>48</v>
      </c>
      <c r="G203" s="124" t="n">
        <v>279000</v>
      </c>
      <c r="H203" s="372" t="n">
        <v>279000</v>
      </c>
      <c r="I203" s="372" t="n">
        <v>203.6689612882975</v>
      </c>
      <c r="J203" s="373" t="n">
        <v>1369.87</v>
      </c>
      <c r="K203" s="127" t="inlineStr">
        <is>
          <t>ATIVO</t>
        </is>
      </c>
      <c r="L203" s="374" t="inlineStr">
        <is>
          <t>ATIVO</t>
        </is>
      </c>
      <c r="M203" t="inlineStr">
        <is>
          <t>IBIRAPITANGA FASE 3</t>
        </is>
      </c>
    </row>
    <row r="204" hidden="1">
      <c r="A204" t="inlineStr">
        <is>
          <t>Q022L07</t>
        </is>
      </c>
      <c r="B204" s="123" t="inlineStr">
        <is>
          <t xml:space="preserve"> RICARDO RIBEIRO DA SILVA</t>
        </is>
      </c>
      <c r="C204" s="123" t="n"/>
      <c r="D204" s="124" t="n"/>
      <c r="E204" s="124" t="n">
        <v>45092</v>
      </c>
      <c r="F204" s="125" t="n">
        <v>48</v>
      </c>
      <c r="G204" s="124" t="n">
        <v>341100</v>
      </c>
      <c r="H204" s="372" t="n">
        <v>341100</v>
      </c>
      <c r="I204" s="372" t="n">
        <v>172.9812514896875</v>
      </c>
      <c r="J204" s="373" t="n">
        <v>1971.89</v>
      </c>
      <c r="K204" s="127" t="inlineStr">
        <is>
          <t>ATIVO</t>
        </is>
      </c>
      <c r="L204" s="374" t="inlineStr">
        <is>
          <t>ATIVO</t>
        </is>
      </c>
      <c r="M204" t="inlineStr">
        <is>
          <t>IBIRAPITANGA FASE 3</t>
        </is>
      </c>
    </row>
    <row r="205" hidden="1">
      <c r="A205" t="inlineStr">
        <is>
          <t>Q028L07</t>
        </is>
      </c>
      <c r="B205" s="123" t="inlineStr">
        <is>
          <t>RENAN RACANELI PACHU</t>
        </is>
      </c>
      <c r="C205" s="123" t="n"/>
      <c r="D205" s="124" t="n"/>
      <c r="E205" s="124" t="n">
        <v>45085</v>
      </c>
      <c r="F205" s="125" t="n">
        <v>47</v>
      </c>
      <c r="G205" s="124" t="n">
        <v>346500</v>
      </c>
      <c r="H205" s="372" t="n">
        <v>346500</v>
      </c>
      <c r="I205" s="372" t="n">
        <v>301.2152928699341</v>
      </c>
      <c r="J205" s="373" t="n">
        <v>1150.34</v>
      </c>
      <c r="K205" s="127" t="inlineStr">
        <is>
          <t>ATIVO</t>
        </is>
      </c>
      <c r="L205" s="374" t="inlineStr">
        <is>
          <t>ATIVO</t>
        </is>
      </c>
      <c r="M205" t="inlineStr">
        <is>
          <t>IBIRAPITANGA FASE 3</t>
        </is>
      </c>
    </row>
    <row r="206">
      <c r="A206" t="inlineStr">
        <is>
          <t>Q03L02</t>
        </is>
      </c>
      <c r="B206" s="123" t="inlineStr">
        <is>
          <t>AUGUSTO CESAR PEREIRA DA COSTA</t>
        </is>
      </c>
      <c r="C206" s="123" t="n"/>
      <c r="D206" s="124" t="n"/>
      <c r="E206" s="124" t="n">
        <v>45099</v>
      </c>
      <c r="F206" s="125" t="n">
        <v>47</v>
      </c>
      <c r="G206" s="124" t="n">
        <v>92872</v>
      </c>
      <c r="H206" s="372" t="n">
        <v>92872</v>
      </c>
      <c r="I206" s="372" t="n">
        <v>91.54189624752348</v>
      </c>
      <c r="J206" s="373" t="n">
        <v>1014.53</v>
      </c>
      <c r="K206" s="127" t="inlineStr">
        <is>
          <t>ATIVO</t>
        </is>
      </c>
      <c r="L206" s="374" t="inlineStr">
        <is>
          <t>ATIVO</t>
        </is>
      </c>
      <c r="M206" t="inlineStr">
        <is>
          <t>Terra Luz Residencial</t>
        </is>
      </c>
    </row>
    <row r="207">
      <c r="A207" t="inlineStr">
        <is>
          <t>Q03L08</t>
        </is>
      </c>
      <c r="B207" s="123" t="inlineStr">
        <is>
          <t>RENATO PONTES MAGALHAES</t>
        </is>
      </c>
      <c r="C207" s="123" t="n"/>
      <c r="D207" s="124" t="n"/>
      <c r="E207" s="124" t="n">
        <v>45107</v>
      </c>
      <c r="F207" s="125" t="n">
        <v>47</v>
      </c>
      <c r="G207" s="124" t="n">
        <v>92872</v>
      </c>
      <c r="H207" s="372" t="n">
        <v>92872</v>
      </c>
      <c r="I207" s="372" t="n">
        <v>68.93858978451124</v>
      </c>
      <c r="J207" s="373" t="n">
        <v>1347.17</v>
      </c>
      <c r="K207" s="127" t="inlineStr">
        <is>
          <t>ATIVO</t>
        </is>
      </c>
      <c r="L207" s="374" t="inlineStr">
        <is>
          <t>ATIVO</t>
        </is>
      </c>
      <c r="M207" t="inlineStr">
        <is>
          <t>Terra Luz Residencial</t>
        </is>
      </c>
    </row>
    <row r="208">
      <c r="A208" t="inlineStr">
        <is>
          <t>Q04L05</t>
        </is>
      </c>
      <c r="B208" s="123" t="inlineStr">
        <is>
          <t>CAIO CESAR MENDES BARBOSA</t>
        </is>
      </c>
      <c r="C208" s="123" t="n"/>
      <c r="D208" s="124" t="n"/>
      <c r="E208" s="124" t="n">
        <v>45107</v>
      </c>
      <c r="F208" s="125" t="n">
        <v>47</v>
      </c>
      <c r="G208" s="124" t="n">
        <v>92872</v>
      </c>
      <c r="H208" s="372" t="n">
        <v>92872</v>
      </c>
      <c r="I208" s="372" t="n">
        <v>102.6153251201591</v>
      </c>
      <c r="J208" s="373" t="n">
        <v>905.05</v>
      </c>
      <c r="K208" s="127" t="inlineStr">
        <is>
          <t>ATIVO</t>
        </is>
      </c>
      <c r="L208" s="374" t="inlineStr">
        <is>
          <t>ATIVO</t>
        </is>
      </c>
      <c r="M208" t="inlineStr">
        <is>
          <t>Terra Luz Residencial</t>
        </is>
      </c>
    </row>
    <row r="209">
      <c r="A209" t="inlineStr">
        <is>
          <t>Q04L09</t>
        </is>
      </c>
      <c r="B209" s="123" t="inlineStr">
        <is>
          <t>ROBERTO TOLEDO HUMMEL</t>
        </is>
      </c>
      <c r="C209" s="123" t="n"/>
      <c r="D209" s="124" t="n"/>
      <c r="E209" s="124" t="n">
        <v>45107</v>
      </c>
      <c r="F209" s="125" t="n">
        <v>47</v>
      </c>
      <c r="G209" s="124" t="n">
        <v>92872</v>
      </c>
      <c r="H209" s="372" t="n">
        <v>92872</v>
      </c>
      <c r="I209" s="372" t="n">
        <v>371.488</v>
      </c>
      <c r="J209" s="373" t="n">
        <v>250</v>
      </c>
      <c r="K209" s="127" t="inlineStr">
        <is>
          <t>ATIVO</t>
        </is>
      </c>
      <c r="L209" s="374" t="inlineStr">
        <is>
          <t>ATIVO</t>
        </is>
      </c>
      <c r="M209" t="inlineStr">
        <is>
          <t>Terra Luz Residencial</t>
        </is>
      </c>
    </row>
    <row r="210">
      <c r="A210" t="inlineStr">
        <is>
          <t>Q05L05</t>
        </is>
      </c>
      <c r="B210" s="123" t="inlineStr">
        <is>
          <t>CAMILA DA FROTA GUERRA</t>
        </is>
      </c>
      <c r="C210" s="123" t="n"/>
      <c r="D210" s="124" t="n"/>
      <c r="E210" s="124" t="n">
        <v>45107</v>
      </c>
      <c r="F210" s="125" t="n">
        <v>47</v>
      </c>
      <c r="G210" s="124" t="n">
        <v>92872</v>
      </c>
      <c r="H210" s="372" t="n">
        <v>92872</v>
      </c>
      <c r="I210" s="372" t="n">
        <v>371.4137172565487</v>
      </c>
      <c r="J210" s="373" t="n">
        <v>250.05</v>
      </c>
      <c r="K210" s="127" t="inlineStr">
        <is>
          <t>ATIVO</t>
        </is>
      </c>
      <c r="L210" s="374" t="inlineStr">
        <is>
          <t>ATIVO</t>
        </is>
      </c>
      <c r="M210" t="inlineStr">
        <is>
          <t>Terra Luz Residencial</t>
        </is>
      </c>
    </row>
    <row r="211">
      <c r="A211" t="inlineStr">
        <is>
          <t>Q05L014</t>
        </is>
      </c>
      <c r="B211" s="123" t="inlineStr">
        <is>
          <t>LUIZ  HENRIQUE VIDOTTE</t>
        </is>
      </c>
      <c r="C211" s="123" t="n"/>
      <c r="D211" s="124" t="n"/>
      <c r="E211" s="124" t="n">
        <v>45107</v>
      </c>
      <c r="F211" s="125" t="n">
        <v>47</v>
      </c>
      <c r="G211" s="124" t="n">
        <v>92872</v>
      </c>
      <c r="H211" s="372" t="n">
        <v>92872</v>
      </c>
      <c r="I211" s="372" t="n">
        <v>370.4507379337854</v>
      </c>
      <c r="J211" s="373" t="n">
        <v>250.7</v>
      </c>
      <c r="K211" s="127" t="inlineStr">
        <is>
          <t>ATIVO</t>
        </is>
      </c>
      <c r="L211" s="374" t="inlineStr">
        <is>
          <t>ATIVO</t>
        </is>
      </c>
      <c r="M211" t="inlineStr">
        <is>
          <t>Terra Luz Residencial</t>
        </is>
      </c>
    </row>
    <row r="212">
      <c r="A212" t="inlineStr">
        <is>
          <t>Q07L02</t>
        </is>
      </c>
      <c r="B212" s="123" t="inlineStr">
        <is>
          <t>HILTON CHARLES MASCARENHAS JUNIOR</t>
        </is>
      </c>
      <c r="C212" s="123" t="n"/>
      <c r="D212" s="124" t="n"/>
      <c r="E212" s="124" t="n">
        <v>45090</v>
      </c>
      <c r="F212" s="125" t="n">
        <v>48</v>
      </c>
      <c r="G212" s="124" t="n">
        <v>92872</v>
      </c>
      <c r="H212" s="372" t="n">
        <v>92872</v>
      </c>
      <c r="I212" s="372" t="n">
        <v>116.09</v>
      </c>
      <c r="J212" s="373" t="n">
        <v>800</v>
      </c>
      <c r="K212" s="127" t="inlineStr">
        <is>
          <t>ATIVO</t>
        </is>
      </c>
      <c r="L212" s="374" t="inlineStr">
        <is>
          <t>ATIVO</t>
        </is>
      </c>
      <c r="M212" t="inlineStr">
        <is>
          <t>Terra Luz Residencial</t>
        </is>
      </c>
    </row>
    <row r="213">
      <c r="A213" t="inlineStr">
        <is>
          <t>Q07L09</t>
        </is>
      </c>
      <c r="B213" s="123" t="inlineStr">
        <is>
          <t>CAMILA DA FROTA GUERRA</t>
        </is>
      </c>
      <c r="C213" s="123" t="n"/>
      <c r="D213" s="124" t="n"/>
      <c r="E213" s="124" t="n">
        <v>45107</v>
      </c>
      <c r="F213" s="125" t="n">
        <v>47</v>
      </c>
      <c r="G213" s="124" t="n">
        <v>92872</v>
      </c>
      <c r="H213" s="372" t="n">
        <v>92872</v>
      </c>
      <c r="I213" s="372" t="n">
        <v>370.4507379337854</v>
      </c>
      <c r="J213" s="373" t="n">
        <v>250.7</v>
      </c>
      <c r="K213" s="127" t="inlineStr">
        <is>
          <t>ATIVO</t>
        </is>
      </c>
      <c r="L213" s="374" t="inlineStr">
        <is>
          <t>ATIVO</t>
        </is>
      </c>
      <c r="M213" t="inlineStr">
        <is>
          <t>Terra Luz Residencial</t>
        </is>
      </c>
    </row>
    <row r="214">
      <c r="A214" t="inlineStr">
        <is>
          <t>Q07L017</t>
        </is>
      </c>
      <c r="B214" s="123" t="inlineStr">
        <is>
          <t>CAMILA DA FROTA GUERRA</t>
        </is>
      </c>
      <c r="C214" s="123" t="n"/>
      <c r="D214" s="124" t="n"/>
      <c r="E214" s="124" t="n">
        <v>45107</v>
      </c>
      <c r="F214" s="125" t="n">
        <v>47</v>
      </c>
      <c r="G214" s="124" t="n">
        <v>92872</v>
      </c>
      <c r="H214" s="372" t="n">
        <v>92872</v>
      </c>
      <c r="I214" s="372" t="n">
        <v>370.4507379337854</v>
      </c>
      <c r="J214" s="373" t="n">
        <v>250.7</v>
      </c>
      <c r="K214" s="127" t="inlineStr">
        <is>
          <t>ATIVO</t>
        </is>
      </c>
      <c r="L214" s="374" t="inlineStr">
        <is>
          <t>ATIVO</t>
        </is>
      </c>
      <c r="M214" t="inlineStr">
        <is>
          <t>Terra Luz Residencial</t>
        </is>
      </c>
    </row>
    <row r="215" hidden="1">
      <c r="A215" t="inlineStr">
        <is>
          <t>Q022L08</t>
        </is>
      </c>
      <c r="B215" s="123" t="inlineStr">
        <is>
          <t>ANGELICA ORTIGOZA</t>
        </is>
      </c>
      <c r="C215" s="123" t="n"/>
      <c r="D215" s="124" t="n"/>
      <c r="E215" s="124" t="n">
        <v>45108</v>
      </c>
      <c r="F215" s="125" t="n">
        <v>48</v>
      </c>
      <c r="G215" s="124" t="n">
        <v>333000</v>
      </c>
      <c r="H215" s="372" t="n">
        <v>333000</v>
      </c>
      <c r="I215" s="372" t="n">
        <v>196.213607678846</v>
      </c>
      <c r="J215" s="373" t="n">
        <v>1697.13</v>
      </c>
      <c r="K215" s="127" t="inlineStr">
        <is>
          <t>ATIVO</t>
        </is>
      </c>
      <c r="L215" s="374" t="inlineStr">
        <is>
          <t>ATIVO</t>
        </is>
      </c>
      <c r="M215" t="inlineStr">
        <is>
          <t>IBIRAPITANGA FASE 3</t>
        </is>
      </c>
    </row>
    <row r="216">
      <c r="A216" t="inlineStr">
        <is>
          <t>Q07L019</t>
        </is>
      </c>
      <c r="B216" s="123" t="inlineStr">
        <is>
          <t>CARLOS AUGUSTO DE OLIVEIRA ARAUJO</t>
        </is>
      </c>
      <c r="C216" s="123" t="n"/>
      <c r="D216" s="124" t="n"/>
      <c r="E216" s="124" t="n">
        <v>45111</v>
      </c>
      <c r="F216" s="125" t="n">
        <v>47</v>
      </c>
      <c r="G216" s="124" t="n">
        <v>108053</v>
      </c>
      <c r="H216" s="372" t="n">
        <v>108053</v>
      </c>
      <c r="I216" s="372" t="n">
        <v>431.0051854806542</v>
      </c>
      <c r="J216" s="373" t="n">
        <v>250.7</v>
      </c>
      <c r="K216" s="127" t="inlineStr">
        <is>
          <t>ATIVO</t>
        </is>
      </c>
      <c r="L216" s="374" t="inlineStr">
        <is>
          <t>ATIVO</t>
        </is>
      </c>
      <c r="M216" t="inlineStr">
        <is>
          <t>Terra Luz Residencial</t>
        </is>
      </c>
    </row>
    <row r="217">
      <c r="A217" t="inlineStr">
        <is>
          <t>Q09L012</t>
        </is>
      </c>
      <c r="B217" s="123" t="inlineStr">
        <is>
          <t>DEBORA COIMBRA DOS SANTOS</t>
        </is>
      </c>
      <c r="C217" s="123" t="n"/>
      <c r="D217" s="124" t="n"/>
      <c r="E217" s="124" t="n">
        <v>45111</v>
      </c>
      <c r="F217" s="125" t="n">
        <v>47</v>
      </c>
      <c r="G217" s="124" t="n">
        <v>111907</v>
      </c>
      <c r="H217" s="372" t="n">
        <v>111907</v>
      </c>
      <c r="I217" s="372" t="n">
        <v>447.628</v>
      </c>
      <c r="J217" s="373" t="n">
        <v>250</v>
      </c>
      <c r="K217" s="127" t="inlineStr">
        <is>
          <t>ATIVO</t>
        </is>
      </c>
      <c r="L217" s="374" t="inlineStr">
        <is>
          <t>ATIVO</t>
        </is>
      </c>
      <c r="M217" t="inlineStr">
        <is>
          <t>Terra Luz Residencial</t>
        </is>
      </c>
    </row>
    <row r="218">
      <c r="A218" t="inlineStr">
        <is>
          <t>Q03L06</t>
        </is>
      </c>
      <c r="B218" s="123" t="inlineStr">
        <is>
          <t>MARCEL NOGUEIRA MAGALHAES</t>
        </is>
      </c>
      <c r="C218" s="123" t="n"/>
      <c r="D218" s="124" t="n"/>
      <c r="E218" s="124" t="n">
        <v>45159</v>
      </c>
      <c r="F218" s="125" t="n">
        <v>0</v>
      </c>
      <c r="G218" s="124" t="n">
        <v>98700</v>
      </c>
      <c r="H218" s="372" t="n">
        <v>98700</v>
      </c>
      <c r="I218" s="372" t="n">
        <v>120.9366154901793</v>
      </c>
      <c r="J218" s="373" t="n">
        <v>816.13</v>
      </c>
      <c r="K218" s="127" t="inlineStr">
        <is>
          <t>ATIVO</t>
        </is>
      </c>
      <c r="L218" s="374" t="inlineStr">
        <is>
          <t>ATIVO</t>
        </is>
      </c>
      <c r="M218" t="inlineStr">
        <is>
          <t>Terra Luz Residencial</t>
        </is>
      </c>
    </row>
    <row r="219">
      <c r="A219" t="inlineStr">
        <is>
          <t>Q03L07</t>
        </is>
      </c>
      <c r="B219" s="123" t="inlineStr">
        <is>
          <t>CASSIO HANDER NOGUEIRA</t>
        </is>
      </c>
      <c r="C219" s="123" t="n"/>
      <c r="D219" s="124" t="n"/>
      <c r="E219" s="124" t="n">
        <v>45155</v>
      </c>
      <c r="F219" s="125" t="n">
        <v>0</v>
      </c>
      <c r="G219" s="124" t="n">
        <v>98700</v>
      </c>
      <c r="H219" s="372" t="n">
        <v>98700</v>
      </c>
      <c r="I219" s="372" t="n">
        <v>94.49949734309924</v>
      </c>
      <c r="J219" s="373" t="n">
        <v>1044.45</v>
      </c>
      <c r="K219" s="127" t="inlineStr">
        <is>
          <t>ATIVO</t>
        </is>
      </c>
      <c r="L219" s="374" t="inlineStr">
        <is>
          <t>ATIVO</t>
        </is>
      </c>
      <c r="M219" t="inlineStr">
        <is>
          <t>Terra Luz Residencial</t>
        </is>
      </c>
    </row>
    <row r="220">
      <c r="A220" t="inlineStr">
        <is>
          <t>Q05L012</t>
        </is>
      </c>
      <c r="B220" s="123" t="inlineStr">
        <is>
          <t>SANDERSON SANTOS</t>
        </is>
      </c>
      <c r="C220" s="123" t="n"/>
      <c r="D220" s="124" t="n"/>
      <c r="E220" s="124" t="n">
        <v>45147</v>
      </c>
      <c r="F220" s="125" t="n">
        <v>0</v>
      </c>
      <c r="G220" s="124" t="n">
        <v>112495.15</v>
      </c>
      <c r="H220" s="372" t="n">
        <v>112495.15</v>
      </c>
      <c r="I220" s="372" t="n">
        <v>404.9938798286352</v>
      </c>
      <c r="J220" s="373" t="n">
        <v>277.77</v>
      </c>
      <c r="K220" s="127" t="inlineStr">
        <is>
          <t>ATIVO</t>
        </is>
      </c>
      <c r="L220" s="374" t="inlineStr">
        <is>
          <t>ATIVO</t>
        </is>
      </c>
      <c r="M220" t="inlineStr">
        <is>
          <t>Terra Luz Residencial</t>
        </is>
      </c>
    </row>
    <row r="221" hidden="1">
      <c r="A221" t="inlineStr">
        <is>
          <t>Q05L02</t>
        </is>
      </c>
      <c r="B221" s="123" t="inlineStr">
        <is>
          <t>FLAVIA DE OLIVEIRA ALMEIDA SOUZA</t>
        </is>
      </c>
      <c r="C221" s="123" t="n"/>
      <c r="D221" s="124" t="n"/>
      <c r="E221" s="124" t="n">
        <v>45191</v>
      </c>
      <c r="F221" s="125" t="n">
        <v>48</v>
      </c>
      <c r="G221" s="124" t="n">
        <v>346500</v>
      </c>
      <c r="H221" s="372" t="n">
        <v>346500</v>
      </c>
      <c r="I221" s="372" t="n">
        <v>433.125</v>
      </c>
      <c r="J221" s="373" t="n">
        <v>800</v>
      </c>
      <c r="K221" s="127" t="inlineStr">
        <is>
          <t>ATIVO</t>
        </is>
      </c>
      <c r="L221" s="374" t="inlineStr">
        <is>
          <t>ATIVO</t>
        </is>
      </c>
      <c r="M221" t="inlineStr">
        <is>
          <t>IBIRAPITANGA FASE 3</t>
        </is>
      </c>
    </row>
    <row r="222">
      <c r="B222" s="123" t="n"/>
      <c r="C222" s="123" t="n"/>
      <c r="D222" s="124" t="n"/>
      <c r="E222" s="124" t="n"/>
      <c r="F222" s="125" t="n"/>
      <c r="G222" s="124" t="n"/>
      <c r="H222" s="372" t="n"/>
      <c r="I222" s="372" t="n"/>
      <c r="J222" s="373" t="n"/>
      <c r="K222" s="127" t="n"/>
      <c r="L222" s="374" t="n"/>
    </row>
    <row r="223">
      <c r="B223" s="123" t="n"/>
      <c r="C223" s="123" t="n"/>
      <c r="D223" s="124" t="n"/>
      <c r="E223" s="124" t="n"/>
      <c r="F223" s="125" t="n"/>
      <c r="G223" s="124" t="n"/>
      <c r="H223" s="372" t="n"/>
      <c r="I223" s="372" t="n"/>
      <c r="J223" s="373" t="n"/>
      <c r="K223" s="127" t="n"/>
      <c r="L223" s="374" t="n"/>
    </row>
    <row r="224">
      <c r="B224" s="123" t="n"/>
      <c r="C224" s="123" t="n"/>
      <c r="D224" s="124" t="n"/>
      <c r="E224" s="124" t="n"/>
      <c r="F224" s="125" t="n"/>
      <c r="G224" s="124" t="n"/>
      <c r="H224" s="372" t="n"/>
      <c r="I224" s="372" t="n"/>
      <c r="J224" s="373" t="n"/>
      <c r="K224" s="127" t="n"/>
      <c r="L224" s="374" t="n"/>
    </row>
    <row r="225">
      <c r="B225" s="123" t="n"/>
      <c r="C225" s="123" t="n"/>
      <c r="D225" s="124" t="n"/>
      <c r="E225" s="124" t="n"/>
      <c r="F225" s="125" t="n"/>
      <c r="G225" s="124" t="n"/>
      <c r="H225" s="372" t="n"/>
      <c r="I225" s="372" t="n"/>
      <c r="J225" s="373" t="n"/>
      <c r="K225" s="127" t="n"/>
      <c r="L225" s="374" t="n"/>
    </row>
    <row r="226">
      <c r="B226" s="123" t="n"/>
      <c r="C226" s="123" t="n"/>
      <c r="D226" s="124" t="n"/>
      <c r="E226" s="124" t="n"/>
      <c r="F226" s="125" t="n"/>
      <c r="G226" s="124" t="n"/>
      <c r="H226" s="372" t="n"/>
      <c r="I226" s="372" t="n"/>
      <c r="J226" s="373" t="n"/>
      <c r="K226" s="127" t="n"/>
      <c r="L226" s="374" t="n"/>
    </row>
    <row r="227">
      <c r="B227" s="123" t="n"/>
      <c r="C227" s="123" t="n"/>
      <c r="D227" s="124" t="n"/>
      <c r="E227" s="124" t="n"/>
      <c r="F227" s="125" t="n"/>
      <c r="G227" s="124" t="n"/>
      <c r="H227" s="372" t="n"/>
      <c r="I227" s="372" t="n"/>
      <c r="J227" s="373" t="n"/>
      <c r="K227" s="127" t="n"/>
      <c r="L227" s="374" t="n"/>
    </row>
    <row r="228">
      <c r="B228" s="123" t="n"/>
      <c r="C228" s="123" t="n"/>
      <c r="D228" s="124" t="n"/>
      <c r="E228" s="124" t="n"/>
      <c r="F228" s="125" t="n"/>
      <c r="G228" s="124" t="n"/>
      <c r="H228" s="372" t="n"/>
      <c r="I228" s="372" t="n"/>
      <c r="J228" s="373" t="n"/>
      <c r="K228" s="127" t="n"/>
      <c r="L228" s="374" t="n"/>
    </row>
    <row r="229">
      <c r="B229" s="123" t="n"/>
      <c r="C229" s="123" t="n"/>
      <c r="D229" s="124" t="n"/>
      <c r="E229" s="124" t="n"/>
      <c r="F229" s="125" t="n"/>
      <c r="G229" s="124" t="n"/>
      <c r="H229" s="372" t="n"/>
      <c r="I229" s="372" t="n"/>
      <c r="J229" s="373" t="n"/>
      <c r="K229" s="127" t="n"/>
      <c r="L229" s="374" t="n"/>
    </row>
    <row r="230">
      <c r="B230" s="123" t="n"/>
      <c r="C230" s="123" t="n"/>
      <c r="D230" s="124" t="n"/>
      <c r="E230" s="124" t="n"/>
      <c r="F230" s="125" t="n"/>
      <c r="G230" s="124" t="n"/>
      <c r="H230" s="372" t="n"/>
      <c r="I230" s="372" t="n"/>
      <c r="J230" s="373" t="n"/>
      <c r="K230" s="127" t="n"/>
      <c r="L230" s="374" t="n"/>
    </row>
    <row r="231">
      <c r="B231" s="123" t="n"/>
      <c r="C231" s="123" t="n"/>
      <c r="D231" s="124" t="n"/>
      <c r="E231" s="124" t="n"/>
      <c r="F231" s="125" t="n"/>
      <c r="G231" s="124" t="n"/>
      <c r="H231" s="372" t="n"/>
      <c r="I231" s="372" t="n"/>
      <c r="J231" s="373" t="n"/>
      <c r="K231" s="127" t="n"/>
      <c r="L231" s="374" t="n"/>
    </row>
    <row r="232">
      <c r="B232" s="123" t="n"/>
      <c r="C232" s="123" t="n"/>
      <c r="D232" s="124" t="n"/>
      <c r="E232" s="124" t="n"/>
      <c r="F232" s="125" t="n"/>
      <c r="G232" s="124" t="n"/>
      <c r="H232" s="372" t="n"/>
      <c r="I232" s="372" t="n"/>
      <c r="J232" s="373" t="n"/>
      <c r="K232" s="127" t="n"/>
      <c r="L232" s="374" t="n"/>
    </row>
    <row r="233">
      <c r="B233" s="123" t="n"/>
      <c r="C233" s="123" t="n"/>
      <c r="D233" s="124" t="n"/>
      <c r="E233" s="124" t="n"/>
      <c r="F233" s="125" t="n"/>
      <c r="G233" s="124" t="n"/>
      <c r="H233" s="372" t="n"/>
      <c r="I233" s="372" t="n"/>
      <c r="J233" s="373" t="n"/>
      <c r="K233" s="127" t="n"/>
      <c r="L233" s="374" t="n"/>
    </row>
    <row r="234">
      <c r="B234" s="123" t="n"/>
      <c r="C234" s="123" t="n"/>
      <c r="D234" s="124" t="n"/>
      <c r="E234" s="124" t="n"/>
      <c r="F234" s="125" t="n"/>
      <c r="G234" s="124" t="n"/>
      <c r="H234" s="372" t="n"/>
      <c r="I234" s="372" t="n"/>
      <c r="J234" s="373" t="n"/>
      <c r="K234" s="127" t="n"/>
      <c r="L234" s="374" t="n"/>
    </row>
    <row r="235">
      <c r="B235" s="123" t="n"/>
      <c r="C235" s="123" t="n"/>
      <c r="D235" s="124" t="n"/>
      <c r="E235" s="124" t="n"/>
      <c r="F235" s="125" t="n"/>
      <c r="G235" s="124" t="n"/>
      <c r="H235" s="372" t="n"/>
      <c r="I235" s="372" t="n"/>
      <c r="J235" s="373" t="n"/>
      <c r="K235" s="127" t="n"/>
      <c r="L235" s="374" t="n"/>
    </row>
    <row r="236">
      <c r="B236" s="123" t="n"/>
      <c r="C236" s="123" t="n"/>
      <c r="D236" s="124" t="n"/>
      <c r="E236" s="124" t="n"/>
      <c r="F236" s="125" t="n"/>
      <c r="G236" s="124" t="n"/>
      <c r="H236" s="372" t="n"/>
      <c r="I236" s="372" t="n"/>
      <c r="J236" s="373" t="n"/>
      <c r="K236" s="127" t="n"/>
      <c r="L236" s="374" t="n"/>
    </row>
    <row r="237">
      <c r="B237" s="123" t="n"/>
      <c r="C237" s="123" t="n"/>
      <c r="D237" s="124" t="n"/>
      <c r="E237" s="124" t="n"/>
      <c r="F237" s="125" t="n"/>
      <c r="G237" s="124" t="n"/>
      <c r="H237" s="372" t="n"/>
      <c r="I237" s="372" t="n"/>
      <c r="J237" s="373" t="n"/>
      <c r="K237" s="127" t="n"/>
      <c r="L237" s="374" t="n"/>
    </row>
    <row r="238">
      <c r="B238" s="123" t="n"/>
      <c r="C238" s="123" t="n"/>
      <c r="D238" s="124" t="n"/>
      <c r="E238" s="124" t="n"/>
      <c r="F238" s="125" t="n"/>
      <c r="G238" s="124" t="n"/>
      <c r="H238" s="372" t="n"/>
      <c r="I238" s="372" t="n"/>
      <c r="J238" s="373" t="n"/>
      <c r="K238" s="127" t="n"/>
      <c r="L238" s="374" t="n"/>
    </row>
    <row r="239">
      <c r="B239" s="123" t="n"/>
      <c r="C239" s="123" t="n"/>
      <c r="D239" s="124" t="n"/>
      <c r="E239" s="124" t="n"/>
      <c r="F239" s="125" t="n"/>
      <c r="G239" s="124" t="n"/>
      <c r="H239" s="372" t="n"/>
      <c r="I239" s="372" t="n"/>
      <c r="J239" s="373" t="n"/>
      <c r="K239" s="127" t="n"/>
      <c r="L239" s="374" t="n"/>
    </row>
    <row r="240">
      <c r="B240" s="123" t="n"/>
      <c r="C240" s="123" t="n"/>
      <c r="D240" s="124" t="n"/>
      <c r="E240" s="124" t="n"/>
      <c r="F240" s="125" t="n"/>
      <c r="G240" s="124" t="n"/>
      <c r="H240" s="372" t="n"/>
      <c r="I240" s="372" t="n"/>
      <c r="J240" s="373" t="n"/>
      <c r="K240" s="127" t="n"/>
      <c r="L240" s="374" t="n"/>
    </row>
    <row r="241">
      <c r="B241" s="123" t="n"/>
      <c r="C241" s="123" t="n"/>
      <c r="D241" s="124" t="n"/>
      <c r="E241" s="124" t="n"/>
      <c r="F241" s="125" t="n"/>
      <c r="G241" s="124" t="n"/>
      <c r="H241" s="372" t="n"/>
      <c r="I241" s="372" t="n"/>
      <c r="J241" s="373" t="n"/>
      <c r="K241" s="127" t="n"/>
      <c r="L241" s="374" t="n"/>
    </row>
    <row r="242">
      <c r="B242" s="123" t="n"/>
      <c r="C242" s="123" t="n"/>
      <c r="D242" s="124" t="n"/>
      <c r="E242" s="124" t="n"/>
      <c r="F242" s="125" t="n"/>
      <c r="G242" s="124" t="n"/>
      <c r="H242" s="372" t="n"/>
      <c r="I242" s="372" t="n"/>
      <c r="J242" s="373" t="n"/>
      <c r="K242" s="127" t="n"/>
      <c r="L242" s="374" t="n"/>
    </row>
    <row r="243">
      <c r="B243" s="123" t="n"/>
      <c r="C243" s="123" t="n"/>
      <c r="D243" s="124" t="n"/>
      <c r="E243" s="124" t="n"/>
      <c r="F243" s="125" t="n"/>
      <c r="G243" s="124" t="n"/>
      <c r="H243" s="372" t="n"/>
      <c r="I243" s="372" t="n"/>
      <c r="J243" s="373" t="n"/>
      <c r="K243" s="127" t="n"/>
      <c r="L243" s="374" t="n"/>
    </row>
    <row r="244">
      <c r="B244" s="123" t="n"/>
      <c r="C244" s="123" t="n"/>
      <c r="D244" s="124" t="n"/>
      <c r="E244" s="124" t="n"/>
      <c r="F244" s="125" t="n"/>
      <c r="G244" s="124" t="n"/>
      <c r="H244" s="372" t="n"/>
      <c r="I244" s="372" t="n"/>
      <c r="J244" s="373" t="n"/>
      <c r="K244" s="127" t="n"/>
      <c r="L244" s="374" t="n"/>
    </row>
    <row r="245">
      <c r="B245" s="123" t="n"/>
      <c r="C245" s="123" t="n"/>
      <c r="D245" s="124" t="n"/>
      <c r="E245" s="124" t="n"/>
      <c r="F245" s="125" t="n"/>
      <c r="G245" s="124" t="n"/>
      <c r="H245" s="372" t="n"/>
      <c r="I245" s="372" t="n"/>
      <c r="J245" s="373" t="n"/>
      <c r="K245" s="127" t="n"/>
      <c r="L245" s="374" t="n"/>
    </row>
    <row r="246">
      <c r="B246" s="123" t="n"/>
      <c r="C246" s="123" t="n"/>
      <c r="D246" s="124" t="n"/>
      <c r="E246" s="124" t="n"/>
      <c r="F246" s="125" t="n"/>
      <c r="G246" s="124" t="n"/>
      <c r="H246" s="372" t="n"/>
      <c r="I246" s="372" t="n"/>
      <c r="J246" s="373" t="n"/>
      <c r="K246" s="127" t="n"/>
      <c r="L246" s="374" t="n"/>
    </row>
    <row r="247">
      <c r="B247" s="123" t="n"/>
      <c r="C247" s="123" t="n"/>
      <c r="D247" s="124" t="n"/>
      <c r="E247" s="124" t="n"/>
      <c r="F247" s="125" t="n"/>
      <c r="G247" s="124" t="n"/>
      <c r="H247" s="372" t="n"/>
      <c r="I247" s="372" t="n"/>
      <c r="J247" s="373" t="n"/>
      <c r="K247" s="127" t="n"/>
      <c r="L247" s="374" t="n"/>
    </row>
    <row r="248">
      <c r="B248" s="123" t="n"/>
      <c r="C248" s="123" t="n"/>
      <c r="D248" s="124" t="n"/>
      <c r="E248" s="124" t="n"/>
      <c r="F248" s="125" t="n"/>
      <c r="G248" s="124" t="n"/>
      <c r="H248" s="372" t="n"/>
      <c r="I248" s="372" t="n"/>
      <c r="J248" s="373" t="n"/>
      <c r="K248" s="127" t="n"/>
      <c r="L248" s="374" t="n"/>
    </row>
    <row r="249">
      <c r="B249" s="123" t="n"/>
      <c r="C249" s="123" t="n"/>
      <c r="D249" s="124" t="n"/>
      <c r="E249" s="124" t="n"/>
      <c r="F249" s="125" t="n"/>
      <c r="G249" s="124" t="n"/>
      <c r="H249" s="372" t="n"/>
      <c r="I249" s="372" t="n"/>
      <c r="J249" s="373" t="n"/>
      <c r="K249" s="127" t="n"/>
      <c r="L249" s="374" t="n"/>
    </row>
    <row r="250">
      <c r="B250" s="123" t="n"/>
      <c r="C250" s="123" t="n"/>
      <c r="D250" s="124" t="n"/>
      <c r="E250" s="124" t="n"/>
      <c r="F250" s="125" t="n"/>
      <c r="G250" s="124" t="n"/>
      <c r="H250" s="372" t="n"/>
      <c r="I250" s="372" t="n"/>
      <c r="J250" s="373" t="n"/>
      <c r="K250" s="127" t="n"/>
      <c r="L250" s="374" t="n"/>
    </row>
    <row r="251">
      <c r="B251" s="123" t="n"/>
      <c r="C251" s="123" t="n"/>
      <c r="D251" s="124" t="n"/>
      <c r="E251" s="124" t="n"/>
      <c r="F251" s="125" t="n"/>
      <c r="G251" s="124" t="n"/>
      <c r="H251" s="372" t="n"/>
      <c r="I251" s="372" t="n"/>
      <c r="J251" s="373" t="n"/>
      <c r="K251" s="127" t="n"/>
      <c r="L251" s="374" t="n"/>
    </row>
    <row r="252">
      <c r="B252" s="123" t="n"/>
      <c r="C252" s="123" t="n"/>
      <c r="D252" s="124" t="n"/>
      <c r="E252" s="124" t="n"/>
      <c r="F252" s="125" t="n"/>
      <c r="G252" s="124" t="n"/>
      <c r="H252" s="372" t="n"/>
      <c r="I252" s="372" t="n"/>
      <c r="J252" s="373" t="n"/>
      <c r="K252" s="127" t="n"/>
      <c r="L252" s="374" t="n"/>
    </row>
    <row r="253">
      <c r="B253" s="123" t="n"/>
      <c r="C253" s="123" t="n"/>
      <c r="D253" s="124" t="n"/>
      <c r="E253" s="124" t="n"/>
      <c r="F253" s="125" t="n"/>
      <c r="G253" s="124" t="n"/>
      <c r="H253" s="372" t="n"/>
      <c r="I253" s="372" t="n"/>
      <c r="J253" s="373" t="n"/>
      <c r="K253" s="127" t="n"/>
      <c r="L253" s="374" t="n"/>
    </row>
    <row r="254">
      <c r="B254" s="123" t="n"/>
      <c r="C254" s="123" t="n"/>
      <c r="D254" s="124" t="n"/>
      <c r="E254" s="124" t="n"/>
      <c r="F254" s="125" t="n"/>
      <c r="G254" s="124" t="n"/>
      <c r="H254" s="372" t="n"/>
      <c r="I254" s="372" t="n"/>
      <c r="J254" s="373" t="n"/>
      <c r="K254" s="127" t="n"/>
      <c r="L254" s="374" t="n"/>
    </row>
    <row r="255">
      <c r="B255" s="123" t="n"/>
      <c r="C255" s="123" t="n"/>
      <c r="D255" s="124" t="n"/>
      <c r="E255" s="124" t="n"/>
      <c r="F255" s="125" t="n"/>
      <c r="G255" s="124" t="n"/>
      <c r="H255" s="372" t="n"/>
      <c r="I255" s="372" t="n"/>
      <c r="J255" s="373" t="n"/>
      <c r="K255" s="127" t="n"/>
      <c r="L255" s="374" t="n"/>
    </row>
    <row r="256">
      <c r="B256" s="123" t="n"/>
      <c r="C256" s="123" t="n"/>
      <c r="D256" s="124" t="n"/>
      <c r="E256" s="124" t="n"/>
      <c r="F256" s="125" t="n"/>
      <c r="G256" s="124" t="n"/>
      <c r="H256" s="372" t="n"/>
      <c r="I256" s="372" t="n"/>
      <c r="J256" s="373" t="n"/>
      <c r="K256" s="127" t="n"/>
      <c r="L256" s="374" t="n"/>
    </row>
    <row r="257">
      <c r="B257" s="123" t="n"/>
      <c r="C257" s="123" t="n"/>
      <c r="D257" s="124" t="n"/>
      <c r="E257" s="124" t="n"/>
      <c r="F257" s="125" t="n"/>
      <c r="G257" s="124" t="n"/>
      <c r="H257" s="372" t="n"/>
      <c r="I257" s="372" t="n"/>
      <c r="J257" s="373" t="n"/>
      <c r="K257" s="127" t="n"/>
      <c r="L257" s="374" t="n"/>
    </row>
    <row r="258">
      <c r="B258" s="123" t="n"/>
      <c r="C258" s="123" t="n"/>
      <c r="D258" s="124" t="n"/>
      <c r="E258" s="124" t="n"/>
      <c r="F258" s="125" t="n"/>
      <c r="G258" s="124" t="n"/>
      <c r="H258" s="372" t="n"/>
      <c r="I258" s="372" t="n"/>
      <c r="J258" s="373" t="n"/>
      <c r="K258" s="127" t="n"/>
      <c r="L258" s="374" t="n"/>
    </row>
    <row r="259">
      <c r="B259" s="123" t="n"/>
      <c r="C259" s="123" t="n"/>
      <c r="D259" s="124" t="n"/>
      <c r="E259" s="124" t="n"/>
      <c r="F259" s="125" t="n"/>
      <c r="G259" s="124" t="n"/>
      <c r="H259" s="372" t="n"/>
      <c r="I259" s="372" t="n"/>
      <c r="J259" s="373" t="n"/>
      <c r="K259" s="127" t="n"/>
      <c r="L259" s="374" t="n"/>
    </row>
    <row r="260">
      <c r="B260" s="123" t="n"/>
      <c r="C260" s="123" t="n"/>
      <c r="D260" s="124" t="n"/>
      <c r="E260" s="124" t="n"/>
      <c r="F260" s="125" t="n"/>
      <c r="G260" s="124" t="n"/>
      <c r="H260" s="372" t="n"/>
      <c r="I260" s="372" t="n"/>
      <c r="J260" s="373" t="n"/>
      <c r="K260" s="127" t="n"/>
      <c r="L260" s="374" t="n"/>
    </row>
    <row r="261">
      <c r="B261" s="123" t="n"/>
      <c r="C261" s="123" t="n"/>
      <c r="D261" s="124" t="n"/>
      <c r="E261" s="124" t="n"/>
      <c r="F261" s="125" t="n"/>
      <c r="G261" s="124" t="n"/>
      <c r="H261" s="372" t="n"/>
      <c r="I261" s="372" t="n"/>
      <c r="J261" s="373" t="n"/>
      <c r="K261" s="127" t="n"/>
      <c r="L261" s="374" t="n"/>
    </row>
    <row r="262">
      <c r="B262" s="123" t="n"/>
      <c r="C262" s="123" t="n"/>
      <c r="D262" s="124" t="n"/>
      <c r="E262" s="124" t="n"/>
      <c r="F262" s="125" t="n"/>
      <c r="G262" s="124" t="n"/>
      <c r="H262" s="372" t="n"/>
      <c r="I262" s="372" t="n"/>
      <c r="J262" s="373" t="n"/>
      <c r="K262" s="127" t="n"/>
      <c r="L262" s="374" t="n"/>
    </row>
    <row r="263">
      <c r="B263" s="123" t="n"/>
      <c r="C263" s="123" t="n"/>
      <c r="D263" s="124" t="n"/>
      <c r="E263" s="124" t="n"/>
      <c r="F263" s="125" t="n"/>
      <c r="G263" s="124" t="n"/>
      <c r="H263" s="372" t="n"/>
      <c r="I263" s="372" t="n"/>
      <c r="J263" s="373" t="n"/>
      <c r="K263" s="127" t="n"/>
      <c r="L263" s="374" t="n"/>
    </row>
    <row r="264">
      <c r="B264" s="123" t="n"/>
      <c r="C264" s="123" t="n"/>
      <c r="D264" s="124" t="n"/>
      <c r="E264" s="124" t="n"/>
      <c r="F264" s="125" t="n"/>
      <c r="G264" s="124" t="n"/>
      <c r="H264" s="372" t="n"/>
      <c r="I264" s="372" t="n"/>
      <c r="J264" s="373" t="n"/>
      <c r="K264" s="127" t="n"/>
      <c r="L264" s="374" t="n"/>
    </row>
    <row r="265">
      <c r="B265" s="123" t="n"/>
      <c r="C265" s="123" t="n"/>
      <c r="D265" s="124" t="n"/>
      <c r="E265" s="124" t="n"/>
      <c r="F265" s="125" t="n"/>
      <c r="G265" s="124" t="n"/>
      <c r="H265" s="372" t="n"/>
      <c r="I265" s="372" t="n"/>
      <c r="J265" s="373" t="n"/>
      <c r="K265" s="127" t="n"/>
      <c r="L265" s="374" t="n"/>
    </row>
    <row r="266">
      <c r="B266" s="123" t="n"/>
      <c r="C266" s="123" t="n"/>
      <c r="D266" s="124" t="n"/>
      <c r="E266" s="124" t="n"/>
      <c r="F266" s="125" t="n"/>
      <c r="G266" s="124" t="n"/>
      <c r="H266" s="372" t="n"/>
      <c r="I266" s="372" t="n"/>
      <c r="J266" s="373" t="n"/>
      <c r="K266" s="127" t="n"/>
      <c r="L266" s="374" t="n"/>
    </row>
    <row r="267">
      <c r="B267" s="123" t="n"/>
      <c r="C267" s="123" t="n"/>
      <c r="D267" s="124" t="n"/>
      <c r="E267" s="124" t="n"/>
      <c r="F267" s="125" t="n"/>
      <c r="G267" s="124" t="n"/>
      <c r="H267" s="372" t="n"/>
      <c r="I267" s="372" t="n"/>
      <c r="J267" s="373" t="n"/>
      <c r="K267" s="127" t="n"/>
      <c r="L267" s="374" t="n"/>
    </row>
    <row r="268">
      <c r="B268" s="123" t="n"/>
      <c r="C268" s="123" t="n"/>
      <c r="D268" s="124" t="n"/>
      <c r="E268" s="124" t="n"/>
      <c r="F268" s="125" t="n"/>
      <c r="G268" s="124" t="n"/>
      <c r="H268" s="372" t="n"/>
      <c r="I268" s="372" t="n"/>
      <c r="J268" s="373" t="n"/>
      <c r="K268" s="127" t="n"/>
      <c r="L268" s="374" t="n"/>
    </row>
    <row r="269">
      <c r="B269" s="123" t="n"/>
      <c r="C269" s="123" t="n"/>
      <c r="D269" s="124" t="n"/>
      <c r="E269" s="124" t="n"/>
      <c r="F269" s="125" t="n"/>
      <c r="G269" s="124" t="n"/>
      <c r="H269" s="372" t="n"/>
      <c r="I269" s="372" t="n"/>
      <c r="J269" s="373" t="n"/>
      <c r="K269" s="127" t="n"/>
      <c r="L269" s="374" t="n"/>
    </row>
    <row r="270">
      <c r="B270" s="123" t="n"/>
      <c r="C270" s="123" t="n"/>
      <c r="D270" s="124" t="n"/>
      <c r="E270" s="124" t="n"/>
      <c r="F270" s="125" t="n"/>
      <c r="G270" s="124" t="n"/>
      <c r="H270" s="372" t="n"/>
      <c r="I270" s="372" t="n"/>
      <c r="J270" s="373" t="n"/>
      <c r="K270" s="127" t="n"/>
      <c r="L270" s="374" t="n"/>
    </row>
    <row r="271">
      <c r="B271" s="123" t="n"/>
      <c r="C271" s="123" t="n"/>
      <c r="D271" s="124" t="n"/>
      <c r="E271" s="124" t="n"/>
      <c r="F271" s="125" t="n"/>
      <c r="G271" s="124" t="n"/>
      <c r="H271" s="372" t="n"/>
      <c r="I271" s="372" t="n"/>
      <c r="J271" s="373" t="n"/>
      <c r="K271" s="127" t="n"/>
      <c r="L271" s="374" t="n"/>
    </row>
    <row r="272">
      <c r="B272" s="123" t="n"/>
      <c r="C272" s="123" t="n"/>
      <c r="D272" s="124" t="n"/>
      <c r="E272" s="124" t="n"/>
      <c r="F272" s="125" t="n"/>
      <c r="G272" s="124" t="n"/>
      <c r="H272" s="372" t="n"/>
      <c r="I272" s="372" t="n"/>
      <c r="J272" s="373" t="n"/>
      <c r="K272" s="127" t="n"/>
      <c r="L272" s="374" t="n"/>
    </row>
    <row r="273">
      <c r="B273" s="123" t="n"/>
      <c r="C273" s="123" t="n"/>
      <c r="D273" s="124" t="n"/>
      <c r="E273" s="124" t="n"/>
      <c r="F273" s="125" t="n"/>
      <c r="G273" s="124" t="n"/>
      <c r="H273" s="372" t="n"/>
      <c r="I273" s="372" t="n"/>
      <c r="J273" s="373" t="n"/>
      <c r="K273" s="127" t="n"/>
      <c r="L273" s="374" t="n"/>
    </row>
    <row r="274">
      <c r="B274" s="123" t="n"/>
      <c r="C274" s="123" t="n"/>
      <c r="D274" s="124" t="n"/>
      <c r="E274" s="124" t="n"/>
      <c r="F274" s="125" t="n"/>
      <c r="G274" s="124" t="n"/>
      <c r="H274" s="372" t="n"/>
      <c r="I274" s="372" t="n"/>
      <c r="J274" s="373" t="n"/>
      <c r="K274" s="127" t="n"/>
      <c r="L274" s="374" t="n"/>
    </row>
    <row r="275">
      <c r="B275" s="123" t="n"/>
      <c r="C275" s="123" t="n"/>
      <c r="D275" s="124" t="n"/>
      <c r="E275" s="124" t="n"/>
      <c r="F275" s="125" t="n"/>
      <c r="G275" s="124" t="n"/>
      <c r="H275" s="372" t="n"/>
      <c r="I275" s="372" t="n"/>
      <c r="J275" s="373" t="n"/>
      <c r="K275" s="127" t="n"/>
      <c r="L275" s="374" t="n"/>
    </row>
    <row r="276">
      <c r="B276" s="123" t="n"/>
      <c r="C276" s="123" t="n"/>
      <c r="D276" s="124" t="n"/>
      <c r="E276" s="124" t="n"/>
      <c r="F276" s="125" t="n"/>
      <c r="G276" s="124" t="n"/>
      <c r="H276" s="372" t="n"/>
      <c r="I276" s="372" t="n"/>
      <c r="J276" s="373" t="n"/>
      <c r="K276" s="127" t="n"/>
      <c r="L276" s="374" t="n"/>
    </row>
    <row r="277">
      <c r="B277" s="123" t="n"/>
      <c r="C277" s="123" t="n"/>
      <c r="D277" s="124" t="n"/>
      <c r="E277" s="124" t="n"/>
      <c r="F277" s="125" t="n"/>
      <c r="G277" s="124" t="n"/>
      <c r="H277" s="372" t="n"/>
      <c r="I277" s="372" t="n"/>
      <c r="J277" s="373" t="n"/>
      <c r="K277" s="127" t="n"/>
      <c r="L277" s="374" t="n"/>
    </row>
    <row r="278">
      <c r="B278" s="123" t="n"/>
      <c r="C278" s="123" t="n"/>
      <c r="D278" s="124" t="n"/>
      <c r="E278" s="124" t="n"/>
      <c r="F278" s="125" t="n"/>
      <c r="G278" s="124" t="n"/>
      <c r="H278" s="372" t="n"/>
      <c r="I278" s="372" t="n"/>
      <c r="J278" s="373" t="n"/>
      <c r="K278" s="127" t="n"/>
      <c r="L278" s="374" t="n"/>
    </row>
    <row r="279">
      <c r="B279" s="123" t="n"/>
      <c r="C279" s="123" t="n"/>
      <c r="D279" s="124" t="n"/>
      <c r="E279" s="124" t="n"/>
      <c r="F279" s="125" t="n"/>
      <c r="G279" s="124" t="n"/>
      <c r="H279" s="372" t="n"/>
      <c r="I279" s="372" t="n"/>
      <c r="J279" s="373" t="n"/>
      <c r="K279" s="127" t="n"/>
      <c r="L279" s="374" t="n"/>
    </row>
    <row r="280">
      <c r="B280" s="123" t="n"/>
      <c r="C280" s="123" t="n"/>
      <c r="D280" s="124" t="n"/>
      <c r="E280" s="124" t="n"/>
      <c r="F280" s="125" t="n"/>
      <c r="G280" s="124" t="n"/>
      <c r="H280" s="372" t="n"/>
      <c r="I280" s="372" t="n"/>
      <c r="J280" s="373" t="n"/>
      <c r="K280" s="127" t="n"/>
      <c r="L280" s="374" t="n"/>
    </row>
    <row r="281">
      <c r="B281" s="123" t="n"/>
      <c r="C281" s="123" t="n"/>
      <c r="D281" s="124" t="n"/>
      <c r="E281" s="124" t="n"/>
      <c r="F281" s="125" t="n"/>
      <c r="G281" s="124" t="n"/>
      <c r="H281" s="372" t="n"/>
      <c r="I281" s="372" t="n"/>
      <c r="J281" s="373" t="n"/>
      <c r="K281" s="127" t="n"/>
      <c r="L281" s="374" t="n"/>
    </row>
    <row r="282">
      <c r="B282" s="123" t="n"/>
      <c r="C282" s="123" t="n"/>
      <c r="D282" s="124" t="n"/>
      <c r="E282" s="124" t="n"/>
      <c r="F282" s="125" t="n"/>
      <c r="G282" s="124" t="n"/>
      <c r="H282" s="372" t="n"/>
      <c r="I282" s="372" t="n"/>
      <c r="J282" s="373" t="n"/>
      <c r="K282" s="127" t="n"/>
      <c r="L282" s="374" t="n"/>
    </row>
    <row r="283">
      <c r="B283" s="123" t="n"/>
      <c r="C283" s="123" t="n"/>
      <c r="D283" s="124" t="n"/>
      <c r="E283" s="124" t="n"/>
      <c r="F283" s="125" t="n"/>
      <c r="G283" s="124" t="n"/>
      <c r="H283" s="372" t="n"/>
      <c r="I283" s="372" t="n"/>
      <c r="J283" s="373" t="n"/>
      <c r="K283" s="127" t="n"/>
      <c r="L283" s="374" t="n"/>
    </row>
    <row r="284">
      <c r="B284" s="123" t="n"/>
      <c r="C284" s="123" t="n"/>
      <c r="D284" s="124" t="n"/>
      <c r="E284" s="124" t="n"/>
      <c r="F284" s="125" t="n"/>
      <c r="G284" s="124" t="n"/>
      <c r="H284" s="372" t="n"/>
      <c r="I284" s="372" t="n"/>
      <c r="J284" s="373" t="n"/>
      <c r="K284" s="127" t="n"/>
      <c r="L284" s="374" t="n"/>
    </row>
    <row r="285">
      <c r="B285" s="123" t="n"/>
      <c r="C285" s="123" t="n"/>
      <c r="D285" s="124" t="n"/>
      <c r="E285" s="124" t="n"/>
      <c r="F285" s="125" t="n"/>
      <c r="G285" s="124" t="n"/>
      <c r="H285" s="372" t="n"/>
      <c r="I285" s="372" t="n"/>
      <c r="J285" s="373" t="n"/>
      <c r="K285" s="127" t="n"/>
      <c r="L285" s="374" t="n"/>
    </row>
    <row r="286">
      <c r="B286" s="123" t="n"/>
      <c r="C286" s="123" t="n"/>
      <c r="D286" s="124" t="n"/>
      <c r="E286" s="124" t="n"/>
      <c r="F286" s="125" t="n"/>
      <c r="G286" s="124" t="n"/>
      <c r="H286" s="372" t="n"/>
      <c r="I286" s="372" t="n"/>
      <c r="J286" s="373" t="n"/>
      <c r="K286" s="127" t="n"/>
      <c r="L286" s="374" t="n"/>
    </row>
    <row r="287">
      <c r="B287" s="123" t="n"/>
      <c r="C287" s="123" t="n"/>
      <c r="D287" s="124" t="n"/>
      <c r="E287" s="124" t="n"/>
      <c r="F287" s="125" t="n"/>
      <c r="G287" s="124" t="n"/>
      <c r="H287" s="372" t="n"/>
      <c r="I287" s="372" t="n"/>
      <c r="J287" s="373" t="n"/>
      <c r="K287" s="127" t="n"/>
      <c r="L287" s="374" t="n"/>
    </row>
    <row r="288">
      <c r="B288" s="123" t="n"/>
      <c r="C288" s="123" t="n"/>
      <c r="D288" s="124" t="n"/>
      <c r="E288" s="124" t="n"/>
      <c r="F288" s="125" t="n"/>
      <c r="G288" s="124" t="n"/>
      <c r="H288" s="372" t="n"/>
      <c r="I288" s="372" t="n"/>
      <c r="J288" s="373" t="n"/>
      <c r="K288" s="127" t="n"/>
      <c r="L288" s="374" t="n"/>
    </row>
    <row r="289">
      <c r="B289" s="123" t="n"/>
      <c r="C289" s="123" t="n"/>
      <c r="D289" s="124" t="n"/>
      <c r="E289" s="124" t="n"/>
      <c r="F289" s="125" t="n"/>
      <c r="G289" s="124" t="n"/>
      <c r="H289" s="372" t="n"/>
      <c r="I289" s="372" t="n"/>
      <c r="J289" s="373" t="n"/>
      <c r="K289" s="127" t="n"/>
      <c r="L289" s="374" t="n"/>
    </row>
    <row r="290">
      <c r="B290" s="123" t="n"/>
      <c r="C290" s="123" t="n"/>
      <c r="D290" s="124" t="n"/>
      <c r="E290" s="124" t="n"/>
      <c r="F290" s="125" t="n"/>
      <c r="G290" s="124" t="n"/>
      <c r="H290" s="372" t="n"/>
      <c r="I290" s="372" t="n"/>
      <c r="J290" s="373" t="n"/>
      <c r="K290" s="127" t="n"/>
      <c r="L290" s="374" t="n"/>
    </row>
    <row r="291">
      <c r="B291" s="123" t="n"/>
      <c r="C291" s="123" t="n"/>
      <c r="D291" s="124" t="n"/>
      <c r="E291" s="124" t="n"/>
      <c r="F291" s="125" t="n"/>
      <c r="G291" s="124" t="n"/>
      <c r="H291" s="372" t="n"/>
      <c r="I291" s="372" t="n"/>
      <c r="J291" s="373" t="n"/>
      <c r="K291" s="127" t="n"/>
      <c r="L291" s="374" t="n"/>
    </row>
    <row r="292">
      <c r="B292" s="123" t="n"/>
      <c r="C292" s="123" t="n"/>
      <c r="D292" s="124" t="n"/>
      <c r="E292" s="124" t="n"/>
      <c r="F292" s="125" t="n"/>
      <c r="G292" s="124" t="n"/>
      <c r="H292" s="372" t="n"/>
      <c r="I292" s="372" t="n"/>
      <c r="J292" s="373" t="n"/>
      <c r="K292" s="127" t="n"/>
      <c r="L292" s="374" t="n"/>
    </row>
    <row r="293">
      <c r="B293" s="123" t="n"/>
      <c r="C293" s="123" t="n"/>
      <c r="D293" s="124" t="n"/>
      <c r="E293" s="124" t="n"/>
      <c r="F293" s="125" t="n"/>
      <c r="G293" s="124" t="n"/>
      <c r="H293" s="372" t="n"/>
      <c r="I293" s="372" t="n"/>
      <c r="J293" s="373" t="n"/>
      <c r="K293" s="127" t="n"/>
      <c r="L293" s="374" t="n"/>
    </row>
    <row r="294">
      <c r="B294" s="123" t="n"/>
      <c r="C294" s="123" t="n"/>
      <c r="D294" s="124" t="n"/>
      <c r="E294" s="124" t="n"/>
      <c r="F294" s="125" t="n"/>
      <c r="G294" s="124" t="n"/>
      <c r="H294" s="372" t="n"/>
      <c r="I294" s="372" t="n"/>
      <c r="J294" s="373" t="n"/>
      <c r="K294" s="127" t="n"/>
      <c r="L294" s="374" t="n"/>
    </row>
    <row r="295">
      <c r="B295" s="123" t="n"/>
      <c r="C295" s="123" t="n"/>
      <c r="D295" s="124" t="n"/>
      <c r="E295" s="124" t="n"/>
      <c r="F295" s="125" t="n"/>
      <c r="G295" s="124" t="n"/>
      <c r="H295" s="372" t="n"/>
      <c r="I295" s="372" t="n"/>
      <c r="J295" s="373" t="n"/>
      <c r="K295" s="127" t="n"/>
      <c r="L295" s="374" t="n"/>
    </row>
    <row r="296">
      <c r="B296" s="123" t="n"/>
      <c r="C296" s="123" t="n"/>
      <c r="D296" s="124" t="n"/>
      <c r="E296" s="124" t="n"/>
      <c r="F296" s="125" t="n"/>
      <c r="G296" s="124" t="n"/>
      <c r="H296" s="372" t="n"/>
      <c r="I296" s="372" t="n"/>
      <c r="J296" s="373" t="n"/>
      <c r="K296" s="127" t="n"/>
      <c r="L296" s="374" t="n"/>
    </row>
    <row r="297">
      <c r="B297" s="123" t="n"/>
      <c r="C297" s="123" t="n"/>
      <c r="D297" s="124" t="n"/>
      <c r="E297" s="124" t="n"/>
      <c r="F297" s="125" t="n"/>
      <c r="G297" s="124" t="n"/>
      <c r="H297" s="372" t="n"/>
      <c r="I297" s="372" t="n"/>
      <c r="J297" s="373" t="n"/>
      <c r="K297" s="127" t="n"/>
      <c r="L297" s="374" t="n"/>
    </row>
    <row r="298">
      <c r="B298" s="123" t="n"/>
      <c r="C298" s="123" t="n"/>
      <c r="D298" s="124" t="n"/>
      <c r="E298" s="124" t="n"/>
      <c r="F298" s="125" t="n"/>
      <c r="G298" s="124" t="n"/>
      <c r="H298" s="372" t="n"/>
      <c r="I298" s="372" t="n"/>
      <c r="J298" s="373" t="n"/>
      <c r="K298" s="127" t="n"/>
      <c r="L298" s="374" t="n"/>
    </row>
    <row r="299">
      <c r="B299" s="123" t="n"/>
      <c r="C299" s="123" t="n"/>
      <c r="D299" s="124" t="n"/>
      <c r="E299" s="124" t="n"/>
      <c r="F299" s="125" t="n"/>
      <c r="G299" s="124" t="n"/>
      <c r="H299" s="372" t="n"/>
      <c r="I299" s="372" t="n"/>
      <c r="J299" s="373" t="n"/>
      <c r="K299" s="127" t="n"/>
      <c r="L299" s="374" t="n"/>
    </row>
    <row r="300">
      <c r="B300" s="123" t="n"/>
      <c r="C300" s="123" t="n"/>
      <c r="D300" s="124" t="n"/>
      <c r="E300" s="124" t="n"/>
      <c r="F300" s="125" t="n"/>
      <c r="G300" s="124" t="n"/>
      <c r="H300" s="372" t="n"/>
      <c r="I300" s="372" t="n"/>
      <c r="J300" s="373" t="n"/>
      <c r="K300" s="127" t="n"/>
      <c r="L300" s="374" t="n"/>
    </row>
    <row r="301">
      <c r="B301" s="123" t="n"/>
      <c r="C301" s="123" t="n"/>
      <c r="D301" s="124" t="n"/>
      <c r="E301" s="124" t="n"/>
      <c r="F301" s="125" t="n"/>
      <c r="G301" s="124" t="n"/>
      <c r="H301" s="372" t="n"/>
      <c r="I301" s="372" t="n"/>
      <c r="J301" s="373" t="n"/>
      <c r="K301" s="127" t="n"/>
      <c r="L301" s="374" t="n"/>
    </row>
    <row r="302">
      <c r="B302" s="123" t="n"/>
      <c r="C302" s="123" t="n"/>
      <c r="D302" s="124" t="n"/>
      <c r="E302" s="124" t="n"/>
      <c r="F302" s="125" t="n"/>
      <c r="G302" s="124" t="n"/>
      <c r="H302" s="372" t="n"/>
      <c r="I302" s="372" t="n"/>
      <c r="J302" s="373" t="n"/>
      <c r="K302" s="127" t="n"/>
      <c r="L302" s="374" t="n"/>
    </row>
    <row r="303">
      <c r="B303" s="123" t="n"/>
      <c r="C303" s="123" t="n"/>
      <c r="D303" s="124" t="n"/>
      <c r="E303" s="124" t="n"/>
      <c r="F303" s="125" t="n"/>
      <c r="G303" s="124" t="n"/>
      <c r="H303" s="372" t="n"/>
      <c r="I303" s="372" t="n"/>
      <c r="J303" s="373" t="n"/>
      <c r="K303" s="127" t="n"/>
      <c r="L303" s="374" t="n"/>
    </row>
    <row r="304">
      <c r="B304" s="123" t="n"/>
      <c r="C304" s="123" t="n"/>
      <c r="D304" s="124" t="n"/>
      <c r="E304" s="124" t="n"/>
      <c r="F304" s="125" t="n"/>
      <c r="G304" s="124" t="n"/>
      <c r="H304" s="372" t="n"/>
      <c r="I304" s="372" t="n"/>
      <c r="J304" s="373" t="n"/>
      <c r="K304" s="127" t="n"/>
      <c r="L304" s="374" t="n"/>
    </row>
    <row r="305">
      <c r="B305" s="123" t="n"/>
      <c r="C305" s="123" t="n"/>
      <c r="D305" s="124" t="n"/>
      <c r="E305" s="124" t="n"/>
      <c r="F305" s="125" t="n"/>
      <c r="G305" s="124" t="n"/>
      <c r="H305" s="372" t="n"/>
      <c r="I305" s="372" t="n"/>
      <c r="J305" s="373" t="n"/>
      <c r="K305" s="127" t="n"/>
      <c r="L305" s="374" t="n"/>
    </row>
    <row r="306">
      <c r="B306" s="123" t="n"/>
      <c r="C306" s="123" t="n"/>
      <c r="D306" s="124" t="n"/>
      <c r="E306" s="124" t="n"/>
      <c r="F306" s="125" t="n"/>
      <c r="G306" s="124" t="n"/>
      <c r="H306" s="372" t="n"/>
      <c r="I306" s="372" t="n"/>
      <c r="J306" s="373" t="n"/>
      <c r="K306" s="127" t="n"/>
      <c r="L306" s="374" t="n"/>
    </row>
    <row r="307">
      <c r="B307" s="123" t="n"/>
      <c r="C307" s="123" t="n"/>
      <c r="D307" s="124" t="n"/>
      <c r="E307" s="124" t="n"/>
      <c r="F307" s="125" t="n"/>
      <c r="G307" s="124" t="n"/>
      <c r="H307" s="372" t="n"/>
      <c r="I307" s="372" t="n"/>
      <c r="J307" s="373" t="n"/>
      <c r="K307" s="127" t="n"/>
      <c r="L307" s="374" t="n"/>
    </row>
    <row r="308">
      <c r="B308" s="123" t="n"/>
      <c r="C308" s="123" t="n"/>
      <c r="D308" s="124" t="n"/>
      <c r="E308" s="124" t="n"/>
      <c r="F308" s="125" t="n"/>
      <c r="G308" s="124" t="n"/>
      <c r="H308" s="372" t="n"/>
      <c r="I308" s="372" t="n"/>
      <c r="J308" s="373" t="n"/>
      <c r="K308" s="127" t="n"/>
      <c r="L308" s="374" t="n"/>
    </row>
    <row r="309">
      <c r="B309" s="123" t="n"/>
      <c r="C309" s="123" t="n"/>
      <c r="D309" s="124" t="n"/>
      <c r="E309" s="124" t="n"/>
      <c r="F309" s="125" t="n"/>
      <c r="G309" s="124" t="n"/>
      <c r="H309" s="372" t="n"/>
      <c r="I309" s="372" t="n"/>
      <c r="J309" s="373" t="n"/>
      <c r="K309" s="127" t="n"/>
      <c r="L309" s="374" t="n"/>
    </row>
    <row r="310">
      <c r="B310" s="123" t="n"/>
      <c r="C310" s="123" t="n"/>
      <c r="D310" s="124" t="n"/>
      <c r="E310" s="124" t="n"/>
      <c r="F310" s="125" t="n"/>
      <c r="G310" s="124" t="n"/>
      <c r="H310" s="372" t="n"/>
      <c r="I310" s="372" t="n"/>
      <c r="J310" s="373" t="n"/>
      <c r="K310" s="127" t="n"/>
      <c r="L310" s="374" t="n"/>
    </row>
    <row r="311">
      <c r="B311" s="123" t="n"/>
      <c r="C311" s="123" t="n"/>
      <c r="D311" s="124" t="n"/>
      <c r="E311" s="124" t="n"/>
      <c r="F311" s="125" t="n"/>
      <c r="G311" s="124" t="n"/>
      <c r="H311" s="372" t="n"/>
      <c r="I311" s="372" t="n"/>
      <c r="J311" s="373" t="n"/>
      <c r="K311" s="127" t="n"/>
      <c r="L311" s="374" t="n"/>
    </row>
    <row r="312">
      <c r="B312" s="123" t="n"/>
      <c r="C312" s="123" t="n"/>
      <c r="D312" s="124" t="n"/>
      <c r="E312" s="124" t="n"/>
      <c r="F312" s="125" t="n"/>
      <c r="G312" s="124" t="n"/>
      <c r="H312" s="372" t="n"/>
      <c r="I312" s="372" t="n"/>
      <c r="J312" s="373" t="n"/>
      <c r="K312" s="127" t="n"/>
      <c r="L312" s="374" t="n"/>
    </row>
    <row r="313">
      <c r="B313" s="123" t="n"/>
      <c r="C313" s="123" t="n"/>
      <c r="D313" s="124" t="n"/>
      <c r="E313" s="124" t="n"/>
      <c r="F313" s="125" t="n"/>
      <c r="G313" s="124" t="n"/>
      <c r="H313" s="372" t="n"/>
      <c r="I313" s="372" t="n"/>
      <c r="J313" s="373" t="n"/>
      <c r="K313" s="127" t="n"/>
      <c r="L313" s="374" t="n"/>
    </row>
    <row r="314">
      <c r="B314" s="123" t="n"/>
      <c r="C314" s="123" t="n"/>
      <c r="D314" s="124" t="n"/>
      <c r="E314" s="124" t="n"/>
      <c r="F314" s="125" t="n"/>
      <c r="G314" s="124" t="n"/>
      <c r="H314" s="372" t="n"/>
      <c r="I314" s="372" t="n"/>
      <c r="J314" s="373" t="n"/>
      <c r="K314" s="127" t="n"/>
      <c r="L314" s="374" t="n"/>
    </row>
    <row r="315">
      <c r="B315" s="123" t="n"/>
      <c r="C315" s="123" t="n"/>
      <c r="D315" s="124" t="n"/>
      <c r="E315" s="124" t="n"/>
      <c r="F315" s="125" t="n"/>
      <c r="G315" s="124" t="n"/>
      <c r="H315" s="372" t="n"/>
      <c r="I315" s="372" t="n"/>
      <c r="J315" s="373" t="n"/>
      <c r="K315" s="127" t="n"/>
      <c r="L315" s="374" t="n"/>
    </row>
    <row r="316">
      <c r="B316" s="123" t="n"/>
      <c r="C316" s="123" t="n"/>
      <c r="D316" s="124" t="n"/>
      <c r="E316" s="124" t="n"/>
      <c r="F316" s="125" t="n"/>
      <c r="G316" s="124" t="n"/>
      <c r="H316" s="372" t="n"/>
      <c r="I316" s="372" t="n"/>
      <c r="J316" s="373" t="n"/>
      <c r="K316" s="127" t="n"/>
      <c r="L316" s="374" t="n"/>
    </row>
    <row r="317">
      <c r="B317" s="123" t="n"/>
      <c r="C317" s="123" t="n"/>
      <c r="D317" s="124" t="n"/>
      <c r="E317" s="124" t="n"/>
      <c r="F317" s="125" t="n"/>
      <c r="G317" s="124" t="n"/>
      <c r="H317" s="372" t="n"/>
      <c r="I317" s="372" t="n"/>
      <c r="J317" s="373" t="n"/>
      <c r="K317" s="127" t="n"/>
      <c r="L317" s="374" t="n"/>
    </row>
    <row r="318">
      <c r="B318" s="123" t="n"/>
      <c r="C318" s="123" t="n"/>
      <c r="D318" s="124" t="n"/>
      <c r="E318" s="124" t="n"/>
      <c r="F318" s="125" t="n"/>
      <c r="G318" s="124" t="n"/>
      <c r="H318" s="372" t="n"/>
      <c r="I318" s="372" t="n"/>
      <c r="J318" s="373" t="n"/>
      <c r="K318" s="127" t="n"/>
      <c r="L318" s="374" t="n"/>
    </row>
    <row r="319">
      <c r="B319" s="123" t="n"/>
      <c r="C319" s="123" t="n"/>
      <c r="D319" s="124" t="n"/>
      <c r="E319" s="124" t="n"/>
      <c r="F319" s="125" t="n"/>
      <c r="G319" s="124" t="n"/>
      <c r="H319" s="372" t="n"/>
      <c r="I319" s="372" t="n"/>
      <c r="J319" s="373" t="n"/>
      <c r="K319" s="127" t="n"/>
      <c r="L319" s="374" t="n"/>
    </row>
    <row r="320">
      <c r="B320" s="123" t="n"/>
      <c r="C320" s="123" t="n"/>
      <c r="D320" s="124" t="n"/>
      <c r="E320" s="124" t="n"/>
      <c r="F320" s="125" t="n"/>
      <c r="G320" s="124" t="n"/>
      <c r="H320" s="372" t="n"/>
      <c r="I320" s="372" t="n"/>
      <c r="J320" s="373" t="n"/>
      <c r="K320" s="127" t="n"/>
      <c r="L320" s="374" t="n"/>
    </row>
    <row r="321">
      <c r="B321" s="123" t="n"/>
      <c r="C321" s="123" t="n"/>
      <c r="D321" s="124" t="n"/>
      <c r="E321" s="124" t="n"/>
      <c r="F321" s="125" t="n"/>
      <c r="G321" s="124" t="n"/>
      <c r="H321" s="372" t="n"/>
      <c r="I321" s="372" t="n"/>
      <c r="J321" s="373" t="n"/>
      <c r="K321" s="127" t="n"/>
      <c r="L321" s="374" t="n"/>
    </row>
    <row r="322">
      <c r="B322" s="123" t="n"/>
      <c r="C322" s="123" t="n"/>
      <c r="D322" s="124" t="n"/>
      <c r="E322" s="124" t="n"/>
      <c r="F322" s="125" t="n"/>
      <c r="G322" s="124" t="n"/>
      <c r="H322" s="372" t="n"/>
      <c r="I322" s="372" t="n"/>
      <c r="J322" s="373" t="n"/>
      <c r="K322" s="127" t="n"/>
      <c r="L322" s="374" t="n"/>
    </row>
    <row r="323">
      <c r="B323" s="123" t="n"/>
      <c r="C323" s="123" t="n"/>
      <c r="D323" s="124" t="n"/>
      <c r="E323" s="124" t="n"/>
      <c r="F323" s="125" t="n"/>
      <c r="G323" s="124" t="n"/>
      <c r="H323" s="372" t="n"/>
      <c r="I323" s="372" t="n"/>
      <c r="J323" s="373" t="n"/>
      <c r="K323" s="127" t="n"/>
      <c r="L323" s="374" t="n"/>
    </row>
    <row r="324">
      <c r="B324" s="123" t="n"/>
      <c r="C324" s="123" t="n"/>
      <c r="D324" s="124" t="n"/>
      <c r="E324" s="124" t="n"/>
      <c r="F324" s="125" t="n"/>
      <c r="G324" s="124" t="n"/>
      <c r="H324" s="372" t="n"/>
      <c r="I324" s="372" t="n"/>
      <c r="J324" s="373" t="n"/>
      <c r="K324" s="127" t="n"/>
      <c r="L324" s="374" t="n"/>
    </row>
    <row r="325">
      <c r="B325" s="123" t="n"/>
      <c r="C325" s="123" t="n"/>
      <c r="D325" s="124" t="n"/>
      <c r="E325" s="124" t="n"/>
      <c r="F325" s="125" t="n"/>
      <c r="G325" s="124" t="n"/>
      <c r="H325" s="372" t="n"/>
      <c r="I325" s="372" t="n"/>
      <c r="J325" s="373" t="n"/>
      <c r="K325" s="127" t="n"/>
      <c r="L325" s="374" t="n"/>
    </row>
    <row r="326">
      <c r="B326" s="123" t="n"/>
      <c r="C326" s="123" t="n"/>
      <c r="D326" s="124" t="n"/>
      <c r="E326" s="124" t="n"/>
      <c r="F326" s="125" t="n"/>
      <c r="G326" s="124" t="n"/>
      <c r="H326" s="372" t="n"/>
      <c r="I326" s="372" t="n"/>
      <c r="J326" s="373" t="n"/>
      <c r="K326" s="127" t="n"/>
      <c r="L326" s="374" t="n"/>
    </row>
    <row r="327">
      <c r="B327" s="123" t="n"/>
      <c r="C327" s="123" t="n"/>
      <c r="D327" s="124" t="n"/>
      <c r="E327" s="124" t="n"/>
      <c r="F327" s="125" t="n"/>
      <c r="G327" s="124" t="n"/>
      <c r="H327" s="372" t="n"/>
      <c r="I327" s="372" t="n"/>
      <c r="J327" s="373" t="n"/>
      <c r="K327" s="127" t="n"/>
      <c r="L327" s="374" t="n"/>
    </row>
    <row r="328">
      <c r="B328" s="123" t="n"/>
      <c r="C328" s="123" t="n"/>
      <c r="D328" s="124" t="n"/>
      <c r="E328" s="124" t="n"/>
      <c r="F328" s="125" t="n"/>
      <c r="G328" s="124" t="n"/>
      <c r="H328" s="372" t="n"/>
      <c r="I328" s="372" t="n"/>
      <c r="J328" s="373" t="n"/>
      <c r="K328" s="127" t="n"/>
      <c r="L328" s="374" t="n"/>
    </row>
    <row r="329">
      <c r="B329" s="123" t="n"/>
      <c r="C329" s="123" t="n"/>
      <c r="D329" s="124" t="n"/>
      <c r="E329" s="124" t="n"/>
      <c r="F329" s="125" t="n"/>
      <c r="G329" s="124" t="n"/>
      <c r="H329" s="372" t="n"/>
      <c r="I329" s="372" t="n"/>
      <c r="J329" s="373" t="n"/>
      <c r="K329" s="127" t="n"/>
      <c r="L329" s="374" t="n"/>
    </row>
    <row r="330">
      <c r="B330" s="123" t="n"/>
      <c r="C330" s="123" t="n"/>
      <c r="D330" s="124" t="n"/>
      <c r="E330" s="124" t="n"/>
      <c r="F330" s="125" t="n"/>
      <c r="G330" s="124" t="n"/>
      <c r="H330" s="372" t="n"/>
      <c r="I330" s="372" t="n"/>
      <c r="J330" s="373" t="n"/>
      <c r="K330" s="127" t="n"/>
      <c r="L330" s="374" t="n"/>
    </row>
    <row r="331">
      <c r="B331" s="123" t="n"/>
      <c r="C331" s="123" t="n"/>
      <c r="D331" s="124" t="n"/>
      <c r="E331" s="124" t="n"/>
      <c r="F331" s="125" t="n"/>
      <c r="G331" s="124" t="n"/>
      <c r="H331" s="372" t="n"/>
      <c r="I331" s="372" t="n"/>
      <c r="J331" s="373" t="n"/>
      <c r="K331" s="127" t="n"/>
      <c r="L331" s="374" t="n"/>
    </row>
    <row r="332">
      <c r="B332" s="123" t="n"/>
      <c r="C332" s="123" t="n"/>
      <c r="D332" s="124" t="n"/>
      <c r="E332" s="124" t="n"/>
      <c r="F332" s="125" t="n"/>
      <c r="G332" s="124" t="n"/>
      <c r="H332" s="372" t="n"/>
      <c r="I332" s="372" t="n"/>
      <c r="J332" s="373" t="n"/>
      <c r="K332" s="127" t="n"/>
      <c r="L332" s="374" t="n"/>
    </row>
    <row r="333">
      <c r="B333" s="123" t="n"/>
      <c r="C333" s="123" t="n"/>
      <c r="D333" s="124" t="n"/>
      <c r="E333" s="124" t="n"/>
      <c r="F333" s="125" t="n"/>
      <c r="G333" s="124" t="n"/>
      <c r="H333" s="372" t="n"/>
      <c r="I333" s="372" t="n"/>
      <c r="J333" s="373" t="n"/>
      <c r="K333" s="127" t="n"/>
      <c r="L333" s="374" t="n"/>
    </row>
    <row r="334">
      <c r="B334" s="123" t="n"/>
      <c r="C334" s="123" t="n"/>
      <c r="D334" s="124" t="n"/>
      <c r="E334" s="124" t="n"/>
      <c r="F334" s="125" t="n"/>
      <c r="G334" s="124" t="n"/>
      <c r="H334" s="372" t="n"/>
      <c r="I334" s="372" t="n"/>
      <c r="J334" s="373" t="n"/>
      <c r="K334" s="127" t="n"/>
      <c r="L334" s="374" t="n"/>
    </row>
    <row r="335">
      <c r="B335" s="123" t="n"/>
      <c r="C335" s="123" t="n"/>
      <c r="D335" s="124" t="n"/>
      <c r="E335" s="124" t="n"/>
      <c r="F335" s="125" t="n"/>
      <c r="G335" s="124" t="n"/>
      <c r="H335" s="372" t="n"/>
      <c r="I335" s="372" t="n"/>
      <c r="J335" s="373" t="n"/>
      <c r="K335" s="127" t="n"/>
      <c r="L335" s="374" t="n"/>
    </row>
    <row r="336">
      <c r="B336" s="123" t="n"/>
      <c r="C336" s="123" t="n"/>
      <c r="D336" s="124" t="n"/>
      <c r="E336" s="124" t="n"/>
      <c r="F336" s="125" t="n"/>
      <c r="G336" s="124" t="n"/>
      <c r="H336" s="372" t="n"/>
      <c r="I336" s="372" t="n"/>
      <c r="J336" s="373" t="n"/>
      <c r="K336" s="127" t="n"/>
      <c r="L336" s="374" t="n"/>
    </row>
    <row r="337">
      <c r="B337" s="123" t="n"/>
      <c r="C337" s="123" t="n"/>
      <c r="D337" s="124" t="n"/>
      <c r="E337" s="124" t="n"/>
      <c r="F337" s="125" t="n"/>
      <c r="G337" s="124" t="n"/>
      <c r="H337" s="372" t="n"/>
      <c r="I337" s="372" t="n"/>
      <c r="J337" s="373" t="n"/>
      <c r="K337" s="127" t="n"/>
      <c r="L337" s="374" t="n"/>
    </row>
    <row r="338">
      <c r="B338" s="123" t="n"/>
      <c r="C338" s="123" t="n"/>
      <c r="D338" s="124" t="n"/>
      <c r="E338" s="124" t="n"/>
      <c r="F338" s="125" t="n"/>
      <c r="G338" s="124" t="n"/>
      <c r="H338" s="372" t="n"/>
      <c r="I338" s="372" t="n"/>
      <c r="J338" s="373" t="n"/>
      <c r="K338" s="127" t="n"/>
      <c r="L338" s="374" t="n"/>
    </row>
    <row r="339">
      <c r="B339" s="123" t="n"/>
      <c r="C339" s="123" t="n"/>
      <c r="D339" s="124" t="n"/>
      <c r="E339" s="124" t="n"/>
      <c r="F339" s="125" t="n"/>
      <c r="G339" s="124" t="n"/>
      <c r="H339" s="372" t="n"/>
      <c r="I339" s="372" t="n"/>
      <c r="J339" s="373" t="n"/>
      <c r="K339" s="127" t="n"/>
      <c r="L339" s="374" t="n"/>
    </row>
    <row r="340">
      <c r="B340" s="123" t="n"/>
      <c r="C340" s="123" t="n"/>
      <c r="D340" s="124" t="n"/>
      <c r="E340" s="124" t="n"/>
      <c r="F340" s="125" t="n"/>
      <c r="G340" s="124" t="n"/>
      <c r="H340" s="372" t="n"/>
      <c r="I340" s="372" t="n"/>
      <c r="J340" s="373" t="n"/>
      <c r="K340" s="127" t="n"/>
      <c r="L340" s="374" t="n"/>
    </row>
    <row r="341">
      <c r="B341" s="123" t="n"/>
      <c r="C341" s="123" t="n"/>
      <c r="D341" s="124" t="n"/>
      <c r="E341" s="124" t="n"/>
      <c r="F341" s="125" t="n"/>
      <c r="G341" s="124" t="n"/>
      <c r="H341" s="372" t="n"/>
      <c r="I341" s="372" t="n"/>
      <c r="J341" s="373" t="n"/>
      <c r="K341" s="127" t="n"/>
      <c r="L341" s="374" t="n"/>
    </row>
    <row r="342">
      <c r="B342" s="123" t="n"/>
      <c r="C342" s="123" t="n"/>
      <c r="D342" s="124" t="n"/>
      <c r="E342" s="124" t="n"/>
      <c r="F342" s="125" t="n"/>
      <c r="G342" s="124" t="n"/>
      <c r="H342" s="372" t="n"/>
      <c r="I342" s="372" t="n"/>
      <c r="J342" s="373" t="n"/>
      <c r="K342" s="127" t="n"/>
      <c r="L342" s="374" t="n"/>
    </row>
    <row r="343">
      <c r="B343" s="123" t="n"/>
      <c r="C343" s="123" t="n"/>
      <c r="D343" s="124" t="n"/>
      <c r="E343" s="124" t="n"/>
      <c r="F343" s="125" t="n"/>
      <c r="G343" s="124" t="n"/>
      <c r="H343" s="372" t="n"/>
      <c r="I343" s="372" t="n"/>
      <c r="J343" s="373" t="n"/>
      <c r="K343" s="127" t="n"/>
      <c r="L343" s="374" t="n"/>
    </row>
    <row r="344">
      <c r="B344" s="123" t="n"/>
      <c r="C344" s="123" t="n"/>
      <c r="D344" s="124" t="n"/>
      <c r="E344" s="124" t="n"/>
      <c r="F344" s="125" t="n"/>
      <c r="G344" s="124" t="n"/>
      <c r="H344" s="372" t="n"/>
      <c r="I344" s="372" t="n"/>
      <c r="J344" s="373" t="n"/>
      <c r="K344" s="127" t="n"/>
      <c r="L344" s="374" t="n"/>
    </row>
    <row r="345">
      <c r="B345" s="123" t="n"/>
      <c r="C345" s="123" t="n"/>
      <c r="D345" s="124" t="n"/>
      <c r="E345" s="124" t="n"/>
      <c r="F345" s="125" t="n"/>
      <c r="G345" s="124" t="n"/>
      <c r="H345" s="372" t="n"/>
      <c r="I345" s="372" t="n"/>
      <c r="J345" s="373" t="n"/>
      <c r="K345" s="127" t="n"/>
      <c r="L345" s="374" t="n"/>
    </row>
    <row r="346">
      <c r="B346" s="123" t="n"/>
      <c r="C346" s="123" t="n"/>
      <c r="D346" s="124" t="n"/>
      <c r="E346" s="124" t="n"/>
      <c r="F346" s="125" t="n"/>
      <c r="G346" s="124" t="n"/>
      <c r="H346" s="372" t="n"/>
      <c r="I346" s="372" t="n"/>
      <c r="J346" s="373" t="n"/>
      <c r="K346" s="127" t="n"/>
      <c r="L346" s="374" t="n"/>
    </row>
    <row r="347">
      <c r="B347" s="123" t="n"/>
      <c r="C347" s="123" t="n"/>
      <c r="D347" s="124" t="n"/>
      <c r="E347" s="124" t="n"/>
      <c r="F347" s="125" t="n"/>
      <c r="G347" s="124" t="n"/>
      <c r="H347" s="372" t="n"/>
      <c r="I347" s="372" t="n"/>
      <c r="J347" s="373" t="n"/>
      <c r="K347" s="127" t="n"/>
      <c r="L347" s="374" t="n"/>
    </row>
    <row r="348">
      <c r="B348" s="123" t="n"/>
      <c r="C348" s="123" t="n"/>
      <c r="D348" s="124" t="n"/>
      <c r="E348" s="124" t="n"/>
      <c r="F348" s="125" t="n"/>
      <c r="G348" s="124" t="n"/>
      <c r="H348" s="372" t="n"/>
      <c r="I348" s="372" t="n"/>
      <c r="J348" s="373" t="n"/>
      <c r="K348" s="127" t="n"/>
      <c r="L348" s="374" t="n"/>
    </row>
    <row r="349">
      <c r="B349" s="123" t="n"/>
      <c r="C349" s="123" t="n"/>
      <c r="D349" s="124" t="n"/>
      <c r="E349" s="124" t="n"/>
      <c r="F349" s="125" t="n"/>
      <c r="G349" s="124" t="n"/>
      <c r="H349" s="372" t="n"/>
      <c r="I349" s="372" t="n"/>
      <c r="J349" s="373" t="n"/>
      <c r="K349" s="127" t="n"/>
      <c r="L349" s="374" t="n"/>
    </row>
    <row r="350">
      <c r="B350" s="123" t="n"/>
      <c r="C350" s="123" t="n"/>
      <c r="D350" s="124" t="n"/>
      <c r="E350" s="124" t="n"/>
      <c r="F350" s="125" t="n"/>
      <c r="G350" s="124" t="n"/>
      <c r="H350" s="372" t="n"/>
      <c r="I350" s="372" t="n"/>
      <c r="J350" s="373" t="n"/>
      <c r="K350" s="127" t="n"/>
      <c r="L350" s="374" t="n"/>
    </row>
    <row r="351">
      <c r="B351" s="123" t="n"/>
      <c r="C351" s="123" t="n"/>
      <c r="D351" s="124" t="n"/>
      <c r="E351" s="124" t="n"/>
      <c r="F351" s="125" t="n"/>
      <c r="G351" s="124" t="n"/>
      <c r="H351" s="372" t="n"/>
      <c r="I351" s="372" t="n"/>
      <c r="J351" s="373" t="n"/>
      <c r="K351" s="127" t="n"/>
      <c r="L351" s="374" t="n"/>
    </row>
    <row r="352">
      <c r="B352" s="123" t="n"/>
      <c r="C352" s="123" t="n"/>
      <c r="D352" s="124" t="n"/>
      <c r="E352" s="124" t="n"/>
      <c r="F352" s="125" t="n"/>
      <c r="G352" s="124" t="n"/>
      <c r="H352" s="372" t="n"/>
      <c r="I352" s="372" t="n"/>
      <c r="J352" s="373" t="n"/>
      <c r="K352" s="127" t="n"/>
      <c r="L352" s="374" t="n"/>
    </row>
    <row r="353">
      <c r="B353" s="123" t="n"/>
      <c r="C353" s="123" t="n"/>
      <c r="D353" s="124" t="n"/>
      <c r="E353" s="124" t="n"/>
      <c r="F353" s="125" t="n"/>
      <c r="G353" s="124" t="n"/>
      <c r="H353" s="372" t="n"/>
      <c r="I353" s="372" t="n"/>
      <c r="J353" s="373" t="n"/>
      <c r="K353" s="127" t="n"/>
      <c r="L353" s="374" t="n"/>
    </row>
    <row r="354">
      <c r="B354" s="123" t="n"/>
      <c r="C354" s="123" t="n"/>
      <c r="D354" s="124" t="n"/>
      <c r="E354" s="124" t="n"/>
      <c r="F354" s="125" t="n"/>
      <c r="G354" s="124" t="n"/>
      <c r="H354" s="372" t="n"/>
      <c r="I354" s="372" t="n"/>
      <c r="J354" s="373" t="n"/>
      <c r="K354" s="127" t="n"/>
      <c r="L354" s="374" t="n"/>
    </row>
    <row r="355">
      <c r="B355" s="123" t="n"/>
      <c r="C355" s="123" t="n"/>
      <c r="D355" s="124" t="n"/>
      <c r="E355" s="124" t="n"/>
      <c r="F355" s="125" t="n"/>
      <c r="G355" s="124" t="n"/>
      <c r="H355" s="372" t="n"/>
      <c r="I355" s="372" t="n"/>
      <c r="J355" s="373" t="n"/>
      <c r="K355" s="127" t="n"/>
      <c r="L355" s="374" t="n"/>
    </row>
    <row r="356">
      <c r="B356" s="123" t="n"/>
      <c r="C356" s="123" t="n"/>
      <c r="D356" s="124" t="n"/>
      <c r="E356" s="124" t="n"/>
      <c r="F356" s="125" t="n"/>
      <c r="G356" s="124" t="n"/>
      <c r="H356" s="372" t="n"/>
      <c r="I356" s="372" t="n"/>
      <c r="J356" s="373" t="n"/>
      <c r="K356" s="127" t="n"/>
      <c r="L356" s="374" t="n"/>
    </row>
    <row r="357">
      <c r="B357" s="123" t="n"/>
      <c r="C357" s="123" t="n"/>
      <c r="D357" s="124" t="n"/>
      <c r="E357" s="124" t="n"/>
      <c r="F357" s="125" t="n"/>
      <c r="G357" s="124" t="n"/>
      <c r="H357" s="372" t="n"/>
      <c r="I357" s="372" t="n"/>
      <c r="J357" s="373" t="n"/>
      <c r="K357" s="127" t="n"/>
      <c r="L357" s="374" t="n"/>
    </row>
    <row r="358">
      <c r="B358" s="123" t="n"/>
      <c r="C358" s="123" t="n"/>
      <c r="D358" s="124" t="n"/>
      <c r="E358" s="124" t="n"/>
      <c r="F358" s="125" t="n"/>
      <c r="G358" s="124" t="n"/>
      <c r="H358" s="372" t="n"/>
      <c r="I358" s="372" t="n"/>
      <c r="J358" s="373" t="n"/>
      <c r="K358" s="127" t="n"/>
      <c r="L358" s="374" t="n"/>
    </row>
    <row r="359">
      <c r="B359" s="123" t="n"/>
      <c r="C359" s="123" t="n"/>
      <c r="D359" s="124" t="n"/>
      <c r="E359" s="124" t="n"/>
      <c r="F359" s="125" t="n"/>
      <c r="G359" s="124" t="n"/>
      <c r="H359" s="372" t="n"/>
      <c r="I359" s="372" t="n"/>
      <c r="J359" s="373" t="n"/>
      <c r="K359" s="127" t="n"/>
      <c r="L359" s="374" t="n"/>
    </row>
    <row r="360">
      <c r="B360" s="123" t="n"/>
      <c r="C360" s="123" t="n"/>
      <c r="D360" s="124" t="n"/>
      <c r="E360" s="124" t="n"/>
      <c r="F360" s="125" t="n"/>
      <c r="G360" s="124" t="n"/>
      <c r="H360" s="372" t="n"/>
      <c r="I360" s="372" t="n"/>
      <c r="J360" s="373" t="n"/>
      <c r="K360" s="127" t="n"/>
      <c r="L360" s="374" t="n"/>
    </row>
    <row r="361">
      <c r="B361" s="123" t="n"/>
      <c r="C361" s="123" t="n"/>
      <c r="D361" s="124" t="n"/>
      <c r="E361" s="124" t="n"/>
      <c r="F361" s="125" t="n"/>
      <c r="G361" s="124" t="n"/>
      <c r="H361" s="372" t="n"/>
      <c r="I361" s="372" t="n"/>
      <c r="J361" s="373" t="n"/>
      <c r="K361" s="127" t="n"/>
      <c r="L361" s="374" t="n"/>
    </row>
    <row r="362">
      <c r="B362" s="123" t="n"/>
      <c r="C362" s="123" t="n"/>
      <c r="D362" s="124" t="n"/>
      <c r="E362" s="124" t="n"/>
      <c r="F362" s="125" t="n"/>
      <c r="G362" s="124" t="n"/>
      <c r="H362" s="372" t="n"/>
      <c r="I362" s="372" t="n"/>
      <c r="J362" s="373" t="n"/>
      <c r="K362" s="127" t="n"/>
      <c r="L362" s="374" t="n"/>
    </row>
    <row r="363">
      <c r="B363" s="123" t="n"/>
      <c r="C363" s="123" t="n"/>
      <c r="D363" s="124" t="n"/>
      <c r="E363" s="124" t="n"/>
      <c r="F363" s="125" t="n"/>
      <c r="G363" s="124" t="n"/>
      <c r="H363" s="372" t="n"/>
      <c r="I363" s="372" t="n"/>
      <c r="J363" s="373" t="n"/>
      <c r="K363" s="127" t="n"/>
      <c r="L363" s="374" t="n"/>
    </row>
    <row r="364">
      <c r="B364" s="123" t="n"/>
      <c r="C364" s="123" t="n"/>
      <c r="D364" s="124" t="n"/>
      <c r="E364" s="124" t="n"/>
      <c r="F364" s="125" t="n"/>
      <c r="G364" s="124" t="n"/>
      <c r="H364" s="372" t="n"/>
      <c r="I364" s="372" t="n"/>
      <c r="J364" s="373" t="n"/>
      <c r="K364" s="127" t="n"/>
      <c r="L364" s="374" t="n"/>
    </row>
    <row r="365">
      <c r="B365" s="123" t="n"/>
      <c r="C365" s="123" t="n"/>
      <c r="D365" s="124" t="n"/>
      <c r="E365" s="124" t="n"/>
      <c r="F365" s="125" t="n"/>
      <c r="G365" s="124" t="n"/>
      <c r="H365" s="372" t="n"/>
      <c r="I365" s="372" t="n"/>
      <c r="J365" s="373" t="n"/>
      <c r="K365" s="127" t="n"/>
      <c r="L365" s="374" t="n"/>
    </row>
    <row r="366">
      <c r="B366" s="123" t="n"/>
      <c r="C366" s="123" t="n"/>
      <c r="D366" s="124" t="n"/>
      <c r="E366" s="124" t="n"/>
      <c r="F366" s="125" t="n"/>
      <c r="G366" s="124" t="n"/>
      <c r="H366" s="372" t="n"/>
      <c r="I366" s="372" t="n"/>
      <c r="J366" s="373" t="n"/>
      <c r="K366" s="127" t="n"/>
      <c r="L366" s="374" t="n"/>
    </row>
    <row r="367">
      <c r="B367" s="123" t="n"/>
      <c r="C367" s="123" t="n"/>
      <c r="D367" s="124" t="n"/>
      <c r="E367" s="124" t="n"/>
      <c r="F367" s="125" t="n"/>
      <c r="G367" s="124" t="n"/>
      <c r="H367" s="372" t="n"/>
      <c r="I367" s="372" t="n"/>
      <c r="J367" s="373" t="n"/>
      <c r="K367" s="127" t="n"/>
      <c r="L367" s="374" t="n"/>
    </row>
    <row r="368">
      <c r="B368" s="123" t="n"/>
      <c r="C368" s="123" t="n"/>
      <c r="D368" s="124" t="n"/>
      <c r="E368" s="124" t="n"/>
      <c r="F368" s="125" t="n"/>
      <c r="G368" s="124" t="n"/>
      <c r="H368" s="372" t="n"/>
      <c r="I368" s="372" t="n"/>
      <c r="J368" s="373" t="n"/>
      <c r="K368" s="127" t="n"/>
      <c r="L368" s="374" t="n"/>
    </row>
    <row r="369">
      <c r="B369" s="123" t="n"/>
      <c r="C369" s="123" t="n"/>
      <c r="D369" s="124" t="n"/>
      <c r="E369" s="124" t="n"/>
      <c r="F369" s="125" t="n"/>
      <c r="G369" s="124" t="n"/>
      <c r="H369" s="372" t="n"/>
      <c r="I369" s="372" t="n"/>
      <c r="J369" s="373" t="n"/>
      <c r="K369" s="127" t="n"/>
      <c r="L369" s="374" t="n"/>
    </row>
    <row r="370">
      <c r="B370" s="123" t="n"/>
      <c r="C370" s="123" t="n"/>
      <c r="D370" s="124" t="n"/>
      <c r="E370" s="124" t="n"/>
      <c r="F370" s="125" t="n"/>
      <c r="G370" s="124" t="n"/>
      <c r="H370" s="372" t="n"/>
      <c r="I370" s="372" t="n"/>
      <c r="J370" s="373" t="n"/>
      <c r="K370" s="127" t="n"/>
      <c r="L370" s="374" t="n"/>
    </row>
    <row r="371">
      <c r="B371" s="123" t="n"/>
      <c r="C371" s="123" t="n"/>
      <c r="D371" s="124" t="n"/>
      <c r="E371" s="124" t="n"/>
      <c r="F371" s="125" t="n"/>
      <c r="G371" s="124" t="n"/>
      <c r="H371" s="372" t="n"/>
      <c r="I371" s="372" t="n"/>
      <c r="J371" s="373" t="n"/>
      <c r="K371" s="127" t="n"/>
      <c r="L371" s="374" t="n"/>
    </row>
    <row r="372">
      <c r="B372" s="123" t="n"/>
      <c r="C372" s="123" t="n"/>
      <c r="D372" s="124" t="n"/>
      <c r="E372" s="124" t="n"/>
      <c r="F372" s="125" t="n"/>
      <c r="G372" s="124" t="n"/>
      <c r="H372" s="372" t="n"/>
      <c r="I372" s="372" t="n"/>
      <c r="J372" s="373" t="n"/>
      <c r="K372" s="127" t="n"/>
      <c r="L372" s="374" t="n"/>
    </row>
    <row r="373">
      <c r="B373" s="123" t="n"/>
      <c r="C373" s="123" t="n"/>
      <c r="D373" s="124" t="n"/>
      <c r="E373" s="124" t="n"/>
      <c r="F373" s="125" t="n"/>
      <c r="G373" s="124" t="n"/>
      <c r="H373" s="372" t="n"/>
      <c r="I373" s="372" t="n"/>
      <c r="J373" s="373" t="n"/>
      <c r="K373" s="127" t="n"/>
      <c r="L373" s="374" t="n"/>
    </row>
    <row r="374">
      <c r="B374" s="123" t="n"/>
      <c r="C374" s="123" t="n"/>
      <c r="D374" s="124" t="n"/>
      <c r="E374" s="124" t="n"/>
      <c r="F374" s="125" t="n"/>
      <c r="G374" s="124" t="n"/>
      <c r="H374" s="372" t="n"/>
      <c r="I374" s="372" t="n"/>
      <c r="J374" s="373" t="n"/>
      <c r="K374" s="127" t="n"/>
      <c r="L374" s="374" t="n"/>
    </row>
    <row r="375">
      <c r="B375" s="123" t="n"/>
      <c r="C375" s="123" t="n"/>
      <c r="D375" s="124" t="n"/>
      <c r="E375" s="124" t="n"/>
      <c r="F375" s="125" t="n"/>
      <c r="G375" s="124" t="n"/>
      <c r="H375" s="372" t="n"/>
      <c r="I375" s="372" t="n"/>
      <c r="J375" s="373" t="n"/>
      <c r="K375" s="127" t="n"/>
      <c r="L375" s="374" t="n"/>
    </row>
    <row r="376">
      <c r="B376" s="123" t="n"/>
      <c r="C376" s="123" t="n"/>
      <c r="D376" s="124" t="n"/>
      <c r="E376" s="124" t="n"/>
      <c r="F376" s="125" t="n"/>
      <c r="G376" s="124" t="n"/>
      <c r="H376" s="372" t="n"/>
      <c r="I376" s="372" t="n"/>
      <c r="J376" s="373" t="n"/>
      <c r="K376" s="127" t="n"/>
      <c r="L376" s="374" t="n"/>
    </row>
    <row r="377">
      <c r="B377" s="123" t="n"/>
      <c r="C377" s="123" t="n"/>
      <c r="D377" s="124" t="n"/>
      <c r="E377" s="124" t="n"/>
      <c r="F377" s="125" t="n"/>
      <c r="G377" s="124" t="n"/>
      <c r="H377" s="372" t="n"/>
      <c r="I377" s="372" t="n"/>
      <c r="J377" s="373" t="n"/>
      <c r="K377" s="127" t="n"/>
      <c r="L377" s="374" t="n"/>
    </row>
    <row r="378">
      <c r="B378" s="123" t="n"/>
      <c r="C378" s="123" t="n"/>
      <c r="D378" s="124" t="n"/>
      <c r="E378" s="124" t="n"/>
      <c r="F378" s="125" t="n"/>
      <c r="G378" s="124" t="n"/>
      <c r="H378" s="372" t="n"/>
      <c r="I378" s="372" t="n"/>
      <c r="J378" s="373" t="n"/>
      <c r="K378" s="127" t="n"/>
      <c r="L378" s="374" t="n"/>
    </row>
    <row r="379">
      <c r="B379" s="123" t="n"/>
      <c r="C379" s="123" t="n"/>
      <c r="D379" s="124" t="n"/>
      <c r="E379" s="124" t="n"/>
      <c r="F379" s="125" t="n"/>
      <c r="G379" s="124" t="n"/>
      <c r="H379" s="372" t="n"/>
      <c r="I379" s="372" t="n"/>
      <c r="J379" s="373" t="n"/>
      <c r="K379" s="127" t="n"/>
      <c r="L379" s="374" t="n"/>
    </row>
    <row r="380">
      <c r="B380" s="123" t="n"/>
      <c r="C380" s="123" t="n"/>
      <c r="D380" s="124" t="n"/>
      <c r="E380" s="124" t="n"/>
      <c r="F380" s="125" t="n"/>
      <c r="G380" s="124" t="n"/>
      <c r="H380" s="372" t="n"/>
      <c r="I380" s="372" t="n"/>
      <c r="J380" s="373" t="n"/>
      <c r="K380" s="127" t="n"/>
      <c r="L380" s="374" t="n"/>
    </row>
    <row r="381">
      <c r="B381" s="123" t="n"/>
      <c r="C381" s="123" t="n"/>
      <c r="D381" s="124" t="n"/>
      <c r="E381" s="124" t="n"/>
      <c r="F381" s="125" t="n"/>
      <c r="G381" s="124" t="n"/>
      <c r="H381" s="372" t="n"/>
      <c r="I381" s="372" t="n"/>
      <c r="J381" s="373" t="n"/>
      <c r="K381" s="127" t="n"/>
      <c r="L381" s="374" t="n"/>
    </row>
    <row r="382">
      <c r="B382" s="123" t="n"/>
      <c r="C382" s="123" t="n"/>
      <c r="D382" s="124" t="n"/>
      <c r="E382" s="124" t="n"/>
      <c r="F382" s="125" t="n"/>
      <c r="G382" s="124" t="n"/>
      <c r="H382" s="372" t="n"/>
      <c r="I382" s="372" t="n"/>
      <c r="J382" s="373" t="n"/>
      <c r="K382" s="127" t="n"/>
      <c r="L382" s="374" t="n"/>
    </row>
    <row r="383">
      <c r="B383" s="123" t="n"/>
      <c r="C383" s="123" t="n"/>
      <c r="D383" s="124" t="n"/>
      <c r="E383" s="124" t="n"/>
      <c r="F383" s="125" t="n"/>
      <c r="G383" s="124" t="n"/>
      <c r="H383" s="372" t="n"/>
      <c r="I383" s="372" t="n"/>
      <c r="J383" s="373" t="n"/>
      <c r="K383" s="127" t="n"/>
      <c r="L383" s="374" t="n"/>
    </row>
    <row r="384">
      <c r="B384" s="123" t="n"/>
      <c r="C384" s="123" t="n"/>
      <c r="D384" s="124" t="n"/>
      <c r="E384" s="124" t="n"/>
      <c r="F384" s="125" t="n"/>
      <c r="G384" s="124" t="n"/>
      <c r="H384" s="372" t="n"/>
      <c r="I384" s="372" t="n"/>
      <c r="J384" s="373" t="n"/>
      <c r="K384" s="127" t="n"/>
      <c r="L384" s="374" t="n"/>
    </row>
    <row r="385">
      <c r="B385" s="123" t="n"/>
      <c r="C385" s="123" t="n"/>
      <c r="D385" s="124" t="n"/>
      <c r="E385" s="124" t="n"/>
      <c r="F385" s="125" t="n"/>
      <c r="G385" s="124" t="n"/>
      <c r="H385" s="372" t="n"/>
      <c r="I385" s="372" t="n"/>
      <c r="J385" s="373" t="n"/>
      <c r="K385" s="127" t="n"/>
      <c r="L385" s="374" t="n"/>
    </row>
    <row r="386">
      <c r="B386" s="123" t="n"/>
      <c r="C386" s="123" t="n"/>
      <c r="D386" s="124" t="n"/>
      <c r="E386" s="124" t="n"/>
      <c r="F386" s="125" t="n"/>
      <c r="G386" s="124" t="n"/>
      <c r="H386" s="372" t="n"/>
      <c r="I386" s="372" t="n"/>
      <c r="J386" s="373" t="n"/>
      <c r="K386" s="127" t="n"/>
      <c r="L386" s="374" t="n"/>
    </row>
    <row r="387">
      <c r="B387" s="123" t="n"/>
      <c r="C387" s="123" t="n"/>
      <c r="D387" s="124" t="n"/>
      <c r="E387" s="124" t="n"/>
      <c r="F387" s="125" t="n"/>
      <c r="G387" s="124" t="n"/>
      <c r="H387" s="372" t="n"/>
      <c r="I387" s="372" t="n"/>
      <c r="J387" s="373" t="n"/>
      <c r="K387" s="127" t="n"/>
      <c r="L387" s="374" t="n"/>
    </row>
    <row r="388">
      <c r="B388" s="123" t="n"/>
      <c r="C388" s="123" t="n"/>
      <c r="D388" s="124" t="n"/>
      <c r="E388" s="124" t="n"/>
      <c r="F388" s="125" t="n"/>
      <c r="G388" s="124" t="n"/>
      <c r="H388" s="372" t="n"/>
      <c r="I388" s="372" t="n"/>
      <c r="J388" s="373" t="n"/>
      <c r="K388" s="127" t="n"/>
      <c r="L388" s="374" t="n"/>
    </row>
    <row r="389">
      <c r="B389" s="123" t="n"/>
      <c r="C389" s="123" t="n"/>
      <c r="D389" s="124" t="n"/>
      <c r="E389" s="124" t="n"/>
      <c r="F389" s="125" t="n"/>
      <c r="G389" s="124" t="n"/>
      <c r="H389" s="372" t="n"/>
      <c r="I389" s="372" t="n"/>
      <c r="J389" s="373" t="n"/>
      <c r="K389" s="127" t="n"/>
      <c r="L389" s="374" t="n"/>
    </row>
    <row r="390">
      <c r="B390" s="123" t="n"/>
      <c r="C390" s="123" t="n"/>
      <c r="D390" s="124" t="n"/>
      <c r="E390" s="124" t="n"/>
      <c r="F390" s="125" t="n"/>
      <c r="G390" s="124" t="n"/>
      <c r="H390" s="372" t="n"/>
      <c r="I390" s="372" t="n"/>
      <c r="J390" s="373" t="n"/>
      <c r="K390" s="127" t="n"/>
      <c r="L390" s="374" t="n"/>
    </row>
    <row r="391">
      <c r="B391" s="123" t="n"/>
      <c r="C391" s="123" t="n"/>
      <c r="D391" s="124" t="n"/>
      <c r="E391" s="124" t="n"/>
      <c r="F391" s="125" t="n"/>
      <c r="G391" s="124" t="n"/>
      <c r="H391" s="372" t="n"/>
      <c r="I391" s="372" t="n"/>
      <c r="J391" s="373" t="n"/>
      <c r="K391" s="127" t="n"/>
      <c r="L391" s="374" t="n"/>
    </row>
    <row r="392">
      <c r="B392" s="123" t="n"/>
      <c r="C392" s="123" t="n"/>
      <c r="D392" s="124" t="n"/>
      <c r="E392" s="124" t="n"/>
      <c r="F392" s="125" t="n"/>
      <c r="G392" s="124" t="n"/>
      <c r="H392" s="372" t="n"/>
      <c r="I392" s="372" t="n"/>
      <c r="J392" s="373" t="n"/>
      <c r="K392" s="127" t="n"/>
      <c r="L392" s="374" t="n"/>
    </row>
    <row r="393">
      <c r="B393" s="123" t="n"/>
      <c r="C393" s="123" t="n"/>
      <c r="D393" s="124" t="n"/>
      <c r="E393" s="124" t="n"/>
      <c r="F393" s="125" t="n"/>
      <c r="G393" s="124" t="n"/>
      <c r="H393" s="372" t="n"/>
      <c r="I393" s="372" t="n"/>
      <c r="J393" s="373" t="n"/>
      <c r="K393" s="127" t="n"/>
      <c r="L393" s="374" t="n"/>
    </row>
    <row r="394">
      <c r="B394" s="123" t="n"/>
      <c r="C394" s="123" t="n"/>
      <c r="D394" s="124" t="n"/>
      <c r="E394" s="124" t="n"/>
      <c r="F394" s="125" t="n"/>
      <c r="G394" s="124" t="n"/>
      <c r="H394" s="372" t="n"/>
      <c r="I394" s="372" t="n"/>
      <c r="J394" s="373" t="n"/>
      <c r="K394" s="127" t="n"/>
      <c r="L394" s="374" t="n"/>
    </row>
    <row r="395">
      <c r="B395" s="123" t="n"/>
      <c r="C395" s="123" t="n"/>
      <c r="D395" s="124" t="n"/>
      <c r="E395" s="124" t="n"/>
      <c r="F395" s="125" t="n"/>
      <c r="G395" s="124" t="n"/>
      <c r="H395" s="372" t="n"/>
      <c r="I395" s="372" t="n"/>
      <c r="J395" s="373" t="n"/>
      <c r="K395" s="127" t="n"/>
      <c r="L395" s="374" t="n"/>
    </row>
    <row r="396">
      <c r="B396" s="123" t="n"/>
      <c r="C396" s="123" t="n"/>
      <c r="D396" s="124" t="n"/>
      <c r="E396" s="124" t="n"/>
      <c r="F396" s="125" t="n"/>
      <c r="G396" s="124" t="n"/>
      <c r="H396" s="372" t="n"/>
      <c r="I396" s="372" t="n"/>
      <c r="J396" s="373" t="n"/>
      <c r="K396" s="127" t="n"/>
      <c r="L396" s="374" t="n"/>
    </row>
    <row r="397">
      <c r="B397" s="123" t="n"/>
      <c r="C397" s="123" t="n"/>
      <c r="D397" s="124" t="n"/>
      <c r="E397" s="124" t="n"/>
      <c r="F397" s="125" t="n"/>
      <c r="G397" s="124" t="n"/>
      <c r="H397" s="372" t="n"/>
      <c r="I397" s="372" t="n"/>
      <c r="J397" s="373" t="n"/>
      <c r="K397" s="127" t="n"/>
      <c r="L397" s="374" t="n"/>
    </row>
    <row r="398">
      <c r="B398" s="123" t="n"/>
      <c r="C398" s="123" t="n"/>
      <c r="D398" s="124" t="n"/>
      <c r="E398" s="124" t="n"/>
      <c r="F398" s="125" t="n"/>
      <c r="G398" s="124" t="n"/>
      <c r="H398" s="372" t="n"/>
      <c r="I398" s="372" t="n"/>
      <c r="J398" s="373" t="n"/>
      <c r="K398" s="127" t="n"/>
      <c r="L398" s="374" t="n"/>
    </row>
    <row r="399">
      <c r="B399" s="123" t="n"/>
      <c r="C399" s="123" t="n"/>
      <c r="D399" s="124" t="n"/>
      <c r="E399" s="124" t="n"/>
      <c r="F399" s="125" t="n"/>
      <c r="G399" s="124" t="n"/>
      <c r="H399" s="372" t="n"/>
      <c r="I399" s="372" t="n"/>
      <c r="J399" s="373" t="n"/>
      <c r="K399" s="127" t="n"/>
      <c r="L399" s="374" t="n"/>
    </row>
    <row r="400">
      <c r="B400" s="123" t="n"/>
      <c r="C400" s="123" t="n"/>
      <c r="D400" s="124" t="n"/>
      <c r="E400" s="124" t="n"/>
      <c r="F400" s="125" t="n"/>
      <c r="G400" s="124" t="n"/>
      <c r="H400" s="372" t="n"/>
      <c r="I400" s="372" t="n"/>
      <c r="J400" s="373" t="n"/>
      <c r="K400" s="127" t="n"/>
      <c r="L400" s="374" t="n"/>
    </row>
    <row r="401">
      <c r="B401" s="123" t="n"/>
      <c r="C401" s="123" t="n"/>
      <c r="D401" s="124" t="n"/>
      <c r="E401" s="124" t="n"/>
      <c r="F401" s="125" t="n"/>
      <c r="G401" s="124" t="n"/>
      <c r="H401" s="372" t="n"/>
      <c r="I401" s="372" t="n"/>
      <c r="J401" s="373" t="n"/>
      <c r="K401" s="127" t="n"/>
      <c r="L401" s="374" t="n"/>
    </row>
    <row r="402">
      <c r="B402" s="123" t="n"/>
      <c r="C402" s="123" t="n"/>
      <c r="D402" s="124" t="n"/>
      <c r="E402" s="124" t="n"/>
      <c r="F402" s="125" t="n"/>
      <c r="G402" s="124" t="n"/>
      <c r="H402" s="372" t="n"/>
      <c r="I402" s="372" t="n"/>
      <c r="J402" s="373" t="n"/>
      <c r="K402" s="127" t="n"/>
      <c r="L402" s="374" t="n"/>
    </row>
    <row r="403">
      <c r="B403" s="123" t="n"/>
      <c r="C403" s="123" t="n"/>
      <c r="D403" s="124" t="n"/>
      <c r="E403" s="124" t="n"/>
      <c r="F403" s="125" t="n"/>
      <c r="G403" s="124" t="n"/>
      <c r="H403" s="372" t="n"/>
      <c r="I403" s="372" t="n"/>
      <c r="J403" s="373" t="n"/>
      <c r="K403" s="127" t="n"/>
      <c r="L403" s="374" t="n"/>
    </row>
    <row r="404">
      <c r="B404" s="123" t="n"/>
      <c r="C404" s="123" t="n"/>
      <c r="D404" s="124" t="n"/>
      <c r="E404" s="124" t="n"/>
      <c r="F404" s="125" t="n"/>
      <c r="G404" s="124" t="n"/>
      <c r="H404" s="372" t="n"/>
      <c r="I404" s="372" t="n"/>
      <c r="J404" s="373" t="n"/>
      <c r="K404" s="127" t="n"/>
      <c r="L404" s="374" t="n"/>
    </row>
    <row r="405">
      <c r="B405" s="123" t="n"/>
      <c r="C405" s="123" t="n"/>
      <c r="D405" s="124" t="n"/>
      <c r="E405" s="124" t="n"/>
      <c r="F405" s="125" t="n"/>
      <c r="G405" s="124" t="n"/>
      <c r="H405" s="372" t="n"/>
      <c r="I405" s="372" t="n"/>
      <c r="J405" s="373" t="n"/>
      <c r="K405" s="127" t="n"/>
      <c r="L405" s="374" t="n"/>
    </row>
    <row r="406">
      <c r="B406" s="123" t="n"/>
      <c r="C406" s="123" t="n"/>
      <c r="D406" s="124" t="n"/>
      <c r="E406" s="124" t="n"/>
      <c r="F406" s="125" t="n"/>
      <c r="G406" s="124" t="n"/>
      <c r="H406" s="372" t="n"/>
      <c r="I406" s="372" t="n"/>
      <c r="J406" s="373" t="n"/>
      <c r="K406" s="127" t="n"/>
      <c r="L406" s="374" t="n"/>
    </row>
    <row r="407">
      <c r="B407" s="123" t="n"/>
      <c r="C407" s="123" t="n"/>
      <c r="D407" s="124" t="n"/>
      <c r="E407" s="124" t="n"/>
      <c r="F407" s="125" t="n"/>
      <c r="G407" s="124" t="n"/>
      <c r="H407" s="372" t="n"/>
      <c r="I407" s="372" t="n"/>
      <c r="J407" s="373" t="n"/>
      <c r="K407" s="127" t="n"/>
      <c r="L407" s="374" t="n"/>
    </row>
    <row r="408">
      <c r="B408" s="123" t="n"/>
      <c r="C408" s="123" t="n"/>
      <c r="D408" s="124" t="n"/>
      <c r="E408" s="124" t="n"/>
      <c r="F408" s="125" t="n"/>
      <c r="G408" s="124" t="n"/>
      <c r="H408" s="372" t="n"/>
      <c r="I408" s="372" t="n"/>
      <c r="J408" s="373" t="n"/>
      <c r="K408" s="127" t="n"/>
      <c r="L408" s="374" t="n"/>
    </row>
    <row r="409">
      <c r="B409" s="123" t="n"/>
      <c r="C409" s="123" t="n"/>
      <c r="D409" s="124" t="n"/>
      <c r="E409" s="124" t="n"/>
      <c r="F409" s="125" t="n"/>
      <c r="G409" s="124" t="n"/>
      <c r="H409" s="372" t="n"/>
      <c r="I409" s="372" t="n"/>
      <c r="J409" s="373" t="n"/>
      <c r="K409" s="127" t="n"/>
      <c r="L409" s="374" t="n"/>
    </row>
    <row r="410">
      <c r="B410" s="123" t="n"/>
      <c r="C410" s="123" t="n"/>
      <c r="D410" s="124" t="n"/>
      <c r="E410" s="124" t="n"/>
      <c r="F410" s="125" t="n"/>
      <c r="G410" s="124" t="n"/>
      <c r="H410" s="372" t="n"/>
      <c r="I410" s="372" t="n"/>
      <c r="J410" s="373" t="n"/>
      <c r="K410" s="127" t="n"/>
      <c r="L410" s="374" t="n"/>
    </row>
    <row r="411">
      <c r="B411" s="123" t="n"/>
      <c r="C411" s="123" t="n"/>
      <c r="D411" s="124" t="n"/>
      <c r="E411" s="124" t="n"/>
      <c r="F411" s="125" t="n"/>
      <c r="G411" s="124" t="n"/>
      <c r="H411" s="372" t="n"/>
      <c r="I411" s="372" t="n"/>
      <c r="J411" s="373" t="n"/>
      <c r="K411" s="127" t="n"/>
      <c r="L411" s="374" t="n"/>
    </row>
    <row r="412">
      <c r="B412" s="123" t="n"/>
      <c r="C412" s="123" t="n"/>
      <c r="D412" s="124" t="n"/>
      <c r="E412" s="124" t="n"/>
      <c r="F412" s="125" t="n"/>
      <c r="G412" s="124" t="n"/>
      <c r="H412" s="372" t="n"/>
      <c r="I412" s="372" t="n"/>
      <c r="J412" s="373" t="n"/>
      <c r="K412" s="127" t="n"/>
      <c r="L412" s="374" t="n"/>
    </row>
    <row r="413">
      <c r="B413" s="123" t="n"/>
      <c r="C413" s="123" t="n"/>
      <c r="D413" s="124" t="n"/>
      <c r="E413" s="124" t="n"/>
      <c r="F413" s="125" t="n"/>
      <c r="G413" s="124" t="n"/>
      <c r="H413" s="372" t="n"/>
      <c r="I413" s="372" t="n"/>
      <c r="J413" s="373" t="n"/>
      <c r="K413" s="127" t="n"/>
      <c r="L413" s="374" t="n"/>
    </row>
    <row r="414">
      <c r="B414" s="123" t="n"/>
      <c r="C414" s="123" t="n"/>
      <c r="D414" s="124" t="n"/>
      <c r="E414" s="124" t="n"/>
      <c r="F414" s="125" t="n"/>
      <c r="G414" s="124" t="n"/>
      <c r="H414" s="372" t="n"/>
      <c r="I414" s="372" t="n"/>
      <c r="J414" s="373" t="n"/>
      <c r="K414" s="127" t="n"/>
      <c r="L414" s="374" t="n"/>
    </row>
    <row r="415">
      <c r="B415" s="123" t="n"/>
      <c r="C415" s="123" t="n"/>
      <c r="D415" s="124" t="n"/>
      <c r="E415" s="124" t="n"/>
      <c r="F415" s="125" t="n"/>
      <c r="G415" s="124" t="n"/>
      <c r="H415" s="372" t="n"/>
      <c r="I415" s="372" t="n"/>
      <c r="J415" s="373" t="n"/>
      <c r="K415" s="127" t="n"/>
      <c r="L415" s="374" t="n"/>
    </row>
    <row r="416">
      <c r="B416" s="123" t="n"/>
      <c r="C416" s="123" t="n"/>
      <c r="D416" s="124" t="n"/>
      <c r="E416" s="124" t="n"/>
      <c r="F416" s="125" t="n"/>
      <c r="G416" s="124" t="n"/>
      <c r="H416" s="372" t="n"/>
      <c r="I416" s="372" t="n"/>
      <c r="J416" s="373" t="n"/>
      <c r="K416" s="127" t="n"/>
      <c r="L416" s="374" t="n"/>
    </row>
    <row r="417">
      <c r="B417" s="123" t="n"/>
      <c r="C417" s="123" t="n"/>
      <c r="D417" s="124" t="n"/>
      <c r="E417" s="124" t="n"/>
      <c r="F417" s="125" t="n"/>
      <c r="G417" s="124" t="n"/>
      <c r="H417" s="372" t="n"/>
      <c r="I417" s="372" t="n"/>
      <c r="J417" s="373" t="n"/>
      <c r="K417" s="127" t="n"/>
      <c r="L417" s="374" t="n"/>
    </row>
    <row r="418">
      <c r="B418" s="123" t="n"/>
      <c r="C418" s="123" t="n"/>
      <c r="D418" s="124" t="n"/>
      <c r="E418" s="124" t="n"/>
      <c r="F418" s="125" t="n"/>
      <c r="G418" s="124" t="n"/>
      <c r="H418" s="372" t="n"/>
      <c r="I418" s="372" t="n"/>
      <c r="J418" s="373" t="n"/>
      <c r="K418" s="127" t="n"/>
      <c r="L418" s="374" t="n"/>
    </row>
    <row r="419">
      <c r="B419" s="123" t="n"/>
      <c r="C419" s="123" t="n"/>
      <c r="D419" s="124" t="n"/>
      <c r="E419" s="124" t="n"/>
      <c r="F419" s="125" t="n"/>
      <c r="G419" s="124" t="n"/>
      <c r="H419" s="372" t="n"/>
      <c r="I419" s="372" t="n"/>
      <c r="J419" s="373" t="n"/>
      <c r="K419" s="127" t="n"/>
      <c r="L419" s="374" t="n"/>
    </row>
    <row r="420">
      <c r="B420" s="123" t="n"/>
      <c r="C420" s="123" t="n"/>
      <c r="D420" s="124" t="n"/>
      <c r="E420" s="124" t="n"/>
      <c r="F420" s="125" t="n"/>
      <c r="G420" s="124" t="n"/>
      <c r="H420" s="372" t="n"/>
      <c r="I420" s="372" t="n"/>
      <c r="J420" s="373" t="n"/>
      <c r="K420" s="127" t="n"/>
      <c r="L420" s="374" t="n"/>
    </row>
    <row r="421">
      <c r="B421" s="123" t="n"/>
      <c r="C421" s="123" t="n"/>
      <c r="D421" s="124" t="n"/>
      <c r="E421" s="124" t="n"/>
      <c r="F421" s="125" t="n"/>
      <c r="G421" s="124" t="n"/>
      <c r="H421" s="372" t="n"/>
      <c r="I421" s="372" t="n"/>
      <c r="J421" s="373" t="n"/>
      <c r="K421" s="127" t="n"/>
      <c r="L421" s="374" t="n"/>
    </row>
    <row r="422">
      <c r="B422" s="123" t="n"/>
      <c r="C422" s="123" t="n"/>
      <c r="D422" s="124" t="n"/>
      <c r="E422" s="124" t="n"/>
      <c r="F422" s="125" t="n"/>
      <c r="G422" s="124" t="n"/>
      <c r="H422" s="372" t="n"/>
      <c r="I422" s="372" t="n"/>
      <c r="J422" s="373" t="n"/>
      <c r="K422" s="127" t="n"/>
      <c r="L422" s="374" t="n"/>
    </row>
    <row r="423">
      <c r="B423" s="123" t="n"/>
      <c r="C423" s="123" t="n"/>
      <c r="D423" s="124" t="n"/>
      <c r="E423" s="124" t="n"/>
      <c r="F423" s="125" t="n"/>
      <c r="G423" s="124" t="n"/>
      <c r="H423" s="372" t="n"/>
      <c r="I423" s="372" t="n"/>
      <c r="J423" s="373" t="n"/>
      <c r="K423" s="127" t="n"/>
      <c r="L423" s="374" t="n"/>
    </row>
    <row r="424">
      <c r="B424" s="123" t="n"/>
      <c r="C424" s="123" t="n"/>
      <c r="D424" s="124" t="n"/>
      <c r="E424" s="124" t="n"/>
      <c r="F424" s="125" t="n"/>
      <c r="G424" s="124" t="n"/>
      <c r="H424" s="372" t="n"/>
      <c r="I424" s="372" t="n"/>
      <c r="J424" s="373" t="n"/>
      <c r="K424" s="127" t="n"/>
      <c r="L424" s="374" t="n"/>
    </row>
    <row r="425">
      <c r="B425" s="123" t="n"/>
      <c r="C425" s="123" t="n"/>
      <c r="D425" s="124" t="n"/>
      <c r="E425" s="124" t="n"/>
      <c r="F425" s="125" t="n"/>
      <c r="G425" s="124" t="n"/>
      <c r="H425" s="372" t="n"/>
      <c r="I425" s="372" t="n"/>
      <c r="J425" s="373" t="n"/>
      <c r="K425" s="127" t="n"/>
      <c r="L425" s="374" t="n"/>
    </row>
    <row r="426">
      <c r="B426" s="123" t="n"/>
      <c r="C426" s="123" t="n"/>
      <c r="D426" s="124" t="n"/>
      <c r="E426" s="124" t="n"/>
      <c r="F426" s="125" t="n"/>
      <c r="G426" s="124" t="n"/>
      <c r="H426" s="372" t="n"/>
      <c r="I426" s="372" t="n"/>
      <c r="J426" s="373" t="n"/>
      <c r="K426" s="127" t="n"/>
      <c r="L426" s="374" t="n"/>
    </row>
    <row r="427">
      <c r="B427" s="123" t="n"/>
      <c r="C427" s="123" t="n"/>
      <c r="D427" s="124" t="n"/>
      <c r="E427" s="124" t="n"/>
      <c r="F427" s="125" t="n"/>
      <c r="G427" s="124" t="n"/>
      <c r="H427" s="372" t="n"/>
      <c r="I427" s="372" t="n"/>
      <c r="J427" s="373" t="n"/>
      <c r="K427" s="127" t="n"/>
      <c r="L427" s="374" t="n"/>
    </row>
    <row r="428">
      <c r="B428" s="123" t="n"/>
      <c r="C428" s="123" t="n"/>
      <c r="D428" s="124" t="n"/>
      <c r="E428" s="124" t="n"/>
      <c r="F428" s="125" t="n"/>
      <c r="G428" s="124" t="n"/>
      <c r="H428" s="372" t="n"/>
      <c r="I428" s="372" t="n"/>
      <c r="J428" s="373" t="n"/>
      <c r="K428" s="127" t="n"/>
      <c r="L428" s="374" t="n"/>
    </row>
    <row r="429">
      <c r="B429" s="123" t="n"/>
      <c r="C429" s="123" t="n"/>
      <c r="D429" s="124" t="n"/>
      <c r="E429" s="124" t="n"/>
      <c r="F429" s="125" t="n"/>
      <c r="G429" s="124" t="n"/>
      <c r="H429" s="372" t="n"/>
      <c r="I429" s="372" t="n"/>
      <c r="J429" s="373" t="n"/>
      <c r="K429" s="127" t="n"/>
      <c r="L429" s="374" t="n"/>
    </row>
    <row r="430">
      <c r="B430" s="123" t="n"/>
      <c r="C430" s="123" t="n"/>
      <c r="D430" s="124" t="n"/>
      <c r="E430" s="124" t="n"/>
      <c r="F430" s="125" t="n"/>
      <c r="G430" s="124" t="n"/>
      <c r="H430" s="372" t="n"/>
      <c r="I430" s="372" t="n"/>
      <c r="J430" s="373" t="n"/>
      <c r="K430" s="127" t="n"/>
      <c r="L430" s="374" t="n"/>
    </row>
    <row r="431">
      <c r="B431" s="123" t="n"/>
      <c r="C431" s="123" t="n"/>
      <c r="D431" s="124" t="n"/>
      <c r="E431" s="124" t="n"/>
      <c r="F431" s="125" t="n"/>
      <c r="G431" s="124" t="n"/>
      <c r="H431" s="372" t="n"/>
      <c r="I431" s="372" t="n"/>
      <c r="J431" s="373" t="n"/>
      <c r="K431" s="127" t="n"/>
      <c r="L431" s="374" t="n"/>
    </row>
    <row r="432">
      <c r="B432" s="123" t="n"/>
      <c r="C432" s="123" t="n"/>
      <c r="D432" s="124" t="n"/>
      <c r="E432" s="124" t="n"/>
      <c r="F432" s="125" t="n"/>
      <c r="G432" s="124" t="n"/>
      <c r="H432" s="372" t="n"/>
      <c r="I432" s="372" t="n"/>
      <c r="J432" s="373" t="n"/>
      <c r="K432" s="127" t="n"/>
      <c r="L432" s="374" t="n"/>
    </row>
    <row r="433">
      <c r="B433" s="123" t="n"/>
      <c r="C433" s="123" t="n"/>
      <c r="D433" s="124" t="n"/>
      <c r="E433" s="124" t="n"/>
      <c r="F433" s="125" t="n"/>
      <c r="G433" s="124" t="n"/>
      <c r="H433" s="372" t="n"/>
      <c r="I433" s="372" t="n"/>
      <c r="J433" s="373" t="n"/>
      <c r="K433" s="127" t="n"/>
      <c r="L433" s="374" t="n"/>
    </row>
    <row r="434">
      <c r="B434" s="123" t="n"/>
      <c r="C434" s="123" t="n"/>
      <c r="D434" s="124" t="n"/>
      <c r="E434" s="124" t="n"/>
      <c r="F434" s="125" t="n"/>
      <c r="G434" s="124" t="n"/>
      <c r="H434" s="372" t="n"/>
      <c r="I434" s="372" t="n"/>
      <c r="J434" s="373" t="n"/>
      <c r="K434" s="127" t="n"/>
      <c r="L434" s="374" t="n"/>
    </row>
    <row r="435">
      <c r="B435" s="123" t="n"/>
      <c r="C435" s="123" t="n"/>
      <c r="D435" s="124" t="n"/>
      <c r="E435" s="124" t="n"/>
      <c r="F435" s="125" t="n"/>
      <c r="G435" s="124" t="n"/>
      <c r="H435" s="372" t="n"/>
      <c r="I435" s="372" t="n"/>
      <c r="J435" s="373" t="n"/>
      <c r="K435" s="127" t="n"/>
      <c r="L435" s="374" t="n"/>
    </row>
    <row r="436">
      <c r="B436" s="123" t="n"/>
      <c r="C436" s="123" t="n"/>
      <c r="D436" s="124" t="n"/>
      <c r="E436" s="124" t="n"/>
      <c r="F436" s="125" t="n"/>
      <c r="G436" s="124" t="n"/>
      <c r="H436" s="372" t="n"/>
      <c r="I436" s="372" t="n"/>
      <c r="J436" s="373" t="n"/>
      <c r="K436" s="127" t="n"/>
      <c r="L436" s="374" t="n"/>
    </row>
    <row r="437">
      <c r="B437" s="123" t="n"/>
      <c r="C437" s="123" t="n"/>
      <c r="D437" s="124" t="n"/>
      <c r="E437" s="124" t="n"/>
      <c r="F437" s="125" t="n"/>
      <c r="G437" s="124" t="n"/>
      <c r="H437" s="372" t="n"/>
      <c r="I437" s="372" t="n"/>
      <c r="J437" s="373" t="n"/>
      <c r="K437" s="127" t="n"/>
      <c r="L437" s="374" t="n"/>
    </row>
    <row r="438">
      <c r="B438" s="123" t="n"/>
      <c r="C438" s="123" t="n"/>
      <c r="D438" s="124" t="n"/>
      <c r="E438" s="124" t="n"/>
      <c r="F438" s="125" t="n"/>
      <c r="G438" s="124" t="n"/>
      <c r="H438" s="372" t="n"/>
      <c r="I438" s="372" t="n"/>
      <c r="J438" s="373" t="n"/>
      <c r="K438" s="127" t="n"/>
      <c r="L438" s="374" t="n"/>
    </row>
    <row r="439">
      <c r="B439" s="123" t="n"/>
      <c r="C439" s="123" t="n"/>
      <c r="D439" s="124" t="n"/>
      <c r="E439" s="124" t="n"/>
      <c r="F439" s="125" t="n"/>
      <c r="G439" s="124" t="n"/>
      <c r="H439" s="372" t="n"/>
      <c r="I439" s="372" t="n"/>
      <c r="J439" s="373" t="n"/>
      <c r="K439" s="127" t="n"/>
      <c r="L439" s="374" t="n"/>
    </row>
    <row r="440">
      <c r="B440" s="123" t="n"/>
      <c r="C440" s="123" t="n"/>
      <c r="D440" s="124" t="n"/>
      <c r="E440" s="124" t="n"/>
      <c r="F440" s="125" t="n"/>
      <c r="G440" s="124" t="n"/>
      <c r="H440" s="372" t="n"/>
      <c r="I440" s="372" t="n"/>
      <c r="J440" s="373" t="n"/>
      <c r="K440" s="127" t="n"/>
      <c r="L440" s="374" t="n"/>
    </row>
    <row r="441">
      <c r="B441" s="123" t="n"/>
      <c r="C441" s="123" t="n"/>
      <c r="D441" s="124" t="n"/>
      <c r="E441" s="124" t="n"/>
      <c r="F441" s="125" t="n"/>
      <c r="G441" s="124" t="n"/>
      <c r="H441" s="372" t="n"/>
      <c r="I441" s="372" t="n"/>
      <c r="J441" s="373" t="n"/>
      <c r="K441" s="127" t="n"/>
      <c r="L441" s="374" t="n"/>
    </row>
    <row r="442">
      <c r="B442" s="123" t="n"/>
      <c r="C442" s="123" t="n"/>
      <c r="D442" s="124" t="n"/>
      <c r="E442" s="124" t="n"/>
      <c r="F442" s="125" t="n"/>
      <c r="G442" s="124" t="n"/>
      <c r="H442" s="372" t="n"/>
      <c r="I442" s="372" t="n"/>
      <c r="J442" s="373" t="n"/>
      <c r="K442" s="127" t="n"/>
      <c r="L442" s="374" t="n"/>
    </row>
    <row r="443">
      <c r="B443" s="123" t="n"/>
      <c r="C443" s="123" t="n"/>
      <c r="D443" s="124" t="n"/>
      <c r="E443" s="124" t="n"/>
      <c r="F443" s="125" t="n"/>
      <c r="G443" s="124" t="n"/>
      <c r="H443" s="372" t="n"/>
      <c r="I443" s="372" t="n"/>
      <c r="J443" s="373" t="n"/>
      <c r="K443" s="127" t="n"/>
      <c r="L443" s="374" t="n"/>
    </row>
    <row r="444">
      <c r="B444" s="123" t="n"/>
      <c r="C444" s="123" t="n"/>
      <c r="D444" s="124" t="n"/>
      <c r="E444" s="124" t="n"/>
      <c r="F444" s="125" t="n"/>
      <c r="G444" s="124" t="n"/>
      <c r="H444" s="372" t="n"/>
      <c r="I444" s="372" t="n"/>
      <c r="J444" s="373" t="n"/>
      <c r="K444" s="127" t="n"/>
      <c r="L444" s="374" t="n"/>
    </row>
    <row r="445">
      <c r="B445" s="123" t="n"/>
      <c r="C445" s="123" t="n"/>
      <c r="D445" s="124" t="n"/>
      <c r="E445" s="124" t="n"/>
      <c r="F445" s="125" t="n"/>
      <c r="G445" s="124" t="n"/>
      <c r="H445" s="372" t="n"/>
      <c r="I445" s="372" t="n"/>
      <c r="J445" s="373" t="n"/>
      <c r="K445" s="127" t="n"/>
      <c r="L445" s="374" t="n"/>
    </row>
    <row r="446">
      <c r="B446" s="123" t="n"/>
      <c r="C446" s="123" t="n"/>
      <c r="D446" s="124" t="n"/>
      <c r="E446" s="124" t="n"/>
      <c r="F446" s="125" t="n"/>
      <c r="G446" s="124" t="n"/>
      <c r="H446" s="372" t="n"/>
      <c r="I446" s="372" t="n"/>
      <c r="J446" s="373" t="n"/>
      <c r="K446" s="127" t="n"/>
      <c r="L446" s="374" t="n"/>
    </row>
    <row r="447">
      <c r="B447" s="123" t="n"/>
      <c r="C447" s="123" t="n"/>
      <c r="D447" s="124" t="n"/>
      <c r="E447" s="124" t="n"/>
      <c r="F447" s="125" t="n"/>
      <c r="G447" s="124" t="n"/>
      <c r="H447" s="372" t="n"/>
      <c r="I447" s="372" t="n"/>
      <c r="J447" s="373" t="n"/>
      <c r="K447" s="127" t="n"/>
      <c r="L447" s="374" t="n"/>
    </row>
    <row r="448">
      <c r="B448" s="123" t="n"/>
      <c r="C448" s="123" t="n"/>
      <c r="D448" s="124" t="n"/>
      <c r="E448" s="124" t="n"/>
      <c r="F448" s="125" t="n"/>
      <c r="G448" s="124" t="n"/>
      <c r="H448" s="372" t="n"/>
      <c r="I448" s="372" t="n"/>
      <c r="J448" s="373" t="n"/>
      <c r="K448" s="127" t="n"/>
      <c r="L448" s="374" t="n"/>
    </row>
    <row r="449">
      <c r="B449" s="123" t="n"/>
      <c r="C449" s="123" t="n"/>
      <c r="D449" s="124" t="n"/>
      <c r="E449" s="124" t="n"/>
      <c r="F449" s="125" t="n"/>
      <c r="G449" s="124" t="n"/>
      <c r="H449" s="372" t="n"/>
      <c r="I449" s="372" t="n"/>
      <c r="J449" s="373" t="n"/>
      <c r="K449" s="127" t="n"/>
      <c r="L449" s="374" t="n"/>
    </row>
    <row r="450">
      <c r="B450" s="123" t="n"/>
      <c r="C450" s="123" t="n"/>
      <c r="D450" s="124" t="n"/>
      <c r="E450" s="124" t="n"/>
      <c r="F450" s="125" t="n"/>
      <c r="G450" s="124" t="n"/>
      <c r="H450" s="372" t="n"/>
      <c r="I450" s="372" t="n"/>
      <c r="J450" s="373" t="n"/>
      <c r="K450" s="127" t="n"/>
      <c r="L450" s="374" t="n"/>
    </row>
    <row r="451">
      <c r="B451" s="123" t="n"/>
      <c r="C451" s="123" t="n"/>
      <c r="D451" s="124" t="n"/>
      <c r="E451" s="124" t="n"/>
      <c r="F451" s="125" t="n"/>
      <c r="G451" s="124" t="n"/>
      <c r="H451" s="372" t="n"/>
      <c r="I451" s="372" t="n"/>
      <c r="J451" s="373" t="n"/>
      <c r="K451" s="127" t="n"/>
      <c r="L451" s="374" t="n"/>
    </row>
    <row r="452">
      <c r="B452" s="123" t="n"/>
      <c r="C452" s="123" t="n"/>
      <c r="D452" s="124" t="n"/>
      <c r="E452" s="124" t="n"/>
      <c r="F452" s="125" t="n"/>
      <c r="G452" s="124" t="n"/>
      <c r="H452" s="372" t="n"/>
      <c r="I452" s="372" t="n"/>
      <c r="J452" s="373" t="n"/>
      <c r="K452" s="127" t="n"/>
      <c r="L452" s="374" t="n"/>
    </row>
    <row r="453">
      <c r="B453" s="123" t="n"/>
      <c r="C453" s="123" t="n"/>
      <c r="D453" s="124" t="n"/>
      <c r="E453" s="124" t="n"/>
      <c r="F453" s="125" t="n"/>
      <c r="G453" s="124" t="n"/>
      <c r="H453" s="372" t="n"/>
      <c r="I453" s="372" t="n"/>
      <c r="J453" s="373" t="n"/>
      <c r="K453" s="127" t="n"/>
      <c r="L453" s="374" t="n"/>
    </row>
    <row r="454">
      <c r="B454" s="123" t="n"/>
      <c r="C454" s="123" t="n"/>
      <c r="D454" s="124" t="n"/>
      <c r="E454" s="124" t="n"/>
      <c r="F454" s="125" t="n"/>
      <c r="G454" s="124" t="n"/>
      <c r="H454" s="372" t="n"/>
      <c r="I454" s="372" t="n"/>
      <c r="J454" s="373" t="n"/>
      <c r="K454" s="127" t="n"/>
      <c r="L454" s="374" t="n"/>
    </row>
    <row r="455">
      <c r="B455" s="123" t="n"/>
      <c r="C455" s="123" t="n"/>
      <c r="D455" s="124" t="n"/>
      <c r="E455" s="124" t="n"/>
      <c r="F455" s="125" t="n"/>
      <c r="G455" s="124" t="n"/>
      <c r="H455" s="372" t="n"/>
      <c r="I455" s="372" t="n"/>
      <c r="J455" s="373" t="n"/>
      <c r="K455" s="127" t="n"/>
      <c r="L455" s="374" t="n"/>
    </row>
    <row r="456">
      <c r="B456" s="123" t="n"/>
      <c r="C456" s="123" t="n"/>
      <c r="D456" s="124" t="n"/>
      <c r="E456" s="124" t="n"/>
      <c r="F456" s="125" t="n"/>
      <c r="G456" s="124" t="n"/>
      <c r="H456" s="372" t="n"/>
      <c r="I456" s="372" t="n"/>
      <c r="J456" s="373" t="n"/>
      <c r="K456" s="127" t="n"/>
      <c r="L456" s="374" t="n"/>
    </row>
    <row r="457">
      <c r="B457" s="123" t="n"/>
      <c r="C457" s="123" t="n"/>
      <c r="D457" s="124" t="n"/>
      <c r="E457" s="124" t="n"/>
      <c r="F457" s="125" t="n"/>
      <c r="G457" s="124" t="n"/>
      <c r="H457" s="372" t="n"/>
      <c r="I457" s="372" t="n"/>
      <c r="J457" s="373" t="n"/>
      <c r="K457" s="127" t="n"/>
      <c r="L457" s="374" t="n"/>
    </row>
    <row r="458">
      <c r="B458" s="123" t="n"/>
      <c r="C458" s="123" t="n"/>
      <c r="D458" s="124" t="n"/>
      <c r="E458" s="124" t="n"/>
      <c r="F458" s="125" t="n"/>
      <c r="G458" s="124" t="n"/>
      <c r="H458" s="372" t="n"/>
      <c r="I458" s="372" t="n"/>
      <c r="J458" s="373" t="n"/>
      <c r="K458" s="127" t="n"/>
      <c r="L458" s="374" t="n"/>
    </row>
    <row r="459">
      <c r="B459" s="123" t="n"/>
      <c r="C459" s="123" t="n"/>
      <c r="D459" s="124" t="n"/>
      <c r="E459" s="124" t="n"/>
      <c r="F459" s="125" t="n"/>
      <c r="G459" s="124" t="n"/>
      <c r="H459" s="372" t="n"/>
      <c r="I459" s="372" t="n"/>
      <c r="J459" s="373" t="n"/>
      <c r="K459" s="127" t="n"/>
      <c r="L459" s="374" t="n"/>
    </row>
    <row r="460">
      <c r="B460" s="123" t="n"/>
      <c r="C460" s="123" t="n"/>
      <c r="D460" s="124" t="n"/>
      <c r="E460" s="124" t="n"/>
      <c r="F460" s="125" t="n"/>
      <c r="G460" s="124" t="n"/>
      <c r="H460" s="372" t="n"/>
      <c r="I460" s="372" t="n"/>
      <c r="J460" s="373" t="n"/>
      <c r="K460" s="127" t="n"/>
      <c r="L460" s="374" t="n"/>
    </row>
    <row r="461">
      <c r="B461" s="123" t="n"/>
      <c r="C461" s="123" t="n"/>
      <c r="D461" s="124" t="n"/>
      <c r="E461" s="124" t="n"/>
      <c r="F461" s="125" t="n"/>
      <c r="G461" s="124" t="n"/>
      <c r="H461" s="372" t="n"/>
      <c r="I461" s="372" t="n"/>
      <c r="J461" s="373" t="n"/>
      <c r="K461" s="127" t="n"/>
      <c r="L461" s="374" t="n"/>
    </row>
    <row r="462">
      <c r="B462" s="123" t="n"/>
      <c r="C462" s="123" t="n"/>
      <c r="D462" s="124" t="n"/>
      <c r="E462" s="124" t="n"/>
      <c r="F462" s="125" t="n"/>
      <c r="G462" s="124" t="n"/>
      <c r="H462" s="372" t="n"/>
      <c r="I462" s="372" t="n"/>
      <c r="J462" s="373" t="n"/>
      <c r="K462" s="127" t="n"/>
      <c r="L462" s="374" t="n"/>
    </row>
    <row r="463">
      <c r="B463" s="123" t="n"/>
      <c r="C463" s="123" t="n"/>
      <c r="D463" s="124" t="n"/>
      <c r="E463" s="124" t="n"/>
      <c r="F463" s="125" t="n"/>
      <c r="G463" s="124" t="n"/>
      <c r="H463" s="372" t="n"/>
      <c r="I463" s="372" t="n"/>
      <c r="J463" s="373" t="n"/>
      <c r="K463" s="127" t="n"/>
      <c r="L463" s="374" t="n"/>
    </row>
    <row r="464">
      <c r="B464" s="123" t="n"/>
      <c r="C464" s="123" t="n"/>
      <c r="D464" s="124" t="n"/>
      <c r="E464" s="124" t="n"/>
      <c r="F464" s="125" t="n"/>
      <c r="G464" s="124" t="n"/>
      <c r="H464" s="372" t="n"/>
      <c r="I464" s="372" t="n"/>
      <c r="J464" s="373" t="n"/>
      <c r="K464" s="127" t="n"/>
      <c r="L464" s="374" t="n"/>
    </row>
    <row r="465">
      <c r="B465" s="123" t="n"/>
      <c r="C465" s="123" t="n"/>
      <c r="D465" s="124" t="n"/>
      <c r="E465" s="124" t="n"/>
      <c r="F465" s="125" t="n"/>
      <c r="G465" s="124" t="n"/>
      <c r="H465" s="372" t="n"/>
      <c r="I465" s="372" t="n"/>
      <c r="J465" s="373" t="n"/>
      <c r="K465" s="127" t="n"/>
      <c r="L465" s="374" t="n"/>
    </row>
    <row r="466">
      <c r="B466" s="123" t="n"/>
      <c r="C466" s="123" t="n"/>
      <c r="D466" s="124" t="n"/>
      <c r="E466" s="124" t="n"/>
      <c r="F466" s="125" t="n"/>
      <c r="G466" s="124" t="n"/>
      <c r="H466" s="372" t="n"/>
      <c r="I466" s="372" t="n"/>
      <c r="J466" s="373" t="n"/>
      <c r="K466" s="127" t="n"/>
      <c r="L466" s="374" t="n"/>
    </row>
    <row r="467">
      <c r="B467" s="123" t="n"/>
      <c r="C467" s="123" t="n"/>
      <c r="D467" s="124" t="n"/>
      <c r="E467" s="124" t="n"/>
      <c r="F467" s="125" t="n"/>
      <c r="G467" s="124" t="n"/>
      <c r="H467" s="372" t="n"/>
      <c r="I467" s="372" t="n"/>
      <c r="J467" s="373" t="n"/>
      <c r="K467" s="127" t="n"/>
      <c r="L467" s="374" t="n"/>
    </row>
    <row r="468">
      <c r="B468" s="123" t="n"/>
      <c r="C468" s="123" t="n"/>
      <c r="D468" s="124" t="n"/>
      <c r="E468" s="124" t="n"/>
      <c r="F468" s="125" t="n"/>
      <c r="G468" s="124" t="n"/>
      <c r="H468" s="372" t="n"/>
      <c r="I468" s="372" t="n"/>
      <c r="J468" s="373" t="n"/>
      <c r="K468" s="127" t="n"/>
      <c r="L468" s="374" t="n"/>
    </row>
    <row r="469">
      <c r="B469" s="123" t="n"/>
      <c r="C469" s="123" t="n"/>
      <c r="D469" s="124" t="n"/>
      <c r="E469" s="124" t="n"/>
      <c r="F469" s="125" t="n"/>
      <c r="G469" s="124" t="n"/>
      <c r="H469" s="372" t="n"/>
      <c r="I469" s="372" t="n"/>
      <c r="J469" s="373" t="n"/>
      <c r="K469" s="127" t="n"/>
      <c r="L469" s="374" t="n"/>
    </row>
    <row r="470">
      <c r="B470" s="123" t="n"/>
      <c r="C470" s="123" t="n"/>
      <c r="D470" s="124" t="n"/>
      <c r="E470" s="124" t="n"/>
      <c r="F470" s="125" t="n"/>
      <c r="G470" s="124" t="n"/>
      <c r="H470" s="372" t="n"/>
      <c r="I470" s="372" t="n"/>
      <c r="J470" s="373" t="n"/>
      <c r="K470" s="127" t="n"/>
      <c r="L470" s="374" t="n"/>
    </row>
    <row r="471">
      <c r="B471" s="123" t="n"/>
      <c r="C471" s="123" t="n"/>
      <c r="D471" s="124" t="n"/>
      <c r="E471" s="124" t="n"/>
      <c r="F471" s="125" t="n"/>
      <c r="G471" s="124" t="n"/>
      <c r="H471" s="372" t="n"/>
      <c r="I471" s="372" t="n"/>
      <c r="J471" s="373" t="n"/>
      <c r="K471" s="127" t="n"/>
      <c r="L471" s="374" t="n"/>
    </row>
    <row r="472">
      <c r="B472" s="123" t="n"/>
      <c r="C472" s="123" t="n"/>
      <c r="D472" s="124" t="n"/>
      <c r="E472" s="124" t="n"/>
      <c r="F472" s="125" t="n"/>
      <c r="G472" s="124" t="n"/>
      <c r="H472" s="372" t="n"/>
      <c r="I472" s="372" t="n"/>
      <c r="J472" s="373" t="n"/>
      <c r="K472" s="127" t="n"/>
      <c r="L472" s="374" t="n"/>
    </row>
    <row r="473">
      <c r="B473" s="123" t="n"/>
      <c r="C473" s="123" t="n"/>
      <c r="D473" s="124" t="n"/>
      <c r="E473" s="124" t="n"/>
      <c r="F473" s="125" t="n"/>
      <c r="G473" s="124" t="n"/>
      <c r="H473" s="372" t="n"/>
      <c r="I473" s="372" t="n"/>
      <c r="J473" s="373" t="n"/>
      <c r="K473" s="127" t="n"/>
      <c r="L473" s="374" t="n"/>
    </row>
    <row r="474">
      <c r="B474" s="123" t="n"/>
      <c r="C474" s="123" t="n"/>
      <c r="D474" s="124" t="n"/>
      <c r="E474" s="124" t="n"/>
      <c r="F474" s="125" t="n"/>
      <c r="G474" s="124" t="n"/>
      <c r="H474" s="372" t="n"/>
      <c r="I474" s="372" t="n"/>
      <c r="J474" s="373" t="n"/>
      <c r="K474" s="127" t="n"/>
      <c r="L474" s="374" t="n"/>
    </row>
    <row r="475">
      <c r="B475" s="123" t="n"/>
      <c r="C475" s="123" t="n"/>
      <c r="D475" s="124" t="n"/>
      <c r="E475" s="124" t="n"/>
      <c r="F475" s="125" t="n"/>
      <c r="G475" s="124" t="n"/>
      <c r="H475" s="372" t="n"/>
      <c r="I475" s="372" t="n"/>
      <c r="J475" s="373" t="n"/>
      <c r="K475" s="127" t="n"/>
      <c r="L475" s="374" t="n"/>
    </row>
    <row r="476">
      <c r="B476" s="123" t="n"/>
      <c r="C476" s="123" t="n"/>
      <c r="D476" s="124" t="n"/>
      <c r="E476" s="124" t="n"/>
      <c r="F476" s="125" t="n"/>
      <c r="G476" s="124" t="n"/>
      <c r="H476" s="372" t="n"/>
      <c r="I476" s="372" t="n"/>
      <c r="J476" s="373" t="n"/>
      <c r="K476" s="127" t="n"/>
      <c r="L476" s="374" t="n"/>
    </row>
    <row r="477">
      <c r="B477" s="123" t="n"/>
      <c r="C477" s="123" t="n"/>
      <c r="D477" s="124" t="n"/>
      <c r="E477" s="124" t="n"/>
      <c r="F477" s="125" t="n"/>
      <c r="G477" s="124" t="n"/>
      <c r="H477" s="372" t="n"/>
      <c r="I477" s="372" t="n"/>
      <c r="J477" s="373" t="n"/>
      <c r="K477" s="127" t="n"/>
      <c r="L477" s="374" t="n"/>
    </row>
    <row r="478">
      <c r="B478" s="123" t="n"/>
      <c r="C478" s="123" t="n"/>
      <c r="D478" s="124" t="n"/>
      <c r="E478" s="124" t="n"/>
      <c r="F478" s="125" t="n"/>
      <c r="G478" s="124" t="n"/>
      <c r="H478" s="372" t="n"/>
      <c r="I478" s="372" t="n"/>
      <c r="J478" s="373" t="n"/>
      <c r="K478" s="127" t="n"/>
      <c r="L478" s="374" t="n"/>
    </row>
    <row r="479">
      <c r="B479" s="123" t="n"/>
      <c r="C479" s="123" t="n"/>
      <c r="D479" s="124" t="n"/>
      <c r="E479" s="124" t="n"/>
      <c r="F479" s="125" t="n"/>
      <c r="G479" s="124" t="n"/>
      <c r="H479" s="372" t="n"/>
      <c r="I479" s="372" t="n"/>
      <c r="J479" s="373" t="n"/>
      <c r="K479" s="127" t="n"/>
      <c r="L479" s="374" t="n"/>
    </row>
    <row r="480">
      <c r="B480" s="123" t="n"/>
      <c r="C480" s="123" t="n"/>
      <c r="D480" s="124" t="n"/>
      <c r="E480" s="124" t="n"/>
      <c r="F480" s="125" t="n"/>
      <c r="G480" s="124" t="n"/>
      <c r="H480" s="372" t="n"/>
      <c r="I480" s="372" t="n"/>
      <c r="J480" s="373" t="n"/>
      <c r="K480" s="127" t="n"/>
      <c r="L480" s="374" t="n"/>
    </row>
    <row r="481">
      <c r="B481" s="123" t="n"/>
      <c r="C481" s="123" t="n"/>
      <c r="D481" s="124" t="n"/>
      <c r="E481" s="124" t="n"/>
      <c r="F481" s="125" t="n"/>
      <c r="G481" s="124" t="n"/>
      <c r="H481" s="372" t="n"/>
      <c r="I481" s="372" t="n"/>
      <c r="J481" s="373" t="n"/>
      <c r="K481" s="127" t="n"/>
      <c r="L481" s="374" t="n"/>
    </row>
    <row r="482">
      <c r="B482" s="123" t="n"/>
      <c r="C482" s="123" t="n"/>
      <c r="D482" s="124" t="n"/>
      <c r="E482" s="124" t="n"/>
      <c r="F482" s="125" t="n"/>
      <c r="G482" s="124" t="n"/>
      <c r="H482" s="372" t="n"/>
      <c r="I482" s="372" t="n"/>
      <c r="J482" s="373" t="n"/>
      <c r="K482" s="127" t="n"/>
      <c r="L482" s="374" t="n"/>
    </row>
    <row r="483">
      <c r="B483" s="123" t="n"/>
      <c r="C483" s="123" t="n"/>
      <c r="D483" s="124" t="n"/>
      <c r="E483" s="124" t="n"/>
      <c r="F483" s="125" t="n"/>
      <c r="G483" s="124" t="n"/>
      <c r="H483" s="372" t="n"/>
      <c r="I483" s="372" t="n"/>
      <c r="J483" s="373" t="n"/>
      <c r="K483" s="127" t="n"/>
      <c r="L483" s="374" t="n"/>
    </row>
    <row r="484">
      <c r="B484" s="123" t="n"/>
      <c r="C484" s="123" t="n"/>
      <c r="D484" s="124" t="n"/>
      <c r="E484" s="124" t="n"/>
      <c r="F484" s="125" t="n"/>
      <c r="G484" s="124" t="n"/>
      <c r="H484" s="372" t="n"/>
      <c r="I484" s="372" t="n"/>
      <c r="J484" s="373" t="n"/>
      <c r="K484" s="127" t="n"/>
      <c r="L484" s="374" t="n"/>
    </row>
    <row r="485">
      <c r="B485" s="123" t="n"/>
      <c r="C485" s="123" t="n"/>
      <c r="D485" s="124" t="n"/>
      <c r="E485" s="124" t="n"/>
      <c r="F485" s="125" t="n"/>
      <c r="G485" s="124" t="n"/>
      <c r="H485" s="372" t="n"/>
      <c r="I485" s="372" t="n"/>
      <c r="J485" s="373" t="n"/>
      <c r="K485" s="127" t="n"/>
      <c r="L485" s="374" t="n"/>
    </row>
    <row r="486">
      <c r="B486" s="123" t="n"/>
      <c r="C486" s="123" t="n"/>
      <c r="D486" s="124" t="n"/>
      <c r="E486" s="124" t="n"/>
      <c r="F486" s="125" t="n"/>
      <c r="G486" s="124" t="n"/>
      <c r="H486" s="372" t="n"/>
      <c r="I486" s="372" t="n"/>
      <c r="J486" s="373" t="n"/>
      <c r="K486" s="127" t="n"/>
      <c r="L486" s="374" t="n"/>
    </row>
    <row r="487">
      <c r="B487" s="123" t="n"/>
      <c r="C487" s="123" t="n"/>
      <c r="D487" s="124" t="n"/>
      <c r="E487" s="124" t="n"/>
      <c r="F487" s="125" t="n"/>
      <c r="G487" s="124" t="n"/>
      <c r="H487" s="372" t="n"/>
      <c r="I487" s="372" t="n"/>
      <c r="J487" s="373" t="n"/>
      <c r="K487" s="127" t="n"/>
      <c r="L487" s="374" t="n"/>
    </row>
    <row r="488">
      <c r="B488" s="123" t="n"/>
      <c r="C488" s="123" t="n"/>
      <c r="D488" s="124" t="n"/>
      <c r="E488" s="124" t="n"/>
      <c r="F488" s="125" t="n"/>
      <c r="G488" s="124" t="n"/>
      <c r="H488" s="372" t="n"/>
      <c r="I488" s="372" t="n"/>
      <c r="J488" s="373" t="n"/>
      <c r="K488" s="127" t="n"/>
      <c r="L488" s="374" t="n"/>
    </row>
    <row r="489">
      <c r="B489" s="123" t="n"/>
      <c r="C489" s="123" t="n"/>
      <c r="D489" s="124" t="n"/>
      <c r="E489" s="124" t="n"/>
      <c r="F489" s="125" t="n"/>
      <c r="G489" s="124" t="n"/>
      <c r="H489" s="372" t="n"/>
      <c r="I489" s="372" t="n"/>
      <c r="J489" s="373" t="n"/>
      <c r="K489" s="127" t="n"/>
      <c r="L489" s="374" t="n"/>
    </row>
    <row r="490">
      <c r="B490" s="123" t="n"/>
      <c r="C490" s="123" t="n"/>
      <c r="D490" s="124" t="n"/>
      <c r="E490" s="124" t="n"/>
      <c r="F490" s="125" t="n"/>
      <c r="G490" s="124" t="n"/>
      <c r="H490" s="372" t="n"/>
      <c r="I490" s="372" t="n"/>
      <c r="J490" s="373" t="n"/>
      <c r="K490" s="127" t="n"/>
      <c r="L490" s="374" t="n"/>
    </row>
    <row r="491">
      <c r="B491" s="123" t="n"/>
      <c r="C491" s="123" t="n"/>
      <c r="D491" s="124" t="n"/>
      <c r="E491" s="124" t="n"/>
      <c r="F491" s="125" t="n"/>
      <c r="G491" s="124" t="n"/>
      <c r="H491" s="372" t="n"/>
      <c r="I491" s="372" t="n"/>
      <c r="J491" s="373" t="n"/>
      <c r="K491" s="127" t="n"/>
      <c r="L491" s="374" t="n"/>
    </row>
    <row r="492">
      <c r="B492" s="123" t="n"/>
      <c r="C492" s="123" t="n"/>
      <c r="D492" s="124" t="n"/>
      <c r="E492" s="124" t="n"/>
      <c r="F492" s="125" t="n"/>
      <c r="G492" s="124" t="n"/>
      <c r="H492" s="372" t="n"/>
      <c r="I492" s="372" t="n"/>
      <c r="J492" s="373" t="n"/>
      <c r="K492" s="127" t="n"/>
      <c r="L492" s="374" t="n"/>
    </row>
    <row r="493">
      <c r="B493" s="123" t="n"/>
      <c r="C493" s="123" t="n"/>
      <c r="D493" s="124" t="n"/>
      <c r="E493" s="124" t="n"/>
      <c r="F493" s="125" t="n"/>
      <c r="G493" s="124" t="n"/>
      <c r="H493" s="372" t="n"/>
      <c r="I493" s="372" t="n"/>
      <c r="J493" s="373" t="n"/>
      <c r="K493" s="127" t="n"/>
      <c r="L493" s="374" t="n"/>
    </row>
    <row r="494">
      <c r="B494" s="123" t="n"/>
      <c r="C494" s="123" t="n"/>
      <c r="D494" s="124" t="n"/>
      <c r="E494" s="124" t="n"/>
      <c r="F494" s="125" t="n"/>
      <c r="G494" s="124" t="n"/>
      <c r="H494" s="372" t="n"/>
      <c r="I494" s="372" t="n"/>
      <c r="J494" s="373" t="n"/>
      <c r="K494" s="127" t="n"/>
      <c r="L494" s="374" t="n"/>
    </row>
    <row r="495">
      <c r="B495" s="123" t="n"/>
      <c r="C495" s="123" t="n"/>
      <c r="D495" s="124" t="n"/>
      <c r="E495" s="124" t="n"/>
      <c r="F495" s="125" t="n"/>
      <c r="G495" s="124" t="n"/>
      <c r="H495" s="372" t="n"/>
      <c r="I495" s="372" t="n"/>
      <c r="J495" s="373" t="n"/>
      <c r="K495" s="127" t="n"/>
      <c r="L495" s="374" t="n"/>
    </row>
    <row r="496">
      <c r="B496" s="123" t="n"/>
      <c r="C496" s="123" t="n"/>
      <c r="D496" s="124" t="n"/>
      <c r="E496" s="124" t="n"/>
      <c r="F496" s="125" t="n"/>
      <c r="G496" s="124" t="n"/>
      <c r="H496" s="372" t="n"/>
      <c r="I496" s="372" t="n"/>
      <c r="J496" s="373" t="n"/>
      <c r="K496" s="127" t="n"/>
      <c r="L496" s="374" t="n"/>
    </row>
    <row r="497">
      <c r="B497" s="123" t="n"/>
      <c r="C497" s="123" t="n"/>
      <c r="D497" s="124" t="n"/>
      <c r="E497" s="124" t="n"/>
      <c r="F497" s="125" t="n"/>
      <c r="G497" s="124" t="n"/>
      <c r="H497" s="372" t="n"/>
      <c r="I497" s="372" t="n"/>
      <c r="J497" s="373" t="n"/>
      <c r="K497" s="127" t="n"/>
      <c r="L497" s="374" t="n"/>
    </row>
    <row r="498">
      <c r="B498" s="123" t="n"/>
      <c r="C498" s="123" t="n"/>
      <c r="D498" s="124" t="n"/>
      <c r="E498" s="124" t="n"/>
      <c r="F498" s="125" t="n"/>
      <c r="G498" s="124" t="n"/>
      <c r="H498" s="372" t="n"/>
      <c r="I498" s="372" t="n"/>
      <c r="J498" s="373" t="n"/>
      <c r="K498" s="127" t="n"/>
      <c r="L498" s="374" t="n"/>
    </row>
    <row r="499">
      <c r="B499" s="123" t="n"/>
      <c r="C499" s="123" t="n"/>
      <c r="D499" s="124" t="n"/>
      <c r="E499" s="124" t="n"/>
      <c r="F499" s="125" t="n"/>
      <c r="G499" s="124" t="n"/>
      <c r="H499" s="372" t="n"/>
      <c r="I499" s="372" t="n"/>
      <c r="J499" s="373" t="n"/>
      <c r="K499" s="127" t="n"/>
      <c r="L499" s="374" t="n"/>
    </row>
    <row r="500">
      <c r="B500" s="123" t="n"/>
      <c r="C500" s="123" t="n"/>
      <c r="D500" s="124" t="n"/>
      <c r="E500" s="124" t="n"/>
      <c r="F500" s="125" t="n"/>
      <c r="G500" s="124" t="n"/>
      <c r="H500" s="372" t="n"/>
      <c r="I500" s="372" t="n"/>
      <c r="J500" s="373" t="n"/>
      <c r="K500" s="127" t="n"/>
      <c r="L500" s="374" t="n"/>
    </row>
    <row r="501">
      <c r="B501" s="123" t="n"/>
      <c r="C501" s="123" t="n"/>
      <c r="D501" s="124" t="n"/>
      <c r="E501" s="124" t="n"/>
      <c r="F501" s="125" t="n"/>
      <c r="G501" s="124" t="n"/>
      <c r="H501" s="372" t="n"/>
      <c r="I501" s="372" t="n"/>
      <c r="J501" s="373" t="n"/>
      <c r="K501" s="127" t="n"/>
      <c r="L501" s="374" t="n"/>
    </row>
    <row r="502">
      <c r="B502" s="123" t="n"/>
      <c r="C502" s="123" t="n"/>
      <c r="D502" s="124" t="n"/>
      <c r="E502" s="124" t="n"/>
      <c r="F502" s="125" t="n"/>
      <c r="G502" s="124" t="n"/>
      <c r="H502" s="372" t="n"/>
      <c r="I502" s="372" t="n"/>
      <c r="J502" s="373" t="n"/>
      <c r="K502" s="127" t="n"/>
      <c r="L502" s="374" t="n"/>
    </row>
    <row r="503">
      <c r="B503" s="123" t="n"/>
      <c r="C503" s="123" t="n"/>
      <c r="D503" s="124" t="n"/>
      <c r="E503" s="124" t="n"/>
      <c r="F503" s="125" t="n"/>
      <c r="G503" s="124" t="n"/>
      <c r="H503" s="372" t="n"/>
      <c r="I503" s="372" t="n"/>
      <c r="J503" s="373" t="n"/>
      <c r="K503" s="127" t="n"/>
      <c r="L503" s="374" t="n"/>
    </row>
    <row r="504">
      <c r="B504" s="123" t="n"/>
      <c r="C504" s="123" t="n"/>
      <c r="D504" s="124" t="n"/>
      <c r="E504" s="124" t="n"/>
      <c r="F504" s="125" t="n"/>
      <c r="G504" s="124" t="n"/>
      <c r="H504" s="372" t="n"/>
      <c r="I504" s="372" t="n"/>
      <c r="J504" s="373" t="n"/>
      <c r="K504" s="127" t="n"/>
      <c r="L504" s="374" t="n"/>
    </row>
    <row r="505">
      <c r="B505" s="123" t="n"/>
      <c r="C505" s="123" t="n"/>
      <c r="D505" s="124" t="n"/>
      <c r="E505" s="124" t="n"/>
      <c r="F505" s="125" t="n"/>
      <c r="G505" s="124" t="n"/>
      <c r="H505" s="372" t="n"/>
      <c r="I505" s="372" t="n"/>
      <c r="J505" s="373" t="n"/>
      <c r="K505" s="127" t="n"/>
      <c r="L505" s="374" t="n"/>
    </row>
    <row r="506">
      <c r="B506" s="123" t="n"/>
      <c r="C506" s="123" t="n"/>
      <c r="D506" s="124" t="n"/>
      <c r="E506" s="124" t="n"/>
      <c r="F506" s="125" t="n"/>
      <c r="G506" s="124" t="n"/>
      <c r="H506" s="372" t="n"/>
      <c r="I506" s="372" t="n"/>
      <c r="J506" s="373" t="n"/>
      <c r="K506" s="127" t="n"/>
      <c r="L506" s="374" t="n"/>
    </row>
    <row r="507">
      <c r="B507" s="123" t="n"/>
      <c r="C507" s="123" t="n"/>
      <c r="D507" s="124" t="n"/>
      <c r="E507" s="124" t="n"/>
      <c r="F507" s="125" t="n"/>
      <c r="G507" s="124" t="n"/>
      <c r="H507" s="372" t="n"/>
      <c r="I507" s="372" t="n"/>
      <c r="J507" s="373" t="n"/>
      <c r="K507" s="127" t="n"/>
      <c r="L507" s="374" t="n"/>
    </row>
    <row r="508">
      <c r="B508" s="123" t="n"/>
      <c r="C508" s="123" t="n"/>
      <c r="D508" s="124" t="n"/>
      <c r="E508" s="124" t="n"/>
      <c r="F508" s="125" t="n"/>
      <c r="G508" s="124" t="n"/>
      <c r="H508" s="372" t="n"/>
      <c r="I508" s="372" t="n"/>
      <c r="J508" s="373" t="n"/>
      <c r="K508" s="127" t="n"/>
      <c r="L508" s="374" t="n"/>
    </row>
    <row r="509">
      <c r="B509" s="123" t="n"/>
      <c r="C509" s="123" t="n"/>
      <c r="D509" s="124" t="n"/>
      <c r="E509" s="124" t="n"/>
      <c r="F509" s="125" t="n"/>
      <c r="G509" s="124" t="n"/>
      <c r="H509" s="372" t="n"/>
      <c r="I509" s="372" t="n"/>
      <c r="J509" s="373" t="n"/>
      <c r="K509" s="127" t="n"/>
      <c r="L509" s="374" t="n"/>
    </row>
    <row r="510">
      <c r="B510" s="123" t="n"/>
      <c r="C510" s="123" t="n"/>
      <c r="D510" s="124" t="n"/>
      <c r="E510" s="124" t="n"/>
      <c r="F510" s="125" t="n"/>
      <c r="G510" s="124" t="n"/>
      <c r="H510" s="372" t="n"/>
      <c r="I510" s="372" t="n"/>
      <c r="J510" s="373" t="n"/>
      <c r="K510" s="127" t="n"/>
      <c r="L510" s="374" t="n"/>
    </row>
    <row r="511">
      <c r="B511" s="123" t="n"/>
      <c r="C511" s="123" t="n"/>
      <c r="D511" s="124" t="n"/>
      <c r="E511" s="124" t="n"/>
      <c r="F511" s="125" t="n"/>
      <c r="G511" s="124" t="n"/>
      <c r="H511" s="372" t="n"/>
      <c r="I511" s="372" t="n"/>
      <c r="J511" s="373" t="n"/>
      <c r="K511" s="127" t="n"/>
      <c r="L511" s="374" t="n"/>
    </row>
    <row r="512">
      <c r="B512" s="123" t="n"/>
      <c r="C512" s="123" t="n"/>
      <c r="D512" s="124" t="n"/>
      <c r="E512" s="124" t="n"/>
      <c r="F512" s="125" t="n"/>
      <c r="G512" s="124" t="n"/>
      <c r="H512" s="372" t="n"/>
      <c r="I512" s="372" t="n"/>
      <c r="J512" s="373" t="n"/>
      <c r="K512" s="127" t="n"/>
      <c r="L512" s="374" t="n"/>
    </row>
    <row r="513">
      <c r="B513" s="123" t="n"/>
      <c r="C513" s="123" t="n"/>
      <c r="D513" s="124" t="n"/>
      <c r="E513" s="124" t="n"/>
      <c r="F513" s="125" t="n"/>
      <c r="G513" s="124" t="n"/>
      <c r="H513" s="372" t="n"/>
      <c r="I513" s="372" t="n"/>
      <c r="J513" s="373" t="n"/>
      <c r="K513" s="127" t="n"/>
      <c r="L513" s="374" t="n"/>
    </row>
    <row r="514">
      <c r="B514" s="123" t="n"/>
      <c r="C514" s="123" t="n"/>
      <c r="D514" s="124" t="n"/>
      <c r="E514" s="124" t="n"/>
      <c r="F514" s="125" t="n"/>
      <c r="G514" s="124" t="n"/>
      <c r="H514" s="372" t="n"/>
      <c r="I514" s="372" t="n"/>
      <c r="J514" s="373" t="n"/>
      <c r="K514" s="127" t="n"/>
      <c r="L514" s="374" t="n"/>
    </row>
    <row r="515">
      <c r="B515" s="123" t="n"/>
      <c r="C515" s="123" t="n"/>
      <c r="D515" s="124" t="n"/>
      <c r="E515" s="124" t="n"/>
      <c r="F515" s="125" t="n"/>
      <c r="G515" s="124" t="n"/>
      <c r="H515" s="372" t="n"/>
      <c r="I515" s="372" t="n"/>
      <c r="J515" s="373" t="n"/>
      <c r="K515" s="127" t="n"/>
      <c r="L515" s="374" t="n"/>
    </row>
    <row r="516">
      <c r="B516" s="123" t="n"/>
      <c r="C516" s="123" t="n"/>
      <c r="D516" s="124" t="n"/>
      <c r="E516" s="124" t="n"/>
      <c r="F516" s="125" t="n"/>
      <c r="G516" s="124" t="n"/>
      <c r="H516" s="372" t="n"/>
      <c r="I516" s="372" t="n"/>
      <c r="J516" s="373" t="n"/>
      <c r="K516" s="127" t="n"/>
      <c r="L516" s="374" t="n"/>
    </row>
    <row r="517">
      <c r="B517" s="123" t="n"/>
      <c r="C517" s="123" t="n"/>
      <c r="D517" s="124" t="n"/>
      <c r="E517" s="124" t="n"/>
      <c r="F517" s="125" t="n"/>
      <c r="G517" s="124" t="n"/>
      <c r="H517" s="372" t="n"/>
      <c r="I517" s="372" t="n"/>
      <c r="J517" s="373" t="n"/>
      <c r="K517" s="127" t="n"/>
      <c r="L517" s="374" t="n"/>
    </row>
    <row r="518">
      <c r="B518" s="123" t="n"/>
      <c r="C518" s="123" t="n"/>
      <c r="D518" s="124" t="n"/>
      <c r="E518" s="124" t="n"/>
      <c r="F518" s="125" t="n"/>
      <c r="G518" s="124" t="n"/>
      <c r="H518" s="372" t="n"/>
      <c r="I518" s="372" t="n"/>
      <c r="J518" s="373" t="n"/>
      <c r="K518" s="127" t="n"/>
      <c r="L518" s="374" t="n"/>
    </row>
    <row r="519">
      <c r="B519" s="123" t="n"/>
      <c r="C519" s="123" t="n"/>
      <c r="D519" s="124" t="n"/>
      <c r="E519" s="124" t="n"/>
      <c r="F519" s="125" t="n"/>
      <c r="G519" s="124" t="n"/>
      <c r="H519" s="372" t="n"/>
      <c r="I519" s="372" t="n"/>
      <c r="J519" s="373" t="n"/>
      <c r="K519" s="127" t="n"/>
      <c r="L519" s="374" t="n"/>
    </row>
    <row r="520">
      <c r="B520" s="123" t="n"/>
      <c r="C520" s="123" t="n"/>
      <c r="D520" s="124" t="n"/>
      <c r="E520" s="124" t="n"/>
      <c r="F520" s="125" t="n"/>
      <c r="G520" s="124" t="n"/>
      <c r="H520" s="372" t="n"/>
      <c r="I520" s="372" t="n"/>
      <c r="J520" s="373" t="n"/>
      <c r="K520" s="127" t="n"/>
      <c r="L520" s="374" t="n"/>
    </row>
    <row r="521">
      <c r="B521" s="123" t="n"/>
      <c r="C521" s="123" t="n"/>
      <c r="D521" s="124" t="n"/>
      <c r="E521" s="124" t="n"/>
      <c r="F521" s="125" t="n"/>
      <c r="G521" s="124" t="n"/>
      <c r="H521" s="372" t="n"/>
      <c r="I521" s="372" t="n"/>
      <c r="J521" s="373" t="n"/>
      <c r="K521" s="127" t="n"/>
      <c r="L521" s="374" t="n"/>
    </row>
    <row r="522">
      <c r="B522" s="123" t="n"/>
      <c r="C522" s="123" t="n"/>
      <c r="D522" s="124" t="n"/>
      <c r="E522" s="124" t="n"/>
      <c r="F522" s="125" t="n"/>
      <c r="G522" s="124" t="n"/>
      <c r="H522" s="372" t="n"/>
      <c r="I522" s="372" t="n"/>
      <c r="J522" s="373" t="n"/>
      <c r="K522" s="127" t="n"/>
      <c r="L522" s="374" t="n"/>
    </row>
    <row r="523">
      <c r="B523" s="123" t="n"/>
      <c r="C523" s="123" t="n"/>
      <c r="D523" s="124" t="n"/>
      <c r="E523" s="124" t="n"/>
      <c r="F523" s="125" t="n"/>
      <c r="G523" s="124" t="n"/>
      <c r="H523" s="372" t="n"/>
      <c r="I523" s="372" t="n"/>
      <c r="J523" s="373" t="n"/>
      <c r="K523" s="127" t="n"/>
      <c r="L523" s="374" t="n"/>
    </row>
    <row r="524">
      <c r="B524" s="123" t="n"/>
      <c r="C524" s="123" t="n"/>
      <c r="D524" s="124" t="n"/>
      <c r="E524" s="124" t="n"/>
      <c r="F524" s="125" t="n"/>
      <c r="G524" s="124" t="n"/>
      <c r="H524" s="372" t="n"/>
      <c r="I524" s="372" t="n"/>
      <c r="J524" s="373" t="n"/>
      <c r="K524" s="127" t="n"/>
      <c r="L524" s="374" t="n"/>
    </row>
    <row r="525">
      <c r="B525" s="123" t="n"/>
      <c r="C525" s="123" t="n"/>
      <c r="D525" s="124" t="n"/>
      <c r="E525" s="124" t="n"/>
      <c r="F525" s="125" t="n"/>
      <c r="G525" s="124" t="n"/>
      <c r="H525" s="372" t="n"/>
      <c r="I525" s="372" t="n"/>
      <c r="J525" s="373" t="n"/>
      <c r="K525" s="127" t="n"/>
      <c r="L525" s="374" t="n"/>
    </row>
    <row r="526">
      <c r="B526" s="123" t="n"/>
      <c r="C526" s="123" t="n"/>
      <c r="D526" s="124" t="n"/>
      <c r="E526" s="124" t="n"/>
      <c r="F526" s="125" t="n"/>
      <c r="G526" s="124" t="n"/>
      <c r="H526" s="372" t="n"/>
      <c r="I526" s="372" t="n"/>
      <c r="J526" s="373" t="n"/>
      <c r="K526" s="127" t="n"/>
      <c r="L526" s="374" t="n"/>
    </row>
    <row r="527">
      <c r="B527" s="123" t="n"/>
      <c r="C527" s="123" t="n"/>
      <c r="D527" s="124" t="n"/>
      <c r="E527" s="124" t="n"/>
      <c r="F527" s="125" t="n"/>
      <c r="G527" s="124" t="n"/>
      <c r="H527" s="372" t="n"/>
      <c r="I527" s="372" t="n"/>
      <c r="J527" s="373" t="n"/>
      <c r="K527" s="127" t="n"/>
      <c r="L527" s="374" t="n"/>
    </row>
    <row r="528">
      <c r="B528" s="123" t="n"/>
      <c r="C528" s="123" t="n"/>
      <c r="D528" s="124" t="n"/>
      <c r="E528" s="124" t="n"/>
      <c r="F528" s="125" t="n"/>
      <c r="G528" s="124" t="n"/>
      <c r="H528" s="372" t="n"/>
      <c r="I528" s="372" t="n"/>
      <c r="J528" s="373" t="n"/>
      <c r="K528" s="127" t="n"/>
      <c r="L528" s="374" t="n"/>
    </row>
    <row r="529">
      <c r="B529" s="123" t="n"/>
      <c r="C529" s="123" t="n"/>
      <c r="D529" s="124" t="n"/>
      <c r="E529" s="124" t="n"/>
      <c r="F529" s="125" t="n"/>
      <c r="G529" s="124" t="n"/>
      <c r="H529" s="372" t="n"/>
      <c r="I529" s="372" t="n"/>
      <c r="J529" s="373" t="n"/>
      <c r="K529" s="127" t="n"/>
      <c r="L529" s="374" t="n"/>
    </row>
    <row r="530">
      <c r="B530" s="123" t="n"/>
      <c r="C530" s="123" t="n"/>
      <c r="D530" s="124" t="n"/>
      <c r="E530" s="124" t="n"/>
      <c r="F530" s="125" t="n"/>
      <c r="G530" s="124" t="n"/>
      <c r="H530" s="372" t="n"/>
      <c r="I530" s="372" t="n"/>
      <c r="J530" s="373" t="n"/>
      <c r="K530" s="127" t="n"/>
      <c r="L530" s="374" t="n"/>
    </row>
    <row r="531">
      <c r="B531" s="123" t="n"/>
      <c r="C531" s="123" t="n"/>
      <c r="D531" s="124" t="n"/>
      <c r="E531" s="124" t="n"/>
      <c r="F531" s="125" t="n"/>
      <c r="G531" s="124" t="n"/>
      <c r="H531" s="372" t="n"/>
      <c r="I531" s="372" t="n"/>
      <c r="J531" s="373" t="n"/>
      <c r="K531" s="127" t="n"/>
      <c r="L531" s="374" t="n"/>
    </row>
    <row r="532">
      <c r="B532" s="123" t="n"/>
      <c r="C532" s="123" t="n"/>
      <c r="D532" s="124" t="n"/>
      <c r="E532" s="124" t="n"/>
      <c r="F532" s="125" t="n"/>
      <c r="G532" s="124" t="n"/>
      <c r="H532" s="372" t="n"/>
      <c r="I532" s="372" t="n"/>
      <c r="J532" s="373" t="n"/>
      <c r="K532" s="127" t="n"/>
      <c r="L532" s="374" t="n"/>
    </row>
    <row r="533">
      <c r="B533" s="123" t="n"/>
      <c r="C533" s="123" t="n"/>
      <c r="D533" s="124" t="n"/>
      <c r="E533" s="124" t="n"/>
      <c r="F533" s="125" t="n"/>
      <c r="G533" s="124" t="n"/>
      <c r="H533" s="372" t="n"/>
      <c r="I533" s="372" t="n"/>
      <c r="J533" s="373" t="n"/>
      <c r="K533" s="127" t="n"/>
      <c r="L533" s="374" t="n"/>
    </row>
    <row r="534">
      <c r="B534" s="123" t="n"/>
      <c r="C534" s="123" t="n"/>
      <c r="D534" s="124" t="n"/>
      <c r="E534" s="124" t="n"/>
      <c r="F534" s="125" t="n"/>
      <c r="G534" s="124" t="n"/>
      <c r="H534" s="372" t="n"/>
      <c r="I534" s="372" t="n"/>
      <c r="J534" s="373" t="n"/>
      <c r="K534" s="127" t="n"/>
      <c r="L534" s="374" t="n"/>
    </row>
    <row r="535">
      <c r="B535" s="123" t="n"/>
      <c r="C535" s="123" t="n"/>
      <c r="D535" s="124" t="n"/>
      <c r="E535" s="124" t="n"/>
      <c r="F535" s="125" t="n"/>
      <c r="G535" s="124" t="n"/>
      <c r="H535" s="372" t="n"/>
      <c r="I535" s="372" t="n"/>
      <c r="J535" s="373" t="n"/>
      <c r="K535" s="127" t="n"/>
      <c r="L535" s="374" t="n"/>
    </row>
    <row r="536">
      <c r="B536" s="123" t="n"/>
      <c r="C536" s="123" t="n"/>
      <c r="D536" s="124" t="n"/>
      <c r="E536" s="124" t="n"/>
      <c r="F536" s="125" t="n"/>
      <c r="G536" s="124" t="n"/>
      <c r="H536" s="372" t="n"/>
      <c r="I536" s="372" t="n"/>
      <c r="J536" s="373" t="n"/>
      <c r="K536" s="127" t="n"/>
      <c r="L536" s="374" t="n"/>
    </row>
    <row r="537">
      <c r="B537" s="123" t="n"/>
      <c r="C537" s="123" t="n"/>
      <c r="D537" s="124" t="n"/>
      <c r="E537" s="124" t="n"/>
      <c r="F537" s="125" t="n"/>
      <c r="G537" s="124" t="n"/>
      <c r="H537" s="372" t="n"/>
      <c r="I537" s="372" t="n"/>
      <c r="J537" s="373" t="n"/>
      <c r="K537" s="127" t="n"/>
      <c r="L537" s="374" t="n"/>
    </row>
    <row r="538">
      <c r="B538" s="123" t="n"/>
      <c r="C538" s="123" t="n"/>
      <c r="D538" s="124" t="n"/>
      <c r="E538" s="124" t="n"/>
      <c r="F538" s="125" t="n"/>
      <c r="G538" s="124" t="n"/>
      <c r="H538" s="372" t="n"/>
      <c r="I538" s="372" t="n"/>
      <c r="J538" s="373" t="n"/>
      <c r="K538" s="127" t="n"/>
      <c r="L538" s="374" t="n"/>
    </row>
    <row r="539">
      <c r="B539" s="123" t="n"/>
      <c r="C539" s="123" t="n"/>
      <c r="D539" s="124" t="n"/>
      <c r="E539" s="124" t="n"/>
      <c r="F539" s="125" t="n"/>
      <c r="G539" s="124" t="n"/>
      <c r="H539" s="372" t="n"/>
      <c r="I539" s="372" t="n"/>
      <c r="J539" s="373" t="n"/>
      <c r="K539" s="127" t="n"/>
      <c r="L539" s="374" t="n"/>
    </row>
    <row r="540">
      <c r="B540" s="123" t="n"/>
      <c r="C540" s="123" t="n"/>
      <c r="D540" s="124" t="n"/>
      <c r="E540" s="124" t="n"/>
      <c r="F540" s="125" t="n"/>
      <c r="G540" s="124" t="n"/>
      <c r="H540" s="372" t="n"/>
      <c r="I540" s="372" t="n"/>
      <c r="J540" s="373" t="n"/>
      <c r="K540" s="127" t="n"/>
      <c r="L540" s="374" t="n"/>
    </row>
    <row r="541">
      <c r="B541" s="123" t="n"/>
      <c r="C541" s="123" t="n"/>
      <c r="D541" s="124" t="n"/>
      <c r="E541" s="124" t="n"/>
      <c r="F541" s="125" t="n"/>
      <c r="G541" s="124" t="n"/>
      <c r="H541" s="372" t="n"/>
      <c r="I541" s="372" t="n"/>
      <c r="J541" s="373" t="n"/>
      <c r="K541" s="127" t="n"/>
      <c r="L541" s="374" t="n"/>
    </row>
    <row r="542">
      <c r="B542" s="123" t="n"/>
      <c r="C542" s="123" t="n"/>
      <c r="D542" s="124" t="n"/>
      <c r="E542" s="124" t="n"/>
      <c r="F542" s="125" t="n"/>
      <c r="G542" s="124" t="n"/>
      <c r="H542" s="372" t="n"/>
      <c r="I542" s="372" t="n"/>
      <c r="J542" s="373" t="n"/>
      <c r="K542" s="127" t="n"/>
      <c r="L542" s="374" t="n"/>
    </row>
    <row r="543">
      <c r="B543" s="123" t="n"/>
      <c r="C543" s="123" t="n"/>
      <c r="D543" s="124" t="n"/>
      <c r="E543" s="124" t="n"/>
      <c r="F543" s="125" t="n"/>
      <c r="G543" s="124" t="n"/>
      <c r="H543" s="372" t="n"/>
      <c r="I543" s="372" t="n"/>
      <c r="J543" s="373" t="n"/>
      <c r="K543" s="127" t="n"/>
      <c r="L543" s="374" t="n"/>
    </row>
    <row r="544">
      <c r="B544" s="123" t="n"/>
      <c r="C544" s="123" t="n"/>
      <c r="D544" s="124" t="n"/>
      <c r="E544" s="124" t="n"/>
      <c r="F544" s="125" t="n"/>
      <c r="G544" s="124" t="n"/>
      <c r="H544" s="372" t="n"/>
      <c r="I544" s="372" t="n"/>
      <c r="J544" s="373" t="n"/>
      <c r="K544" s="127" t="n"/>
      <c r="L544" s="374" t="n"/>
    </row>
    <row r="545">
      <c r="B545" s="123" t="n"/>
      <c r="C545" s="123" t="n"/>
      <c r="D545" s="124" t="n"/>
      <c r="E545" s="124" t="n"/>
      <c r="F545" s="125" t="n"/>
      <c r="G545" s="124" t="n"/>
      <c r="H545" s="372" t="n"/>
      <c r="I545" s="372" t="n"/>
      <c r="J545" s="373" t="n"/>
      <c r="K545" s="127" t="n"/>
      <c r="L545" s="374" t="n"/>
    </row>
    <row r="546">
      <c r="B546" s="123" t="n"/>
      <c r="C546" s="123" t="n"/>
      <c r="D546" s="124" t="n"/>
      <c r="E546" s="124" t="n"/>
      <c r="F546" s="125" t="n"/>
      <c r="G546" s="124" t="n"/>
      <c r="H546" s="372" t="n"/>
      <c r="I546" s="372" t="n"/>
      <c r="J546" s="373" t="n"/>
      <c r="K546" s="127" t="n"/>
      <c r="L546" s="374" t="n"/>
    </row>
    <row r="547">
      <c r="B547" s="123" t="n"/>
      <c r="C547" s="123" t="n"/>
      <c r="D547" s="124" t="n"/>
      <c r="E547" s="124" t="n"/>
      <c r="F547" s="125" t="n"/>
      <c r="G547" s="124" t="n"/>
      <c r="H547" s="372" t="n"/>
      <c r="I547" s="372" t="n"/>
      <c r="J547" s="373" t="n"/>
      <c r="K547" s="127" t="n"/>
      <c r="L547" s="374" t="n"/>
    </row>
    <row r="548">
      <c r="B548" s="123" t="n"/>
      <c r="C548" s="123" t="n"/>
      <c r="D548" s="124" t="n"/>
      <c r="E548" s="124" t="n"/>
      <c r="F548" s="125" t="n"/>
      <c r="G548" s="124" t="n"/>
      <c r="H548" s="372" t="n"/>
      <c r="I548" s="372" t="n"/>
      <c r="J548" s="373" t="n"/>
      <c r="K548" s="127" t="n"/>
      <c r="L548" s="374" t="n"/>
    </row>
    <row r="549">
      <c r="B549" s="123" t="n"/>
      <c r="C549" s="123" t="n"/>
      <c r="D549" s="124" t="n"/>
      <c r="E549" s="124" t="n"/>
      <c r="F549" s="125" t="n"/>
      <c r="G549" s="124" t="n"/>
      <c r="H549" s="372" t="n"/>
      <c r="I549" s="372" t="n"/>
      <c r="J549" s="373" t="n"/>
      <c r="K549" s="127" t="n"/>
      <c r="L549" s="374" t="n"/>
    </row>
    <row r="550">
      <c r="B550" s="123" t="n"/>
      <c r="C550" s="123" t="n"/>
      <c r="D550" s="124" t="n"/>
      <c r="E550" s="124" t="n"/>
      <c r="F550" s="125" t="n"/>
      <c r="G550" s="124" t="n"/>
      <c r="H550" s="372" t="n"/>
      <c r="I550" s="372" t="n"/>
      <c r="J550" s="373" t="n"/>
      <c r="K550" s="127" t="n"/>
      <c r="L550" s="374" t="n"/>
    </row>
    <row r="551">
      <c r="B551" s="123" t="n"/>
      <c r="C551" s="123" t="n"/>
      <c r="D551" s="124" t="n"/>
      <c r="E551" s="124" t="n"/>
      <c r="F551" s="125" t="n"/>
      <c r="G551" s="124" t="n"/>
      <c r="H551" s="372" t="n"/>
      <c r="I551" s="372" t="n"/>
      <c r="J551" s="373" t="n"/>
      <c r="K551" s="127" t="n"/>
      <c r="L551" s="374" t="n"/>
    </row>
    <row r="552">
      <c r="B552" s="123" t="n"/>
      <c r="C552" s="123" t="n"/>
      <c r="D552" s="124" t="n"/>
      <c r="E552" s="124" t="n"/>
      <c r="F552" s="125" t="n"/>
      <c r="G552" s="124" t="n"/>
      <c r="H552" s="372" t="n"/>
      <c r="I552" s="372" t="n"/>
      <c r="J552" s="373" t="n"/>
      <c r="K552" s="127" t="n"/>
      <c r="L552" s="374" t="n"/>
    </row>
    <row r="553">
      <c r="B553" s="123" t="n"/>
      <c r="C553" s="123" t="n"/>
      <c r="D553" s="124" t="n"/>
      <c r="E553" s="124" t="n"/>
      <c r="F553" s="125" t="n"/>
      <c r="G553" s="124" t="n"/>
      <c r="H553" s="372" t="n"/>
      <c r="I553" s="372" t="n"/>
      <c r="J553" s="373" t="n"/>
      <c r="K553" s="127" t="n"/>
      <c r="L553" s="374" t="n"/>
    </row>
    <row r="554">
      <c r="B554" s="123" t="n"/>
      <c r="C554" s="123" t="n"/>
      <c r="D554" s="124" t="n"/>
      <c r="E554" s="124" t="n"/>
      <c r="F554" s="125" t="n"/>
      <c r="G554" s="124" t="n"/>
      <c r="H554" s="372" t="n"/>
      <c r="I554" s="372" t="n"/>
      <c r="J554" s="373" t="n"/>
      <c r="K554" s="127" t="n"/>
      <c r="L554" s="374" t="n"/>
    </row>
    <row r="555">
      <c r="B555" s="123" t="n"/>
      <c r="C555" s="123" t="n"/>
      <c r="D555" s="124" t="n"/>
      <c r="E555" s="124" t="n"/>
      <c r="F555" s="125" t="n"/>
      <c r="G555" s="124" t="n"/>
      <c r="H555" s="372" t="n"/>
      <c r="I555" s="372" t="n"/>
      <c r="J555" s="373" t="n"/>
      <c r="K555" s="127" t="n"/>
      <c r="L555" s="374" t="n"/>
    </row>
    <row r="556">
      <c r="B556" s="123" t="n"/>
      <c r="C556" s="123" t="n"/>
      <c r="D556" s="124" t="n"/>
      <c r="E556" s="124" t="n"/>
      <c r="F556" s="125" t="n"/>
      <c r="G556" s="124" t="n"/>
      <c r="H556" s="372" t="n"/>
      <c r="I556" s="372" t="n"/>
      <c r="J556" s="373" t="n"/>
      <c r="K556" s="127" t="n"/>
      <c r="L556" s="374" t="n"/>
    </row>
    <row r="557">
      <c r="B557" s="123" t="n"/>
      <c r="C557" s="123" t="n"/>
      <c r="D557" s="124" t="n"/>
      <c r="E557" s="124" t="n"/>
      <c r="F557" s="125" t="n"/>
      <c r="G557" s="124" t="n"/>
      <c r="H557" s="372" t="n"/>
      <c r="I557" s="372" t="n"/>
      <c r="J557" s="373" t="n"/>
      <c r="K557" s="127" t="n"/>
      <c r="L557" s="374" t="n"/>
    </row>
    <row r="558">
      <c r="B558" s="123" t="n"/>
      <c r="C558" s="123" t="n"/>
      <c r="D558" s="124" t="n"/>
      <c r="E558" s="124" t="n"/>
      <c r="F558" s="125" t="n"/>
      <c r="G558" s="124" t="n"/>
      <c r="H558" s="372" t="n"/>
      <c r="I558" s="372" t="n"/>
      <c r="J558" s="373" t="n"/>
      <c r="K558" s="127" t="n"/>
      <c r="L558" s="374" t="n"/>
    </row>
    <row r="559">
      <c r="B559" s="123" t="n"/>
      <c r="C559" s="123" t="n"/>
      <c r="D559" s="124" t="n"/>
      <c r="E559" s="124" t="n"/>
      <c r="F559" s="125" t="n"/>
      <c r="G559" s="124" t="n"/>
      <c r="H559" s="372" t="n"/>
      <c r="I559" s="372" t="n"/>
      <c r="J559" s="373" t="n"/>
      <c r="K559" s="127" t="n"/>
      <c r="L559" s="374" t="n"/>
    </row>
    <row r="560">
      <c r="B560" s="123" t="n"/>
      <c r="C560" s="123" t="n"/>
      <c r="D560" s="124" t="n"/>
      <c r="E560" s="124" t="n"/>
      <c r="F560" s="125" t="n"/>
      <c r="G560" s="124" t="n"/>
      <c r="H560" s="372" t="n"/>
      <c r="I560" s="372" t="n"/>
      <c r="J560" s="373" t="n"/>
      <c r="K560" s="127" t="n"/>
      <c r="L560" s="374" t="n"/>
    </row>
    <row r="561">
      <c r="B561" s="123" t="n"/>
      <c r="C561" s="123" t="n"/>
      <c r="D561" s="124" t="n"/>
      <c r="E561" s="124" t="n"/>
      <c r="F561" s="125" t="n"/>
      <c r="G561" s="124" t="n"/>
      <c r="H561" s="372" t="n"/>
      <c r="I561" s="372" t="n"/>
      <c r="J561" s="373" t="n"/>
      <c r="K561" s="127" t="n"/>
      <c r="L561" s="374" t="n"/>
    </row>
    <row r="562">
      <c r="B562" s="123" t="n"/>
      <c r="C562" s="123" t="n"/>
      <c r="D562" s="124" t="n"/>
      <c r="E562" s="124" t="n"/>
      <c r="F562" s="125" t="n"/>
      <c r="G562" s="124" t="n"/>
      <c r="H562" s="372" t="n"/>
      <c r="I562" s="372" t="n"/>
      <c r="J562" s="373" t="n"/>
      <c r="K562" s="127" t="n"/>
      <c r="L562" s="374" t="n"/>
    </row>
    <row r="563">
      <c r="B563" s="123" t="n"/>
      <c r="C563" s="123" t="n"/>
      <c r="D563" s="124" t="n"/>
      <c r="E563" s="124" t="n"/>
      <c r="F563" s="125" t="n"/>
      <c r="G563" s="124" t="n"/>
      <c r="H563" s="372" t="n"/>
      <c r="I563" s="372" t="n"/>
      <c r="J563" s="373" t="n"/>
      <c r="K563" s="127" t="n"/>
      <c r="L563" s="374" t="n"/>
    </row>
    <row r="564">
      <c r="B564" s="123" t="n"/>
      <c r="C564" s="123" t="n"/>
      <c r="D564" s="124" t="n"/>
      <c r="E564" s="124" t="n"/>
      <c r="F564" s="125" t="n"/>
      <c r="G564" s="124" t="n"/>
      <c r="H564" s="372" t="n"/>
      <c r="I564" s="372" t="n"/>
      <c r="J564" s="373" t="n"/>
      <c r="K564" s="127" t="n"/>
      <c r="L564" s="374" t="n"/>
    </row>
    <row r="565">
      <c r="B565" s="123" t="n"/>
      <c r="C565" s="123" t="n"/>
      <c r="D565" s="124" t="n"/>
      <c r="E565" s="124" t="n"/>
      <c r="F565" s="125" t="n"/>
      <c r="G565" s="124" t="n"/>
      <c r="H565" s="372" t="n"/>
      <c r="I565" s="372" t="n"/>
      <c r="J565" s="373" t="n"/>
      <c r="K565" s="127" t="n"/>
      <c r="L565" s="374" t="n"/>
    </row>
    <row r="566">
      <c r="B566" s="123" t="n"/>
      <c r="C566" s="123" t="n"/>
      <c r="D566" s="124" t="n"/>
      <c r="E566" s="124" t="n"/>
      <c r="F566" s="125" t="n"/>
      <c r="G566" s="124" t="n"/>
      <c r="H566" s="372" t="n"/>
      <c r="I566" s="372" t="n"/>
      <c r="J566" s="373" t="n"/>
      <c r="K566" s="127" t="n"/>
      <c r="L566" s="374" t="n"/>
    </row>
    <row r="567">
      <c r="B567" s="123" t="n"/>
      <c r="C567" s="123" t="n"/>
      <c r="D567" s="124" t="n"/>
      <c r="E567" s="124" t="n"/>
      <c r="F567" s="125" t="n"/>
      <c r="G567" s="124" t="n"/>
      <c r="H567" s="372" t="n"/>
      <c r="I567" s="372" t="n"/>
      <c r="J567" s="373" t="n"/>
      <c r="K567" s="127" t="n"/>
      <c r="L567" s="374" t="n"/>
    </row>
    <row r="568">
      <c r="B568" s="123" t="n"/>
      <c r="C568" s="123" t="n"/>
      <c r="D568" s="124" t="n"/>
      <c r="E568" s="124" t="n"/>
      <c r="F568" s="125" t="n"/>
      <c r="G568" s="124" t="n"/>
      <c r="H568" s="372" t="n"/>
      <c r="I568" s="372" t="n"/>
      <c r="J568" s="373" t="n"/>
      <c r="K568" s="127" t="n"/>
      <c r="L568" s="374" t="n"/>
    </row>
    <row r="569">
      <c r="B569" s="123" t="n"/>
      <c r="C569" s="123" t="n"/>
      <c r="D569" s="124" t="n"/>
      <c r="E569" s="124" t="n"/>
      <c r="F569" s="125" t="n"/>
      <c r="G569" s="124" t="n"/>
      <c r="H569" s="372" t="n"/>
      <c r="I569" s="372" t="n"/>
      <c r="J569" s="373" t="n"/>
      <c r="K569" s="127" t="n"/>
      <c r="L569" s="374" t="n"/>
    </row>
    <row r="570">
      <c r="B570" s="123" t="n"/>
      <c r="C570" s="123" t="n"/>
      <c r="D570" s="124" t="n"/>
      <c r="E570" s="124" t="n"/>
      <c r="F570" s="125" t="n"/>
      <c r="G570" s="124" t="n"/>
      <c r="H570" s="372" t="n"/>
      <c r="I570" s="372" t="n"/>
      <c r="J570" s="373" t="n"/>
      <c r="K570" s="127" t="n"/>
      <c r="L570" s="374" t="n"/>
    </row>
    <row r="571">
      <c r="B571" s="123" t="n"/>
      <c r="C571" s="123" t="n"/>
      <c r="D571" s="124" t="n"/>
      <c r="E571" s="124" t="n"/>
      <c r="F571" s="125" t="n"/>
      <c r="G571" s="124" t="n"/>
      <c r="H571" s="372" t="n"/>
      <c r="I571" s="372" t="n"/>
      <c r="J571" s="373" t="n"/>
      <c r="K571" s="127" t="n"/>
      <c r="L571" s="374" t="n"/>
    </row>
    <row r="572">
      <c r="B572" s="123" t="n"/>
      <c r="C572" s="123" t="n"/>
      <c r="D572" s="124" t="n"/>
      <c r="E572" s="124" t="n"/>
      <c r="F572" s="125" t="n"/>
      <c r="G572" s="124" t="n"/>
      <c r="H572" s="372" t="n"/>
      <c r="I572" s="372" t="n"/>
      <c r="J572" s="373" t="n"/>
      <c r="K572" s="127" t="n"/>
      <c r="L572" s="374" t="n"/>
    </row>
    <row r="573">
      <c r="B573" s="123" t="n"/>
      <c r="C573" s="123" t="n"/>
      <c r="D573" s="124" t="n"/>
      <c r="E573" s="124" t="n"/>
      <c r="F573" s="125" t="n"/>
      <c r="G573" s="124" t="n"/>
      <c r="H573" s="372" t="n"/>
      <c r="I573" s="372" t="n"/>
      <c r="J573" s="373" t="n"/>
      <c r="K573" s="127" t="n"/>
      <c r="L573" s="374" t="n"/>
    </row>
    <row r="574">
      <c r="B574" s="123" t="n"/>
      <c r="C574" s="123" t="n"/>
      <c r="D574" s="124" t="n"/>
      <c r="E574" s="124" t="n"/>
      <c r="F574" s="125" t="n"/>
      <c r="G574" s="124" t="n"/>
      <c r="H574" s="372" t="n"/>
      <c r="I574" s="372" t="n"/>
      <c r="J574" s="373" t="n"/>
      <c r="K574" s="127" t="n"/>
      <c r="L574" s="374" t="n"/>
    </row>
    <row r="575">
      <c r="B575" s="123" t="n"/>
      <c r="C575" s="123" t="n"/>
      <c r="D575" s="124" t="n"/>
      <c r="E575" s="124" t="n"/>
      <c r="F575" s="125" t="n"/>
      <c r="G575" s="124" t="n"/>
      <c r="H575" s="372" t="n"/>
      <c r="I575" s="372" t="n"/>
      <c r="J575" s="373" t="n"/>
      <c r="K575" s="127" t="n"/>
      <c r="L575" s="374" t="n"/>
    </row>
    <row r="576">
      <c r="B576" s="123" t="n"/>
      <c r="C576" s="123" t="n"/>
      <c r="D576" s="124" t="n"/>
      <c r="E576" s="124" t="n"/>
      <c r="F576" s="125" t="n"/>
      <c r="G576" s="124" t="n"/>
      <c r="H576" s="372" t="n"/>
      <c r="I576" s="372" t="n"/>
      <c r="J576" s="373" t="n"/>
      <c r="K576" s="127" t="n"/>
      <c r="L576" s="374" t="n"/>
    </row>
    <row r="577">
      <c r="B577" s="123" t="n"/>
      <c r="C577" s="123" t="n"/>
      <c r="D577" s="124" t="n"/>
      <c r="E577" s="124" t="n"/>
      <c r="F577" s="125" t="n"/>
      <c r="G577" s="124" t="n"/>
      <c r="H577" s="372" t="n"/>
      <c r="I577" s="372" t="n"/>
      <c r="J577" s="373" t="n"/>
      <c r="K577" s="127" t="n"/>
      <c r="L577" s="374" t="n"/>
    </row>
    <row r="578">
      <c r="B578" s="123" t="n"/>
      <c r="C578" s="123" t="n"/>
      <c r="D578" s="124" t="n"/>
      <c r="E578" s="124" t="n"/>
      <c r="F578" s="125" t="n"/>
      <c r="G578" s="124" t="n"/>
      <c r="H578" s="372" t="n"/>
      <c r="I578" s="372" t="n"/>
      <c r="J578" s="373" t="n"/>
      <c r="K578" s="127" t="n"/>
      <c r="L578" s="374" t="n"/>
    </row>
    <row r="579">
      <c r="B579" s="123" t="n"/>
      <c r="C579" s="123" t="n"/>
      <c r="D579" s="124" t="n"/>
      <c r="E579" s="124" t="n"/>
      <c r="F579" s="125" t="n"/>
      <c r="G579" s="124" t="n"/>
      <c r="H579" s="372" t="n"/>
      <c r="I579" s="372" t="n"/>
      <c r="J579" s="373" t="n"/>
      <c r="K579" s="127" t="n"/>
      <c r="L579" s="374" t="n"/>
    </row>
    <row r="580">
      <c r="B580" s="123" t="n"/>
      <c r="C580" s="123" t="n"/>
      <c r="D580" s="124" t="n"/>
      <c r="E580" s="124" t="n"/>
      <c r="F580" s="125" t="n"/>
      <c r="G580" s="124" t="n"/>
      <c r="H580" s="372" t="n"/>
      <c r="I580" s="372" t="n"/>
      <c r="J580" s="373" t="n"/>
      <c r="K580" s="127" t="n"/>
      <c r="L580" s="374" t="n"/>
    </row>
    <row r="581">
      <c r="B581" s="123" t="n"/>
      <c r="C581" s="123" t="n"/>
      <c r="D581" s="124" t="n"/>
      <c r="E581" s="124" t="n"/>
      <c r="F581" s="125" t="n"/>
      <c r="G581" s="124" t="n"/>
      <c r="H581" s="372" t="n"/>
      <c r="I581" s="372" t="n"/>
      <c r="J581" s="373" t="n"/>
      <c r="K581" s="127" t="n"/>
      <c r="L581" s="374" t="n"/>
    </row>
    <row r="582">
      <c r="B582" s="123" t="n"/>
      <c r="C582" s="123" t="n"/>
      <c r="D582" s="124" t="n"/>
      <c r="E582" s="124" t="n"/>
      <c r="F582" s="125" t="n"/>
      <c r="G582" s="124" t="n"/>
      <c r="H582" s="372" t="n"/>
      <c r="I582" s="372" t="n"/>
      <c r="J582" s="373" t="n"/>
      <c r="K582" s="127" t="n"/>
      <c r="L582" s="374" t="n"/>
    </row>
    <row r="583">
      <c r="B583" s="123" t="n"/>
      <c r="C583" s="123" t="n"/>
      <c r="D583" s="124" t="n"/>
      <c r="E583" s="124" t="n"/>
      <c r="F583" s="125" t="n"/>
      <c r="G583" s="124" t="n"/>
      <c r="H583" s="372" t="n"/>
      <c r="I583" s="372" t="n"/>
      <c r="J583" s="373" t="n"/>
      <c r="K583" s="127" t="n"/>
      <c r="L583" s="374" t="n"/>
    </row>
    <row r="584">
      <c r="B584" s="123" t="n"/>
      <c r="C584" s="123" t="n"/>
      <c r="D584" s="124" t="n"/>
      <c r="E584" s="124" t="n"/>
      <c r="F584" s="125" t="n"/>
      <c r="G584" s="124" t="n"/>
      <c r="H584" s="372" t="n"/>
      <c r="I584" s="372" t="n"/>
      <c r="J584" s="373" t="n"/>
      <c r="K584" s="127" t="n"/>
      <c r="L584" s="374" t="n"/>
    </row>
    <row r="585">
      <c r="B585" s="123" t="n"/>
      <c r="C585" s="123" t="n"/>
      <c r="D585" s="124" t="n"/>
      <c r="E585" s="124" t="n"/>
      <c r="F585" s="125" t="n"/>
      <c r="G585" s="124" t="n"/>
      <c r="H585" s="372" t="n"/>
      <c r="I585" s="372" t="n"/>
      <c r="J585" s="373" t="n"/>
      <c r="K585" s="127" t="n"/>
      <c r="L585" s="374" t="n"/>
    </row>
    <row r="586">
      <c r="B586" s="123" t="n"/>
      <c r="C586" s="123" t="n"/>
      <c r="D586" s="124" t="n"/>
      <c r="E586" s="124" t="n"/>
      <c r="F586" s="125" t="n"/>
      <c r="G586" s="124" t="n"/>
      <c r="H586" s="372" t="n"/>
      <c r="I586" s="372" t="n"/>
      <c r="J586" s="373" t="n"/>
      <c r="K586" s="127" t="n"/>
      <c r="L586" s="374" t="n"/>
    </row>
    <row r="587">
      <c r="B587" s="123" t="n"/>
      <c r="C587" s="123" t="n"/>
      <c r="D587" s="124" t="n"/>
      <c r="E587" s="124" t="n"/>
      <c r="F587" s="125" t="n"/>
      <c r="G587" s="124" t="n"/>
      <c r="H587" s="372" t="n"/>
      <c r="I587" s="372" t="n"/>
      <c r="J587" s="373" t="n"/>
      <c r="K587" s="127" t="n"/>
      <c r="L587" s="374" t="n"/>
    </row>
    <row r="588">
      <c r="B588" s="123" t="n"/>
      <c r="C588" s="123" t="n"/>
      <c r="D588" s="124" t="n"/>
      <c r="E588" s="124" t="n"/>
      <c r="F588" s="125" t="n"/>
      <c r="G588" s="124" t="n"/>
      <c r="H588" s="372" t="n"/>
      <c r="I588" s="372" t="n"/>
      <c r="J588" s="373" t="n"/>
      <c r="K588" s="127" t="n"/>
      <c r="L588" s="374" t="n"/>
    </row>
    <row r="589">
      <c r="B589" s="123" t="n"/>
      <c r="C589" s="123" t="n"/>
      <c r="D589" s="124" t="n"/>
      <c r="E589" s="124" t="n"/>
      <c r="F589" s="125" t="n"/>
      <c r="G589" s="124" t="n"/>
      <c r="H589" s="372" t="n"/>
      <c r="I589" s="372" t="n"/>
      <c r="J589" s="373" t="n"/>
      <c r="K589" s="127" t="n"/>
      <c r="L589" s="374" t="n"/>
    </row>
    <row r="590">
      <c r="B590" s="123" t="n"/>
      <c r="C590" s="123" t="n"/>
      <c r="D590" s="124" t="n"/>
      <c r="E590" s="124" t="n"/>
      <c r="F590" s="125" t="n"/>
      <c r="G590" s="124" t="n"/>
      <c r="H590" s="372" t="n"/>
      <c r="I590" s="372" t="n"/>
      <c r="J590" s="373" t="n"/>
      <c r="K590" s="127" t="n"/>
      <c r="L590" s="374" t="n"/>
    </row>
    <row r="591">
      <c r="B591" s="123" t="n"/>
      <c r="C591" s="123" t="n"/>
      <c r="D591" s="124" t="n"/>
      <c r="E591" s="124" t="n"/>
      <c r="F591" s="125" t="n"/>
      <c r="G591" s="124" t="n"/>
      <c r="H591" s="372" t="n"/>
      <c r="I591" s="372" t="n"/>
      <c r="J591" s="373" t="n"/>
      <c r="K591" s="127" t="n"/>
      <c r="L591" s="374" t="n"/>
    </row>
    <row r="592">
      <c r="B592" s="123" t="n"/>
      <c r="C592" s="123" t="n"/>
      <c r="D592" s="124" t="n"/>
      <c r="E592" s="124" t="n"/>
      <c r="F592" s="125" t="n"/>
      <c r="G592" s="124" t="n"/>
      <c r="H592" s="372" t="n"/>
      <c r="I592" s="372" t="n"/>
      <c r="J592" s="373" t="n"/>
      <c r="K592" s="127" t="n"/>
      <c r="L592" s="374" t="n"/>
    </row>
    <row r="593">
      <c r="B593" s="123" t="n"/>
      <c r="C593" s="123" t="n"/>
      <c r="D593" s="124" t="n"/>
      <c r="E593" s="124" t="n"/>
      <c r="F593" s="125" t="n"/>
      <c r="G593" s="124" t="n"/>
      <c r="H593" s="372" t="n"/>
      <c r="I593" s="372" t="n"/>
      <c r="J593" s="373" t="n"/>
      <c r="K593" s="127" t="n"/>
      <c r="L593" s="374" t="n"/>
    </row>
    <row r="594">
      <c r="B594" s="123" t="n"/>
      <c r="C594" s="123" t="n"/>
      <c r="D594" s="124" t="n"/>
      <c r="E594" s="124" t="n"/>
      <c r="F594" s="125" t="n"/>
      <c r="G594" s="124" t="n"/>
      <c r="H594" s="372" t="n"/>
      <c r="I594" s="372" t="n"/>
      <c r="J594" s="373" t="n"/>
      <c r="K594" s="127" t="n"/>
      <c r="L594" s="374" t="n"/>
    </row>
    <row r="595">
      <c r="B595" s="123" t="n"/>
      <c r="C595" s="123" t="n"/>
      <c r="D595" s="124" t="n"/>
      <c r="E595" s="124" t="n"/>
      <c r="F595" s="125" t="n"/>
      <c r="G595" s="124" t="n"/>
      <c r="H595" s="372" t="n"/>
      <c r="I595" s="372" t="n"/>
      <c r="J595" s="373" t="n"/>
      <c r="K595" s="127" t="n"/>
      <c r="L595" s="374" t="n"/>
    </row>
    <row r="596">
      <c r="B596" s="123" t="n"/>
      <c r="C596" s="123" t="n"/>
      <c r="D596" s="124" t="n"/>
      <c r="E596" s="124" t="n"/>
      <c r="F596" s="125" t="n"/>
      <c r="G596" s="124" t="n"/>
      <c r="H596" s="372" t="n"/>
      <c r="I596" s="372" t="n"/>
      <c r="J596" s="373" t="n"/>
      <c r="K596" s="127" t="n"/>
      <c r="L596" s="374" t="n"/>
    </row>
    <row r="597">
      <c r="B597" s="123" t="n"/>
      <c r="C597" s="123" t="n"/>
      <c r="D597" s="124" t="n"/>
      <c r="E597" s="124" t="n"/>
      <c r="F597" s="125" t="n"/>
      <c r="G597" s="124" t="n"/>
      <c r="H597" s="372" t="n"/>
      <c r="I597" s="372" t="n"/>
      <c r="J597" s="373" t="n"/>
      <c r="K597" s="127" t="n"/>
      <c r="L597" s="374" t="n"/>
    </row>
    <row r="598">
      <c r="B598" s="123" t="n"/>
      <c r="C598" s="123" t="n"/>
      <c r="D598" s="124" t="n"/>
      <c r="E598" s="124" t="n"/>
      <c r="F598" s="125" t="n"/>
      <c r="G598" s="124" t="n"/>
      <c r="H598" s="372" t="n"/>
      <c r="I598" s="372" t="n"/>
      <c r="J598" s="373" t="n"/>
      <c r="K598" s="127" t="n"/>
      <c r="L598" s="374" t="n"/>
    </row>
    <row r="599">
      <c r="B599" s="123" t="n"/>
      <c r="C599" s="123" t="n"/>
      <c r="D599" s="124" t="n"/>
      <c r="E599" s="124" t="n"/>
      <c r="F599" s="125" t="n"/>
      <c r="G599" s="124" t="n"/>
      <c r="H599" s="372" t="n"/>
      <c r="I599" s="372" t="n"/>
      <c r="J599" s="373" t="n"/>
      <c r="K599" s="127" t="n"/>
      <c r="L599" s="374" t="n"/>
    </row>
    <row r="600">
      <c r="B600" s="123" t="n"/>
      <c r="C600" s="123" t="n"/>
      <c r="D600" s="124" t="n"/>
      <c r="E600" s="124" t="n"/>
      <c r="F600" s="125" t="n"/>
      <c r="G600" s="124" t="n"/>
      <c r="H600" s="372" t="n"/>
      <c r="I600" s="372" t="n"/>
      <c r="J600" s="373" t="n"/>
      <c r="K600" s="127" t="n"/>
      <c r="L600" s="374" t="n"/>
    </row>
    <row r="601">
      <c r="B601" s="123" t="n"/>
      <c r="C601" s="123" t="n"/>
      <c r="D601" s="124" t="n"/>
      <c r="E601" s="124" t="n"/>
      <c r="F601" s="125" t="n"/>
      <c r="G601" s="124" t="n"/>
      <c r="H601" s="372" t="n"/>
      <c r="I601" s="372" t="n"/>
      <c r="J601" s="373" t="n"/>
      <c r="K601" s="127" t="n"/>
      <c r="L601" s="374" t="n"/>
    </row>
    <row r="602">
      <c r="B602" s="123" t="n"/>
      <c r="C602" s="123" t="n"/>
      <c r="D602" s="124" t="n"/>
      <c r="E602" s="124" t="n"/>
      <c r="F602" s="125" t="n"/>
      <c r="G602" s="124" t="n"/>
      <c r="H602" s="372" t="n"/>
      <c r="I602" s="372" t="n"/>
      <c r="J602" s="373" t="n"/>
      <c r="K602" s="127" t="n"/>
      <c r="L602" s="374" t="n"/>
    </row>
    <row r="603">
      <c r="B603" s="123" t="n"/>
      <c r="C603" s="123" t="n"/>
      <c r="D603" s="124" t="n"/>
      <c r="E603" s="124" t="n"/>
      <c r="F603" s="125" t="n"/>
      <c r="G603" s="124" t="n"/>
      <c r="H603" s="372" t="n"/>
      <c r="I603" s="372" t="n"/>
      <c r="J603" s="373" t="n"/>
      <c r="K603" s="127" t="n"/>
      <c r="L603" s="374" t="n"/>
    </row>
    <row r="604">
      <c r="B604" s="123" t="n"/>
      <c r="C604" s="123" t="n"/>
      <c r="D604" s="124" t="n"/>
      <c r="E604" s="124" t="n"/>
      <c r="F604" s="125" t="n"/>
      <c r="G604" s="124" t="n"/>
      <c r="H604" s="372" t="n"/>
      <c r="I604" s="372" t="n"/>
      <c r="J604" s="373" t="n"/>
      <c r="K604" s="127" t="n"/>
      <c r="L604" s="374" t="n"/>
    </row>
    <row r="605">
      <c r="B605" s="123" t="n"/>
      <c r="C605" s="123" t="n"/>
      <c r="D605" s="124" t="n"/>
      <c r="E605" s="124" t="n"/>
      <c r="F605" s="125" t="n"/>
      <c r="G605" s="124" t="n"/>
      <c r="H605" s="372" t="n"/>
      <c r="I605" s="372" t="n"/>
      <c r="J605" s="373" t="n"/>
      <c r="K605" s="127" t="n"/>
      <c r="L605" s="374" t="n"/>
    </row>
    <row r="606">
      <c r="B606" s="123" t="n"/>
      <c r="C606" s="123" t="n"/>
      <c r="D606" s="124" t="n"/>
      <c r="E606" s="124" t="n"/>
      <c r="F606" s="125" t="n"/>
      <c r="G606" s="124" t="n"/>
      <c r="H606" s="372" t="n"/>
      <c r="I606" s="372" t="n"/>
      <c r="J606" s="373" t="n"/>
      <c r="K606" s="127" t="n"/>
      <c r="L606" s="374" t="n"/>
    </row>
    <row r="607">
      <c r="B607" s="123" t="n"/>
      <c r="C607" s="123" t="n"/>
      <c r="D607" s="124" t="n"/>
      <c r="E607" s="124" t="n"/>
      <c r="F607" s="125" t="n"/>
      <c r="G607" s="124" t="n"/>
      <c r="H607" s="372" t="n"/>
      <c r="I607" s="372" t="n"/>
      <c r="J607" s="373" t="n"/>
      <c r="K607" s="127" t="n"/>
      <c r="L607" s="374" t="n"/>
    </row>
    <row r="608">
      <c r="B608" s="123" t="n"/>
      <c r="C608" s="123" t="n"/>
      <c r="D608" s="124" t="n"/>
      <c r="E608" s="124" t="n"/>
      <c r="F608" s="125" t="n"/>
      <c r="G608" s="124" t="n"/>
      <c r="H608" s="372" t="n"/>
      <c r="I608" s="372" t="n"/>
      <c r="J608" s="373" t="n"/>
      <c r="K608" s="127" t="n"/>
      <c r="L608" s="374" t="n"/>
    </row>
    <row r="609">
      <c r="B609" s="123" t="n"/>
      <c r="C609" s="123" t="n"/>
      <c r="D609" s="124" t="n"/>
      <c r="E609" s="124" t="n"/>
      <c r="F609" s="125" t="n"/>
      <c r="G609" s="124" t="n"/>
      <c r="H609" s="372" t="n"/>
      <c r="I609" s="372" t="n"/>
      <c r="J609" s="373" t="n"/>
      <c r="K609" s="127" t="n"/>
      <c r="L609" s="374" t="n"/>
    </row>
    <row r="610">
      <c r="B610" s="123" t="n"/>
      <c r="C610" s="123" t="n"/>
      <c r="D610" s="124" t="n"/>
      <c r="E610" s="124" t="n"/>
      <c r="F610" s="125" t="n"/>
      <c r="G610" s="124" t="n"/>
      <c r="H610" s="372" t="n"/>
      <c r="I610" s="372" t="n"/>
      <c r="J610" s="373" t="n"/>
      <c r="K610" s="127" t="n"/>
      <c r="L610" s="374" t="n"/>
    </row>
    <row r="611">
      <c r="B611" s="123" t="n"/>
      <c r="C611" s="123" t="n"/>
      <c r="D611" s="124" t="n"/>
      <c r="E611" s="124" t="n"/>
      <c r="F611" s="125" t="n"/>
      <c r="G611" s="124" t="n"/>
      <c r="H611" s="372" t="n"/>
      <c r="I611" s="372" t="n"/>
      <c r="J611" s="373" t="n"/>
      <c r="K611" s="127" t="n"/>
      <c r="L611" s="374" t="n"/>
    </row>
    <row r="612">
      <c r="B612" s="123" t="n"/>
      <c r="C612" s="123" t="n"/>
      <c r="D612" s="124" t="n"/>
      <c r="E612" s="124" t="n"/>
      <c r="F612" s="125" t="n"/>
      <c r="G612" s="124" t="n"/>
      <c r="H612" s="372" t="n"/>
      <c r="I612" s="372" t="n"/>
      <c r="J612" s="373" t="n"/>
      <c r="K612" s="127" t="n"/>
      <c r="L612" s="374" t="n"/>
    </row>
    <row r="613">
      <c r="B613" s="123" t="n"/>
      <c r="C613" s="123" t="n"/>
      <c r="D613" s="124" t="n"/>
      <c r="E613" s="124" t="n"/>
      <c r="F613" s="125" t="n"/>
      <c r="G613" s="124" t="n"/>
      <c r="H613" s="372" t="n"/>
      <c r="I613" s="372" t="n"/>
      <c r="J613" s="373" t="n"/>
      <c r="K613" s="127" t="n"/>
      <c r="L613" s="374" t="n"/>
    </row>
    <row r="614">
      <c r="B614" s="123" t="n"/>
      <c r="C614" s="123" t="n"/>
      <c r="D614" s="124" t="n"/>
      <c r="E614" s="124" t="n"/>
      <c r="F614" s="125" t="n"/>
      <c r="G614" s="124" t="n"/>
      <c r="H614" s="372" t="n"/>
      <c r="I614" s="372" t="n"/>
      <c r="J614" s="373" t="n"/>
      <c r="K614" s="127" t="n"/>
      <c r="L614" s="374" t="n"/>
    </row>
    <row r="615">
      <c r="B615" s="123" t="n"/>
      <c r="C615" s="123" t="n"/>
      <c r="D615" s="124" t="n"/>
      <c r="E615" s="124" t="n"/>
      <c r="F615" s="125" t="n"/>
      <c r="G615" s="124" t="n"/>
      <c r="H615" s="372" t="n"/>
      <c r="I615" s="372" t="n"/>
      <c r="J615" s="373" t="n"/>
      <c r="K615" s="127" t="n"/>
      <c r="L615" s="374" t="n"/>
    </row>
    <row r="616">
      <c r="B616" s="123" t="n"/>
      <c r="C616" s="123" t="n"/>
      <c r="D616" s="124" t="n"/>
      <c r="E616" s="124" t="n"/>
      <c r="F616" s="125" t="n"/>
      <c r="G616" s="124" t="n"/>
      <c r="H616" s="372" t="n"/>
      <c r="I616" s="372" t="n"/>
      <c r="J616" s="373" t="n"/>
      <c r="K616" s="127" t="n"/>
      <c r="L616" s="374" t="n"/>
    </row>
    <row r="617">
      <c r="B617" s="123" t="n"/>
      <c r="C617" s="123" t="n"/>
      <c r="D617" s="124" t="n"/>
      <c r="E617" s="124" t="n"/>
      <c r="F617" s="125" t="n"/>
      <c r="G617" s="124" t="n"/>
      <c r="H617" s="372" t="n"/>
      <c r="I617" s="372" t="n"/>
      <c r="J617" s="373" t="n"/>
      <c r="K617" s="127" t="n"/>
      <c r="L617" s="374" t="n"/>
    </row>
    <row r="618">
      <c r="B618" s="123" t="n"/>
      <c r="C618" s="123" t="n"/>
      <c r="D618" s="124" t="n"/>
      <c r="E618" s="124" t="n"/>
      <c r="F618" s="125" t="n"/>
      <c r="G618" s="124" t="n"/>
      <c r="H618" s="372" t="n"/>
      <c r="I618" s="372" t="n"/>
      <c r="J618" s="373" t="n"/>
      <c r="K618" s="127" t="n"/>
      <c r="L618" s="374" t="n"/>
    </row>
    <row r="619">
      <c r="B619" s="123" t="n"/>
      <c r="C619" s="123" t="n"/>
      <c r="D619" s="124" t="n"/>
      <c r="E619" s="124" t="n"/>
      <c r="F619" s="125" t="n"/>
      <c r="G619" s="124" t="n"/>
      <c r="H619" s="372" t="n"/>
      <c r="I619" s="372" t="n"/>
      <c r="J619" s="373" t="n"/>
      <c r="K619" s="127" t="n"/>
      <c r="L619" s="374" t="n"/>
    </row>
    <row r="620">
      <c r="B620" s="123" t="n"/>
      <c r="C620" s="123" t="n"/>
      <c r="D620" s="124" t="n"/>
      <c r="E620" s="124" t="n"/>
      <c r="F620" s="125" t="n"/>
      <c r="G620" s="124" t="n"/>
      <c r="H620" s="372" t="n"/>
      <c r="I620" s="372" t="n"/>
      <c r="J620" s="373" t="n"/>
      <c r="K620" s="127" t="n"/>
      <c r="L620" s="374" t="n"/>
    </row>
    <row r="621">
      <c r="B621" s="123" t="n"/>
      <c r="C621" s="123" t="n"/>
      <c r="D621" s="124" t="n"/>
      <c r="E621" s="124" t="n"/>
      <c r="F621" s="125" t="n"/>
      <c r="G621" s="124" t="n"/>
      <c r="H621" s="372" t="n"/>
      <c r="I621" s="372" t="n"/>
      <c r="J621" s="373" t="n"/>
      <c r="K621" s="127" t="n"/>
      <c r="L621" s="374" t="n"/>
    </row>
    <row r="622">
      <c r="B622" s="123" t="n"/>
      <c r="C622" s="123" t="n"/>
      <c r="D622" s="124" t="n"/>
      <c r="E622" s="124" t="n"/>
      <c r="F622" s="125" t="n"/>
      <c r="G622" s="124" t="n"/>
      <c r="H622" s="372" t="n"/>
      <c r="I622" s="372" t="n"/>
      <c r="J622" s="373" t="n"/>
      <c r="K622" s="127" t="n"/>
      <c r="L622" s="374" t="n"/>
    </row>
    <row r="623">
      <c r="B623" s="123" t="n"/>
      <c r="C623" s="123" t="n"/>
      <c r="D623" s="124" t="n"/>
      <c r="E623" s="124" t="n"/>
      <c r="F623" s="125" t="n"/>
      <c r="G623" s="124" t="n"/>
      <c r="H623" s="372" t="n"/>
      <c r="I623" s="372" t="n"/>
      <c r="J623" s="373" t="n"/>
      <c r="K623" s="127" t="n"/>
      <c r="L623" s="374" t="n"/>
    </row>
    <row r="624">
      <c r="B624" s="123" t="n"/>
      <c r="C624" s="123" t="n"/>
      <c r="D624" s="124" t="n"/>
      <c r="E624" s="124" t="n"/>
      <c r="F624" s="125" t="n"/>
      <c r="G624" s="124" t="n"/>
      <c r="H624" s="372" t="n"/>
      <c r="I624" s="372" t="n"/>
      <c r="J624" s="373" t="n"/>
      <c r="K624" s="127" t="n"/>
      <c r="L624" s="374" t="n"/>
    </row>
    <row r="625">
      <c r="B625" s="123" t="n"/>
      <c r="C625" s="123" t="n"/>
      <c r="D625" s="124" t="n"/>
      <c r="E625" s="124" t="n"/>
      <c r="F625" s="125" t="n"/>
      <c r="G625" s="124" t="n"/>
      <c r="H625" s="372" t="n"/>
      <c r="I625" s="372" t="n"/>
      <c r="J625" s="373" t="n"/>
      <c r="K625" s="127" t="n"/>
      <c r="L625" s="374" t="n"/>
    </row>
    <row r="626">
      <c r="B626" s="123" t="n"/>
      <c r="C626" s="123" t="n"/>
      <c r="D626" s="124" t="n"/>
      <c r="E626" s="124" t="n"/>
      <c r="F626" s="125" t="n"/>
      <c r="G626" s="124" t="n"/>
      <c r="H626" s="372" t="n"/>
      <c r="I626" s="372" t="n"/>
      <c r="J626" s="373" t="n"/>
      <c r="K626" s="127" t="n"/>
      <c r="L626" s="374" t="n"/>
    </row>
    <row r="627">
      <c r="B627" s="123" t="n"/>
      <c r="C627" s="123" t="n"/>
      <c r="D627" s="124" t="n"/>
      <c r="E627" s="124" t="n"/>
      <c r="F627" s="125" t="n"/>
      <c r="G627" s="124" t="n"/>
      <c r="H627" s="372" t="n"/>
      <c r="I627" s="372" t="n"/>
      <c r="J627" s="373" t="n"/>
      <c r="K627" s="127" t="n"/>
      <c r="L627" s="374" t="n"/>
    </row>
    <row r="628">
      <c r="B628" s="123" t="n"/>
      <c r="C628" s="123" t="n"/>
      <c r="D628" s="124" t="n"/>
      <c r="E628" s="124" t="n"/>
      <c r="F628" s="125" t="n"/>
      <c r="G628" s="124" t="n"/>
      <c r="H628" s="372" t="n"/>
      <c r="I628" s="372" t="n"/>
      <c r="J628" s="373" t="n"/>
      <c r="K628" s="127" t="n"/>
      <c r="L628" s="374" t="n"/>
    </row>
    <row r="629">
      <c r="B629" s="123" t="n"/>
      <c r="C629" s="123" t="n"/>
      <c r="D629" s="124" t="n"/>
      <c r="E629" s="124" t="n"/>
      <c r="F629" s="125" t="n"/>
      <c r="G629" s="124" t="n"/>
      <c r="H629" s="372" t="n"/>
      <c r="I629" s="372" t="n"/>
      <c r="J629" s="373" t="n"/>
      <c r="K629" s="127" t="n"/>
      <c r="L629" s="374" t="n"/>
    </row>
    <row r="630">
      <c r="B630" s="123" t="n"/>
      <c r="C630" s="123" t="n"/>
      <c r="D630" s="124" t="n"/>
      <c r="E630" s="124" t="n"/>
      <c r="F630" s="125" t="n"/>
      <c r="G630" s="124" t="n"/>
      <c r="H630" s="372" t="n"/>
      <c r="I630" s="372" t="n"/>
      <c r="J630" s="373" t="n"/>
      <c r="K630" s="127" t="n"/>
      <c r="L630" s="374" t="n"/>
    </row>
    <row r="631">
      <c r="B631" s="123" t="n"/>
      <c r="C631" s="123" t="n"/>
      <c r="D631" s="124" t="n"/>
      <c r="E631" s="124" t="n"/>
      <c r="F631" s="125" t="n"/>
      <c r="G631" s="124" t="n"/>
      <c r="H631" s="372" t="n"/>
      <c r="I631" s="372" t="n"/>
      <c r="J631" s="373" t="n"/>
      <c r="K631" s="127" t="n"/>
      <c r="L631" s="374" t="n"/>
    </row>
    <row r="632">
      <c r="B632" s="123" t="n"/>
      <c r="C632" s="123" t="n"/>
      <c r="D632" s="124" t="n"/>
      <c r="E632" s="124" t="n"/>
      <c r="F632" s="125" t="n"/>
      <c r="G632" s="124" t="n"/>
      <c r="H632" s="372" t="n"/>
      <c r="I632" s="372" t="n"/>
      <c r="J632" s="373" t="n"/>
      <c r="K632" s="127" t="n"/>
      <c r="L632" s="374" t="n"/>
    </row>
    <row r="633">
      <c r="B633" s="123" t="n"/>
      <c r="C633" s="123" t="n"/>
      <c r="D633" s="124" t="n"/>
      <c r="E633" s="124" t="n"/>
      <c r="F633" s="125" t="n"/>
      <c r="G633" s="124" t="n"/>
      <c r="H633" s="372" t="n"/>
      <c r="I633" s="372" t="n"/>
      <c r="J633" s="373" t="n"/>
      <c r="K633" s="127" t="n"/>
      <c r="L633" s="374" t="n"/>
    </row>
    <row r="634">
      <c r="B634" s="123" t="n"/>
      <c r="C634" s="123" t="n"/>
      <c r="D634" s="124" t="n"/>
      <c r="E634" s="124" t="n"/>
      <c r="F634" s="125" t="n"/>
      <c r="G634" s="124" t="n"/>
      <c r="H634" s="372" t="n"/>
      <c r="I634" s="372" t="n"/>
      <c r="J634" s="373" t="n"/>
      <c r="K634" s="127" t="n"/>
      <c r="L634" s="374" t="n"/>
    </row>
    <row r="635">
      <c r="B635" s="123" t="n"/>
      <c r="C635" s="123" t="n"/>
      <c r="D635" s="124" t="n"/>
      <c r="E635" s="124" t="n"/>
      <c r="F635" s="125" t="n"/>
      <c r="G635" s="124" t="n"/>
      <c r="H635" s="372" t="n"/>
      <c r="I635" s="372" t="n"/>
      <c r="J635" s="373" t="n"/>
      <c r="K635" s="127" t="n"/>
      <c r="L635" s="374" t="n"/>
    </row>
    <row r="636">
      <c r="B636" s="123" t="n"/>
      <c r="C636" s="123" t="n"/>
      <c r="D636" s="124" t="n"/>
      <c r="E636" s="124" t="n"/>
      <c r="F636" s="125" t="n"/>
      <c r="G636" s="124" t="n"/>
      <c r="H636" s="372" t="n"/>
      <c r="I636" s="372" t="n"/>
      <c r="J636" s="373" t="n"/>
      <c r="K636" s="127" t="n"/>
      <c r="L636" s="374" t="n"/>
    </row>
    <row r="637">
      <c r="B637" s="123" t="n"/>
      <c r="C637" s="123" t="n"/>
      <c r="D637" s="124" t="n"/>
      <c r="E637" s="124" t="n"/>
      <c r="F637" s="125" t="n"/>
      <c r="G637" s="124" t="n"/>
      <c r="H637" s="372" t="n"/>
      <c r="I637" s="372" t="n"/>
      <c r="J637" s="373" t="n"/>
      <c r="K637" s="127" t="n"/>
      <c r="L637" s="374" t="n"/>
    </row>
    <row r="638">
      <c r="B638" s="123" t="n"/>
      <c r="C638" s="123" t="n"/>
      <c r="D638" s="124" t="n"/>
      <c r="E638" s="124" t="n"/>
      <c r="F638" s="125" t="n"/>
      <c r="G638" s="124" t="n"/>
      <c r="H638" s="372" t="n"/>
      <c r="I638" s="372" t="n"/>
      <c r="J638" s="373" t="n"/>
      <c r="K638" s="127" t="n"/>
      <c r="L638" s="374" t="n"/>
    </row>
    <row r="639">
      <c r="B639" s="123" t="n"/>
      <c r="C639" s="123" t="n"/>
      <c r="D639" s="124" t="n"/>
      <c r="E639" s="124" t="n"/>
      <c r="F639" s="125" t="n"/>
      <c r="G639" s="124" t="n"/>
      <c r="H639" s="372" t="n"/>
      <c r="I639" s="372" t="n"/>
      <c r="J639" s="373" t="n"/>
      <c r="K639" s="127" t="n"/>
      <c r="L639" s="374" t="n"/>
    </row>
    <row r="640">
      <c r="B640" s="123" t="n"/>
      <c r="C640" s="123" t="n"/>
      <c r="D640" s="124" t="n"/>
      <c r="E640" s="124" t="n"/>
      <c r="F640" s="125" t="n"/>
      <c r="G640" s="124" t="n"/>
      <c r="H640" s="372" t="n"/>
      <c r="I640" s="372" t="n"/>
      <c r="J640" s="373" t="n"/>
      <c r="K640" s="127" t="n"/>
      <c r="L640" s="374" t="n"/>
    </row>
    <row r="641">
      <c r="B641" s="123" t="n"/>
      <c r="C641" s="123" t="n"/>
      <c r="D641" s="124" t="n"/>
      <c r="E641" s="124" t="n"/>
      <c r="F641" s="125" t="n"/>
      <c r="G641" s="124" t="n"/>
      <c r="H641" s="372" t="n"/>
      <c r="I641" s="372" t="n"/>
      <c r="J641" s="373" t="n"/>
      <c r="K641" s="127" t="n"/>
      <c r="L641" s="374" t="n"/>
    </row>
    <row r="642">
      <c r="B642" s="123" t="n"/>
      <c r="C642" s="123" t="n"/>
      <c r="D642" s="124" t="n"/>
      <c r="E642" s="124" t="n"/>
      <c r="F642" s="125" t="n"/>
      <c r="G642" s="124" t="n"/>
      <c r="H642" s="372" t="n"/>
      <c r="I642" s="372" t="n"/>
      <c r="J642" s="373" t="n"/>
      <c r="K642" s="127" t="n"/>
      <c r="L642" s="374" t="n"/>
    </row>
    <row r="643">
      <c r="B643" s="123" t="n"/>
      <c r="C643" s="123" t="n"/>
      <c r="D643" s="124" t="n"/>
      <c r="E643" s="124" t="n"/>
      <c r="F643" s="125" t="n"/>
      <c r="G643" s="124" t="n"/>
      <c r="H643" s="372" t="n"/>
      <c r="I643" s="372" t="n"/>
      <c r="J643" s="373" t="n"/>
      <c r="K643" s="127" t="n"/>
      <c r="L643" s="374" t="n"/>
    </row>
    <row r="644">
      <c r="B644" s="123" t="n"/>
      <c r="C644" s="123" t="n"/>
      <c r="D644" s="124" t="n"/>
      <c r="E644" s="124" t="n"/>
      <c r="F644" s="125" t="n"/>
      <c r="G644" s="124" t="n"/>
      <c r="H644" s="372" t="n"/>
      <c r="I644" s="372" t="n"/>
      <c r="J644" s="373" t="n"/>
      <c r="K644" s="127" t="n"/>
      <c r="L644" s="374" t="n"/>
    </row>
    <row r="645">
      <c r="B645" s="123" t="n"/>
      <c r="C645" s="123" t="n"/>
      <c r="D645" s="124" t="n"/>
      <c r="E645" s="124" t="n"/>
      <c r="F645" s="125" t="n"/>
      <c r="G645" s="124" t="n"/>
      <c r="H645" s="372" t="n"/>
      <c r="I645" s="372" t="n"/>
      <c r="J645" s="373" t="n"/>
      <c r="K645" s="127" t="n"/>
      <c r="L645" s="374" t="n"/>
    </row>
    <row r="646">
      <c r="B646" s="123" t="n"/>
      <c r="C646" s="123" t="n"/>
      <c r="D646" s="124" t="n"/>
      <c r="E646" s="124" t="n"/>
      <c r="F646" s="125" t="n"/>
      <c r="G646" s="124" t="n"/>
      <c r="H646" s="372" t="n"/>
      <c r="I646" s="372" t="n"/>
      <c r="J646" s="373" t="n"/>
      <c r="K646" s="127" t="n"/>
      <c r="L646" s="374" t="n"/>
    </row>
    <row r="647">
      <c r="B647" s="123" t="n"/>
      <c r="C647" s="123" t="n"/>
      <c r="D647" s="124" t="n"/>
      <c r="E647" s="124" t="n"/>
      <c r="F647" s="125" t="n"/>
      <c r="G647" s="124" t="n"/>
      <c r="H647" s="372" t="n"/>
      <c r="I647" s="372" t="n"/>
      <c r="J647" s="373" t="n"/>
      <c r="K647" s="127" t="n"/>
      <c r="L647" s="374" t="n"/>
    </row>
    <row r="648">
      <c r="B648" s="123" t="n"/>
      <c r="C648" s="123" t="n"/>
      <c r="D648" s="124" t="n"/>
      <c r="E648" s="124" t="n"/>
      <c r="F648" s="125" t="n"/>
      <c r="G648" s="124" t="n"/>
      <c r="H648" s="372" t="n"/>
      <c r="I648" s="372" t="n"/>
      <c r="J648" s="373" t="n"/>
      <c r="K648" s="127" t="n"/>
      <c r="L648" s="374" t="n"/>
    </row>
    <row r="649">
      <c r="B649" s="123" t="n"/>
      <c r="C649" s="123" t="n"/>
      <c r="D649" s="124" t="n"/>
      <c r="E649" s="124" t="n"/>
      <c r="F649" s="125" t="n"/>
      <c r="G649" s="124" t="n"/>
      <c r="H649" s="372" t="n"/>
      <c r="I649" s="372" t="n"/>
      <c r="J649" s="373" t="n"/>
      <c r="K649" s="127" t="n"/>
      <c r="L649" s="374" t="n"/>
    </row>
    <row r="650">
      <c r="B650" s="123" t="n"/>
      <c r="C650" s="123" t="n"/>
      <c r="D650" s="124" t="n"/>
      <c r="E650" s="124" t="n"/>
      <c r="F650" s="125" t="n"/>
      <c r="G650" s="124" t="n"/>
      <c r="H650" s="372" t="n"/>
      <c r="I650" s="372" t="n"/>
      <c r="J650" s="373" t="n"/>
      <c r="K650" s="127" t="n"/>
      <c r="L650" s="374" t="n"/>
    </row>
    <row r="651">
      <c r="B651" s="123" t="n"/>
      <c r="C651" s="123" t="n"/>
      <c r="D651" s="124" t="n"/>
      <c r="E651" s="124" t="n"/>
      <c r="F651" s="125" t="n"/>
      <c r="G651" s="124" t="n"/>
      <c r="H651" s="372" t="n"/>
      <c r="I651" s="372" t="n"/>
      <c r="J651" s="373" t="n"/>
      <c r="K651" s="127" t="n"/>
      <c r="L651" s="374" t="n"/>
    </row>
    <row r="652">
      <c r="B652" s="123" t="n"/>
      <c r="C652" s="123" t="n"/>
      <c r="D652" s="124" t="n"/>
      <c r="E652" s="124" t="n"/>
      <c r="F652" s="125" t="n"/>
      <c r="G652" s="124" t="n"/>
      <c r="H652" s="372" t="n"/>
      <c r="I652" s="372" t="n"/>
      <c r="J652" s="373" t="n"/>
      <c r="K652" s="127" t="n"/>
      <c r="L652" s="374" t="n"/>
    </row>
    <row r="653">
      <c r="B653" s="123" t="n"/>
      <c r="C653" s="123" t="n"/>
      <c r="D653" s="124" t="n"/>
      <c r="E653" s="124" t="n"/>
      <c r="F653" s="125" t="n"/>
      <c r="G653" s="124" t="n"/>
      <c r="H653" s="372" t="n"/>
      <c r="I653" s="372" t="n"/>
      <c r="J653" s="373" t="n"/>
      <c r="K653" s="127" t="n"/>
      <c r="L653" s="374" t="n"/>
    </row>
    <row r="654">
      <c r="B654" s="123" t="n"/>
      <c r="C654" s="123" t="n"/>
      <c r="D654" s="124" t="n"/>
      <c r="E654" s="124" t="n"/>
      <c r="F654" s="125" t="n"/>
      <c r="G654" s="124" t="n"/>
      <c r="H654" s="372" t="n"/>
      <c r="I654" s="372" t="n"/>
      <c r="J654" s="373" t="n"/>
      <c r="K654" s="127" t="n"/>
      <c r="L654" s="374" t="n"/>
    </row>
    <row r="655">
      <c r="B655" s="123" t="n"/>
      <c r="C655" s="123" t="n"/>
      <c r="D655" s="124" t="n"/>
      <c r="E655" s="124" t="n"/>
      <c r="F655" s="125" t="n"/>
      <c r="G655" s="124" t="n"/>
      <c r="H655" s="372" t="n"/>
      <c r="I655" s="372" t="n"/>
      <c r="J655" s="373" t="n"/>
      <c r="K655" s="127" t="n"/>
      <c r="L655" s="374" t="n"/>
    </row>
    <row r="656">
      <c r="B656" s="123" t="n"/>
      <c r="C656" s="123" t="n"/>
      <c r="D656" s="124" t="n"/>
      <c r="E656" s="124" t="n"/>
      <c r="F656" s="125" t="n"/>
      <c r="G656" s="124" t="n"/>
      <c r="H656" s="372" t="n"/>
      <c r="I656" s="372" t="n"/>
      <c r="J656" s="373" t="n"/>
      <c r="K656" s="127" t="n"/>
      <c r="L656" s="374" t="n"/>
    </row>
    <row r="657">
      <c r="B657" s="123" t="n"/>
      <c r="C657" s="123" t="n"/>
      <c r="D657" s="124" t="n"/>
      <c r="E657" s="124" t="n"/>
      <c r="F657" s="125" t="n"/>
      <c r="G657" s="124" t="n"/>
      <c r="H657" s="372" t="n"/>
      <c r="I657" s="372" t="n"/>
      <c r="J657" s="373" t="n"/>
      <c r="K657" s="127" t="n"/>
      <c r="L657" s="374" t="n"/>
    </row>
    <row r="658">
      <c r="B658" s="123" t="n"/>
      <c r="C658" s="123" t="n"/>
      <c r="D658" s="124" t="n"/>
      <c r="E658" s="124" t="n"/>
      <c r="F658" s="125" t="n"/>
      <c r="G658" s="124" t="n"/>
      <c r="H658" s="372" t="n"/>
      <c r="I658" s="372" t="n"/>
      <c r="J658" s="373" t="n"/>
      <c r="K658" s="127" t="n"/>
      <c r="L658" s="374" t="n"/>
    </row>
    <row r="659">
      <c r="B659" s="123" t="n"/>
      <c r="C659" s="123" t="n"/>
      <c r="D659" s="124" t="n"/>
      <c r="E659" s="124" t="n"/>
      <c r="F659" s="125" t="n"/>
      <c r="G659" s="124" t="n"/>
      <c r="H659" s="372" t="n"/>
      <c r="I659" s="372" t="n"/>
      <c r="J659" s="373" t="n"/>
      <c r="K659" s="127" t="n"/>
      <c r="L659" s="374" t="n"/>
    </row>
    <row r="660">
      <c r="B660" s="123" t="n"/>
      <c r="C660" s="123" t="n"/>
      <c r="D660" s="124" t="n"/>
      <c r="E660" s="124" t="n"/>
      <c r="F660" s="125" t="n"/>
      <c r="G660" s="124" t="n"/>
      <c r="H660" s="372" t="n"/>
      <c r="I660" s="372" t="n"/>
      <c r="J660" s="373" t="n"/>
      <c r="K660" s="127" t="n"/>
      <c r="L660" s="374" t="n"/>
    </row>
    <row r="661">
      <c r="B661" s="123" t="n"/>
      <c r="C661" s="123" t="n"/>
      <c r="D661" s="124" t="n"/>
      <c r="E661" s="124" t="n"/>
      <c r="F661" s="125" t="n"/>
      <c r="G661" s="124" t="n"/>
      <c r="H661" s="372" t="n"/>
      <c r="I661" s="372" t="n"/>
      <c r="J661" s="373" t="n"/>
      <c r="K661" s="127" t="n"/>
      <c r="L661" s="374" t="n"/>
    </row>
    <row r="662">
      <c r="B662" s="123" t="n"/>
      <c r="C662" s="123" t="n"/>
      <c r="D662" s="124" t="n"/>
      <c r="E662" s="124" t="n"/>
      <c r="F662" s="125" t="n"/>
      <c r="G662" s="124" t="n"/>
      <c r="H662" s="372" t="n"/>
      <c r="I662" s="372" t="n"/>
      <c r="J662" s="373" t="n"/>
      <c r="K662" s="127" t="n"/>
      <c r="L662" s="374" t="n"/>
    </row>
    <row r="663">
      <c r="B663" s="123" t="n"/>
      <c r="C663" s="123" t="n"/>
      <c r="D663" s="124" t="n"/>
      <c r="E663" s="124" t="n"/>
      <c r="F663" s="125" t="n"/>
      <c r="G663" s="124" t="n"/>
      <c r="H663" s="372" t="n"/>
      <c r="I663" s="372" t="n"/>
      <c r="J663" s="373" t="n"/>
      <c r="K663" s="127" t="n"/>
      <c r="L663" s="374" t="n"/>
    </row>
    <row r="664">
      <c r="B664" s="123" t="n"/>
      <c r="C664" s="123" t="n"/>
      <c r="D664" s="124" t="n"/>
      <c r="E664" s="124" t="n"/>
      <c r="F664" s="125" t="n"/>
      <c r="G664" s="124" t="n"/>
      <c r="H664" s="372" t="n"/>
      <c r="I664" s="372" t="n"/>
      <c r="J664" s="373" t="n"/>
      <c r="K664" s="127" t="n"/>
      <c r="L664" s="374" t="n"/>
    </row>
    <row r="665">
      <c r="B665" s="123" t="n"/>
      <c r="C665" s="123" t="n"/>
      <c r="D665" s="124" t="n"/>
      <c r="E665" s="124" t="n"/>
      <c r="F665" s="125" t="n"/>
      <c r="G665" s="124" t="n"/>
      <c r="H665" s="372" t="n"/>
      <c r="I665" s="372" t="n"/>
      <c r="J665" s="373" t="n"/>
      <c r="K665" s="127" t="n"/>
      <c r="L665" s="374" t="n"/>
    </row>
    <row r="666">
      <c r="B666" s="123" t="n"/>
      <c r="C666" s="123" t="n"/>
      <c r="D666" s="124" t="n"/>
      <c r="E666" s="124" t="n"/>
      <c r="F666" s="125" t="n"/>
      <c r="G666" s="124" t="n"/>
      <c r="H666" s="372" t="n"/>
      <c r="I666" s="372" t="n"/>
      <c r="J666" s="373" t="n"/>
      <c r="K666" s="127" t="n"/>
      <c r="L666" s="374" t="n"/>
    </row>
    <row r="667">
      <c r="B667" s="123" t="n"/>
      <c r="C667" s="123" t="n"/>
      <c r="D667" s="124" t="n"/>
      <c r="E667" s="124" t="n"/>
      <c r="F667" s="125" t="n"/>
      <c r="G667" s="124" t="n"/>
      <c r="H667" s="372" t="n"/>
      <c r="I667" s="372" t="n"/>
      <c r="J667" s="373" t="n"/>
      <c r="K667" s="127" t="n"/>
      <c r="L667" s="374" t="n"/>
    </row>
    <row r="668">
      <c r="B668" s="123" t="n"/>
      <c r="C668" s="123" t="n"/>
      <c r="D668" s="124" t="n"/>
      <c r="E668" s="124" t="n"/>
      <c r="F668" s="125" t="n"/>
      <c r="G668" s="124" t="n"/>
      <c r="H668" s="372" t="n"/>
      <c r="I668" s="372" t="n"/>
      <c r="J668" s="373" t="n"/>
      <c r="K668" s="127" t="n"/>
      <c r="L668" s="374" t="n"/>
    </row>
    <row r="669">
      <c r="B669" s="123" t="n"/>
      <c r="C669" s="123" t="n"/>
      <c r="D669" s="124" t="n"/>
      <c r="E669" s="124" t="n"/>
      <c r="F669" s="125" t="n"/>
      <c r="G669" s="124" t="n"/>
      <c r="H669" s="372" t="n"/>
      <c r="I669" s="372" t="n"/>
      <c r="J669" s="373" t="n"/>
      <c r="K669" s="127" t="n"/>
      <c r="L669" s="374" t="n"/>
    </row>
    <row r="670">
      <c r="B670" s="123" t="n"/>
      <c r="C670" s="123" t="n"/>
      <c r="D670" s="124" t="n"/>
      <c r="E670" s="124" t="n"/>
      <c r="F670" s="125" t="n"/>
      <c r="G670" s="124" t="n"/>
      <c r="H670" s="372" t="n"/>
      <c r="I670" s="372" t="n"/>
      <c r="J670" s="373" t="n"/>
      <c r="K670" s="127" t="n"/>
      <c r="L670" s="374" t="n"/>
    </row>
    <row r="671">
      <c r="B671" s="123" t="n"/>
      <c r="C671" s="123" t="n"/>
      <c r="D671" s="124" t="n"/>
      <c r="E671" s="124" t="n"/>
      <c r="F671" s="125" t="n"/>
      <c r="G671" s="124" t="n"/>
      <c r="H671" s="372" t="n"/>
      <c r="I671" s="372" t="n"/>
      <c r="J671" s="373" t="n"/>
      <c r="K671" s="127" t="n"/>
      <c r="L671" s="374" t="n"/>
    </row>
    <row r="672">
      <c r="B672" s="123" t="n"/>
      <c r="C672" s="123" t="n"/>
      <c r="D672" s="124" t="n"/>
      <c r="E672" s="124" t="n"/>
      <c r="F672" s="125" t="n"/>
      <c r="G672" s="124" t="n"/>
      <c r="H672" s="372" t="n"/>
      <c r="I672" s="372" t="n"/>
      <c r="J672" s="373" t="n"/>
      <c r="K672" s="127" t="n"/>
      <c r="L672" s="374" t="n"/>
    </row>
    <row r="673">
      <c r="B673" s="123" t="n"/>
      <c r="C673" s="123" t="n"/>
      <c r="D673" s="124" t="n"/>
      <c r="E673" s="124" t="n"/>
      <c r="F673" s="125" t="n"/>
      <c r="G673" s="124" t="n"/>
      <c r="H673" s="372" t="n"/>
      <c r="I673" s="372" t="n"/>
      <c r="J673" s="373" t="n"/>
      <c r="K673" s="127" t="n"/>
      <c r="L673" s="374" t="n"/>
    </row>
    <row r="674">
      <c r="B674" s="123" t="n"/>
      <c r="C674" s="123" t="n"/>
      <c r="D674" s="124" t="n"/>
      <c r="E674" s="124" t="n"/>
      <c r="F674" s="125" t="n"/>
      <c r="G674" s="124" t="n"/>
      <c r="H674" s="372" t="n"/>
      <c r="I674" s="372" t="n"/>
      <c r="J674" s="373" t="n"/>
      <c r="K674" s="127" t="n"/>
      <c r="L674" s="374" t="n"/>
    </row>
    <row r="675">
      <c r="B675" s="123" t="n"/>
      <c r="C675" s="123" t="n"/>
      <c r="D675" s="124" t="n"/>
      <c r="E675" s="124" t="n"/>
      <c r="F675" s="125" t="n"/>
      <c r="G675" s="124" t="n"/>
      <c r="H675" s="372" t="n"/>
      <c r="I675" s="372" t="n"/>
      <c r="J675" s="373" t="n"/>
      <c r="K675" s="127" t="n"/>
      <c r="L675" s="374" t="n"/>
    </row>
    <row r="676">
      <c r="B676" s="123" t="n"/>
      <c r="C676" s="123" t="n"/>
      <c r="D676" s="124" t="n"/>
      <c r="E676" s="124" t="n"/>
      <c r="F676" s="125" t="n"/>
      <c r="G676" s="124" t="n"/>
      <c r="H676" s="372" t="n"/>
      <c r="I676" s="372" t="n"/>
      <c r="J676" s="373" t="n"/>
      <c r="K676" s="127" t="n"/>
      <c r="L676" s="374" t="n"/>
    </row>
    <row r="677">
      <c r="B677" s="123" t="n"/>
      <c r="C677" s="123" t="n"/>
      <c r="D677" s="124" t="n"/>
      <c r="E677" s="124" t="n"/>
      <c r="F677" s="125" t="n"/>
      <c r="G677" s="124" t="n"/>
      <c r="H677" s="372" t="n"/>
      <c r="I677" s="372" t="n"/>
      <c r="J677" s="373" t="n"/>
      <c r="K677" s="127" t="n"/>
      <c r="L677" s="374" t="n"/>
    </row>
    <row r="678">
      <c r="B678" s="123" t="n"/>
      <c r="C678" s="123" t="n"/>
      <c r="D678" s="124" t="n"/>
      <c r="E678" s="124" t="n"/>
      <c r="F678" s="125" t="n"/>
      <c r="G678" s="124" t="n"/>
      <c r="H678" s="372" t="n"/>
      <c r="I678" s="372" t="n"/>
      <c r="J678" s="373" t="n"/>
      <c r="K678" s="127" t="n"/>
      <c r="L678" s="374" t="n"/>
    </row>
    <row r="679">
      <c r="B679" s="123" t="n"/>
      <c r="C679" s="123" t="n"/>
      <c r="D679" s="124" t="n"/>
      <c r="E679" s="124" t="n"/>
      <c r="F679" s="125" t="n"/>
      <c r="G679" s="124" t="n"/>
      <c r="H679" s="372" t="n"/>
      <c r="I679" s="372" t="n"/>
      <c r="J679" s="373" t="n"/>
      <c r="K679" s="127" t="n"/>
      <c r="L679" s="374" t="n"/>
    </row>
    <row r="680">
      <c r="B680" s="123" t="n"/>
      <c r="C680" s="123" t="n"/>
      <c r="D680" s="124" t="n"/>
      <c r="E680" s="124" t="n"/>
      <c r="F680" s="125" t="n"/>
      <c r="G680" s="124" t="n"/>
      <c r="H680" s="372" t="n"/>
      <c r="I680" s="372" t="n"/>
      <c r="J680" s="373" t="n"/>
      <c r="K680" s="127" t="n"/>
      <c r="L680" s="374" t="n"/>
    </row>
    <row r="681">
      <c r="B681" s="123" t="n"/>
      <c r="C681" s="123" t="n"/>
      <c r="D681" s="124" t="n"/>
      <c r="E681" s="124" t="n"/>
      <c r="F681" s="125" t="n"/>
      <c r="G681" s="124" t="n"/>
      <c r="H681" s="372" t="n"/>
      <c r="I681" s="372" t="n"/>
      <c r="J681" s="373" t="n"/>
      <c r="K681" s="127" t="n"/>
      <c r="L681" s="374" t="n"/>
    </row>
    <row r="682">
      <c r="B682" s="123" t="n"/>
      <c r="C682" s="123" t="n"/>
      <c r="D682" s="124" t="n"/>
      <c r="E682" s="124" t="n"/>
      <c r="F682" s="125" t="n"/>
      <c r="G682" s="124" t="n"/>
      <c r="H682" s="372" t="n"/>
      <c r="I682" s="372" t="n"/>
      <c r="J682" s="373" t="n"/>
      <c r="K682" s="127" t="n"/>
      <c r="L682" s="374" t="n"/>
    </row>
    <row r="683">
      <c r="B683" s="123" t="n"/>
      <c r="C683" s="123" t="n"/>
      <c r="D683" s="124" t="n"/>
      <c r="E683" s="124" t="n"/>
      <c r="F683" s="125" t="n"/>
      <c r="G683" s="124" t="n"/>
      <c r="H683" s="372" t="n"/>
      <c r="I683" s="372" t="n"/>
      <c r="J683" s="373" t="n"/>
      <c r="K683" s="127" t="n"/>
      <c r="L683" s="374" t="n"/>
    </row>
    <row r="684">
      <c r="B684" s="123" t="n"/>
      <c r="C684" s="123" t="n"/>
      <c r="D684" s="124" t="n"/>
      <c r="E684" s="124" t="n"/>
      <c r="F684" s="125" t="n"/>
      <c r="G684" s="124" t="n"/>
      <c r="H684" s="372" t="n"/>
      <c r="I684" s="372" t="n"/>
      <c r="J684" s="373" t="n"/>
      <c r="K684" s="127" t="n"/>
      <c r="L684" s="374" t="n"/>
    </row>
    <row r="685">
      <c r="B685" s="123" t="n"/>
      <c r="C685" s="123" t="n"/>
      <c r="D685" s="124" t="n"/>
      <c r="E685" s="124" t="n"/>
      <c r="F685" s="125" t="n"/>
      <c r="G685" s="124" t="n"/>
      <c r="H685" s="372" t="n"/>
      <c r="I685" s="372" t="n"/>
      <c r="J685" s="373" t="n"/>
      <c r="K685" s="127" t="n"/>
      <c r="L685" s="374" t="n"/>
    </row>
    <row r="686">
      <c r="B686" s="123" t="n"/>
      <c r="C686" s="123" t="n"/>
      <c r="D686" s="124" t="n"/>
      <c r="E686" s="124" t="n"/>
      <c r="F686" s="125" t="n"/>
      <c r="G686" s="124" t="n"/>
      <c r="H686" s="372" t="n"/>
      <c r="I686" s="372" t="n"/>
      <c r="J686" s="373" t="n"/>
      <c r="K686" s="127" t="n"/>
      <c r="L686" s="374" t="n"/>
    </row>
    <row r="687">
      <c r="B687" s="123" t="n"/>
      <c r="C687" s="123" t="n"/>
      <c r="D687" s="124" t="n"/>
      <c r="E687" s="124" t="n"/>
      <c r="F687" s="125" t="n"/>
      <c r="G687" s="124" t="n"/>
      <c r="H687" s="372" t="n"/>
      <c r="I687" s="372" t="n"/>
      <c r="J687" s="373" t="n"/>
      <c r="K687" s="127" t="n"/>
      <c r="L687" s="374" t="n"/>
    </row>
    <row r="688">
      <c r="B688" s="123" t="n"/>
      <c r="C688" s="123" t="n"/>
      <c r="D688" s="124" t="n"/>
      <c r="E688" s="124" t="n"/>
      <c r="F688" s="125" t="n"/>
      <c r="G688" s="124" t="n"/>
      <c r="H688" s="372" t="n"/>
      <c r="I688" s="372" t="n"/>
      <c r="J688" s="373" t="n"/>
      <c r="K688" s="127" t="n"/>
      <c r="L688" s="374" t="n"/>
    </row>
    <row r="689">
      <c r="B689" s="123" t="n"/>
      <c r="C689" s="123" t="n"/>
      <c r="D689" s="124" t="n"/>
      <c r="E689" s="124" t="n"/>
      <c r="F689" s="125" t="n"/>
      <c r="G689" s="124" t="n"/>
      <c r="H689" s="372" t="n"/>
      <c r="I689" s="372" t="n"/>
      <c r="J689" s="373" t="n"/>
      <c r="K689" s="127" t="n"/>
      <c r="L689" s="374" t="n"/>
    </row>
    <row r="690">
      <c r="B690" s="123" t="n"/>
      <c r="C690" s="123" t="n"/>
      <c r="D690" s="124" t="n"/>
      <c r="E690" s="124" t="n"/>
      <c r="F690" s="125" t="n"/>
      <c r="G690" s="124" t="n"/>
      <c r="H690" s="372" t="n"/>
      <c r="I690" s="372" t="n"/>
      <c r="J690" s="373" t="n"/>
      <c r="K690" s="127" t="n"/>
      <c r="L690" s="374" t="n"/>
    </row>
    <row r="691">
      <c r="B691" s="123" t="n"/>
      <c r="C691" s="123" t="n"/>
      <c r="D691" s="124" t="n"/>
      <c r="E691" s="124" t="n"/>
      <c r="F691" s="125" t="n"/>
      <c r="G691" s="124" t="n"/>
      <c r="H691" s="372" t="n"/>
      <c r="I691" s="372" t="n"/>
      <c r="J691" s="373" t="n"/>
      <c r="K691" s="127" t="n"/>
      <c r="L691" s="374" t="n"/>
    </row>
    <row r="692">
      <c r="B692" s="123" t="n"/>
      <c r="C692" s="123" t="n"/>
      <c r="D692" s="124" t="n"/>
      <c r="E692" s="124" t="n"/>
      <c r="F692" s="125" t="n"/>
      <c r="G692" s="124" t="n"/>
      <c r="H692" s="372" t="n"/>
      <c r="I692" s="372" t="n"/>
      <c r="J692" s="373" t="n"/>
      <c r="K692" s="127" t="n"/>
      <c r="L692" s="374" t="n"/>
    </row>
    <row r="693">
      <c r="B693" s="123" t="n"/>
      <c r="C693" s="123" t="n"/>
      <c r="D693" s="124" t="n"/>
      <c r="E693" s="124" t="n"/>
      <c r="F693" s="125" t="n"/>
      <c r="G693" s="124" t="n"/>
      <c r="H693" s="372" t="n"/>
      <c r="I693" s="372" t="n"/>
      <c r="J693" s="373" t="n"/>
      <c r="K693" s="127" t="n"/>
      <c r="L693" s="374" t="n"/>
    </row>
    <row r="694">
      <c r="B694" s="123" t="n"/>
      <c r="C694" s="123" t="n"/>
      <c r="D694" s="124" t="n"/>
      <c r="E694" s="124" t="n"/>
      <c r="F694" s="125" t="n"/>
      <c r="G694" s="124" t="n"/>
      <c r="H694" s="372" t="n"/>
      <c r="I694" s="372" t="n"/>
      <c r="J694" s="373" t="n"/>
      <c r="K694" s="127" t="n"/>
      <c r="L694" s="374" t="n"/>
    </row>
    <row r="695">
      <c r="B695" s="123" t="n"/>
      <c r="C695" s="123" t="n"/>
      <c r="D695" s="124" t="n"/>
      <c r="E695" s="124" t="n"/>
      <c r="F695" s="125" t="n"/>
      <c r="G695" s="124" t="n"/>
      <c r="H695" s="372" t="n"/>
      <c r="I695" s="372" t="n"/>
      <c r="J695" s="373" t="n"/>
      <c r="K695" s="127" t="n"/>
      <c r="L695" s="374" t="n"/>
    </row>
    <row r="696">
      <c r="B696" s="123" t="n"/>
      <c r="C696" s="123" t="n"/>
      <c r="D696" s="124" t="n"/>
      <c r="E696" s="124" t="n"/>
      <c r="F696" s="125" t="n"/>
      <c r="G696" s="124" t="n"/>
      <c r="H696" s="372" t="n"/>
      <c r="I696" s="372" t="n"/>
      <c r="J696" s="373" t="n"/>
      <c r="K696" s="127" t="n"/>
      <c r="L696" s="374" t="n"/>
    </row>
    <row r="697">
      <c r="B697" s="123" t="n"/>
      <c r="C697" s="123" t="n"/>
      <c r="D697" s="124" t="n"/>
      <c r="E697" s="124" t="n"/>
      <c r="F697" s="125" t="n"/>
      <c r="G697" s="124" t="n"/>
      <c r="H697" s="372" t="n"/>
      <c r="I697" s="372" t="n"/>
      <c r="J697" s="373" t="n"/>
      <c r="K697" s="127" t="n"/>
      <c r="L697" s="374" t="n"/>
    </row>
    <row r="698">
      <c r="B698" s="123" t="n"/>
      <c r="C698" s="123" t="n"/>
      <c r="D698" s="124" t="n"/>
      <c r="E698" s="124" t="n"/>
      <c r="F698" s="125" t="n"/>
      <c r="G698" s="124" t="n"/>
      <c r="H698" s="372" t="n"/>
      <c r="I698" s="372" t="n"/>
      <c r="J698" s="373" t="n"/>
      <c r="K698" s="127" t="n"/>
      <c r="L698" s="374" t="n"/>
    </row>
    <row r="699">
      <c r="B699" s="123" t="n"/>
      <c r="C699" s="123" t="n"/>
      <c r="D699" s="124" t="n"/>
      <c r="E699" s="124" t="n"/>
      <c r="F699" s="125" t="n"/>
      <c r="G699" s="124" t="n"/>
      <c r="H699" s="372" t="n"/>
      <c r="I699" s="372" t="n"/>
      <c r="J699" s="373" t="n"/>
      <c r="K699" s="127" t="n"/>
      <c r="L699" s="374" t="n"/>
    </row>
    <row r="700">
      <c r="B700" s="123" t="n"/>
      <c r="C700" s="123" t="n"/>
      <c r="D700" s="124" t="n"/>
      <c r="E700" s="124" t="n"/>
      <c r="F700" s="125" t="n"/>
      <c r="G700" s="124" t="n"/>
      <c r="H700" s="372" t="n"/>
      <c r="I700" s="372" t="n"/>
      <c r="J700" s="373" t="n"/>
      <c r="K700" s="127" t="n"/>
      <c r="L700" s="374" t="n"/>
    </row>
    <row r="701">
      <c r="B701" s="123" t="n"/>
      <c r="C701" s="123" t="n"/>
      <c r="D701" s="124" t="n"/>
      <c r="E701" s="124" t="n"/>
      <c r="F701" s="125" t="n"/>
      <c r="G701" s="124" t="n"/>
      <c r="H701" s="372" t="n"/>
      <c r="I701" s="372" t="n"/>
      <c r="J701" s="373" t="n"/>
      <c r="K701" s="127" t="n"/>
      <c r="L701" s="374" t="n"/>
    </row>
    <row r="702">
      <c r="B702" s="123" t="n"/>
      <c r="C702" s="123" t="n"/>
      <c r="D702" s="124" t="n"/>
      <c r="E702" s="124" t="n"/>
      <c r="F702" s="125" t="n"/>
      <c r="G702" s="124" t="n"/>
      <c r="H702" s="372" t="n"/>
      <c r="I702" s="372" t="n"/>
      <c r="J702" s="373" t="n"/>
      <c r="K702" s="127" t="n"/>
      <c r="L702" s="374" t="n"/>
    </row>
    <row r="703">
      <c r="B703" s="123" t="n"/>
      <c r="C703" s="123" t="n"/>
      <c r="D703" s="124" t="n"/>
      <c r="E703" s="124" t="n"/>
      <c r="F703" s="125" t="n"/>
      <c r="G703" s="124" t="n"/>
      <c r="H703" s="372" t="n"/>
      <c r="I703" s="372" t="n"/>
      <c r="J703" s="373" t="n"/>
      <c r="K703" s="127" t="n"/>
      <c r="L703" s="374" t="n"/>
    </row>
    <row r="704">
      <c r="B704" s="123" t="n"/>
      <c r="C704" s="123" t="n"/>
      <c r="D704" s="124" t="n"/>
      <c r="E704" s="124" t="n"/>
      <c r="F704" s="125" t="n"/>
      <c r="G704" s="124" t="n"/>
      <c r="H704" s="372" t="n"/>
      <c r="I704" s="372" t="n"/>
      <c r="J704" s="373" t="n"/>
      <c r="K704" s="127" t="n"/>
      <c r="L704" s="374" t="n"/>
    </row>
    <row r="705">
      <c r="B705" s="123" t="n"/>
      <c r="C705" s="123" t="n"/>
      <c r="D705" s="124" t="n"/>
      <c r="E705" s="124" t="n"/>
      <c r="F705" s="125" t="n"/>
      <c r="G705" s="124" t="n"/>
      <c r="H705" s="372" t="n"/>
      <c r="I705" s="372" t="n"/>
      <c r="J705" s="373" t="n"/>
      <c r="K705" s="127" t="n"/>
      <c r="L705" s="374" t="n"/>
    </row>
    <row r="706">
      <c r="B706" s="123" t="n"/>
      <c r="C706" s="123" t="n"/>
      <c r="D706" s="124" t="n"/>
      <c r="E706" s="124" t="n"/>
      <c r="F706" s="125" t="n"/>
      <c r="G706" s="124" t="n"/>
      <c r="H706" s="372" t="n"/>
      <c r="I706" s="372" t="n"/>
      <c r="J706" s="373" t="n"/>
      <c r="K706" s="127" t="n"/>
      <c r="L706" s="374" t="n"/>
    </row>
    <row r="707">
      <c r="B707" s="123" t="n"/>
      <c r="C707" s="123" t="n"/>
      <c r="D707" s="124" t="n"/>
      <c r="E707" s="124" t="n"/>
      <c r="F707" s="125" t="n"/>
      <c r="G707" s="124" t="n"/>
      <c r="H707" s="372" t="n"/>
      <c r="I707" s="372" t="n"/>
      <c r="J707" s="373" t="n"/>
      <c r="K707" s="127" t="n"/>
      <c r="L707" s="374" t="n"/>
    </row>
    <row r="708">
      <c r="B708" s="123" t="n"/>
      <c r="C708" s="123" t="n"/>
      <c r="D708" s="124" t="n"/>
      <c r="E708" s="124" t="n"/>
      <c r="F708" s="125" t="n"/>
      <c r="G708" s="124" t="n"/>
      <c r="H708" s="372" t="n"/>
      <c r="I708" s="372" t="n"/>
      <c r="J708" s="373" t="n"/>
      <c r="K708" s="127" t="n"/>
      <c r="L708" s="374" t="n"/>
    </row>
    <row r="709">
      <c r="B709" s="123" t="n"/>
      <c r="C709" s="123" t="n"/>
      <c r="D709" s="124" t="n"/>
      <c r="E709" s="124" t="n"/>
      <c r="F709" s="125" t="n"/>
      <c r="G709" s="124" t="n"/>
      <c r="H709" s="372" t="n"/>
      <c r="I709" s="372" t="n"/>
      <c r="J709" s="373" t="n"/>
      <c r="K709" s="127" t="n"/>
      <c r="L709" s="374" t="n"/>
    </row>
    <row r="710">
      <c r="B710" s="123" t="n"/>
      <c r="C710" s="123" t="n"/>
      <c r="D710" s="124" t="n"/>
      <c r="E710" s="124" t="n"/>
      <c r="F710" s="125" t="n"/>
      <c r="G710" s="124" t="n"/>
      <c r="H710" s="372" t="n"/>
      <c r="I710" s="372" t="n"/>
      <c r="J710" s="373" t="n"/>
      <c r="K710" s="127" t="n"/>
      <c r="L710" s="374" t="n"/>
    </row>
    <row r="711">
      <c r="B711" s="123" t="n"/>
      <c r="C711" s="123" t="n"/>
      <c r="D711" s="124" t="n"/>
      <c r="E711" s="124" t="n"/>
      <c r="F711" s="125" t="n"/>
      <c r="G711" s="124" t="n"/>
      <c r="H711" s="372" t="n"/>
      <c r="I711" s="372" t="n"/>
      <c r="J711" s="373" t="n"/>
      <c r="K711" s="127" t="n"/>
      <c r="L711" s="374" t="n"/>
    </row>
    <row r="712">
      <c r="B712" s="123" t="n"/>
      <c r="C712" s="123" t="n"/>
      <c r="D712" s="124" t="n"/>
      <c r="E712" s="124" t="n"/>
      <c r="F712" s="125" t="n"/>
      <c r="G712" s="124" t="n"/>
      <c r="H712" s="372" t="n"/>
      <c r="I712" s="372" t="n"/>
      <c r="J712" s="373" t="n"/>
      <c r="K712" s="127" t="n"/>
      <c r="L712" s="374" t="n"/>
    </row>
    <row r="713">
      <c r="B713" s="123" t="n"/>
      <c r="C713" s="123" t="n"/>
      <c r="D713" s="124" t="n"/>
      <c r="E713" s="124" t="n"/>
      <c r="F713" s="125" t="n"/>
      <c r="G713" s="124" t="n"/>
      <c r="H713" s="372" t="n"/>
      <c r="I713" s="372" t="n"/>
      <c r="J713" s="373" t="n"/>
      <c r="K713" s="127" t="n"/>
      <c r="L713" s="374" t="n"/>
    </row>
    <row r="714">
      <c r="B714" s="123" t="n"/>
      <c r="C714" s="123" t="n"/>
      <c r="D714" s="124" t="n"/>
      <c r="E714" s="124" t="n"/>
      <c r="F714" s="125" t="n"/>
      <c r="G714" s="124" t="n"/>
      <c r="H714" s="372" t="n"/>
      <c r="I714" s="372" t="n"/>
      <c r="J714" s="373" t="n"/>
      <c r="K714" s="127" t="n"/>
      <c r="L714" s="374" t="n"/>
    </row>
    <row r="715">
      <c r="B715" s="123" t="n"/>
      <c r="C715" s="123" t="n"/>
      <c r="D715" s="124" t="n"/>
      <c r="E715" s="124" t="n"/>
      <c r="F715" s="125" t="n"/>
      <c r="G715" s="124" t="n"/>
      <c r="H715" s="372" t="n"/>
      <c r="I715" s="372" t="n"/>
      <c r="J715" s="373" t="n"/>
      <c r="K715" s="127" t="n"/>
      <c r="L715" s="374" t="n"/>
    </row>
    <row r="716">
      <c r="B716" s="123" t="n"/>
      <c r="C716" s="123" t="n"/>
      <c r="D716" s="124" t="n"/>
      <c r="E716" s="124" t="n"/>
      <c r="F716" s="125" t="n"/>
      <c r="G716" s="124" t="n"/>
      <c r="H716" s="372" t="n"/>
      <c r="I716" s="372" t="n"/>
      <c r="J716" s="373" t="n"/>
      <c r="K716" s="127" t="n"/>
      <c r="L716" s="374" t="n"/>
    </row>
    <row r="717">
      <c r="B717" s="123" t="n"/>
      <c r="C717" s="123" t="n"/>
      <c r="D717" s="124" t="n"/>
      <c r="E717" s="124" t="n"/>
      <c r="F717" s="125" t="n"/>
      <c r="G717" s="124" t="n"/>
      <c r="H717" s="372" t="n"/>
      <c r="I717" s="372" t="n"/>
      <c r="J717" s="373" t="n"/>
      <c r="K717" s="127" t="n"/>
      <c r="L717" s="374" t="n"/>
    </row>
    <row r="718">
      <c r="B718" s="123" t="n"/>
      <c r="C718" s="123" t="n"/>
      <c r="D718" s="124" t="n"/>
      <c r="E718" s="124" t="n"/>
      <c r="F718" s="125" t="n"/>
      <c r="G718" s="124" t="n"/>
      <c r="H718" s="372" t="n"/>
      <c r="I718" s="372" t="n"/>
      <c r="J718" s="373" t="n"/>
      <c r="K718" s="127" t="n"/>
      <c r="L718" s="374" t="n"/>
    </row>
    <row r="719">
      <c r="B719" s="123" t="n"/>
      <c r="C719" s="123" t="n"/>
      <c r="D719" s="124" t="n"/>
      <c r="E719" s="124" t="n"/>
      <c r="F719" s="125" t="n"/>
      <c r="G719" s="124" t="n"/>
      <c r="H719" s="372" t="n"/>
      <c r="I719" s="372" t="n"/>
      <c r="J719" s="373" t="n"/>
      <c r="K719" s="127" t="n"/>
      <c r="L719" s="374" t="n"/>
    </row>
    <row r="720">
      <c r="B720" s="123" t="n"/>
      <c r="C720" s="123" t="n"/>
      <c r="D720" s="124" t="n"/>
      <c r="E720" s="124" t="n"/>
      <c r="F720" s="125" t="n"/>
      <c r="G720" s="124" t="n"/>
      <c r="H720" s="372" t="n"/>
      <c r="I720" s="372" t="n"/>
      <c r="J720" s="373" t="n"/>
      <c r="K720" s="127" t="n"/>
      <c r="L720" s="374" t="n"/>
    </row>
    <row r="721">
      <c r="B721" s="123" t="n"/>
      <c r="C721" s="123" t="n"/>
      <c r="D721" s="124" t="n"/>
      <c r="E721" s="124" t="n"/>
      <c r="F721" s="125" t="n"/>
      <c r="G721" s="124" t="n"/>
      <c r="H721" s="372" t="n"/>
      <c r="I721" s="372" t="n"/>
      <c r="J721" s="373" t="n"/>
      <c r="K721" s="127" t="n"/>
      <c r="L721" s="374" t="n"/>
    </row>
    <row r="722">
      <c r="B722" s="123" t="n"/>
      <c r="C722" s="123" t="n"/>
      <c r="D722" s="124" t="n"/>
      <c r="E722" s="124" t="n"/>
      <c r="F722" s="125" t="n"/>
      <c r="G722" s="124" t="n"/>
      <c r="H722" s="372" t="n"/>
      <c r="I722" s="372" t="n"/>
      <c r="J722" s="373" t="n"/>
      <c r="K722" s="127" t="n"/>
      <c r="L722" s="374" t="n"/>
    </row>
    <row r="723">
      <c r="B723" s="123" t="n"/>
      <c r="C723" s="123" t="n"/>
      <c r="D723" s="124" t="n"/>
      <c r="E723" s="124" t="n"/>
      <c r="F723" s="125" t="n"/>
      <c r="G723" s="124" t="n"/>
      <c r="H723" s="372" t="n"/>
      <c r="I723" s="372" t="n"/>
      <c r="J723" s="373" t="n"/>
      <c r="K723" s="127" t="n"/>
      <c r="L723" s="374" t="n"/>
    </row>
    <row r="724">
      <c r="B724" s="123" t="n"/>
      <c r="C724" s="123" t="n"/>
      <c r="D724" s="124" t="n"/>
      <c r="E724" s="124" t="n"/>
      <c r="F724" s="125" t="n"/>
      <c r="G724" s="124" t="n"/>
      <c r="H724" s="372" t="n"/>
      <c r="I724" s="372" t="n"/>
      <c r="J724" s="373" t="n"/>
      <c r="K724" s="127" t="n"/>
      <c r="L724" s="374" t="n"/>
    </row>
    <row r="725">
      <c r="B725" s="123" t="n"/>
      <c r="C725" s="123" t="n"/>
      <c r="D725" s="124" t="n"/>
      <c r="E725" s="124" t="n"/>
      <c r="F725" s="125" t="n"/>
      <c r="G725" s="124" t="n"/>
      <c r="H725" s="372" t="n"/>
      <c r="I725" s="372" t="n"/>
      <c r="J725" s="373" t="n"/>
      <c r="K725" s="127" t="n"/>
      <c r="L725" s="374" t="n"/>
    </row>
    <row r="726">
      <c r="B726" s="123" t="n"/>
      <c r="C726" s="123" t="n"/>
      <c r="D726" s="124" t="n"/>
      <c r="E726" s="124" t="n"/>
      <c r="F726" s="125" t="n"/>
      <c r="G726" s="124" t="n"/>
      <c r="H726" s="372" t="n"/>
      <c r="I726" s="372" t="n"/>
      <c r="J726" s="373" t="n"/>
      <c r="K726" s="127" t="n"/>
      <c r="L726" s="374" t="n"/>
    </row>
    <row r="727">
      <c r="B727" s="123" t="n"/>
      <c r="C727" s="123" t="n"/>
      <c r="D727" s="124" t="n"/>
      <c r="E727" s="124" t="n"/>
      <c r="F727" s="125" t="n"/>
      <c r="G727" s="124" t="n"/>
      <c r="H727" s="372" t="n"/>
      <c r="I727" s="372" t="n"/>
      <c r="J727" s="373" t="n"/>
      <c r="K727" s="127" t="n"/>
      <c r="L727" s="374" t="n"/>
    </row>
    <row r="728">
      <c r="B728" s="123" t="n"/>
      <c r="C728" s="123" t="n"/>
      <c r="D728" s="124" t="n"/>
      <c r="E728" s="124" t="n"/>
      <c r="F728" s="125" t="n"/>
      <c r="G728" s="124" t="n"/>
      <c r="H728" s="372" t="n"/>
      <c r="I728" s="372" t="n"/>
      <c r="J728" s="373" t="n"/>
      <c r="K728" s="127" t="n"/>
      <c r="L728" s="374" t="n"/>
    </row>
    <row r="729">
      <c r="B729" s="123" t="n"/>
      <c r="C729" s="123" t="n"/>
      <c r="D729" s="124" t="n"/>
      <c r="E729" s="124" t="n"/>
      <c r="F729" s="125" t="n"/>
      <c r="G729" s="124" t="n"/>
      <c r="H729" s="372" t="n"/>
      <c r="I729" s="372" t="n"/>
      <c r="J729" s="373" t="n"/>
      <c r="K729" s="127" t="n"/>
      <c r="L729" s="374" t="n"/>
    </row>
    <row r="730">
      <c r="B730" s="123" t="n"/>
      <c r="C730" s="123" t="n"/>
      <c r="D730" s="124" t="n"/>
      <c r="E730" s="124" t="n"/>
      <c r="F730" s="125" t="n"/>
      <c r="G730" s="124" t="n"/>
      <c r="H730" s="372" t="n"/>
      <c r="I730" s="372" t="n"/>
      <c r="J730" s="373" t="n"/>
      <c r="K730" s="127" t="n"/>
      <c r="L730" s="374" t="n"/>
    </row>
    <row r="731">
      <c r="B731" s="123" t="n"/>
      <c r="C731" s="123" t="n"/>
      <c r="D731" s="124" t="n"/>
      <c r="E731" s="124" t="n"/>
      <c r="F731" s="125" t="n"/>
      <c r="G731" s="124" t="n"/>
      <c r="H731" s="372" t="n"/>
      <c r="I731" s="372" t="n"/>
      <c r="J731" s="373" t="n"/>
      <c r="K731" s="127" t="n"/>
      <c r="L731" s="374" t="n"/>
    </row>
    <row r="732">
      <c r="B732" s="123" t="n"/>
      <c r="C732" s="123" t="n"/>
      <c r="D732" s="124" t="n"/>
      <c r="E732" s="124" t="n"/>
      <c r="F732" s="125" t="n"/>
      <c r="G732" s="124" t="n"/>
      <c r="H732" s="372" t="n"/>
      <c r="I732" s="372" t="n"/>
      <c r="J732" s="373" t="n"/>
      <c r="K732" s="127" t="n"/>
      <c r="L732" s="374" t="n"/>
    </row>
    <row r="733">
      <c r="B733" s="123" t="n"/>
      <c r="C733" s="123" t="n"/>
      <c r="D733" s="124" t="n"/>
      <c r="E733" s="124" t="n"/>
      <c r="F733" s="125" t="n"/>
      <c r="G733" s="124" t="n"/>
      <c r="H733" s="372" t="n"/>
      <c r="I733" s="372" t="n"/>
      <c r="J733" s="373" t="n"/>
      <c r="K733" s="127" t="n"/>
      <c r="L733" s="374" t="n"/>
    </row>
    <row r="734">
      <c r="B734" s="123" t="n"/>
      <c r="C734" s="123" t="n"/>
      <c r="D734" s="124" t="n"/>
      <c r="E734" s="124" t="n"/>
      <c r="F734" s="125" t="n"/>
      <c r="G734" s="124" t="n"/>
      <c r="H734" s="372" t="n"/>
      <c r="I734" s="372" t="n"/>
      <c r="J734" s="373" t="n"/>
      <c r="K734" s="127" t="n"/>
      <c r="L734" s="374" t="n"/>
    </row>
    <row r="735">
      <c r="B735" s="123" t="n"/>
      <c r="C735" s="123" t="n"/>
      <c r="D735" s="124" t="n"/>
      <c r="E735" s="124" t="n"/>
      <c r="F735" s="125" t="n"/>
      <c r="G735" s="124" t="n"/>
      <c r="H735" s="372" t="n"/>
      <c r="I735" s="372" t="n"/>
      <c r="J735" s="373" t="n"/>
      <c r="K735" s="127" t="n"/>
      <c r="L735" s="374" t="n"/>
    </row>
    <row r="736">
      <c r="B736" s="123" t="n"/>
      <c r="C736" s="123" t="n"/>
      <c r="D736" s="124" t="n"/>
      <c r="E736" s="124" t="n"/>
      <c r="F736" s="125" t="n"/>
      <c r="G736" s="124" t="n"/>
      <c r="H736" s="372" t="n"/>
      <c r="I736" s="372" t="n"/>
      <c r="J736" s="373" t="n"/>
      <c r="K736" s="127" t="n"/>
      <c r="L736" s="374" t="n"/>
    </row>
    <row r="737">
      <c r="B737" s="123" t="n"/>
      <c r="C737" s="123" t="n"/>
      <c r="D737" s="124" t="n"/>
      <c r="E737" s="124" t="n"/>
      <c r="F737" s="125" t="n"/>
      <c r="G737" s="124" t="n"/>
      <c r="H737" s="372" t="n"/>
      <c r="I737" s="372" t="n"/>
      <c r="J737" s="373" t="n"/>
      <c r="K737" s="127" t="n"/>
      <c r="L737" s="374" t="n"/>
    </row>
    <row r="738">
      <c r="B738" s="123" t="n"/>
      <c r="C738" s="123" t="n"/>
      <c r="D738" s="124" t="n"/>
      <c r="E738" s="124" t="n"/>
      <c r="F738" s="125" t="n"/>
      <c r="G738" s="124" t="n"/>
      <c r="H738" s="372" t="n"/>
      <c r="I738" s="372" t="n"/>
      <c r="J738" s="373" t="n"/>
      <c r="K738" s="127" t="n"/>
      <c r="L738" s="374" t="n"/>
    </row>
    <row r="739">
      <c r="B739" s="123" t="n"/>
      <c r="C739" s="123" t="n"/>
      <c r="D739" s="124" t="n"/>
      <c r="E739" s="124" t="n"/>
      <c r="F739" s="125" t="n"/>
      <c r="G739" s="124" t="n"/>
      <c r="H739" s="372" t="n"/>
      <c r="I739" s="372" t="n"/>
      <c r="J739" s="373" t="n"/>
      <c r="K739" s="127" t="n"/>
      <c r="L739" s="374" t="n"/>
    </row>
    <row r="740">
      <c r="B740" s="123" t="n"/>
      <c r="C740" s="123" t="n"/>
      <c r="D740" s="124" t="n"/>
      <c r="E740" s="124" t="n"/>
      <c r="F740" s="125" t="n"/>
      <c r="G740" s="124" t="n"/>
      <c r="H740" s="372" t="n"/>
      <c r="I740" s="372" t="n"/>
      <c r="J740" s="373" t="n"/>
      <c r="K740" s="127" t="n"/>
      <c r="L740" s="374" t="n"/>
    </row>
    <row r="741">
      <c r="B741" s="123" t="n"/>
      <c r="C741" s="123" t="n"/>
      <c r="D741" s="124" t="n"/>
      <c r="E741" s="124" t="n"/>
      <c r="F741" s="125" t="n"/>
      <c r="G741" s="124" t="n"/>
      <c r="H741" s="372" t="n"/>
      <c r="I741" s="372" t="n"/>
      <c r="J741" s="373" t="n"/>
      <c r="K741" s="127" t="n"/>
      <c r="L741" s="374" t="n"/>
    </row>
    <row r="742">
      <c r="B742" s="123" t="n"/>
      <c r="C742" s="123" t="n"/>
      <c r="D742" s="124" t="n"/>
      <c r="E742" s="124" t="n"/>
      <c r="F742" s="125" t="n"/>
      <c r="G742" s="124" t="n"/>
      <c r="H742" s="372" t="n"/>
      <c r="I742" s="372" t="n"/>
      <c r="J742" s="373" t="n"/>
      <c r="K742" s="127" t="n"/>
      <c r="L742" s="374" t="n"/>
    </row>
    <row r="743">
      <c r="B743" s="123" t="n"/>
      <c r="C743" s="123" t="n"/>
      <c r="D743" s="124" t="n"/>
      <c r="E743" s="124" t="n"/>
      <c r="F743" s="125" t="n"/>
      <c r="G743" s="124" t="n"/>
      <c r="H743" s="372" t="n"/>
      <c r="I743" s="372" t="n"/>
      <c r="J743" s="373" t="n"/>
      <c r="K743" s="127" t="n"/>
      <c r="L743" s="374" t="n"/>
    </row>
    <row r="744">
      <c r="B744" s="123" t="n"/>
      <c r="C744" s="123" t="n"/>
      <c r="D744" s="124" t="n"/>
      <c r="E744" s="124" t="n"/>
      <c r="F744" s="125" t="n"/>
      <c r="G744" s="124" t="n"/>
      <c r="H744" s="372" t="n"/>
      <c r="I744" s="372" t="n"/>
      <c r="J744" s="373" t="n"/>
      <c r="K744" s="127" t="n"/>
      <c r="L744" s="374" t="n"/>
    </row>
    <row r="745">
      <c r="B745" s="123" t="n"/>
      <c r="C745" s="123" t="n"/>
      <c r="D745" s="124" t="n"/>
      <c r="E745" s="124" t="n"/>
      <c r="F745" s="125" t="n"/>
      <c r="G745" s="124" t="n"/>
      <c r="H745" s="372" t="n"/>
      <c r="I745" s="372" t="n"/>
      <c r="J745" s="373" t="n"/>
      <c r="K745" s="127" t="n"/>
      <c r="L745" s="374" t="n"/>
    </row>
    <row r="746">
      <c r="B746" s="123" t="n"/>
      <c r="C746" s="123" t="n"/>
      <c r="D746" s="124" t="n"/>
      <c r="E746" s="124" t="n"/>
      <c r="F746" s="125" t="n"/>
      <c r="G746" s="124" t="n"/>
      <c r="H746" s="372" t="n"/>
      <c r="I746" s="372" t="n"/>
      <c r="J746" s="373" t="n"/>
      <c r="K746" s="127" t="n"/>
      <c r="L746" s="374" t="n"/>
    </row>
    <row r="747">
      <c r="B747" s="123" t="n"/>
      <c r="C747" s="123" t="n"/>
      <c r="D747" s="124" t="n"/>
      <c r="E747" s="124" t="n"/>
      <c r="F747" s="125" t="n"/>
      <c r="G747" s="124" t="n"/>
      <c r="H747" s="372" t="n"/>
      <c r="I747" s="372" t="n"/>
      <c r="J747" s="373" t="n"/>
      <c r="K747" s="127" t="n"/>
      <c r="L747" s="374" t="n"/>
    </row>
    <row r="748">
      <c r="B748" s="123" t="n"/>
      <c r="C748" s="123" t="n"/>
      <c r="D748" s="124" t="n"/>
      <c r="E748" s="124" t="n"/>
      <c r="F748" s="125" t="n"/>
      <c r="G748" s="124" t="n"/>
      <c r="H748" s="372" t="n"/>
      <c r="I748" s="372" t="n"/>
      <c r="J748" s="373" t="n"/>
      <c r="K748" s="127" t="n"/>
      <c r="L748" s="374" t="n"/>
    </row>
    <row r="749">
      <c r="B749" s="123" t="n"/>
      <c r="C749" s="123" t="n"/>
      <c r="D749" s="124" t="n"/>
      <c r="E749" s="124" t="n"/>
      <c r="F749" s="125" t="n"/>
      <c r="G749" s="124" t="n"/>
      <c r="H749" s="372" t="n"/>
      <c r="I749" s="372" t="n"/>
      <c r="J749" s="373" t="n"/>
      <c r="K749" s="127" t="n"/>
      <c r="L749" s="374" t="n"/>
    </row>
    <row r="750">
      <c r="B750" s="123" t="n"/>
      <c r="C750" s="123" t="n"/>
      <c r="D750" s="124" t="n"/>
      <c r="E750" s="124" t="n"/>
      <c r="F750" s="125" t="n"/>
      <c r="G750" s="124" t="n"/>
      <c r="H750" s="372" t="n"/>
      <c r="I750" s="372" t="n"/>
      <c r="J750" s="373" t="n"/>
      <c r="K750" s="127" t="n"/>
      <c r="L750" s="374" t="n"/>
    </row>
    <row r="751">
      <c r="B751" s="123" t="n"/>
      <c r="C751" s="123" t="n"/>
      <c r="D751" s="124" t="n"/>
      <c r="E751" s="124" t="n"/>
      <c r="F751" s="125" t="n"/>
      <c r="G751" s="124" t="n"/>
      <c r="H751" s="372" t="n"/>
      <c r="I751" s="372" t="n"/>
      <c r="J751" s="373" t="n"/>
      <c r="K751" s="127" t="n"/>
      <c r="L751" s="374" t="n"/>
    </row>
    <row r="752">
      <c r="B752" s="123" t="n"/>
      <c r="C752" s="123" t="n"/>
      <c r="D752" s="124" t="n"/>
      <c r="E752" s="124" t="n"/>
      <c r="F752" s="125" t="n"/>
      <c r="G752" s="124" t="n"/>
      <c r="H752" s="372" t="n"/>
      <c r="I752" s="372" t="n"/>
      <c r="J752" s="373" t="n"/>
      <c r="K752" s="127" t="n"/>
      <c r="L752" s="374" t="n"/>
    </row>
    <row r="753">
      <c r="B753" s="123" t="n"/>
      <c r="C753" s="123" t="n"/>
      <c r="D753" s="124" t="n"/>
      <c r="E753" s="124" t="n"/>
      <c r="F753" s="125" t="n"/>
      <c r="G753" s="124" t="n"/>
      <c r="H753" s="372" t="n"/>
      <c r="I753" s="372" t="n"/>
      <c r="J753" s="373" t="n"/>
      <c r="K753" s="127" t="n"/>
      <c r="L753" s="374" t="n"/>
    </row>
    <row r="754">
      <c r="B754" s="123" t="n"/>
      <c r="C754" s="123" t="n"/>
      <c r="D754" s="124" t="n"/>
      <c r="E754" s="124" t="n"/>
      <c r="F754" s="125" t="n"/>
      <c r="G754" s="124" t="n"/>
      <c r="H754" s="372" t="n"/>
      <c r="I754" s="372" t="n"/>
      <c r="J754" s="373" t="n"/>
      <c r="K754" s="127" t="n"/>
      <c r="L754" s="374" t="n"/>
    </row>
    <row r="755">
      <c r="B755" s="123" t="n"/>
      <c r="C755" s="123" t="n"/>
      <c r="D755" s="124" t="n"/>
      <c r="E755" s="124" t="n"/>
      <c r="F755" s="125" t="n"/>
      <c r="G755" s="124" t="n"/>
      <c r="H755" s="372" t="n"/>
      <c r="I755" s="372" t="n"/>
      <c r="J755" s="373" t="n"/>
      <c r="K755" s="127" t="n"/>
      <c r="L755" s="374" t="n"/>
    </row>
    <row r="756">
      <c r="B756" s="123" t="n"/>
      <c r="C756" s="123" t="n"/>
      <c r="D756" s="124" t="n"/>
      <c r="E756" s="124" t="n"/>
      <c r="F756" s="125" t="n"/>
      <c r="G756" s="124" t="n"/>
      <c r="H756" s="372" t="n"/>
      <c r="I756" s="372" t="n"/>
      <c r="J756" s="373" t="n"/>
      <c r="K756" s="127" t="n"/>
      <c r="L756" s="374" t="n"/>
    </row>
    <row r="757">
      <c r="B757" s="123" t="n"/>
      <c r="C757" s="123" t="n"/>
      <c r="D757" s="124" t="n"/>
      <c r="E757" s="124" t="n"/>
      <c r="F757" s="125" t="n"/>
      <c r="G757" s="124" t="n"/>
      <c r="H757" s="372" t="n"/>
      <c r="I757" s="372" t="n"/>
      <c r="J757" s="373" t="n"/>
      <c r="K757" s="127" t="n"/>
      <c r="L757" s="374" t="n"/>
    </row>
    <row r="758">
      <c r="B758" s="123" t="n"/>
      <c r="C758" s="123" t="n"/>
      <c r="D758" s="124" t="n"/>
      <c r="E758" s="124" t="n"/>
      <c r="F758" s="125" t="n"/>
      <c r="G758" s="124" t="n"/>
      <c r="H758" s="372" t="n"/>
      <c r="I758" s="372" t="n"/>
      <c r="J758" s="373" t="n"/>
      <c r="K758" s="127" t="n"/>
      <c r="L758" s="374" t="n"/>
    </row>
    <row r="759">
      <c r="B759" s="123" t="n"/>
      <c r="C759" s="123" t="n"/>
      <c r="D759" s="124" t="n"/>
      <c r="E759" s="124" t="n"/>
      <c r="F759" s="125" t="n"/>
      <c r="G759" s="124" t="n"/>
      <c r="H759" s="372" t="n"/>
      <c r="I759" s="372" t="n"/>
      <c r="J759" s="373" t="n"/>
      <c r="K759" s="127" t="n"/>
      <c r="L759" s="374" t="n"/>
    </row>
    <row r="760">
      <c r="B760" s="123" t="n"/>
      <c r="C760" s="123" t="n"/>
      <c r="D760" s="124" t="n"/>
      <c r="E760" s="124" t="n"/>
      <c r="F760" s="125" t="n"/>
      <c r="G760" s="124" t="n"/>
      <c r="H760" s="372" t="n"/>
      <c r="I760" s="372" t="n"/>
      <c r="J760" s="373" t="n"/>
      <c r="K760" s="127" t="n"/>
      <c r="L760" s="374" t="n"/>
    </row>
    <row r="761">
      <c r="B761" s="123" t="n"/>
      <c r="C761" s="123" t="n"/>
      <c r="D761" s="124" t="n"/>
      <c r="E761" s="124" t="n"/>
      <c r="F761" s="125" t="n"/>
      <c r="G761" s="124" t="n"/>
      <c r="H761" s="372" t="n"/>
      <c r="I761" s="372" t="n"/>
      <c r="J761" s="373" t="n"/>
      <c r="K761" s="127" t="n"/>
      <c r="L761" s="374" t="n"/>
    </row>
    <row r="762">
      <c r="B762" s="123" t="n"/>
      <c r="C762" s="123" t="n"/>
      <c r="D762" s="124" t="n"/>
      <c r="E762" s="124" t="n"/>
      <c r="F762" s="125" t="n"/>
      <c r="G762" s="124" t="n"/>
      <c r="H762" s="372" t="n"/>
      <c r="I762" s="372" t="n"/>
      <c r="J762" s="373" t="n"/>
      <c r="K762" s="127" t="n"/>
      <c r="L762" s="374" t="n"/>
    </row>
    <row r="763">
      <c r="B763" s="123" t="n"/>
      <c r="C763" s="123" t="n"/>
      <c r="D763" s="124" t="n"/>
      <c r="E763" s="124" t="n"/>
      <c r="F763" s="125" t="n"/>
      <c r="G763" s="124" t="n"/>
      <c r="H763" s="372" t="n"/>
      <c r="I763" s="372" t="n"/>
      <c r="J763" s="373" t="n"/>
      <c r="K763" s="127" t="n"/>
      <c r="L763" s="374" t="n"/>
    </row>
    <row r="764">
      <c r="B764" s="123" t="n"/>
      <c r="C764" s="123" t="n"/>
      <c r="D764" s="124" t="n"/>
      <c r="E764" s="124" t="n"/>
      <c r="F764" s="125" t="n"/>
      <c r="G764" s="124" t="n"/>
      <c r="H764" s="372" t="n"/>
      <c r="I764" s="372" t="n"/>
      <c r="J764" s="373" t="n"/>
      <c r="K764" s="127" t="n"/>
      <c r="L764" s="374" t="n"/>
    </row>
    <row r="765">
      <c r="B765" s="123" t="n"/>
      <c r="C765" s="123" t="n"/>
      <c r="D765" s="124" t="n"/>
      <c r="E765" s="124" t="n"/>
      <c r="F765" s="125" t="n"/>
      <c r="G765" s="124" t="n"/>
      <c r="H765" s="372" t="n"/>
      <c r="I765" s="372" t="n"/>
      <c r="J765" s="373" t="n"/>
      <c r="K765" s="127" t="n"/>
      <c r="L765" s="374" t="n"/>
    </row>
    <row r="766">
      <c r="B766" s="123" t="n"/>
      <c r="C766" s="123" t="n"/>
      <c r="D766" s="124" t="n"/>
      <c r="E766" s="124" t="n"/>
      <c r="F766" s="125" t="n"/>
      <c r="G766" s="124" t="n"/>
      <c r="H766" s="372" t="n"/>
      <c r="I766" s="372" t="n"/>
      <c r="J766" s="373" t="n"/>
      <c r="K766" s="127" t="n"/>
      <c r="L766" s="374" t="n"/>
    </row>
    <row r="767">
      <c r="B767" s="123" t="n"/>
      <c r="C767" s="123" t="n"/>
      <c r="D767" s="124" t="n"/>
      <c r="E767" s="124" t="n"/>
      <c r="F767" s="125" t="n"/>
      <c r="G767" s="124" t="n"/>
      <c r="H767" s="372" t="n"/>
      <c r="I767" s="372" t="n"/>
      <c r="J767" s="373" t="n"/>
      <c r="K767" s="127" t="n"/>
      <c r="L767" s="374" t="n"/>
    </row>
    <row r="768">
      <c r="B768" s="123" t="n"/>
      <c r="C768" s="123" t="n"/>
      <c r="D768" s="124" t="n"/>
      <c r="E768" s="124" t="n"/>
      <c r="F768" s="125" t="n"/>
      <c r="G768" s="124" t="n"/>
      <c r="H768" s="372" t="n"/>
      <c r="I768" s="372" t="n"/>
      <c r="J768" s="373" t="n"/>
      <c r="K768" s="127" t="n"/>
      <c r="L768" s="374" t="n"/>
    </row>
    <row r="769">
      <c r="B769" s="123" t="n"/>
      <c r="C769" s="123" t="n"/>
      <c r="D769" s="124" t="n"/>
      <c r="E769" s="124" t="n"/>
      <c r="F769" s="125" t="n"/>
      <c r="G769" s="124" t="n"/>
      <c r="H769" s="372" t="n"/>
      <c r="I769" s="372" t="n"/>
      <c r="J769" s="373" t="n"/>
      <c r="K769" s="127" t="n"/>
      <c r="L769" s="374" t="n"/>
    </row>
    <row r="770">
      <c r="B770" s="123" t="n"/>
      <c r="C770" s="123" t="n"/>
      <c r="D770" s="124" t="n"/>
      <c r="E770" s="124" t="n"/>
      <c r="F770" s="125" t="n"/>
      <c r="G770" s="124" t="n"/>
      <c r="H770" s="372" t="n"/>
      <c r="I770" s="372" t="n"/>
      <c r="J770" s="373" t="n"/>
      <c r="K770" s="127" t="n"/>
      <c r="L770" s="374" t="n"/>
    </row>
    <row r="771">
      <c r="B771" s="123" t="n"/>
      <c r="C771" s="123" t="n"/>
      <c r="D771" s="124" t="n"/>
      <c r="E771" s="124" t="n"/>
      <c r="F771" s="125" t="n"/>
      <c r="G771" s="124" t="n"/>
      <c r="H771" s="372" t="n"/>
      <c r="I771" s="372" t="n"/>
      <c r="J771" s="373" t="n"/>
      <c r="K771" s="127" t="n"/>
      <c r="L771" s="374" t="n"/>
    </row>
    <row r="772">
      <c r="B772" s="123" t="n"/>
      <c r="C772" s="123" t="n"/>
      <c r="D772" s="124" t="n"/>
      <c r="E772" s="124" t="n"/>
      <c r="F772" s="125" t="n"/>
      <c r="G772" s="124" t="n"/>
      <c r="H772" s="372" t="n"/>
      <c r="I772" s="372" t="n"/>
      <c r="J772" s="373" t="n"/>
      <c r="K772" s="127" t="n"/>
      <c r="L772" s="374" t="n"/>
    </row>
    <row r="773">
      <c r="B773" s="123" t="n"/>
      <c r="C773" s="123" t="n"/>
      <c r="D773" s="124" t="n"/>
      <c r="E773" s="124" t="n"/>
      <c r="F773" s="125" t="n"/>
      <c r="G773" s="124" t="n"/>
      <c r="H773" s="372" t="n"/>
      <c r="I773" s="372" t="n"/>
      <c r="J773" s="373" t="n"/>
      <c r="K773" s="127" t="n"/>
      <c r="L773" s="374" t="n"/>
    </row>
    <row r="774">
      <c r="B774" s="123" t="n"/>
      <c r="C774" s="123" t="n"/>
      <c r="D774" s="124" t="n"/>
      <c r="E774" s="124" t="n"/>
      <c r="F774" s="125" t="n"/>
      <c r="G774" s="124" t="n"/>
      <c r="H774" s="372" t="n"/>
      <c r="I774" s="372" t="n"/>
      <c r="J774" s="373" t="n"/>
      <c r="K774" s="127" t="n"/>
      <c r="L774" s="374" t="n"/>
    </row>
    <row r="775">
      <c r="B775" s="123" t="n"/>
      <c r="C775" s="123" t="n"/>
      <c r="D775" s="124" t="n"/>
      <c r="E775" s="124" t="n"/>
      <c r="F775" s="125" t="n"/>
      <c r="G775" s="124" t="n"/>
      <c r="H775" s="372" t="n"/>
      <c r="I775" s="372" t="n"/>
      <c r="J775" s="373" t="n"/>
      <c r="K775" s="127" t="n"/>
      <c r="L775" s="374" t="n"/>
    </row>
    <row r="776">
      <c r="B776" s="123" t="n"/>
      <c r="C776" s="123" t="n"/>
      <c r="D776" s="124" t="n"/>
      <c r="E776" s="124" t="n"/>
      <c r="F776" s="125" t="n"/>
      <c r="G776" s="124" t="n"/>
      <c r="H776" s="372" t="n"/>
      <c r="I776" s="372" t="n"/>
      <c r="J776" s="373" t="n"/>
      <c r="K776" s="127" t="n"/>
      <c r="L776" s="374" t="n"/>
    </row>
    <row r="777">
      <c r="B777" s="123" t="n"/>
      <c r="C777" s="123" t="n"/>
      <c r="D777" s="124" t="n"/>
      <c r="E777" s="124" t="n"/>
      <c r="F777" s="125" t="n"/>
      <c r="G777" s="124" t="n"/>
      <c r="H777" s="372" t="n"/>
      <c r="I777" s="372" t="n"/>
      <c r="J777" s="373" t="n"/>
      <c r="K777" s="127" t="n"/>
      <c r="L777" s="374" t="n"/>
    </row>
    <row r="778">
      <c r="B778" s="123" t="n"/>
      <c r="C778" s="123" t="n"/>
      <c r="D778" s="124" t="n"/>
      <c r="E778" s="124" t="n"/>
      <c r="F778" s="125" t="n"/>
      <c r="G778" s="124" t="n"/>
      <c r="H778" s="372" t="n"/>
      <c r="I778" s="372" t="n"/>
      <c r="J778" s="373" t="n"/>
      <c r="K778" s="127" t="n"/>
      <c r="L778" s="374" t="n"/>
    </row>
    <row r="779">
      <c r="B779" s="123" t="n"/>
      <c r="C779" s="123" t="n"/>
      <c r="D779" s="124" t="n"/>
      <c r="E779" s="124" t="n"/>
      <c r="F779" s="125" t="n"/>
      <c r="G779" s="124" t="n"/>
      <c r="H779" s="372" t="n"/>
      <c r="I779" s="372" t="n"/>
      <c r="J779" s="373" t="n"/>
      <c r="K779" s="127" t="n"/>
      <c r="L779" s="374" t="n"/>
    </row>
    <row r="780">
      <c r="B780" s="123" t="n"/>
      <c r="C780" s="123" t="n"/>
      <c r="D780" s="124" t="n"/>
      <c r="E780" s="124" t="n"/>
      <c r="F780" s="125" t="n"/>
      <c r="G780" s="124" t="n"/>
      <c r="H780" s="372" t="n"/>
      <c r="I780" s="372" t="n"/>
      <c r="J780" s="373" t="n"/>
      <c r="K780" s="127" t="n"/>
      <c r="L780" s="374" t="n"/>
    </row>
    <row r="781">
      <c r="B781" s="123" t="n"/>
      <c r="C781" s="123" t="n"/>
      <c r="D781" s="124" t="n"/>
      <c r="E781" s="124" t="n"/>
      <c r="F781" s="125" t="n"/>
      <c r="G781" s="124" t="n"/>
      <c r="H781" s="372" t="n"/>
      <c r="I781" s="372" t="n"/>
      <c r="J781" s="373" t="n"/>
      <c r="K781" s="127" t="n"/>
      <c r="L781" s="374" t="n"/>
    </row>
    <row r="782">
      <c r="B782" s="123" t="n"/>
      <c r="C782" s="123" t="n"/>
      <c r="D782" s="124" t="n"/>
      <c r="E782" s="124" t="n"/>
      <c r="F782" s="125" t="n"/>
      <c r="G782" s="124" t="n"/>
      <c r="H782" s="372" t="n"/>
      <c r="I782" s="372" t="n"/>
      <c r="J782" s="373" t="n"/>
      <c r="K782" s="127" t="n"/>
      <c r="L782" s="374" t="n"/>
    </row>
    <row r="783">
      <c r="B783" s="123" t="n"/>
      <c r="C783" s="123" t="n"/>
      <c r="D783" s="124" t="n"/>
      <c r="E783" s="124" t="n"/>
      <c r="F783" s="125" t="n"/>
      <c r="G783" s="124" t="n"/>
      <c r="H783" s="372" t="n"/>
      <c r="I783" s="372" t="n"/>
      <c r="J783" s="373" t="n"/>
      <c r="K783" s="127" t="n"/>
      <c r="L783" s="374" t="n"/>
    </row>
    <row r="784">
      <c r="B784" s="123" t="n"/>
      <c r="C784" s="123" t="n"/>
      <c r="D784" s="124" t="n"/>
      <c r="E784" s="124" t="n"/>
      <c r="F784" s="125" t="n"/>
      <c r="G784" s="124" t="n"/>
      <c r="H784" s="372" t="n"/>
      <c r="I784" s="372" t="n"/>
      <c r="J784" s="373" t="n"/>
      <c r="K784" s="127" t="n"/>
      <c r="L784" s="374" t="n"/>
    </row>
    <row r="785">
      <c r="B785" s="123" t="n"/>
      <c r="C785" s="123" t="n"/>
      <c r="D785" s="124" t="n"/>
      <c r="E785" s="124" t="n"/>
      <c r="F785" s="125" t="n"/>
      <c r="G785" s="124" t="n"/>
      <c r="H785" s="372" t="n"/>
      <c r="I785" s="372" t="n"/>
      <c r="J785" s="373" t="n"/>
      <c r="K785" s="127" t="n"/>
      <c r="L785" s="374" t="n"/>
    </row>
    <row r="786">
      <c r="B786" s="123" t="n"/>
      <c r="C786" s="123" t="n"/>
      <c r="D786" s="124" t="n"/>
      <c r="E786" s="124" t="n"/>
      <c r="F786" s="125" t="n"/>
      <c r="G786" s="124" t="n"/>
      <c r="H786" s="372" t="n"/>
      <c r="I786" s="372" t="n"/>
      <c r="J786" s="373" t="n"/>
      <c r="K786" s="127" t="n"/>
      <c r="L786" s="374" t="n"/>
    </row>
    <row r="787">
      <c r="B787" s="123" t="n"/>
      <c r="C787" s="123" t="n"/>
      <c r="D787" s="124" t="n"/>
      <c r="E787" s="124" t="n"/>
      <c r="F787" s="125" t="n"/>
      <c r="G787" s="124" t="n"/>
      <c r="H787" s="372" t="n"/>
      <c r="I787" s="372" t="n"/>
      <c r="J787" s="373" t="n"/>
      <c r="K787" s="127" t="n"/>
      <c r="L787" s="374" t="n"/>
    </row>
    <row r="788">
      <c r="B788" s="123" t="n"/>
      <c r="C788" s="123" t="n"/>
      <c r="D788" s="124" t="n"/>
      <c r="E788" s="124" t="n"/>
      <c r="F788" s="125" t="n"/>
      <c r="G788" s="124" t="n"/>
      <c r="H788" s="372" t="n"/>
      <c r="I788" s="372" t="n"/>
      <c r="J788" s="373" t="n"/>
      <c r="K788" s="127" t="n"/>
      <c r="L788" s="374" t="n"/>
    </row>
    <row r="789">
      <c r="B789" s="123" t="n"/>
      <c r="C789" s="123" t="n"/>
      <c r="D789" s="124" t="n"/>
      <c r="E789" s="124" t="n"/>
      <c r="F789" s="125" t="n"/>
      <c r="G789" s="124" t="n"/>
      <c r="H789" s="372" t="n"/>
      <c r="I789" s="372" t="n"/>
      <c r="J789" s="373" t="n"/>
      <c r="K789" s="127" t="n"/>
      <c r="L789" s="374" t="n"/>
    </row>
    <row r="790">
      <c r="B790" s="123" t="n"/>
      <c r="C790" s="123" t="n"/>
      <c r="D790" s="124" t="n"/>
      <c r="E790" s="124" t="n"/>
      <c r="F790" s="125" t="n"/>
      <c r="G790" s="124" t="n"/>
      <c r="H790" s="372" t="n"/>
      <c r="I790" s="372" t="n"/>
      <c r="J790" s="373" t="n"/>
      <c r="K790" s="127" t="n"/>
      <c r="L790" s="374" t="n"/>
    </row>
    <row r="791">
      <c r="B791" s="123" t="n"/>
      <c r="C791" s="123" t="n"/>
      <c r="D791" s="124" t="n"/>
      <c r="E791" s="124" t="n"/>
      <c r="F791" s="125" t="n"/>
      <c r="G791" s="124" t="n"/>
      <c r="H791" s="372" t="n"/>
      <c r="I791" s="372" t="n"/>
      <c r="J791" s="373" t="n"/>
      <c r="K791" s="127" t="n"/>
      <c r="L791" s="374" t="n"/>
    </row>
    <row r="792">
      <c r="B792" s="123" t="n"/>
      <c r="C792" s="123" t="n"/>
      <c r="D792" s="124" t="n"/>
      <c r="E792" s="124" t="n"/>
      <c r="F792" s="125" t="n"/>
      <c r="G792" s="124" t="n"/>
      <c r="H792" s="372" t="n"/>
      <c r="I792" s="372" t="n"/>
      <c r="J792" s="373" t="n"/>
      <c r="K792" s="127" t="n"/>
      <c r="L792" s="374" t="n"/>
    </row>
    <row r="793">
      <c r="B793" s="123" t="n"/>
      <c r="C793" s="123" t="n"/>
      <c r="D793" s="124" t="n"/>
      <c r="E793" s="124" t="n"/>
      <c r="F793" s="125" t="n"/>
      <c r="G793" s="124" t="n"/>
      <c r="H793" s="372" t="n"/>
      <c r="I793" s="372" t="n"/>
      <c r="J793" s="373" t="n"/>
      <c r="K793" s="127" t="n"/>
      <c r="L793" s="374" t="n"/>
    </row>
    <row r="794">
      <c r="B794" s="123" t="n"/>
      <c r="C794" s="123" t="n"/>
      <c r="D794" s="124" t="n"/>
      <c r="E794" s="124" t="n"/>
      <c r="F794" s="125" t="n"/>
      <c r="G794" s="124" t="n"/>
      <c r="H794" s="372" t="n"/>
      <c r="I794" s="372" t="n"/>
      <c r="J794" s="373" t="n"/>
      <c r="K794" s="127" t="n"/>
      <c r="L794" s="374" t="n"/>
    </row>
    <row r="795">
      <c r="B795" s="123" t="n"/>
      <c r="C795" s="123" t="n"/>
      <c r="D795" s="124" t="n"/>
      <c r="E795" s="124" t="n"/>
      <c r="F795" s="125" t="n"/>
      <c r="G795" s="124" t="n"/>
      <c r="H795" s="372" t="n"/>
      <c r="I795" s="372" t="n"/>
      <c r="J795" s="373" t="n"/>
      <c r="K795" s="127" t="n"/>
      <c r="L795" s="374" t="n"/>
    </row>
    <row r="796">
      <c r="B796" s="123" t="n"/>
      <c r="C796" s="123" t="n"/>
      <c r="D796" s="124" t="n"/>
      <c r="E796" s="124" t="n"/>
      <c r="F796" s="125" t="n"/>
      <c r="G796" s="124" t="n"/>
      <c r="H796" s="372" t="n"/>
      <c r="I796" s="372" t="n"/>
      <c r="J796" s="373" t="n"/>
      <c r="K796" s="127" t="n"/>
      <c r="L796" s="374" t="n"/>
    </row>
    <row r="797">
      <c r="B797" s="123" t="n"/>
      <c r="C797" s="123" t="n"/>
      <c r="D797" s="124" t="n"/>
      <c r="E797" s="124" t="n"/>
      <c r="F797" s="125" t="n"/>
      <c r="G797" s="124" t="n"/>
      <c r="H797" s="372" t="n"/>
      <c r="I797" s="372" t="n"/>
      <c r="J797" s="373" t="n"/>
      <c r="K797" s="127" t="n"/>
      <c r="L797" s="374" t="n"/>
    </row>
    <row r="798">
      <c r="B798" s="123" t="n"/>
      <c r="C798" s="123" t="n"/>
      <c r="D798" s="124" t="n"/>
      <c r="E798" s="124" t="n"/>
      <c r="F798" s="125" t="n"/>
      <c r="G798" s="124" t="n"/>
      <c r="H798" s="372" t="n"/>
      <c r="I798" s="372" t="n"/>
      <c r="J798" s="373" t="n"/>
      <c r="K798" s="127" t="n"/>
      <c r="L798" s="374" t="n"/>
    </row>
    <row r="799">
      <c r="B799" s="123" t="n"/>
      <c r="C799" s="123" t="n"/>
      <c r="D799" s="124" t="n"/>
      <c r="E799" s="124" t="n"/>
      <c r="F799" s="125" t="n"/>
      <c r="G799" s="124" t="n"/>
      <c r="H799" s="372" t="n"/>
      <c r="I799" s="372" t="n"/>
      <c r="J799" s="373" t="n"/>
      <c r="K799" s="127" t="n"/>
      <c r="L799" s="374" t="n"/>
    </row>
    <row r="800">
      <c r="B800" s="123" t="n"/>
      <c r="C800" s="123" t="n"/>
      <c r="D800" s="124" t="n"/>
      <c r="E800" s="124" t="n"/>
      <c r="F800" s="125" t="n"/>
      <c r="G800" s="124" t="n"/>
      <c r="H800" s="372" t="n"/>
      <c r="I800" s="372" t="n"/>
      <c r="J800" s="373" t="n"/>
      <c r="K800" s="127" t="n"/>
      <c r="L800" s="374" t="n"/>
    </row>
    <row r="801">
      <c r="B801" s="123" t="n"/>
      <c r="C801" s="123" t="n"/>
      <c r="D801" s="124" t="n"/>
      <c r="E801" s="124" t="n"/>
      <c r="F801" s="125" t="n"/>
      <c r="G801" s="124" t="n"/>
      <c r="H801" s="372" t="n"/>
      <c r="I801" s="372" t="n"/>
      <c r="J801" s="373" t="n"/>
      <c r="K801" s="127" t="n"/>
      <c r="L801" s="374" t="n"/>
    </row>
    <row r="802">
      <c r="B802" s="123" t="n"/>
      <c r="C802" s="123" t="n"/>
      <c r="D802" s="124" t="n"/>
      <c r="E802" s="124" t="n"/>
      <c r="F802" s="125" t="n"/>
      <c r="G802" s="124" t="n"/>
      <c r="H802" s="372" t="n"/>
      <c r="I802" s="372" t="n"/>
      <c r="J802" s="373" t="n"/>
      <c r="K802" s="127" t="n"/>
      <c r="L802" s="374" t="n"/>
    </row>
    <row r="803">
      <c r="B803" s="123" t="n"/>
      <c r="C803" s="123" t="n"/>
      <c r="D803" s="124" t="n"/>
      <c r="E803" s="124" t="n"/>
      <c r="F803" s="125" t="n"/>
      <c r="G803" s="124" t="n"/>
      <c r="H803" s="372" t="n"/>
      <c r="I803" s="372" t="n"/>
      <c r="J803" s="373" t="n"/>
      <c r="K803" s="127" t="n"/>
      <c r="L803" s="374" t="n"/>
    </row>
    <row r="804">
      <c r="B804" s="123" t="n"/>
      <c r="C804" s="123" t="n"/>
      <c r="D804" s="124" t="n"/>
      <c r="E804" s="124" t="n"/>
      <c r="F804" s="125" t="n"/>
      <c r="G804" s="124" t="n"/>
      <c r="H804" s="372" t="n"/>
      <c r="I804" s="372" t="n"/>
      <c r="J804" s="373" t="n"/>
      <c r="K804" s="127" t="n"/>
      <c r="L804" s="374" t="n"/>
    </row>
    <row r="805">
      <c r="B805" s="123" t="n"/>
      <c r="C805" s="123" t="n"/>
      <c r="D805" s="124" t="n"/>
      <c r="E805" s="124" t="n"/>
      <c r="F805" s="125" t="n"/>
      <c r="G805" s="124" t="n"/>
      <c r="H805" s="372" t="n"/>
      <c r="I805" s="372" t="n"/>
      <c r="J805" s="373" t="n"/>
      <c r="K805" s="127" t="n"/>
      <c r="L805" s="374" t="n"/>
    </row>
    <row r="806">
      <c r="B806" s="123" t="n"/>
      <c r="C806" s="123" t="n"/>
      <c r="D806" s="124" t="n"/>
      <c r="E806" s="124" t="n"/>
      <c r="F806" s="125" t="n"/>
      <c r="G806" s="124" t="n"/>
      <c r="H806" s="372" t="n"/>
      <c r="I806" s="372" t="n"/>
      <c r="J806" s="373" t="n"/>
      <c r="K806" s="127" t="n"/>
      <c r="L806" s="374" t="n"/>
    </row>
    <row r="807">
      <c r="B807" s="123" t="n"/>
      <c r="C807" s="123" t="n"/>
      <c r="D807" s="124" t="n"/>
      <c r="E807" s="124" t="n"/>
      <c r="F807" s="125" t="n"/>
      <c r="G807" s="124" t="n"/>
      <c r="H807" s="372" t="n"/>
      <c r="I807" s="372" t="n"/>
      <c r="J807" s="373" t="n"/>
      <c r="K807" s="127" t="n"/>
      <c r="L807" s="374" t="n"/>
    </row>
    <row r="808">
      <c r="B808" s="123" t="n"/>
      <c r="C808" s="123" t="n"/>
      <c r="D808" s="124" t="n"/>
      <c r="E808" s="124" t="n"/>
      <c r="F808" s="125" t="n"/>
      <c r="G808" s="124" t="n"/>
      <c r="H808" s="372" t="n"/>
      <c r="I808" s="372" t="n"/>
      <c r="J808" s="373" t="n"/>
      <c r="K808" s="127" t="n"/>
      <c r="L808" s="374" t="n"/>
    </row>
    <row r="809">
      <c r="B809" s="123" t="n"/>
      <c r="C809" s="123" t="n"/>
      <c r="D809" s="124" t="n"/>
      <c r="E809" s="124" t="n"/>
      <c r="F809" s="125" t="n"/>
      <c r="G809" s="124" t="n"/>
      <c r="H809" s="372" t="n"/>
      <c r="I809" s="372" t="n"/>
      <c r="J809" s="373" t="n"/>
      <c r="K809" s="127" t="n"/>
      <c r="L809" s="374" t="n"/>
    </row>
    <row r="810">
      <c r="B810" s="123" t="n"/>
      <c r="C810" s="123" t="n"/>
      <c r="D810" s="124" t="n"/>
      <c r="E810" s="124" t="n"/>
      <c r="F810" s="125" t="n"/>
      <c r="G810" s="124" t="n"/>
      <c r="H810" s="372" t="n"/>
      <c r="I810" s="372" t="n"/>
      <c r="J810" s="373" t="n"/>
      <c r="K810" s="127" t="n"/>
      <c r="L810" s="374" t="n"/>
    </row>
    <row r="811">
      <c r="B811" s="123" t="n"/>
      <c r="C811" s="123" t="n"/>
      <c r="D811" s="124" t="n"/>
      <c r="E811" s="124" t="n"/>
      <c r="F811" s="125" t="n"/>
      <c r="G811" s="124" t="n"/>
      <c r="H811" s="372" t="n"/>
      <c r="I811" s="372" t="n"/>
      <c r="J811" s="373" t="n"/>
      <c r="K811" s="127" t="n"/>
      <c r="L811" s="374" t="n"/>
    </row>
    <row r="812">
      <c r="B812" s="123" t="n"/>
      <c r="C812" s="123" t="n"/>
      <c r="D812" s="124" t="n"/>
      <c r="E812" s="124" t="n"/>
      <c r="F812" s="125" t="n"/>
      <c r="G812" s="124" t="n"/>
      <c r="H812" s="372" t="n"/>
      <c r="I812" s="372" t="n"/>
      <c r="J812" s="373" t="n"/>
      <c r="K812" s="127" t="n"/>
      <c r="L812" s="374" t="n"/>
    </row>
    <row r="813">
      <c r="B813" s="123" t="n"/>
      <c r="C813" s="123" t="n"/>
      <c r="D813" s="124" t="n"/>
      <c r="E813" s="124" t="n"/>
      <c r="F813" s="125" t="n"/>
      <c r="G813" s="124" t="n"/>
      <c r="H813" s="372" t="n"/>
      <c r="I813" s="372" t="n"/>
      <c r="J813" s="373" t="n"/>
      <c r="K813" s="127" t="n"/>
      <c r="L813" s="374" t="n"/>
    </row>
    <row r="814">
      <c r="B814" s="123" t="n"/>
      <c r="C814" s="123" t="n"/>
      <c r="D814" s="124" t="n"/>
      <c r="E814" s="124" t="n"/>
      <c r="F814" s="125" t="n"/>
      <c r="G814" s="124" t="n"/>
      <c r="H814" s="372" t="n"/>
      <c r="I814" s="372" t="n"/>
      <c r="J814" s="373" t="n"/>
      <c r="K814" s="127" t="n"/>
      <c r="L814" s="374" t="n"/>
    </row>
    <row r="815">
      <c r="B815" s="123" t="n"/>
      <c r="C815" s="123" t="n"/>
      <c r="D815" s="124" t="n"/>
      <c r="E815" s="124" t="n"/>
      <c r="F815" s="125" t="n"/>
      <c r="G815" s="124" t="n"/>
      <c r="H815" s="372" t="n"/>
      <c r="I815" s="372" t="n"/>
      <c r="J815" s="373" t="n"/>
      <c r="K815" s="127" t="n"/>
      <c r="L815" s="374" t="n"/>
    </row>
    <row r="816">
      <c r="B816" s="123" t="n"/>
      <c r="C816" s="123" t="n"/>
      <c r="D816" s="124" t="n"/>
      <c r="E816" s="124" t="n"/>
      <c r="F816" s="125" t="n"/>
      <c r="G816" s="124" t="n"/>
      <c r="H816" s="372" t="n"/>
      <c r="I816" s="372" t="n"/>
      <c r="J816" s="373" t="n"/>
      <c r="K816" s="127" t="n"/>
      <c r="L816" s="374" t="n"/>
    </row>
    <row r="817">
      <c r="B817" s="123" t="n"/>
      <c r="C817" s="123" t="n"/>
      <c r="D817" s="124" t="n"/>
      <c r="E817" s="124" t="n"/>
      <c r="F817" s="125" t="n"/>
      <c r="G817" s="124" t="n"/>
      <c r="H817" s="372" t="n"/>
      <c r="I817" s="372" t="n"/>
      <c r="J817" s="373" t="n"/>
      <c r="K817" s="127" t="n"/>
      <c r="L817" s="374" t="n"/>
    </row>
    <row r="818">
      <c r="B818" s="123" t="n"/>
      <c r="C818" s="123" t="n"/>
      <c r="D818" s="124" t="n"/>
      <c r="E818" s="124" t="n"/>
      <c r="F818" s="125" t="n"/>
      <c r="G818" s="124" t="n"/>
      <c r="H818" s="372" t="n"/>
      <c r="I818" s="372" t="n"/>
      <c r="J818" s="373" t="n"/>
      <c r="K818" s="127" t="n"/>
      <c r="L818" s="374" t="n"/>
    </row>
    <row r="819">
      <c r="B819" s="123" t="n"/>
      <c r="C819" s="123" t="n"/>
      <c r="D819" s="124" t="n"/>
      <c r="E819" s="124" t="n"/>
      <c r="F819" s="125" t="n"/>
      <c r="G819" s="124" t="n"/>
      <c r="H819" s="372" t="n"/>
      <c r="I819" s="372" t="n"/>
      <c r="J819" s="373" t="n"/>
      <c r="K819" s="127" t="n"/>
      <c r="L819" s="374" t="n"/>
    </row>
    <row r="820">
      <c r="B820" s="123" t="n"/>
      <c r="C820" s="123" t="n"/>
      <c r="D820" s="124" t="n"/>
      <c r="E820" s="124" t="n"/>
      <c r="F820" s="125" t="n"/>
      <c r="G820" s="124" t="n"/>
      <c r="H820" s="372" t="n"/>
      <c r="I820" s="372" t="n"/>
      <c r="J820" s="373" t="n"/>
      <c r="K820" s="127" t="n"/>
      <c r="L820" s="374" t="n"/>
    </row>
    <row r="821">
      <c r="B821" s="123" t="n"/>
      <c r="C821" s="123" t="n"/>
      <c r="D821" s="124" t="n"/>
      <c r="E821" s="124" t="n"/>
      <c r="F821" s="125" t="n"/>
      <c r="G821" s="124" t="n"/>
      <c r="H821" s="372" t="n"/>
      <c r="I821" s="372" t="n"/>
      <c r="J821" s="373" t="n"/>
      <c r="K821" s="127" t="n"/>
      <c r="L821" s="374" t="n"/>
    </row>
    <row r="822">
      <c r="B822" s="123" t="n"/>
      <c r="C822" s="123" t="n"/>
      <c r="D822" s="124" t="n"/>
      <c r="E822" s="124" t="n"/>
      <c r="F822" s="125" t="n"/>
      <c r="G822" s="124" t="n"/>
      <c r="H822" s="372" t="n"/>
      <c r="I822" s="372" t="n"/>
      <c r="J822" s="373" t="n"/>
      <c r="K822" s="127" t="n"/>
      <c r="L822" s="374" t="n"/>
    </row>
    <row r="823">
      <c r="B823" s="123" t="n"/>
      <c r="C823" s="123" t="n"/>
      <c r="D823" s="124" t="n"/>
      <c r="E823" s="124" t="n"/>
      <c r="F823" s="125" t="n"/>
      <c r="G823" s="124" t="n"/>
      <c r="H823" s="372" t="n"/>
      <c r="I823" s="372" t="n"/>
      <c r="J823" s="373" t="n"/>
      <c r="K823" s="127" t="n"/>
      <c r="L823" s="374" t="n"/>
    </row>
    <row r="824">
      <c r="B824" s="123" t="n"/>
      <c r="C824" s="123" t="n"/>
      <c r="D824" s="124" t="n"/>
      <c r="E824" s="124" t="n"/>
      <c r="F824" s="125" t="n"/>
      <c r="G824" s="124" t="n"/>
      <c r="H824" s="372" t="n"/>
      <c r="I824" s="372" t="n"/>
      <c r="J824" s="373" t="n"/>
      <c r="K824" s="127" t="n"/>
      <c r="L824" s="374" t="n"/>
    </row>
    <row r="825">
      <c r="B825" s="123" t="n"/>
      <c r="C825" s="123" t="n"/>
      <c r="D825" s="124" t="n"/>
      <c r="E825" s="124" t="n"/>
      <c r="F825" s="125" t="n"/>
      <c r="G825" s="124" t="n"/>
      <c r="H825" s="372" t="n"/>
      <c r="I825" s="372" t="n"/>
      <c r="J825" s="373" t="n"/>
      <c r="K825" s="127" t="n"/>
      <c r="L825" s="374" t="n"/>
    </row>
    <row r="826">
      <c r="B826" s="123" t="n"/>
      <c r="C826" s="123" t="n"/>
      <c r="D826" s="124" t="n"/>
      <c r="E826" s="124" t="n"/>
      <c r="F826" s="125" t="n"/>
      <c r="G826" s="124" t="n"/>
      <c r="H826" s="372" t="n"/>
      <c r="I826" s="372" t="n"/>
      <c r="J826" s="373" t="n"/>
      <c r="K826" s="127" t="n"/>
      <c r="L826" s="374" t="n"/>
    </row>
    <row r="827">
      <c r="B827" s="123" t="n"/>
      <c r="C827" s="123" t="n"/>
      <c r="D827" s="124" t="n"/>
      <c r="E827" s="124" t="n"/>
      <c r="F827" s="125" t="n"/>
      <c r="G827" s="124" t="n"/>
      <c r="H827" s="372" t="n"/>
      <c r="I827" s="372" t="n"/>
      <c r="J827" s="373" t="n"/>
      <c r="K827" s="127" t="n"/>
      <c r="L827" s="374" t="n"/>
    </row>
    <row r="828">
      <c r="B828" s="123" t="n"/>
      <c r="C828" s="123" t="n"/>
      <c r="D828" s="124" t="n"/>
      <c r="E828" s="124" t="n"/>
      <c r="F828" s="125" t="n"/>
      <c r="G828" s="124" t="n"/>
      <c r="H828" s="372" t="n"/>
      <c r="I828" s="372" t="n"/>
      <c r="J828" s="373" t="n"/>
      <c r="K828" s="127" t="n"/>
      <c r="L828" s="374" t="n"/>
    </row>
    <row r="829">
      <c r="B829" s="123" t="n"/>
      <c r="C829" s="123" t="n"/>
      <c r="D829" s="124" t="n"/>
      <c r="E829" s="124" t="n"/>
      <c r="F829" s="125" t="n"/>
      <c r="G829" s="124" t="n"/>
      <c r="H829" s="372" t="n"/>
      <c r="I829" s="372" t="n"/>
      <c r="J829" s="373" t="n"/>
      <c r="K829" s="127" t="n"/>
      <c r="L829" s="374" t="n"/>
    </row>
    <row r="830">
      <c r="B830" s="123" t="n"/>
      <c r="C830" s="123" t="n"/>
      <c r="D830" s="124" t="n"/>
      <c r="E830" s="124" t="n"/>
      <c r="F830" s="125" t="n"/>
      <c r="G830" s="124" t="n"/>
      <c r="H830" s="372" t="n"/>
      <c r="I830" s="372" t="n"/>
      <c r="J830" s="373" t="n"/>
      <c r="K830" s="127" t="n"/>
      <c r="L830" s="374" t="n"/>
    </row>
    <row r="831">
      <c r="B831" s="123" t="n"/>
      <c r="C831" s="123" t="n"/>
      <c r="D831" s="124" t="n"/>
      <c r="E831" s="124" t="n"/>
      <c r="F831" s="125" t="n"/>
      <c r="G831" s="124" t="n"/>
      <c r="H831" s="372" t="n"/>
      <c r="I831" s="372" t="n"/>
      <c r="J831" s="373" t="n"/>
      <c r="K831" s="127" t="n"/>
      <c r="L831" s="374" t="n"/>
    </row>
    <row r="832">
      <c r="B832" s="123" t="n"/>
      <c r="C832" s="123" t="n"/>
      <c r="D832" s="124" t="n"/>
      <c r="E832" s="124" t="n"/>
      <c r="F832" s="125" t="n"/>
      <c r="G832" s="124" t="n"/>
      <c r="H832" s="372" t="n"/>
      <c r="I832" s="372" t="n"/>
      <c r="J832" s="373" t="n"/>
      <c r="K832" s="127" t="n"/>
      <c r="L832" s="374" t="n"/>
    </row>
    <row r="833">
      <c r="B833" s="123" t="n"/>
      <c r="C833" s="123" t="n"/>
      <c r="D833" s="124" t="n"/>
      <c r="E833" s="124" t="n"/>
      <c r="F833" s="125" t="n"/>
      <c r="G833" s="124" t="n"/>
      <c r="H833" s="372" t="n"/>
      <c r="I833" s="372" t="n"/>
      <c r="J833" s="373" t="n"/>
      <c r="K833" s="127" t="n"/>
      <c r="L833" s="374" t="n"/>
    </row>
    <row r="834">
      <c r="B834" s="123" t="n"/>
      <c r="C834" s="123" t="n"/>
      <c r="D834" s="124" t="n"/>
      <c r="E834" s="124" t="n"/>
      <c r="F834" s="125" t="n"/>
      <c r="G834" s="124" t="n"/>
      <c r="H834" s="372" t="n"/>
      <c r="I834" s="372" t="n"/>
      <c r="J834" s="373" t="n"/>
      <c r="K834" s="127" t="n"/>
      <c r="L834" s="374" t="n"/>
    </row>
    <row r="835">
      <c r="B835" s="123" t="n"/>
      <c r="C835" s="123" t="n"/>
      <c r="D835" s="124" t="n"/>
      <c r="E835" s="124" t="n"/>
      <c r="F835" s="125" t="n"/>
      <c r="G835" s="124" t="n"/>
      <c r="H835" s="372" t="n"/>
      <c r="I835" s="372" t="n"/>
      <c r="J835" s="373" t="n"/>
      <c r="K835" s="127" t="n"/>
      <c r="L835" s="374" t="n"/>
    </row>
    <row r="836">
      <c r="B836" s="123" t="n"/>
      <c r="C836" s="123" t="n"/>
      <c r="D836" s="124" t="n"/>
      <c r="E836" s="124" t="n"/>
      <c r="F836" s="125" t="n"/>
      <c r="G836" s="124" t="n"/>
      <c r="H836" s="372" t="n"/>
      <c r="I836" s="372" t="n"/>
      <c r="J836" s="373" t="n"/>
      <c r="K836" s="127" t="n"/>
      <c r="L836" s="374" t="n"/>
    </row>
    <row r="837">
      <c r="B837" s="123" t="n"/>
      <c r="C837" s="123" t="n"/>
      <c r="D837" s="124" t="n"/>
      <c r="E837" s="124" t="n"/>
      <c r="F837" s="125" t="n"/>
      <c r="G837" s="124" t="n"/>
      <c r="H837" s="372" t="n"/>
      <c r="I837" s="372" t="n"/>
      <c r="J837" s="373" t="n"/>
      <c r="K837" s="127" t="n"/>
      <c r="L837" s="374" t="n"/>
    </row>
    <row r="838">
      <c r="B838" s="123" t="n"/>
      <c r="C838" s="123" t="n"/>
      <c r="D838" s="124" t="n"/>
      <c r="E838" s="124" t="n"/>
      <c r="F838" s="125" t="n"/>
      <c r="G838" s="124" t="n"/>
      <c r="H838" s="372" t="n"/>
      <c r="I838" s="372" t="n"/>
      <c r="J838" s="373" t="n"/>
      <c r="K838" s="127" t="n"/>
      <c r="L838" s="374" t="n"/>
    </row>
    <row r="839">
      <c r="B839" s="123" t="n"/>
      <c r="C839" s="123" t="n"/>
      <c r="D839" s="124" t="n"/>
      <c r="E839" s="124" t="n"/>
      <c r="F839" s="125" t="n"/>
      <c r="G839" s="124" t="n"/>
      <c r="H839" s="372" t="n"/>
      <c r="I839" s="372" t="n"/>
      <c r="J839" s="373" t="n"/>
      <c r="K839" s="127" t="n"/>
      <c r="L839" s="374" t="n"/>
    </row>
    <row r="840">
      <c r="B840" s="123" t="n"/>
      <c r="C840" s="123" t="n"/>
      <c r="D840" s="124" t="n"/>
      <c r="E840" s="124" t="n"/>
      <c r="F840" s="125" t="n"/>
      <c r="G840" s="124" t="n"/>
      <c r="H840" s="372" t="n"/>
      <c r="I840" s="372" t="n"/>
      <c r="J840" s="373" t="n"/>
      <c r="K840" s="127" t="n"/>
      <c r="L840" s="374" t="n"/>
    </row>
    <row r="841">
      <c r="B841" s="123" t="n"/>
      <c r="C841" s="123" t="n"/>
      <c r="D841" s="124" t="n"/>
      <c r="E841" s="124" t="n"/>
      <c r="F841" s="125" t="n"/>
      <c r="G841" s="124" t="n"/>
      <c r="H841" s="372" t="n"/>
      <c r="I841" s="372" t="n"/>
      <c r="J841" s="373" t="n"/>
      <c r="K841" s="127" t="n"/>
      <c r="L841" s="374" t="n"/>
    </row>
    <row r="842">
      <c r="B842" s="123" t="n"/>
      <c r="C842" s="123" t="n"/>
      <c r="D842" s="124" t="n"/>
      <c r="E842" s="124" t="n"/>
      <c r="F842" s="125" t="n"/>
      <c r="G842" s="124" t="n"/>
      <c r="H842" s="372" t="n"/>
      <c r="I842" s="372" t="n"/>
      <c r="J842" s="373" t="n"/>
      <c r="K842" s="127" t="n"/>
      <c r="L842" s="374" t="n"/>
    </row>
    <row r="843">
      <c r="B843" s="123" t="n"/>
      <c r="C843" s="123" t="n"/>
      <c r="D843" s="124" t="n"/>
      <c r="E843" s="124" t="n"/>
      <c r="F843" s="125" t="n"/>
      <c r="G843" s="124" t="n"/>
      <c r="H843" s="372" t="n"/>
      <c r="I843" s="372" t="n"/>
      <c r="J843" s="373" t="n"/>
      <c r="K843" s="127" t="n"/>
      <c r="L843" s="374" t="n"/>
    </row>
    <row r="844">
      <c r="B844" s="123" t="n"/>
      <c r="C844" s="123" t="n"/>
      <c r="D844" s="124" t="n"/>
      <c r="E844" s="124" t="n"/>
      <c r="F844" s="125" t="n"/>
      <c r="G844" s="124" t="n"/>
      <c r="H844" s="372" t="n"/>
      <c r="I844" s="372" t="n"/>
      <c r="J844" s="373" t="n"/>
      <c r="K844" s="127" t="n"/>
      <c r="L844" s="374" t="n"/>
    </row>
    <row r="845">
      <c r="B845" s="123" t="n"/>
      <c r="C845" s="123" t="n"/>
      <c r="D845" s="124" t="n"/>
      <c r="E845" s="124" t="n"/>
      <c r="F845" s="125" t="n"/>
      <c r="G845" s="124" t="n"/>
      <c r="H845" s="372" t="n"/>
      <c r="I845" s="372" t="n"/>
      <c r="J845" s="373" t="n"/>
      <c r="K845" s="127" t="n"/>
      <c r="L845" s="374" t="n"/>
    </row>
    <row r="846">
      <c r="B846" s="123" t="n"/>
      <c r="C846" s="123" t="n"/>
      <c r="D846" s="124" t="n"/>
      <c r="E846" s="124" t="n"/>
      <c r="F846" s="125" t="n"/>
      <c r="G846" s="124" t="n"/>
      <c r="H846" s="372" t="n"/>
      <c r="I846" s="372" t="n"/>
      <c r="J846" s="373" t="n"/>
      <c r="K846" s="127" t="n"/>
      <c r="L846" s="374" t="n"/>
    </row>
    <row r="847">
      <c r="B847" s="123" t="n"/>
      <c r="C847" s="123" t="n"/>
      <c r="D847" s="124" t="n"/>
      <c r="E847" s="124" t="n"/>
      <c r="F847" s="125" t="n"/>
      <c r="G847" s="124" t="n"/>
      <c r="H847" s="372" t="n"/>
      <c r="I847" s="372" t="n"/>
      <c r="J847" s="373" t="n"/>
      <c r="K847" s="127" t="n"/>
      <c r="L847" s="374" t="n"/>
    </row>
    <row r="848">
      <c r="B848" s="123" t="n"/>
      <c r="C848" s="123" t="n"/>
      <c r="D848" s="124" t="n"/>
      <c r="E848" s="124" t="n"/>
      <c r="F848" s="125" t="n"/>
      <c r="G848" s="124" t="n"/>
      <c r="H848" s="372" t="n"/>
      <c r="I848" s="372" t="n"/>
      <c r="J848" s="373" t="n"/>
      <c r="K848" s="127" t="n"/>
      <c r="L848" s="374" t="n"/>
    </row>
    <row r="849">
      <c r="B849" s="123" t="n"/>
      <c r="C849" s="123" t="n"/>
      <c r="D849" s="124" t="n"/>
      <c r="E849" s="124" t="n"/>
      <c r="F849" s="125" t="n"/>
      <c r="G849" s="124" t="n"/>
      <c r="H849" s="372" t="n"/>
      <c r="I849" s="372" t="n"/>
      <c r="J849" s="373" t="n"/>
      <c r="K849" s="127" t="n"/>
      <c r="L849" s="374" t="n"/>
    </row>
    <row r="850">
      <c r="B850" s="123" t="n"/>
      <c r="C850" s="123" t="n"/>
      <c r="D850" s="124" t="n"/>
      <c r="E850" s="124" t="n"/>
      <c r="F850" s="125" t="n"/>
      <c r="G850" s="124" t="n"/>
      <c r="H850" s="372" t="n"/>
      <c r="I850" s="372" t="n"/>
      <c r="J850" s="373" t="n"/>
      <c r="K850" s="127" t="n"/>
      <c r="L850" s="374" t="n"/>
    </row>
    <row r="851">
      <c r="B851" s="123" t="n"/>
      <c r="C851" s="123" t="n"/>
      <c r="D851" s="124" t="n"/>
      <c r="E851" s="124" t="n"/>
      <c r="F851" s="125" t="n"/>
      <c r="G851" s="124" t="n"/>
      <c r="H851" s="372" t="n"/>
      <c r="I851" s="372" t="n"/>
      <c r="J851" s="373" t="n"/>
      <c r="K851" s="127" t="n"/>
      <c r="L851" s="374" t="n"/>
    </row>
    <row r="852">
      <c r="B852" s="123" t="n"/>
      <c r="C852" s="123" t="n"/>
      <c r="D852" s="124" t="n"/>
      <c r="E852" s="124" t="n"/>
      <c r="F852" s="125" t="n"/>
      <c r="G852" s="124" t="n"/>
      <c r="H852" s="372" t="n"/>
      <c r="I852" s="372" t="n"/>
      <c r="J852" s="373" t="n"/>
      <c r="K852" s="127" t="n"/>
      <c r="L852" s="374" t="n"/>
    </row>
    <row r="853">
      <c r="B853" s="123" t="n"/>
      <c r="C853" s="123" t="n"/>
      <c r="D853" s="124" t="n"/>
      <c r="E853" s="124" t="n"/>
      <c r="F853" s="125" t="n"/>
      <c r="G853" s="124" t="n"/>
      <c r="H853" s="372" t="n"/>
      <c r="I853" s="372" t="n"/>
      <c r="J853" s="373" t="n"/>
      <c r="K853" s="127" t="n"/>
      <c r="L853" s="374" t="n"/>
    </row>
    <row r="854">
      <c r="B854" s="123" t="n"/>
      <c r="C854" s="123" t="n"/>
      <c r="D854" s="124" t="n"/>
      <c r="E854" s="124" t="n"/>
      <c r="F854" s="125" t="n"/>
      <c r="G854" s="124" t="n"/>
      <c r="H854" s="372" t="n"/>
      <c r="I854" s="372" t="n"/>
      <c r="J854" s="373" t="n"/>
      <c r="K854" s="127" t="n"/>
      <c r="L854" s="374" t="n"/>
    </row>
    <row r="855">
      <c r="B855" s="123" t="n"/>
      <c r="C855" s="123" t="n"/>
      <c r="D855" s="124" t="n"/>
      <c r="E855" s="124" t="n"/>
      <c r="F855" s="125" t="n"/>
      <c r="G855" s="124" t="n"/>
      <c r="H855" s="372" t="n"/>
      <c r="I855" s="372" t="n"/>
      <c r="J855" s="373" t="n"/>
      <c r="K855" s="127" t="n"/>
      <c r="L855" s="374" t="n"/>
    </row>
    <row r="856">
      <c r="B856" s="123" t="n"/>
      <c r="C856" s="123" t="n"/>
      <c r="D856" s="124" t="n"/>
      <c r="E856" s="124" t="n"/>
      <c r="F856" s="125" t="n"/>
      <c r="G856" s="124" t="n"/>
      <c r="H856" s="372" t="n"/>
      <c r="I856" s="372" t="n"/>
      <c r="J856" s="373" t="n"/>
      <c r="K856" s="127" t="n"/>
      <c r="L856" s="374" t="n"/>
    </row>
    <row r="857">
      <c r="B857" s="123" t="n"/>
      <c r="C857" s="123" t="n"/>
      <c r="D857" s="124" t="n"/>
      <c r="E857" s="124" t="n"/>
      <c r="F857" s="125" t="n"/>
      <c r="G857" s="124" t="n"/>
      <c r="H857" s="372" t="n"/>
      <c r="I857" s="372" t="n"/>
      <c r="J857" s="373" t="n"/>
      <c r="K857" s="127" t="n"/>
      <c r="L857" s="374" t="n"/>
    </row>
    <row r="858">
      <c r="B858" s="123" t="n"/>
      <c r="C858" s="123" t="n"/>
      <c r="D858" s="124" t="n"/>
      <c r="E858" s="124" t="n"/>
      <c r="F858" s="125" t="n"/>
      <c r="G858" s="124" t="n"/>
      <c r="H858" s="372" t="n"/>
      <c r="I858" s="372" t="n"/>
      <c r="J858" s="373" t="n"/>
      <c r="K858" s="127" t="n"/>
      <c r="L858" s="374" t="n"/>
    </row>
    <row r="859">
      <c r="B859" s="123" t="n"/>
      <c r="C859" s="123" t="n"/>
      <c r="D859" s="124" t="n"/>
      <c r="E859" s="124" t="n"/>
      <c r="F859" s="125" t="n"/>
      <c r="G859" s="124" t="n"/>
      <c r="H859" s="372" t="n"/>
      <c r="I859" s="372" t="n"/>
      <c r="J859" s="373" t="n"/>
      <c r="K859" s="127" t="n"/>
      <c r="L859" s="374" t="n"/>
    </row>
    <row r="860">
      <c r="B860" s="123" t="n"/>
      <c r="C860" s="123" t="n"/>
      <c r="D860" s="124" t="n"/>
      <c r="E860" s="124" t="n"/>
      <c r="F860" s="125" t="n"/>
      <c r="G860" s="124" t="n"/>
      <c r="H860" s="372" t="n"/>
      <c r="I860" s="372" t="n"/>
      <c r="J860" s="373" t="n"/>
      <c r="K860" s="127" t="n"/>
      <c r="L860" s="374" t="n"/>
    </row>
    <row r="861">
      <c r="B861" s="123" t="n"/>
      <c r="C861" s="123" t="n"/>
      <c r="D861" s="124" t="n"/>
      <c r="E861" s="124" t="n"/>
      <c r="F861" s="125" t="n"/>
      <c r="G861" s="124" t="n"/>
      <c r="H861" s="372" t="n"/>
      <c r="I861" s="372" t="n"/>
      <c r="J861" s="373" t="n"/>
      <c r="K861" s="127" t="n"/>
      <c r="L861" s="374" t="n"/>
    </row>
    <row r="862">
      <c r="B862" s="123" t="n"/>
      <c r="C862" s="123" t="n"/>
      <c r="D862" s="124" t="n"/>
      <c r="E862" s="124" t="n"/>
      <c r="F862" s="125" t="n"/>
      <c r="G862" s="124" t="n"/>
      <c r="H862" s="372" t="n"/>
      <c r="I862" s="372" t="n"/>
      <c r="J862" s="373" t="n"/>
      <c r="K862" s="127" t="n"/>
      <c r="L862" s="374" t="n"/>
    </row>
    <row r="863">
      <c r="B863" s="123" t="n"/>
      <c r="C863" s="123" t="n"/>
      <c r="D863" s="124" t="n"/>
      <c r="E863" s="124" t="n"/>
      <c r="F863" s="125" t="n"/>
      <c r="G863" s="124" t="n"/>
      <c r="H863" s="372" t="n"/>
      <c r="I863" s="372" t="n"/>
      <c r="J863" s="373" t="n"/>
      <c r="K863" s="127" t="n"/>
      <c r="L863" s="374" t="n"/>
    </row>
    <row r="864">
      <c r="B864" s="123" t="n"/>
      <c r="C864" s="123" t="n"/>
      <c r="D864" s="124" t="n"/>
      <c r="E864" s="124" t="n"/>
      <c r="F864" s="125" t="n"/>
      <c r="G864" s="124" t="n"/>
      <c r="H864" s="372" t="n"/>
      <c r="I864" s="372" t="n"/>
      <c r="J864" s="373" t="n"/>
      <c r="K864" s="127" t="n"/>
      <c r="L864" s="374" t="n"/>
    </row>
    <row r="865">
      <c r="B865" s="123" t="n"/>
      <c r="C865" s="123" t="n"/>
      <c r="D865" s="124" t="n"/>
      <c r="E865" s="124" t="n"/>
      <c r="F865" s="125" t="n"/>
      <c r="G865" s="124" t="n"/>
      <c r="H865" s="372" t="n"/>
      <c r="I865" s="372" t="n"/>
      <c r="J865" s="373" t="n"/>
      <c r="K865" s="127" t="n"/>
      <c r="L865" s="374" t="n"/>
    </row>
    <row r="866">
      <c r="B866" s="123" t="n"/>
      <c r="C866" s="123" t="n"/>
      <c r="D866" s="124" t="n"/>
      <c r="E866" s="124" t="n"/>
      <c r="F866" s="125" t="n"/>
      <c r="G866" s="124" t="n"/>
      <c r="H866" s="372" t="n"/>
      <c r="I866" s="372" t="n"/>
      <c r="J866" s="373" t="n"/>
      <c r="K866" s="127" t="n"/>
      <c r="L866" s="374" t="n"/>
    </row>
    <row r="867">
      <c r="B867" s="123" t="n"/>
      <c r="C867" s="123" t="n"/>
      <c r="D867" s="124" t="n"/>
      <c r="E867" s="124" t="n"/>
      <c r="F867" s="125" t="n"/>
      <c r="G867" s="124" t="n"/>
      <c r="H867" s="372" t="n"/>
      <c r="I867" s="372" t="n"/>
      <c r="J867" s="373" t="n"/>
      <c r="K867" s="127" t="n"/>
      <c r="L867" s="374" t="n"/>
    </row>
    <row r="868">
      <c r="B868" s="123" t="n"/>
      <c r="C868" s="123" t="n"/>
      <c r="D868" s="124" t="n"/>
      <c r="E868" s="124" t="n"/>
      <c r="F868" s="125" t="n"/>
      <c r="G868" s="124" t="n"/>
      <c r="H868" s="372" t="n"/>
      <c r="I868" s="372" t="n"/>
      <c r="J868" s="373" t="n"/>
      <c r="K868" s="127" t="n"/>
      <c r="L868" s="374" t="n"/>
    </row>
    <row r="869">
      <c r="B869" s="123" t="n"/>
      <c r="C869" s="123" t="n"/>
      <c r="D869" s="124" t="n"/>
      <c r="E869" s="124" t="n"/>
      <c r="F869" s="125" t="n"/>
      <c r="G869" s="124" t="n"/>
      <c r="H869" s="372" t="n"/>
      <c r="I869" s="372" t="n"/>
      <c r="J869" s="373" t="n"/>
      <c r="K869" s="127" t="n"/>
      <c r="L869" s="374" t="n"/>
    </row>
    <row r="870">
      <c r="B870" s="123" t="n"/>
      <c r="C870" s="123" t="n"/>
      <c r="D870" s="124" t="n"/>
      <c r="E870" s="124" t="n"/>
      <c r="F870" s="125" t="n"/>
      <c r="G870" s="124" t="n"/>
      <c r="H870" s="372" t="n"/>
      <c r="I870" s="372" t="n"/>
      <c r="J870" s="373" t="n"/>
      <c r="K870" s="127" t="n"/>
      <c r="L870" s="374" t="n"/>
    </row>
    <row r="871">
      <c r="B871" s="123" t="n"/>
      <c r="C871" s="123" t="n"/>
      <c r="D871" s="124" t="n"/>
      <c r="E871" s="124" t="n"/>
      <c r="F871" s="125" t="n"/>
      <c r="G871" s="124" t="n"/>
      <c r="H871" s="372" t="n"/>
      <c r="I871" s="372" t="n"/>
      <c r="J871" s="373" t="n"/>
      <c r="K871" s="127" t="n"/>
      <c r="L871" s="374" t="n"/>
    </row>
    <row r="872">
      <c r="B872" s="123" t="n"/>
      <c r="C872" s="123" t="n"/>
      <c r="D872" s="124" t="n"/>
      <c r="E872" s="124" t="n"/>
      <c r="F872" s="125" t="n"/>
      <c r="G872" s="124" t="n"/>
      <c r="H872" s="372" t="n"/>
      <c r="I872" s="372" t="n"/>
      <c r="J872" s="373" t="n"/>
      <c r="K872" s="127" t="n"/>
      <c r="L872" s="374" t="n"/>
    </row>
    <row r="873">
      <c r="B873" s="123" t="n"/>
      <c r="C873" s="123" t="n"/>
      <c r="D873" s="124" t="n"/>
      <c r="E873" s="124" t="n"/>
      <c r="F873" s="125" t="n"/>
      <c r="G873" s="124" t="n"/>
      <c r="H873" s="372" t="n"/>
      <c r="I873" s="372" t="n"/>
      <c r="J873" s="373" t="n"/>
      <c r="K873" s="127" t="n"/>
      <c r="L873" s="374" t="n"/>
    </row>
    <row r="874">
      <c r="B874" s="123" t="n"/>
      <c r="C874" s="123" t="n"/>
      <c r="D874" s="124" t="n"/>
      <c r="E874" s="124" t="n"/>
      <c r="F874" s="125" t="n"/>
      <c r="G874" s="124" t="n"/>
      <c r="H874" s="372" t="n"/>
      <c r="I874" s="372" t="n"/>
      <c r="J874" s="373" t="n"/>
      <c r="K874" s="127" t="n"/>
      <c r="L874" s="374" t="n"/>
    </row>
    <row r="875">
      <c r="B875" s="123" t="n"/>
      <c r="C875" s="123" t="n"/>
      <c r="D875" s="124" t="n"/>
      <c r="E875" s="124" t="n"/>
      <c r="F875" s="125" t="n"/>
      <c r="G875" s="124" t="n"/>
      <c r="H875" s="372" t="n"/>
      <c r="I875" s="372" t="n"/>
      <c r="J875" s="373" t="n"/>
      <c r="K875" s="127" t="n"/>
      <c r="L875" s="374" t="n"/>
    </row>
    <row r="876">
      <c r="B876" s="123" t="n"/>
      <c r="C876" s="123" t="n"/>
      <c r="D876" s="124" t="n"/>
      <c r="E876" s="124" t="n"/>
      <c r="F876" s="125" t="n"/>
      <c r="G876" s="124" t="n"/>
      <c r="H876" s="372" t="n"/>
      <c r="I876" s="372" t="n"/>
      <c r="J876" s="373" t="n"/>
      <c r="K876" s="127" t="n"/>
      <c r="L876" s="374" t="n"/>
    </row>
    <row r="877">
      <c r="B877" s="123" t="n"/>
      <c r="C877" s="123" t="n"/>
      <c r="D877" s="124" t="n"/>
      <c r="E877" s="124" t="n"/>
      <c r="F877" s="125" t="n"/>
      <c r="G877" s="124" t="n"/>
      <c r="H877" s="372" t="n"/>
      <c r="I877" s="372" t="n"/>
      <c r="J877" s="373" t="n"/>
      <c r="K877" s="127" t="n"/>
      <c r="L877" s="374" t="n"/>
    </row>
    <row r="878">
      <c r="B878" s="123" t="n"/>
      <c r="C878" s="123" t="n"/>
      <c r="D878" s="124" t="n"/>
      <c r="E878" s="124" t="n"/>
      <c r="F878" s="125" t="n"/>
      <c r="G878" s="124" t="n"/>
      <c r="H878" s="372" t="n"/>
      <c r="I878" s="372" t="n"/>
      <c r="J878" s="373" t="n"/>
      <c r="K878" s="127" t="n"/>
      <c r="L878" s="374" t="n"/>
    </row>
    <row r="879">
      <c r="B879" s="123" t="n"/>
      <c r="C879" s="123" t="n"/>
      <c r="D879" s="124" t="n"/>
      <c r="E879" s="124" t="n"/>
      <c r="F879" s="125" t="n"/>
      <c r="G879" s="124" t="n"/>
      <c r="H879" s="372" t="n"/>
      <c r="I879" s="372" t="n"/>
      <c r="J879" s="373" t="n"/>
      <c r="K879" s="127" t="n"/>
      <c r="L879" s="374" t="n"/>
    </row>
    <row r="880">
      <c r="B880" s="123" t="n"/>
      <c r="C880" s="123" t="n"/>
      <c r="D880" s="124" t="n"/>
      <c r="E880" s="124" t="n"/>
      <c r="F880" s="125" t="n"/>
      <c r="G880" s="124" t="n"/>
      <c r="H880" s="372" t="n"/>
      <c r="I880" s="372" t="n"/>
      <c r="J880" s="373" t="n"/>
      <c r="K880" s="127" t="n"/>
      <c r="L880" s="374" t="n"/>
    </row>
    <row r="881">
      <c r="B881" s="123" t="n"/>
      <c r="C881" s="123" t="n"/>
      <c r="D881" s="124" t="n"/>
      <c r="E881" s="124" t="n"/>
      <c r="F881" s="125" t="n"/>
      <c r="G881" s="124" t="n"/>
      <c r="H881" s="372" t="n"/>
      <c r="I881" s="372" t="n"/>
      <c r="J881" s="373" t="n"/>
      <c r="K881" s="127" t="n"/>
      <c r="L881" s="374" t="n"/>
    </row>
    <row r="882">
      <c r="B882" s="123" t="n"/>
      <c r="C882" s="123" t="n"/>
      <c r="D882" s="124" t="n"/>
      <c r="E882" s="124" t="n"/>
      <c r="F882" s="125" t="n"/>
      <c r="G882" s="124" t="n"/>
      <c r="H882" s="372" t="n"/>
      <c r="I882" s="372" t="n"/>
      <c r="J882" s="373" t="n"/>
      <c r="K882" s="127" t="n"/>
      <c r="L882" s="374" t="n"/>
    </row>
    <row r="883">
      <c r="B883" s="123" t="n"/>
      <c r="C883" s="123" t="n"/>
      <c r="D883" s="124" t="n"/>
      <c r="E883" s="124" t="n"/>
      <c r="F883" s="125" t="n"/>
      <c r="G883" s="124" t="n"/>
      <c r="H883" s="372" t="n"/>
      <c r="I883" s="372" t="n"/>
      <c r="J883" s="373" t="n"/>
      <c r="K883" s="127" t="n"/>
      <c r="L883" s="374" t="n"/>
    </row>
    <row r="884">
      <c r="B884" s="123" t="n"/>
      <c r="C884" s="123" t="n"/>
      <c r="D884" s="124" t="n"/>
      <c r="E884" s="124" t="n"/>
      <c r="F884" s="125" t="n"/>
      <c r="G884" s="124" t="n"/>
      <c r="H884" s="372" t="n"/>
      <c r="I884" s="372" t="n"/>
      <c r="J884" s="373" t="n"/>
      <c r="K884" s="127" t="n"/>
      <c r="L884" s="374" t="n"/>
    </row>
    <row r="885">
      <c r="B885" s="123" t="n"/>
      <c r="C885" s="123" t="n"/>
      <c r="D885" s="124" t="n"/>
      <c r="E885" s="124" t="n"/>
      <c r="F885" s="125" t="n"/>
      <c r="G885" s="124" t="n"/>
      <c r="H885" s="372" t="n"/>
      <c r="I885" s="372" t="n"/>
      <c r="J885" s="373" t="n"/>
      <c r="K885" s="127" t="n"/>
      <c r="L885" s="374" t="n"/>
    </row>
    <row r="886">
      <c r="B886" s="123" t="n"/>
      <c r="C886" s="123" t="n"/>
      <c r="D886" s="124" t="n"/>
      <c r="E886" s="124" t="n"/>
      <c r="F886" s="125" t="n"/>
      <c r="G886" s="124" t="n"/>
      <c r="H886" s="372" t="n"/>
      <c r="I886" s="372" t="n"/>
      <c r="J886" s="373" t="n"/>
      <c r="K886" s="127" t="n"/>
      <c r="L886" s="374" t="n"/>
    </row>
    <row r="887">
      <c r="B887" s="123" t="n"/>
      <c r="C887" s="123" t="n"/>
      <c r="D887" s="124" t="n"/>
      <c r="E887" s="124" t="n"/>
      <c r="F887" s="125" t="n"/>
      <c r="G887" s="124" t="n"/>
      <c r="H887" s="372" t="n"/>
      <c r="I887" s="372" t="n"/>
      <c r="J887" s="373" t="n"/>
      <c r="K887" s="127" t="n"/>
      <c r="L887" s="374" t="n"/>
    </row>
    <row r="888">
      <c r="B888" s="123" t="n"/>
      <c r="C888" s="123" t="n"/>
      <c r="D888" s="124" t="n"/>
      <c r="E888" s="124" t="n"/>
      <c r="F888" s="125" t="n"/>
      <c r="G888" s="124" t="n"/>
      <c r="H888" s="372" t="n"/>
      <c r="I888" s="372" t="n"/>
      <c r="J888" s="373" t="n"/>
      <c r="K888" s="127" t="n"/>
      <c r="L888" s="374" t="n"/>
    </row>
    <row r="889">
      <c r="B889" s="123" t="n"/>
      <c r="C889" s="123" t="n"/>
      <c r="D889" s="124" t="n"/>
      <c r="E889" s="124" t="n"/>
      <c r="F889" s="125" t="n"/>
      <c r="G889" s="124" t="n"/>
      <c r="H889" s="372" t="n"/>
      <c r="I889" s="372" t="n"/>
      <c r="J889" s="373" t="n"/>
      <c r="K889" s="127" t="n"/>
      <c r="L889" s="374" t="n"/>
    </row>
    <row r="890">
      <c r="B890" s="123" t="n"/>
      <c r="C890" s="123" t="n"/>
      <c r="D890" s="124" t="n"/>
      <c r="E890" s="124" t="n"/>
      <c r="F890" s="125" t="n"/>
      <c r="G890" s="124" t="n"/>
      <c r="H890" s="372" t="n"/>
      <c r="I890" s="372" t="n"/>
      <c r="J890" s="373" t="n"/>
      <c r="K890" s="127" t="n"/>
      <c r="L890" s="374" t="n"/>
    </row>
    <row r="891">
      <c r="B891" s="123" t="n"/>
      <c r="C891" s="123" t="n"/>
      <c r="D891" s="124" t="n"/>
      <c r="E891" s="124" t="n"/>
      <c r="F891" s="125" t="n"/>
      <c r="G891" s="124" t="n"/>
      <c r="H891" s="372" t="n"/>
      <c r="I891" s="372" t="n"/>
      <c r="J891" s="373" t="n"/>
      <c r="K891" s="127" t="n"/>
      <c r="L891" s="374" t="n"/>
    </row>
    <row r="892">
      <c r="B892" s="123" t="n"/>
      <c r="C892" s="123" t="n"/>
      <c r="D892" s="124" t="n"/>
      <c r="E892" s="124" t="n"/>
      <c r="F892" s="125" t="n"/>
      <c r="G892" s="124" t="n"/>
      <c r="H892" s="372" t="n"/>
      <c r="I892" s="372" t="n"/>
      <c r="J892" s="373" t="n"/>
      <c r="K892" s="127" t="n"/>
      <c r="L892" s="374" t="n"/>
    </row>
    <row r="893">
      <c r="B893" s="123" t="n"/>
      <c r="C893" s="123" t="n"/>
      <c r="D893" s="124" t="n"/>
      <c r="E893" s="124" t="n"/>
      <c r="F893" s="125" t="n"/>
      <c r="G893" s="124" t="n"/>
      <c r="H893" s="372" t="n"/>
      <c r="I893" s="372" t="n"/>
      <c r="J893" s="373" t="n"/>
      <c r="K893" s="127" t="n"/>
      <c r="L893" s="374" t="n"/>
    </row>
    <row r="894">
      <c r="B894" s="123" t="n"/>
      <c r="C894" s="123" t="n"/>
      <c r="D894" s="124" t="n"/>
      <c r="E894" s="124" t="n"/>
      <c r="F894" s="125" t="n"/>
      <c r="G894" s="124" t="n"/>
      <c r="H894" s="372" t="n"/>
      <c r="I894" s="372" t="n"/>
      <c r="J894" s="373" t="n"/>
      <c r="K894" s="127" t="n"/>
      <c r="L894" s="374" t="n"/>
    </row>
    <row r="895">
      <c r="B895" s="123" t="n"/>
      <c r="C895" s="123" t="n"/>
      <c r="D895" s="124" t="n"/>
      <c r="E895" s="124" t="n"/>
      <c r="F895" s="125" t="n"/>
      <c r="G895" s="124" t="n"/>
      <c r="H895" s="372" t="n"/>
      <c r="I895" s="372" t="n"/>
      <c r="J895" s="373" t="n"/>
      <c r="K895" s="127" t="n"/>
      <c r="L895" s="374" t="n"/>
    </row>
    <row r="896">
      <c r="B896" s="123" t="n"/>
      <c r="C896" s="123" t="n"/>
      <c r="D896" s="124" t="n"/>
      <c r="E896" s="124" t="n"/>
      <c r="F896" s="125" t="n"/>
      <c r="G896" s="124" t="n"/>
      <c r="H896" s="372" t="n"/>
      <c r="I896" s="372" t="n"/>
      <c r="J896" s="373" t="n"/>
      <c r="K896" s="127" t="n"/>
      <c r="L896" s="374" t="n"/>
    </row>
    <row r="897">
      <c r="B897" s="123" t="n"/>
      <c r="C897" s="123" t="n"/>
      <c r="D897" s="124" t="n"/>
      <c r="E897" s="124" t="n"/>
      <c r="F897" s="125" t="n"/>
      <c r="G897" s="124" t="n"/>
      <c r="H897" s="372" t="n"/>
      <c r="I897" s="372" t="n"/>
      <c r="J897" s="373" t="n"/>
      <c r="K897" s="127" t="n"/>
      <c r="L897" s="374" t="n"/>
    </row>
    <row r="898">
      <c r="B898" s="123" t="n"/>
      <c r="C898" s="123" t="n"/>
      <c r="D898" s="124" t="n"/>
      <c r="E898" s="124" t="n"/>
      <c r="F898" s="125" t="n"/>
      <c r="G898" s="124" t="n"/>
      <c r="H898" s="372" t="n"/>
      <c r="I898" s="372" t="n"/>
      <c r="J898" s="373" t="n"/>
      <c r="K898" s="127" t="n"/>
      <c r="L898" s="374" t="n"/>
    </row>
    <row r="899">
      <c r="B899" s="123" t="n"/>
      <c r="C899" s="123" t="n"/>
      <c r="D899" s="124" t="n"/>
      <c r="E899" s="124" t="n"/>
      <c r="F899" s="125" t="n"/>
      <c r="G899" s="124" t="n"/>
      <c r="H899" s="372" t="n"/>
      <c r="I899" s="372" t="n"/>
      <c r="J899" s="373" t="n"/>
      <c r="K899" s="127" t="n"/>
      <c r="L899" s="374" t="n"/>
    </row>
    <row r="900">
      <c r="B900" s="123" t="n"/>
      <c r="C900" s="123" t="n"/>
      <c r="D900" s="124" t="n"/>
      <c r="E900" s="124" t="n"/>
      <c r="F900" s="125" t="n"/>
      <c r="G900" s="124" t="n"/>
      <c r="H900" s="372" t="n"/>
      <c r="I900" s="372" t="n"/>
      <c r="J900" s="373" t="n"/>
      <c r="K900" s="127" t="n"/>
      <c r="L900" s="374" t="n"/>
    </row>
    <row r="901">
      <c r="B901" s="123" t="n"/>
      <c r="C901" s="123" t="n"/>
      <c r="D901" s="124" t="n"/>
      <c r="E901" s="124" t="n"/>
      <c r="F901" s="125" t="n"/>
      <c r="G901" s="124" t="n"/>
      <c r="H901" s="372" t="n"/>
      <c r="I901" s="372" t="n"/>
      <c r="J901" s="373" t="n"/>
      <c r="K901" s="127" t="n"/>
      <c r="L901" s="374" t="n"/>
    </row>
    <row r="902">
      <c r="B902" s="123" t="n"/>
      <c r="C902" s="123" t="n"/>
      <c r="D902" s="124" t="n"/>
      <c r="E902" s="124" t="n"/>
      <c r="F902" s="125" t="n"/>
      <c r="G902" s="124" t="n"/>
      <c r="H902" s="372" t="n"/>
      <c r="I902" s="372" t="n"/>
      <c r="J902" s="373" t="n"/>
      <c r="K902" s="127" t="n"/>
      <c r="L902" s="374" t="n"/>
    </row>
    <row r="903">
      <c r="B903" s="123" t="n"/>
      <c r="C903" s="123" t="n"/>
      <c r="D903" s="124" t="n"/>
      <c r="E903" s="124" t="n"/>
      <c r="F903" s="125" t="n"/>
      <c r="G903" s="124" t="n"/>
      <c r="H903" s="372" t="n"/>
      <c r="I903" s="372" t="n"/>
      <c r="J903" s="373" t="n"/>
      <c r="K903" s="127" t="n"/>
      <c r="L903" s="374" t="n"/>
    </row>
    <row r="904">
      <c r="B904" s="123" t="n"/>
      <c r="C904" s="123" t="n"/>
      <c r="D904" s="124" t="n"/>
      <c r="E904" s="124" t="n"/>
      <c r="F904" s="125" t="n"/>
      <c r="G904" s="124" t="n"/>
      <c r="H904" s="372" t="n"/>
      <c r="I904" s="372" t="n"/>
      <c r="J904" s="373" t="n"/>
      <c r="K904" s="127" t="n"/>
      <c r="L904" s="374" t="n"/>
    </row>
    <row r="905">
      <c r="B905" s="123" t="n"/>
      <c r="C905" s="123" t="n"/>
      <c r="D905" s="124" t="n"/>
      <c r="E905" s="124" t="n"/>
      <c r="F905" s="125" t="n"/>
      <c r="G905" s="124" t="n"/>
      <c r="H905" s="372" t="n"/>
      <c r="I905" s="372" t="n"/>
      <c r="J905" s="373" t="n"/>
      <c r="K905" s="127" t="n"/>
      <c r="L905" s="374" t="n"/>
    </row>
    <row r="906">
      <c r="B906" s="123" t="n"/>
      <c r="C906" s="123" t="n"/>
      <c r="D906" s="124" t="n"/>
      <c r="E906" s="124" t="n"/>
      <c r="F906" s="125" t="n"/>
      <c r="G906" s="124" t="n"/>
      <c r="H906" s="372" t="n"/>
      <c r="I906" s="372" t="n"/>
      <c r="J906" s="373" t="n"/>
      <c r="K906" s="127" t="n"/>
      <c r="L906" s="374" t="n"/>
    </row>
    <row r="907">
      <c r="B907" s="123" t="n"/>
      <c r="C907" s="123" t="n"/>
      <c r="D907" s="124" t="n"/>
      <c r="E907" s="124" t="n"/>
      <c r="F907" s="125" t="n"/>
      <c r="G907" s="124" t="n"/>
      <c r="H907" s="372" t="n"/>
      <c r="I907" s="372" t="n"/>
      <c r="J907" s="373" t="n"/>
      <c r="K907" s="127" t="n"/>
      <c r="L907" s="374" t="n"/>
    </row>
    <row r="908">
      <c r="B908" s="123" t="n"/>
      <c r="C908" s="123" t="n"/>
      <c r="D908" s="124" t="n"/>
      <c r="E908" s="124" t="n"/>
      <c r="F908" s="125" t="n"/>
      <c r="G908" s="124" t="n"/>
      <c r="H908" s="372" t="n"/>
      <c r="I908" s="372" t="n"/>
      <c r="J908" s="373" t="n"/>
      <c r="K908" s="127" t="n"/>
      <c r="L908" s="374" t="n"/>
    </row>
    <row r="909">
      <c r="B909" s="123" t="n"/>
      <c r="C909" s="123" t="n"/>
      <c r="D909" s="124" t="n"/>
      <c r="E909" s="124" t="n"/>
      <c r="F909" s="125" t="n"/>
      <c r="G909" s="124" t="n"/>
      <c r="H909" s="372" t="n"/>
      <c r="I909" s="372" t="n"/>
      <c r="J909" s="373" t="n"/>
      <c r="K909" s="127" t="n"/>
      <c r="L909" s="374" t="n"/>
    </row>
    <row r="910">
      <c r="B910" s="123" t="n"/>
      <c r="C910" s="123" t="n"/>
      <c r="D910" s="124" t="n"/>
      <c r="E910" s="124" t="n"/>
      <c r="F910" s="125" t="n"/>
      <c r="G910" s="124" t="n"/>
      <c r="H910" s="372" t="n"/>
      <c r="I910" s="372" t="n"/>
      <c r="J910" s="373" t="n"/>
      <c r="K910" s="127" t="n"/>
      <c r="L910" s="374" t="n"/>
    </row>
    <row r="911">
      <c r="B911" s="123" t="n"/>
      <c r="C911" s="123" t="n"/>
      <c r="D911" s="124" t="n"/>
      <c r="E911" s="124" t="n"/>
      <c r="F911" s="125" t="n"/>
      <c r="G911" s="124" t="n"/>
      <c r="H911" s="372" t="n"/>
      <c r="I911" s="372" t="n"/>
      <c r="J911" s="373" t="n"/>
      <c r="K911" s="127" t="n"/>
      <c r="L911" s="374" t="n"/>
    </row>
    <row r="912">
      <c r="B912" s="123" t="n"/>
      <c r="C912" s="123" t="n"/>
      <c r="D912" s="124" t="n"/>
      <c r="E912" s="124" t="n"/>
      <c r="F912" s="125" t="n"/>
      <c r="G912" s="124" t="n"/>
      <c r="H912" s="372" t="n"/>
      <c r="I912" s="372" t="n"/>
      <c r="J912" s="373" t="n"/>
      <c r="K912" s="127" t="n"/>
      <c r="L912" s="374" t="n"/>
    </row>
    <row r="913">
      <c r="B913" s="123" t="n"/>
      <c r="C913" s="123" t="n"/>
      <c r="D913" s="124" t="n"/>
      <c r="E913" s="124" t="n"/>
      <c r="F913" s="125" t="n"/>
      <c r="G913" s="124" t="n"/>
      <c r="H913" s="372" t="n"/>
      <c r="I913" s="372" t="n"/>
      <c r="J913" s="373" t="n"/>
      <c r="K913" s="127" t="n"/>
      <c r="L913" s="374" t="n"/>
    </row>
    <row r="914">
      <c r="B914" s="123" t="n"/>
      <c r="C914" s="123" t="n"/>
      <c r="D914" s="124" t="n"/>
      <c r="E914" s="124" t="n"/>
      <c r="F914" s="125" t="n"/>
      <c r="G914" s="124" t="n"/>
      <c r="H914" s="372" t="n"/>
      <c r="I914" s="372" t="n"/>
      <c r="J914" s="373" t="n"/>
      <c r="K914" s="127" t="n"/>
      <c r="L914" s="374" t="n"/>
    </row>
    <row r="915">
      <c r="B915" s="123" t="n"/>
      <c r="C915" s="123" t="n"/>
      <c r="D915" s="124" t="n"/>
      <c r="E915" s="124" t="n"/>
      <c r="F915" s="125" t="n"/>
      <c r="G915" s="124" t="n"/>
      <c r="H915" s="372" t="n"/>
      <c r="I915" s="372" t="n"/>
      <c r="J915" s="373" t="n"/>
      <c r="K915" s="127" t="n"/>
      <c r="L915" s="374" t="n"/>
    </row>
    <row r="916">
      <c r="B916" s="123" t="n"/>
      <c r="C916" s="123" t="n"/>
      <c r="D916" s="124" t="n"/>
      <c r="E916" s="124" t="n"/>
      <c r="F916" s="125" t="n"/>
      <c r="G916" s="124" t="n"/>
      <c r="H916" s="372" t="n"/>
      <c r="I916" s="372" t="n"/>
      <c r="J916" s="373" t="n"/>
      <c r="K916" s="127" t="n"/>
      <c r="L916" s="374" t="n"/>
    </row>
    <row r="917">
      <c r="B917" s="123" t="n"/>
      <c r="C917" s="123" t="n"/>
      <c r="D917" s="124" t="n"/>
      <c r="E917" s="124" t="n"/>
      <c r="F917" s="125" t="n"/>
      <c r="G917" s="124" t="n"/>
      <c r="H917" s="372" t="n"/>
      <c r="I917" s="372" t="n"/>
      <c r="J917" s="373" t="n"/>
      <c r="K917" s="127" t="n"/>
      <c r="L917" s="374" t="n"/>
    </row>
    <row r="918">
      <c r="B918" s="123" t="n"/>
      <c r="C918" s="123" t="n"/>
      <c r="D918" s="124" t="n"/>
      <c r="E918" s="124" t="n"/>
      <c r="F918" s="125" t="n"/>
      <c r="G918" s="124" t="n"/>
      <c r="H918" s="372" t="n"/>
      <c r="I918" s="372" t="n"/>
      <c r="J918" s="373" t="n"/>
      <c r="K918" s="127" t="n"/>
      <c r="L918" s="374" t="n"/>
    </row>
    <row r="919">
      <c r="B919" s="123" t="n"/>
      <c r="C919" s="123" t="n"/>
      <c r="D919" s="124" t="n"/>
      <c r="E919" s="124" t="n"/>
      <c r="F919" s="125" t="n"/>
      <c r="G919" s="124" t="n"/>
      <c r="H919" s="372" t="n"/>
      <c r="I919" s="372" t="n"/>
      <c r="J919" s="373" t="n"/>
      <c r="K919" s="127" t="n"/>
      <c r="L919" s="374" t="n"/>
    </row>
    <row r="920">
      <c r="B920" s="123" t="n"/>
      <c r="C920" s="123" t="n"/>
      <c r="D920" s="124" t="n"/>
      <c r="E920" s="124" t="n"/>
      <c r="F920" s="125" t="n"/>
      <c r="G920" s="124" t="n"/>
      <c r="H920" s="372" t="n"/>
      <c r="I920" s="372" t="n"/>
      <c r="J920" s="373" t="n"/>
      <c r="K920" s="127" t="n"/>
      <c r="L920" s="374" t="n"/>
    </row>
    <row r="921">
      <c r="B921" s="123" t="n"/>
      <c r="C921" s="123" t="n"/>
      <c r="D921" s="124" t="n"/>
      <c r="E921" s="124" t="n"/>
      <c r="F921" s="125" t="n"/>
      <c r="G921" s="124" t="n"/>
      <c r="H921" s="372" t="n"/>
      <c r="I921" s="372" t="n"/>
      <c r="J921" s="373" t="n"/>
      <c r="K921" s="127" t="n"/>
      <c r="L921" s="374" t="n"/>
    </row>
    <row r="922">
      <c r="B922" s="123" t="n"/>
      <c r="C922" s="123" t="n"/>
      <c r="D922" s="124" t="n"/>
      <c r="E922" s="124" t="n"/>
      <c r="F922" s="125" t="n"/>
      <c r="G922" s="124" t="n"/>
      <c r="H922" s="372" t="n"/>
      <c r="I922" s="372" t="n"/>
      <c r="J922" s="373" t="n"/>
      <c r="K922" s="127" t="n"/>
      <c r="L922" s="374" t="n"/>
    </row>
    <row r="923">
      <c r="B923" s="123" t="n"/>
      <c r="C923" s="123" t="n"/>
      <c r="D923" s="124" t="n"/>
      <c r="E923" s="124" t="n"/>
      <c r="F923" s="125" t="n"/>
      <c r="G923" s="124" t="n"/>
      <c r="H923" s="372" t="n"/>
      <c r="I923" s="372" t="n"/>
      <c r="J923" s="373" t="n"/>
      <c r="K923" s="127" t="n"/>
      <c r="L923" s="374" t="n"/>
    </row>
    <row r="924">
      <c r="B924" s="123" t="n"/>
      <c r="C924" s="123" t="n"/>
      <c r="D924" s="124" t="n"/>
      <c r="E924" s="124" t="n"/>
      <c r="F924" s="125" t="n"/>
      <c r="G924" s="124" t="n"/>
      <c r="H924" s="372" t="n"/>
      <c r="I924" s="372" t="n"/>
      <c r="J924" s="373" t="n"/>
      <c r="K924" s="127" t="n"/>
      <c r="L924" s="374" t="n"/>
    </row>
    <row r="925">
      <c r="B925" s="123" t="n"/>
      <c r="C925" s="123" t="n"/>
      <c r="D925" s="124" t="n"/>
      <c r="E925" s="124" t="n"/>
      <c r="F925" s="125" t="n"/>
      <c r="G925" s="124" t="n"/>
      <c r="H925" s="372" t="n"/>
      <c r="I925" s="372" t="n"/>
      <c r="J925" s="373" t="n"/>
      <c r="K925" s="127" t="n"/>
      <c r="L925" s="374" t="n"/>
    </row>
    <row r="926">
      <c r="B926" s="123" t="n"/>
      <c r="C926" s="123" t="n"/>
      <c r="D926" s="124" t="n"/>
      <c r="E926" s="124" t="n"/>
      <c r="F926" s="125" t="n"/>
      <c r="G926" s="124" t="n"/>
      <c r="H926" s="372" t="n"/>
      <c r="I926" s="372" t="n"/>
      <c r="J926" s="373" t="n"/>
      <c r="K926" s="127" t="n"/>
      <c r="L926" s="374" t="n"/>
    </row>
    <row r="927">
      <c r="B927" s="123" t="n"/>
      <c r="C927" s="123" t="n"/>
      <c r="D927" s="124" t="n"/>
      <c r="E927" s="124" t="n"/>
      <c r="F927" s="125" t="n"/>
      <c r="G927" s="124" t="n"/>
      <c r="H927" s="372" t="n"/>
      <c r="I927" s="372" t="n"/>
      <c r="J927" s="373" t="n"/>
      <c r="K927" s="127" t="n"/>
      <c r="L927" s="374" t="n"/>
    </row>
    <row r="928">
      <c r="B928" s="123" t="n"/>
      <c r="C928" s="123" t="n"/>
      <c r="D928" s="124" t="n"/>
      <c r="E928" s="124" t="n"/>
      <c r="F928" s="125" t="n"/>
      <c r="G928" s="124" t="n"/>
      <c r="H928" s="372" t="n"/>
      <c r="I928" s="372" t="n"/>
      <c r="J928" s="373" t="n"/>
      <c r="K928" s="127" t="n"/>
      <c r="L928" s="374" t="n"/>
    </row>
    <row r="929">
      <c r="B929" s="123" t="n"/>
      <c r="C929" s="123" t="n"/>
      <c r="D929" s="124" t="n"/>
      <c r="E929" s="124" t="n"/>
      <c r="F929" s="125" t="n"/>
      <c r="G929" s="124" t="n"/>
      <c r="H929" s="372" t="n"/>
      <c r="I929" s="372" t="n"/>
      <c r="J929" s="373" t="n"/>
      <c r="K929" s="127" t="n"/>
      <c r="L929" s="374" t="n"/>
    </row>
    <row r="930">
      <c r="B930" s="123" t="n"/>
      <c r="C930" s="123" t="n"/>
      <c r="D930" s="124" t="n"/>
      <c r="E930" s="124" t="n"/>
      <c r="F930" s="125" t="n"/>
      <c r="G930" s="124" t="n"/>
      <c r="H930" s="372" t="n"/>
      <c r="I930" s="372" t="n"/>
      <c r="J930" s="373" t="n"/>
      <c r="K930" s="127" t="n"/>
      <c r="L930" s="374" t="n"/>
    </row>
    <row r="931">
      <c r="B931" s="123" t="n"/>
      <c r="C931" s="123" t="n"/>
      <c r="D931" s="124" t="n"/>
      <c r="E931" s="124" t="n"/>
      <c r="F931" s="125" t="n"/>
      <c r="G931" s="124" t="n"/>
      <c r="H931" s="372" t="n"/>
      <c r="I931" s="372" t="n"/>
      <c r="J931" s="373" t="n"/>
      <c r="K931" s="127" t="n"/>
      <c r="L931" s="374" t="n"/>
    </row>
    <row r="932">
      <c r="B932" s="123" t="n"/>
      <c r="C932" s="123" t="n"/>
      <c r="D932" s="124" t="n"/>
      <c r="E932" s="124" t="n"/>
      <c r="F932" s="125" t="n"/>
      <c r="G932" s="124" t="n"/>
      <c r="H932" s="372" t="n"/>
      <c r="I932" s="372" t="n"/>
      <c r="J932" s="373" t="n"/>
      <c r="K932" s="127" t="n"/>
      <c r="L932" s="374" t="n"/>
    </row>
    <row r="933">
      <c r="B933" s="123" t="n"/>
      <c r="C933" s="123" t="n"/>
      <c r="D933" s="124" t="n"/>
      <c r="E933" s="124" t="n"/>
      <c r="F933" s="125" t="n"/>
      <c r="G933" s="124" t="n"/>
      <c r="H933" s="372" t="n"/>
      <c r="I933" s="372" t="n"/>
      <c r="J933" s="373" t="n"/>
      <c r="K933" s="127" t="n"/>
      <c r="L933" s="374" t="n"/>
    </row>
    <row r="934">
      <c r="B934" s="123" t="n"/>
      <c r="C934" s="123" t="n"/>
      <c r="D934" s="124" t="n"/>
      <c r="E934" s="124" t="n"/>
      <c r="F934" s="125" t="n"/>
      <c r="G934" s="124" t="n"/>
      <c r="H934" s="372" t="n"/>
      <c r="I934" s="372" t="n"/>
      <c r="J934" s="373" t="n"/>
      <c r="K934" s="127" t="n"/>
      <c r="L934" s="374" t="n"/>
    </row>
    <row r="935">
      <c r="B935" s="123" t="n"/>
      <c r="C935" s="123" t="n"/>
      <c r="D935" s="124" t="n"/>
      <c r="E935" s="124" t="n"/>
      <c r="F935" s="125" t="n"/>
      <c r="G935" s="124" t="n"/>
      <c r="H935" s="372" t="n"/>
      <c r="I935" s="372" t="n"/>
      <c r="J935" s="373" t="n"/>
      <c r="K935" s="127" t="n"/>
      <c r="L935" s="374" t="n"/>
    </row>
    <row r="936">
      <c r="B936" s="123" t="n"/>
      <c r="C936" s="123" t="n"/>
      <c r="D936" s="124" t="n"/>
      <c r="E936" s="124" t="n"/>
      <c r="F936" s="125" t="n"/>
      <c r="G936" s="124" t="n"/>
      <c r="H936" s="372" t="n"/>
      <c r="I936" s="372" t="n"/>
      <c r="J936" s="373" t="n"/>
      <c r="K936" s="127" t="n"/>
      <c r="L936" s="374" t="n"/>
    </row>
    <row r="937">
      <c r="B937" s="123" t="n"/>
      <c r="C937" s="123" t="n"/>
      <c r="D937" s="124" t="n"/>
      <c r="E937" s="124" t="n"/>
      <c r="F937" s="125" t="n"/>
      <c r="G937" s="124" t="n"/>
      <c r="H937" s="372" t="n"/>
      <c r="I937" s="372" t="n"/>
      <c r="J937" s="373" t="n"/>
      <c r="K937" s="127" t="n"/>
      <c r="L937" s="374" t="n"/>
    </row>
    <row r="938">
      <c r="B938" s="123" t="n"/>
      <c r="C938" s="123" t="n"/>
      <c r="D938" s="124" t="n"/>
      <c r="E938" s="124" t="n"/>
      <c r="F938" s="125" t="n"/>
      <c r="G938" s="124" t="n"/>
      <c r="H938" s="372" t="n"/>
      <c r="I938" s="372" t="n"/>
      <c r="J938" s="373" t="n"/>
      <c r="K938" s="127" t="n"/>
      <c r="L938" s="374" t="n"/>
    </row>
    <row r="939">
      <c r="B939" s="123" t="n"/>
      <c r="C939" s="123" t="n"/>
      <c r="D939" s="124" t="n"/>
      <c r="E939" s="124" t="n"/>
      <c r="F939" s="125" t="n"/>
      <c r="G939" s="124" t="n"/>
      <c r="H939" s="372" t="n"/>
      <c r="I939" s="372" t="n"/>
      <c r="J939" s="373" t="n"/>
      <c r="K939" s="127" t="n"/>
      <c r="L939" s="374" t="n"/>
    </row>
    <row r="940">
      <c r="B940" s="123" t="n"/>
      <c r="C940" s="123" t="n"/>
      <c r="D940" s="124" t="n"/>
      <c r="E940" s="124" t="n"/>
      <c r="F940" s="125" t="n"/>
      <c r="G940" s="124" t="n"/>
      <c r="H940" s="372" t="n"/>
      <c r="I940" s="372" t="n"/>
      <c r="J940" s="373" t="n"/>
      <c r="K940" s="127" t="n"/>
      <c r="L940" s="374" t="n"/>
    </row>
    <row r="941">
      <c r="B941" s="123" t="n"/>
      <c r="C941" s="123" t="n"/>
      <c r="D941" s="124" t="n"/>
      <c r="E941" s="124" t="n"/>
      <c r="F941" s="125" t="n"/>
      <c r="G941" s="124" t="n"/>
      <c r="H941" s="372" t="n"/>
      <c r="I941" s="372" t="n"/>
      <c r="J941" s="373" t="n"/>
      <c r="K941" s="127" t="n"/>
      <c r="L941" s="374" t="n"/>
    </row>
    <row r="942">
      <c r="B942" s="123" t="n"/>
      <c r="C942" s="123" t="n"/>
      <c r="D942" s="124" t="n"/>
      <c r="E942" s="124" t="n"/>
      <c r="F942" s="125" t="n"/>
      <c r="G942" s="124" t="n"/>
      <c r="H942" s="372" t="n"/>
      <c r="I942" s="372" t="n"/>
      <c r="J942" s="373" t="n"/>
      <c r="K942" s="127" t="n"/>
      <c r="L942" s="374" t="n"/>
    </row>
    <row r="943">
      <c r="B943" s="123" t="n"/>
      <c r="C943" s="123" t="n"/>
      <c r="D943" s="124" t="n"/>
      <c r="E943" s="124" t="n"/>
      <c r="F943" s="125" t="n"/>
      <c r="G943" s="124" t="n"/>
      <c r="H943" s="372" t="n"/>
      <c r="I943" s="372" t="n"/>
      <c r="J943" s="373" t="n"/>
      <c r="K943" s="127" t="n"/>
      <c r="L943" s="374" t="n"/>
    </row>
    <row r="944">
      <c r="B944" s="123" t="n"/>
      <c r="C944" s="123" t="n"/>
      <c r="D944" s="124" t="n"/>
      <c r="E944" s="124" t="n"/>
      <c r="F944" s="125" t="n"/>
      <c r="G944" s="124" t="n"/>
      <c r="H944" s="372" t="n"/>
      <c r="I944" s="372" t="n"/>
      <c r="J944" s="373" t="n"/>
      <c r="K944" s="127" t="n"/>
      <c r="L944" s="374" t="n"/>
    </row>
    <row r="945">
      <c r="B945" s="123" t="n"/>
      <c r="C945" s="123" t="n"/>
      <c r="D945" s="124" t="n"/>
      <c r="E945" s="124" t="n"/>
      <c r="F945" s="125" t="n"/>
      <c r="G945" s="124" t="n"/>
      <c r="H945" s="372" t="n"/>
      <c r="I945" s="372" t="n"/>
      <c r="J945" s="373" t="n"/>
      <c r="K945" s="127" t="n"/>
      <c r="L945" s="374" t="n"/>
    </row>
    <row r="946">
      <c r="B946" s="123" t="n"/>
      <c r="C946" s="123" t="n"/>
      <c r="D946" s="124" t="n"/>
      <c r="E946" s="124" t="n"/>
      <c r="F946" s="125" t="n"/>
      <c r="G946" s="124" t="n"/>
      <c r="H946" s="372" t="n"/>
      <c r="I946" s="372" t="n"/>
      <c r="J946" s="373" t="n"/>
      <c r="K946" s="127" t="n"/>
      <c r="L946" s="374" t="n"/>
    </row>
    <row r="947">
      <c r="B947" s="123" t="n"/>
      <c r="C947" s="123" t="n"/>
      <c r="D947" s="124" t="n"/>
      <c r="E947" s="124" t="n"/>
      <c r="F947" s="125" t="n"/>
      <c r="G947" s="124" t="n"/>
      <c r="H947" s="372" t="n"/>
      <c r="I947" s="372" t="n"/>
      <c r="J947" s="373" t="n"/>
      <c r="K947" s="127" t="n"/>
      <c r="L947" s="374" t="n"/>
    </row>
    <row r="948">
      <c r="B948" s="123" t="n"/>
      <c r="C948" s="123" t="n"/>
      <c r="D948" s="124" t="n"/>
      <c r="E948" s="124" t="n"/>
      <c r="F948" s="125" t="n"/>
      <c r="G948" s="124" t="n"/>
      <c r="H948" s="372" t="n"/>
      <c r="I948" s="372" t="n"/>
      <c r="J948" s="373" t="n"/>
      <c r="K948" s="127" t="n"/>
      <c r="L948" s="374" t="n"/>
    </row>
    <row r="949">
      <c r="B949" s="123" t="n"/>
      <c r="C949" s="123" t="n"/>
      <c r="D949" s="124" t="n"/>
      <c r="E949" s="124" t="n"/>
      <c r="F949" s="125" t="n"/>
      <c r="G949" s="124" t="n"/>
      <c r="H949" s="372" t="n"/>
      <c r="I949" s="372" t="n"/>
      <c r="J949" s="373" t="n"/>
      <c r="K949" s="127" t="n"/>
      <c r="L949" s="374" t="n"/>
    </row>
    <row r="950">
      <c r="B950" s="123" t="n"/>
      <c r="C950" s="123" t="n"/>
      <c r="D950" s="124" t="n"/>
      <c r="E950" s="124" t="n"/>
      <c r="F950" s="125" t="n"/>
      <c r="G950" s="124" t="n"/>
      <c r="H950" s="372" t="n"/>
      <c r="I950" s="372" t="n"/>
      <c r="J950" s="373" t="n"/>
      <c r="K950" s="127" t="n"/>
      <c r="L950" s="374" t="n"/>
    </row>
    <row r="951">
      <c r="B951" s="123" t="n"/>
      <c r="C951" s="123" t="n"/>
      <c r="D951" s="124" t="n"/>
      <c r="E951" s="124" t="n"/>
      <c r="F951" s="125" t="n"/>
      <c r="G951" s="124" t="n"/>
      <c r="H951" s="372" t="n"/>
      <c r="I951" s="372" t="n"/>
      <c r="J951" s="373" t="n"/>
      <c r="K951" s="127" t="n"/>
      <c r="L951" s="374" t="n"/>
    </row>
    <row r="952">
      <c r="B952" s="123" t="n"/>
      <c r="C952" s="123" t="n"/>
      <c r="D952" s="124" t="n"/>
      <c r="E952" s="124" t="n"/>
      <c r="F952" s="125" t="n"/>
      <c r="G952" s="124" t="n"/>
      <c r="H952" s="372" t="n"/>
      <c r="I952" s="372" t="n"/>
      <c r="J952" s="373" t="n"/>
      <c r="K952" s="127" t="n"/>
      <c r="L952" s="374" t="n"/>
    </row>
    <row r="953">
      <c r="B953" s="123" t="n"/>
      <c r="C953" s="123" t="n"/>
      <c r="D953" s="124" t="n"/>
      <c r="E953" s="124" t="n"/>
      <c r="F953" s="125" t="n"/>
      <c r="G953" s="124" t="n"/>
      <c r="H953" s="372" t="n"/>
      <c r="I953" s="372" t="n"/>
      <c r="J953" s="373" t="n"/>
      <c r="K953" s="127" t="n"/>
      <c r="L953" s="374" t="n"/>
    </row>
    <row r="954">
      <c r="B954" s="123" t="n"/>
      <c r="C954" s="123" t="n"/>
      <c r="D954" s="124" t="n"/>
      <c r="E954" s="124" t="n"/>
      <c r="F954" s="125" t="n"/>
      <c r="G954" s="124" t="n"/>
      <c r="H954" s="372" t="n"/>
      <c r="I954" s="372" t="n"/>
      <c r="J954" s="373" t="n"/>
      <c r="K954" s="127" t="n"/>
      <c r="L954" s="374" t="n"/>
    </row>
    <row r="955">
      <c r="B955" s="123" t="n"/>
      <c r="C955" s="123" t="n"/>
      <c r="D955" s="124" t="n"/>
      <c r="E955" s="124" t="n"/>
      <c r="F955" s="125" t="n"/>
      <c r="G955" s="124" t="n"/>
      <c r="H955" s="372" t="n"/>
      <c r="I955" s="372" t="n"/>
      <c r="J955" s="373" t="n"/>
      <c r="K955" s="127" t="n"/>
      <c r="L955" s="374" t="n"/>
    </row>
    <row r="956">
      <c r="B956" s="123" t="n"/>
      <c r="C956" s="123" t="n"/>
      <c r="D956" s="124" t="n"/>
      <c r="E956" s="124" t="n"/>
      <c r="F956" s="125" t="n"/>
      <c r="G956" s="124" t="n"/>
      <c r="H956" s="372" t="n"/>
      <c r="I956" s="372" t="n"/>
      <c r="J956" s="373" t="n"/>
      <c r="K956" s="127" t="n"/>
      <c r="L956" s="374" t="n"/>
    </row>
    <row r="957">
      <c r="B957" s="123" t="n"/>
      <c r="C957" s="123" t="n"/>
      <c r="D957" s="124" t="n"/>
      <c r="E957" s="124" t="n"/>
      <c r="F957" s="125" t="n"/>
      <c r="G957" s="124" t="n"/>
      <c r="H957" s="372" t="n"/>
      <c r="I957" s="372" t="n"/>
      <c r="J957" s="373" t="n"/>
      <c r="K957" s="127" t="n"/>
      <c r="L957" s="374" t="n"/>
    </row>
    <row r="958">
      <c r="B958" s="123" t="n"/>
      <c r="C958" s="123" t="n"/>
      <c r="D958" s="124" t="n"/>
      <c r="E958" s="124" t="n"/>
      <c r="F958" s="125" t="n"/>
      <c r="G958" s="124" t="n"/>
      <c r="H958" s="372" t="n"/>
      <c r="I958" s="372" t="n"/>
      <c r="J958" s="373" t="n"/>
      <c r="K958" s="127" t="n"/>
      <c r="L958" s="374" t="n"/>
    </row>
    <row r="959">
      <c r="B959" s="123" t="n"/>
      <c r="C959" s="123" t="n"/>
      <c r="D959" s="124" t="n"/>
      <c r="E959" s="124" t="n"/>
      <c r="F959" s="125" t="n"/>
      <c r="G959" s="124" t="n"/>
      <c r="H959" s="372" t="n"/>
      <c r="I959" s="372" t="n"/>
      <c r="J959" s="373" t="n"/>
      <c r="K959" s="127" t="n"/>
      <c r="L959" s="374" t="n"/>
    </row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</sheetData>
  <autoFilter ref="A1:N221">
    <filterColumn colId="12" hiddenButton="0" showButton="1">
      <filters>
        <filter val="Terra Luz Residencial"/>
      </filters>
    </filterColumn>
  </autoFilter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2023-10-22T06:08:23Z</dcterms:modified>
  <cp:lastModifiedBy>Yuri Inokuti</cp:lastModifiedBy>
  <cp:lastPrinted>2023-10-13T20:08:09Z</cp:lastPrinted>
</cp:coreProperties>
</file>